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charts/chart16.xml" ContentType="application/vnd.openxmlformats-officedocument.drawingml.char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charts/chart17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30" yWindow="-45" windowWidth="12585" windowHeight="12375" tabRatio="803"/>
  </bookViews>
  <sheets>
    <sheet name="보정인구" sheetId="63" r:id="rId1"/>
    <sheet name="1.1.1 충청남도추계인구" sheetId="64" r:id="rId2"/>
    <sheet name="충청남도" sheetId="62" r:id="rId3"/>
    <sheet name="논산시" sheetId="44" r:id="rId4"/>
    <sheet name="강경읍" sheetId="45" r:id="rId5"/>
    <sheet name="연무읍" sheetId="46" r:id="rId6"/>
    <sheet name="성동면" sheetId="47" r:id="rId7"/>
    <sheet name="광석면" sheetId="48" r:id="rId8"/>
    <sheet name="노성면" sheetId="49" r:id="rId9"/>
    <sheet name="상월면" sheetId="50" r:id="rId10"/>
    <sheet name="부적면" sheetId="51" r:id="rId11"/>
    <sheet name="연산면" sheetId="52" r:id="rId12"/>
    <sheet name="벌곡면" sheetId="53" r:id="rId13"/>
    <sheet name="양촌면" sheetId="54" r:id="rId14"/>
    <sheet name="가야곡면" sheetId="55" r:id="rId15"/>
    <sheet name="은진면" sheetId="57" r:id="rId16"/>
    <sheet name="채운면" sheetId="58" r:id="rId17"/>
    <sheet name="취암동" sheetId="59" r:id="rId18"/>
    <sheet name="부창동" sheetId="60" r:id="rId19"/>
    <sheet name="표준(21)" sheetId="40" state="hidden" r:id="rId20"/>
  </sheets>
  <definedNames>
    <definedName name="고대면">#REF!</definedName>
    <definedName name="당진읍">#REF!</definedName>
    <definedName name="대호지면">#REF!</definedName>
    <definedName name="면천면">#REF!</definedName>
    <definedName name="석문면">#REF!</definedName>
    <definedName name="송산면">#REF!</definedName>
    <definedName name="송악면">#REF!</definedName>
    <definedName name="순성면">#REF!</definedName>
    <definedName name="신평면">#REF!</definedName>
    <definedName name="우강면">#REF!</definedName>
    <definedName name="일배분량">#REF!</definedName>
    <definedName name="일수">#REF!</definedName>
    <definedName name="정미면">#REF!</definedName>
    <definedName name="중수도사용량">#REF!</definedName>
    <definedName name="지자체">#REF!</definedName>
    <definedName name="지자체박">#REF!</definedName>
    <definedName name="합덕읍">#REF!</definedName>
    <definedName name="_xlnm.Print_Area" localSheetId="14">가야곡면!$A$2:$K$51</definedName>
    <definedName name="_xlnm.Print_Area" localSheetId="4">강경읍!$A$2:$K$51</definedName>
    <definedName name="_xlnm.Print_Area" localSheetId="7">광석면!$A$2:$K$51</definedName>
    <definedName name="_xlnm.Print_Area" localSheetId="8">노성면!$A$2:$K$51</definedName>
    <definedName name="_xlnm.Print_Area" localSheetId="3">논산시!$A$2:$K$51</definedName>
    <definedName name="_xlnm.Print_Area" localSheetId="12">벌곡면!$A$2:$K$51</definedName>
    <definedName name="_xlnm.Print_Area" localSheetId="0">보정인구!$A$1:$G$7</definedName>
    <definedName name="_xlnm.Print_Area" localSheetId="10">부적면!$A$2:$K$51</definedName>
    <definedName name="_xlnm.Print_Area" localSheetId="18">부창동!$A$2:$K$51</definedName>
    <definedName name="_xlnm.Print_Area" localSheetId="9">상월면!$A$2:$K$51</definedName>
    <definedName name="_xlnm.Print_Area" localSheetId="6">성동면!$A$2:$K$51</definedName>
    <definedName name="_xlnm.Print_Area" localSheetId="13">양촌면!$A$2:$K$51</definedName>
    <definedName name="_xlnm.Print_Area" localSheetId="5">연무읍!$A$2:$K$51</definedName>
    <definedName name="_xlnm.Print_Area" localSheetId="11">연산면!$A$2:$K$51</definedName>
    <definedName name="_xlnm.Print_Area" localSheetId="15">은진면!$A$2:$K$51</definedName>
    <definedName name="_xlnm.Print_Area" localSheetId="16">채운면!$A$2:$K$51</definedName>
    <definedName name="_xlnm.Print_Area" localSheetId="2">충청남도!$A$2:$K$51</definedName>
    <definedName name="_xlnm.Print_Area" localSheetId="17">취암동!$A$2:$K$51</definedName>
    <definedName name="_xlnm.Print_Area" localSheetId="19">'표준(21)'!$A$2:$K$74</definedName>
    <definedName name="_xlnm.Print_Titles" localSheetId="1">'1.1.1 충청남도추계인구'!$1:$1</definedName>
  </definedNames>
  <calcPr calcId="125725"/>
</workbook>
</file>

<file path=xl/calcChain.xml><?xml version="1.0" encoding="utf-8"?>
<calcChain xmlns="http://schemas.openxmlformats.org/spreadsheetml/2006/main">
  <c r="U324" i="62"/>
  <c r="AA324" s="1"/>
  <c r="AG324" s="1"/>
  <c r="AM324" s="1"/>
  <c r="AS324" s="1"/>
  <c r="AY324" s="1"/>
  <c r="BE324" s="1"/>
  <c r="BK324" s="1"/>
  <c r="BK322"/>
  <c r="BJ322"/>
  <c r="BE322"/>
  <c r="BD322"/>
  <c r="AY322"/>
  <c r="AX322"/>
  <c r="AS322"/>
  <c r="AR322"/>
  <c r="AM322"/>
  <c r="AL322"/>
  <c r="AG322"/>
  <c r="AF322"/>
  <c r="AA322"/>
  <c r="Z322"/>
  <c r="U322"/>
  <c r="T322"/>
  <c r="N322"/>
  <c r="M322"/>
  <c r="U279"/>
  <c r="Z279" s="1"/>
  <c r="AF279" s="1"/>
  <c r="AL279" s="1"/>
  <c r="AR279" s="1"/>
  <c r="AX279" s="1"/>
  <c r="BD279" s="1"/>
  <c r="BJ279" s="1"/>
  <c r="Z278"/>
  <c r="AF278" s="1"/>
  <c r="AL278" s="1"/>
  <c r="AR278" s="1"/>
  <c r="AX278" s="1"/>
  <c r="BD278" s="1"/>
  <c r="BJ278" s="1"/>
  <c r="T277"/>
  <c r="Y277" s="1"/>
  <c r="AE277" s="1"/>
  <c r="AK277" s="1"/>
  <c r="AQ277" s="1"/>
  <c r="AW277" s="1"/>
  <c r="BC277" s="1"/>
  <c r="BI277" s="1"/>
  <c r="M276"/>
  <c r="F232"/>
  <c r="E187"/>
  <c r="F4" i="63" l="1"/>
  <c r="E4"/>
  <c r="D4"/>
  <c r="C4"/>
  <c r="B4"/>
  <c r="B6"/>
  <c r="B7" s="1"/>
  <c r="B5"/>
  <c r="S46" i="44"/>
  <c r="U234" i="62"/>
  <c r="AB234" s="1"/>
  <c r="AI234" s="1"/>
  <c r="AP234" s="1"/>
  <c r="AW234" s="1"/>
  <c r="BD234" s="1"/>
  <c r="BK234" s="1"/>
  <c r="BR234" s="1"/>
  <c r="BY234" s="1"/>
  <c r="CF234" s="1"/>
  <c r="CM234" s="1"/>
  <c r="CT234" s="1"/>
  <c r="U233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A120"/>
  <c r="A210" s="1"/>
  <c r="A255" s="1"/>
  <c r="A300" s="1"/>
  <c r="B94"/>
  <c r="B93"/>
  <c r="B138" s="1"/>
  <c r="C138" s="1"/>
  <c r="B92"/>
  <c r="B137" s="1"/>
  <c r="B91"/>
  <c r="B136" s="1"/>
  <c r="B90"/>
  <c r="B89"/>
  <c r="B134" s="1"/>
  <c r="C134" s="1"/>
  <c r="B88"/>
  <c r="B133" s="1"/>
  <c r="B87"/>
  <c r="B86"/>
  <c r="B131" s="1"/>
  <c r="B85"/>
  <c r="B130" s="1"/>
  <c r="C130" s="1"/>
  <c r="B84"/>
  <c r="B129" s="1"/>
  <c r="B83"/>
  <c r="B128" s="1"/>
  <c r="C128" s="1"/>
  <c r="B82"/>
  <c r="B127" s="1"/>
  <c r="B217" s="1"/>
  <c r="M217" s="1"/>
  <c r="B81"/>
  <c r="B80"/>
  <c r="B79"/>
  <c r="B124" s="1"/>
  <c r="B78"/>
  <c r="B123" s="1"/>
  <c r="B77"/>
  <c r="B122" s="1"/>
  <c r="B76"/>
  <c r="B121" s="1"/>
  <c r="B166" s="1"/>
  <c r="A76"/>
  <c r="A121" s="1"/>
  <c r="B75"/>
  <c r="B120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M46" i="44"/>
  <c r="T324" i="60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A120"/>
  <c r="B94"/>
  <c r="B139" s="1"/>
  <c r="B93"/>
  <c r="B138" s="1"/>
  <c r="B92"/>
  <c r="B137" s="1"/>
  <c r="B91"/>
  <c r="B136" s="1"/>
  <c r="C136" s="1"/>
  <c r="B90"/>
  <c r="B135" s="1"/>
  <c r="B89"/>
  <c r="B134" s="1"/>
  <c r="C134" s="1"/>
  <c r="B88"/>
  <c r="B133" s="1"/>
  <c r="B87"/>
  <c r="B132" s="1"/>
  <c r="B86"/>
  <c r="B131" s="1"/>
  <c r="B85"/>
  <c r="B130" s="1"/>
  <c r="B84"/>
  <c r="B129" s="1"/>
  <c r="B83"/>
  <c r="B128" s="1"/>
  <c r="B82"/>
  <c r="B127" s="1"/>
  <c r="B81"/>
  <c r="B80"/>
  <c r="B125" s="1"/>
  <c r="B79"/>
  <c r="B78"/>
  <c r="B77"/>
  <c r="B122" s="1"/>
  <c r="B76"/>
  <c r="A76"/>
  <c r="A121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9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M322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A120"/>
  <c r="A210" s="1"/>
  <c r="A255" s="1"/>
  <c r="A300" s="1"/>
  <c r="B94"/>
  <c r="B139" s="1"/>
  <c r="B93"/>
  <c r="B138" s="1"/>
  <c r="B92"/>
  <c r="B137" s="1"/>
  <c r="C137" s="1"/>
  <c r="B91"/>
  <c r="B136" s="1"/>
  <c r="B90"/>
  <c r="B89"/>
  <c r="B88"/>
  <c r="B133" s="1"/>
  <c r="B87"/>
  <c r="B132" s="1"/>
  <c r="B86"/>
  <c r="B85"/>
  <c r="B130" s="1"/>
  <c r="B84"/>
  <c r="B129" s="1"/>
  <c r="B83"/>
  <c r="B128" s="1"/>
  <c r="C128" s="1"/>
  <c r="B82"/>
  <c r="B81"/>
  <c r="B126" s="1"/>
  <c r="B80"/>
  <c r="B79"/>
  <c r="B78"/>
  <c r="B123" s="1"/>
  <c r="C123" s="1"/>
  <c r="B77"/>
  <c r="B76"/>
  <c r="B121" s="1"/>
  <c r="A76"/>
  <c r="A77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8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AB234"/>
  <c r="AI234" s="1"/>
  <c r="AP234" s="1"/>
  <c r="AW234" s="1"/>
  <c r="BD234" s="1"/>
  <c r="BK234" s="1"/>
  <c r="BR234" s="1"/>
  <c r="BY234" s="1"/>
  <c r="CF234" s="1"/>
  <c r="CM234" s="1"/>
  <c r="CT234" s="1"/>
  <c r="DA234" s="1"/>
  <c r="U234"/>
  <c r="AW233"/>
  <c r="BD233" s="1"/>
  <c r="BK233" s="1"/>
  <c r="BR233" s="1"/>
  <c r="BY233" s="1"/>
  <c r="CF233" s="1"/>
  <c r="CM233" s="1"/>
  <c r="CT233" s="1"/>
  <c r="DA233" s="1"/>
  <c r="U233"/>
  <c r="AB233" s="1"/>
  <c r="AI233" s="1"/>
  <c r="AP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A120"/>
  <c r="A210" s="1"/>
  <c r="A255" s="1"/>
  <c r="A300" s="1"/>
  <c r="B94"/>
  <c r="B93"/>
  <c r="B138" s="1"/>
  <c r="B228" s="1"/>
  <c r="B92"/>
  <c r="B137" s="1"/>
  <c r="B182" s="1"/>
  <c r="B91"/>
  <c r="B136" s="1"/>
  <c r="B90"/>
  <c r="B89"/>
  <c r="B134" s="1"/>
  <c r="C134" s="1"/>
  <c r="B88"/>
  <c r="B133" s="1"/>
  <c r="B87"/>
  <c r="B86"/>
  <c r="B131" s="1"/>
  <c r="B176" s="1"/>
  <c r="B85"/>
  <c r="B130" s="1"/>
  <c r="C130" s="1"/>
  <c r="B84"/>
  <c r="B129" s="1"/>
  <c r="B83"/>
  <c r="B82"/>
  <c r="B127" s="1"/>
  <c r="B81"/>
  <c r="B126" s="1"/>
  <c r="B80"/>
  <c r="B125" s="1"/>
  <c r="C125" s="1"/>
  <c r="B79"/>
  <c r="B124" s="1"/>
  <c r="B78"/>
  <c r="B123" s="1"/>
  <c r="B77"/>
  <c r="B122" s="1"/>
  <c r="B76"/>
  <c r="B121" s="1"/>
  <c r="B166" s="1"/>
  <c r="T166" s="1"/>
  <c r="A76"/>
  <c r="A121" s="1"/>
  <c r="A211" s="1"/>
  <c r="A256" s="1"/>
  <c r="A301" s="1"/>
  <c r="B75"/>
  <c r="E77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Z324" i="57"/>
  <c r="AF324" s="1"/>
  <c r="AL324" s="1"/>
  <c r="AR324" s="1"/>
  <c r="AX324" s="1"/>
  <c r="BD324" s="1"/>
  <c r="BJ324" s="1"/>
  <c r="T324"/>
  <c r="Z323"/>
  <c r="AF323" s="1"/>
  <c r="AL323" s="1"/>
  <c r="AR323" s="1"/>
  <c r="AX323" s="1"/>
  <c r="BD323" s="1"/>
  <c r="BJ323" s="1"/>
  <c r="T323"/>
  <c r="T278"/>
  <c r="Z278" s="1"/>
  <c r="AF278" s="1"/>
  <c r="AL278" s="1"/>
  <c r="AR278" s="1"/>
  <c r="AX278" s="1"/>
  <c r="BD278" s="1"/>
  <c r="BJ278" s="1"/>
  <c r="AL277"/>
  <c r="AR277" s="1"/>
  <c r="AX277" s="1"/>
  <c r="BD277" s="1"/>
  <c r="BJ277" s="1"/>
  <c r="T277"/>
  <c r="Z277" s="1"/>
  <c r="AF277" s="1"/>
  <c r="M276"/>
  <c r="M322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AB233"/>
  <c r="AI233" s="1"/>
  <c r="AP233" s="1"/>
  <c r="AW233" s="1"/>
  <c r="BD233" s="1"/>
  <c r="BK233" s="1"/>
  <c r="BR233" s="1"/>
  <c r="BY233" s="1"/>
  <c r="CF233" s="1"/>
  <c r="CM233" s="1"/>
  <c r="CT233" s="1"/>
  <c r="DA233" s="1"/>
  <c r="U233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A120"/>
  <c r="A210" s="1"/>
  <c r="A255" s="1"/>
  <c r="A300" s="1"/>
  <c r="B94"/>
  <c r="B93"/>
  <c r="B138" s="1"/>
  <c r="B92"/>
  <c r="B137" s="1"/>
  <c r="C137" s="1"/>
  <c r="B91"/>
  <c r="B136" s="1"/>
  <c r="B90"/>
  <c r="B89"/>
  <c r="B134" s="1"/>
  <c r="B88"/>
  <c r="B133" s="1"/>
  <c r="B87"/>
  <c r="B132" s="1"/>
  <c r="B86"/>
  <c r="B131" s="1"/>
  <c r="B85"/>
  <c r="B130" s="1"/>
  <c r="B84"/>
  <c r="B129" s="1"/>
  <c r="B83"/>
  <c r="B128" s="1"/>
  <c r="B82"/>
  <c r="B127" s="1"/>
  <c r="B217" s="1"/>
  <c r="B81"/>
  <c r="B80"/>
  <c r="B125" s="1"/>
  <c r="C125" s="1"/>
  <c r="B79"/>
  <c r="B78"/>
  <c r="B77"/>
  <c r="B122" s="1"/>
  <c r="B212" s="1"/>
  <c r="B76"/>
  <c r="B121" s="1"/>
  <c r="A76"/>
  <c r="A121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5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M322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B134"/>
  <c r="A120"/>
  <c r="A210" s="1"/>
  <c r="A255" s="1"/>
  <c r="A300" s="1"/>
  <c r="B94"/>
  <c r="B139" s="1"/>
  <c r="B93"/>
  <c r="B138" s="1"/>
  <c r="C138" s="1"/>
  <c r="B92"/>
  <c r="B137" s="1"/>
  <c r="B91"/>
  <c r="B90"/>
  <c r="B135" s="1"/>
  <c r="B89"/>
  <c r="B88"/>
  <c r="B87"/>
  <c r="B132" s="1"/>
  <c r="B86"/>
  <c r="B85"/>
  <c r="B130" s="1"/>
  <c r="B84"/>
  <c r="B83"/>
  <c r="B82"/>
  <c r="B127" s="1"/>
  <c r="B81"/>
  <c r="B80"/>
  <c r="B125" s="1"/>
  <c r="B79"/>
  <c r="B124" s="1"/>
  <c r="B214" s="1"/>
  <c r="B78"/>
  <c r="B123" s="1"/>
  <c r="B77"/>
  <c r="B76"/>
  <c r="A76"/>
  <c r="A77" s="1"/>
  <c r="B75"/>
  <c r="B120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4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Z277"/>
  <c r="AF277" s="1"/>
  <c r="AL277" s="1"/>
  <c r="AR277" s="1"/>
  <c r="AX277" s="1"/>
  <c r="BD277" s="1"/>
  <c r="BJ277" s="1"/>
  <c r="T277"/>
  <c r="M276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B136"/>
  <c r="C136" s="1"/>
  <c r="B129"/>
  <c r="A120"/>
  <c r="A210" s="1"/>
  <c r="A255" s="1"/>
  <c r="A300" s="1"/>
  <c r="B94"/>
  <c r="B93"/>
  <c r="B138" s="1"/>
  <c r="C138" s="1"/>
  <c r="B92"/>
  <c r="B137" s="1"/>
  <c r="C137" s="1"/>
  <c r="B91"/>
  <c r="B90"/>
  <c r="B89"/>
  <c r="B134" s="1"/>
  <c r="C134" s="1"/>
  <c r="B88"/>
  <c r="B133" s="1"/>
  <c r="B87"/>
  <c r="B86"/>
  <c r="B131" s="1"/>
  <c r="B85"/>
  <c r="B130" s="1"/>
  <c r="C130" s="1"/>
  <c r="B84"/>
  <c r="B83"/>
  <c r="B82"/>
  <c r="B127" s="1"/>
  <c r="B81"/>
  <c r="B126" s="1"/>
  <c r="B80"/>
  <c r="B79"/>
  <c r="B124" s="1"/>
  <c r="B78"/>
  <c r="B123" s="1"/>
  <c r="B77"/>
  <c r="B122" s="1"/>
  <c r="B76"/>
  <c r="B121" s="1"/>
  <c r="B166" s="1"/>
  <c r="T166" s="1"/>
  <c r="A76"/>
  <c r="A121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3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B130"/>
  <c r="B220" s="1"/>
  <c r="A120"/>
  <c r="A210" s="1"/>
  <c r="A255" s="1"/>
  <c r="A300" s="1"/>
  <c r="B94"/>
  <c r="B139" s="1"/>
  <c r="B93"/>
  <c r="B138" s="1"/>
  <c r="C138" s="1"/>
  <c r="B92"/>
  <c r="B91"/>
  <c r="B136" s="1"/>
  <c r="B90"/>
  <c r="B135" s="1"/>
  <c r="B89"/>
  <c r="B134" s="1"/>
  <c r="C134" s="1"/>
  <c r="B88"/>
  <c r="B87"/>
  <c r="B132" s="1"/>
  <c r="B86"/>
  <c r="B131" s="1"/>
  <c r="B85"/>
  <c r="B84"/>
  <c r="B83"/>
  <c r="B128" s="1"/>
  <c r="B82"/>
  <c r="B127" s="1"/>
  <c r="B81"/>
  <c r="B80"/>
  <c r="B125" s="1"/>
  <c r="B79"/>
  <c r="B78"/>
  <c r="B123" s="1"/>
  <c r="B213" s="1"/>
  <c r="B77"/>
  <c r="B122" s="1"/>
  <c r="B76"/>
  <c r="B121" s="1"/>
  <c r="B211" s="1"/>
  <c r="A76"/>
  <c r="A77" s="1"/>
  <c r="B75"/>
  <c r="B120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2"/>
  <c r="Z324" s="1"/>
  <c r="AF324" s="1"/>
  <c r="AL324" s="1"/>
  <c r="AR324" s="1"/>
  <c r="AX324" s="1"/>
  <c r="BD324" s="1"/>
  <c r="BJ324" s="1"/>
  <c r="Z323"/>
  <c r="AF323" s="1"/>
  <c r="AL323" s="1"/>
  <c r="AR323" s="1"/>
  <c r="AX323" s="1"/>
  <c r="BD323" s="1"/>
  <c r="BJ323" s="1"/>
  <c r="T323"/>
  <c r="T278"/>
  <c r="Z278" s="1"/>
  <c r="AF278" s="1"/>
  <c r="AL278" s="1"/>
  <c r="AR278" s="1"/>
  <c r="AX278" s="1"/>
  <c r="BD278" s="1"/>
  <c r="BJ278" s="1"/>
  <c r="Z277"/>
  <c r="AF277" s="1"/>
  <c r="AL277" s="1"/>
  <c r="AR277" s="1"/>
  <c r="AX277" s="1"/>
  <c r="BD277" s="1"/>
  <c r="BJ277" s="1"/>
  <c r="T277"/>
  <c r="M276"/>
  <c r="M322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AC213" s="1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A120"/>
  <c r="B94"/>
  <c r="B139" s="1"/>
  <c r="B93"/>
  <c r="B92"/>
  <c r="B137" s="1"/>
  <c r="B91"/>
  <c r="B136" s="1"/>
  <c r="C136" s="1"/>
  <c r="B90"/>
  <c r="B135" s="1"/>
  <c r="B89"/>
  <c r="B88"/>
  <c r="B87"/>
  <c r="B132" s="1"/>
  <c r="C132" s="1"/>
  <c r="B86"/>
  <c r="B131" s="1"/>
  <c r="B85"/>
  <c r="B84"/>
  <c r="B129" s="1"/>
  <c r="B83"/>
  <c r="B82"/>
  <c r="B81"/>
  <c r="B126" s="1"/>
  <c r="B80"/>
  <c r="B79"/>
  <c r="B124" s="1"/>
  <c r="B78"/>
  <c r="B123" s="1"/>
  <c r="B77"/>
  <c r="B122" s="1"/>
  <c r="B76"/>
  <c r="B121" s="1"/>
  <c r="A76"/>
  <c r="A121" s="1"/>
  <c r="B75"/>
  <c r="E76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1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AB234"/>
  <c r="AI234" s="1"/>
  <c r="AP234" s="1"/>
  <c r="AW234" s="1"/>
  <c r="BD234" s="1"/>
  <c r="BK234" s="1"/>
  <c r="BR234" s="1"/>
  <c r="BY234" s="1"/>
  <c r="CF234" s="1"/>
  <c r="CM234" s="1"/>
  <c r="CT234" s="1"/>
  <c r="DA234" s="1"/>
  <c r="U234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A165"/>
  <c r="A120"/>
  <c r="A210" s="1"/>
  <c r="A255" s="1"/>
  <c r="A300" s="1"/>
  <c r="B94"/>
  <c r="B139" s="1"/>
  <c r="C139" s="1"/>
  <c r="B93"/>
  <c r="B92"/>
  <c r="B137" s="1"/>
  <c r="C137" s="1"/>
  <c r="B91"/>
  <c r="B136" s="1"/>
  <c r="B90"/>
  <c r="B135" s="1"/>
  <c r="C135" s="1"/>
  <c r="B89"/>
  <c r="B88"/>
  <c r="B133" s="1"/>
  <c r="B87"/>
  <c r="B132" s="1"/>
  <c r="B86"/>
  <c r="B131" s="1"/>
  <c r="B85"/>
  <c r="B130" s="1"/>
  <c r="B84"/>
  <c r="B83"/>
  <c r="B128" s="1"/>
  <c r="C128" s="1"/>
  <c r="B82"/>
  <c r="B81"/>
  <c r="B126" s="1"/>
  <c r="B171" s="1"/>
  <c r="B80"/>
  <c r="B79"/>
  <c r="B124" s="1"/>
  <c r="C124" s="1"/>
  <c r="B78"/>
  <c r="B77"/>
  <c r="B122" s="1"/>
  <c r="B76"/>
  <c r="B121" s="1"/>
  <c r="A76"/>
  <c r="A121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50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Z278"/>
  <c r="AF278" s="1"/>
  <c r="AL278" s="1"/>
  <c r="AR278" s="1"/>
  <c r="AX278" s="1"/>
  <c r="BD278" s="1"/>
  <c r="BJ278" s="1"/>
  <c r="T278"/>
  <c r="T277"/>
  <c r="Z277" s="1"/>
  <c r="AF277" s="1"/>
  <c r="AL277" s="1"/>
  <c r="AR277" s="1"/>
  <c r="AX277" s="1"/>
  <c r="BD277" s="1"/>
  <c r="BJ277" s="1"/>
  <c r="M276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F233" s="1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V168" s="1"/>
  <c r="E187"/>
  <c r="A120"/>
  <c r="A210" s="1"/>
  <c r="A255" s="1"/>
  <c r="A300" s="1"/>
  <c r="B94"/>
  <c r="B139" s="1"/>
  <c r="B93"/>
  <c r="B138" s="1"/>
  <c r="B92"/>
  <c r="B137" s="1"/>
  <c r="B91"/>
  <c r="B136" s="1"/>
  <c r="B90"/>
  <c r="B135" s="1"/>
  <c r="B89"/>
  <c r="B134" s="1"/>
  <c r="B179" s="1"/>
  <c r="B88"/>
  <c r="B133" s="1"/>
  <c r="B87"/>
  <c r="B86"/>
  <c r="B85"/>
  <c r="B130" s="1"/>
  <c r="B175" s="1"/>
  <c r="B84"/>
  <c r="B129" s="1"/>
  <c r="B174" s="1"/>
  <c r="B83"/>
  <c r="B82"/>
  <c r="B127" s="1"/>
  <c r="B81"/>
  <c r="B80"/>
  <c r="B125" s="1"/>
  <c r="B79"/>
  <c r="B124" s="1"/>
  <c r="B78"/>
  <c r="B123" s="1"/>
  <c r="B77"/>
  <c r="B76"/>
  <c r="A76"/>
  <c r="A121" s="1"/>
  <c r="A211" s="1"/>
  <c r="A256" s="1"/>
  <c r="A301" s="1"/>
  <c r="B75"/>
  <c r="B120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A5" i="49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T324"/>
  <c r="Z324" s="1"/>
  <c r="AF324" s="1"/>
  <c r="AL324" s="1"/>
  <c r="AR324" s="1"/>
  <c r="AX324" s="1"/>
  <c r="BD324" s="1"/>
  <c r="BJ324" s="1"/>
  <c r="Z323"/>
  <c r="AF323" s="1"/>
  <c r="AL323" s="1"/>
  <c r="AR323" s="1"/>
  <c r="AX323" s="1"/>
  <c r="BD323" s="1"/>
  <c r="BJ323" s="1"/>
  <c r="T323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AB188"/>
  <c r="AI188" s="1"/>
  <c r="AP188" s="1"/>
  <c r="AW188" s="1"/>
  <c r="BD188" s="1"/>
  <c r="BK188" s="1"/>
  <c r="BR188" s="1"/>
  <c r="BY188" s="1"/>
  <c r="CF188" s="1"/>
  <c r="CM188" s="1"/>
  <c r="CT188" s="1"/>
  <c r="DA188" s="1"/>
  <c r="U188"/>
  <c r="E187"/>
  <c r="V168"/>
  <c r="E188" s="1"/>
  <c r="A120"/>
  <c r="A210" s="1"/>
  <c r="A255" s="1"/>
  <c r="A300" s="1"/>
  <c r="B94"/>
  <c r="B139" s="1"/>
  <c r="B93"/>
  <c r="B138" s="1"/>
  <c r="B92"/>
  <c r="B137" s="1"/>
  <c r="C137" s="1"/>
  <c r="B91"/>
  <c r="B136" s="1"/>
  <c r="B90"/>
  <c r="B89"/>
  <c r="B88"/>
  <c r="B133" s="1"/>
  <c r="B87"/>
  <c r="B132" s="1"/>
  <c r="B86"/>
  <c r="B85"/>
  <c r="B84"/>
  <c r="B129" s="1"/>
  <c r="B83"/>
  <c r="B128" s="1"/>
  <c r="B82"/>
  <c r="B127" s="1"/>
  <c r="B81"/>
  <c r="B126" s="1"/>
  <c r="B171" s="1"/>
  <c r="B80"/>
  <c r="B79"/>
  <c r="B78"/>
  <c r="B123" s="1"/>
  <c r="C123" s="1"/>
  <c r="B77"/>
  <c r="B122" s="1"/>
  <c r="B76"/>
  <c r="B121" s="1"/>
  <c r="C121" s="1"/>
  <c r="A76"/>
  <c r="A77" s="1"/>
  <c r="B75"/>
  <c r="E76" s="1"/>
  <c r="H3"/>
  <c r="G3"/>
  <c r="F3"/>
  <c r="E3"/>
  <c r="D3"/>
  <c r="C3"/>
  <c r="T324" i="48"/>
  <c r="Z324" s="1"/>
  <c r="AF324" s="1"/>
  <c r="AL324" s="1"/>
  <c r="AR324" s="1"/>
  <c r="AX324" s="1"/>
  <c r="BD324" s="1"/>
  <c r="BJ324" s="1"/>
  <c r="Z323"/>
  <c r="AF323" s="1"/>
  <c r="AL323" s="1"/>
  <c r="AR323" s="1"/>
  <c r="AX323" s="1"/>
  <c r="BD323" s="1"/>
  <c r="BJ323" s="1"/>
  <c r="T323"/>
  <c r="T278"/>
  <c r="Z278" s="1"/>
  <c r="AF278" s="1"/>
  <c r="AL278" s="1"/>
  <c r="AR278" s="1"/>
  <c r="AX278" s="1"/>
  <c r="BD278" s="1"/>
  <c r="BJ278" s="1"/>
  <c r="AF277"/>
  <c r="AL277" s="1"/>
  <c r="AR277" s="1"/>
  <c r="AX277" s="1"/>
  <c r="BD277" s="1"/>
  <c r="BJ277" s="1"/>
  <c r="T277"/>
  <c r="Z277" s="1"/>
  <c r="M276"/>
  <c r="M322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A120"/>
  <c r="A210" s="1"/>
  <c r="A255" s="1"/>
  <c r="A300" s="1"/>
  <c r="B94"/>
  <c r="B139" s="1"/>
  <c r="B93"/>
  <c r="B138" s="1"/>
  <c r="B92"/>
  <c r="B137" s="1"/>
  <c r="B91"/>
  <c r="B136" s="1"/>
  <c r="B90"/>
  <c r="B135" s="1"/>
  <c r="B89"/>
  <c r="B134" s="1"/>
  <c r="B88"/>
  <c r="B133" s="1"/>
  <c r="B87"/>
  <c r="B132" s="1"/>
  <c r="B86"/>
  <c r="B131" s="1"/>
  <c r="B85"/>
  <c r="B130" s="1"/>
  <c r="C130" s="1"/>
  <c r="B84"/>
  <c r="B129" s="1"/>
  <c r="B83"/>
  <c r="B128" s="1"/>
  <c r="B82"/>
  <c r="B81"/>
  <c r="B126" s="1"/>
  <c r="B80"/>
  <c r="B125" s="1"/>
  <c r="C125" s="1"/>
  <c r="B79"/>
  <c r="B78"/>
  <c r="B123" s="1"/>
  <c r="B77"/>
  <c r="B76"/>
  <c r="B121" s="1"/>
  <c r="A76"/>
  <c r="A77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47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Z277"/>
  <c r="AF277" s="1"/>
  <c r="AL277" s="1"/>
  <c r="AR277" s="1"/>
  <c r="AX277" s="1"/>
  <c r="BD277" s="1"/>
  <c r="BJ277" s="1"/>
  <c r="T277"/>
  <c r="S276"/>
  <c r="S322" s="1"/>
  <c r="M276"/>
  <c r="M322" s="1"/>
  <c r="AI234"/>
  <c r="AP234" s="1"/>
  <c r="AW234" s="1"/>
  <c r="BD234" s="1"/>
  <c r="BK234" s="1"/>
  <c r="BR234" s="1"/>
  <c r="BY234" s="1"/>
  <c r="CF234" s="1"/>
  <c r="CM234" s="1"/>
  <c r="CT234" s="1"/>
  <c r="DA234" s="1"/>
  <c r="U234"/>
  <c r="AB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V213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AB188"/>
  <c r="AI188" s="1"/>
  <c r="AP188" s="1"/>
  <c r="AW188" s="1"/>
  <c r="BD188" s="1"/>
  <c r="BK188" s="1"/>
  <c r="BR188" s="1"/>
  <c r="BY188" s="1"/>
  <c r="CF188" s="1"/>
  <c r="CM188" s="1"/>
  <c r="CT188" s="1"/>
  <c r="DA188" s="1"/>
  <c r="U188"/>
  <c r="V168" s="1"/>
  <c r="E188" s="1"/>
  <c r="E187"/>
  <c r="B127"/>
  <c r="A120"/>
  <c r="A210" s="1"/>
  <c r="A255" s="1"/>
  <c r="A300" s="1"/>
  <c r="B94"/>
  <c r="B139" s="1"/>
  <c r="B93"/>
  <c r="B138" s="1"/>
  <c r="B92"/>
  <c r="B137" s="1"/>
  <c r="C137" s="1"/>
  <c r="B91"/>
  <c r="B136" s="1"/>
  <c r="B90"/>
  <c r="B89"/>
  <c r="B88"/>
  <c r="B133" s="1"/>
  <c r="B87"/>
  <c r="B132" s="1"/>
  <c r="B86"/>
  <c r="B85"/>
  <c r="B130" s="1"/>
  <c r="B84"/>
  <c r="B129" s="1"/>
  <c r="B83"/>
  <c r="B128" s="1"/>
  <c r="C128" s="1"/>
  <c r="B82"/>
  <c r="B81"/>
  <c r="B126" s="1"/>
  <c r="B80"/>
  <c r="B125" s="1"/>
  <c r="C125" s="1"/>
  <c r="B79"/>
  <c r="B124" s="1"/>
  <c r="B78"/>
  <c r="B77"/>
  <c r="B122" s="1"/>
  <c r="A77"/>
  <c r="A78" s="1"/>
  <c r="A79" s="1"/>
  <c r="B76"/>
  <c r="A76"/>
  <c r="A121" s="1"/>
  <c r="A211" s="1"/>
  <c r="A256" s="1"/>
  <c r="A301" s="1"/>
  <c r="B75"/>
  <c r="B120" s="1"/>
  <c r="C120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46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M322" s="1"/>
  <c r="AB234"/>
  <c r="AI234" s="1"/>
  <c r="AP234" s="1"/>
  <c r="AW234" s="1"/>
  <c r="BD234" s="1"/>
  <c r="BK234" s="1"/>
  <c r="BR234" s="1"/>
  <c r="BY234" s="1"/>
  <c r="CF234" s="1"/>
  <c r="CM234" s="1"/>
  <c r="CT234" s="1"/>
  <c r="DA234" s="1"/>
  <c r="U234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AI188"/>
  <c r="AP188" s="1"/>
  <c r="AW188" s="1"/>
  <c r="BD188" s="1"/>
  <c r="BK188" s="1"/>
  <c r="BR188" s="1"/>
  <c r="BY188" s="1"/>
  <c r="CF188" s="1"/>
  <c r="CM188" s="1"/>
  <c r="CT188" s="1"/>
  <c r="DA188" s="1"/>
  <c r="AB188"/>
  <c r="U188"/>
  <c r="E187"/>
  <c r="V168"/>
  <c r="E188" s="1"/>
  <c r="A120"/>
  <c r="A210" s="1"/>
  <c r="A255" s="1"/>
  <c r="A300" s="1"/>
  <c r="B94"/>
  <c r="B139" s="1"/>
  <c r="B93"/>
  <c r="B138" s="1"/>
  <c r="B92"/>
  <c r="B91"/>
  <c r="B136" s="1"/>
  <c r="B90"/>
  <c r="B135" s="1"/>
  <c r="B89"/>
  <c r="B134" s="1"/>
  <c r="B88"/>
  <c r="B87"/>
  <c r="B132" s="1"/>
  <c r="B86"/>
  <c r="B85"/>
  <c r="B130" s="1"/>
  <c r="B84"/>
  <c r="B83"/>
  <c r="B82"/>
  <c r="B127" s="1"/>
  <c r="B81"/>
  <c r="B126" s="1"/>
  <c r="B80"/>
  <c r="B79"/>
  <c r="B124" s="1"/>
  <c r="B78"/>
  <c r="B123" s="1"/>
  <c r="B77"/>
  <c r="B76"/>
  <c r="B121" s="1"/>
  <c r="A76"/>
  <c r="A121" s="1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T324" i="45"/>
  <c r="Z324" s="1"/>
  <c r="AF324" s="1"/>
  <c r="AL324" s="1"/>
  <c r="AR324" s="1"/>
  <c r="AX324" s="1"/>
  <c r="BD324" s="1"/>
  <c r="BJ324" s="1"/>
  <c r="T323"/>
  <c r="Z323" s="1"/>
  <c r="AF323" s="1"/>
  <c r="AL323" s="1"/>
  <c r="AR323" s="1"/>
  <c r="AX323" s="1"/>
  <c r="BD323" s="1"/>
  <c r="BJ323" s="1"/>
  <c r="T278"/>
  <c r="Z278" s="1"/>
  <c r="AF278" s="1"/>
  <c r="AL278" s="1"/>
  <c r="AR278" s="1"/>
  <c r="AX278" s="1"/>
  <c r="BD278" s="1"/>
  <c r="BJ278" s="1"/>
  <c r="T277"/>
  <c r="Z277" s="1"/>
  <c r="AF277" s="1"/>
  <c r="AL277" s="1"/>
  <c r="AR277" s="1"/>
  <c r="AX277" s="1"/>
  <c r="BD277" s="1"/>
  <c r="BJ277" s="1"/>
  <c r="M276"/>
  <c r="S276" s="1"/>
  <c r="U234"/>
  <c r="AB234" s="1"/>
  <c r="AI234" s="1"/>
  <c r="AP234" s="1"/>
  <c r="AW234" s="1"/>
  <c r="BD234" s="1"/>
  <c r="BK234" s="1"/>
  <c r="BR234" s="1"/>
  <c r="BY234" s="1"/>
  <c r="CF234" s="1"/>
  <c r="CM234" s="1"/>
  <c r="CT234" s="1"/>
  <c r="DA234" s="1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F232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U189"/>
  <c r="AB189" s="1"/>
  <c r="AI189" s="1"/>
  <c r="AP189" s="1"/>
  <c r="AW189" s="1"/>
  <c r="BD189" s="1"/>
  <c r="BK189" s="1"/>
  <c r="BR189" s="1"/>
  <c r="BY189" s="1"/>
  <c r="CF189" s="1"/>
  <c r="CM189" s="1"/>
  <c r="CT189" s="1"/>
  <c r="DA189" s="1"/>
  <c r="U188"/>
  <c r="AB188" s="1"/>
  <c r="AI188" s="1"/>
  <c r="AP188" s="1"/>
  <c r="AW188" s="1"/>
  <c r="BD188" s="1"/>
  <c r="BK188" s="1"/>
  <c r="BR188" s="1"/>
  <c r="BY188" s="1"/>
  <c r="CF188" s="1"/>
  <c r="CM188" s="1"/>
  <c r="CT188" s="1"/>
  <c r="DA188" s="1"/>
  <c r="E187"/>
  <c r="V168"/>
  <c r="E188" s="1"/>
  <c r="A120"/>
  <c r="A210" s="1"/>
  <c r="A255" s="1"/>
  <c r="A300" s="1"/>
  <c r="B94"/>
  <c r="B139" s="1"/>
  <c r="B93"/>
  <c r="B138" s="1"/>
  <c r="B92"/>
  <c r="B91"/>
  <c r="B136" s="1"/>
  <c r="B90"/>
  <c r="B135" s="1"/>
  <c r="B89"/>
  <c r="B134" s="1"/>
  <c r="B88"/>
  <c r="B133" s="1"/>
  <c r="B87"/>
  <c r="B132" s="1"/>
  <c r="C132" s="1"/>
  <c r="B86"/>
  <c r="B85"/>
  <c r="B130" s="1"/>
  <c r="C130" s="1"/>
  <c r="B84"/>
  <c r="B83"/>
  <c r="B82"/>
  <c r="B81"/>
  <c r="B126" s="1"/>
  <c r="B80"/>
  <c r="B79"/>
  <c r="B78"/>
  <c r="B123" s="1"/>
  <c r="B77"/>
  <c r="B122" s="1"/>
  <c r="B76"/>
  <c r="B121" s="1"/>
  <c r="A76"/>
  <c r="B7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H3"/>
  <c r="G3"/>
  <c r="F3"/>
  <c r="E3"/>
  <c r="D3"/>
  <c r="C3"/>
  <c r="U188" i="44"/>
  <c r="V168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B75"/>
  <c r="B120" s="1"/>
  <c r="B76"/>
  <c r="B121" s="1"/>
  <c r="B77"/>
  <c r="B122" s="1"/>
  <c r="B78"/>
  <c r="B123" s="1"/>
  <c r="B79"/>
  <c r="B124" s="1"/>
  <c r="B80"/>
  <c r="B125" s="1"/>
  <c r="B81"/>
  <c r="B126" s="1"/>
  <c r="B82"/>
  <c r="B127" s="1"/>
  <c r="C127" s="1"/>
  <c r="B83"/>
  <c r="B128" s="1"/>
  <c r="B84"/>
  <c r="B129" s="1"/>
  <c r="B85"/>
  <c r="B130" s="1"/>
  <c r="B86"/>
  <c r="B131" s="1"/>
  <c r="B87"/>
  <c r="B88"/>
  <c r="B133" s="1"/>
  <c r="B89"/>
  <c r="B134" s="1"/>
  <c r="C134" s="1"/>
  <c r="B90"/>
  <c r="B135" s="1"/>
  <c r="B91"/>
  <c r="B136" s="1"/>
  <c r="B92"/>
  <c r="B137" s="1"/>
  <c r="B93"/>
  <c r="B138" s="1"/>
  <c r="B94"/>
  <c r="B139" s="1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C3"/>
  <c r="D3"/>
  <c r="E3"/>
  <c r="F3"/>
  <c r="G3"/>
  <c r="H3"/>
  <c r="U189"/>
  <c r="AB189" s="1"/>
  <c r="E187"/>
  <c r="U233"/>
  <c r="AB233" s="1"/>
  <c r="AI233" s="1"/>
  <c r="AP233" s="1"/>
  <c r="AW233" s="1"/>
  <c r="BD233" s="1"/>
  <c r="BK233" s="1"/>
  <c r="BR233" s="1"/>
  <c r="BY233" s="1"/>
  <c r="CF233" s="1"/>
  <c r="CM233" s="1"/>
  <c r="CT233" s="1"/>
  <c r="DA233" s="1"/>
  <c r="U234"/>
  <c r="AB234" s="1"/>
  <c r="F232"/>
  <c r="T277"/>
  <c r="Z277" s="1"/>
  <c r="AF277" s="1"/>
  <c r="AL277" s="1"/>
  <c r="AR277" s="1"/>
  <c r="AX277" s="1"/>
  <c r="BD277" s="1"/>
  <c r="BJ277" s="1"/>
  <c r="T278"/>
  <c r="Z278" s="1"/>
  <c r="AF278" s="1"/>
  <c r="AL278" s="1"/>
  <c r="AR278" s="1"/>
  <c r="AX278" s="1"/>
  <c r="BD278" s="1"/>
  <c r="BJ278" s="1"/>
  <c r="M276"/>
  <c r="S276" s="1"/>
  <c r="Y276" s="1"/>
  <c r="T323"/>
  <c r="Z323" s="1"/>
  <c r="AF323" s="1"/>
  <c r="AL323" s="1"/>
  <c r="AR323" s="1"/>
  <c r="AX323" s="1"/>
  <c r="BD323" s="1"/>
  <c r="BJ323" s="1"/>
  <c r="T324"/>
  <c r="Z324" s="1"/>
  <c r="AF324" s="1"/>
  <c r="AL324" s="1"/>
  <c r="AR324" s="1"/>
  <c r="AX324" s="1"/>
  <c r="BD324" s="1"/>
  <c r="BJ324" s="1"/>
  <c r="B78" i="40"/>
  <c r="B126"/>
  <c r="B222" s="1"/>
  <c r="B79"/>
  <c r="B127"/>
  <c r="B80"/>
  <c r="B128" s="1"/>
  <c r="B81"/>
  <c r="E80" s="1"/>
  <c r="B82"/>
  <c r="B130" s="1"/>
  <c r="B83"/>
  <c r="B131"/>
  <c r="B179" s="1"/>
  <c r="B84"/>
  <c r="B132" s="1"/>
  <c r="B85"/>
  <c r="B133" s="1"/>
  <c r="B86"/>
  <c r="B134" s="1"/>
  <c r="B87"/>
  <c r="B135"/>
  <c r="B88"/>
  <c r="B136" s="1"/>
  <c r="B89"/>
  <c r="B90"/>
  <c r="B138" s="1"/>
  <c r="B91"/>
  <c r="B139"/>
  <c r="C139" s="1"/>
  <c r="B92"/>
  <c r="B140" s="1"/>
  <c r="B93"/>
  <c r="B141" s="1"/>
  <c r="B94"/>
  <c r="B142" s="1"/>
  <c r="B95"/>
  <c r="B143"/>
  <c r="B96"/>
  <c r="B144" s="1"/>
  <c r="B97"/>
  <c r="B145" s="1"/>
  <c r="B98"/>
  <c r="B146" s="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A78"/>
  <c r="A79" s="1"/>
  <c r="A4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C3"/>
  <c r="D3"/>
  <c r="E3"/>
  <c r="F3"/>
  <c r="G3"/>
  <c r="H3"/>
  <c r="U198"/>
  <c r="V178" s="1"/>
  <c r="U199"/>
  <c r="AB199"/>
  <c r="AI199" s="1"/>
  <c r="AP199" s="1"/>
  <c r="AW199" s="1"/>
  <c r="BD199" s="1"/>
  <c r="BK199" s="1"/>
  <c r="BR199" s="1"/>
  <c r="BY199" s="1"/>
  <c r="CF199" s="1"/>
  <c r="CM199" s="1"/>
  <c r="CT199" s="1"/>
  <c r="DA199" s="1"/>
  <c r="E197"/>
  <c r="U246"/>
  <c r="AB246" s="1"/>
  <c r="AI246" s="1"/>
  <c r="AP246" s="1"/>
  <c r="AW246" s="1"/>
  <c r="BD246" s="1"/>
  <c r="BK246" s="1"/>
  <c r="BR246" s="1"/>
  <c r="BY246" s="1"/>
  <c r="CF246" s="1"/>
  <c r="CM246" s="1"/>
  <c r="CT246" s="1"/>
  <c r="DA246" s="1"/>
  <c r="U247"/>
  <c r="AB247" s="1"/>
  <c r="F245"/>
  <c r="T293"/>
  <c r="Z293" s="1"/>
  <c r="AF293" s="1"/>
  <c r="AL293" s="1"/>
  <c r="AR293" s="1"/>
  <c r="AX293" s="1"/>
  <c r="BD293" s="1"/>
  <c r="BJ293" s="1"/>
  <c r="T294"/>
  <c r="Z294" s="1"/>
  <c r="AF294" s="1"/>
  <c r="AL294" s="1"/>
  <c r="AR294" s="1"/>
  <c r="AX294" s="1"/>
  <c r="BD294" s="1"/>
  <c r="BJ294" s="1"/>
  <c r="M292"/>
  <c r="S292"/>
  <c r="S341" s="1"/>
  <c r="T342"/>
  <c r="Z342" s="1"/>
  <c r="AF342" s="1"/>
  <c r="AL342" s="1"/>
  <c r="AR342" s="1"/>
  <c r="AX342" s="1"/>
  <c r="BD342" s="1"/>
  <c r="BJ342" s="1"/>
  <c r="T343"/>
  <c r="Z343" s="1"/>
  <c r="AF343" s="1"/>
  <c r="AL343" s="1"/>
  <c r="AR343" s="1"/>
  <c r="AX343" s="1"/>
  <c r="BD343" s="1"/>
  <c r="BJ343" s="1"/>
  <c r="M341"/>
  <c r="A76" i="44"/>
  <c r="B132"/>
  <c r="C132" s="1"/>
  <c r="B191" i="40"/>
  <c r="M191" s="1"/>
  <c r="C143"/>
  <c r="B239"/>
  <c r="B235"/>
  <c r="B283" s="1"/>
  <c r="C135"/>
  <c r="B231"/>
  <c r="B183"/>
  <c r="C183" s="1"/>
  <c r="C127"/>
  <c r="B223"/>
  <c r="B175"/>
  <c r="A126"/>
  <c r="A222" s="1"/>
  <c r="A270" s="1"/>
  <c r="A318" s="1"/>
  <c r="M183"/>
  <c r="M235"/>
  <c r="B271"/>
  <c r="C223"/>
  <c r="M223"/>
  <c r="C175"/>
  <c r="M175"/>
  <c r="B287"/>
  <c r="C239"/>
  <c r="M239"/>
  <c r="B279"/>
  <c r="C231"/>
  <c r="M231"/>
  <c r="B319"/>
  <c r="C271"/>
  <c r="B327"/>
  <c r="C279"/>
  <c r="B335"/>
  <c r="C287"/>
  <c r="C335"/>
  <c r="C327"/>
  <c r="C319"/>
  <c r="B331" l="1"/>
  <c r="C331" s="1"/>
  <c r="C283"/>
  <c r="A80"/>
  <c r="A127"/>
  <c r="A175" s="1"/>
  <c r="C141"/>
  <c r="B189"/>
  <c r="B237"/>
  <c r="M179"/>
  <c r="C179"/>
  <c r="I112"/>
  <c r="C38" s="1"/>
  <c r="I101"/>
  <c r="C27" s="1"/>
  <c r="B100"/>
  <c r="B115"/>
  <c r="I78"/>
  <c r="B106"/>
  <c r="B112"/>
  <c r="I104"/>
  <c r="C30" s="1"/>
  <c r="I94"/>
  <c r="J94" s="1"/>
  <c r="I83"/>
  <c r="B116"/>
  <c r="I96"/>
  <c r="I108"/>
  <c r="C34" s="1"/>
  <c r="I95"/>
  <c r="I115"/>
  <c r="C41" s="1"/>
  <c r="B99"/>
  <c r="B111"/>
  <c r="C145"/>
  <c r="B241"/>
  <c r="B193"/>
  <c r="B181"/>
  <c r="B229"/>
  <c r="C133"/>
  <c r="V168" i="59"/>
  <c r="E188" s="1"/>
  <c r="E77" i="60"/>
  <c r="AB233" i="62"/>
  <c r="AI233" s="1"/>
  <c r="AP233" s="1"/>
  <c r="AW233" s="1"/>
  <c r="BD233" s="1"/>
  <c r="BK233" s="1"/>
  <c r="BR233" s="1"/>
  <c r="BY233" s="1"/>
  <c r="CF233" s="1"/>
  <c r="CM233" s="1"/>
  <c r="CT233" s="1"/>
  <c r="V214"/>
  <c r="C126" i="40"/>
  <c r="C131"/>
  <c r="B187"/>
  <c r="AB198"/>
  <c r="AI198" s="1"/>
  <c r="AP198" s="1"/>
  <c r="AW198" s="1"/>
  <c r="BD198" s="1"/>
  <c r="BK198" s="1"/>
  <c r="BR198" s="1"/>
  <c r="BY198" s="1"/>
  <c r="CF198" s="1"/>
  <c r="CM198" s="1"/>
  <c r="CT198" s="1"/>
  <c r="DA198" s="1"/>
  <c r="B137"/>
  <c r="B129"/>
  <c r="E77" i="48"/>
  <c r="A165"/>
  <c r="A77" i="52"/>
  <c r="A122" s="1"/>
  <c r="V168"/>
  <c r="E188" s="1"/>
  <c r="E77" i="54"/>
  <c r="A77" i="58"/>
  <c r="A122" s="1"/>
  <c r="A212" s="1"/>
  <c r="A257" s="1"/>
  <c r="A302" s="1"/>
  <c r="A165"/>
  <c r="S276" i="59"/>
  <c r="S322" s="1"/>
  <c r="E76" i="60"/>
  <c r="A174" i="40"/>
  <c r="C191"/>
  <c r="C235"/>
  <c r="B174"/>
  <c r="B227"/>
  <c r="V226"/>
  <c r="E81"/>
  <c r="I91" s="1"/>
  <c r="V213" i="46"/>
  <c r="E76" i="47"/>
  <c r="V213" i="49"/>
  <c r="A77" i="50"/>
  <c r="A122" s="1"/>
  <c r="A165"/>
  <c r="A77" i="54"/>
  <c r="A122" s="1"/>
  <c r="A212" s="1"/>
  <c r="A257" s="1"/>
  <c r="A302" s="1"/>
  <c r="A165"/>
  <c r="A121" i="55"/>
  <c r="A211" s="1"/>
  <c r="A256" s="1"/>
  <c r="A301" s="1"/>
  <c r="V168"/>
  <c r="E188" s="1"/>
  <c r="V213"/>
  <c r="AC213" s="1"/>
  <c r="V168" i="57"/>
  <c r="E188" s="1"/>
  <c r="C137" i="58"/>
  <c r="A77" i="60"/>
  <c r="A122" s="1"/>
  <c r="Y292" i="40"/>
  <c r="V213" i="45"/>
  <c r="F233" s="1"/>
  <c r="A121" i="48"/>
  <c r="A211" s="1"/>
  <c r="A256" s="1"/>
  <c r="A301" s="1"/>
  <c r="V168" i="51"/>
  <c r="E188" s="1"/>
  <c r="C130" i="53"/>
  <c r="V213" i="54"/>
  <c r="AC213" s="1"/>
  <c r="A165" i="55"/>
  <c r="A77" i="57"/>
  <c r="A78" s="1"/>
  <c r="E76" i="59"/>
  <c r="M182" i="62"/>
  <c r="M178"/>
  <c r="M166"/>
  <c r="M176"/>
  <c r="M172"/>
  <c r="A165"/>
  <c r="U188"/>
  <c r="E77"/>
  <c r="B212"/>
  <c r="M212" s="1"/>
  <c r="B167"/>
  <c r="M167" s="1"/>
  <c r="C122"/>
  <c r="B219"/>
  <c r="M219" s="1"/>
  <c r="B174"/>
  <c r="M174" s="1"/>
  <c r="C129"/>
  <c r="B223"/>
  <c r="M223" s="1"/>
  <c r="B178"/>
  <c r="C133"/>
  <c r="C166"/>
  <c r="B214"/>
  <c r="M214" s="1"/>
  <c r="B169"/>
  <c r="M169" s="1"/>
  <c r="C124"/>
  <c r="B226"/>
  <c r="M226" s="1"/>
  <c r="B181"/>
  <c r="M181" s="1"/>
  <c r="C136"/>
  <c r="A211"/>
  <c r="A256" s="1"/>
  <c r="A301" s="1"/>
  <c r="A166"/>
  <c r="B221"/>
  <c r="M221" s="1"/>
  <c r="B176"/>
  <c r="C131"/>
  <c r="B210"/>
  <c r="C120"/>
  <c r="B165"/>
  <c r="M165" s="1"/>
  <c r="B228"/>
  <c r="M228" s="1"/>
  <c r="B183"/>
  <c r="M183" s="1"/>
  <c r="T166"/>
  <c r="A77"/>
  <c r="B125"/>
  <c r="C137"/>
  <c r="B218"/>
  <c r="M218" s="1"/>
  <c r="B173"/>
  <c r="M173" s="1"/>
  <c r="C127"/>
  <c r="B213"/>
  <c r="M213" s="1"/>
  <c r="C123"/>
  <c r="B262"/>
  <c r="C217"/>
  <c r="B224"/>
  <c r="M224" s="1"/>
  <c r="B179"/>
  <c r="M179" s="1"/>
  <c r="B168"/>
  <c r="M168" s="1"/>
  <c r="B172"/>
  <c r="B132"/>
  <c r="B135"/>
  <c r="B227"/>
  <c r="M227" s="1"/>
  <c r="B182"/>
  <c r="B139"/>
  <c r="B211"/>
  <c r="M211" s="1"/>
  <c r="C121"/>
  <c r="B220"/>
  <c r="M220" s="1"/>
  <c r="B175"/>
  <c r="M175" s="1"/>
  <c r="E76"/>
  <c r="B126"/>
  <c r="B215" i="60"/>
  <c r="C125"/>
  <c r="B120"/>
  <c r="B165" s="1"/>
  <c r="I87"/>
  <c r="K87" s="1"/>
  <c r="B221"/>
  <c r="C131"/>
  <c r="B176"/>
  <c r="B225"/>
  <c r="B180"/>
  <c r="C135"/>
  <c r="B229"/>
  <c r="B184"/>
  <c r="C139"/>
  <c r="B212"/>
  <c r="B167"/>
  <c r="C122"/>
  <c r="B220"/>
  <c r="B175"/>
  <c r="C130"/>
  <c r="A212"/>
  <c r="A257" s="1"/>
  <c r="A302" s="1"/>
  <c r="A167"/>
  <c r="B219"/>
  <c r="B174"/>
  <c r="C129"/>
  <c r="B223"/>
  <c r="C133"/>
  <c r="B178"/>
  <c r="B227"/>
  <c r="B182"/>
  <c r="C137"/>
  <c r="B218"/>
  <c r="B173"/>
  <c r="C128"/>
  <c r="B222"/>
  <c r="B177"/>
  <c r="C132"/>
  <c r="A78"/>
  <c r="I79"/>
  <c r="I91"/>
  <c r="K91" s="1"/>
  <c r="B102"/>
  <c r="B110"/>
  <c r="B121"/>
  <c r="B123"/>
  <c r="B126"/>
  <c r="C127"/>
  <c r="AC168"/>
  <c r="B226"/>
  <c r="B181"/>
  <c r="A211"/>
  <c r="A256" s="1"/>
  <c r="A301" s="1"/>
  <c r="A166"/>
  <c r="B217"/>
  <c r="B172"/>
  <c r="I86"/>
  <c r="J86" s="1"/>
  <c r="I96"/>
  <c r="C25" s="1"/>
  <c r="I104"/>
  <c r="C33" s="1"/>
  <c r="I112"/>
  <c r="C41" s="1"/>
  <c r="B124"/>
  <c r="B170"/>
  <c r="B255"/>
  <c r="B260"/>
  <c r="T215"/>
  <c r="M215"/>
  <c r="C215"/>
  <c r="I82"/>
  <c r="B100"/>
  <c r="B108"/>
  <c r="B116"/>
  <c r="B224"/>
  <c r="B179"/>
  <c r="B228"/>
  <c r="B183"/>
  <c r="A210"/>
  <c r="A255" s="1"/>
  <c r="A300" s="1"/>
  <c r="A165"/>
  <c r="I92"/>
  <c r="I102"/>
  <c r="C31" s="1"/>
  <c r="I110"/>
  <c r="C39" s="1"/>
  <c r="C138"/>
  <c r="AC213"/>
  <c r="F233"/>
  <c r="S276"/>
  <c r="M322"/>
  <c r="B229" i="59"/>
  <c r="B184"/>
  <c r="C139"/>
  <c r="B220"/>
  <c r="B175"/>
  <c r="C130"/>
  <c r="B228"/>
  <c r="B183"/>
  <c r="C138"/>
  <c r="A122"/>
  <c r="A78"/>
  <c r="B222"/>
  <c r="B177"/>
  <c r="C132"/>
  <c r="B226"/>
  <c r="B181"/>
  <c r="C136"/>
  <c r="B211"/>
  <c r="B166"/>
  <c r="B213"/>
  <c r="B168"/>
  <c r="C121"/>
  <c r="B122"/>
  <c r="C126"/>
  <c r="C133"/>
  <c r="A165"/>
  <c r="E77"/>
  <c r="B110" s="1"/>
  <c r="B120"/>
  <c r="A121"/>
  <c r="B125"/>
  <c r="C129"/>
  <c r="B218"/>
  <c r="B173"/>
  <c r="B227"/>
  <c r="B182"/>
  <c r="B124"/>
  <c r="AC168"/>
  <c r="B216"/>
  <c r="B171"/>
  <c r="B219"/>
  <c r="B174"/>
  <c r="B223"/>
  <c r="B178"/>
  <c r="B127"/>
  <c r="B131"/>
  <c r="B134"/>
  <c r="B135"/>
  <c r="AC213"/>
  <c r="F233"/>
  <c r="B226" i="58"/>
  <c r="B181"/>
  <c r="C181" s="1"/>
  <c r="C136"/>
  <c r="C131"/>
  <c r="B223"/>
  <c r="B178"/>
  <c r="C133"/>
  <c r="B214"/>
  <c r="B169"/>
  <c r="C124"/>
  <c r="B217"/>
  <c r="B172"/>
  <c r="C127"/>
  <c r="B212"/>
  <c r="B167"/>
  <c r="C122"/>
  <c r="B216"/>
  <c r="B171"/>
  <c r="C126"/>
  <c r="B132"/>
  <c r="B135"/>
  <c r="B227"/>
  <c r="B139"/>
  <c r="B211"/>
  <c r="C121"/>
  <c r="B220"/>
  <c r="B175"/>
  <c r="E76"/>
  <c r="A78"/>
  <c r="C138"/>
  <c r="A166"/>
  <c r="A167"/>
  <c r="M176"/>
  <c r="B221"/>
  <c r="B170"/>
  <c r="B215"/>
  <c r="B219"/>
  <c r="B174"/>
  <c r="C129"/>
  <c r="B273"/>
  <c r="T228"/>
  <c r="C228"/>
  <c r="M228"/>
  <c r="M182"/>
  <c r="C182"/>
  <c r="B120"/>
  <c r="B183"/>
  <c r="B271"/>
  <c r="T226"/>
  <c r="C226"/>
  <c r="M226"/>
  <c r="B128"/>
  <c r="B213"/>
  <c r="C123"/>
  <c r="C176"/>
  <c r="B224"/>
  <c r="B179"/>
  <c r="M166"/>
  <c r="C166"/>
  <c r="B168"/>
  <c r="T176"/>
  <c r="T182"/>
  <c r="AC168"/>
  <c r="F233"/>
  <c r="AC213"/>
  <c r="AA226" s="1"/>
  <c r="S276"/>
  <c r="M322"/>
  <c r="E77" i="57"/>
  <c r="B113" s="1"/>
  <c r="B120"/>
  <c r="B210" s="1"/>
  <c r="E76"/>
  <c r="B105" s="1"/>
  <c r="B211"/>
  <c r="B166"/>
  <c r="C121"/>
  <c r="B221"/>
  <c r="B176"/>
  <c r="C131"/>
  <c r="A211"/>
  <c r="A256" s="1"/>
  <c r="A301" s="1"/>
  <c r="A166"/>
  <c r="B220"/>
  <c r="B175"/>
  <c r="C130"/>
  <c r="B224"/>
  <c r="B179"/>
  <c r="C134"/>
  <c r="B228"/>
  <c r="B183"/>
  <c r="C138"/>
  <c r="A123"/>
  <c r="A79"/>
  <c r="B219"/>
  <c r="B174"/>
  <c r="C129"/>
  <c r="B223"/>
  <c r="B178"/>
  <c r="C133"/>
  <c r="B218"/>
  <c r="B173"/>
  <c r="C128"/>
  <c r="B222"/>
  <c r="B177"/>
  <c r="C132"/>
  <c r="B226"/>
  <c r="B181"/>
  <c r="C136"/>
  <c r="B227"/>
  <c r="B182"/>
  <c r="A122"/>
  <c r="B135"/>
  <c r="B139"/>
  <c r="B123"/>
  <c r="B126"/>
  <c r="C127"/>
  <c r="B262"/>
  <c r="M217"/>
  <c r="C217"/>
  <c r="T217"/>
  <c r="C120"/>
  <c r="C122"/>
  <c r="B124"/>
  <c r="B165"/>
  <c r="B167"/>
  <c r="B255"/>
  <c r="M210"/>
  <c r="T210"/>
  <c r="C210"/>
  <c r="B257"/>
  <c r="T212"/>
  <c r="C212"/>
  <c r="M212"/>
  <c r="B215"/>
  <c r="B170"/>
  <c r="A165"/>
  <c r="B172"/>
  <c r="F233"/>
  <c r="AC213"/>
  <c r="AA217" s="1"/>
  <c r="AC168"/>
  <c r="S276"/>
  <c r="A122" i="55"/>
  <c r="A78"/>
  <c r="B222"/>
  <c r="B177"/>
  <c r="C132"/>
  <c r="B210"/>
  <c r="C120"/>
  <c r="B165"/>
  <c r="B213"/>
  <c r="C123"/>
  <c r="B168"/>
  <c r="B225"/>
  <c r="B180"/>
  <c r="C135"/>
  <c r="B229"/>
  <c r="B184"/>
  <c r="C139"/>
  <c r="B215"/>
  <c r="B170"/>
  <c r="C125"/>
  <c r="B227"/>
  <c r="B182"/>
  <c r="C137"/>
  <c r="B220"/>
  <c r="B175"/>
  <c r="B224"/>
  <c r="B179"/>
  <c r="B136"/>
  <c r="E77"/>
  <c r="B121"/>
  <c r="C124"/>
  <c r="B126"/>
  <c r="C127"/>
  <c r="B129"/>
  <c r="C130"/>
  <c r="B133"/>
  <c r="C134"/>
  <c r="B259"/>
  <c r="C214"/>
  <c r="M214"/>
  <c r="B228"/>
  <c r="B183"/>
  <c r="A166"/>
  <c r="E76"/>
  <c r="B122"/>
  <c r="B128"/>
  <c r="B131"/>
  <c r="B217"/>
  <c r="B172"/>
  <c r="AC168"/>
  <c r="B169"/>
  <c r="F233"/>
  <c r="S276"/>
  <c r="B221" i="54"/>
  <c r="T221" s="1"/>
  <c r="C131"/>
  <c r="B214"/>
  <c r="B169"/>
  <c r="C124"/>
  <c r="A211"/>
  <c r="A256" s="1"/>
  <c r="A301" s="1"/>
  <c r="A166"/>
  <c r="B217"/>
  <c r="B172"/>
  <c r="C127"/>
  <c r="B212"/>
  <c r="B167"/>
  <c r="C122"/>
  <c r="B216"/>
  <c r="C126"/>
  <c r="B171"/>
  <c r="B223"/>
  <c r="C133"/>
  <c r="B178"/>
  <c r="B132"/>
  <c r="B135"/>
  <c r="B227"/>
  <c r="B182"/>
  <c r="B139"/>
  <c r="B211"/>
  <c r="C121"/>
  <c r="B220"/>
  <c r="B175"/>
  <c r="E76"/>
  <c r="A167"/>
  <c r="B176"/>
  <c r="B219"/>
  <c r="B174"/>
  <c r="C129"/>
  <c r="B183"/>
  <c r="B228"/>
  <c r="B120"/>
  <c r="B125"/>
  <c r="B181"/>
  <c r="B226"/>
  <c r="B128"/>
  <c r="B213"/>
  <c r="C123"/>
  <c r="B266"/>
  <c r="M221"/>
  <c r="B224"/>
  <c r="B179"/>
  <c r="M166"/>
  <c r="C166"/>
  <c r="B168"/>
  <c r="AC168"/>
  <c r="AA166" s="1"/>
  <c r="F233"/>
  <c r="S276"/>
  <c r="M322"/>
  <c r="AI189" i="53"/>
  <c r="AP189" s="1"/>
  <c r="AW189" s="1"/>
  <c r="BD189" s="1"/>
  <c r="BK189" s="1"/>
  <c r="BR189" s="1"/>
  <c r="BY189" s="1"/>
  <c r="CF189" s="1"/>
  <c r="CM189" s="1"/>
  <c r="CT189" s="1"/>
  <c r="DA189" s="1"/>
  <c r="AC168"/>
  <c r="E189" s="1"/>
  <c r="B212"/>
  <c r="B167"/>
  <c r="C122"/>
  <c r="B215"/>
  <c r="B170"/>
  <c r="C125"/>
  <c r="A78"/>
  <c r="A122"/>
  <c r="B218"/>
  <c r="B173"/>
  <c r="C128"/>
  <c r="B222"/>
  <c r="C132"/>
  <c r="B177"/>
  <c r="B226"/>
  <c r="B181"/>
  <c r="C136"/>
  <c r="B210"/>
  <c r="B165"/>
  <c r="C120"/>
  <c r="B217"/>
  <c r="B172"/>
  <c r="C127"/>
  <c r="B221"/>
  <c r="C131"/>
  <c r="B176"/>
  <c r="B225"/>
  <c r="B180"/>
  <c r="C135"/>
  <c r="B229"/>
  <c r="B184"/>
  <c r="C139"/>
  <c r="C121"/>
  <c r="C123"/>
  <c r="A165"/>
  <c r="B175"/>
  <c r="B256"/>
  <c r="T211"/>
  <c r="C211"/>
  <c r="M211"/>
  <c r="B258"/>
  <c r="T213"/>
  <c r="C213"/>
  <c r="M213"/>
  <c r="B228"/>
  <c r="B183"/>
  <c r="E77"/>
  <c r="B126"/>
  <c r="B129"/>
  <c r="B133"/>
  <c r="B137"/>
  <c r="B179"/>
  <c r="B265"/>
  <c r="T220"/>
  <c r="C220"/>
  <c r="M220"/>
  <c r="A121"/>
  <c r="B124"/>
  <c r="B224"/>
  <c r="E76"/>
  <c r="B166"/>
  <c r="B168"/>
  <c r="F233"/>
  <c r="AC213"/>
  <c r="AA213" s="1"/>
  <c r="S276"/>
  <c r="M322"/>
  <c r="E77" i="52"/>
  <c r="I116" s="1"/>
  <c r="C45" s="1"/>
  <c r="B211"/>
  <c r="B166"/>
  <c r="C121"/>
  <c r="B213"/>
  <c r="B168"/>
  <c r="C123"/>
  <c r="B221"/>
  <c r="C131"/>
  <c r="B176"/>
  <c r="B225"/>
  <c r="B180"/>
  <c r="C135"/>
  <c r="B229"/>
  <c r="B184"/>
  <c r="C139"/>
  <c r="B216"/>
  <c r="B171"/>
  <c r="C126"/>
  <c r="B219"/>
  <c r="B174"/>
  <c r="C129"/>
  <c r="B227"/>
  <c r="B182"/>
  <c r="C137"/>
  <c r="A212"/>
  <c r="A257" s="1"/>
  <c r="A302" s="1"/>
  <c r="A167"/>
  <c r="A210"/>
  <c r="A255" s="1"/>
  <c r="A300" s="1"/>
  <c r="A165"/>
  <c r="B222"/>
  <c r="B177"/>
  <c r="A78"/>
  <c r="C124"/>
  <c r="B128"/>
  <c r="B169"/>
  <c r="B130"/>
  <c r="B134"/>
  <c r="B226"/>
  <c r="B181"/>
  <c r="B138"/>
  <c r="A211"/>
  <c r="A256" s="1"/>
  <c r="A301" s="1"/>
  <c r="A166"/>
  <c r="B127"/>
  <c r="B212"/>
  <c r="C122"/>
  <c r="B167"/>
  <c r="B214"/>
  <c r="B120"/>
  <c r="B125"/>
  <c r="B133"/>
  <c r="F233"/>
  <c r="F234"/>
  <c r="AJ213"/>
  <c r="S276"/>
  <c r="AC168" i="51"/>
  <c r="AA171" s="1"/>
  <c r="B221"/>
  <c r="C221" s="1"/>
  <c r="C131"/>
  <c r="B212"/>
  <c r="B167"/>
  <c r="C122"/>
  <c r="B220"/>
  <c r="B175"/>
  <c r="C130"/>
  <c r="T171"/>
  <c r="M171"/>
  <c r="C171"/>
  <c r="B211"/>
  <c r="C121"/>
  <c r="B166"/>
  <c r="B223"/>
  <c r="C133"/>
  <c r="B178"/>
  <c r="A211"/>
  <c r="A256" s="1"/>
  <c r="A301" s="1"/>
  <c r="A166"/>
  <c r="B226"/>
  <c r="B181"/>
  <c r="C136"/>
  <c r="B180"/>
  <c r="B225"/>
  <c r="B229"/>
  <c r="B184"/>
  <c r="E76"/>
  <c r="A77"/>
  <c r="B120"/>
  <c r="B125"/>
  <c r="B129"/>
  <c r="C132"/>
  <c r="B138"/>
  <c r="B177"/>
  <c r="B214"/>
  <c r="B169"/>
  <c r="B218"/>
  <c r="B227"/>
  <c r="B182"/>
  <c r="M221"/>
  <c r="E77"/>
  <c r="B123"/>
  <c r="B127"/>
  <c r="B134"/>
  <c r="B173"/>
  <c r="B222"/>
  <c r="B216"/>
  <c r="C126"/>
  <c r="E189"/>
  <c r="AJ168"/>
  <c r="B176"/>
  <c r="F233"/>
  <c r="AC213"/>
  <c r="S276"/>
  <c r="M322"/>
  <c r="B215" i="50"/>
  <c r="T215" s="1"/>
  <c r="C125"/>
  <c r="M175"/>
  <c r="C175"/>
  <c r="T175"/>
  <c r="T174"/>
  <c r="C174"/>
  <c r="M174"/>
  <c r="B213"/>
  <c r="C123"/>
  <c r="B168"/>
  <c r="T179"/>
  <c r="M179"/>
  <c r="C179"/>
  <c r="B122"/>
  <c r="E76"/>
  <c r="B226"/>
  <c r="B181"/>
  <c r="C136"/>
  <c r="E188"/>
  <c r="AC168"/>
  <c r="AA175" s="1"/>
  <c r="B210"/>
  <c r="B165"/>
  <c r="B220"/>
  <c r="C130"/>
  <c r="B132"/>
  <c r="B214"/>
  <c r="B169"/>
  <c r="C124"/>
  <c r="B228"/>
  <c r="B183"/>
  <c r="C138"/>
  <c r="A166"/>
  <c r="B219"/>
  <c r="C129"/>
  <c r="B223"/>
  <c r="B178"/>
  <c r="C133"/>
  <c r="B225"/>
  <c r="C135"/>
  <c r="B180"/>
  <c r="B227"/>
  <c r="C137"/>
  <c r="B182"/>
  <c r="B229"/>
  <c r="C139"/>
  <c r="B184"/>
  <c r="B217"/>
  <c r="C127"/>
  <c r="B224"/>
  <c r="C134"/>
  <c r="C120"/>
  <c r="B172"/>
  <c r="E77"/>
  <c r="A78"/>
  <c r="B121"/>
  <c r="B126"/>
  <c r="B170"/>
  <c r="AB188"/>
  <c r="AI188" s="1"/>
  <c r="AP188" s="1"/>
  <c r="AW188" s="1"/>
  <c r="BD188" s="1"/>
  <c r="BK188" s="1"/>
  <c r="BR188" s="1"/>
  <c r="BY188" s="1"/>
  <c r="CF188" s="1"/>
  <c r="CM188" s="1"/>
  <c r="CT188" s="1"/>
  <c r="DA188" s="1"/>
  <c r="B260"/>
  <c r="C215"/>
  <c r="S276"/>
  <c r="M322"/>
  <c r="B128"/>
  <c r="B131"/>
  <c r="M215"/>
  <c r="AC213"/>
  <c r="AC168" i="49"/>
  <c r="E189" s="1"/>
  <c r="A78"/>
  <c r="A122"/>
  <c r="B218"/>
  <c r="B173"/>
  <c r="C128"/>
  <c r="B177"/>
  <c r="B222"/>
  <c r="C132"/>
  <c r="B226"/>
  <c r="B181"/>
  <c r="C136"/>
  <c r="B217"/>
  <c r="C127"/>
  <c r="B172"/>
  <c r="B229"/>
  <c r="B184"/>
  <c r="C139"/>
  <c r="B212"/>
  <c r="B167"/>
  <c r="C122"/>
  <c r="M171"/>
  <c r="C171"/>
  <c r="AA171"/>
  <c r="T171"/>
  <c r="B228"/>
  <c r="B183"/>
  <c r="C138"/>
  <c r="B211"/>
  <c r="B166"/>
  <c r="B213"/>
  <c r="B168"/>
  <c r="B120"/>
  <c r="A121"/>
  <c r="B125"/>
  <c r="C129"/>
  <c r="B227"/>
  <c r="B182"/>
  <c r="E77"/>
  <c r="I98" s="1"/>
  <c r="C27" s="1"/>
  <c r="B124"/>
  <c r="B174"/>
  <c r="B219"/>
  <c r="B223"/>
  <c r="B178"/>
  <c r="B131"/>
  <c r="B134"/>
  <c r="B135"/>
  <c r="AJ168"/>
  <c r="AH171" s="1"/>
  <c r="B216"/>
  <c r="C126"/>
  <c r="B130"/>
  <c r="C133"/>
  <c r="A165"/>
  <c r="F233"/>
  <c r="AC213"/>
  <c r="S276"/>
  <c r="M322"/>
  <c r="B120" i="48"/>
  <c r="C120" s="1"/>
  <c r="A122"/>
  <c r="A78"/>
  <c r="B226"/>
  <c r="B181"/>
  <c r="C136"/>
  <c r="B213"/>
  <c r="C123"/>
  <c r="B168"/>
  <c r="B216"/>
  <c r="C126"/>
  <c r="B171"/>
  <c r="B224"/>
  <c r="B179"/>
  <c r="C134"/>
  <c r="B228"/>
  <c r="B183"/>
  <c r="C138"/>
  <c r="B211"/>
  <c r="C121"/>
  <c r="B166"/>
  <c r="B219"/>
  <c r="B174"/>
  <c r="C129"/>
  <c r="B218"/>
  <c r="B173"/>
  <c r="B221"/>
  <c r="B176"/>
  <c r="B225"/>
  <c r="B180"/>
  <c r="C135"/>
  <c r="B229"/>
  <c r="B184"/>
  <c r="C139"/>
  <c r="E76"/>
  <c r="B124"/>
  <c r="C128"/>
  <c r="B170"/>
  <c r="B127"/>
  <c r="B165"/>
  <c r="B227"/>
  <c r="B182"/>
  <c r="C137"/>
  <c r="B220"/>
  <c r="B175"/>
  <c r="B122"/>
  <c r="C131"/>
  <c r="A166"/>
  <c r="B222"/>
  <c r="C132"/>
  <c r="B177"/>
  <c r="B210"/>
  <c r="B215"/>
  <c r="B223"/>
  <c r="C133"/>
  <c r="B178"/>
  <c r="AC168"/>
  <c r="AC213"/>
  <c r="F233"/>
  <c r="S276"/>
  <c r="B229" i="47"/>
  <c r="B184"/>
  <c r="C139"/>
  <c r="B212"/>
  <c r="B167"/>
  <c r="C122"/>
  <c r="B220"/>
  <c r="B175"/>
  <c r="C130"/>
  <c r="B228"/>
  <c r="B183"/>
  <c r="C138"/>
  <c r="A124"/>
  <c r="A80"/>
  <c r="B222"/>
  <c r="B177"/>
  <c r="C132"/>
  <c r="B226"/>
  <c r="B181"/>
  <c r="C136"/>
  <c r="B123"/>
  <c r="A123"/>
  <c r="C126"/>
  <c r="C133"/>
  <c r="A165"/>
  <c r="A166"/>
  <c r="B121"/>
  <c r="B210"/>
  <c r="B165"/>
  <c r="B215"/>
  <c r="B170"/>
  <c r="A122"/>
  <c r="C129"/>
  <c r="B171"/>
  <c r="B216"/>
  <c r="B214"/>
  <c r="C124"/>
  <c r="B218"/>
  <c r="B173"/>
  <c r="B227"/>
  <c r="B182"/>
  <c r="E77"/>
  <c r="AC168"/>
  <c r="B169"/>
  <c r="B219"/>
  <c r="B174"/>
  <c r="B223"/>
  <c r="B178"/>
  <c r="B217"/>
  <c r="B172"/>
  <c r="C127"/>
  <c r="B131"/>
  <c r="B134"/>
  <c r="B135"/>
  <c r="F233"/>
  <c r="AC213"/>
  <c r="Y276"/>
  <c r="B211" i="46"/>
  <c r="B166"/>
  <c r="C121"/>
  <c r="A211"/>
  <c r="A256" s="1"/>
  <c r="A301" s="1"/>
  <c r="A166"/>
  <c r="B169"/>
  <c r="B214"/>
  <c r="C124"/>
  <c r="B222"/>
  <c r="B177"/>
  <c r="C132"/>
  <c r="B226"/>
  <c r="B181"/>
  <c r="C136"/>
  <c r="B213"/>
  <c r="B168"/>
  <c r="C123"/>
  <c r="B217"/>
  <c r="B172"/>
  <c r="C127"/>
  <c r="B225"/>
  <c r="B180"/>
  <c r="C135"/>
  <c r="B229"/>
  <c r="B184"/>
  <c r="C139"/>
  <c r="B216"/>
  <c r="B171"/>
  <c r="C126"/>
  <c r="B220"/>
  <c r="B175"/>
  <c r="C130"/>
  <c r="B224"/>
  <c r="B179"/>
  <c r="C134"/>
  <c r="B228"/>
  <c r="B183"/>
  <c r="C138"/>
  <c r="E76"/>
  <c r="A77"/>
  <c r="B120"/>
  <c r="B122"/>
  <c r="B125"/>
  <c r="B128"/>
  <c r="B131"/>
  <c r="A165"/>
  <c r="B137"/>
  <c r="E77"/>
  <c r="B129"/>
  <c r="B133"/>
  <c r="F233"/>
  <c r="AC213"/>
  <c r="AC168"/>
  <c r="S276"/>
  <c r="B212" i="45"/>
  <c r="B167"/>
  <c r="M167" s="1"/>
  <c r="B223"/>
  <c r="C133"/>
  <c r="B178"/>
  <c r="B125"/>
  <c r="B137"/>
  <c r="B229"/>
  <c r="B184"/>
  <c r="C139"/>
  <c r="B120"/>
  <c r="E76"/>
  <c r="B211"/>
  <c r="C121"/>
  <c r="B166"/>
  <c r="B213"/>
  <c r="C123"/>
  <c r="B168"/>
  <c r="B129"/>
  <c r="B127"/>
  <c r="B180"/>
  <c r="B225"/>
  <c r="C135"/>
  <c r="A77"/>
  <c r="A121"/>
  <c r="B220"/>
  <c r="B175"/>
  <c r="B224"/>
  <c r="C134"/>
  <c r="B179"/>
  <c r="B226"/>
  <c r="B181"/>
  <c r="C136"/>
  <c r="B228"/>
  <c r="B183"/>
  <c r="C138"/>
  <c r="B216"/>
  <c r="B171"/>
  <c r="C126"/>
  <c r="E77"/>
  <c r="C122"/>
  <c r="B124"/>
  <c r="A165"/>
  <c r="B257"/>
  <c r="M212"/>
  <c r="C212"/>
  <c r="T167"/>
  <c r="B128"/>
  <c r="B131"/>
  <c r="B222"/>
  <c r="B177"/>
  <c r="AC168"/>
  <c r="Y276"/>
  <c r="S322"/>
  <c r="M322"/>
  <c r="AB188" i="44"/>
  <c r="AI188" s="1"/>
  <c r="AP188" s="1"/>
  <c r="AW188" s="1"/>
  <c r="BD188" s="1"/>
  <c r="BK188" s="1"/>
  <c r="BR188" s="1"/>
  <c r="BY188" s="1"/>
  <c r="CF188" s="1"/>
  <c r="CM188" s="1"/>
  <c r="CT188" s="1"/>
  <c r="DA188" s="1"/>
  <c r="B165"/>
  <c r="M165" s="1"/>
  <c r="C120"/>
  <c r="B210"/>
  <c r="B255" s="1"/>
  <c r="C122"/>
  <c r="B167"/>
  <c r="M167" s="1"/>
  <c r="B222"/>
  <c r="C222" s="1"/>
  <c r="E76"/>
  <c r="B217"/>
  <c r="M322"/>
  <c r="E77"/>
  <c r="B172"/>
  <c r="T172" s="1"/>
  <c r="A120"/>
  <c r="A165" s="1"/>
  <c r="V213"/>
  <c r="T222" s="1"/>
  <c r="E188"/>
  <c r="B229"/>
  <c r="C139"/>
  <c r="B184"/>
  <c r="C135"/>
  <c r="B180"/>
  <c r="B225"/>
  <c r="B176"/>
  <c r="C131"/>
  <c r="B221"/>
  <c r="B211"/>
  <c r="B166"/>
  <c r="C121"/>
  <c r="C136"/>
  <c r="B226"/>
  <c r="B181"/>
  <c r="C125"/>
  <c r="B215"/>
  <c r="B170"/>
  <c r="B227"/>
  <c r="B182"/>
  <c r="C137"/>
  <c r="C133"/>
  <c r="B178"/>
  <c r="B223"/>
  <c r="C129"/>
  <c r="B174"/>
  <c r="B219"/>
  <c r="B228"/>
  <c r="B183"/>
  <c r="C138"/>
  <c r="B168"/>
  <c r="B213"/>
  <c r="C123"/>
  <c r="C210"/>
  <c r="M210"/>
  <c r="B177"/>
  <c r="A121"/>
  <c r="A77"/>
  <c r="B194" i="40"/>
  <c r="B242"/>
  <c r="C146"/>
  <c r="B186"/>
  <c r="C138"/>
  <c r="B234"/>
  <c r="C130"/>
  <c r="B226"/>
  <c r="B178"/>
  <c r="B216" i="44"/>
  <c r="B171"/>
  <c r="C126"/>
  <c r="B192" i="40"/>
  <c r="C144"/>
  <c r="B240"/>
  <c r="C136"/>
  <c r="B232"/>
  <c r="B184"/>
  <c r="B176"/>
  <c r="C128"/>
  <c r="B224"/>
  <c r="B169" i="44"/>
  <c r="B214"/>
  <c r="C124"/>
  <c r="T183" i="40"/>
  <c r="AC178"/>
  <c r="T191"/>
  <c r="T193"/>
  <c r="E198"/>
  <c r="T175"/>
  <c r="T174"/>
  <c r="T179"/>
  <c r="T181"/>
  <c r="T187"/>
  <c r="C142"/>
  <c r="B190"/>
  <c r="B238"/>
  <c r="B230"/>
  <c r="B182"/>
  <c r="C134"/>
  <c r="T222"/>
  <c r="C222"/>
  <c r="M222"/>
  <c r="B270"/>
  <c r="AI234" i="44"/>
  <c r="AP234" s="1"/>
  <c r="AW234" s="1"/>
  <c r="BD234" s="1"/>
  <c r="BK234" s="1"/>
  <c r="BR234" s="1"/>
  <c r="BY234" s="1"/>
  <c r="CF234" s="1"/>
  <c r="CM234" s="1"/>
  <c r="CT234" s="1"/>
  <c r="DA234" s="1"/>
  <c r="AI189"/>
  <c r="AP189" s="1"/>
  <c r="AW189" s="1"/>
  <c r="BD189" s="1"/>
  <c r="BK189" s="1"/>
  <c r="BR189" s="1"/>
  <c r="BY189" s="1"/>
  <c r="CF189" s="1"/>
  <c r="CM189" s="1"/>
  <c r="CT189" s="1"/>
  <c r="DA189" s="1"/>
  <c r="AC168"/>
  <c r="B175"/>
  <c r="C130"/>
  <c r="B220"/>
  <c r="AC226" i="40"/>
  <c r="AA222" s="1"/>
  <c r="AI247"/>
  <c r="AP247" s="1"/>
  <c r="AW247" s="1"/>
  <c r="BD247" s="1"/>
  <c r="BK247" s="1"/>
  <c r="BR247" s="1"/>
  <c r="BY247" s="1"/>
  <c r="CF247" s="1"/>
  <c r="CM247" s="1"/>
  <c r="CT247" s="1"/>
  <c r="DA247" s="1"/>
  <c r="A128"/>
  <c r="A81"/>
  <c r="B236"/>
  <c r="B188"/>
  <c r="C140"/>
  <c r="B180"/>
  <c r="C132"/>
  <c r="B228"/>
  <c r="B218" i="44"/>
  <c r="C128"/>
  <c r="B173"/>
  <c r="B224"/>
  <c r="B212"/>
  <c r="B179"/>
  <c r="M222"/>
  <c r="A223" i="40"/>
  <c r="A271" s="1"/>
  <c r="A319" s="1"/>
  <c r="B267" i="44"/>
  <c r="J91" i="40" l="1"/>
  <c r="K91"/>
  <c r="C17"/>
  <c r="AA214" i="55"/>
  <c r="F234"/>
  <c r="T241" i="40"/>
  <c r="B289"/>
  <c r="M241"/>
  <c r="C241"/>
  <c r="J96"/>
  <c r="K96"/>
  <c r="C22"/>
  <c r="J83"/>
  <c r="K83"/>
  <c r="C9"/>
  <c r="J78"/>
  <c r="K78"/>
  <c r="C4"/>
  <c r="M189"/>
  <c r="C189"/>
  <c r="AE292"/>
  <c r="Y341"/>
  <c r="C174"/>
  <c r="M174"/>
  <c r="B233"/>
  <c r="B185"/>
  <c r="C137"/>
  <c r="F233" i="62"/>
  <c r="T229" i="40"/>
  <c r="B277"/>
  <c r="M229"/>
  <c r="C229"/>
  <c r="I80" i="57"/>
  <c r="B111"/>
  <c r="I107"/>
  <c r="C36" s="1"/>
  <c r="B97"/>
  <c r="C167" i="44"/>
  <c r="AC213" i="45"/>
  <c r="AA212" s="1"/>
  <c r="T212"/>
  <c r="I111" i="47"/>
  <c r="C40" s="1"/>
  <c r="B266" i="51"/>
  <c r="C221" i="54"/>
  <c r="A78"/>
  <c r="T214" i="55"/>
  <c r="B108" i="57"/>
  <c r="B103"/>
  <c r="I99"/>
  <c r="C28" s="1"/>
  <c r="I77"/>
  <c r="I80" i="40"/>
  <c r="I82"/>
  <c r="I111"/>
  <c r="C37" s="1"/>
  <c r="I85"/>
  <c r="I97"/>
  <c r="B105"/>
  <c r="B109"/>
  <c r="B114"/>
  <c r="I81"/>
  <c r="I119"/>
  <c r="C45" s="1"/>
  <c r="I98"/>
  <c r="I110"/>
  <c r="C36" s="1"/>
  <c r="I121"/>
  <c r="C47" s="1"/>
  <c r="I118"/>
  <c r="C44" s="1"/>
  <c r="I113"/>
  <c r="C39" s="1"/>
  <c r="I90"/>
  <c r="I103"/>
  <c r="C29" s="1"/>
  <c r="M227"/>
  <c r="B275"/>
  <c r="T227"/>
  <c r="C227"/>
  <c r="C21"/>
  <c r="J95"/>
  <c r="K95"/>
  <c r="AB188" i="62"/>
  <c r="AI188" s="1"/>
  <c r="AP188" s="1"/>
  <c r="AW188" s="1"/>
  <c r="BD188" s="1"/>
  <c r="BK188" s="1"/>
  <c r="BR188" s="1"/>
  <c r="BY188" s="1"/>
  <c r="CF188" s="1"/>
  <c r="CM188" s="1"/>
  <c r="CT188" s="1"/>
  <c r="V169"/>
  <c r="E188" s="1"/>
  <c r="F246" i="40"/>
  <c r="T223"/>
  <c r="T239"/>
  <c r="T231"/>
  <c r="C187"/>
  <c r="M187"/>
  <c r="M193"/>
  <c r="C193"/>
  <c r="B285"/>
  <c r="C237"/>
  <c r="T237"/>
  <c r="M237"/>
  <c r="T221" i="51"/>
  <c r="I89" i="57"/>
  <c r="C18" s="1"/>
  <c r="I76"/>
  <c r="C5" s="1"/>
  <c r="I115"/>
  <c r="C44" s="1"/>
  <c r="T181" i="58"/>
  <c r="I117" i="40"/>
  <c r="C43" s="1"/>
  <c r="B120"/>
  <c r="B108"/>
  <c r="I102"/>
  <c r="C28" s="1"/>
  <c r="B102"/>
  <c r="B103"/>
  <c r="B119"/>
  <c r="I93"/>
  <c r="I106"/>
  <c r="C32" s="1"/>
  <c r="B122"/>
  <c r="I122"/>
  <c r="C48" s="1"/>
  <c r="B121"/>
  <c r="I89"/>
  <c r="B118"/>
  <c r="B101"/>
  <c r="I105"/>
  <c r="C31" s="1"/>
  <c r="B110"/>
  <c r="B117"/>
  <c r="M210" i="62"/>
  <c r="C129" i="40"/>
  <c r="B177"/>
  <c r="B225"/>
  <c r="K94"/>
  <c r="C20"/>
  <c r="A212" i="50"/>
  <c r="A257" s="1"/>
  <c r="A302" s="1"/>
  <c r="A167"/>
  <c r="C181" i="40"/>
  <c r="M181"/>
  <c r="T189"/>
  <c r="T167" i="44"/>
  <c r="AC168" i="52"/>
  <c r="B100" i="57"/>
  <c r="B95"/>
  <c r="I87"/>
  <c r="I84"/>
  <c r="C13" s="1"/>
  <c r="M181" i="58"/>
  <c r="Y276" i="59"/>
  <c r="T235" i="40"/>
  <c r="B113"/>
  <c r="I100"/>
  <c r="C26" s="1"/>
  <c r="I107"/>
  <c r="C33" s="1"/>
  <c r="I116"/>
  <c r="C42" s="1"/>
  <c r="I86"/>
  <c r="I92"/>
  <c r="B104"/>
  <c r="I114"/>
  <c r="C40" s="1"/>
  <c r="I84"/>
  <c r="B107"/>
  <c r="I87"/>
  <c r="I99"/>
  <c r="C25" s="1"/>
  <c r="I120"/>
  <c r="C46" s="1"/>
  <c r="I88"/>
  <c r="I109"/>
  <c r="C35" s="1"/>
  <c r="I79"/>
  <c r="T217" i="62"/>
  <c r="B216"/>
  <c r="M216" s="1"/>
  <c r="C126"/>
  <c r="B171"/>
  <c r="M171" s="1"/>
  <c r="B225"/>
  <c r="M225" s="1"/>
  <c r="B180"/>
  <c r="M180" s="1"/>
  <c r="C135"/>
  <c r="C168"/>
  <c r="T168"/>
  <c r="B269"/>
  <c r="T224"/>
  <c r="C224"/>
  <c r="B307"/>
  <c r="C262"/>
  <c r="T173"/>
  <c r="C173"/>
  <c r="B273"/>
  <c r="T228"/>
  <c r="C228"/>
  <c r="B257"/>
  <c r="C212"/>
  <c r="T212"/>
  <c r="C220"/>
  <c r="B265"/>
  <c r="T220"/>
  <c r="B229"/>
  <c r="M229" s="1"/>
  <c r="B184"/>
  <c r="M184" s="1"/>
  <c r="C139"/>
  <c r="T172"/>
  <c r="C172"/>
  <c r="T179"/>
  <c r="C179"/>
  <c r="B258"/>
  <c r="C213"/>
  <c r="T213"/>
  <c r="B215"/>
  <c r="M215" s="1"/>
  <c r="C125"/>
  <c r="B170"/>
  <c r="M170" s="1"/>
  <c r="P170" s="1"/>
  <c r="O173" s="1"/>
  <c r="A122"/>
  <c r="A78"/>
  <c r="T183"/>
  <c r="C183"/>
  <c r="B266"/>
  <c r="T221"/>
  <c r="C221"/>
  <c r="B259"/>
  <c r="C214"/>
  <c r="T214"/>
  <c r="B264"/>
  <c r="T219"/>
  <c r="C219"/>
  <c r="C175"/>
  <c r="T175"/>
  <c r="B272"/>
  <c r="T227"/>
  <c r="C227"/>
  <c r="B222"/>
  <c r="M222" s="1"/>
  <c r="B177"/>
  <c r="M177" s="1"/>
  <c r="C132"/>
  <c r="C165"/>
  <c r="T165"/>
  <c r="T176"/>
  <c r="C176"/>
  <c r="B271"/>
  <c r="C226"/>
  <c r="T226"/>
  <c r="T169"/>
  <c r="C169"/>
  <c r="B268"/>
  <c r="T223"/>
  <c r="C223"/>
  <c r="C174"/>
  <c r="T174"/>
  <c r="C167"/>
  <c r="T167"/>
  <c r="AC213"/>
  <c r="AA211" s="1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I116"/>
  <c r="C45" s="1"/>
  <c r="B111"/>
  <c r="I109"/>
  <c r="C38" s="1"/>
  <c r="I107"/>
  <c r="C36" s="1"/>
  <c r="B104"/>
  <c r="B102"/>
  <c r="I100"/>
  <c r="C29" s="1"/>
  <c r="B95"/>
  <c r="I82"/>
  <c r="I81"/>
  <c r="B115"/>
  <c r="I113"/>
  <c r="C42" s="1"/>
  <c r="I111"/>
  <c r="C40" s="1"/>
  <c r="B108"/>
  <c r="B106"/>
  <c r="I104"/>
  <c r="C33" s="1"/>
  <c r="B99"/>
  <c r="I97"/>
  <c r="C26" s="1"/>
  <c r="I95"/>
  <c r="C24" s="1"/>
  <c r="I94"/>
  <c r="I93"/>
  <c r="I91"/>
  <c r="I90"/>
  <c r="I89"/>
  <c r="I87"/>
  <c r="I86"/>
  <c r="I85"/>
  <c r="I83"/>
  <c r="I76"/>
  <c r="I115"/>
  <c r="C44" s="1"/>
  <c r="B112"/>
  <c r="B110"/>
  <c r="I108"/>
  <c r="C37" s="1"/>
  <c r="B103"/>
  <c r="I101"/>
  <c r="C30" s="1"/>
  <c r="I99"/>
  <c r="C28" s="1"/>
  <c r="B96"/>
  <c r="I78"/>
  <c r="B116"/>
  <c r="B114"/>
  <c r="I112"/>
  <c r="C41" s="1"/>
  <c r="B107"/>
  <c r="I105"/>
  <c r="C34" s="1"/>
  <c r="I103"/>
  <c r="C32" s="1"/>
  <c r="B100"/>
  <c r="B98"/>
  <c r="I96"/>
  <c r="C25" s="1"/>
  <c r="I80"/>
  <c r="I79"/>
  <c r="B256"/>
  <c r="T211"/>
  <c r="C211"/>
  <c r="T182"/>
  <c r="C182"/>
  <c r="B263"/>
  <c r="C218"/>
  <c r="T218"/>
  <c r="AC168"/>
  <c r="B255"/>
  <c r="T210"/>
  <c r="C210"/>
  <c r="T181"/>
  <c r="C181"/>
  <c r="T178"/>
  <c r="C178"/>
  <c r="B113" i="60"/>
  <c r="B105"/>
  <c r="B97"/>
  <c r="I77"/>
  <c r="C6" s="1"/>
  <c r="I109"/>
  <c r="C38" s="1"/>
  <c r="I101"/>
  <c r="C30" s="1"/>
  <c r="I93"/>
  <c r="C22" s="1"/>
  <c r="B115"/>
  <c r="B107"/>
  <c r="B99"/>
  <c r="I90"/>
  <c r="K90" s="1"/>
  <c r="I111"/>
  <c r="C40" s="1"/>
  <c r="I103"/>
  <c r="C32" s="1"/>
  <c r="I95"/>
  <c r="C24" s="1"/>
  <c r="I81"/>
  <c r="K81" s="1"/>
  <c r="I106"/>
  <c r="C35" s="1"/>
  <c r="I98"/>
  <c r="C27" s="1"/>
  <c r="I84"/>
  <c r="K84" s="1"/>
  <c r="B112"/>
  <c r="B104"/>
  <c r="B96"/>
  <c r="I85"/>
  <c r="C14" s="1"/>
  <c r="I78"/>
  <c r="C7" s="1"/>
  <c r="I116"/>
  <c r="C45" s="1"/>
  <c r="I108"/>
  <c r="C37" s="1"/>
  <c r="I100"/>
  <c r="C29" s="1"/>
  <c r="I94"/>
  <c r="C23" s="1"/>
  <c r="B114"/>
  <c r="B106"/>
  <c r="B98"/>
  <c r="I83"/>
  <c r="K83" s="1"/>
  <c r="I114"/>
  <c r="C43" s="1"/>
  <c r="B109"/>
  <c r="B101"/>
  <c r="I88"/>
  <c r="J88" s="1"/>
  <c r="I113"/>
  <c r="C42" s="1"/>
  <c r="I105"/>
  <c r="C34" s="1"/>
  <c r="I97"/>
  <c r="C26" s="1"/>
  <c r="I89"/>
  <c r="C18" s="1"/>
  <c r="I80"/>
  <c r="K80" s="1"/>
  <c r="B111"/>
  <c r="B103"/>
  <c r="B95"/>
  <c r="C5"/>
  <c r="I115"/>
  <c r="C44" s="1"/>
  <c r="I107"/>
  <c r="C36" s="1"/>
  <c r="I99"/>
  <c r="C28" s="1"/>
  <c r="S322"/>
  <c r="Y276"/>
  <c r="J92"/>
  <c r="C21"/>
  <c r="K92"/>
  <c r="C4"/>
  <c r="K75"/>
  <c r="AA183"/>
  <c r="T183"/>
  <c r="M183"/>
  <c r="C183"/>
  <c r="B269"/>
  <c r="AA224"/>
  <c r="T224"/>
  <c r="C224"/>
  <c r="M224"/>
  <c r="B300"/>
  <c r="B262"/>
  <c r="AA217"/>
  <c r="M217"/>
  <c r="C217"/>
  <c r="T217"/>
  <c r="AA181"/>
  <c r="T181"/>
  <c r="M181"/>
  <c r="C181"/>
  <c r="B216"/>
  <c r="B171"/>
  <c r="C126"/>
  <c r="J91"/>
  <c r="C20"/>
  <c r="J79"/>
  <c r="C8"/>
  <c r="T178"/>
  <c r="C178"/>
  <c r="M178"/>
  <c r="AA178"/>
  <c r="B264"/>
  <c r="C219"/>
  <c r="AA219"/>
  <c r="T219"/>
  <c r="M219"/>
  <c r="AA175"/>
  <c r="T175"/>
  <c r="M175"/>
  <c r="C175"/>
  <c r="AA167"/>
  <c r="M167"/>
  <c r="C167"/>
  <c r="T167"/>
  <c r="M176"/>
  <c r="C176"/>
  <c r="AA176"/>
  <c r="T176"/>
  <c r="B266"/>
  <c r="AA221"/>
  <c r="C221"/>
  <c r="T221"/>
  <c r="M221"/>
  <c r="K79"/>
  <c r="AA179"/>
  <c r="T179"/>
  <c r="C179"/>
  <c r="M179"/>
  <c r="C11"/>
  <c r="J82"/>
  <c r="AA170"/>
  <c r="T170"/>
  <c r="M170"/>
  <c r="C170"/>
  <c r="K86"/>
  <c r="C15"/>
  <c r="AA172"/>
  <c r="T172"/>
  <c r="M172"/>
  <c r="C172"/>
  <c r="J87"/>
  <c r="C16"/>
  <c r="B263"/>
  <c r="M218"/>
  <c r="T218"/>
  <c r="C218"/>
  <c r="AA218"/>
  <c r="T223"/>
  <c r="B268"/>
  <c r="M223"/>
  <c r="AA223"/>
  <c r="C223"/>
  <c r="AA174"/>
  <c r="M174"/>
  <c r="C174"/>
  <c r="T174"/>
  <c r="B270"/>
  <c r="AA225"/>
  <c r="T225"/>
  <c r="C225"/>
  <c r="M225"/>
  <c r="K82"/>
  <c r="F234"/>
  <c r="AJ213"/>
  <c r="AH217" s="1"/>
  <c r="B305"/>
  <c r="C260"/>
  <c r="E189"/>
  <c r="AJ168"/>
  <c r="AH178" s="1"/>
  <c r="B166"/>
  <c r="A79"/>
  <c r="A123"/>
  <c r="B267"/>
  <c r="M222"/>
  <c r="C222"/>
  <c r="AA222"/>
  <c r="T222"/>
  <c r="B272"/>
  <c r="T227"/>
  <c r="C227"/>
  <c r="M227"/>
  <c r="AA227"/>
  <c r="B257"/>
  <c r="M212"/>
  <c r="C212"/>
  <c r="AA212"/>
  <c r="T212"/>
  <c r="B274"/>
  <c r="AA229"/>
  <c r="T229"/>
  <c r="C229"/>
  <c r="M229"/>
  <c r="AA180"/>
  <c r="T180"/>
  <c r="M180"/>
  <c r="C180"/>
  <c r="AA215"/>
  <c r="C17"/>
  <c r="B273"/>
  <c r="AA228"/>
  <c r="T228"/>
  <c r="C228"/>
  <c r="M228"/>
  <c r="B214"/>
  <c r="B169"/>
  <c r="C124"/>
  <c r="G123" s="1"/>
  <c r="F126" s="1"/>
  <c r="M226"/>
  <c r="B271"/>
  <c r="AA226"/>
  <c r="T226"/>
  <c r="C226"/>
  <c r="B213"/>
  <c r="C123"/>
  <c r="G124" s="1"/>
  <c r="B168"/>
  <c r="N187" s="1"/>
  <c r="AA177"/>
  <c r="T177"/>
  <c r="M177"/>
  <c r="C177"/>
  <c r="C173"/>
  <c r="T173"/>
  <c r="M173"/>
  <c r="AA173"/>
  <c r="AA182"/>
  <c r="T182"/>
  <c r="M182"/>
  <c r="C182"/>
  <c r="B265"/>
  <c r="C220"/>
  <c r="AA220"/>
  <c r="T220"/>
  <c r="M220"/>
  <c r="AA184"/>
  <c r="T184"/>
  <c r="M184"/>
  <c r="C184"/>
  <c r="J90"/>
  <c r="B221" i="59"/>
  <c r="B176"/>
  <c r="C131"/>
  <c r="B268"/>
  <c r="AA223"/>
  <c r="C223"/>
  <c r="T223"/>
  <c r="M223"/>
  <c r="B214"/>
  <c r="C124"/>
  <c r="B169"/>
  <c r="B272"/>
  <c r="AA227"/>
  <c r="T227"/>
  <c r="C227"/>
  <c r="M227"/>
  <c r="B215"/>
  <c r="B170"/>
  <c r="C125"/>
  <c r="B212"/>
  <c r="B167"/>
  <c r="C122"/>
  <c r="B271"/>
  <c r="T226"/>
  <c r="C226"/>
  <c r="M226"/>
  <c r="AA226"/>
  <c r="M177"/>
  <c r="AA177"/>
  <c r="T177"/>
  <c r="C177"/>
  <c r="B274"/>
  <c r="M229"/>
  <c r="AA229"/>
  <c r="T229"/>
  <c r="C229"/>
  <c r="I98"/>
  <c r="C27" s="1"/>
  <c r="B109"/>
  <c r="I79"/>
  <c r="B103"/>
  <c r="B112"/>
  <c r="I86"/>
  <c r="I92"/>
  <c r="B99"/>
  <c r="B108"/>
  <c r="I80"/>
  <c r="I100"/>
  <c r="C29" s="1"/>
  <c r="B111"/>
  <c r="I87"/>
  <c r="I99"/>
  <c r="C28" s="1"/>
  <c r="I107"/>
  <c r="C36" s="1"/>
  <c r="I115"/>
  <c r="C44" s="1"/>
  <c r="F234"/>
  <c r="AJ213"/>
  <c r="AH226" s="1"/>
  <c r="B224"/>
  <c r="B179"/>
  <c r="C134"/>
  <c r="T178"/>
  <c r="C178"/>
  <c r="M178"/>
  <c r="AA178"/>
  <c r="B264"/>
  <c r="C219"/>
  <c r="AA219"/>
  <c r="T219"/>
  <c r="M219"/>
  <c r="E189"/>
  <c r="AJ168"/>
  <c r="AH177" s="1"/>
  <c r="AA182"/>
  <c r="T182"/>
  <c r="M182"/>
  <c r="C182"/>
  <c r="AA213"/>
  <c r="T213"/>
  <c r="C213"/>
  <c r="B258"/>
  <c r="M213"/>
  <c r="AA181"/>
  <c r="T181"/>
  <c r="M181"/>
  <c r="C181"/>
  <c r="A212"/>
  <c r="A257" s="1"/>
  <c r="A302" s="1"/>
  <c r="A167"/>
  <c r="B265"/>
  <c r="C220"/>
  <c r="AA220"/>
  <c r="T220"/>
  <c r="M220"/>
  <c r="AA184"/>
  <c r="M184"/>
  <c r="C184"/>
  <c r="T184"/>
  <c r="I96"/>
  <c r="C25" s="1"/>
  <c r="B107"/>
  <c r="B116"/>
  <c r="I101"/>
  <c r="C30" s="1"/>
  <c r="I110"/>
  <c r="C39" s="1"/>
  <c r="I85"/>
  <c r="I90"/>
  <c r="I97"/>
  <c r="C26" s="1"/>
  <c r="I106"/>
  <c r="C35" s="1"/>
  <c r="I78"/>
  <c r="B97"/>
  <c r="I109"/>
  <c r="C38" s="1"/>
  <c r="I83"/>
  <c r="B98"/>
  <c r="B106"/>
  <c r="B114"/>
  <c r="Y322"/>
  <c r="AE276"/>
  <c r="B225"/>
  <c r="B180"/>
  <c r="C135"/>
  <c r="T174"/>
  <c r="M174"/>
  <c r="C174"/>
  <c r="AA174"/>
  <c r="AA216"/>
  <c r="T216"/>
  <c r="M216"/>
  <c r="B261"/>
  <c r="C216"/>
  <c r="B263"/>
  <c r="M218"/>
  <c r="AH218"/>
  <c r="AA218"/>
  <c r="T218"/>
  <c r="C218"/>
  <c r="B210"/>
  <c r="B165"/>
  <c r="C120"/>
  <c r="AA168"/>
  <c r="T168"/>
  <c r="C168"/>
  <c r="M168"/>
  <c r="B256"/>
  <c r="M211"/>
  <c r="T211"/>
  <c r="C211"/>
  <c r="AA211"/>
  <c r="A123"/>
  <c r="A79"/>
  <c r="B273"/>
  <c r="AH228"/>
  <c r="AA228"/>
  <c r="T228"/>
  <c r="C228"/>
  <c r="M228"/>
  <c r="C175"/>
  <c r="AA175"/>
  <c r="T175"/>
  <c r="M175"/>
  <c r="I77"/>
  <c r="I105"/>
  <c r="C34" s="1"/>
  <c r="I114"/>
  <c r="C43" s="1"/>
  <c r="B96"/>
  <c r="I108"/>
  <c r="C37" s="1"/>
  <c r="I84"/>
  <c r="I89"/>
  <c r="I94"/>
  <c r="I104"/>
  <c r="C33" s="1"/>
  <c r="B115"/>
  <c r="B95"/>
  <c r="B104"/>
  <c r="I116"/>
  <c r="C45" s="1"/>
  <c r="I95"/>
  <c r="C24" s="1"/>
  <c r="I103"/>
  <c r="C32" s="1"/>
  <c r="I111"/>
  <c r="C40" s="1"/>
  <c r="B217"/>
  <c r="B172"/>
  <c r="C127"/>
  <c r="AA171"/>
  <c r="T171"/>
  <c r="M171"/>
  <c r="C171"/>
  <c r="C173"/>
  <c r="AA173"/>
  <c r="T173"/>
  <c r="M173"/>
  <c r="A211"/>
  <c r="A256" s="1"/>
  <c r="A301" s="1"/>
  <c r="A166"/>
  <c r="T166"/>
  <c r="AA166"/>
  <c r="C166"/>
  <c r="M166"/>
  <c r="B267"/>
  <c r="M222"/>
  <c r="AH222"/>
  <c r="AA222"/>
  <c r="C222"/>
  <c r="T222"/>
  <c r="AA183"/>
  <c r="M183"/>
  <c r="C183"/>
  <c r="T183"/>
  <c r="I75"/>
  <c r="B100"/>
  <c r="I112"/>
  <c r="C41" s="1"/>
  <c r="I81"/>
  <c r="B105"/>
  <c r="I76"/>
  <c r="I88"/>
  <c r="I93"/>
  <c r="B101"/>
  <c r="I113"/>
  <c r="C42" s="1"/>
  <c r="I82"/>
  <c r="I102"/>
  <c r="C31" s="1"/>
  <c r="B113"/>
  <c r="I91"/>
  <c r="B102"/>
  <c r="E189" i="58"/>
  <c r="AJ168"/>
  <c r="AH183" s="1"/>
  <c r="B218"/>
  <c r="B173"/>
  <c r="C128"/>
  <c r="M183"/>
  <c r="C183"/>
  <c r="AA183"/>
  <c r="T183"/>
  <c r="B318"/>
  <c r="C273"/>
  <c r="AA227"/>
  <c r="B272"/>
  <c r="T227"/>
  <c r="C227"/>
  <c r="M227"/>
  <c r="B269"/>
  <c r="AA224"/>
  <c r="T224"/>
  <c r="C224"/>
  <c r="M224"/>
  <c r="B258"/>
  <c r="T213"/>
  <c r="M213"/>
  <c r="C213"/>
  <c r="AA213"/>
  <c r="B210"/>
  <c r="B165"/>
  <c r="C120"/>
  <c r="AA175"/>
  <c r="T175"/>
  <c r="M175"/>
  <c r="C175"/>
  <c r="T171"/>
  <c r="M171"/>
  <c r="C171"/>
  <c r="AA171"/>
  <c r="M167"/>
  <c r="C167"/>
  <c r="AA167"/>
  <c r="T167"/>
  <c r="B262"/>
  <c r="AA217"/>
  <c r="T217"/>
  <c r="C217"/>
  <c r="M217"/>
  <c r="B259"/>
  <c r="C214"/>
  <c r="T214"/>
  <c r="M214"/>
  <c r="AA214"/>
  <c r="B268"/>
  <c r="AA223"/>
  <c r="C223"/>
  <c r="T223"/>
  <c r="M223"/>
  <c r="AA228"/>
  <c r="AA176"/>
  <c r="AA181"/>
  <c r="F234"/>
  <c r="AJ213"/>
  <c r="AH219" s="1"/>
  <c r="M179"/>
  <c r="AA179"/>
  <c r="T179"/>
  <c r="C179"/>
  <c r="B266"/>
  <c r="AA221"/>
  <c r="C221"/>
  <c r="T221"/>
  <c r="M221"/>
  <c r="B256"/>
  <c r="T211"/>
  <c r="C211"/>
  <c r="M211"/>
  <c r="AA211"/>
  <c r="B222"/>
  <c r="B177"/>
  <c r="C132"/>
  <c r="C172"/>
  <c r="AA172"/>
  <c r="T172"/>
  <c r="M172"/>
  <c r="AA178"/>
  <c r="T178"/>
  <c r="C178"/>
  <c r="M178"/>
  <c r="AA174"/>
  <c r="T174"/>
  <c r="C174"/>
  <c r="M174"/>
  <c r="C170"/>
  <c r="M170"/>
  <c r="T170"/>
  <c r="AA170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B115"/>
  <c r="I113"/>
  <c r="C42" s="1"/>
  <c r="I111"/>
  <c r="C40" s="1"/>
  <c r="B108"/>
  <c r="B106"/>
  <c r="I104"/>
  <c r="C33" s="1"/>
  <c r="B99"/>
  <c r="I97"/>
  <c r="C26" s="1"/>
  <c r="I95"/>
  <c r="C24" s="1"/>
  <c r="I94"/>
  <c r="I93"/>
  <c r="I91"/>
  <c r="I90"/>
  <c r="I89"/>
  <c r="I87"/>
  <c r="I86"/>
  <c r="I85"/>
  <c r="I83"/>
  <c r="I76"/>
  <c r="I115"/>
  <c r="C44" s="1"/>
  <c r="B112"/>
  <c r="B110"/>
  <c r="I108"/>
  <c r="C37" s="1"/>
  <c r="B103"/>
  <c r="I101"/>
  <c r="C30" s="1"/>
  <c r="I99"/>
  <c r="C28" s="1"/>
  <c r="B96"/>
  <c r="I78"/>
  <c r="B116"/>
  <c r="B114"/>
  <c r="I112"/>
  <c r="C41" s="1"/>
  <c r="B107"/>
  <c r="I105"/>
  <c r="C34" s="1"/>
  <c r="I103"/>
  <c r="C32" s="1"/>
  <c r="B100"/>
  <c r="B98"/>
  <c r="I96"/>
  <c r="C25" s="1"/>
  <c r="I80"/>
  <c r="I79"/>
  <c r="I116"/>
  <c r="C45" s="1"/>
  <c r="B111"/>
  <c r="I109"/>
  <c r="C38" s="1"/>
  <c r="I107"/>
  <c r="C36" s="1"/>
  <c r="B104"/>
  <c r="B102"/>
  <c r="I100"/>
  <c r="C29" s="1"/>
  <c r="B95"/>
  <c r="I82"/>
  <c r="I81"/>
  <c r="B257"/>
  <c r="AA212"/>
  <c r="M212"/>
  <c r="C212"/>
  <c r="T212"/>
  <c r="B264"/>
  <c r="C219"/>
  <c r="AA219"/>
  <c r="T219"/>
  <c r="M219"/>
  <c r="AA169"/>
  <c r="T169"/>
  <c r="M169"/>
  <c r="C169"/>
  <c r="S322"/>
  <c r="Y276"/>
  <c r="M168"/>
  <c r="C168"/>
  <c r="AA168"/>
  <c r="T168"/>
  <c r="B316"/>
  <c r="C271"/>
  <c r="B260"/>
  <c r="AA215"/>
  <c r="T215"/>
  <c r="M215"/>
  <c r="C215"/>
  <c r="A79"/>
  <c r="A123"/>
  <c r="B265"/>
  <c r="C220"/>
  <c r="AH220"/>
  <c r="AA220"/>
  <c r="T220"/>
  <c r="M220"/>
  <c r="B229"/>
  <c r="B184"/>
  <c r="C139"/>
  <c r="B225"/>
  <c r="C135"/>
  <c r="B180"/>
  <c r="AH216"/>
  <c r="AA216"/>
  <c r="T216"/>
  <c r="M216"/>
  <c r="B261"/>
  <c r="C216"/>
  <c r="AA166"/>
  <c r="AA182"/>
  <c r="B112" i="57"/>
  <c r="B104"/>
  <c r="B96"/>
  <c r="B115"/>
  <c r="B107"/>
  <c r="B99"/>
  <c r="I90"/>
  <c r="C19" s="1"/>
  <c r="I111"/>
  <c r="C40" s="1"/>
  <c r="I103"/>
  <c r="C32" s="1"/>
  <c r="I95"/>
  <c r="C24" s="1"/>
  <c r="I81"/>
  <c r="C10" s="1"/>
  <c r="B109"/>
  <c r="B101"/>
  <c r="I88"/>
  <c r="I113"/>
  <c r="C42" s="1"/>
  <c r="I105"/>
  <c r="C34" s="1"/>
  <c r="I97"/>
  <c r="C26" s="1"/>
  <c r="I85"/>
  <c r="C14" s="1"/>
  <c r="I78"/>
  <c r="C7" s="1"/>
  <c r="I116"/>
  <c r="C45" s="1"/>
  <c r="I108"/>
  <c r="C37" s="1"/>
  <c r="I100"/>
  <c r="C29" s="1"/>
  <c r="I94"/>
  <c r="C23" s="1"/>
  <c r="B114"/>
  <c r="B106"/>
  <c r="B98"/>
  <c r="I83"/>
  <c r="I110"/>
  <c r="C39" s="1"/>
  <c r="I102"/>
  <c r="C31" s="1"/>
  <c r="I92"/>
  <c r="I75"/>
  <c r="K75" s="1"/>
  <c r="B116"/>
  <c r="I109"/>
  <c r="C38" s="1"/>
  <c r="I101"/>
  <c r="C30" s="1"/>
  <c r="I93"/>
  <c r="C22" s="1"/>
  <c r="I82"/>
  <c r="J82" s="1"/>
  <c r="I112"/>
  <c r="C41" s="1"/>
  <c r="I104"/>
  <c r="C33" s="1"/>
  <c r="I96"/>
  <c r="C25" s="1"/>
  <c r="I86"/>
  <c r="C15" s="1"/>
  <c r="B110"/>
  <c r="B102"/>
  <c r="I91"/>
  <c r="J91" s="1"/>
  <c r="I79"/>
  <c r="I114"/>
  <c r="C43" s="1"/>
  <c r="I106"/>
  <c r="C35" s="1"/>
  <c r="I98"/>
  <c r="C27" s="1"/>
  <c r="M165"/>
  <c r="C165"/>
  <c r="AA165"/>
  <c r="T165"/>
  <c r="B213"/>
  <c r="B168"/>
  <c r="C123"/>
  <c r="A212"/>
  <c r="A257" s="1"/>
  <c r="A302" s="1"/>
  <c r="A167"/>
  <c r="M182"/>
  <c r="C182"/>
  <c r="AA182"/>
  <c r="T182"/>
  <c r="B271"/>
  <c r="AA226"/>
  <c r="T226"/>
  <c r="C226"/>
  <c r="M226"/>
  <c r="AA177"/>
  <c r="T177"/>
  <c r="C177"/>
  <c r="M177"/>
  <c r="B268"/>
  <c r="M223"/>
  <c r="AA223"/>
  <c r="C223"/>
  <c r="T223"/>
  <c r="AA174"/>
  <c r="T174"/>
  <c r="M174"/>
  <c r="C174"/>
  <c r="B265"/>
  <c r="C220"/>
  <c r="AA220"/>
  <c r="M220"/>
  <c r="T220"/>
  <c r="B256"/>
  <c r="T211"/>
  <c r="C211"/>
  <c r="M211"/>
  <c r="AA211"/>
  <c r="AA212"/>
  <c r="J89"/>
  <c r="K94"/>
  <c r="K86"/>
  <c r="E189"/>
  <c r="AJ168"/>
  <c r="AH182" s="1"/>
  <c r="C172"/>
  <c r="AA172"/>
  <c r="T172"/>
  <c r="M172"/>
  <c r="C9"/>
  <c r="J80"/>
  <c r="M167"/>
  <c r="C167"/>
  <c r="AA167"/>
  <c r="T167"/>
  <c r="B307"/>
  <c r="C262"/>
  <c r="B216"/>
  <c r="B171"/>
  <c r="C126"/>
  <c r="K87"/>
  <c r="C16"/>
  <c r="J87"/>
  <c r="B229"/>
  <c r="B184"/>
  <c r="C139"/>
  <c r="J88"/>
  <c r="C17"/>
  <c r="K88"/>
  <c r="J75"/>
  <c r="M181"/>
  <c r="C181"/>
  <c r="AA181"/>
  <c r="T181"/>
  <c r="AA178"/>
  <c r="T178"/>
  <c r="C178"/>
  <c r="M178"/>
  <c r="A213"/>
  <c r="A258" s="1"/>
  <c r="A303" s="1"/>
  <c r="A168"/>
  <c r="B269"/>
  <c r="T224"/>
  <c r="C224"/>
  <c r="M224"/>
  <c r="AA224"/>
  <c r="C175"/>
  <c r="M175"/>
  <c r="T175"/>
  <c r="AA175"/>
  <c r="B266"/>
  <c r="AA221"/>
  <c r="C221"/>
  <c r="T221"/>
  <c r="M221"/>
  <c r="M166"/>
  <c r="C166"/>
  <c r="AA166"/>
  <c r="T166"/>
  <c r="K80"/>
  <c r="S322"/>
  <c r="Y276"/>
  <c r="AA215"/>
  <c r="T215"/>
  <c r="M215"/>
  <c r="B260"/>
  <c r="C215"/>
  <c r="B302"/>
  <c r="C257"/>
  <c r="B214"/>
  <c r="B169"/>
  <c r="C124"/>
  <c r="B263"/>
  <c r="T218"/>
  <c r="C218"/>
  <c r="M218"/>
  <c r="AA218"/>
  <c r="A124"/>
  <c r="A80"/>
  <c r="B273"/>
  <c r="T228"/>
  <c r="C228"/>
  <c r="M228"/>
  <c r="AA228"/>
  <c r="M179"/>
  <c r="AA179"/>
  <c r="T179"/>
  <c r="C179"/>
  <c r="C176"/>
  <c r="AA176"/>
  <c r="T176"/>
  <c r="M176"/>
  <c r="J93"/>
  <c r="J85"/>
  <c r="K89"/>
  <c r="J76"/>
  <c r="K90"/>
  <c r="J83"/>
  <c r="K76"/>
  <c r="F234"/>
  <c r="AJ213"/>
  <c r="AH223" s="1"/>
  <c r="C170"/>
  <c r="AA170"/>
  <c r="T170"/>
  <c r="M170"/>
  <c r="B300"/>
  <c r="C255"/>
  <c r="B225"/>
  <c r="B180"/>
  <c r="C135"/>
  <c r="J92"/>
  <c r="C21"/>
  <c r="K92"/>
  <c r="K84"/>
  <c r="J77"/>
  <c r="C6"/>
  <c r="B272"/>
  <c r="M227"/>
  <c r="AA227"/>
  <c r="T227"/>
  <c r="C227"/>
  <c r="B267"/>
  <c r="AA222"/>
  <c r="C222"/>
  <c r="T222"/>
  <c r="M222"/>
  <c r="AA173"/>
  <c r="T173"/>
  <c r="M173"/>
  <c r="C173"/>
  <c r="B264"/>
  <c r="C219"/>
  <c r="M219"/>
  <c r="T219"/>
  <c r="AA219"/>
  <c r="M183"/>
  <c r="C183"/>
  <c r="AA183"/>
  <c r="T183"/>
  <c r="AA210"/>
  <c r="K85"/>
  <c r="K78"/>
  <c r="K77"/>
  <c r="K82"/>
  <c r="AJ213" i="55"/>
  <c r="AH214" s="1"/>
  <c r="B218"/>
  <c r="B173"/>
  <c r="C128"/>
  <c r="B265"/>
  <c r="AH220"/>
  <c r="AA220"/>
  <c r="T220"/>
  <c r="M220"/>
  <c r="C220"/>
  <c r="B272"/>
  <c r="T227"/>
  <c r="C227"/>
  <c r="M227"/>
  <c r="AA227"/>
  <c r="A212"/>
  <c r="A257" s="1"/>
  <c r="A302" s="1"/>
  <c r="A167"/>
  <c r="S322"/>
  <c r="Y276"/>
  <c r="AA172"/>
  <c r="T172"/>
  <c r="M172"/>
  <c r="C172"/>
  <c r="B221"/>
  <c r="B176"/>
  <c r="C131"/>
  <c r="C175"/>
  <c r="AA175"/>
  <c r="T175"/>
  <c r="M175"/>
  <c r="AA182"/>
  <c r="T182"/>
  <c r="M182"/>
  <c r="C182"/>
  <c r="B270"/>
  <c r="AH225"/>
  <c r="AA225"/>
  <c r="T225"/>
  <c r="C225"/>
  <c r="M225"/>
  <c r="A79"/>
  <c r="A123"/>
  <c r="AA170"/>
  <c r="T170"/>
  <c r="M170"/>
  <c r="C170"/>
  <c r="E189"/>
  <c r="AJ168"/>
  <c r="AH175" s="1"/>
  <c r="B273"/>
  <c r="AA228"/>
  <c r="T228"/>
  <c r="C228"/>
  <c r="M228"/>
  <c r="B304"/>
  <c r="C259"/>
  <c r="B216"/>
  <c r="B171"/>
  <c r="C126"/>
  <c r="F235"/>
  <c r="AQ213"/>
  <c r="AO224" s="1"/>
  <c r="B269"/>
  <c r="AA224"/>
  <c r="T224"/>
  <c r="C224"/>
  <c r="M224"/>
  <c r="M229"/>
  <c r="AH229"/>
  <c r="B274"/>
  <c r="C229"/>
  <c r="T229"/>
  <c r="AA229"/>
  <c r="AA180"/>
  <c r="T180"/>
  <c r="M180"/>
  <c r="C180"/>
  <c r="B267"/>
  <c r="AH222"/>
  <c r="AA222"/>
  <c r="C222"/>
  <c r="T222"/>
  <c r="M222"/>
  <c r="B262"/>
  <c r="AA217"/>
  <c r="T217"/>
  <c r="C217"/>
  <c r="M217"/>
  <c r="B219"/>
  <c r="B174"/>
  <c r="C129"/>
  <c r="B258"/>
  <c r="AA213"/>
  <c r="M213"/>
  <c r="AH213"/>
  <c r="T213"/>
  <c r="C213"/>
  <c r="AA169"/>
  <c r="C169"/>
  <c r="M169"/>
  <c r="T169"/>
  <c r="B212"/>
  <c r="B167"/>
  <c r="C122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I116"/>
  <c r="C45" s="1"/>
  <c r="I112"/>
  <c r="C41" s="1"/>
  <c r="B111"/>
  <c r="I108"/>
  <c r="C37" s="1"/>
  <c r="B107"/>
  <c r="I104"/>
  <c r="C33" s="1"/>
  <c r="I90"/>
  <c r="B116"/>
  <c r="I113"/>
  <c r="C42" s="1"/>
  <c r="B112"/>
  <c r="I109"/>
  <c r="C38" s="1"/>
  <c r="B108"/>
  <c r="I105"/>
  <c r="C34" s="1"/>
  <c r="B104"/>
  <c r="I101"/>
  <c r="C30" s="1"/>
  <c r="B100"/>
  <c r="I97"/>
  <c r="C26" s="1"/>
  <c r="B96"/>
  <c r="I93"/>
  <c r="I89"/>
  <c r="I85"/>
  <c r="I82"/>
  <c r="I80"/>
  <c r="I78"/>
  <c r="B115"/>
  <c r="B103"/>
  <c r="I100"/>
  <c r="C29" s="1"/>
  <c r="I96"/>
  <c r="C25" s="1"/>
  <c r="I94"/>
  <c r="I115"/>
  <c r="C44" s="1"/>
  <c r="B114"/>
  <c r="I111"/>
  <c r="C40" s="1"/>
  <c r="B110"/>
  <c r="I107"/>
  <c r="C36" s="1"/>
  <c r="B106"/>
  <c r="I103"/>
  <c r="C32" s="1"/>
  <c r="B102"/>
  <c r="I99"/>
  <c r="C28" s="1"/>
  <c r="B98"/>
  <c r="I95"/>
  <c r="C24" s="1"/>
  <c r="I91"/>
  <c r="I87"/>
  <c r="I83"/>
  <c r="I81"/>
  <c r="I79"/>
  <c r="B99"/>
  <c r="B95"/>
  <c r="I86"/>
  <c r="I76"/>
  <c r="AA183"/>
  <c r="T183"/>
  <c r="M183"/>
  <c r="C183"/>
  <c r="B223"/>
  <c r="B178"/>
  <c r="C133"/>
  <c r="B211"/>
  <c r="C121"/>
  <c r="B166"/>
  <c r="B226"/>
  <c r="B181"/>
  <c r="C136"/>
  <c r="AA179"/>
  <c r="T179"/>
  <c r="C179"/>
  <c r="M179"/>
  <c r="AH179"/>
  <c r="B260"/>
  <c r="C215"/>
  <c r="AH215"/>
  <c r="AA215"/>
  <c r="T215"/>
  <c r="M215"/>
  <c r="AA184"/>
  <c r="T184"/>
  <c r="M184"/>
  <c r="C184"/>
  <c r="AH184"/>
  <c r="M168"/>
  <c r="C168"/>
  <c r="AA168"/>
  <c r="T168"/>
  <c r="M165"/>
  <c r="C165"/>
  <c r="AH165"/>
  <c r="T165"/>
  <c r="AA165"/>
  <c r="B255"/>
  <c r="AA210"/>
  <c r="T210"/>
  <c r="C210"/>
  <c r="M210"/>
  <c r="AH210"/>
  <c r="M177"/>
  <c r="AA177"/>
  <c r="T177"/>
  <c r="C177"/>
  <c r="AA179" i="54"/>
  <c r="M179"/>
  <c r="C179"/>
  <c r="T179"/>
  <c r="B258"/>
  <c r="AA213"/>
  <c r="T213"/>
  <c r="C213"/>
  <c r="M213"/>
  <c r="T181"/>
  <c r="AA181"/>
  <c r="M181"/>
  <c r="C181"/>
  <c r="C176"/>
  <c r="AA176"/>
  <c r="T176"/>
  <c r="M176"/>
  <c r="M175"/>
  <c r="C175"/>
  <c r="AA175"/>
  <c r="T175"/>
  <c r="B272"/>
  <c r="AA227"/>
  <c r="T227"/>
  <c r="M227"/>
  <c r="C227"/>
  <c r="B222"/>
  <c r="B177"/>
  <c r="C132"/>
  <c r="M167"/>
  <c r="C167"/>
  <c r="AA167"/>
  <c r="T167"/>
  <c r="B262"/>
  <c r="AA217"/>
  <c r="M217"/>
  <c r="C217"/>
  <c r="T217"/>
  <c r="B259"/>
  <c r="AA214"/>
  <c r="T214"/>
  <c r="M214"/>
  <c r="C214"/>
  <c r="S322"/>
  <c r="Y276"/>
  <c r="F234"/>
  <c r="AJ213"/>
  <c r="AH227" s="1"/>
  <c r="B218"/>
  <c r="B173"/>
  <c r="C128"/>
  <c r="B271"/>
  <c r="T226"/>
  <c r="C226"/>
  <c r="M226"/>
  <c r="AA226"/>
  <c r="B210"/>
  <c r="B165"/>
  <c r="C120"/>
  <c r="T183"/>
  <c r="M183"/>
  <c r="C183"/>
  <c r="AA183"/>
  <c r="B264"/>
  <c r="C219"/>
  <c r="M219"/>
  <c r="AA219"/>
  <c r="T219"/>
  <c r="B256"/>
  <c r="AH211"/>
  <c r="AA211"/>
  <c r="M211"/>
  <c r="C211"/>
  <c r="T211"/>
  <c r="T182"/>
  <c r="M182"/>
  <c r="C182"/>
  <c r="AA182"/>
  <c r="AA169"/>
  <c r="T169"/>
  <c r="M169"/>
  <c r="C169"/>
  <c r="AA221"/>
  <c r="M168"/>
  <c r="C168"/>
  <c r="AA168"/>
  <c r="T168"/>
  <c r="B215"/>
  <c r="B170"/>
  <c r="C125"/>
  <c r="T228"/>
  <c r="C228"/>
  <c r="M228"/>
  <c r="B273"/>
  <c r="AH228"/>
  <c r="AA228"/>
  <c r="T174"/>
  <c r="AA174"/>
  <c r="C174"/>
  <c r="M174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B115"/>
  <c r="I113"/>
  <c r="C42" s="1"/>
  <c r="I111"/>
  <c r="C40" s="1"/>
  <c r="B108"/>
  <c r="B106"/>
  <c r="I104"/>
  <c r="C33" s="1"/>
  <c r="B99"/>
  <c r="I97"/>
  <c r="C26" s="1"/>
  <c r="I95"/>
  <c r="C24" s="1"/>
  <c r="I94"/>
  <c r="I93"/>
  <c r="I91"/>
  <c r="I90"/>
  <c r="I89"/>
  <c r="I87"/>
  <c r="I86"/>
  <c r="I85"/>
  <c r="I83"/>
  <c r="I76"/>
  <c r="I115"/>
  <c r="C44" s="1"/>
  <c r="B112"/>
  <c r="B110"/>
  <c r="I108"/>
  <c r="C37" s="1"/>
  <c r="B103"/>
  <c r="I101"/>
  <c r="C30" s="1"/>
  <c r="I99"/>
  <c r="C28" s="1"/>
  <c r="B96"/>
  <c r="I78"/>
  <c r="B116"/>
  <c r="B114"/>
  <c r="I112"/>
  <c r="C41" s="1"/>
  <c r="B107"/>
  <c r="I105"/>
  <c r="C34" s="1"/>
  <c r="I103"/>
  <c r="C32" s="1"/>
  <c r="B100"/>
  <c r="B98"/>
  <c r="I96"/>
  <c r="C25" s="1"/>
  <c r="I80"/>
  <c r="I79"/>
  <c r="I116"/>
  <c r="C45" s="1"/>
  <c r="B111"/>
  <c r="I109"/>
  <c r="C38" s="1"/>
  <c r="I107"/>
  <c r="C36" s="1"/>
  <c r="B104"/>
  <c r="B102"/>
  <c r="I100"/>
  <c r="C29" s="1"/>
  <c r="B95"/>
  <c r="I82"/>
  <c r="I81"/>
  <c r="B225"/>
  <c r="B180"/>
  <c r="C135"/>
  <c r="T178"/>
  <c r="C178"/>
  <c r="AA178"/>
  <c r="M178"/>
  <c r="B268"/>
  <c r="AA223"/>
  <c r="C223"/>
  <c r="T223"/>
  <c r="AH223"/>
  <c r="M223"/>
  <c r="AA171"/>
  <c r="M171"/>
  <c r="C171"/>
  <c r="T171"/>
  <c r="B257"/>
  <c r="M212"/>
  <c r="AH212"/>
  <c r="T212"/>
  <c r="C212"/>
  <c r="AA212"/>
  <c r="AA172"/>
  <c r="T172"/>
  <c r="M172"/>
  <c r="C172"/>
  <c r="E189"/>
  <c r="AJ168"/>
  <c r="AH179" s="1"/>
  <c r="B269"/>
  <c r="AH224"/>
  <c r="AA224"/>
  <c r="M224"/>
  <c r="C224"/>
  <c r="T224"/>
  <c r="B311"/>
  <c r="C266"/>
  <c r="A79"/>
  <c r="A123"/>
  <c r="B265"/>
  <c r="C220"/>
  <c r="M220"/>
  <c r="AH220"/>
  <c r="AA220"/>
  <c r="T220"/>
  <c r="B229"/>
  <c r="B184"/>
  <c r="C139"/>
  <c r="B261"/>
  <c r="AH216"/>
  <c r="AA216"/>
  <c r="T216"/>
  <c r="M216"/>
  <c r="C216"/>
  <c r="AJ168" i="53"/>
  <c r="AH166" s="1"/>
  <c r="AA166"/>
  <c r="M166"/>
  <c r="C166"/>
  <c r="T166"/>
  <c r="M179"/>
  <c r="AH179"/>
  <c r="T179"/>
  <c r="C179"/>
  <c r="AA179"/>
  <c r="B216"/>
  <c r="B171"/>
  <c r="C126"/>
  <c r="B273"/>
  <c r="T228"/>
  <c r="C228"/>
  <c r="M228"/>
  <c r="AA228"/>
  <c r="B303"/>
  <c r="C258"/>
  <c r="B301"/>
  <c r="C256"/>
  <c r="B270"/>
  <c r="AA225"/>
  <c r="T225"/>
  <c r="C225"/>
  <c r="M225"/>
  <c r="M181"/>
  <c r="C181"/>
  <c r="AH181"/>
  <c r="AA181"/>
  <c r="T181"/>
  <c r="A212"/>
  <c r="A257" s="1"/>
  <c r="A302" s="1"/>
  <c r="A167"/>
  <c r="AH170"/>
  <c r="AA170"/>
  <c r="T170"/>
  <c r="M170"/>
  <c r="C170"/>
  <c r="B257"/>
  <c r="AA212"/>
  <c r="T212"/>
  <c r="C212"/>
  <c r="M212"/>
  <c r="AH168"/>
  <c r="M168"/>
  <c r="AA168"/>
  <c r="C168"/>
  <c r="T168"/>
  <c r="A211"/>
  <c r="A256" s="1"/>
  <c r="A301" s="1"/>
  <c r="A166"/>
  <c r="B219"/>
  <c r="B174"/>
  <c r="C129"/>
  <c r="M183"/>
  <c r="C183"/>
  <c r="AH183"/>
  <c r="AA183"/>
  <c r="T183"/>
  <c r="B274"/>
  <c r="AA229"/>
  <c r="T229"/>
  <c r="C229"/>
  <c r="M229"/>
  <c r="M180"/>
  <c r="C180"/>
  <c r="AH180"/>
  <c r="T180"/>
  <c r="AA180"/>
  <c r="B255"/>
  <c r="M210"/>
  <c r="AA210"/>
  <c r="T210"/>
  <c r="C210"/>
  <c r="AH177"/>
  <c r="T177"/>
  <c r="AA177"/>
  <c r="M177"/>
  <c r="C177"/>
  <c r="B263"/>
  <c r="T218"/>
  <c r="AA218"/>
  <c r="M218"/>
  <c r="C218"/>
  <c r="AH167"/>
  <c r="AA167"/>
  <c r="M167"/>
  <c r="C167"/>
  <c r="T167"/>
  <c r="AA220"/>
  <c r="AA211"/>
  <c r="S322"/>
  <c r="Y276"/>
  <c r="B116"/>
  <c r="I113"/>
  <c r="C42" s="1"/>
  <c r="B112"/>
  <c r="I109"/>
  <c r="C38" s="1"/>
  <c r="B108"/>
  <c r="I105"/>
  <c r="C34" s="1"/>
  <c r="B104"/>
  <c r="I101"/>
  <c r="C30" s="1"/>
  <c r="B100"/>
  <c r="I97"/>
  <c r="C26" s="1"/>
  <c r="B96"/>
  <c r="I93"/>
  <c r="I89"/>
  <c r="I85"/>
  <c r="I82"/>
  <c r="I80"/>
  <c r="I78"/>
  <c r="I116"/>
  <c r="C45" s="1"/>
  <c r="B115"/>
  <c r="I112"/>
  <c r="C41" s="1"/>
  <c r="B111"/>
  <c r="I108"/>
  <c r="C37" s="1"/>
  <c r="B107"/>
  <c r="I104"/>
  <c r="C33" s="1"/>
  <c r="B103"/>
  <c r="I100"/>
  <c r="C29" s="1"/>
  <c r="B99"/>
  <c r="I96"/>
  <c r="C25" s="1"/>
  <c r="B95"/>
  <c r="I94"/>
  <c r="I90"/>
  <c r="I86"/>
  <c r="I76"/>
  <c r="I115"/>
  <c r="C44" s="1"/>
  <c r="B114"/>
  <c r="I111"/>
  <c r="C40" s="1"/>
  <c r="B110"/>
  <c r="I107"/>
  <c r="C36" s="1"/>
  <c r="B106"/>
  <c r="I103"/>
  <c r="C32" s="1"/>
  <c r="B102"/>
  <c r="I99"/>
  <c r="C28" s="1"/>
  <c r="B98"/>
  <c r="I95"/>
  <c r="C24" s="1"/>
  <c r="I91"/>
  <c r="I87"/>
  <c r="I83"/>
  <c r="I81"/>
  <c r="I79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E190"/>
  <c r="AQ168"/>
  <c r="AO166" s="1"/>
  <c r="B310"/>
  <c r="C265"/>
  <c r="B223"/>
  <c r="B178"/>
  <c r="C133"/>
  <c r="M184"/>
  <c r="C184"/>
  <c r="AH184"/>
  <c r="AA184"/>
  <c r="T184"/>
  <c r="B262"/>
  <c r="AA217"/>
  <c r="M217"/>
  <c r="C217"/>
  <c r="T217"/>
  <c r="AH165"/>
  <c r="AA165"/>
  <c r="M165"/>
  <c r="C165"/>
  <c r="T165"/>
  <c r="B267"/>
  <c r="AA222"/>
  <c r="M222"/>
  <c r="T222"/>
  <c r="C222"/>
  <c r="M173"/>
  <c r="C173"/>
  <c r="AH173"/>
  <c r="AA173"/>
  <c r="T173"/>
  <c r="B260"/>
  <c r="AA215"/>
  <c r="T215"/>
  <c r="C215"/>
  <c r="M215"/>
  <c r="F234"/>
  <c r="AJ213"/>
  <c r="AH215" s="1"/>
  <c r="B269"/>
  <c r="AA224"/>
  <c r="T224"/>
  <c r="AH224"/>
  <c r="M224"/>
  <c r="C224"/>
  <c r="B214"/>
  <c r="B169"/>
  <c r="C124"/>
  <c r="B227"/>
  <c r="B182"/>
  <c r="C137"/>
  <c r="C175"/>
  <c r="AH175"/>
  <c r="AA175"/>
  <c r="T175"/>
  <c r="M175"/>
  <c r="AH176"/>
  <c r="AA176"/>
  <c r="T176"/>
  <c r="M176"/>
  <c r="C176"/>
  <c r="B266"/>
  <c r="T221"/>
  <c r="C221"/>
  <c r="M221"/>
  <c r="AA221"/>
  <c r="T172"/>
  <c r="M172"/>
  <c r="C172"/>
  <c r="AH172"/>
  <c r="AA172"/>
  <c r="B271"/>
  <c r="AA226"/>
  <c r="T226"/>
  <c r="C226"/>
  <c r="M226"/>
  <c r="A123"/>
  <c r="A79"/>
  <c r="I82" i="52"/>
  <c r="J82" s="1"/>
  <c r="I87"/>
  <c r="I92"/>
  <c r="K92" s="1"/>
  <c r="B101"/>
  <c r="I113"/>
  <c r="C42" s="1"/>
  <c r="I95"/>
  <c r="C24" s="1"/>
  <c r="B106"/>
  <c r="I77"/>
  <c r="K77" s="1"/>
  <c r="B100"/>
  <c r="B109"/>
  <c r="B98"/>
  <c r="I110"/>
  <c r="C39" s="1"/>
  <c r="I86"/>
  <c r="J86" s="1"/>
  <c r="I96"/>
  <c r="C25" s="1"/>
  <c r="I104"/>
  <c r="C33" s="1"/>
  <c r="I112"/>
  <c r="C41" s="1"/>
  <c r="I88"/>
  <c r="K88" s="1"/>
  <c r="I106"/>
  <c r="C35" s="1"/>
  <c r="B97"/>
  <c r="I78"/>
  <c r="I101"/>
  <c r="C30" s="1"/>
  <c r="I90"/>
  <c r="J90" s="1"/>
  <c r="B115"/>
  <c r="I75"/>
  <c r="K75" s="1"/>
  <c r="I85"/>
  <c r="J85" s="1"/>
  <c r="I91"/>
  <c r="I99"/>
  <c r="C28" s="1"/>
  <c r="B110"/>
  <c r="I81"/>
  <c r="J81" s="1"/>
  <c r="B104"/>
  <c r="B113"/>
  <c r="I98"/>
  <c r="C27" s="1"/>
  <c r="I107"/>
  <c r="C36" s="1"/>
  <c r="B96"/>
  <c r="B105"/>
  <c r="I76"/>
  <c r="K76" s="1"/>
  <c r="B95"/>
  <c r="B103"/>
  <c r="B111"/>
  <c r="I83"/>
  <c r="K83" s="1"/>
  <c r="I93"/>
  <c r="J93" s="1"/>
  <c r="I115"/>
  <c r="C44" s="1"/>
  <c r="I109"/>
  <c r="C38" s="1"/>
  <c r="B102"/>
  <c r="I114"/>
  <c r="C43" s="1"/>
  <c r="B112"/>
  <c r="B99"/>
  <c r="B107"/>
  <c r="I84"/>
  <c r="K84" s="1"/>
  <c r="I89"/>
  <c r="J89" s="1"/>
  <c r="I97"/>
  <c r="C26" s="1"/>
  <c r="B108"/>
  <c r="I80"/>
  <c r="I102"/>
  <c r="C31" s="1"/>
  <c r="I111"/>
  <c r="C40" s="1"/>
  <c r="I79"/>
  <c r="K79" s="1"/>
  <c r="I105"/>
  <c r="C34" s="1"/>
  <c r="B116"/>
  <c r="I103"/>
  <c r="C32" s="1"/>
  <c r="B114"/>
  <c r="I94"/>
  <c r="J94" s="1"/>
  <c r="I100"/>
  <c r="C29" s="1"/>
  <c r="I108"/>
  <c r="C37" s="1"/>
  <c r="F235"/>
  <c r="AQ213"/>
  <c r="AO216" s="1"/>
  <c r="B210"/>
  <c r="C120"/>
  <c r="B165"/>
  <c r="B259"/>
  <c r="AH214"/>
  <c r="AA214"/>
  <c r="T214"/>
  <c r="M214"/>
  <c r="C214"/>
  <c r="AA181"/>
  <c r="T181"/>
  <c r="M181"/>
  <c r="C181"/>
  <c r="E189"/>
  <c r="AJ168"/>
  <c r="AH176" s="1"/>
  <c r="B267"/>
  <c r="M222"/>
  <c r="AA222"/>
  <c r="AH222"/>
  <c r="T222"/>
  <c r="C222"/>
  <c r="AA182"/>
  <c r="M182"/>
  <c r="C182"/>
  <c r="T182"/>
  <c r="AH182"/>
  <c r="K82"/>
  <c r="J87"/>
  <c r="K87"/>
  <c r="C16"/>
  <c r="C21"/>
  <c r="B274"/>
  <c r="AH229"/>
  <c r="AA229"/>
  <c r="T229"/>
  <c r="C229"/>
  <c r="AO229"/>
  <c r="M229"/>
  <c r="AA180"/>
  <c r="T180"/>
  <c r="M180"/>
  <c r="C180"/>
  <c r="B256"/>
  <c r="AH211"/>
  <c r="T211"/>
  <c r="AA211"/>
  <c r="M211"/>
  <c r="C211"/>
  <c r="AO211"/>
  <c r="B215"/>
  <c r="C125"/>
  <c r="B170"/>
  <c r="B217"/>
  <c r="B172"/>
  <c r="C127"/>
  <c r="B224"/>
  <c r="B179"/>
  <c r="C134"/>
  <c r="AA169"/>
  <c r="T169"/>
  <c r="M169"/>
  <c r="C169"/>
  <c r="AA177"/>
  <c r="T177"/>
  <c r="M177"/>
  <c r="C177"/>
  <c r="J75"/>
  <c r="C4"/>
  <c r="J91"/>
  <c r="K91"/>
  <c r="C20"/>
  <c r="C10"/>
  <c r="B261"/>
  <c r="AH216"/>
  <c r="AA216"/>
  <c r="T216"/>
  <c r="M216"/>
  <c r="C216"/>
  <c r="AA184"/>
  <c r="M184"/>
  <c r="C184"/>
  <c r="T184"/>
  <c r="B258"/>
  <c r="AH213"/>
  <c r="AA213"/>
  <c r="T213"/>
  <c r="C213"/>
  <c r="M213"/>
  <c r="S322"/>
  <c r="Y276"/>
  <c r="B223"/>
  <c r="C133"/>
  <c r="B178"/>
  <c r="B228"/>
  <c r="B183"/>
  <c r="C138"/>
  <c r="B218"/>
  <c r="C128"/>
  <c r="B173"/>
  <c r="B264"/>
  <c r="C219"/>
  <c r="AA219"/>
  <c r="T219"/>
  <c r="M219"/>
  <c r="AH219"/>
  <c r="K89"/>
  <c r="C18"/>
  <c r="T171"/>
  <c r="M171"/>
  <c r="AA171"/>
  <c r="C171"/>
  <c r="M176"/>
  <c r="C176"/>
  <c r="AA176"/>
  <c r="T176"/>
  <c r="B266"/>
  <c r="AA221"/>
  <c r="C221"/>
  <c r="T221"/>
  <c r="AH221"/>
  <c r="M221"/>
  <c r="AA166"/>
  <c r="M166"/>
  <c r="C166"/>
  <c r="T166"/>
  <c r="AA167"/>
  <c r="M167"/>
  <c r="C167"/>
  <c r="T167"/>
  <c r="B257"/>
  <c r="M212"/>
  <c r="AA212"/>
  <c r="AH212"/>
  <c r="T212"/>
  <c r="C212"/>
  <c r="B271"/>
  <c r="AH226"/>
  <c r="AA226"/>
  <c r="T226"/>
  <c r="C226"/>
  <c r="M226"/>
  <c r="B220"/>
  <c r="B175"/>
  <c r="C130"/>
  <c r="A123"/>
  <c r="A79"/>
  <c r="T227"/>
  <c r="C227"/>
  <c r="M227"/>
  <c r="B272"/>
  <c r="AH227"/>
  <c r="AA227"/>
  <c r="AA174"/>
  <c r="M174"/>
  <c r="C174"/>
  <c r="T174"/>
  <c r="J83"/>
  <c r="K90"/>
  <c r="C19"/>
  <c r="B270"/>
  <c r="M225"/>
  <c r="AA225"/>
  <c r="AH225"/>
  <c r="T225"/>
  <c r="C225"/>
  <c r="M168"/>
  <c r="AA168"/>
  <c r="C168"/>
  <c r="T168"/>
  <c r="E190" i="51"/>
  <c r="AQ168"/>
  <c r="AO184" s="1"/>
  <c r="B261"/>
  <c r="T216"/>
  <c r="C216"/>
  <c r="M216"/>
  <c r="AA216"/>
  <c r="B217"/>
  <c r="B172"/>
  <c r="C127"/>
  <c r="T182"/>
  <c r="M182"/>
  <c r="C182"/>
  <c r="AH182"/>
  <c r="AA182"/>
  <c r="M169"/>
  <c r="C169"/>
  <c r="AH169"/>
  <c r="AA169"/>
  <c r="T169"/>
  <c r="B210"/>
  <c r="C120"/>
  <c r="B165"/>
  <c r="I114"/>
  <c r="C43" s="1"/>
  <c r="B113"/>
  <c r="I110"/>
  <c r="C39" s="1"/>
  <c r="B109"/>
  <c r="I106"/>
  <c r="C35" s="1"/>
  <c r="B105"/>
  <c r="I102"/>
  <c r="C31" s="1"/>
  <c r="B101"/>
  <c r="I98"/>
  <c r="C27" s="1"/>
  <c r="B97"/>
  <c r="I116"/>
  <c r="C45" s="1"/>
  <c r="B111"/>
  <c r="I109"/>
  <c r="C38" s="1"/>
  <c r="I107"/>
  <c r="C36" s="1"/>
  <c r="B104"/>
  <c r="B102"/>
  <c r="I100"/>
  <c r="C29" s="1"/>
  <c r="B95"/>
  <c r="I94"/>
  <c r="I90"/>
  <c r="I86"/>
  <c r="I76"/>
  <c r="B115"/>
  <c r="I113"/>
  <c r="C42" s="1"/>
  <c r="I111"/>
  <c r="C40" s="1"/>
  <c r="B108"/>
  <c r="B106"/>
  <c r="I104"/>
  <c r="C33" s="1"/>
  <c r="B99"/>
  <c r="I97"/>
  <c r="C26" s="1"/>
  <c r="I95"/>
  <c r="C24" s="1"/>
  <c r="I91"/>
  <c r="I87"/>
  <c r="I83"/>
  <c r="I81"/>
  <c r="I79"/>
  <c r="I115"/>
  <c r="C44" s="1"/>
  <c r="B112"/>
  <c r="B110"/>
  <c r="I108"/>
  <c r="C37" s="1"/>
  <c r="B103"/>
  <c r="I101"/>
  <c r="C30" s="1"/>
  <c r="I99"/>
  <c r="C28" s="1"/>
  <c r="B96"/>
  <c r="I92"/>
  <c r="I88"/>
  <c r="I84"/>
  <c r="I77"/>
  <c r="I75"/>
  <c r="B116"/>
  <c r="B114"/>
  <c r="I112"/>
  <c r="C41" s="1"/>
  <c r="B107"/>
  <c r="I105"/>
  <c r="C34" s="1"/>
  <c r="I103"/>
  <c r="C32" s="1"/>
  <c r="B100"/>
  <c r="B98"/>
  <c r="I96"/>
  <c r="C25" s="1"/>
  <c r="I93"/>
  <c r="I89"/>
  <c r="I85"/>
  <c r="I82"/>
  <c r="I80"/>
  <c r="I78"/>
  <c r="B274"/>
  <c r="M229"/>
  <c r="AA229"/>
  <c r="T229"/>
  <c r="C229"/>
  <c r="T178"/>
  <c r="C178"/>
  <c r="M178"/>
  <c r="AA178"/>
  <c r="AH178"/>
  <c r="B256"/>
  <c r="M211"/>
  <c r="T211"/>
  <c r="C211"/>
  <c r="AA211"/>
  <c r="B257"/>
  <c r="T212"/>
  <c r="C212"/>
  <c r="M212"/>
  <c r="AA212"/>
  <c r="S322"/>
  <c r="Y276"/>
  <c r="F234"/>
  <c r="AJ213"/>
  <c r="AH218" s="1"/>
  <c r="AA173"/>
  <c r="T173"/>
  <c r="AO173"/>
  <c r="M173"/>
  <c r="C173"/>
  <c r="AH173"/>
  <c r="B263"/>
  <c r="T218"/>
  <c r="C218"/>
  <c r="M218"/>
  <c r="AA218"/>
  <c r="B228"/>
  <c r="B183"/>
  <c r="C138"/>
  <c r="B215"/>
  <c r="C125"/>
  <c r="B170"/>
  <c r="A122"/>
  <c r="A78"/>
  <c r="AH184"/>
  <c r="AA184"/>
  <c r="M184"/>
  <c r="C184"/>
  <c r="T184"/>
  <c r="T180"/>
  <c r="AO180"/>
  <c r="M180"/>
  <c r="C180"/>
  <c r="AH180"/>
  <c r="AA180"/>
  <c r="B268"/>
  <c r="AA223"/>
  <c r="M223"/>
  <c r="T223"/>
  <c r="C223"/>
  <c r="B265"/>
  <c r="M220"/>
  <c r="AA220"/>
  <c r="T220"/>
  <c r="C220"/>
  <c r="C176"/>
  <c r="M176"/>
  <c r="AH176"/>
  <c r="AA176"/>
  <c r="T176"/>
  <c r="B267"/>
  <c r="T222"/>
  <c r="C222"/>
  <c r="M222"/>
  <c r="AA222"/>
  <c r="B213"/>
  <c r="C123"/>
  <c r="B168"/>
  <c r="B311"/>
  <c r="C266"/>
  <c r="AO177"/>
  <c r="M177"/>
  <c r="AA177"/>
  <c r="C177"/>
  <c r="AH177"/>
  <c r="T177"/>
  <c r="B270"/>
  <c r="T225"/>
  <c r="C225"/>
  <c r="M225"/>
  <c r="AA225"/>
  <c r="T226"/>
  <c r="C226"/>
  <c r="M226"/>
  <c r="B271"/>
  <c r="AA226"/>
  <c r="AH226"/>
  <c r="AO166"/>
  <c r="M166"/>
  <c r="C166"/>
  <c r="AA166"/>
  <c r="AH166"/>
  <c r="T166"/>
  <c r="T175"/>
  <c r="AO175"/>
  <c r="M175"/>
  <c r="C175"/>
  <c r="AH175"/>
  <c r="AA175"/>
  <c r="AO167"/>
  <c r="M167"/>
  <c r="C167"/>
  <c r="AA167"/>
  <c r="AH167"/>
  <c r="T167"/>
  <c r="AA221"/>
  <c r="B224"/>
  <c r="B179"/>
  <c r="C134"/>
  <c r="AA227"/>
  <c r="T227"/>
  <c r="C227"/>
  <c r="M227"/>
  <c r="B272"/>
  <c r="AH227"/>
  <c r="B259"/>
  <c r="AH214"/>
  <c r="AA214"/>
  <c r="T214"/>
  <c r="C214"/>
  <c r="M214"/>
  <c r="B219"/>
  <c r="B174"/>
  <c r="C129"/>
  <c r="T181"/>
  <c r="M181"/>
  <c r="C181"/>
  <c r="AH181"/>
  <c r="AA181"/>
  <c r="AH171"/>
  <c r="AA179" i="50"/>
  <c r="AA174"/>
  <c r="B270"/>
  <c r="M225"/>
  <c r="AA225"/>
  <c r="T225"/>
  <c r="C225"/>
  <c r="B218"/>
  <c r="B173"/>
  <c r="C128"/>
  <c r="B305"/>
  <c r="C260"/>
  <c r="C170"/>
  <c r="AA170"/>
  <c r="T170"/>
  <c r="M170"/>
  <c r="C184"/>
  <c r="T184"/>
  <c r="AA184"/>
  <c r="M184"/>
  <c r="B272"/>
  <c r="AA227"/>
  <c r="T227"/>
  <c r="C227"/>
  <c r="M227"/>
  <c r="B273"/>
  <c r="AA228"/>
  <c r="M228"/>
  <c r="C228"/>
  <c r="T228"/>
  <c r="B259"/>
  <c r="C214"/>
  <c r="M214"/>
  <c r="AA214"/>
  <c r="T214"/>
  <c r="B265"/>
  <c r="AA220"/>
  <c r="T220"/>
  <c r="M220"/>
  <c r="C220"/>
  <c r="E189"/>
  <c r="AJ168"/>
  <c r="AH183" s="1"/>
  <c r="B212"/>
  <c r="B167"/>
  <c r="C122"/>
  <c r="M168"/>
  <c r="C168"/>
  <c r="AA168"/>
  <c r="T168"/>
  <c r="B216"/>
  <c r="C126"/>
  <c r="B171"/>
  <c r="B222"/>
  <c r="B177"/>
  <c r="C132"/>
  <c r="B271"/>
  <c r="T226"/>
  <c r="C226"/>
  <c r="M226"/>
  <c r="AA226"/>
  <c r="B221"/>
  <c r="B176"/>
  <c r="C131"/>
  <c r="A79"/>
  <c r="A123"/>
  <c r="AA172"/>
  <c r="T172"/>
  <c r="M172"/>
  <c r="C172"/>
  <c r="B269"/>
  <c r="T224"/>
  <c r="C224"/>
  <c r="M224"/>
  <c r="AA224"/>
  <c r="B274"/>
  <c r="M229"/>
  <c r="T229"/>
  <c r="C229"/>
  <c r="AA229"/>
  <c r="C169"/>
  <c r="AA169"/>
  <c r="M169"/>
  <c r="T169"/>
  <c r="B255"/>
  <c r="T210"/>
  <c r="C210"/>
  <c r="M210"/>
  <c r="AA210"/>
  <c r="C181"/>
  <c r="T181"/>
  <c r="AA181"/>
  <c r="M181"/>
  <c r="B258"/>
  <c r="M213"/>
  <c r="C213"/>
  <c r="AA213"/>
  <c r="T213"/>
  <c r="C182"/>
  <c r="T182"/>
  <c r="AA182"/>
  <c r="M182"/>
  <c r="AA178"/>
  <c r="T178"/>
  <c r="C178"/>
  <c r="M178"/>
  <c r="M165"/>
  <c r="C165"/>
  <c r="T165"/>
  <c r="AA165"/>
  <c r="F234"/>
  <c r="AJ213"/>
  <c r="AH227" s="1"/>
  <c r="S322"/>
  <c r="Y276"/>
  <c r="B211"/>
  <c r="C121"/>
  <c r="G123" s="1"/>
  <c r="F126" s="1"/>
  <c r="B166"/>
  <c r="T217"/>
  <c r="C217"/>
  <c r="M217"/>
  <c r="AA217"/>
  <c r="B262"/>
  <c r="AH217"/>
  <c r="C180"/>
  <c r="T180"/>
  <c r="AA180"/>
  <c r="M180"/>
  <c r="B268"/>
  <c r="M223"/>
  <c r="T223"/>
  <c r="C223"/>
  <c r="AA223"/>
  <c r="B264"/>
  <c r="AH219"/>
  <c r="AA219"/>
  <c r="T219"/>
  <c r="M219"/>
  <c r="C219"/>
  <c r="C183"/>
  <c r="T183"/>
  <c r="AA183"/>
  <c r="M183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B116"/>
  <c r="I113"/>
  <c r="C42" s="1"/>
  <c r="B112"/>
  <c r="I109"/>
  <c r="C38" s="1"/>
  <c r="B108"/>
  <c r="I105"/>
  <c r="C34" s="1"/>
  <c r="B104"/>
  <c r="I101"/>
  <c r="C30" s="1"/>
  <c r="B100"/>
  <c r="I97"/>
  <c r="C26" s="1"/>
  <c r="B96"/>
  <c r="I93"/>
  <c r="I89"/>
  <c r="I85"/>
  <c r="I82"/>
  <c r="I80"/>
  <c r="I78"/>
  <c r="I115"/>
  <c r="C44" s="1"/>
  <c r="B114"/>
  <c r="I111"/>
  <c r="C40" s="1"/>
  <c r="B110"/>
  <c r="I107"/>
  <c r="C36" s="1"/>
  <c r="B106"/>
  <c r="I103"/>
  <c r="C32" s="1"/>
  <c r="B102"/>
  <c r="I99"/>
  <c r="C28" s="1"/>
  <c r="B98"/>
  <c r="I95"/>
  <c r="C24" s="1"/>
  <c r="I91"/>
  <c r="I87"/>
  <c r="I83"/>
  <c r="I81"/>
  <c r="I79"/>
  <c r="I108"/>
  <c r="C37" s="1"/>
  <c r="B103"/>
  <c r="I76"/>
  <c r="I116"/>
  <c r="C45" s="1"/>
  <c r="B111"/>
  <c r="I100"/>
  <c r="C29" s="1"/>
  <c r="B95"/>
  <c r="I104"/>
  <c r="C33" s="1"/>
  <c r="I112"/>
  <c r="C41" s="1"/>
  <c r="B107"/>
  <c r="I96"/>
  <c r="C25" s="1"/>
  <c r="B115"/>
  <c r="B99"/>
  <c r="I94"/>
  <c r="I90"/>
  <c r="I86"/>
  <c r="AA215"/>
  <c r="B224" i="49"/>
  <c r="B179"/>
  <c r="C134"/>
  <c r="T178"/>
  <c r="C178"/>
  <c r="M178"/>
  <c r="AH178"/>
  <c r="AA178"/>
  <c r="T174"/>
  <c r="M174"/>
  <c r="C174"/>
  <c r="AH174"/>
  <c r="AA174"/>
  <c r="B261"/>
  <c r="C216"/>
  <c r="T216"/>
  <c r="M216"/>
  <c r="AA216"/>
  <c r="B225"/>
  <c r="B180"/>
  <c r="C135"/>
  <c r="B264"/>
  <c r="AA219"/>
  <c r="T219"/>
  <c r="M219"/>
  <c r="C219"/>
  <c r="A211"/>
  <c r="A256" s="1"/>
  <c r="A301" s="1"/>
  <c r="A166"/>
  <c r="T167"/>
  <c r="M167"/>
  <c r="AA167"/>
  <c r="C167"/>
  <c r="AH167"/>
  <c r="C173"/>
  <c r="AH173"/>
  <c r="AA173"/>
  <c r="T173"/>
  <c r="M173"/>
  <c r="F234"/>
  <c r="AJ213"/>
  <c r="AH213" s="1"/>
  <c r="AA182"/>
  <c r="T182"/>
  <c r="M182"/>
  <c r="C182"/>
  <c r="AH182"/>
  <c r="B215"/>
  <c r="B170"/>
  <c r="C125"/>
  <c r="AH168"/>
  <c r="AA168"/>
  <c r="T168"/>
  <c r="M168"/>
  <c r="C168"/>
  <c r="B256"/>
  <c r="T211"/>
  <c r="C211"/>
  <c r="M211"/>
  <c r="AA211"/>
  <c r="AH211"/>
  <c r="AA184"/>
  <c r="T184"/>
  <c r="M184"/>
  <c r="C184"/>
  <c r="AH184"/>
  <c r="AA226"/>
  <c r="B271"/>
  <c r="T226"/>
  <c r="C226"/>
  <c r="M226"/>
  <c r="B267"/>
  <c r="AA222"/>
  <c r="C222"/>
  <c r="M222"/>
  <c r="T222"/>
  <c r="AH222"/>
  <c r="A123"/>
  <c r="A79"/>
  <c r="B96"/>
  <c r="I108"/>
  <c r="C37" s="1"/>
  <c r="I81"/>
  <c r="I93"/>
  <c r="B101"/>
  <c r="I113"/>
  <c r="C42" s="1"/>
  <c r="B97"/>
  <c r="I109"/>
  <c r="C38" s="1"/>
  <c r="I78"/>
  <c r="B109"/>
  <c r="I83"/>
  <c r="B98"/>
  <c r="B106"/>
  <c r="B114"/>
  <c r="I77"/>
  <c r="B105"/>
  <c r="I79"/>
  <c r="I86"/>
  <c r="I92"/>
  <c r="B99"/>
  <c r="B108"/>
  <c r="B95"/>
  <c r="B104"/>
  <c r="I116"/>
  <c r="C45" s="1"/>
  <c r="I96"/>
  <c r="C25" s="1"/>
  <c r="B107"/>
  <c r="B116"/>
  <c r="I95"/>
  <c r="C24" s="1"/>
  <c r="I103"/>
  <c r="C32" s="1"/>
  <c r="I111"/>
  <c r="C40" s="1"/>
  <c r="B175"/>
  <c r="B220"/>
  <c r="C130"/>
  <c r="E190"/>
  <c r="AQ168"/>
  <c r="AO174" s="1"/>
  <c r="B221"/>
  <c r="B176"/>
  <c r="C131"/>
  <c r="B268"/>
  <c r="M223"/>
  <c r="AH223"/>
  <c r="T223"/>
  <c r="C223"/>
  <c r="AA223"/>
  <c r="B214"/>
  <c r="C124"/>
  <c r="B169"/>
  <c r="T166"/>
  <c r="M166"/>
  <c r="AA166"/>
  <c r="C166"/>
  <c r="AH166"/>
  <c r="AA181"/>
  <c r="T181"/>
  <c r="M181"/>
  <c r="C181"/>
  <c r="AH181"/>
  <c r="A212"/>
  <c r="A257" s="1"/>
  <c r="A302" s="1"/>
  <c r="A167"/>
  <c r="I75"/>
  <c r="B103"/>
  <c r="B112"/>
  <c r="I85"/>
  <c r="I90"/>
  <c r="I97"/>
  <c r="C26" s="1"/>
  <c r="I106"/>
  <c r="C35" s="1"/>
  <c r="I76"/>
  <c r="I102"/>
  <c r="C31" s="1"/>
  <c r="B113"/>
  <c r="I82"/>
  <c r="I105"/>
  <c r="C34" s="1"/>
  <c r="I114"/>
  <c r="C43" s="1"/>
  <c r="I91"/>
  <c r="B102"/>
  <c r="B110"/>
  <c r="B210"/>
  <c r="B165"/>
  <c r="C120"/>
  <c r="M228"/>
  <c r="B273"/>
  <c r="AA228"/>
  <c r="T228"/>
  <c r="C228"/>
  <c r="B257"/>
  <c r="AA212"/>
  <c r="M212"/>
  <c r="C212"/>
  <c r="T212"/>
  <c r="AH172"/>
  <c r="AA172"/>
  <c r="T172"/>
  <c r="M172"/>
  <c r="C172"/>
  <c r="B262"/>
  <c r="T217"/>
  <c r="C217"/>
  <c r="M217"/>
  <c r="AA217"/>
  <c r="AH217"/>
  <c r="B263"/>
  <c r="AA218"/>
  <c r="M218"/>
  <c r="C218"/>
  <c r="T218"/>
  <c r="I101"/>
  <c r="C30" s="1"/>
  <c r="I110"/>
  <c r="C39" s="1"/>
  <c r="I84"/>
  <c r="I89"/>
  <c r="I94"/>
  <c r="I104"/>
  <c r="C33" s="1"/>
  <c r="B115"/>
  <c r="I100"/>
  <c r="C29" s="1"/>
  <c r="B111"/>
  <c r="I80"/>
  <c r="B100"/>
  <c r="I112"/>
  <c r="C41" s="1"/>
  <c r="I87"/>
  <c r="I99"/>
  <c r="C28" s="1"/>
  <c r="I107"/>
  <c r="C36" s="1"/>
  <c r="I115"/>
  <c r="C44" s="1"/>
  <c r="S322"/>
  <c r="Y276"/>
  <c r="B272"/>
  <c r="AA227"/>
  <c r="T227"/>
  <c r="C227"/>
  <c r="M227"/>
  <c r="B258"/>
  <c r="T213"/>
  <c r="M213"/>
  <c r="C213"/>
  <c r="AA213"/>
  <c r="AA183"/>
  <c r="T183"/>
  <c r="M183"/>
  <c r="C183"/>
  <c r="AH183"/>
  <c r="B274"/>
  <c r="T229"/>
  <c r="C229"/>
  <c r="M229"/>
  <c r="AA229"/>
  <c r="M177"/>
  <c r="AH177"/>
  <c r="AA177"/>
  <c r="T177"/>
  <c r="C177"/>
  <c r="I88"/>
  <c r="B260" i="48"/>
  <c r="AA215"/>
  <c r="T215"/>
  <c r="M215"/>
  <c r="C215"/>
  <c r="B265"/>
  <c r="C220"/>
  <c r="AA220"/>
  <c r="T220"/>
  <c r="M220"/>
  <c r="B272"/>
  <c r="AA227"/>
  <c r="T227"/>
  <c r="C227"/>
  <c r="M227"/>
  <c r="B214"/>
  <c r="B169"/>
  <c r="C124"/>
  <c r="C176"/>
  <c r="AA176"/>
  <c r="T176"/>
  <c r="M176"/>
  <c r="C173"/>
  <c r="AA173"/>
  <c r="T173"/>
  <c r="M173"/>
  <c r="T174"/>
  <c r="M174"/>
  <c r="C174"/>
  <c r="AA174"/>
  <c r="B273"/>
  <c r="AA228"/>
  <c r="M228"/>
  <c r="C228"/>
  <c r="T228"/>
  <c r="AA179"/>
  <c r="T179"/>
  <c r="C179"/>
  <c r="M179"/>
  <c r="M168"/>
  <c r="C168"/>
  <c r="T168"/>
  <c r="AA168"/>
  <c r="B258"/>
  <c r="M213"/>
  <c r="AA213"/>
  <c r="C213"/>
  <c r="T213"/>
  <c r="A212"/>
  <c r="A257" s="1"/>
  <c r="A302" s="1"/>
  <c r="A167"/>
  <c r="E189"/>
  <c r="AJ168"/>
  <c r="AH176" s="1"/>
  <c r="T178"/>
  <c r="C178"/>
  <c r="M178"/>
  <c r="AH178"/>
  <c r="AA178"/>
  <c r="M177"/>
  <c r="AH177"/>
  <c r="AA177"/>
  <c r="T177"/>
  <c r="C177"/>
  <c r="B267"/>
  <c r="T222"/>
  <c r="M222"/>
  <c r="AA222"/>
  <c r="C222"/>
  <c r="C175"/>
  <c r="AH175"/>
  <c r="AA175"/>
  <c r="T175"/>
  <c r="M175"/>
  <c r="C170"/>
  <c r="AH170"/>
  <c r="AA170"/>
  <c r="T170"/>
  <c r="M170"/>
  <c r="B274"/>
  <c r="T229"/>
  <c r="AA229"/>
  <c r="M229"/>
  <c r="C229"/>
  <c r="B270"/>
  <c r="T225"/>
  <c r="C225"/>
  <c r="M225"/>
  <c r="AA225"/>
  <c r="M166"/>
  <c r="C166"/>
  <c r="AH166"/>
  <c r="AA166"/>
  <c r="T166"/>
  <c r="AA183"/>
  <c r="T183"/>
  <c r="M183"/>
  <c r="C183"/>
  <c r="AH183"/>
  <c r="AH171"/>
  <c r="AA171"/>
  <c r="T171"/>
  <c r="M171"/>
  <c r="C171"/>
  <c r="A123"/>
  <c r="A79"/>
  <c r="S322"/>
  <c r="Y276"/>
  <c r="B268"/>
  <c r="AA223"/>
  <c r="C223"/>
  <c r="T223"/>
  <c r="M223"/>
  <c r="B255"/>
  <c r="T210"/>
  <c r="C210"/>
  <c r="M210"/>
  <c r="AA210"/>
  <c r="B212"/>
  <c r="C122"/>
  <c r="G124" s="1"/>
  <c r="F127" s="1"/>
  <c r="B167"/>
  <c r="AA182"/>
  <c r="T182"/>
  <c r="M182"/>
  <c r="C182"/>
  <c r="AH182"/>
  <c r="B217"/>
  <c r="B172"/>
  <c r="C127"/>
  <c r="I114"/>
  <c r="C43" s="1"/>
  <c r="B113"/>
  <c r="I110"/>
  <c r="C39" s="1"/>
  <c r="B109"/>
  <c r="B116"/>
  <c r="B114"/>
  <c r="I112"/>
  <c r="C41" s="1"/>
  <c r="B107"/>
  <c r="I104"/>
  <c r="C33" s="1"/>
  <c r="B103"/>
  <c r="I100"/>
  <c r="C29" s="1"/>
  <c r="B99"/>
  <c r="I96"/>
  <c r="C25" s="1"/>
  <c r="B95"/>
  <c r="I94"/>
  <c r="I90"/>
  <c r="I86"/>
  <c r="I76"/>
  <c r="I116"/>
  <c r="C45" s="1"/>
  <c r="B111"/>
  <c r="I109"/>
  <c r="C38" s="1"/>
  <c r="I107"/>
  <c r="C36" s="1"/>
  <c r="B106"/>
  <c r="I103"/>
  <c r="C32" s="1"/>
  <c r="B102"/>
  <c r="I99"/>
  <c r="C28" s="1"/>
  <c r="B98"/>
  <c r="I95"/>
  <c r="C24" s="1"/>
  <c r="I91"/>
  <c r="I87"/>
  <c r="I83"/>
  <c r="I81"/>
  <c r="I79"/>
  <c r="B115"/>
  <c r="I113"/>
  <c r="C42" s="1"/>
  <c r="I111"/>
  <c r="C40" s="1"/>
  <c r="B108"/>
  <c r="I106"/>
  <c r="C35" s="1"/>
  <c r="B105"/>
  <c r="I102"/>
  <c r="C31" s="1"/>
  <c r="B101"/>
  <c r="I98"/>
  <c r="C27" s="1"/>
  <c r="B97"/>
  <c r="I92"/>
  <c r="I88"/>
  <c r="I84"/>
  <c r="I77"/>
  <c r="I75"/>
  <c r="I115"/>
  <c r="C44" s="1"/>
  <c r="B112"/>
  <c r="B110"/>
  <c r="I108"/>
  <c r="C37" s="1"/>
  <c r="I105"/>
  <c r="C34" s="1"/>
  <c r="B104"/>
  <c r="I101"/>
  <c r="C30" s="1"/>
  <c r="B100"/>
  <c r="I97"/>
  <c r="C26" s="1"/>
  <c r="B96"/>
  <c r="I93"/>
  <c r="I89"/>
  <c r="I85"/>
  <c r="I82"/>
  <c r="I80"/>
  <c r="I78"/>
  <c r="B266"/>
  <c r="AA221"/>
  <c r="C221"/>
  <c r="T221"/>
  <c r="M221"/>
  <c r="B263"/>
  <c r="T218"/>
  <c r="C218"/>
  <c r="M218"/>
  <c r="AA218"/>
  <c r="AA211"/>
  <c r="B256"/>
  <c r="M211"/>
  <c r="C211"/>
  <c r="T211"/>
  <c r="B261"/>
  <c r="AA216"/>
  <c r="T216"/>
  <c r="M216"/>
  <c r="C216"/>
  <c r="B271"/>
  <c r="AA226"/>
  <c r="T226"/>
  <c r="C226"/>
  <c r="M226"/>
  <c r="F234"/>
  <c r="AJ213"/>
  <c r="AH210" s="1"/>
  <c r="M165"/>
  <c r="C165"/>
  <c r="AH165"/>
  <c r="T165"/>
  <c r="AA165"/>
  <c r="AA184"/>
  <c r="T184"/>
  <c r="M184"/>
  <c r="C184"/>
  <c r="AH184"/>
  <c r="AA180"/>
  <c r="T180"/>
  <c r="M180"/>
  <c r="C180"/>
  <c r="AH180"/>
  <c r="B264"/>
  <c r="C219"/>
  <c r="AA219"/>
  <c r="T219"/>
  <c r="M219"/>
  <c r="B269"/>
  <c r="M224"/>
  <c r="AH224"/>
  <c r="AA224"/>
  <c r="T224"/>
  <c r="C224"/>
  <c r="AA181"/>
  <c r="T181"/>
  <c r="M181"/>
  <c r="C181"/>
  <c r="AH181"/>
  <c r="T174" i="47"/>
  <c r="M174"/>
  <c r="C174"/>
  <c r="AA174"/>
  <c r="AA172"/>
  <c r="T172"/>
  <c r="M172"/>
  <c r="C172"/>
  <c r="B268"/>
  <c r="AA223"/>
  <c r="C223"/>
  <c r="T223"/>
  <c r="M223"/>
  <c r="AA169"/>
  <c r="T169"/>
  <c r="M169"/>
  <c r="C169"/>
  <c r="M182"/>
  <c r="C182"/>
  <c r="AA182"/>
  <c r="T182"/>
  <c r="B261"/>
  <c r="AA216"/>
  <c r="T216"/>
  <c r="M216"/>
  <c r="C216"/>
  <c r="A212"/>
  <c r="A257" s="1"/>
  <c r="A302" s="1"/>
  <c r="A167"/>
  <c r="T165"/>
  <c r="AA165"/>
  <c r="C165"/>
  <c r="M165"/>
  <c r="B213"/>
  <c r="B168"/>
  <c r="C123"/>
  <c r="B221"/>
  <c r="B176"/>
  <c r="C131"/>
  <c r="T178"/>
  <c r="AA178"/>
  <c r="M178"/>
  <c r="C178"/>
  <c r="B264"/>
  <c r="C219"/>
  <c r="AA219"/>
  <c r="T219"/>
  <c r="M219"/>
  <c r="B263"/>
  <c r="T218"/>
  <c r="C218"/>
  <c r="M218"/>
  <c r="AA218"/>
  <c r="B260"/>
  <c r="C215"/>
  <c r="T215"/>
  <c r="M215"/>
  <c r="AA215"/>
  <c r="B211"/>
  <c r="B166"/>
  <c r="C121"/>
  <c r="M183"/>
  <c r="C183"/>
  <c r="AA183"/>
  <c r="T183"/>
  <c r="B274"/>
  <c r="AA229"/>
  <c r="M229"/>
  <c r="C229"/>
  <c r="T229"/>
  <c r="B109"/>
  <c r="I75"/>
  <c r="B112"/>
  <c r="I93"/>
  <c r="B101"/>
  <c r="I78"/>
  <c r="B111"/>
  <c r="I96"/>
  <c r="C25" s="1"/>
  <c r="B107"/>
  <c r="B116"/>
  <c r="I101"/>
  <c r="C30" s="1"/>
  <c r="I110"/>
  <c r="C39" s="1"/>
  <c r="I86"/>
  <c r="I92"/>
  <c r="B99"/>
  <c r="B108"/>
  <c r="I77"/>
  <c r="B97"/>
  <c r="I109"/>
  <c r="C38" s="1"/>
  <c r="I79"/>
  <c r="I91"/>
  <c r="B102"/>
  <c r="B110"/>
  <c r="C173"/>
  <c r="AA173"/>
  <c r="T173"/>
  <c r="M173"/>
  <c r="B259"/>
  <c r="C214"/>
  <c r="T214"/>
  <c r="M214"/>
  <c r="AA214"/>
  <c r="T170"/>
  <c r="M170"/>
  <c r="C170"/>
  <c r="AA170"/>
  <c r="B267"/>
  <c r="T222"/>
  <c r="M222"/>
  <c r="AA222"/>
  <c r="C222"/>
  <c r="B257"/>
  <c r="AA212"/>
  <c r="M212"/>
  <c r="C212"/>
  <c r="T212"/>
  <c r="M184"/>
  <c r="C184"/>
  <c r="AA184"/>
  <c r="T184"/>
  <c r="I105"/>
  <c r="C34" s="1"/>
  <c r="I114"/>
  <c r="C43" s="1"/>
  <c r="B96"/>
  <c r="I108"/>
  <c r="C37" s="1"/>
  <c r="I85"/>
  <c r="I90"/>
  <c r="I97"/>
  <c r="C26" s="1"/>
  <c r="I106"/>
  <c r="C35" s="1"/>
  <c r="I76"/>
  <c r="B95"/>
  <c r="B104"/>
  <c r="I116"/>
  <c r="C45" s="1"/>
  <c r="I87"/>
  <c r="I99"/>
  <c r="C28" s="1"/>
  <c r="I107"/>
  <c r="C36" s="1"/>
  <c r="I115"/>
  <c r="C44" s="1"/>
  <c r="Y322"/>
  <c r="AE276"/>
  <c r="B225"/>
  <c r="B180"/>
  <c r="C135"/>
  <c r="B262"/>
  <c r="M217"/>
  <c r="AA217"/>
  <c r="T217"/>
  <c r="C217"/>
  <c r="E189"/>
  <c r="AJ168"/>
  <c r="AH182" s="1"/>
  <c r="B272"/>
  <c r="AA227"/>
  <c r="T227"/>
  <c r="C227"/>
  <c r="M227"/>
  <c r="AA171"/>
  <c r="T171"/>
  <c r="M171"/>
  <c r="C171"/>
  <c r="B255"/>
  <c r="M210"/>
  <c r="AA210"/>
  <c r="T210"/>
  <c r="C210"/>
  <c r="A213"/>
  <c r="A258" s="1"/>
  <c r="A303" s="1"/>
  <c r="A168"/>
  <c r="B271"/>
  <c r="AA226"/>
  <c r="T226"/>
  <c r="C226"/>
  <c r="M226"/>
  <c r="AA177"/>
  <c r="T177"/>
  <c r="AH177"/>
  <c r="M177"/>
  <c r="C177"/>
  <c r="A214"/>
  <c r="A259" s="1"/>
  <c r="A304" s="1"/>
  <c r="A169"/>
  <c r="B265"/>
  <c r="C220"/>
  <c r="AA220"/>
  <c r="T220"/>
  <c r="M220"/>
  <c r="T167"/>
  <c r="AA167"/>
  <c r="C167"/>
  <c r="M167"/>
  <c r="B100"/>
  <c r="I112"/>
  <c r="C41" s="1"/>
  <c r="I80"/>
  <c r="B105"/>
  <c r="I84"/>
  <c r="I89"/>
  <c r="I94"/>
  <c r="I104"/>
  <c r="C33" s="1"/>
  <c r="B115"/>
  <c r="I82"/>
  <c r="I102"/>
  <c r="C31" s="1"/>
  <c r="B113"/>
  <c r="I83"/>
  <c r="B98"/>
  <c r="B106"/>
  <c r="B114"/>
  <c r="F234"/>
  <c r="AJ213"/>
  <c r="AH215" s="1"/>
  <c r="B224"/>
  <c r="B179"/>
  <c r="C134"/>
  <c r="M181"/>
  <c r="C181"/>
  <c r="AA181"/>
  <c r="T181"/>
  <c r="A81"/>
  <c r="A125"/>
  <c r="B273"/>
  <c r="M228"/>
  <c r="AA228"/>
  <c r="T228"/>
  <c r="C228"/>
  <c r="AA175"/>
  <c r="C175"/>
  <c r="T175"/>
  <c r="M175"/>
  <c r="I98"/>
  <c r="C27" s="1"/>
  <c r="B103"/>
  <c r="I88"/>
  <c r="I113"/>
  <c r="C42" s="1"/>
  <c r="I100"/>
  <c r="C29" s="1"/>
  <c r="I81"/>
  <c r="I95"/>
  <c r="C24" s="1"/>
  <c r="I103"/>
  <c r="C32" s="1"/>
  <c r="B219" i="46"/>
  <c r="B174"/>
  <c r="C129"/>
  <c r="B227"/>
  <c r="B182"/>
  <c r="C137"/>
  <c r="B212"/>
  <c r="B167"/>
  <c r="C122"/>
  <c r="A78"/>
  <c r="A122"/>
  <c r="B273"/>
  <c r="T228"/>
  <c r="C228"/>
  <c r="M228"/>
  <c r="AA228"/>
  <c r="M179"/>
  <c r="AA179"/>
  <c r="T179"/>
  <c r="C179"/>
  <c r="T217"/>
  <c r="C217"/>
  <c r="B262"/>
  <c r="AA217"/>
  <c r="M217"/>
  <c r="M168"/>
  <c r="C168"/>
  <c r="T168"/>
  <c r="AA168"/>
  <c r="B267"/>
  <c r="AA222"/>
  <c r="C222"/>
  <c r="T222"/>
  <c r="M222"/>
  <c r="B259"/>
  <c r="C214"/>
  <c r="AA214"/>
  <c r="T214"/>
  <c r="M214"/>
  <c r="B256"/>
  <c r="T211"/>
  <c r="C211"/>
  <c r="M211"/>
  <c r="AA211"/>
  <c r="E189"/>
  <c r="AJ168"/>
  <c r="AH171" s="1"/>
  <c r="B223"/>
  <c r="B178"/>
  <c r="C133"/>
  <c r="B170"/>
  <c r="B215"/>
  <c r="C125"/>
  <c r="M183"/>
  <c r="C183"/>
  <c r="AA183"/>
  <c r="T183"/>
  <c r="B261"/>
  <c r="AA216"/>
  <c r="T216"/>
  <c r="M216"/>
  <c r="C216"/>
  <c r="B270"/>
  <c r="AA225"/>
  <c r="T225"/>
  <c r="C225"/>
  <c r="M225"/>
  <c r="C172"/>
  <c r="AA172"/>
  <c r="T172"/>
  <c r="M172"/>
  <c r="B271"/>
  <c r="AA226"/>
  <c r="T226"/>
  <c r="C226"/>
  <c r="M226"/>
  <c r="AA177"/>
  <c r="T177"/>
  <c r="C177"/>
  <c r="M177"/>
  <c r="M166"/>
  <c r="C166"/>
  <c r="T166"/>
  <c r="AA166"/>
  <c r="F234"/>
  <c r="AJ213"/>
  <c r="AH216" s="1"/>
  <c r="B218"/>
  <c r="B173"/>
  <c r="C128"/>
  <c r="B265"/>
  <c r="AA220"/>
  <c r="T220"/>
  <c r="M220"/>
  <c r="C220"/>
  <c r="M171"/>
  <c r="C171"/>
  <c r="AA171"/>
  <c r="T171"/>
  <c r="B274"/>
  <c r="AA229"/>
  <c r="T229"/>
  <c r="C229"/>
  <c r="M229"/>
  <c r="M180"/>
  <c r="C180"/>
  <c r="AA180"/>
  <c r="T180"/>
  <c r="M181"/>
  <c r="C181"/>
  <c r="AA181"/>
  <c r="T181"/>
  <c r="S322"/>
  <c r="Y276"/>
  <c r="B221"/>
  <c r="B176"/>
  <c r="C131"/>
  <c r="B210"/>
  <c r="B165"/>
  <c r="C120"/>
  <c r="I116"/>
  <c r="C45" s="1"/>
  <c r="B115"/>
  <c r="I112"/>
  <c r="C41" s="1"/>
  <c r="B111"/>
  <c r="I108"/>
  <c r="C37" s="1"/>
  <c r="B107"/>
  <c r="I104"/>
  <c r="C33" s="1"/>
  <c r="B103"/>
  <c r="I100"/>
  <c r="C29" s="1"/>
  <c r="B99"/>
  <c r="I96"/>
  <c r="C25" s="1"/>
  <c r="B95"/>
  <c r="I94"/>
  <c r="I90"/>
  <c r="I86"/>
  <c r="I76"/>
  <c r="I115"/>
  <c r="C44" s="1"/>
  <c r="B114"/>
  <c r="I111"/>
  <c r="C40" s="1"/>
  <c r="B110"/>
  <c r="I107"/>
  <c r="C36" s="1"/>
  <c r="B106"/>
  <c r="I103"/>
  <c r="C32" s="1"/>
  <c r="B102"/>
  <c r="I99"/>
  <c r="C28" s="1"/>
  <c r="B98"/>
  <c r="I95"/>
  <c r="C24" s="1"/>
  <c r="I91"/>
  <c r="I87"/>
  <c r="I83"/>
  <c r="I81"/>
  <c r="I79"/>
  <c r="I114"/>
  <c r="C43" s="1"/>
  <c r="B113"/>
  <c r="I110"/>
  <c r="C39" s="1"/>
  <c r="B109"/>
  <c r="I106"/>
  <c r="C35" s="1"/>
  <c r="B105"/>
  <c r="I102"/>
  <c r="C31" s="1"/>
  <c r="B101"/>
  <c r="I98"/>
  <c r="C27" s="1"/>
  <c r="B97"/>
  <c r="I92"/>
  <c r="I88"/>
  <c r="I84"/>
  <c r="I77"/>
  <c r="I75"/>
  <c r="B116"/>
  <c r="I113"/>
  <c r="C42" s="1"/>
  <c r="B112"/>
  <c r="I109"/>
  <c r="C38" s="1"/>
  <c r="B108"/>
  <c r="I105"/>
  <c r="C34" s="1"/>
  <c r="B104"/>
  <c r="I101"/>
  <c r="C30" s="1"/>
  <c r="B100"/>
  <c r="I97"/>
  <c r="C26" s="1"/>
  <c r="B96"/>
  <c r="I93"/>
  <c r="I89"/>
  <c r="I85"/>
  <c r="I82"/>
  <c r="I80"/>
  <c r="I78"/>
  <c r="B269"/>
  <c r="T224"/>
  <c r="C224"/>
  <c r="M224"/>
  <c r="AA224"/>
  <c r="C175"/>
  <c r="AH175"/>
  <c r="M175"/>
  <c r="T175"/>
  <c r="AA175"/>
  <c r="M184"/>
  <c r="C184"/>
  <c r="AA184"/>
  <c r="T184"/>
  <c r="B258"/>
  <c r="AA213"/>
  <c r="T213"/>
  <c r="C213"/>
  <c r="M213"/>
  <c r="C169"/>
  <c r="AA169"/>
  <c r="M169"/>
  <c r="T169"/>
  <c r="C167" i="45"/>
  <c r="AJ168"/>
  <c r="E189"/>
  <c r="B302"/>
  <c r="C257"/>
  <c r="AA177"/>
  <c r="AH177"/>
  <c r="M177"/>
  <c r="C177"/>
  <c r="T177"/>
  <c r="B218"/>
  <c r="C128"/>
  <c r="B173"/>
  <c r="B214"/>
  <c r="B169"/>
  <c r="C124"/>
  <c r="B271"/>
  <c r="AA226"/>
  <c r="T226"/>
  <c r="C226"/>
  <c r="M226"/>
  <c r="B265"/>
  <c r="C220"/>
  <c r="T220"/>
  <c r="AA220"/>
  <c r="M220"/>
  <c r="B268"/>
  <c r="AH223"/>
  <c r="AA223"/>
  <c r="C223"/>
  <c r="T223"/>
  <c r="M223"/>
  <c r="F234"/>
  <c r="AJ213"/>
  <c r="AH226" s="1"/>
  <c r="B221"/>
  <c r="B176"/>
  <c r="C131"/>
  <c r="B273"/>
  <c r="AH228"/>
  <c r="AA228"/>
  <c r="M228"/>
  <c r="C228"/>
  <c r="T228"/>
  <c r="AA181"/>
  <c r="T181"/>
  <c r="M181"/>
  <c r="C181"/>
  <c r="AH181"/>
  <c r="AH175"/>
  <c r="AA175"/>
  <c r="T175"/>
  <c r="M175"/>
  <c r="C175"/>
  <c r="AA180"/>
  <c r="T180"/>
  <c r="M180"/>
  <c r="C180"/>
  <c r="AH180"/>
  <c r="M168"/>
  <c r="C168"/>
  <c r="AH168"/>
  <c r="T168"/>
  <c r="AA168"/>
  <c r="M166"/>
  <c r="C166"/>
  <c r="AH166"/>
  <c r="AA166"/>
  <c r="T166"/>
  <c r="B274"/>
  <c r="M229"/>
  <c r="AH229"/>
  <c r="T229"/>
  <c r="C229"/>
  <c r="AA229"/>
  <c r="AA167"/>
  <c r="B261"/>
  <c r="AH216"/>
  <c r="AA216"/>
  <c r="T216"/>
  <c r="C216"/>
  <c r="M216"/>
  <c r="AA183"/>
  <c r="T183"/>
  <c r="M183"/>
  <c r="C183"/>
  <c r="AH183"/>
  <c r="T179"/>
  <c r="C179"/>
  <c r="M179"/>
  <c r="AA179"/>
  <c r="AH179"/>
  <c r="A122"/>
  <c r="A78"/>
  <c r="B270"/>
  <c r="T225"/>
  <c r="C225"/>
  <c r="M225"/>
  <c r="AH225"/>
  <c r="AA225"/>
  <c r="B219"/>
  <c r="C129"/>
  <c r="B174"/>
  <c r="B258"/>
  <c r="M213"/>
  <c r="AH213"/>
  <c r="AA213"/>
  <c r="T213"/>
  <c r="C213"/>
  <c r="B256"/>
  <c r="AA211"/>
  <c r="T211"/>
  <c r="C211"/>
  <c r="M211"/>
  <c r="B210"/>
  <c r="C120"/>
  <c r="B165"/>
  <c r="AA184"/>
  <c r="T184"/>
  <c r="M184"/>
  <c r="C184"/>
  <c r="AH184"/>
  <c r="B227"/>
  <c r="B182"/>
  <c r="C137"/>
  <c r="B215"/>
  <c r="B170"/>
  <c r="C125"/>
  <c r="AE276"/>
  <c r="Y322"/>
  <c r="B267"/>
  <c r="T222"/>
  <c r="M222"/>
  <c r="AH222"/>
  <c r="C222"/>
  <c r="AA222"/>
  <c r="T171"/>
  <c r="AA171"/>
  <c r="C171"/>
  <c r="M171"/>
  <c r="AH171"/>
  <c r="B269"/>
  <c r="M224"/>
  <c r="AH224"/>
  <c r="AA224"/>
  <c r="T224"/>
  <c r="C224"/>
  <c r="A211"/>
  <c r="A256" s="1"/>
  <c r="A301" s="1"/>
  <c r="A166"/>
  <c r="B217"/>
  <c r="B172"/>
  <c r="C127"/>
  <c r="I114"/>
  <c r="C43" s="1"/>
  <c r="B113"/>
  <c r="I110"/>
  <c r="C39" s="1"/>
  <c r="B109"/>
  <c r="I106"/>
  <c r="C35" s="1"/>
  <c r="B105"/>
  <c r="I102"/>
  <c r="C31" s="1"/>
  <c r="B101"/>
  <c r="I98"/>
  <c r="C27" s="1"/>
  <c r="M27" i="44" s="1"/>
  <c r="B97" i="45"/>
  <c r="I92"/>
  <c r="I88"/>
  <c r="I84"/>
  <c r="I77"/>
  <c r="I75"/>
  <c r="B116"/>
  <c r="I113"/>
  <c r="C42" s="1"/>
  <c r="B112"/>
  <c r="I109"/>
  <c r="C38" s="1"/>
  <c r="B108"/>
  <c r="I105"/>
  <c r="C34" s="1"/>
  <c r="B104"/>
  <c r="I101"/>
  <c r="C30" s="1"/>
  <c r="B100"/>
  <c r="I97"/>
  <c r="C26" s="1"/>
  <c r="B96"/>
  <c r="I93"/>
  <c r="I89"/>
  <c r="I85"/>
  <c r="I82"/>
  <c r="I80"/>
  <c r="I78"/>
  <c r="I116"/>
  <c r="C45" s="1"/>
  <c r="B115"/>
  <c r="I112"/>
  <c r="C41" s="1"/>
  <c r="B111"/>
  <c r="I108"/>
  <c r="C37" s="1"/>
  <c r="B107"/>
  <c r="I104"/>
  <c r="C33" s="1"/>
  <c r="B103"/>
  <c r="I100"/>
  <c r="C29" s="1"/>
  <c r="B99"/>
  <c r="I96"/>
  <c r="C25" s="1"/>
  <c r="B95"/>
  <c r="I94"/>
  <c r="I90"/>
  <c r="I86"/>
  <c r="I76"/>
  <c r="I111"/>
  <c r="C40" s="1"/>
  <c r="B106"/>
  <c r="I95"/>
  <c r="C24" s="1"/>
  <c r="I107"/>
  <c r="C36" s="1"/>
  <c r="B102"/>
  <c r="I91"/>
  <c r="I87"/>
  <c r="I83"/>
  <c r="I81"/>
  <c r="I79"/>
  <c r="I115"/>
  <c r="C44" s="1"/>
  <c r="B110"/>
  <c r="I99"/>
  <c r="C28" s="1"/>
  <c r="B114"/>
  <c r="I103"/>
  <c r="C32" s="1"/>
  <c r="B98"/>
  <c r="M178"/>
  <c r="AH178"/>
  <c r="AA178"/>
  <c r="T178"/>
  <c r="C178"/>
  <c r="I98" i="44"/>
  <c r="C27" s="1"/>
  <c r="A210"/>
  <c r="A255" s="1"/>
  <c r="A300" s="1"/>
  <c r="C165"/>
  <c r="T165"/>
  <c r="AC213"/>
  <c r="AA210" s="1"/>
  <c r="B116"/>
  <c r="I112"/>
  <c r="C41" s="1"/>
  <c r="I90"/>
  <c r="J90" s="1"/>
  <c r="I109"/>
  <c r="C38" s="1"/>
  <c r="B114"/>
  <c r="I75"/>
  <c r="C4" s="1"/>
  <c r="B98"/>
  <c r="B101"/>
  <c r="I79"/>
  <c r="J79" s="1"/>
  <c r="I110"/>
  <c r="C39" s="1"/>
  <c r="B105"/>
  <c r="I100"/>
  <c r="C29" s="1"/>
  <c r="B95"/>
  <c r="I81"/>
  <c r="C10" s="1"/>
  <c r="I80"/>
  <c r="C9" s="1"/>
  <c r="I114"/>
  <c r="C43" s="1"/>
  <c r="I86"/>
  <c r="K86" s="1"/>
  <c r="I76"/>
  <c r="J76" s="1"/>
  <c r="I83"/>
  <c r="J83" s="1"/>
  <c r="B109"/>
  <c r="B96"/>
  <c r="I97"/>
  <c r="C26" s="1"/>
  <c r="B111"/>
  <c r="I116"/>
  <c r="C45" s="1"/>
  <c r="AE276"/>
  <c r="Y322"/>
  <c r="M172"/>
  <c r="C172"/>
  <c r="B262"/>
  <c r="C217"/>
  <c r="M217"/>
  <c r="I88"/>
  <c r="J88" s="1"/>
  <c r="B103"/>
  <c r="I111"/>
  <c r="C40" s="1"/>
  <c r="B100"/>
  <c r="I92"/>
  <c r="J92" s="1"/>
  <c r="I82"/>
  <c r="J82" s="1"/>
  <c r="I78"/>
  <c r="K78" s="1"/>
  <c r="I95"/>
  <c r="C24" s="1"/>
  <c r="I77"/>
  <c r="J77" s="1"/>
  <c r="I102"/>
  <c r="C31" s="1"/>
  <c r="I93"/>
  <c r="J93" s="1"/>
  <c r="I101"/>
  <c r="C30" s="1"/>
  <c r="I91"/>
  <c r="J91" s="1"/>
  <c r="B115"/>
  <c r="I105"/>
  <c r="C34" s="1"/>
  <c r="B113"/>
  <c r="I106"/>
  <c r="C35" s="1"/>
  <c r="B102"/>
  <c r="B112"/>
  <c r="B99"/>
  <c r="I108"/>
  <c r="C37" s="1"/>
  <c r="I115"/>
  <c r="C44" s="1"/>
  <c r="B107"/>
  <c r="I96"/>
  <c r="C25" s="1"/>
  <c r="B110"/>
  <c r="I85"/>
  <c r="J85" s="1"/>
  <c r="B104"/>
  <c r="I107"/>
  <c r="C36" s="1"/>
  <c r="I84"/>
  <c r="C13" s="1"/>
  <c r="I103"/>
  <c r="C32" s="1"/>
  <c r="B106"/>
  <c r="I89"/>
  <c r="K89" s="1"/>
  <c r="I104"/>
  <c r="C33" s="1"/>
  <c r="I87"/>
  <c r="J87" s="1"/>
  <c r="I113"/>
  <c r="C42" s="1"/>
  <c r="B97"/>
  <c r="I99"/>
  <c r="C28" s="1"/>
  <c r="I94"/>
  <c r="J94" s="1"/>
  <c r="B108"/>
  <c r="T217"/>
  <c r="F233"/>
  <c r="T210"/>
  <c r="G124"/>
  <c r="F127" s="1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C168"/>
  <c r="T168"/>
  <c r="M168"/>
  <c r="M219"/>
  <c r="C219"/>
  <c r="B264"/>
  <c r="T219"/>
  <c r="M178"/>
  <c r="T178"/>
  <c r="B272"/>
  <c r="M227"/>
  <c r="T227"/>
  <c r="C227"/>
  <c r="C181"/>
  <c r="T181"/>
  <c r="M181"/>
  <c r="M166"/>
  <c r="C166"/>
  <c r="T166"/>
  <c r="C184"/>
  <c r="T184"/>
  <c r="M184"/>
  <c r="B258"/>
  <c r="M213"/>
  <c r="C213"/>
  <c r="T213"/>
  <c r="B273"/>
  <c r="M228"/>
  <c r="T228"/>
  <c r="C228"/>
  <c r="B268"/>
  <c r="C223"/>
  <c r="T223"/>
  <c r="M223"/>
  <c r="C182"/>
  <c r="T182"/>
  <c r="M182"/>
  <c r="T177"/>
  <c r="C177"/>
  <c r="M177"/>
  <c r="C255"/>
  <c r="B300"/>
  <c r="C300" s="1"/>
  <c r="M183"/>
  <c r="C183"/>
  <c r="T183"/>
  <c r="M215"/>
  <c r="B260"/>
  <c r="C215"/>
  <c r="T215"/>
  <c r="C221"/>
  <c r="T221"/>
  <c r="M221"/>
  <c r="B266"/>
  <c r="C180"/>
  <c r="T180"/>
  <c r="M180"/>
  <c r="M229"/>
  <c r="B274"/>
  <c r="C229"/>
  <c r="T229"/>
  <c r="C178"/>
  <c r="C15"/>
  <c r="J86"/>
  <c r="M174"/>
  <c r="C174"/>
  <c r="T174"/>
  <c r="M170"/>
  <c r="T170"/>
  <c r="C170"/>
  <c r="C226"/>
  <c r="B271"/>
  <c r="T226"/>
  <c r="M226"/>
  <c r="B256"/>
  <c r="M211"/>
  <c r="T211"/>
  <c r="C211"/>
  <c r="T225"/>
  <c r="B270"/>
  <c r="U259" s="1"/>
  <c r="M225"/>
  <c r="C225"/>
  <c r="T176"/>
  <c r="C176"/>
  <c r="M176"/>
  <c r="A211"/>
  <c r="A256" s="1"/>
  <c r="A301" s="1"/>
  <c r="A166"/>
  <c r="A122"/>
  <c r="A78"/>
  <c r="K79"/>
  <c r="C179"/>
  <c r="M179"/>
  <c r="T179"/>
  <c r="AA179"/>
  <c r="K87"/>
  <c r="M188" i="40"/>
  <c r="T188"/>
  <c r="C188"/>
  <c r="AA188"/>
  <c r="A224"/>
  <c r="A272" s="1"/>
  <c r="A320" s="1"/>
  <c r="A176"/>
  <c r="AA222" i="44"/>
  <c r="AA213"/>
  <c r="AA226"/>
  <c r="AA223"/>
  <c r="C182" i="40"/>
  <c r="AA182"/>
  <c r="T182"/>
  <c r="M182"/>
  <c r="C238"/>
  <c r="B286"/>
  <c r="AA238"/>
  <c r="T238"/>
  <c r="M238"/>
  <c r="AA191"/>
  <c r="AA193"/>
  <c r="AA174"/>
  <c r="AA187"/>
  <c r="AA185"/>
  <c r="AA175"/>
  <c r="AA179"/>
  <c r="E199"/>
  <c r="AA181"/>
  <c r="AJ178"/>
  <c r="AH186" s="1"/>
  <c r="AA183"/>
  <c r="AA189"/>
  <c r="AA177"/>
  <c r="M216" i="44"/>
  <c r="C216"/>
  <c r="B261"/>
  <c r="T216"/>
  <c r="C178" i="40"/>
  <c r="AA178"/>
  <c r="T178"/>
  <c r="M178"/>
  <c r="M186"/>
  <c r="C186"/>
  <c r="AA186"/>
  <c r="T186"/>
  <c r="T242"/>
  <c r="M242"/>
  <c r="C242"/>
  <c r="B290"/>
  <c r="AA242"/>
  <c r="J75" i="44"/>
  <c r="K88"/>
  <c r="A129" i="40"/>
  <c r="A82"/>
  <c r="G130"/>
  <c r="F133" s="1"/>
  <c r="G131"/>
  <c r="F134" s="1"/>
  <c r="T184"/>
  <c r="M184"/>
  <c r="C184"/>
  <c r="AA184"/>
  <c r="T240"/>
  <c r="M240"/>
  <c r="B288"/>
  <c r="C240"/>
  <c r="AA240"/>
  <c r="C171" i="44"/>
  <c r="T171"/>
  <c r="M171"/>
  <c r="AA171"/>
  <c r="C226" i="40"/>
  <c r="B274"/>
  <c r="AA226"/>
  <c r="T226"/>
  <c r="M226"/>
  <c r="C11" i="44"/>
  <c r="K82"/>
  <c r="K77"/>
  <c r="C224"/>
  <c r="AA224"/>
  <c r="M224"/>
  <c r="T224"/>
  <c r="B269"/>
  <c r="M173"/>
  <c r="T173"/>
  <c r="AA173"/>
  <c r="C173"/>
  <c r="C236" i="40"/>
  <c r="AA236"/>
  <c r="B284"/>
  <c r="T236"/>
  <c r="M236"/>
  <c r="F247"/>
  <c r="AA223"/>
  <c r="AA227"/>
  <c r="AA239"/>
  <c r="AA231"/>
  <c r="AA229"/>
  <c r="AJ226"/>
  <c r="AH226" s="1"/>
  <c r="AA233"/>
  <c r="AA241"/>
  <c r="AA235"/>
  <c r="AA225"/>
  <c r="AA237"/>
  <c r="C220" i="44"/>
  <c r="T220"/>
  <c r="M220"/>
  <c r="AA220"/>
  <c r="B265"/>
  <c r="B318" i="40"/>
  <c r="C270"/>
  <c r="T169" i="44"/>
  <c r="C169"/>
  <c r="M169"/>
  <c r="AA169"/>
  <c r="M224" i="40"/>
  <c r="B272"/>
  <c r="C224"/>
  <c r="AA224"/>
  <c r="T224"/>
  <c r="C192"/>
  <c r="AH192"/>
  <c r="AA192"/>
  <c r="M192"/>
  <c r="T192"/>
  <c r="M194"/>
  <c r="C194"/>
  <c r="AA194"/>
  <c r="T194"/>
  <c r="K85" i="44"/>
  <c r="C14"/>
  <c r="C267"/>
  <c r="B312"/>
  <c r="J84"/>
  <c r="C18"/>
  <c r="B257"/>
  <c r="T212"/>
  <c r="M212"/>
  <c r="C212"/>
  <c r="AA212"/>
  <c r="B263"/>
  <c r="M218"/>
  <c r="C218"/>
  <c r="T218"/>
  <c r="M228" i="40"/>
  <c r="C228"/>
  <c r="AH228"/>
  <c r="B276"/>
  <c r="AA228"/>
  <c r="T228"/>
  <c r="C180"/>
  <c r="AA180"/>
  <c r="T180"/>
  <c r="M180"/>
  <c r="M175" i="44"/>
  <c r="T175"/>
  <c r="C175"/>
  <c r="AA175"/>
  <c r="AA167"/>
  <c r="E189"/>
  <c r="AA180"/>
  <c r="AA177"/>
  <c r="AA166"/>
  <c r="AA182"/>
  <c r="AA176"/>
  <c r="AJ168"/>
  <c r="AH171" s="1"/>
  <c r="AA184"/>
  <c r="AA165"/>
  <c r="AA174"/>
  <c r="AA172"/>
  <c r="AA168"/>
  <c r="AA170"/>
  <c r="AA181"/>
  <c r="AA178"/>
  <c r="AA183"/>
  <c r="C230" i="40"/>
  <c r="AA230"/>
  <c r="B278"/>
  <c r="T230"/>
  <c r="M230"/>
  <c r="M190"/>
  <c r="T190"/>
  <c r="C190"/>
  <c r="AH190"/>
  <c r="AA190"/>
  <c r="M214" i="44"/>
  <c r="C214"/>
  <c r="B259"/>
  <c r="AA214"/>
  <c r="T214"/>
  <c r="AA176" i="40"/>
  <c r="N197"/>
  <c r="U197" s="1"/>
  <c r="AB197" s="1"/>
  <c r="AI197" s="1"/>
  <c r="AP197" s="1"/>
  <c r="AW197" s="1"/>
  <c r="BD197" s="1"/>
  <c r="BK197" s="1"/>
  <c r="BR197" s="1"/>
  <c r="BY197" s="1"/>
  <c r="CF197" s="1"/>
  <c r="CM197" s="1"/>
  <c r="CT197" s="1"/>
  <c r="DA197" s="1"/>
  <c r="M176"/>
  <c r="T176"/>
  <c r="C176"/>
  <c r="AH176"/>
  <c r="C232"/>
  <c r="AA232"/>
  <c r="T232"/>
  <c r="M232"/>
  <c r="B280"/>
  <c r="C234"/>
  <c r="B282"/>
  <c r="AA234"/>
  <c r="T234"/>
  <c r="M234"/>
  <c r="AH234"/>
  <c r="N245"/>
  <c r="U245" s="1"/>
  <c r="AB245" s="1"/>
  <c r="AI245" s="1"/>
  <c r="AP245" s="1"/>
  <c r="AW245" s="1"/>
  <c r="BD245" s="1"/>
  <c r="BK245" s="1"/>
  <c r="BR245" s="1"/>
  <c r="BY245" s="1"/>
  <c r="CF245" s="1"/>
  <c r="CM245" s="1"/>
  <c r="CT245" s="1"/>
  <c r="DA245" s="1"/>
  <c r="C14" l="1"/>
  <c r="J88"/>
  <c r="K88"/>
  <c r="C18"/>
  <c r="K92"/>
  <c r="J92"/>
  <c r="O216" i="62"/>
  <c r="O217" s="1"/>
  <c r="O215"/>
  <c r="C19" i="40"/>
  <c r="J93"/>
  <c r="K93"/>
  <c r="C16"/>
  <c r="J90"/>
  <c r="K90"/>
  <c r="C11"/>
  <c r="J85"/>
  <c r="K85"/>
  <c r="AH180"/>
  <c r="AA218" i="44"/>
  <c r="AC215" s="1"/>
  <c r="AC216" s="1"/>
  <c r="K84"/>
  <c r="AH194" i="40"/>
  <c r="AH224"/>
  <c r="C20" i="44"/>
  <c r="AH184" i="40"/>
  <c r="C17" i="44"/>
  <c r="AA216"/>
  <c r="AA227"/>
  <c r="AA215"/>
  <c r="AA219"/>
  <c r="AA217"/>
  <c r="M32"/>
  <c r="M44"/>
  <c r="M24"/>
  <c r="M25"/>
  <c r="M33"/>
  <c r="M41"/>
  <c r="M30"/>
  <c r="M38"/>
  <c r="M31"/>
  <c r="M39"/>
  <c r="AH169" i="46"/>
  <c r="AH181" i="47"/>
  <c r="C12" i="52"/>
  <c r="AO221"/>
  <c r="J76"/>
  <c r="C6"/>
  <c r="AO222"/>
  <c r="G124" i="53"/>
  <c r="F127" s="1"/>
  <c r="AH169" i="55"/>
  <c r="AH217"/>
  <c r="AH180"/>
  <c r="AH228"/>
  <c r="AH227"/>
  <c r="J84" i="57"/>
  <c r="J81"/>
  <c r="J90"/>
  <c r="U187" i="60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P169" i="62"/>
  <c r="O172" s="1"/>
  <c r="AA173"/>
  <c r="E189"/>
  <c r="C13" i="40"/>
  <c r="J87"/>
  <c r="K87"/>
  <c r="C15"/>
  <c r="J89"/>
  <c r="K89"/>
  <c r="F85" s="1"/>
  <c r="C52" s="1"/>
  <c r="J81"/>
  <c r="C7"/>
  <c r="K81"/>
  <c r="C23"/>
  <c r="K97"/>
  <c r="J97"/>
  <c r="C6"/>
  <c r="J80"/>
  <c r="F86" s="1"/>
  <c r="C53" s="1"/>
  <c r="K80"/>
  <c r="C233"/>
  <c r="M233"/>
  <c r="B281"/>
  <c r="AA274" s="1"/>
  <c r="T233"/>
  <c r="AE341"/>
  <c r="AK292"/>
  <c r="AH232"/>
  <c r="AH230"/>
  <c r="AC227"/>
  <c r="K91" i="44"/>
  <c r="C19"/>
  <c r="AA221"/>
  <c r="F234"/>
  <c r="AA211"/>
  <c r="AA225"/>
  <c r="M36"/>
  <c r="AH213" i="46"/>
  <c r="AH184"/>
  <c r="AH177"/>
  <c r="AH175" i="47"/>
  <c r="AH219" i="48"/>
  <c r="G124" i="50"/>
  <c r="F127" s="1"/>
  <c r="AO225" i="52"/>
  <c r="C17"/>
  <c r="AO226"/>
  <c r="AO213"/>
  <c r="C5"/>
  <c r="J77"/>
  <c r="AH168" i="55"/>
  <c r="AH224"/>
  <c r="AH219" i="57"/>
  <c r="K91"/>
  <c r="G124"/>
  <c r="F127" s="1"/>
  <c r="AH213" i="59"/>
  <c r="K89" i="60"/>
  <c r="J83"/>
  <c r="N187" i="62"/>
  <c r="K79" i="40"/>
  <c r="C5"/>
  <c r="J79"/>
  <c r="M177"/>
  <c r="C177"/>
  <c r="T177"/>
  <c r="W179" s="1"/>
  <c r="V182" s="1"/>
  <c r="J82"/>
  <c r="K82"/>
  <c r="C8"/>
  <c r="B325"/>
  <c r="C325" s="1"/>
  <c r="C277"/>
  <c r="C185"/>
  <c r="M185"/>
  <c r="T185"/>
  <c r="C289"/>
  <c r="B337"/>
  <c r="C337" s="1"/>
  <c r="O227"/>
  <c r="C6" i="44"/>
  <c r="AA229"/>
  <c r="AA228"/>
  <c r="AJ213"/>
  <c r="AH216" s="1"/>
  <c r="K92"/>
  <c r="M28"/>
  <c r="M40"/>
  <c r="M29"/>
  <c r="M37"/>
  <c r="M45"/>
  <c r="M26"/>
  <c r="M34"/>
  <c r="M42"/>
  <c r="M35"/>
  <c r="M43"/>
  <c r="AH223" i="50"/>
  <c r="AO227" i="52"/>
  <c r="AO212"/>
  <c r="N187" i="53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I77" i="40"/>
  <c r="F83" s="1"/>
  <c r="C50" s="1"/>
  <c r="AD169" i="60"/>
  <c r="K84" i="40"/>
  <c r="C10"/>
  <c r="J84"/>
  <c r="J86"/>
  <c r="C12"/>
  <c r="K86"/>
  <c r="B273"/>
  <c r="C225"/>
  <c r="G228" s="1"/>
  <c r="G229" s="1"/>
  <c r="T225"/>
  <c r="V228" s="1"/>
  <c r="V229" s="1"/>
  <c r="M225"/>
  <c r="B333"/>
  <c r="C333" s="1"/>
  <c r="C285"/>
  <c r="C275"/>
  <c r="B323"/>
  <c r="C323" s="1"/>
  <c r="K98"/>
  <c r="J98"/>
  <c r="C24"/>
  <c r="I74" i="57"/>
  <c r="F79" s="1"/>
  <c r="C47" s="1"/>
  <c r="AH211" i="59"/>
  <c r="K93" i="60"/>
  <c r="C10"/>
  <c r="N232" i="6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U258" i="44"/>
  <c r="U257" s="1"/>
  <c r="AA213" i="62"/>
  <c r="F234"/>
  <c r="AA210"/>
  <c r="AA218"/>
  <c r="AA181"/>
  <c r="AA226"/>
  <c r="AA178"/>
  <c r="G123"/>
  <c r="F126" s="1"/>
  <c r="U187"/>
  <c r="AB187" s="1"/>
  <c r="AI187" s="1"/>
  <c r="AP187" s="1"/>
  <c r="AW187" s="1"/>
  <c r="BD187" s="1"/>
  <c r="BK187" s="1"/>
  <c r="BR187" s="1"/>
  <c r="BY187" s="1"/>
  <c r="CF187" s="1"/>
  <c r="CM187" s="1"/>
  <c r="CT187" s="1"/>
  <c r="K80"/>
  <c r="C9"/>
  <c r="J80"/>
  <c r="C12"/>
  <c r="K83"/>
  <c r="J83"/>
  <c r="C18"/>
  <c r="J89"/>
  <c r="K89"/>
  <c r="J94"/>
  <c r="C23"/>
  <c r="K94"/>
  <c r="J75"/>
  <c r="C4"/>
  <c r="K75"/>
  <c r="I74"/>
  <c r="F79" s="1"/>
  <c r="C47" s="1"/>
  <c r="J92"/>
  <c r="K92"/>
  <c r="C21"/>
  <c r="B309"/>
  <c r="C264"/>
  <c r="B304"/>
  <c r="C259"/>
  <c r="B311"/>
  <c r="C266"/>
  <c r="B260"/>
  <c r="AY258" s="1"/>
  <c r="T215"/>
  <c r="C215"/>
  <c r="AA215"/>
  <c r="B303"/>
  <c r="C258"/>
  <c r="B261"/>
  <c r="F258" s="1"/>
  <c r="AA216"/>
  <c r="T216"/>
  <c r="C216"/>
  <c r="AA223"/>
  <c r="AA175"/>
  <c r="AA214"/>
  <c r="AA183"/>
  <c r="AA172"/>
  <c r="AA168"/>
  <c r="B308"/>
  <c r="C263"/>
  <c r="C8"/>
  <c r="J79"/>
  <c r="K79"/>
  <c r="J76"/>
  <c r="C5"/>
  <c r="K76"/>
  <c r="C16"/>
  <c r="K87"/>
  <c r="J87"/>
  <c r="C22"/>
  <c r="J93"/>
  <c r="K93"/>
  <c r="J82"/>
  <c r="K82"/>
  <c r="C11"/>
  <c r="J88"/>
  <c r="K88"/>
  <c r="C17"/>
  <c r="AA222"/>
  <c r="T222"/>
  <c r="C222"/>
  <c r="B267"/>
  <c r="BK258" s="1"/>
  <c r="B317"/>
  <c r="C272"/>
  <c r="A212"/>
  <c r="A257" s="1"/>
  <c r="A302" s="1"/>
  <c r="A167"/>
  <c r="B274"/>
  <c r="AA229"/>
  <c r="T229"/>
  <c r="C229"/>
  <c r="B302"/>
  <c r="C257"/>
  <c r="B318"/>
  <c r="C273"/>
  <c r="C307"/>
  <c r="B314"/>
  <c r="C269"/>
  <c r="B270"/>
  <c r="AA225"/>
  <c r="T225"/>
  <c r="C225"/>
  <c r="AA167"/>
  <c r="AA169"/>
  <c r="AA220"/>
  <c r="AJ168"/>
  <c r="AA166"/>
  <c r="B301"/>
  <c r="C256"/>
  <c r="K78"/>
  <c r="C7"/>
  <c r="J78"/>
  <c r="J86"/>
  <c r="C15"/>
  <c r="K86"/>
  <c r="C20"/>
  <c r="K91"/>
  <c r="J91"/>
  <c r="C10"/>
  <c r="K81"/>
  <c r="J81"/>
  <c r="J84"/>
  <c r="K84"/>
  <c r="C13"/>
  <c r="B313"/>
  <c r="C268"/>
  <c r="AA177"/>
  <c r="T177"/>
  <c r="C177"/>
  <c r="A79"/>
  <c r="A123"/>
  <c r="AA184"/>
  <c r="T184"/>
  <c r="C184"/>
  <c r="AA180"/>
  <c r="T180"/>
  <c r="C180"/>
  <c r="AA176"/>
  <c r="AA165"/>
  <c r="AA219"/>
  <c r="AA221"/>
  <c r="G124"/>
  <c r="F127" s="1"/>
  <c r="AA179"/>
  <c r="B300"/>
  <c r="C255"/>
  <c r="C14"/>
  <c r="J85"/>
  <c r="K85"/>
  <c r="J90"/>
  <c r="C19"/>
  <c r="K90"/>
  <c r="C6"/>
  <c r="J77"/>
  <c r="K77"/>
  <c r="AJ213"/>
  <c r="AA217"/>
  <c r="B316"/>
  <c r="C271"/>
  <c r="C170"/>
  <c r="T170"/>
  <c r="AA170"/>
  <c r="B310"/>
  <c r="C265"/>
  <c r="AA171"/>
  <c r="T171"/>
  <c r="C171"/>
  <c r="AA182"/>
  <c r="AA174"/>
  <c r="AA227"/>
  <c r="AA212"/>
  <c r="AA228"/>
  <c r="AA224"/>
  <c r="AH226" i="60"/>
  <c r="AH220"/>
  <c r="AH229"/>
  <c r="AH227"/>
  <c r="AH228"/>
  <c r="AH212"/>
  <c r="AH222"/>
  <c r="AH177"/>
  <c r="AH180"/>
  <c r="AH184"/>
  <c r="AH173"/>
  <c r="C12"/>
  <c r="K78"/>
  <c r="C19"/>
  <c r="J94"/>
  <c r="K94"/>
  <c r="J93"/>
  <c r="K88"/>
  <c r="J89"/>
  <c r="J81"/>
  <c r="C13"/>
  <c r="J77"/>
  <c r="K85"/>
  <c r="J84"/>
  <c r="I74"/>
  <c r="F79" s="1"/>
  <c r="C47" s="1"/>
  <c r="K76"/>
  <c r="K77"/>
  <c r="J78"/>
  <c r="J85"/>
  <c r="F82" s="1"/>
  <c r="C50" s="1"/>
  <c r="C9"/>
  <c r="J80"/>
  <c r="B258"/>
  <c r="AH213"/>
  <c r="AA213"/>
  <c r="T213"/>
  <c r="V214" s="1"/>
  <c r="C213"/>
  <c r="M213"/>
  <c r="O215" s="1"/>
  <c r="A213"/>
  <c r="A258" s="1"/>
  <c r="A303" s="1"/>
  <c r="A168"/>
  <c r="B256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182"/>
  <c r="F127"/>
  <c r="I161" s="1"/>
  <c r="D45" s="1"/>
  <c r="AH172"/>
  <c r="AH179"/>
  <c r="AH175"/>
  <c r="AH181"/>
  <c r="B259"/>
  <c r="AH214"/>
  <c r="AA214"/>
  <c r="T214"/>
  <c r="M214"/>
  <c r="C214"/>
  <c r="B318"/>
  <c r="C273"/>
  <c r="B319"/>
  <c r="C274"/>
  <c r="B302"/>
  <c r="C257"/>
  <c r="B317"/>
  <c r="C272"/>
  <c r="B312"/>
  <c r="C267"/>
  <c r="B315"/>
  <c r="AY259"/>
  <c r="AA259"/>
  <c r="C270"/>
  <c r="AS259"/>
  <c r="U259"/>
  <c r="BK259"/>
  <c r="AM259"/>
  <c r="O259"/>
  <c r="F259"/>
  <c r="BE259"/>
  <c r="AG259"/>
  <c r="B314"/>
  <c r="C269"/>
  <c r="AH170"/>
  <c r="AH176"/>
  <c r="AH167"/>
  <c r="B310"/>
  <c r="C265"/>
  <c r="F235"/>
  <c r="AQ213"/>
  <c r="AO213" s="1"/>
  <c r="AH215"/>
  <c r="B313"/>
  <c r="C268"/>
  <c r="B308"/>
  <c r="C263"/>
  <c r="B309"/>
  <c r="C264"/>
  <c r="B261"/>
  <c r="AH216"/>
  <c r="AA216"/>
  <c r="T216"/>
  <c r="M216"/>
  <c r="C216"/>
  <c r="AE276"/>
  <c r="Y322"/>
  <c r="AH218"/>
  <c r="AH219"/>
  <c r="AH168"/>
  <c r="M168"/>
  <c r="P169" s="1"/>
  <c r="O172" s="1"/>
  <c r="AA168"/>
  <c r="AD170" s="1"/>
  <c r="C168"/>
  <c r="T168"/>
  <c r="B316"/>
  <c r="C271"/>
  <c r="AH169"/>
  <c r="AA169"/>
  <c r="T169"/>
  <c r="M169"/>
  <c r="C169"/>
  <c r="A124"/>
  <c r="A80"/>
  <c r="E190"/>
  <c r="AQ168"/>
  <c r="AO169" s="1"/>
  <c r="C305"/>
  <c r="B311"/>
  <c r="C266"/>
  <c r="T171"/>
  <c r="AH171"/>
  <c r="M171"/>
  <c r="AA171"/>
  <c r="C171"/>
  <c r="B307"/>
  <c r="C262"/>
  <c r="AH225"/>
  <c r="AH174"/>
  <c r="AH223"/>
  <c r="AH221"/>
  <c r="AH224"/>
  <c r="AH183"/>
  <c r="AH223" i="59"/>
  <c r="AH220"/>
  <c r="AH219"/>
  <c r="AH216"/>
  <c r="AH183"/>
  <c r="AH166"/>
  <c r="AH175"/>
  <c r="AH174"/>
  <c r="AH171"/>
  <c r="C4"/>
  <c r="I74"/>
  <c r="F79" s="1"/>
  <c r="C47" s="1"/>
  <c r="K75"/>
  <c r="J75"/>
  <c r="C23"/>
  <c r="K94"/>
  <c r="J94"/>
  <c r="A213"/>
  <c r="A258" s="1"/>
  <c r="A303" s="1"/>
  <c r="A168"/>
  <c r="B301"/>
  <c r="C256"/>
  <c r="G123"/>
  <c r="F126" s="1"/>
  <c r="G124"/>
  <c r="F127" s="1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210"/>
  <c r="AA210"/>
  <c r="M210"/>
  <c r="C210"/>
  <c r="T210"/>
  <c r="C263"/>
  <c r="B308"/>
  <c r="B270"/>
  <c r="M225"/>
  <c r="AH225"/>
  <c r="AA225"/>
  <c r="T225"/>
  <c r="C225"/>
  <c r="C19"/>
  <c r="K90"/>
  <c r="J90"/>
  <c r="F235"/>
  <c r="AQ213"/>
  <c r="AO214" s="1"/>
  <c r="C9"/>
  <c r="J80"/>
  <c r="K80"/>
  <c r="C15"/>
  <c r="K86"/>
  <c r="J86"/>
  <c r="B316"/>
  <c r="C271"/>
  <c r="T167"/>
  <c r="AA167"/>
  <c r="C167"/>
  <c r="AH167"/>
  <c r="M167"/>
  <c r="B266"/>
  <c r="AA221"/>
  <c r="C221"/>
  <c r="T221"/>
  <c r="M221"/>
  <c r="AH221"/>
  <c r="AH173"/>
  <c r="AH184"/>
  <c r="AH182"/>
  <c r="AH229"/>
  <c r="AH227"/>
  <c r="C20"/>
  <c r="K91"/>
  <c r="J91"/>
  <c r="C5"/>
  <c r="J76"/>
  <c r="K76"/>
  <c r="B312"/>
  <c r="C267"/>
  <c r="B262"/>
  <c r="AH217"/>
  <c r="AA217"/>
  <c r="T217"/>
  <c r="C217"/>
  <c r="M217"/>
  <c r="C6"/>
  <c r="J77"/>
  <c r="K77"/>
  <c r="A124"/>
  <c r="A80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T165"/>
  <c r="AA165"/>
  <c r="C165"/>
  <c r="AH165"/>
  <c r="M165"/>
  <c r="AA180"/>
  <c r="T180"/>
  <c r="M180"/>
  <c r="C180"/>
  <c r="AH180"/>
  <c r="B303"/>
  <c r="C258"/>
  <c r="B309"/>
  <c r="C264"/>
  <c r="B269"/>
  <c r="AH224"/>
  <c r="AA224"/>
  <c r="T224"/>
  <c r="C224"/>
  <c r="M224"/>
  <c r="C21"/>
  <c r="J92"/>
  <c r="K92"/>
  <c r="C8"/>
  <c r="K79"/>
  <c r="J79"/>
  <c r="AA169"/>
  <c r="T169"/>
  <c r="M169"/>
  <c r="C169"/>
  <c r="AH169"/>
  <c r="B259"/>
  <c r="AH214"/>
  <c r="AA214"/>
  <c r="T214"/>
  <c r="M214"/>
  <c r="C214"/>
  <c r="B313"/>
  <c r="C268"/>
  <c r="C176"/>
  <c r="AH176"/>
  <c r="AA176"/>
  <c r="T176"/>
  <c r="M176"/>
  <c r="C11"/>
  <c r="K82"/>
  <c r="J82"/>
  <c r="C17"/>
  <c r="J88"/>
  <c r="K88"/>
  <c r="AH172"/>
  <c r="AA172"/>
  <c r="T172"/>
  <c r="M172"/>
  <c r="C172"/>
  <c r="C13"/>
  <c r="J84"/>
  <c r="K84"/>
  <c r="B318"/>
  <c r="C273"/>
  <c r="B306"/>
  <c r="C261"/>
  <c r="C12"/>
  <c r="J83"/>
  <c r="K83"/>
  <c r="E190"/>
  <c r="AQ168"/>
  <c r="AO169" s="1"/>
  <c r="AA179"/>
  <c r="T179"/>
  <c r="C179"/>
  <c r="M179"/>
  <c r="AH179"/>
  <c r="B260"/>
  <c r="AH215"/>
  <c r="AA215"/>
  <c r="T215"/>
  <c r="M215"/>
  <c r="C215"/>
  <c r="B317"/>
  <c r="C272"/>
  <c r="C22"/>
  <c r="J93"/>
  <c r="K93"/>
  <c r="C10"/>
  <c r="J81"/>
  <c r="K81"/>
  <c r="C18"/>
  <c r="J89"/>
  <c r="K89"/>
  <c r="AE322"/>
  <c r="AK276"/>
  <c r="C7"/>
  <c r="J78"/>
  <c r="K78"/>
  <c r="C14"/>
  <c r="J85"/>
  <c r="K85"/>
  <c r="B310"/>
  <c r="C265"/>
  <c r="C16"/>
  <c r="K87"/>
  <c r="J87"/>
  <c r="B319"/>
  <c r="C274"/>
  <c r="B257"/>
  <c r="T212"/>
  <c r="C212"/>
  <c r="AA212"/>
  <c r="M212"/>
  <c r="AH212"/>
  <c r="T170"/>
  <c r="M170"/>
  <c r="C170"/>
  <c r="AH170"/>
  <c r="AA170"/>
  <c r="AH168"/>
  <c r="AH181"/>
  <c r="AH178"/>
  <c r="AH170" i="58"/>
  <c r="AH168"/>
  <c r="AH174"/>
  <c r="AH172"/>
  <c r="AH167"/>
  <c r="M180"/>
  <c r="C180"/>
  <c r="AH180"/>
  <c r="AA180"/>
  <c r="T180"/>
  <c r="B307"/>
  <c r="C262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M165"/>
  <c r="C165"/>
  <c r="AA165"/>
  <c r="AH165"/>
  <c r="T165"/>
  <c r="M184"/>
  <c r="C184"/>
  <c r="AH184"/>
  <c r="AA184"/>
  <c r="T184"/>
  <c r="A213"/>
  <c r="A258" s="1"/>
  <c r="A303" s="1"/>
  <c r="A168"/>
  <c r="C11"/>
  <c r="K82"/>
  <c r="J82"/>
  <c r="C7"/>
  <c r="J78"/>
  <c r="K78"/>
  <c r="C15"/>
  <c r="J86"/>
  <c r="K86"/>
  <c r="C20"/>
  <c r="K91"/>
  <c r="J91"/>
  <c r="C4"/>
  <c r="I74"/>
  <c r="F79" s="1"/>
  <c r="C47" s="1"/>
  <c r="J75"/>
  <c r="K75"/>
  <c r="J92"/>
  <c r="C21"/>
  <c r="K92"/>
  <c r="AH227"/>
  <c r="AH169"/>
  <c r="AH214"/>
  <c r="AH171"/>
  <c r="AH213"/>
  <c r="B274"/>
  <c r="T229"/>
  <c r="C229"/>
  <c r="M229"/>
  <c r="AA229"/>
  <c r="AH229"/>
  <c r="B310"/>
  <c r="C265"/>
  <c r="C10"/>
  <c r="J81"/>
  <c r="K81"/>
  <c r="C19"/>
  <c r="J90"/>
  <c r="K90"/>
  <c r="M222"/>
  <c r="AH222"/>
  <c r="AA222"/>
  <c r="C222"/>
  <c r="B267"/>
  <c r="T222"/>
  <c r="B301"/>
  <c r="C256"/>
  <c r="B311"/>
  <c r="C266"/>
  <c r="E190"/>
  <c r="AQ168"/>
  <c r="AO180" s="1"/>
  <c r="AH176"/>
  <c r="AH166"/>
  <c r="AH182"/>
  <c r="AH181"/>
  <c r="B270"/>
  <c r="M225"/>
  <c r="AH225"/>
  <c r="AA225"/>
  <c r="T225"/>
  <c r="C225"/>
  <c r="C316"/>
  <c r="AE276"/>
  <c r="Y322"/>
  <c r="B309"/>
  <c r="C264"/>
  <c r="B302"/>
  <c r="C257"/>
  <c r="C9"/>
  <c r="J80"/>
  <c r="K80"/>
  <c r="C12"/>
  <c r="J83"/>
  <c r="K83"/>
  <c r="C18"/>
  <c r="J89"/>
  <c r="K89"/>
  <c r="C23"/>
  <c r="J94"/>
  <c r="K94"/>
  <c r="J84"/>
  <c r="C13"/>
  <c r="K84"/>
  <c r="AA177"/>
  <c r="T177"/>
  <c r="C177"/>
  <c r="M177"/>
  <c r="AH177"/>
  <c r="B304"/>
  <c r="C259"/>
  <c r="C318"/>
  <c r="B263"/>
  <c r="M218"/>
  <c r="AH218"/>
  <c r="AA218"/>
  <c r="C218"/>
  <c r="T218"/>
  <c r="AH224"/>
  <c r="AH215"/>
  <c r="AH178"/>
  <c r="AH179"/>
  <c r="AH175"/>
  <c r="B306"/>
  <c r="C261"/>
  <c r="C14"/>
  <c r="J85"/>
  <c r="K85"/>
  <c r="J88"/>
  <c r="C17"/>
  <c r="K88"/>
  <c r="F235"/>
  <c r="AQ213"/>
  <c r="AH228"/>
  <c r="AH226"/>
  <c r="B313"/>
  <c r="C268"/>
  <c r="C173"/>
  <c r="AH173"/>
  <c r="AA173"/>
  <c r="T173"/>
  <c r="M173"/>
  <c r="A124"/>
  <c r="A80"/>
  <c r="B305"/>
  <c r="C260"/>
  <c r="C8"/>
  <c r="J79"/>
  <c r="K79"/>
  <c r="C5"/>
  <c r="J76"/>
  <c r="K76"/>
  <c r="C16"/>
  <c r="K87"/>
  <c r="J87"/>
  <c r="C22"/>
  <c r="J93"/>
  <c r="K93"/>
  <c r="C6"/>
  <c r="J77"/>
  <c r="K77"/>
  <c r="G124"/>
  <c r="F127" s="1"/>
  <c r="G123"/>
  <c r="F126" s="1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M210"/>
  <c r="AA210"/>
  <c r="AH210"/>
  <c r="T210"/>
  <c r="C210"/>
  <c r="B303"/>
  <c r="C258"/>
  <c r="B314"/>
  <c r="C269"/>
  <c r="B317"/>
  <c r="C272"/>
  <c r="AH212"/>
  <c r="AH211"/>
  <c r="AH221"/>
  <c r="AH223"/>
  <c r="AH217"/>
  <c r="AH176" i="57"/>
  <c r="AH175"/>
  <c r="AH178"/>
  <c r="AH177"/>
  <c r="AH173"/>
  <c r="AH170"/>
  <c r="AH166"/>
  <c r="AH181"/>
  <c r="AH167"/>
  <c r="AH172"/>
  <c r="AH183"/>
  <c r="AH179"/>
  <c r="AH174"/>
  <c r="F81"/>
  <c r="C49" s="1"/>
  <c r="C20"/>
  <c r="C11"/>
  <c r="C4"/>
  <c r="J79"/>
  <c r="K93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J78"/>
  <c r="J94"/>
  <c r="K81"/>
  <c r="J86"/>
  <c r="F83" s="1"/>
  <c r="C51" s="1"/>
  <c r="G123"/>
  <c r="F126" s="1"/>
  <c r="B157" s="1"/>
  <c r="C12"/>
  <c r="K83"/>
  <c r="C8"/>
  <c r="K79"/>
  <c r="F80" s="1"/>
  <c r="C48" s="1"/>
  <c r="B312"/>
  <c r="C267"/>
  <c r="B317"/>
  <c r="C272"/>
  <c r="M180"/>
  <c r="C180"/>
  <c r="AH180"/>
  <c r="AA180"/>
  <c r="T180"/>
  <c r="C300"/>
  <c r="A125"/>
  <c r="A81"/>
  <c r="B314"/>
  <c r="C269"/>
  <c r="B274"/>
  <c r="AA229"/>
  <c r="T229"/>
  <c r="C229"/>
  <c r="AH229"/>
  <c r="M229"/>
  <c r="B261"/>
  <c r="AH216"/>
  <c r="AA216"/>
  <c r="T216"/>
  <c r="M216"/>
  <c r="C216"/>
  <c r="B301"/>
  <c r="C256"/>
  <c r="B310"/>
  <c r="C265"/>
  <c r="B258"/>
  <c r="AH213"/>
  <c r="AA213"/>
  <c r="T213"/>
  <c r="C213"/>
  <c r="M213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226"/>
  <c r="B318"/>
  <c r="C273"/>
  <c r="C302"/>
  <c r="M184"/>
  <c r="C184"/>
  <c r="AH184"/>
  <c r="AA184"/>
  <c r="T184"/>
  <c r="M171"/>
  <c r="C171"/>
  <c r="AH171"/>
  <c r="AA171"/>
  <c r="T171"/>
  <c r="B313"/>
  <c r="C268"/>
  <c r="M168"/>
  <c r="C168"/>
  <c r="T168"/>
  <c r="AH168"/>
  <c r="AA168"/>
  <c r="AH227"/>
  <c r="AH218"/>
  <c r="B259"/>
  <c r="AH214"/>
  <c r="AA214"/>
  <c r="T214"/>
  <c r="M214"/>
  <c r="C214"/>
  <c r="Y322"/>
  <c r="AE276"/>
  <c r="E190"/>
  <c r="AQ168"/>
  <c r="AO169" s="1"/>
  <c r="B316"/>
  <c r="C271"/>
  <c r="AH222"/>
  <c r="AH224"/>
  <c r="AH211"/>
  <c r="B309"/>
  <c r="C264"/>
  <c r="B270"/>
  <c r="AA225"/>
  <c r="T225"/>
  <c r="C225"/>
  <c r="M225"/>
  <c r="AH225"/>
  <c r="F235"/>
  <c r="AQ213"/>
  <c r="AO229" s="1"/>
  <c r="AH217"/>
  <c r="AH210"/>
  <c r="AH212"/>
  <c r="A214"/>
  <c r="A259" s="1"/>
  <c r="A304" s="1"/>
  <c r="A169"/>
  <c r="B308"/>
  <c r="C263"/>
  <c r="C169"/>
  <c r="AH169"/>
  <c r="T169"/>
  <c r="AA169"/>
  <c r="M169"/>
  <c r="B305"/>
  <c r="C260"/>
  <c r="B311"/>
  <c r="C266"/>
  <c r="C307"/>
  <c r="AH228"/>
  <c r="AH215"/>
  <c r="AH221"/>
  <c r="AH220"/>
  <c r="AH165"/>
  <c r="AO222" i="55"/>
  <c r="AO215"/>
  <c r="AH177"/>
  <c r="AH183"/>
  <c r="G123"/>
  <c r="F126" s="1"/>
  <c r="B256"/>
  <c r="AH211"/>
  <c r="AA211"/>
  <c r="T211"/>
  <c r="C211"/>
  <c r="AO211"/>
  <c r="M211"/>
  <c r="C16"/>
  <c r="J87"/>
  <c r="K87"/>
  <c r="B319"/>
  <c r="C274"/>
  <c r="F236"/>
  <c r="AX213"/>
  <c r="AV226" s="1"/>
  <c r="AO214"/>
  <c r="AA171"/>
  <c r="T171"/>
  <c r="M171"/>
  <c r="C171"/>
  <c r="AH171"/>
  <c r="Y322"/>
  <c r="AE276"/>
  <c r="B263"/>
  <c r="AH218"/>
  <c r="AA218"/>
  <c r="AV218"/>
  <c r="T218"/>
  <c r="C218"/>
  <c r="AO218"/>
  <c r="M218"/>
  <c r="B300"/>
  <c r="C255"/>
  <c r="B305"/>
  <c r="C260"/>
  <c r="B271"/>
  <c r="BK259" s="1"/>
  <c r="AO226"/>
  <c r="M226"/>
  <c r="AH226"/>
  <c r="AA226"/>
  <c r="T226"/>
  <c r="C226"/>
  <c r="C12"/>
  <c r="K83"/>
  <c r="J83"/>
  <c r="J80"/>
  <c r="C9"/>
  <c r="K80"/>
  <c r="J93"/>
  <c r="C22"/>
  <c r="K93"/>
  <c r="C19"/>
  <c r="J90"/>
  <c r="K90"/>
  <c r="C6"/>
  <c r="J77"/>
  <c r="K77"/>
  <c r="E190"/>
  <c r="AQ168"/>
  <c r="AO171" s="1"/>
  <c r="C176"/>
  <c r="AH176"/>
  <c r="AA176"/>
  <c r="T176"/>
  <c r="M176"/>
  <c r="B317"/>
  <c r="C272"/>
  <c r="B310"/>
  <c r="C265"/>
  <c r="C173"/>
  <c r="AH173"/>
  <c r="AA173"/>
  <c r="T173"/>
  <c r="M173"/>
  <c r="AO213"/>
  <c r="AO217"/>
  <c r="G124"/>
  <c r="F127" s="1"/>
  <c r="B154" s="1"/>
  <c r="AO228"/>
  <c r="AH182"/>
  <c r="T178"/>
  <c r="C178"/>
  <c r="M178"/>
  <c r="AH178"/>
  <c r="AA178"/>
  <c r="C11"/>
  <c r="J82"/>
  <c r="K82"/>
  <c r="K84"/>
  <c r="C13"/>
  <c r="J84"/>
  <c r="T174"/>
  <c r="M174"/>
  <c r="C174"/>
  <c r="AH174"/>
  <c r="AA174"/>
  <c r="A213"/>
  <c r="A258" s="1"/>
  <c r="A303" s="1"/>
  <c r="A168"/>
  <c r="AA181"/>
  <c r="T181"/>
  <c r="M181"/>
  <c r="C181"/>
  <c r="AH181"/>
  <c r="C15"/>
  <c r="J86"/>
  <c r="K86"/>
  <c r="C10"/>
  <c r="J81"/>
  <c r="K81"/>
  <c r="C7"/>
  <c r="K78"/>
  <c r="J78"/>
  <c r="C18"/>
  <c r="K89"/>
  <c r="J89"/>
  <c r="K75"/>
  <c r="C4"/>
  <c r="I74"/>
  <c r="F79" s="1"/>
  <c r="C47" s="1"/>
  <c r="J75"/>
  <c r="C21"/>
  <c r="K92"/>
  <c r="J92"/>
  <c r="M167"/>
  <c r="C167"/>
  <c r="AH167"/>
  <c r="T167"/>
  <c r="AA167"/>
  <c r="B314"/>
  <c r="C269"/>
  <c r="C304"/>
  <c r="B318"/>
  <c r="C273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O229"/>
  <c r="AO220"/>
  <c r="B303"/>
  <c r="C258"/>
  <c r="B266"/>
  <c r="AV221"/>
  <c r="T221"/>
  <c r="AO221"/>
  <c r="M221"/>
  <c r="AH221"/>
  <c r="AA221"/>
  <c r="C221"/>
  <c r="M166"/>
  <c r="C166"/>
  <c r="AH166"/>
  <c r="T166"/>
  <c r="AA166"/>
  <c r="B268"/>
  <c r="T223"/>
  <c r="AO223"/>
  <c r="M223"/>
  <c r="AH223"/>
  <c r="AA223"/>
  <c r="C223"/>
  <c r="C5"/>
  <c r="J76"/>
  <c r="K76"/>
  <c r="C8"/>
  <c r="J79"/>
  <c r="K79"/>
  <c r="C20"/>
  <c r="J91"/>
  <c r="K91"/>
  <c r="C23"/>
  <c r="J94"/>
  <c r="K94"/>
  <c r="C14"/>
  <c r="K85"/>
  <c r="J85"/>
  <c r="K88"/>
  <c r="C17"/>
  <c r="J88"/>
  <c r="B257"/>
  <c r="AO212"/>
  <c r="M212"/>
  <c r="AH212"/>
  <c r="AA212"/>
  <c r="T212"/>
  <c r="C212"/>
  <c r="B264"/>
  <c r="AO219"/>
  <c r="AH219"/>
  <c r="AA219"/>
  <c r="T219"/>
  <c r="M219"/>
  <c r="C219"/>
  <c r="B307"/>
  <c r="C262"/>
  <c r="B312"/>
  <c r="C267"/>
  <c r="B261"/>
  <c r="C216"/>
  <c r="AV216"/>
  <c r="AO216"/>
  <c r="AH216"/>
  <c r="AA216"/>
  <c r="T216"/>
  <c r="M216"/>
  <c r="A124"/>
  <c r="A80"/>
  <c r="B315"/>
  <c r="C270"/>
  <c r="AS259"/>
  <c r="U259"/>
  <c r="AO225"/>
  <c r="AO210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AH170"/>
  <c r="AH172"/>
  <c r="AO227"/>
  <c r="AH226" i="54"/>
  <c r="A124"/>
  <c r="A80"/>
  <c r="C8"/>
  <c r="J79"/>
  <c r="K79"/>
  <c r="J76"/>
  <c r="C5"/>
  <c r="K76"/>
  <c r="K87"/>
  <c r="C16"/>
  <c r="J87"/>
  <c r="J93"/>
  <c r="K93"/>
  <c r="C22"/>
  <c r="J77"/>
  <c r="K77"/>
  <c r="C6"/>
  <c r="B263"/>
  <c r="M218"/>
  <c r="AH218"/>
  <c r="T218"/>
  <c r="C218"/>
  <c r="AA218"/>
  <c r="B304"/>
  <c r="C259"/>
  <c r="B307"/>
  <c r="C262"/>
  <c r="B267"/>
  <c r="M222"/>
  <c r="AH222"/>
  <c r="T222"/>
  <c r="C222"/>
  <c r="AA222"/>
  <c r="B317"/>
  <c r="C272"/>
  <c r="AH172"/>
  <c r="AH171"/>
  <c r="AH178"/>
  <c r="AH174"/>
  <c r="AH219"/>
  <c r="AH167"/>
  <c r="AH176"/>
  <c r="A213"/>
  <c r="A258" s="1"/>
  <c r="A303" s="1"/>
  <c r="A168"/>
  <c r="AA180"/>
  <c r="M180"/>
  <c r="C180"/>
  <c r="T180"/>
  <c r="AH180"/>
  <c r="C11"/>
  <c r="K82"/>
  <c r="J82"/>
  <c r="J78"/>
  <c r="K78"/>
  <c r="C7"/>
  <c r="J86"/>
  <c r="C15"/>
  <c r="K86"/>
  <c r="K91"/>
  <c r="C20"/>
  <c r="J91"/>
  <c r="I74"/>
  <c r="F79" s="1"/>
  <c r="C47" s="1"/>
  <c r="C4"/>
  <c r="J75"/>
  <c r="K75"/>
  <c r="J92"/>
  <c r="K92"/>
  <c r="C21"/>
  <c r="B301"/>
  <c r="C256"/>
  <c r="B309"/>
  <c r="C264"/>
  <c r="G124"/>
  <c r="F127" s="1"/>
  <c r="G123"/>
  <c r="F126" s="1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A210"/>
  <c r="T210"/>
  <c r="AH210"/>
  <c r="M210"/>
  <c r="C210"/>
  <c r="B316"/>
  <c r="C271"/>
  <c r="AE276"/>
  <c r="Y322"/>
  <c r="AH168"/>
  <c r="B274"/>
  <c r="AH229"/>
  <c r="AA229"/>
  <c r="T229"/>
  <c r="C229"/>
  <c r="M229"/>
  <c r="B310"/>
  <c r="C265"/>
  <c r="E190"/>
  <c r="AQ168"/>
  <c r="AO180" s="1"/>
  <c r="AH166"/>
  <c r="B302"/>
  <c r="C257"/>
  <c r="C10"/>
  <c r="K81"/>
  <c r="J81"/>
  <c r="J85"/>
  <c r="K85"/>
  <c r="C14"/>
  <c r="J90"/>
  <c r="C19"/>
  <c r="K90"/>
  <c r="J88"/>
  <c r="K88"/>
  <c r="C17"/>
  <c r="C170"/>
  <c r="AA170"/>
  <c r="T170"/>
  <c r="M170"/>
  <c r="AH170"/>
  <c r="T173"/>
  <c r="M173"/>
  <c r="C173"/>
  <c r="AH173"/>
  <c r="AA173"/>
  <c r="F235"/>
  <c r="AQ213"/>
  <c r="AO229" s="1"/>
  <c r="AH221"/>
  <c r="AH169"/>
  <c r="AH182"/>
  <c r="AH217"/>
  <c r="AH181"/>
  <c r="AH213"/>
  <c r="B306"/>
  <c r="C261"/>
  <c r="T184"/>
  <c r="M184"/>
  <c r="C184"/>
  <c r="AH184"/>
  <c r="AA184"/>
  <c r="C311"/>
  <c r="B314"/>
  <c r="C269"/>
  <c r="B313"/>
  <c r="C268"/>
  <c r="B270"/>
  <c r="AO225"/>
  <c r="M225"/>
  <c r="AH225"/>
  <c r="T225"/>
  <c r="C225"/>
  <c r="AA225"/>
  <c r="C9"/>
  <c r="K80"/>
  <c r="J80"/>
  <c r="C12"/>
  <c r="J83"/>
  <c r="K83"/>
  <c r="J89"/>
  <c r="K89"/>
  <c r="C18"/>
  <c r="J94"/>
  <c r="C23"/>
  <c r="K94"/>
  <c r="J84"/>
  <c r="K84"/>
  <c r="C13"/>
  <c r="B318"/>
  <c r="C273"/>
  <c r="B260"/>
  <c r="AO215"/>
  <c r="AH215"/>
  <c r="AA215"/>
  <c r="T215"/>
  <c r="M215"/>
  <c r="C215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M165"/>
  <c r="C165"/>
  <c r="AA165"/>
  <c r="AH165"/>
  <c r="T165"/>
  <c r="M177"/>
  <c r="AH177"/>
  <c r="T177"/>
  <c r="AA177"/>
  <c r="C177"/>
  <c r="C258"/>
  <c r="B303"/>
  <c r="AH183"/>
  <c r="AH214"/>
  <c r="AH175"/>
  <c r="AH222" i="53"/>
  <c r="AH221"/>
  <c r="AH226"/>
  <c r="AO173"/>
  <c r="AO176"/>
  <c r="AO175"/>
  <c r="AO165"/>
  <c r="AO172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B316"/>
  <c r="C271"/>
  <c r="AO182"/>
  <c r="M182"/>
  <c r="C182"/>
  <c r="AH182"/>
  <c r="AA182"/>
  <c r="T182"/>
  <c r="C169"/>
  <c r="AA169"/>
  <c r="T169"/>
  <c r="AO169"/>
  <c r="M169"/>
  <c r="AH169"/>
  <c r="B314"/>
  <c r="C269"/>
  <c r="F235"/>
  <c r="AQ213"/>
  <c r="AO219" s="1"/>
  <c r="AH211"/>
  <c r="AH220"/>
  <c r="AH213"/>
  <c r="B305"/>
  <c r="C260"/>
  <c r="AO178"/>
  <c r="M178"/>
  <c r="AH178"/>
  <c r="T178"/>
  <c r="AA178"/>
  <c r="C178"/>
  <c r="C17"/>
  <c r="K88"/>
  <c r="J88"/>
  <c r="C8"/>
  <c r="J79"/>
  <c r="K79"/>
  <c r="K91"/>
  <c r="C20"/>
  <c r="J91"/>
  <c r="C5"/>
  <c r="J76"/>
  <c r="K76"/>
  <c r="C7"/>
  <c r="J78"/>
  <c r="K78"/>
  <c r="C18"/>
  <c r="J89"/>
  <c r="K89"/>
  <c r="B319"/>
  <c r="C274"/>
  <c r="B264"/>
  <c r="M219"/>
  <c r="AH219"/>
  <c r="AA219"/>
  <c r="T219"/>
  <c r="C219"/>
  <c r="C301"/>
  <c r="AH217"/>
  <c r="AO184"/>
  <c r="AO180"/>
  <c r="A213"/>
  <c r="A258" s="1"/>
  <c r="A303" s="1"/>
  <c r="A168"/>
  <c r="B312"/>
  <c r="C267"/>
  <c r="E191"/>
  <c r="AX168"/>
  <c r="AV178" s="1"/>
  <c r="C13"/>
  <c r="K84"/>
  <c r="J84"/>
  <c r="K87"/>
  <c r="C16"/>
  <c r="J87"/>
  <c r="C23"/>
  <c r="J94"/>
  <c r="K94"/>
  <c r="C14"/>
  <c r="J85"/>
  <c r="K85"/>
  <c r="B308"/>
  <c r="C263"/>
  <c r="B315"/>
  <c r="C270"/>
  <c r="AO167"/>
  <c r="AH210"/>
  <c r="AO183"/>
  <c r="AH212"/>
  <c r="AO170"/>
  <c r="G123"/>
  <c r="F126" s="1"/>
  <c r="AH228"/>
  <c r="A124"/>
  <c r="A80"/>
  <c r="B311"/>
  <c r="C266"/>
  <c r="B259"/>
  <c r="U258" s="1"/>
  <c r="AA214"/>
  <c r="T214"/>
  <c r="C214"/>
  <c r="AO214"/>
  <c r="M214"/>
  <c r="AH214"/>
  <c r="C310"/>
  <c r="J77"/>
  <c r="C6"/>
  <c r="K77"/>
  <c r="C12"/>
  <c r="K83"/>
  <c r="J83"/>
  <c r="C19"/>
  <c r="J90"/>
  <c r="K90"/>
  <c r="C11"/>
  <c r="K82"/>
  <c r="J82"/>
  <c r="AO174"/>
  <c r="M174"/>
  <c r="C174"/>
  <c r="AH174"/>
  <c r="T174"/>
  <c r="AA174"/>
  <c r="B261"/>
  <c r="AA216"/>
  <c r="T216"/>
  <c r="C216"/>
  <c r="M216"/>
  <c r="AH216"/>
  <c r="AH229"/>
  <c r="AH225"/>
  <c r="M227"/>
  <c r="AH227"/>
  <c r="B272"/>
  <c r="U259" s="1"/>
  <c r="AA227"/>
  <c r="T227"/>
  <c r="C227"/>
  <c r="B307"/>
  <c r="C262"/>
  <c r="B268"/>
  <c r="T223"/>
  <c r="AH223"/>
  <c r="C223"/>
  <c r="M223"/>
  <c r="AA223"/>
  <c r="C4"/>
  <c r="I74"/>
  <c r="F79" s="1"/>
  <c r="C47" s="1"/>
  <c r="K75"/>
  <c r="J75"/>
  <c r="C21"/>
  <c r="J92"/>
  <c r="K92"/>
  <c r="C10"/>
  <c r="J81"/>
  <c r="K81"/>
  <c r="C15"/>
  <c r="J86"/>
  <c r="K86"/>
  <c r="C9"/>
  <c r="K80"/>
  <c r="J80"/>
  <c r="C22"/>
  <c r="J93"/>
  <c r="K93"/>
  <c r="AE276"/>
  <c r="Y322"/>
  <c r="O215"/>
  <c r="O216" s="1"/>
  <c r="B300"/>
  <c r="C255"/>
  <c r="BK258"/>
  <c r="B302"/>
  <c r="C257"/>
  <c r="C303"/>
  <c r="B318"/>
  <c r="C273"/>
  <c r="AA171"/>
  <c r="M171"/>
  <c r="AO171"/>
  <c r="C171"/>
  <c r="T171"/>
  <c r="AH171"/>
  <c r="AH218"/>
  <c r="AO177"/>
  <c r="AO168"/>
  <c r="AO181"/>
  <c r="AO179"/>
  <c r="AH174" i="52"/>
  <c r="AH167"/>
  <c r="AH177"/>
  <c r="AH180"/>
  <c r="AH168"/>
  <c r="AH166"/>
  <c r="AH171"/>
  <c r="AH184"/>
  <c r="AH169"/>
  <c r="K93"/>
  <c r="K86"/>
  <c r="J92"/>
  <c r="C11"/>
  <c r="C9"/>
  <c r="J80"/>
  <c r="C22"/>
  <c r="K94"/>
  <c r="J84"/>
  <c r="K85"/>
  <c r="C15"/>
  <c r="C8"/>
  <c r="J79"/>
  <c r="C7"/>
  <c r="J78"/>
  <c r="K78"/>
  <c r="J88"/>
  <c r="C23"/>
  <c r="C13"/>
  <c r="K81"/>
  <c r="C14"/>
  <c r="I74"/>
  <c r="F79" s="1"/>
  <c r="C47" s="1"/>
  <c r="K80"/>
  <c r="B265"/>
  <c r="C220"/>
  <c r="AA220"/>
  <c r="T220"/>
  <c r="AO220"/>
  <c r="M220"/>
  <c r="AH220"/>
  <c r="B316"/>
  <c r="C271"/>
  <c r="B302"/>
  <c r="C257"/>
  <c r="AA228"/>
  <c r="T228"/>
  <c r="C228"/>
  <c r="AO228"/>
  <c r="M228"/>
  <c r="B273"/>
  <c r="BK259" s="1"/>
  <c r="AH228"/>
  <c r="AH179"/>
  <c r="AA179"/>
  <c r="T179"/>
  <c r="C179"/>
  <c r="M179"/>
  <c r="B319"/>
  <c r="C274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A210"/>
  <c r="AH210"/>
  <c r="M210"/>
  <c r="C210"/>
  <c r="AO210"/>
  <c r="T210"/>
  <c r="AO219"/>
  <c r="A213"/>
  <c r="A258" s="1"/>
  <c r="A303" s="1"/>
  <c r="A168"/>
  <c r="B263"/>
  <c r="AO218"/>
  <c r="M218"/>
  <c r="C218"/>
  <c r="AA218"/>
  <c r="AH218"/>
  <c r="T218"/>
  <c r="AA183"/>
  <c r="M183"/>
  <c r="C183"/>
  <c r="T183"/>
  <c r="AH183"/>
  <c r="B303"/>
  <c r="C258"/>
  <c r="B260"/>
  <c r="AO215"/>
  <c r="AH215"/>
  <c r="AA215"/>
  <c r="T215"/>
  <c r="M215"/>
  <c r="C215"/>
  <c r="E190"/>
  <c r="AQ168"/>
  <c r="AO173" s="1"/>
  <c r="B304"/>
  <c r="C259"/>
  <c r="G124"/>
  <c r="F127" s="1"/>
  <c r="G123"/>
  <c r="F126" s="1"/>
  <c r="F236"/>
  <c r="AX213"/>
  <c r="AV217" s="1"/>
  <c r="AH181"/>
  <c r="B315"/>
  <c r="C270"/>
  <c r="AY259"/>
  <c r="AA259"/>
  <c r="A80"/>
  <c r="A124"/>
  <c r="AH175"/>
  <c r="AA175"/>
  <c r="T175"/>
  <c r="M175"/>
  <c r="C175"/>
  <c r="B311"/>
  <c r="C266"/>
  <c r="B309"/>
  <c r="C264"/>
  <c r="AH178"/>
  <c r="AA178"/>
  <c r="M178"/>
  <c r="C178"/>
  <c r="T178"/>
  <c r="Y322"/>
  <c r="AE276"/>
  <c r="B306"/>
  <c r="C261"/>
  <c r="B262"/>
  <c r="AH217"/>
  <c r="AO217"/>
  <c r="T217"/>
  <c r="AA217"/>
  <c r="M217"/>
  <c r="C217"/>
  <c r="B312"/>
  <c r="C267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AA165"/>
  <c r="AH165"/>
  <c r="M165"/>
  <c r="C165"/>
  <c r="T165"/>
  <c r="B317"/>
  <c r="C272"/>
  <c r="C173"/>
  <c r="T173"/>
  <c r="M173"/>
  <c r="AH173"/>
  <c r="AA173"/>
  <c r="B268"/>
  <c r="AA223"/>
  <c r="C223"/>
  <c r="AV223"/>
  <c r="AH223"/>
  <c r="M223"/>
  <c r="AO223"/>
  <c r="T223"/>
  <c r="B269"/>
  <c r="AH224"/>
  <c r="T224"/>
  <c r="AV224"/>
  <c r="AA224"/>
  <c r="M224"/>
  <c r="C224"/>
  <c r="AO224"/>
  <c r="AA172"/>
  <c r="T172"/>
  <c r="M172"/>
  <c r="C172"/>
  <c r="AH172"/>
  <c r="AH170"/>
  <c r="AA170"/>
  <c r="T170"/>
  <c r="M170"/>
  <c r="C170"/>
  <c r="B301"/>
  <c r="C256"/>
  <c r="AO214"/>
  <c r="AH220" i="51"/>
  <c r="AO181"/>
  <c r="AO178"/>
  <c r="AO182"/>
  <c r="AO169"/>
  <c r="B269"/>
  <c r="M224"/>
  <c r="AH224"/>
  <c r="T224"/>
  <c r="C224"/>
  <c r="AA224"/>
  <c r="B273"/>
  <c r="AY259" s="1"/>
  <c r="AH228"/>
  <c r="AA228"/>
  <c r="T228"/>
  <c r="C228"/>
  <c r="M228"/>
  <c r="B308"/>
  <c r="C263"/>
  <c r="C9"/>
  <c r="J80"/>
  <c r="K80"/>
  <c r="K93"/>
  <c r="C22"/>
  <c r="J93"/>
  <c r="C13"/>
  <c r="K84"/>
  <c r="J84"/>
  <c r="J81"/>
  <c r="C10"/>
  <c r="K81"/>
  <c r="J94"/>
  <c r="K94"/>
  <c r="C23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AO165"/>
  <c r="M165"/>
  <c r="C165"/>
  <c r="AA165"/>
  <c r="AH165"/>
  <c r="T165"/>
  <c r="AH225"/>
  <c r="AH222"/>
  <c r="AO176"/>
  <c r="AH223"/>
  <c r="B264"/>
  <c r="M219"/>
  <c r="AH219"/>
  <c r="AA219"/>
  <c r="T219"/>
  <c r="C219"/>
  <c r="B304"/>
  <c r="C259"/>
  <c r="B317"/>
  <c r="C272"/>
  <c r="AO179"/>
  <c r="AA179"/>
  <c r="AH179"/>
  <c r="M179"/>
  <c r="C179"/>
  <c r="T179"/>
  <c r="M168"/>
  <c r="C168"/>
  <c r="AO168"/>
  <c r="AH168"/>
  <c r="AA168"/>
  <c r="T168"/>
  <c r="B258"/>
  <c r="AA213"/>
  <c r="T213"/>
  <c r="AH213"/>
  <c r="M213"/>
  <c r="C213"/>
  <c r="B312"/>
  <c r="C267"/>
  <c r="C170"/>
  <c r="AH170"/>
  <c r="AA170"/>
  <c r="T170"/>
  <c r="AO170"/>
  <c r="M170"/>
  <c r="B260"/>
  <c r="M215"/>
  <c r="AH215"/>
  <c r="AA215"/>
  <c r="T215"/>
  <c r="C215"/>
  <c r="T183"/>
  <c r="AO183"/>
  <c r="M183"/>
  <c r="C183"/>
  <c r="AH183"/>
  <c r="AA183"/>
  <c r="F235"/>
  <c r="AQ213"/>
  <c r="AO215" s="1"/>
  <c r="AH221"/>
  <c r="B302"/>
  <c r="C257"/>
  <c r="B301"/>
  <c r="C256"/>
  <c r="C7"/>
  <c r="J78"/>
  <c r="K78"/>
  <c r="K89"/>
  <c r="C18"/>
  <c r="J89"/>
  <c r="C6"/>
  <c r="J77"/>
  <c r="K77"/>
  <c r="J79"/>
  <c r="C8"/>
  <c r="K79"/>
  <c r="J91"/>
  <c r="C20"/>
  <c r="K91"/>
  <c r="J90"/>
  <c r="K90"/>
  <c r="C19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210"/>
  <c r="AA210"/>
  <c r="M210"/>
  <c r="C210"/>
  <c r="T210"/>
  <c r="AO172"/>
  <c r="AH172"/>
  <c r="AA172"/>
  <c r="T172"/>
  <c r="M172"/>
  <c r="C172"/>
  <c r="E191"/>
  <c r="AX168"/>
  <c r="AV168" s="1"/>
  <c r="AO171"/>
  <c r="AH212"/>
  <c r="AH211"/>
  <c r="AV174"/>
  <c r="T174"/>
  <c r="M174"/>
  <c r="AO174"/>
  <c r="AA174"/>
  <c r="C174"/>
  <c r="AH174"/>
  <c r="B316"/>
  <c r="C271"/>
  <c r="B315"/>
  <c r="BE259"/>
  <c r="AG259"/>
  <c r="AA259"/>
  <c r="C270"/>
  <c r="AS259"/>
  <c r="BK259"/>
  <c r="AM259"/>
  <c r="O259"/>
  <c r="C311"/>
  <c r="B310"/>
  <c r="C265"/>
  <c r="B313"/>
  <c r="C268"/>
  <c r="A212"/>
  <c r="A257" s="1"/>
  <c r="A302" s="1"/>
  <c r="A167"/>
  <c r="AE276"/>
  <c r="Y322"/>
  <c r="B319"/>
  <c r="C274"/>
  <c r="K85"/>
  <c r="C14"/>
  <c r="J85"/>
  <c r="I74"/>
  <c r="F79" s="1"/>
  <c r="C47" s="1"/>
  <c r="C4"/>
  <c r="J75"/>
  <c r="K75"/>
  <c r="C21"/>
  <c r="J92"/>
  <c r="K92"/>
  <c r="J87"/>
  <c r="C16"/>
  <c r="K87"/>
  <c r="J86"/>
  <c r="K86"/>
  <c r="C15"/>
  <c r="B262"/>
  <c r="AO217"/>
  <c r="M217"/>
  <c r="AH217"/>
  <c r="T217"/>
  <c r="C217"/>
  <c r="AA217"/>
  <c r="B306"/>
  <c r="C261"/>
  <c r="AH216"/>
  <c r="A123"/>
  <c r="A79"/>
  <c r="C11"/>
  <c r="K82"/>
  <c r="J82"/>
  <c r="C17"/>
  <c r="K88"/>
  <c r="J88"/>
  <c r="J83"/>
  <c r="C12"/>
  <c r="K83"/>
  <c r="J76"/>
  <c r="C5"/>
  <c r="K76"/>
  <c r="G124"/>
  <c r="F127" s="1"/>
  <c r="G123"/>
  <c r="F126" s="1"/>
  <c r="AH229"/>
  <c r="AH225" i="50"/>
  <c r="C10"/>
  <c r="K81"/>
  <c r="J81"/>
  <c r="C22"/>
  <c r="J93"/>
  <c r="K93"/>
  <c r="J75"/>
  <c r="C4"/>
  <c r="I74"/>
  <c r="F79" s="1"/>
  <c r="C47" s="1"/>
  <c r="K75"/>
  <c r="E190"/>
  <c r="AQ168"/>
  <c r="AO166" s="1"/>
  <c r="AH175"/>
  <c r="AH174"/>
  <c r="AH179"/>
  <c r="C305"/>
  <c r="C23"/>
  <c r="K94"/>
  <c r="J94"/>
  <c r="C12"/>
  <c r="K83"/>
  <c r="J83"/>
  <c r="C11"/>
  <c r="J82"/>
  <c r="K82"/>
  <c r="C6"/>
  <c r="J77"/>
  <c r="K77"/>
  <c r="B309"/>
  <c r="C264"/>
  <c r="B313"/>
  <c r="C268"/>
  <c r="B307"/>
  <c r="C262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B161"/>
  <c r="I158"/>
  <c r="D42" s="1"/>
  <c r="B157"/>
  <c r="I154"/>
  <c r="D38" s="1"/>
  <c r="B153"/>
  <c r="I150"/>
  <c r="D34" s="1"/>
  <c r="B149"/>
  <c r="I146"/>
  <c r="D30" s="1"/>
  <c r="B145"/>
  <c r="I142"/>
  <c r="D26" s="1"/>
  <c r="B141"/>
  <c r="I130"/>
  <c r="I127"/>
  <c r="I124"/>
  <c r="I121"/>
  <c r="I160"/>
  <c r="D44" s="1"/>
  <c r="B159"/>
  <c r="I156"/>
  <c r="D40" s="1"/>
  <c r="B155"/>
  <c r="I152"/>
  <c r="D36" s="1"/>
  <c r="B151"/>
  <c r="I148"/>
  <c r="D32" s="1"/>
  <c r="B147"/>
  <c r="I144"/>
  <c r="D28" s="1"/>
  <c r="B143"/>
  <c r="I140"/>
  <c r="D24" s="1"/>
  <c r="I132"/>
  <c r="I128"/>
  <c r="I125"/>
  <c r="I122"/>
  <c r="I120"/>
  <c r="B160"/>
  <c r="I149"/>
  <c r="D33" s="1"/>
  <c r="B144"/>
  <c r="I139"/>
  <c r="I129"/>
  <c r="I161"/>
  <c r="D45" s="1"/>
  <c r="I157"/>
  <c r="D41" s="1"/>
  <c r="B152"/>
  <c r="I141"/>
  <c r="D25" s="1"/>
  <c r="I135"/>
  <c r="I145"/>
  <c r="D29" s="1"/>
  <c r="I137"/>
  <c r="I153"/>
  <c r="D37" s="1"/>
  <c r="B148"/>
  <c r="I133"/>
  <c r="I126"/>
  <c r="B156"/>
  <c r="B140"/>
  <c r="I123"/>
  <c r="M166"/>
  <c r="C166"/>
  <c r="AH166"/>
  <c r="T166"/>
  <c r="AA166"/>
  <c r="B266"/>
  <c r="M221"/>
  <c r="AH221"/>
  <c r="T221"/>
  <c r="C221"/>
  <c r="AA221"/>
  <c r="B316"/>
  <c r="C271"/>
  <c r="B267"/>
  <c r="AA222"/>
  <c r="C222"/>
  <c r="M222"/>
  <c r="T222"/>
  <c r="AH222"/>
  <c r="B310"/>
  <c r="C265"/>
  <c r="B304"/>
  <c r="C259"/>
  <c r="B318"/>
  <c r="C273"/>
  <c r="B317"/>
  <c r="C272"/>
  <c r="B263"/>
  <c r="AA218"/>
  <c r="AH218"/>
  <c r="M218"/>
  <c r="C218"/>
  <c r="T218"/>
  <c r="B315"/>
  <c r="C270"/>
  <c r="BK259"/>
  <c r="AY259"/>
  <c r="AM259"/>
  <c r="AA259"/>
  <c r="O259"/>
  <c r="F259"/>
  <c r="BE259"/>
  <c r="AS259"/>
  <c r="AG259"/>
  <c r="U259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AH213"/>
  <c r="AH181"/>
  <c r="AH210"/>
  <c r="AH170"/>
  <c r="C19"/>
  <c r="K90"/>
  <c r="J90"/>
  <c r="C5"/>
  <c r="K76"/>
  <c r="J76"/>
  <c r="AE276"/>
  <c r="Y322"/>
  <c r="A124"/>
  <c r="A80"/>
  <c r="C15"/>
  <c r="K86"/>
  <c r="J86"/>
  <c r="C8"/>
  <c r="J79"/>
  <c r="K79"/>
  <c r="C20"/>
  <c r="J91"/>
  <c r="K91"/>
  <c r="C7"/>
  <c r="J78"/>
  <c r="K78"/>
  <c r="C18"/>
  <c r="J89"/>
  <c r="K89"/>
  <c r="J88"/>
  <c r="C17"/>
  <c r="K88"/>
  <c r="B256"/>
  <c r="AA211"/>
  <c r="T211"/>
  <c r="C211"/>
  <c r="M211"/>
  <c r="AH211"/>
  <c r="B303"/>
  <c r="C258"/>
  <c r="B319"/>
  <c r="C274"/>
  <c r="B314"/>
  <c r="C269"/>
  <c r="A213"/>
  <c r="A258" s="1"/>
  <c r="A303" s="1"/>
  <c r="A168"/>
  <c r="AH171"/>
  <c r="AA171"/>
  <c r="M171"/>
  <c r="C171"/>
  <c r="T171"/>
  <c r="B261"/>
  <c r="C216"/>
  <c r="AA216"/>
  <c r="AH216"/>
  <c r="M216"/>
  <c r="T216"/>
  <c r="B257"/>
  <c r="AH212"/>
  <c r="AA212"/>
  <c r="T212"/>
  <c r="C212"/>
  <c r="M212"/>
  <c r="AH180"/>
  <c r="AH165"/>
  <c r="AH178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224"/>
  <c r="AH226"/>
  <c r="AH228"/>
  <c r="AH184"/>
  <c r="C9"/>
  <c r="J80"/>
  <c r="K80"/>
  <c r="J92"/>
  <c r="C21"/>
  <c r="K92"/>
  <c r="B300"/>
  <c r="C255"/>
  <c r="AA176"/>
  <c r="T176"/>
  <c r="AH176"/>
  <c r="M176"/>
  <c r="C176"/>
  <c r="T177"/>
  <c r="C177"/>
  <c r="AH177"/>
  <c r="M177"/>
  <c r="AA177"/>
  <c r="AO167"/>
  <c r="M167"/>
  <c r="C167"/>
  <c r="AH167"/>
  <c r="T167"/>
  <c r="AA167"/>
  <c r="C16"/>
  <c r="K87"/>
  <c r="J87"/>
  <c r="C14"/>
  <c r="J85"/>
  <c r="K85"/>
  <c r="F81" s="1"/>
  <c r="C49" s="1"/>
  <c r="J84"/>
  <c r="C13"/>
  <c r="K84"/>
  <c r="F235"/>
  <c r="AQ213"/>
  <c r="AO212" s="1"/>
  <c r="AH215"/>
  <c r="AO173"/>
  <c r="AH173"/>
  <c r="AA173"/>
  <c r="T173"/>
  <c r="M173"/>
  <c r="P170" s="1"/>
  <c r="O173" s="1"/>
  <c r="C173"/>
  <c r="AH182"/>
  <c r="AH169"/>
  <c r="AH229"/>
  <c r="AH172"/>
  <c r="AH168"/>
  <c r="AH220"/>
  <c r="AH214"/>
  <c r="AH227" i="49"/>
  <c r="AH212"/>
  <c r="AH218"/>
  <c r="AH228"/>
  <c r="AH226"/>
  <c r="AO172"/>
  <c r="AO183"/>
  <c r="AO177"/>
  <c r="AO166"/>
  <c r="C18"/>
  <c r="K89"/>
  <c r="J89"/>
  <c r="B318"/>
  <c r="C273"/>
  <c r="C5"/>
  <c r="J76"/>
  <c r="K76"/>
  <c r="C14"/>
  <c r="J85"/>
  <c r="K85"/>
  <c r="AH169"/>
  <c r="AA169"/>
  <c r="T169"/>
  <c r="AO169"/>
  <c r="M169"/>
  <c r="C169"/>
  <c r="B259"/>
  <c r="C214"/>
  <c r="T214"/>
  <c r="M214"/>
  <c r="AH214"/>
  <c r="AA214"/>
  <c r="C176"/>
  <c r="AO176"/>
  <c r="AH176"/>
  <c r="AA176"/>
  <c r="T176"/>
  <c r="M176"/>
  <c r="C175"/>
  <c r="AO175"/>
  <c r="AH175"/>
  <c r="AA175"/>
  <c r="T175"/>
  <c r="M175"/>
  <c r="K92"/>
  <c r="C21"/>
  <c r="J92"/>
  <c r="C6"/>
  <c r="K77"/>
  <c r="J77"/>
  <c r="C12"/>
  <c r="J83"/>
  <c r="K83"/>
  <c r="C10"/>
  <c r="K81"/>
  <c r="J81"/>
  <c r="A213"/>
  <c r="A258" s="1"/>
  <c r="A303" s="1"/>
  <c r="A168"/>
  <c r="B312"/>
  <c r="C267"/>
  <c r="B316"/>
  <c r="C271"/>
  <c r="B309"/>
  <c r="C264"/>
  <c r="AA180"/>
  <c r="T180"/>
  <c r="AO180"/>
  <c r="M180"/>
  <c r="C180"/>
  <c r="AH180"/>
  <c r="B269"/>
  <c r="M224"/>
  <c r="AH224"/>
  <c r="AA224"/>
  <c r="T224"/>
  <c r="C224"/>
  <c r="AH229"/>
  <c r="AO181"/>
  <c r="K88"/>
  <c r="C17"/>
  <c r="J88"/>
  <c r="C16"/>
  <c r="J87"/>
  <c r="K87"/>
  <c r="C23"/>
  <c r="K94"/>
  <c r="J94"/>
  <c r="B308"/>
  <c r="C263"/>
  <c r="B307"/>
  <c r="C262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M210"/>
  <c r="AA210"/>
  <c r="AH210"/>
  <c r="T210"/>
  <c r="C210"/>
  <c r="C19"/>
  <c r="K90"/>
  <c r="J90"/>
  <c r="C4"/>
  <c r="I74"/>
  <c r="F79" s="1"/>
  <c r="C47" s="1"/>
  <c r="J75"/>
  <c r="K75"/>
  <c r="B313"/>
  <c r="C268"/>
  <c r="B265"/>
  <c r="AH220"/>
  <c r="AA220"/>
  <c r="T220"/>
  <c r="M220"/>
  <c r="C220"/>
  <c r="C22"/>
  <c r="J93"/>
  <c r="K93"/>
  <c r="A124"/>
  <c r="A80"/>
  <c r="B301"/>
  <c r="C256"/>
  <c r="B260"/>
  <c r="C215"/>
  <c r="T215"/>
  <c r="M215"/>
  <c r="AH215"/>
  <c r="AA215"/>
  <c r="F235"/>
  <c r="AQ213"/>
  <c r="AO214" s="1"/>
  <c r="AA179"/>
  <c r="T179"/>
  <c r="C179"/>
  <c r="AO179"/>
  <c r="M179"/>
  <c r="AH179"/>
  <c r="B319"/>
  <c r="C274"/>
  <c r="AE276"/>
  <c r="Y322"/>
  <c r="C9"/>
  <c r="J80"/>
  <c r="K80"/>
  <c r="B302"/>
  <c r="C257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T165"/>
  <c r="M165"/>
  <c r="AO165"/>
  <c r="AA165"/>
  <c r="C165"/>
  <c r="AH165"/>
  <c r="C20"/>
  <c r="J91"/>
  <c r="K91"/>
  <c r="E191"/>
  <c r="AX168"/>
  <c r="AV165" s="1"/>
  <c r="AO171"/>
  <c r="C8"/>
  <c r="K79"/>
  <c r="J79"/>
  <c r="C7"/>
  <c r="J78"/>
  <c r="K78"/>
  <c r="AA170"/>
  <c r="T170"/>
  <c r="AO170"/>
  <c r="M170"/>
  <c r="C170"/>
  <c r="AH170"/>
  <c r="AO182"/>
  <c r="AO167"/>
  <c r="AH216"/>
  <c r="AO178"/>
  <c r="B303"/>
  <c r="C258"/>
  <c r="B317"/>
  <c r="C272"/>
  <c r="K84"/>
  <c r="C13"/>
  <c r="J84"/>
  <c r="G123"/>
  <c r="F126" s="1"/>
  <c r="G124"/>
  <c r="F127" s="1"/>
  <c r="C11"/>
  <c r="K82"/>
  <c r="J82"/>
  <c r="B266"/>
  <c r="M221"/>
  <c r="AH221"/>
  <c r="T221"/>
  <c r="C221"/>
  <c r="AA221"/>
  <c r="C15"/>
  <c r="K86"/>
  <c r="J86"/>
  <c r="B270"/>
  <c r="T225"/>
  <c r="C225"/>
  <c r="M225"/>
  <c r="AH225"/>
  <c r="AA225"/>
  <c r="B306"/>
  <c r="C261"/>
  <c r="AO184"/>
  <c r="AO168"/>
  <c r="AO173"/>
  <c r="AH219"/>
  <c r="N232" i="48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J82"/>
  <c r="C11"/>
  <c r="K82"/>
  <c r="K84"/>
  <c r="C13"/>
  <c r="J84"/>
  <c r="C16"/>
  <c r="J87"/>
  <c r="K87"/>
  <c r="J76"/>
  <c r="C5"/>
  <c r="K76"/>
  <c r="A80"/>
  <c r="A124"/>
  <c r="B312"/>
  <c r="C267"/>
  <c r="AH211"/>
  <c r="AH225"/>
  <c r="AH213"/>
  <c r="AH179"/>
  <c r="AH228"/>
  <c r="AH173"/>
  <c r="G123"/>
  <c r="F126" s="1"/>
  <c r="B314"/>
  <c r="C269"/>
  <c r="B309"/>
  <c r="C264"/>
  <c r="J80"/>
  <c r="C9"/>
  <c r="K80"/>
  <c r="J93"/>
  <c r="K93"/>
  <c r="C22"/>
  <c r="C6"/>
  <c r="J77"/>
  <c r="K77"/>
  <c r="C12"/>
  <c r="K83"/>
  <c r="J83"/>
  <c r="J94"/>
  <c r="C23"/>
  <c r="K94"/>
  <c r="B319"/>
  <c r="C274"/>
  <c r="AQ168"/>
  <c r="AO169" s="1"/>
  <c r="E190"/>
  <c r="B303"/>
  <c r="C258"/>
  <c r="B259"/>
  <c r="AY258" s="1"/>
  <c r="AH214"/>
  <c r="AA214"/>
  <c r="T214"/>
  <c r="M214"/>
  <c r="C214"/>
  <c r="B317"/>
  <c r="C272"/>
  <c r="B310"/>
  <c r="C265"/>
  <c r="B305"/>
  <c r="C260"/>
  <c r="AH226"/>
  <c r="AH216"/>
  <c r="AH218"/>
  <c r="AH221"/>
  <c r="AH223"/>
  <c r="AH222"/>
  <c r="AH168"/>
  <c r="AH174"/>
  <c r="AH220"/>
  <c r="J78"/>
  <c r="K78"/>
  <c r="C7"/>
  <c r="J89"/>
  <c r="K89"/>
  <c r="C18"/>
  <c r="K75"/>
  <c r="I74"/>
  <c r="F79" s="1"/>
  <c r="C47" s="1"/>
  <c r="C4"/>
  <c r="J75"/>
  <c r="K92"/>
  <c r="C21"/>
  <c r="J92"/>
  <c r="C10"/>
  <c r="J81"/>
  <c r="K81"/>
  <c r="J90"/>
  <c r="C19"/>
  <c r="K90"/>
  <c r="B262"/>
  <c r="M217"/>
  <c r="AH217"/>
  <c r="AA217"/>
  <c r="T217"/>
  <c r="C217"/>
  <c r="M167"/>
  <c r="C167"/>
  <c r="G169" s="1"/>
  <c r="F172" s="1"/>
  <c r="AH167"/>
  <c r="AA167"/>
  <c r="T167"/>
  <c r="Y322"/>
  <c r="AE276"/>
  <c r="B315"/>
  <c r="C270"/>
  <c r="BK259"/>
  <c r="BE259"/>
  <c r="AY259"/>
  <c r="AS259"/>
  <c r="AM259"/>
  <c r="AG259"/>
  <c r="AA259"/>
  <c r="U259"/>
  <c r="O259"/>
  <c r="F259"/>
  <c r="C169"/>
  <c r="AH169"/>
  <c r="AK169" s="1"/>
  <c r="AJ172" s="1"/>
  <c r="AA169"/>
  <c r="T169"/>
  <c r="M169"/>
  <c r="AK170"/>
  <c r="AJ173" s="1"/>
  <c r="F235"/>
  <c r="AQ213"/>
  <c r="B316"/>
  <c r="C271"/>
  <c r="B306"/>
  <c r="C261"/>
  <c r="B301"/>
  <c r="C256"/>
  <c r="B308"/>
  <c r="C263"/>
  <c r="B311"/>
  <c r="C266"/>
  <c r="J85"/>
  <c r="K85"/>
  <c r="C14"/>
  <c r="K88"/>
  <c r="C17"/>
  <c r="J88"/>
  <c r="C8"/>
  <c r="J79"/>
  <c r="K79"/>
  <c r="C20"/>
  <c r="K91"/>
  <c r="J91"/>
  <c r="J86"/>
  <c r="C15"/>
  <c r="K86"/>
  <c r="AO172"/>
  <c r="AH172"/>
  <c r="AA172"/>
  <c r="T172"/>
  <c r="M172"/>
  <c r="C172"/>
  <c r="B257"/>
  <c r="AH212"/>
  <c r="T212"/>
  <c r="V214" s="1"/>
  <c r="AA212"/>
  <c r="M212"/>
  <c r="C212"/>
  <c r="G215" s="1"/>
  <c r="G216" s="1"/>
  <c r="B300"/>
  <c r="C255"/>
  <c r="B313"/>
  <c r="C268"/>
  <c r="A213"/>
  <c r="A258" s="1"/>
  <c r="A303" s="1"/>
  <c r="A168"/>
  <c r="B318"/>
  <c r="C273"/>
  <c r="AH229"/>
  <c r="AH227"/>
  <c r="AH215"/>
  <c r="AH167" i="47"/>
  <c r="A82"/>
  <c r="A126"/>
  <c r="B269"/>
  <c r="M224"/>
  <c r="AH224"/>
  <c r="AA224"/>
  <c r="T224"/>
  <c r="C224"/>
  <c r="K94"/>
  <c r="C23"/>
  <c r="J94"/>
  <c r="J80"/>
  <c r="C9"/>
  <c r="K80"/>
  <c r="B307"/>
  <c r="C262"/>
  <c r="M180"/>
  <c r="C180"/>
  <c r="AA180"/>
  <c r="AH180"/>
  <c r="T180"/>
  <c r="J79"/>
  <c r="K79"/>
  <c r="C8"/>
  <c r="J93"/>
  <c r="C22"/>
  <c r="K93"/>
  <c r="B258"/>
  <c r="T213"/>
  <c r="AH213"/>
  <c r="M213"/>
  <c r="C213"/>
  <c r="AA213"/>
  <c r="B306"/>
  <c r="C261"/>
  <c r="AH228"/>
  <c r="AH226"/>
  <c r="AH227"/>
  <c r="AH170"/>
  <c r="AH165"/>
  <c r="AH216"/>
  <c r="AH223"/>
  <c r="A215"/>
  <c r="A260" s="1"/>
  <c r="A305" s="1"/>
  <c r="A170"/>
  <c r="M179"/>
  <c r="AA179"/>
  <c r="C179"/>
  <c r="AH179"/>
  <c r="T179"/>
  <c r="E190"/>
  <c r="AQ168"/>
  <c r="AO180" s="1"/>
  <c r="K87"/>
  <c r="C16"/>
  <c r="J87"/>
  <c r="C5"/>
  <c r="K76"/>
  <c r="J76"/>
  <c r="J85"/>
  <c r="C14"/>
  <c r="K85"/>
  <c r="J91"/>
  <c r="K91"/>
  <c r="C20"/>
  <c r="J77"/>
  <c r="K77"/>
  <c r="C6"/>
  <c r="K86"/>
  <c r="C15"/>
  <c r="J86"/>
  <c r="B319"/>
  <c r="C274"/>
  <c r="G124"/>
  <c r="F127" s="1"/>
  <c r="G123"/>
  <c r="F126" s="1"/>
  <c r="B256"/>
  <c r="T211"/>
  <c r="C211"/>
  <c r="M211"/>
  <c r="AA211"/>
  <c r="AH211"/>
  <c r="B305"/>
  <c r="C260"/>
  <c r="B308"/>
  <c r="C263"/>
  <c r="B309"/>
  <c r="C264"/>
  <c r="B266"/>
  <c r="AH221"/>
  <c r="AA221"/>
  <c r="AC215" s="1"/>
  <c r="AC216" s="1"/>
  <c r="C221"/>
  <c r="T221"/>
  <c r="M221"/>
  <c r="AH168"/>
  <c r="AA168"/>
  <c r="T168"/>
  <c r="C168"/>
  <c r="M168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H217"/>
  <c r="AH184"/>
  <c r="AH183"/>
  <c r="AH219"/>
  <c r="AH172"/>
  <c r="AH174"/>
  <c r="C10"/>
  <c r="J81"/>
  <c r="K81"/>
  <c r="B318"/>
  <c r="C273"/>
  <c r="J83"/>
  <c r="K83"/>
  <c r="C12"/>
  <c r="J84"/>
  <c r="K84"/>
  <c r="C13"/>
  <c r="B316"/>
  <c r="C271"/>
  <c r="B300"/>
  <c r="C255"/>
  <c r="B317"/>
  <c r="C272"/>
  <c r="AE322"/>
  <c r="AK276"/>
  <c r="K90"/>
  <c r="C19"/>
  <c r="J90"/>
  <c r="B302"/>
  <c r="C257"/>
  <c r="B312"/>
  <c r="C267"/>
  <c r="J92"/>
  <c r="K92"/>
  <c r="C21"/>
  <c r="J78"/>
  <c r="C7"/>
  <c r="K78"/>
  <c r="K75"/>
  <c r="I74"/>
  <c r="F79" s="1"/>
  <c r="C47" s="1"/>
  <c r="J75"/>
  <c r="C4"/>
  <c r="T166"/>
  <c r="AA166"/>
  <c r="C166"/>
  <c r="AH166"/>
  <c r="M166"/>
  <c r="AH176"/>
  <c r="AA176"/>
  <c r="T176"/>
  <c r="M176"/>
  <c r="C176"/>
  <c r="B313"/>
  <c r="C268"/>
  <c r="AH210"/>
  <c r="AH214"/>
  <c r="AH229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J88"/>
  <c r="K88"/>
  <c r="C17"/>
  <c r="F235"/>
  <c r="AQ213"/>
  <c r="AO225" s="1"/>
  <c r="J82"/>
  <c r="C11"/>
  <c r="K82"/>
  <c r="J89"/>
  <c r="C18"/>
  <c r="K89"/>
  <c r="B310"/>
  <c r="C265"/>
  <c r="B270"/>
  <c r="T225"/>
  <c r="V215" s="1"/>
  <c r="V216" s="1"/>
  <c r="C225"/>
  <c r="M225"/>
  <c r="AH225"/>
  <c r="AA225"/>
  <c r="B304"/>
  <c r="C259"/>
  <c r="AH220"/>
  <c r="AH171"/>
  <c r="AH212"/>
  <c r="AH222"/>
  <c r="AH173"/>
  <c r="AH218"/>
  <c r="AH178"/>
  <c r="AH169"/>
  <c r="AH224" i="46"/>
  <c r="AH229"/>
  <c r="AH180"/>
  <c r="AH166"/>
  <c r="AH172"/>
  <c r="AH183"/>
  <c r="AH181"/>
  <c r="C11"/>
  <c r="K82"/>
  <c r="J82"/>
  <c r="J77"/>
  <c r="C6"/>
  <c r="K77"/>
  <c r="C12"/>
  <c r="K83"/>
  <c r="J83"/>
  <c r="J90"/>
  <c r="C19"/>
  <c r="K90"/>
  <c r="G124"/>
  <c r="F127" s="1"/>
  <c r="G123"/>
  <c r="F126" s="1"/>
  <c r="Y322"/>
  <c r="AE276"/>
  <c r="E190"/>
  <c r="AQ168"/>
  <c r="AO174" s="1"/>
  <c r="A212"/>
  <c r="A257" s="1"/>
  <c r="A302" s="1"/>
  <c r="A167"/>
  <c r="B264"/>
  <c r="AH219"/>
  <c r="AA219"/>
  <c r="T219"/>
  <c r="M219"/>
  <c r="C219"/>
  <c r="AH225"/>
  <c r="B303"/>
  <c r="C258"/>
  <c r="C9"/>
  <c r="K80"/>
  <c r="J80"/>
  <c r="J93"/>
  <c r="K93"/>
  <c r="C22"/>
  <c r="I74"/>
  <c r="F79" s="1"/>
  <c r="C47" s="1"/>
  <c r="C4"/>
  <c r="K75"/>
  <c r="J75"/>
  <c r="C21"/>
  <c r="J92"/>
  <c r="K92"/>
  <c r="C10"/>
  <c r="J81"/>
  <c r="K81"/>
  <c r="J86"/>
  <c r="C15"/>
  <c r="K86"/>
  <c r="B266"/>
  <c r="M221"/>
  <c r="AH221"/>
  <c r="AA221"/>
  <c r="C221"/>
  <c r="T221"/>
  <c r="B319"/>
  <c r="C274"/>
  <c r="B263"/>
  <c r="AA218"/>
  <c r="M218"/>
  <c r="AH218"/>
  <c r="C218"/>
  <c r="T218"/>
  <c r="B316"/>
  <c r="C271"/>
  <c r="B268"/>
  <c r="M223"/>
  <c r="AH223"/>
  <c r="AA223"/>
  <c r="C223"/>
  <c r="T223"/>
  <c r="B307"/>
  <c r="C262"/>
  <c r="B318"/>
  <c r="C273"/>
  <c r="B272"/>
  <c r="BK259" s="1"/>
  <c r="M227"/>
  <c r="AH227"/>
  <c r="AA227"/>
  <c r="T227"/>
  <c r="C227"/>
  <c r="AA174"/>
  <c r="T174"/>
  <c r="M174"/>
  <c r="C174"/>
  <c r="AH174"/>
  <c r="AH220"/>
  <c r="AH211"/>
  <c r="AH179"/>
  <c r="J78"/>
  <c r="K78"/>
  <c r="C7"/>
  <c r="J89"/>
  <c r="K89"/>
  <c r="C18"/>
  <c r="C17"/>
  <c r="K88"/>
  <c r="J88"/>
  <c r="C8"/>
  <c r="J79"/>
  <c r="K79"/>
  <c r="K91"/>
  <c r="C20"/>
  <c r="J91"/>
  <c r="J76"/>
  <c r="C5"/>
  <c r="K76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M210"/>
  <c r="AH210"/>
  <c r="AA210"/>
  <c r="T210"/>
  <c r="C210"/>
  <c r="C176"/>
  <c r="AH176"/>
  <c r="AA176"/>
  <c r="T176"/>
  <c r="M176"/>
  <c r="B310"/>
  <c r="C265"/>
  <c r="AH173"/>
  <c r="AA173"/>
  <c r="T173"/>
  <c r="M173"/>
  <c r="C173"/>
  <c r="B315"/>
  <c r="C270"/>
  <c r="AG259"/>
  <c r="B306"/>
  <c r="C261"/>
  <c r="C170"/>
  <c r="AH170"/>
  <c r="AA170"/>
  <c r="T170"/>
  <c r="M170"/>
  <c r="AH178"/>
  <c r="AA178"/>
  <c r="T178"/>
  <c r="C178"/>
  <c r="M178"/>
  <c r="B257"/>
  <c r="AA212"/>
  <c r="T212"/>
  <c r="C212"/>
  <c r="M212"/>
  <c r="AH212"/>
  <c r="M182"/>
  <c r="C182"/>
  <c r="AH182"/>
  <c r="AA182"/>
  <c r="T182"/>
  <c r="AH168"/>
  <c r="B314"/>
  <c r="C269"/>
  <c r="J85"/>
  <c r="K85"/>
  <c r="C14"/>
  <c r="C13"/>
  <c r="K84"/>
  <c r="J84"/>
  <c r="K87"/>
  <c r="C16"/>
  <c r="J87"/>
  <c r="J94"/>
  <c r="C23"/>
  <c r="K94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M165"/>
  <c r="C165"/>
  <c r="AH165"/>
  <c r="T165"/>
  <c r="AA165"/>
  <c r="F235"/>
  <c r="AQ213"/>
  <c r="AH215"/>
  <c r="AA215"/>
  <c r="T215"/>
  <c r="M215"/>
  <c r="B260"/>
  <c r="C215"/>
  <c r="B301"/>
  <c r="C256"/>
  <c r="B304"/>
  <c r="C259"/>
  <c r="B312"/>
  <c r="C267"/>
  <c r="A123"/>
  <c r="A79"/>
  <c r="M167"/>
  <c r="C167"/>
  <c r="AH167"/>
  <c r="T167"/>
  <c r="AA167"/>
  <c r="AH226"/>
  <c r="AH214"/>
  <c r="AH222"/>
  <c r="AH217"/>
  <c r="AH228"/>
  <c r="C18" i="45"/>
  <c r="K89"/>
  <c r="J89"/>
  <c r="B262"/>
  <c r="M217"/>
  <c r="AA217"/>
  <c r="AH217"/>
  <c r="C217"/>
  <c r="T217"/>
  <c r="B260"/>
  <c r="AH215"/>
  <c r="AA215"/>
  <c r="T215"/>
  <c r="C215"/>
  <c r="M215"/>
  <c r="A212"/>
  <c r="A257" s="1"/>
  <c r="A302" s="1"/>
  <c r="A167"/>
  <c r="J87"/>
  <c r="K87"/>
  <c r="C16"/>
  <c r="C15"/>
  <c r="J86"/>
  <c r="K86"/>
  <c r="C9"/>
  <c r="J80"/>
  <c r="K80"/>
  <c r="C22"/>
  <c r="M22" i="44" s="1"/>
  <c r="K93" i="45"/>
  <c r="J93"/>
  <c r="C4"/>
  <c r="I74"/>
  <c r="F79" s="1"/>
  <c r="C47" s="1"/>
  <c r="K75"/>
  <c r="J75"/>
  <c r="C21"/>
  <c r="J92"/>
  <c r="K92"/>
  <c r="B312"/>
  <c r="C267"/>
  <c r="B272"/>
  <c r="BE259" s="1"/>
  <c r="AH227"/>
  <c r="AA227"/>
  <c r="T227"/>
  <c r="C227"/>
  <c r="M227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M165"/>
  <c r="C165"/>
  <c r="AH165"/>
  <c r="T165"/>
  <c r="AA165"/>
  <c r="B255"/>
  <c r="N232"/>
  <c r="U232" s="1"/>
  <c r="AB232" s="1"/>
  <c r="AI232" s="1"/>
  <c r="AP232" s="1"/>
  <c r="AW232" s="1"/>
  <c r="BD232" s="1"/>
  <c r="BK232" s="1"/>
  <c r="BR232" s="1"/>
  <c r="BY232" s="1"/>
  <c r="CF232" s="1"/>
  <c r="CM232" s="1"/>
  <c r="CT232" s="1"/>
  <c r="DA232" s="1"/>
  <c r="AA210"/>
  <c r="T210"/>
  <c r="C210"/>
  <c r="M210"/>
  <c r="AH210"/>
  <c r="B301"/>
  <c r="C256"/>
  <c r="B303"/>
  <c r="C258"/>
  <c r="B313"/>
  <c r="C268"/>
  <c r="B310"/>
  <c r="C265"/>
  <c r="B316"/>
  <c r="C271"/>
  <c r="C169"/>
  <c r="AH169"/>
  <c r="AA169"/>
  <c r="T169"/>
  <c r="M169"/>
  <c r="E190"/>
  <c r="AQ168"/>
  <c r="AO174" s="1"/>
  <c r="AH167"/>
  <c r="AH211"/>
  <c r="C12"/>
  <c r="K83"/>
  <c r="J83"/>
  <c r="C7"/>
  <c r="K78"/>
  <c r="J78"/>
  <c r="AA182"/>
  <c r="T182"/>
  <c r="M182"/>
  <c r="C182"/>
  <c r="AH182"/>
  <c r="C10"/>
  <c r="K81"/>
  <c r="J81"/>
  <c r="C23"/>
  <c r="J94"/>
  <c r="K94"/>
  <c r="C14"/>
  <c r="M14" i="44" s="1"/>
  <c r="K85" i="45"/>
  <c r="J85"/>
  <c r="C13"/>
  <c r="K84"/>
  <c r="J84"/>
  <c r="M172"/>
  <c r="C172"/>
  <c r="AH172"/>
  <c r="AA172"/>
  <c r="T172"/>
  <c r="AK276"/>
  <c r="AE322"/>
  <c r="AH174"/>
  <c r="T174"/>
  <c r="AA174"/>
  <c r="M174"/>
  <c r="C174"/>
  <c r="A79"/>
  <c r="A123"/>
  <c r="B319"/>
  <c r="C274"/>
  <c r="B266"/>
  <c r="AH221"/>
  <c r="AA221"/>
  <c r="C221"/>
  <c r="T221"/>
  <c r="M221"/>
  <c r="C173"/>
  <c r="AH173"/>
  <c r="M173"/>
  <c r="AA173"/>
  <c r="T173"/>
  <c r="B263"/>
  <c r="T218"/>
  <c r="C218"/>
  <c r="AH218"/>
  <c r="M218"/>
  <c r="AA218"/>
  <c r="C302"/>
  <c r="C5"/>
  <c r="J76"/>
  <c r="K76"/>
  <c r="C17"/>
  <c r="M17" i="44" s="1"/>
  <c r="K88" i="45"/>
  <c r="J88"/>
  <c r="C8"/>
  <c r="J79"/>
  <c r="K79"/>
  <c r="J91"/>
  <c r="K91"/>
  <c r="C20"/>
  <c r="M20" i="44" s="1"/>
  <c r="C19" i="45"/>
  <c r="J90"/>
  <c r="K90"/>
  <c r="C11"/>
  <c r="M11" i="44" s="1"/>
  <c r="K82" i="45"/>
  <c r="J82"/>
  <c r="J77"/>
  <c r="C6"/>
  <c r="M6" i="44" s="1"/>
  <c r="K77" i="45"/>
  <c r="B314"/>
  <c r="C269"/>
  <c r="C170"/>
  <c r="AH170"/>
  <c r="AA170"/>
  <c r="T170"/>
  <c r="M170"/>
  <c r="G124"/>
  <c r="F127" s="1"/>
  <c r="G123"/>
  <c r="F126" s="1"/>
  <c r="B264"/>
  <c r="C219"/>
  <c r="AA219"/>
  <c r="AH219"/>
  <c r="M219"/>
  <c r="T219"/>
  <c r="B315"/>
  <c r="C270"/>
  <c r="B306"/>
  <c r="C261"/>
  <c r="B318"/>
  <c r="C273"/>
  <c r="AA176"/>
  <c r="T176"/>
  <c r="AO176"/>
  <c r="M176"/>
  <c r="C176"/>
  <c r="AH176"/>
  <c r="F235"/>
  <c r="AQ213"/>
  <c r="AO221" s="1"/>
  <c r="AH212"/>
  <c r="B259"/>
  <c r="AH214"/>
  <c r="AA214"/>
  <c r="T214"/>
  <c r="C214"/>
  <c r="M214"/>
  <c r="AH220"/>
  <c r="J89" i="44"/>
  <c r="AH214"/>
  <c r="K75"/>
  <c r="K81"/>
  <c r="K76"/>
  <c r="J81"/>
  <c r="C5"/>
  <c r="C7"/>
  <c r="C16"/>
  <c r="C8"/>
  <c r="AH224"/>
  <c r="C21"/>
  <c r="K94"/>
  <c r="K93"/>
  <c r="C12"/>
  <c r="C22"/>
  <c r="J78"/>
  <c r="J80"/>
  <c r="K83"/>
  <c r="K90"/>
  <c r="K80"/>
  <c r="N187"/>
  <c r="U187" s="1"/>
  <c r="AB187" s="1"/>
  <c r="AI187" s="1"/>
  <c r="AP187" s="1"/>
  <c r="AW187" s="1"/>
  <c r="BD187" s="1"/>
  <c r="BK187" s="1"/>
  <c r="BR187" s="1"/>
  <c r="BY187" s="1"/>
  <c r="CF187" s="1"/>
  <c r="CM187" s="1"/>
  <c r="CT187" s="1"/>
  <c r="DA187" s="1"/>
  <c r="I74"/>
  <c r="F79" s="1"/>
  <c r="C47" s="1"/>
  <c r="C23"/>
  <c r="B307"/>
  <c r="C307" s="1"/>
  <c r="C262"/>
  <c r="AE322"/>
  <c r="AK276"/>
  <c r="W169"/>
  <c r="V172" s="1"/>
  <c r="P170"/>
  <c r="O173" s="1"/>
  <c r="G169"/>
  <c r="F172" s="1"/>
  <c r="G123"/>
  <c r="F126" s="1"/>
  <c r="G214"/>
  <c r="O214"/>
  <c r="V215"/>
  <c r="V216" s="1"/>
  <c r="B301"/>
  <c r="C301" s="1"/>
  <c r="C256"/>
  <c r="C266"/>
  <c r="B311"/>
  <c r="C311" s="1"/>
  <c r="AG259"/>
  <c r="AY259"/>
  <c r="C270"/>
  <c r="AS259"/>
  <c r="BK259"/>
  <c r="F259"/>
  <c r="B315"/>
  <c r="C315" s="1"/>
  <c r="AM259"/>
  <c r="AA259"/>
  <c r="O259"/>
  <c r="BE259"/>
  <c r="C271"/>
  <c r="B316"/>
  <c r="C316" s="1"/>
  <c r="C274"/>
  <c r="B319"/>
  <c r="C319" s="1"/>
  <c r="C272"/>
  <c r="B317"/>
  <c r="C317" s="1"/>
  <c r="B309"/>
  <c r="C309" s="1"/>
  <c r="C264"/>
  <c r="B305"/>
  <c r="C305" s="1"/>
  <c r="C260"/>
  <c r="C268"/>
  <c r="B313"/>
  <c r="C313" s="1"/>
  <c r="B318"/>
  <c r="C318" s="1"/>
  <c r="C273"/>
  <c r="B303"/>
  <c r="C303" s="1"/>
  <c r="C258"/>
  <c r="A212"/>
  <c r="A257" s="1"/>
  <c r="A302" s="1"/>
  <c r="A167"/>
  <c r="A123"/>
  <c r="A79"/>
  <c r="C257"/>
  <c r="B302"/>
  <c r="B310"/>
  <c r="C265"/>
  <c r="B332" i="40"/>
  <c r="C284"/>
  <c r="I126"/>
  <c r="I164"/>
  <c r="D42" s="1"/>
  <c r="I137"/>
  <c r="B166"/>
  <c r="I170"/>
  <c r="D48" s="1"/>
  <c r="I130"/>
  <c r="I134"/>
  <c r="B159"/>
  <c r="I149"/>
  <c r="D27" s="1"/>
  <c r="I159"/>
  <c r="D37" s="1"/>
  <c r="B149"/>
  <c r="I160"/>
  <c r="D38" s="1"/>
  <c r="I162"/>
  <c r="D40" s="1"/>
  <c r="I155"/>
  <c r="D33" s="1"/>
  <c r="I140"/>
  <c r="I128"/>
  <c r="I151"/>
  <c r="D29" s="1"/>
  <c r="B170"/>
  <c r="I156"/>
  <c r="D34" s="1"/>
  <c r="I135"/>
  <c r="B152"/>
  <c r="B161"/>
  <c r="B150"/>
  <c r="I153"/>
  <c r="D31" s="1"/>
  <c r="B151"/>
  <c r="I145"/>
  <c r="B165"/>
  <c r="I150"/>
  <c r="D28" s="1"/>
  <c r="I168"/>
  <c r="D46" s="1"/>
  <c r="I157"/>
  <c r="D35" s="1"/>
  <c r="B163"/>
  <c r="I136"/>
  <c r="I143"/>
  <c r="I131"/>
  <c r="I148"/>
  <c r="D26" s="1"/>
  <c r="I142"/>
  <c r="B156"/>
  <c r="B148"/>
  <c r="B162"/>
  <c r="I158"/>
  <c r="D36" s="1"/>
  <c r="I166"/>
  <c r="D44" s="1"/>
  <c r="B153"/>
  <c r="I144"/>
  <c r="I165"/>
  <c r="D43" s="1"/>
  <c r="I167"/>
  <c r="D45" s="1"/>
  <c r="I138"/>
  <c r="B168"/>
  <c r="I141"/>
  <c r="B169"/>
  <c r="B155"/>
  <c r="I139"/>
  <c r="B158"/>
  <c r="I132"/>
  <c r="I129"/>
  <c r="B160"/>
  <c r="I147"/>
  <c r="D25" s="1"/>
  <c r="B164"/>
  <c r="B154"/>
  <c r="I152"/>
  <c r="D30" s="1"/>
  <c r="B167"/>
  <c r="I161"/>
  <c r="D39" s="1"/>
  <c r="I146"/>
  <c r="B157"/>
  <c r="I127"/>
  <c r="I169"/>
  <c r="D47" s="1"/>
  <c r="B147"/>
  <c r="I154"/>
  <c r="D32" s="1"/>
  <c r="I163"/>
  <c r="D41" s="1"/>
  <c r="I133"/>
  <c r="A225"/>
  <c r="A273" s="1"/>
  <c r="A321" s="1"/>
  <c r="A177"/>
  <c r="C290"/>
  <c r="B338"/>
  <c r="AH175"/>
  <c r="AH179"/>
  <c r="AH181"/>
  <c r="E200"/>
  <c r="AH183"/>
  <c r="AH187"/>
  <c r="AH185"/>
  <c r="AH189"/>
  <c r="AH177"/>
  <c r="AQ178"/>
  <c r="AH191"/>
  <c r="AH193"/>
  <c r="AH174"/>
  <c r="AH223" i="44"/>
  <c r="F235"/>
  <c r="AQ213"/>
  <c r="AH217"/>
  <c r="AH169"/>
  <c r="AH173"/>
  <c r="AH240" i="40"/>
  <c r="AH238"/>
  <c r="O228"/>
  <c r="O229" s="1"/>
  <c r="C282"/>
  <c r="B330"/>
  <c r="G179"/>
  <c r="F182" s="1"/>
  <c r="G180"/>
  <c r="F183" s="1"/>
  <c r="P179"/>
  <c r="O182" s="1"/>
  <c r="P180"/>
  <c r="O183" s="1"/>
  <c r="P169" i="44"/>
  <c r="O172" s="1"/>
  <c r="C318" i="40"/>
  <c r="C274"/>
  <c r="B322"/>
  <c r="A83"/>
  <c r="A130"/>
  <c r="AD180"/>
  <c r="AC183" s="1"/>
  <c r="AD179"/>
  <c r="AC182" s="1"/>
  <c r="AH175" i="44"/>
  <c r="AH236" i="40"/>
  <c r="W180"/>
  <c r="V183" s="1"/>
  <c r="AH242"/>
  <c r="AH178"/>
  <c r="AH182"/>
  <c r="C280"/>
  <c r="B328"/>
  <c r="B324"/>
  <c r="C276"/>
  <c r="B308" i="44"/>
  <c r="C263"/>
  <c r="C312"/>
  <c r="C272" i="40"/>
  <c r="B320"/>
  <c r="C261" i="44"/>
  <c r="B306"/>
  <c r="B334" i="40"/>
  <c r="AY275"/>
  <c r="BK275"/>
  <c r="C286"/>
  <c r="BE275"/>
  <c r="O275"/>
  <c r="AS275"/>
  <c r="AG275"/>
  <c r="AA275"/>
  <c r="U275"/>
  <c r="F275"/>
  <c r="AM275"/>
  <c r="V227"/>
  <c r="U274"/>
  <c r="AC228"/>
  <c r="AC229" s="1"/>
  <c r="B304" i="44"/>
  <c r="C259"/>
  <c r="C278" i="40"/>
  <c r="B326"/>
  <c r="AD170" i="44"/>
  <c r="AC173" s="1"/>
  <c r="AD169"/>
  <c r="AC172" s="1"/>
  <c r="AH176"/>
  <c r="AH180"/>
  <c r="AH168"/>
  <c r="AH182"/>
  <c r="AH172"/>
  <c r="AH167"/>
  <c r="AH178"/>
  <c r="AH184"/>
  <c r="AH174"/>
  <c r="E190"/>
  <c r="AH170"/>
  <c r="AH181"/>
  <c r="AQ168"/>
  <c r="AH183"/>
  <c r="AH165"/>
  <c r="AH177"/>
  <c r="AH166"/>
  <c r="O215"/>
  <c r="O216" s="1"/>
  <c r="AH233" i="40"/>
  <c r="AH223"/>
  <c r="AH227"/>
  <c r="AH239"/>
  <c r="AH231"/>
  <c r="AQ226"/>
  <c r="AH235"/>
  <c r="AH241"/>
  <c r="AH225"/>
  <c r="AH237"/>
  <c r="AH229"/>
  <c r="F248"/>
  <c r="AH222"/>
  <c r="B314" i="44"/>
  <c r="C269"/>
  <c r="C288" i="40"/>
  <c r="B336"/>
  <c r="F83" i="44"/>
  <c r="C51" s="1"/>
  <c r="AM274" i="40"/>
  <c r="AS274"/>
  <c r="AH188"/>
  <c r="AH179" i="44"/>
  <c r="F261" i="60" l="1"/>
  <c r="Q212" i="62"/>
  <c r="Q216"/>
  <c r="Q220"/>
  <c r="Q224"/>
  <c r="Q228"/>
  <c r="Q211"/>
  <c r="Q215"/>
  <c r="Q219"/>
  <c r="Q223"/>
  <c r="Q227"/>
  <c r="Q214"/>
  <c r="Q218"/>
  <c r="Q222"/>
  <c r="Q226"/>
  <c r="Q210"/>
  <c r="Q229"/>
  <c r="Q213"/>
  <c r="Q217"/>
  <c r="Q221"/>
  <c r="Q225"/>
  <c r="P170" i="47"/>
  <c r="O173" s="1"/>
  <c r="V215" i="57"/>
  <c r="V216" s="1"/>
  <c r="I131"/>
  <c r="B150"/>
  <c r="I125"/>
  <c r="B151"/>
  <c r="I129"/>
  <c r="I145"/>
  <c r="D29" s="1"/>
  <c r="I161"/>
  <c r="D45" s="1"/>
  <c r="I146"/>
  <c r="D30" s="1"/>
  <c r="F274" i="40"/>
  <c r="N292" s="1"/>
  <c r="AY274"/>
  <c r="G227"/>
  <c r="B254" s="1"/>
  <c r="BK274"/>
  <c r="AH215" i="44"/>
  <c r="AH229"/>
  <c r="AH222"/>
  <c r="AH219"/>
  <c r="AH212"/>
  <c r="AO172" i="45"/>
  <c r="M10" i="44"/>
  <c r="AO182" i="45"/>
  <c r="M12" i="44"/>
  <c r="M15"/>
  <c r="M18"/>
  <c r="AO170" i="46"/>
  <c r="U259"/>
  <c r="F259"/>
  <c r="AO173"/>
  <c r="O215" i="47"/>
  <c r="O216" s="1"/>
  <c r="AM258"/>
  <c r="O214" i="48"/>
  <c r="AA258"/>
  <c r="AO167"/>
  <c r="F83" i="52"/>
  <c r="C51" s="1"/>
  <c r="W169" i="53"/>
  <c r="V172" s="1"/>
  <c r="AO216"/>
  <c r="AY258"/>
  <c r="V215"/>
  <c r="V216" s="1"/>
  <c r="F259" i="55"/>
  <c r="AG259"/>
  <c r="BE259"/>
  <c r="AV223"/>
  <c r="P169" i="57"/>
  <c r="O172" s="1"/>
  <c r="B142"/>
  <c r="B158"/>
  <c r="B143"/>
  <c r="B159"/>
  <c r="I139"/>
  <c r="I153"/>
  <c r="D37" s="1"/>
  <c r="I130"/>
  <c r="I154"/>
  <c r="D38" s="1"/>
  <c r="AO212" i="59"/>
  <c r="W171" i="62"/>
  <c r="V174" s="1"/>
  <c r="V215"/>
  <c r="U302" i="44"/>
  <c r="O214" i="60"/>
  <c r="O258" i="62"/>
  <c r="O257" s="1"/>
  <c r="AM258"/>
  <c r="AA258"/>
  <c r="V215" i="60"/>
  <c r="P170"/>
  <c r="O173" s="1"/>
  <c r="AK169"/>
  <c r="AJ172" s="1"/>
  <c r="AK170"/>
  <c r="AJ173" s="1"/>
  <c r="AL181" s="1"/>
  <c r="AM181" s="1"/>
  <c r="AH177" i="62"/>
  <c r="E190"/>
  <c r="B321" i="40"/>
  <c r="C321" s="1"/>
  <c r="C273"/>
  <c r="F278" s="1"/>
  <c r="AK341"/>
  <c r="AQ292"/>
  <c r="X235"/>
  <c r="Y235" s="1"/>
  <c r="AH226" i="44"/>
  <c r="AH213"/>
  <c r="AH227"/>
  <c r="AH211"/>
  <c r="AC214"/>
  <c r="AH220"/>
  <c r="M8"/>
  <c r="M13"/>
  <c r="M21"/>
  <c r="M4"/>
  <c r="AY259" i="46"/>
  <c r="AJ215" i="48"/>
  <c r="AJ216" s="1"/>
  <c r="BE258" i="50"/>
  <c r="F81" i="52"/>
  <c r="C49" s="1"/>
  <c r="F82"/>
  <c r="C50" s="1"/>
  <c r="AO227" i="53"/>
  <c r="O214"/>
  <c r="Q226" s="1"/>
  <c r="R226" s="1"/>
  <c r="G215"/>
  <c r="G216" s="1"/>
  <c r="AA259" i="55"/>
  <c r="AY259"/>
  <c r="P169"/>
  <c r="O172" s="1"/>
  <c r="Q173" s="1"/>
  <c r="R173" s="1"/>
  <c r="G170" i="57"/>
  <c r="F173" s="1"/>
  <c r="I138"/>
  <c r="I155"/>
  <c r="D39" s="1"/>
  <c r="I140"/>
  <c r="D24" s="1"/>
  <c r="I156"/>
  <c r="D40" s="1"/>
  <c r="I137"/>
  <c r="B152"/>
  <c r="I127"/>
  <c r="D11" s="1"/>
  <c r="B153"/>
  <c r="G170" i="60"/>
  <c r="G214"/>
  <c r="G215"/>
  <c r="BE258" i="62"/>
  <c r="U258"/>
  <c r="AG274" i="40"/>
  <c r="F87"/>
  <c r="C54" s="1"/>
  <c r="O274"/>
  <c r="BE259" i="62"/>
  <c r="AS259"/>
  <c r="AG259"/>
  <c r="O259"/>
  <c r="BK259"/>
  <c r="AY259"/>
  <c r="AM259"/>
  <c r="AA259"/>
  <c r="U259"/>
  <c r="B329" i="40"/>
  <c r="C329" s="1"/>
  <c r="C281"/>
  <c r="V215" i="48"/>
  <c r="V216" s="1"/>
  <c r="AS258" i="62"/>
  <c r="W169" i="60"/>
  <c r="V172" s="1"/>
  <c r="F84" i="40"/>
  <c r="C51" s="1"/>
  <c r="X181"/>
  <c r="Y181" s="1"/>
  <c r="BE274"/>
  <c r="AH228" i="44"/>
  <c r="AH221"/>
  <c r="AH225"/>
  <c r="AH210"/>
  <c r="AH218"/>
  <c r="M19"/>
  <c r="M5"/>
  <c r="M23"/>
  <c r="M7"/>
  <c r="M9"/>
  <c r="M16"/>
  <c r="AS259" i="46"/>
  <c r="V214" i="47"/>
  <c r="AG258" i="50"/>
  <c r="F80" i="52"/>
  <c r="C48" s="1"/>
  <c r="AO223" i="53"/>
  <c r="O259" i="55"/>
  <c r="AM259"/>
  <c r="G169"/>
  <c r="F172" s="1"/>
  <c r="I147" i="57"/>
  <c r="D31" s="1"/>
  <c r="I122"/>
  <c r="K122" s="1"/>
  <c r="I148"/>
  <c r="D32" s="1"/>
  <c r="I126"/>
  <c r="B144"/>
  <c r="B160"/>
  <c r="B145"/>
  <c r="B161"/>
  <c r="F82"/>
  <c r="C50" s="1"/>
  <c r="AC172" i="60"/>
  <c r="AG258" i="62"/>
  <c r="W170" i="60"/>
  <c r="V173" s="1"/>
  <c r="S272" i="44"/>
  <c r="S271"/>
  <c r="S255"/>
  <c r="S259"/>
  <c r="S263"/>
  <c r="S267"/>
  <c r="S262"/>
  <c r="S257"/>
  <c r="S273"/>
  <c r="S268"/>
  <c r="S258"/>
  <c r="S274"/>
  <c r="S269"/>
  <c r="S264"/>
  <c r="S270"/>
  <c r="S265"/>
  <c r="S260"/>
  <c r="S266"/>
  <c r="S261"/>
  <c r="S256"/>
  <c r="V216" i="62"/>
  <c r="V217" s="1"/>
  <c r="AH215"/>
  <c r="F235"/>
  <c r="W170"/>
  <c r="V173" s="1"/>
  <c r="AH171"/>
  <c r="AH170"/>
  <c r="AH180"/>
  <c r="AH184"/>
  <c r="G169"/>
  <c r="F172" s="1"/>
  <c r="G215"/>
  <c r="G216" s="1"/>
  <c r="B154"/>
  <c r="AC214"/>
  <c r="G214"/>
  <c r="B244" s="1"/>
  <c r="F83"/>
  <c r="C51" s="1"/>
  <c r="Q178"/>
  <c r="R178" s="1"/>
  <c r="Q174"/>
  <c r="R174" s="1"/>
  <c r="Q173"/>
  <c r="R173" s="1"/>
  <c r="Q184"/>
  <c r="R184" s="1"/>
  <c r="Q183"/>
  <c r="R183" s="1"/>
  <c r="Q182"/>
  <c r="R182" s="1"/>
  <c r="Q181"/>
  <c r="R181" s="1"/>
  <c r="Q180"/>
  <c r="R180" s="1"/>
  <c r="Q179"/>
  <c r="R179" s="1"/>
  <c r="Q176"/>
  <c r="R176" s="1"/>
  <c r="Q177"/>
  <c r="R177" s="1"/>
  <c r="Q175"/>
  <c r="R175" s="1"/>
  <c r="Q169"/>
  <c r="R169" s="1"/>
  <c r="Q167"/>
  <c r="R167" s="1"/>
  <c r="Q166"/>
  <c r="R166" s="1"/>
  <c r="Q165"/>
  <c r="Q171"/>
  <c r="R171" s="1"/>
  <c r="Q168"/>
  <c r="R168" s="1"/>
  <c r="Q172"/>
  <c r="R172" s="1"/>
  <c r="Q170"/>
  <c r="R170" s="1"/>
  <c r="A124"/>
  <c r="A80"/>
  <c r="AQ168"/>
  <c r="E191" s="1"/>
  <c r="AH166"/>
  <c r="AH172"/>
  <c r="AH183"/>
  <c r="AH175"/>
  <c r="AH165"/>
  <c r="AH179"/>
  <c r="AH169"/>
  <c r="AH174"/>
  <c r="AH182"/>
  <c r="AH181"/>
  <c r="AH178"/>
  <c r="AH176"/>
  <c r="AH167"/>
  <c r="AH168"/>
  <c r="AH173"/>
  <c r="B315"/>
  <c r="C270"/>
  <c r="F259"/>
  <c r="C318"/>
  <c r="C317"/>
  <c r="C304"/>
  <c r="F81"/>
  <c r="C49" s="1"/>
  <c r="G170"/>
  <c r="F173" s="1"/>
  <c r="AH229"/>
  <c r="AH222"/>
  <c r="F82"/>
  <c r="C50" s="1"/>
  <c r="I141"/>
  <c r="D25" s="1"/>
  <c r="I150"/>
  <c r="D34" s="1"/>
  <c r="B161"/>
  <c r="I133"/>
  <c r="B148"/>
  <c r="I160"/>
  <c r="D44" s="1"/>
  <c r="I129"/>
  <c r="I142"/>
  <c r="D26" s="1"/>
  <c r="B153"/>
  <c r="I124"/>
  <c r="I145"/>
  <c r="D29" s="1"/>
  <c r="I154"/>
  <c r="D38" s="1"/>
  <c r="I134"/>
  <c r="I143"/>
  <c r="D27" s="1"/>
  <c r="I151"/>
  <c r="D35" s="1"/>
  <c r="I159"/>
  <c r="D43" s="1"/>
  <c r="AD170"/>
  <c r="AC173" s="1"/>
  <c r="AD169"/>
  <c r="AC172" s="1"/>
  <c r="A213"/>
  <c r="A258" s="1"/>
  <c r="A303" s="1"/>
  <c r="A168"/>
  <c r="C302"/>
  <c r="C274"/>
  <c r="B319"/>
  <c r="C311"/>
  <c r="AC215"/>
  <c r="AC216" s="1"/>
  <c r="AH225"/>
  <c r="AH216"/>
  <c r="I135"/>
  <c r="I148"/>
  <c r="D32" s="1"/>
  <c r="B159"/>
  <c r="I130"/>
  <c r="I146"/>
  <c r="D30" s="1"/>
  <c r="B157"/>
  <c r="I125"/>
  <c r="I140"/>
  <c r="D24" s="1"/>
  <c r="B151"/>
  <c r="B160"/>
  <c r="B140"/>
  <c r="I152"/>
  <c r="D36" s="1"/>
  <c r="I131"/>
  <c r="B142"/>
  <c r="B150"/>
  <c r="B158"/>
  <c r="C310"/>
  <c r="C316"/>
  <c r="C300"/>
  <c r="C313"/>
  <c r="C301"/>
  <c r="C303"/>
  <c r="B305"/>
  <c r="C260"/>
  <c r="F80"/>
  <c r="C48" s="1"/>
  <c r="I127"/>
  <c r="B145"/>
  <c r="I157"/>
  <c r="D41" s="1"/>
  <c r="I126"/>
  <c r="I144"/>
  <c r="D28" s="1"/>
  <c r="B155"/>
  <c r="I121"/>
  <c r="I139"/>
  <c r="I149"/>
  <c r="D33" s="1"/>
  <c r="I158"/>
  <c r="D42" s="1"/>
  <c r="I137"/>
  <c r="B149"/>
  <c r="I161"/>
  <c r="D45" s="1"/>
  <c r="I138"/>
  <c r="I147"/>
  <c r="D31" s="1"/>
  <c r="I155"/>
  <c r="D39" s="1"/>
  <c r="AQ213"/>
  <c r="F236" s="1"/>
  <c r="AH217"/>
  <c r="AH212"/>
  <c r="AH219"/>
  <c r="AH227"/>
  <c r="AH211"/>
  <c r="AH218"/>
  <c r="AH224"/>
  <c r="AH228"/>
  <c r="AH213"/>
  <c r="AH221"/>
  <c r="AH226"/>
  <c r="AH210"/>
  <c r="AH220"/>
  <c r="AH214"/>
  <c r="AH223"/>
  <c r="I251"/>
  <c r="F45" s="1"/>
  <c r="B250"/>
  <c r="B242"/>
  <c r="B238"/>
  <c r="B232"/>
  <c r="I231"/>
  <c r="F25" s="1"/>
  <c r="I225"/>
  <c r="I222"/>
  <c r="B235"/>
  <c r="B251"/>
  <c r="I249"/>
  <c r="F43" s="1"/>
  <c r="B231"/>
  <c r="I220"/>
  <c r="I210"/>
  <c r="I218"/>
  <c r="C314"/>
  <c r="B312"/>
  <c r="C267"/>
  <c r="C308"/>
  <c r="B306"/>
  <c r="C261"/>
  <c r="C309"/>
  <c r="I123"/>
  <c r="B143"/>
  <c r="B152"/>
  <c r="I122"/>
  <c r="B141"/>
  <c r="I153"/>
  <c r="D37" s="1"/>
  <c r="I120"/>
  <c r="I132"/>
  <c r="B144"/>
  <c r="I156"/>
  <c r="D40" s="1"/>
  <c r="I128"/>
  <c r="B147"/>
  <c r="B156"/>
  <c r="I136"/>
  <c r="B146"/>
  <c r="AC215" i="60"/>
  <c r="AC216" s="1"/>
  <c r="AO214"/>
  <c r="AO216"/>
  <c r="AC214"/>
  <c r="AE216" s="1"/>
  <c r="AF216" s="1"/>
  <c r="AJ214"/>
  <c r="AJ215"/>
  <c r="AJ216" s="1"/>
  <c r="F173"/>
  <c r="G169"/>
  <c r="F172" s="1"/>
  <c r="F81"/>
  <c r="C49" s="1"/>
  <c r="F80"/>
  <c r="C48" s="1"/>
  <c r="F83"/>
  <c r="C51" s="1"/>
  <c r="I125"/>
  <c r="J125" s="1"/>
  <c r="I146"/>
  <c r="D30" s="1"/>
  <c r="B159"/>
  <c r="I142"/>
  <c r="D26" s="1"/>
  <c r="I158"/>
  <c r="D42" s="1"/>
  <c r="I130"/>
  <c r="D14" s="1"/>
  <c r="B149"/>
  <c r="I136"/>
  <c r="K136" s="1"/>
  <c r="I152"/>
  <c r="D36" s="1"/>
  <c r="I137"/>
  <c r="D21" s="1"/>
  <c r="B148"/>
  <c r="I157"/>
  <c r="D41" s="1"/>
  <c r="I122"/>
  <c r="J122" s="1"/>
  <c r="B141"/>
  <c r="B157"/>
  <c r="I133"/>
  <c r="K133" s="1"/>
  <c r="B153"/>
  <c r="I127"/>
  <c r="J127" s="1"/>
  <c r="I147"/>
  <c r="D31" s="1"/>
  <c r="B158"/>
  <c r="I150"/>
  <c r="D34" s="1"/>
  <c r="I135"/>
  <c r="J135" s="1"/>
  <c r="B144"/>
  <c r="B156"/>
  <c r="K120"/>
  <c r="I134"/>
  <c r="D18" s="1"/>
  <c r="B150"/>
  <c r="I129"/>
  <c r="K129" s="1"/>
  <c r="I151"/>
  <c r="D35" s="1"/>
  <c r="K121"/>
  <c r="B142"/>
  <c r="I156"/>
  <c r="D40" s="1"/>
  <c r="B145"/>
  <c r="B161"/>
  <c r="I141"/>
  <c r="D25" s="1"/>
  <c r="B152"/>
  <c r="I132"/>
  <c r="K132" s="1"/>
  <c r="I148"/>
  <c r="D32" s="1"/>
  <c r="I123"/>
  <c r="D7" s="1"/>
  <c r="B146"/>
  <c r="I160"/>
  <c r="D44" s="1"/>
  <c r="I138"/>
  <c r="K138" s="1"/>
  <c r="I154"/>
  <c r="D38" s="1"/>
  <c r="I143"/>
  <c r="D27" s="1"/>
  <c r="B154"/>
  <c r="B140"/>
  <c r="I149"/>
  <c r="D33" s="1"/>
  <c r="B160"/>
  <c r="C307"/>
  <c r="C311"/>
  <c r="A214"/>
  <c r="A259" s="1"/>
  <c r="A304" s="1"/>
  <c r="A169"/>
  <c r="C316"/>
  <c r="AE322"/>
  <c r="AK276"/>
  <c r="B306"/>
  <c r="C261"/>
  <c r="F236"/>
  <c r="AX213"/>
  <c r="AO215"/>
  <c r="AO224"/>
  <c r="AO219"/>
  <c r="AO218"/>
  <c r="AO223"/>
  <c r="AO222"/>
  <c r="AO227"/>
  <c r="AO228"/>
  <c r="AO220"/>
  <c r="AO225"/>
  <c r="AO212"/>
  <c r="AO229"/>
  <c r="AO217"/>
  <c r="AO221"/>
  <c r="AO226"/>
  <c r="O216"/>
  <c r="V216"/>
  <c r="B303"/>
  <c r="C258"/>
  <c r="F262" s="1"/>
  <c r="AO171"/>
  <c r="I128"/>
  <c r="B143"/>
  <c r="I155"/>
  <c r="D39" s="1"/>
  <c r="I126"/>
  <c r="I144"/>
  <c r="D28" s="1"/>
  <c r="B155"/>
  <c r="I124"/>
  <c r="I140"/>
  <c r="D24" s="1"/>
  <c r="B151"/>
  <c r="I131"/>
  <c r="B147"/>
  <c r="I159"/>
  <c r="D43" s="1"/>
  <c r="I139"/>
  <c r="I145"/>
  <c r="D29" s="1"/>
  <c r="I153"/>
  <c r="D37" s="1"/>
  <c r="Q184"/>
  <c r="R184" s="1"/>
  <c r="Q183"/>
  <c r="R183" s="1"/>
  <c r="Q182"/>
  <c r="R182" s="1"/>
  <c r="Q181"/>
  <c r="R181" s="1"/>
  <c r="Q180"/>
  <c r="R180" s="1"/>
  <c r="Q179"/>
  <c r="R179" s="1"/>
  <c r="Q178"/>
  <c r="R178" s="1"/>
  <c r="Q174"/>
  <c r="R174" s="1"/>
  <c r="Q172"/>
  <c r="R172" s="1"/>
  <c r="Q177"/>
  <c r="R177" s="1"/>
  <c r="Q170"/>
  <c r="R170" s="1"/>
  <c r="Q176"/>
  <c r="R176" s="1"/>
  <c r="Q169"/>
  <c r="R169" s="1"/>
  <c r="Q175"/>
  <c r="R175" s="1"/>
  <c r="Q171"/>
  <c r="R171" s="1"/>
  <c r="Q168"/>
  <c r="R168" s="1"/>
  <c r="Q167"/>
  <c r="R167" s="1"/>
  <c r="R166"/>
  <c r="Q173"/>
  <c r="R173" s="1"/>
  <c r="Y166"/>
  <c r="A125"/>
  <c r="A81"/>
  <c r="C313"/>
  <c r="AF211"/>
  <c r="C302"/>
  <c r="G216"/>
  <c r="K125"/>
  <c r="K137"/>
  <c r="C308"/>
  <c r="C315"/>
  <c r="C317"/>
  <c r="B301"/>
  <c r="AS258"/>
  <c r="U258"/>
  <c r="F258"/>
  <c r="N276" s="1"/>
  <c r="AY258"/>
  <c r="AA258"/>
  <c r="BE258"/>
  <c r="AG258"/>
  <c r="BK258"/>
  <c r="AM258"/>
  <c r="O258"/>
  <c r="K122"/>
  <c r="D17"/>
  <c r="K135"/>
  <c r="AC173"/>
  <c r="AE182" s="1"/>
  <c r="AF182" s="1"/>
  <c r="AO168"/>
  <c r="E191"/>
  <c r="AX168"/>
  <c r="AO175"/>
  <c r="AO179"/>
  <c r="AO170"/>
  <c r="AO172"/>
  <c r="AO173"/>
  <c r="AO181"/>
  <c r="AO178"/>
  <c r="AO174"/>
  <c r="AO182"/>
  <c r="AO183"/>
  <c r="AO167"/>
  <c r="AO177"/>
  <c r="AO184"/>
  <c r="AO176"/>
  <c r="AO180"/>
  <c r="C309"/>
  <c r="C310"/>
  <c r="C314"/>
  <c r="C312"/>
  <c r="C319"/>
  <c r="C318"/>
  <c r="B304"/>
  <c r="C259"/>
  <c r="D13"/>
  <c r="D11"/>
  <c r="AO165" i="59"/>
  <c r="AO172"/>
  <c r="AO167"/>
  <c r="F81"/>
  <c r="C49" s="1"/>
  <c r="C319"/>
  <c r="C310"/>
  <c r="C318"/>
  <c r="C313"/>
  <c r="B304"/>
  <c r="C259"/>
  <c r="AD169"/>
  <c r="AC172" s="1"/>
  <c r="AD170"/>
  <c r="AC173" s="1"/>
  <c r="B315"/>
  <c r="C270"/>
  <c r="BK259"/>
  <c r="BE259"/>
  <c r="AY259"/>
  <c r="AS259"/>
  <c r="AM259"/>
  <c r="AG259"/>
  <c r="AA259"/>
  <c r="U259"/>
  <c r="O259"/>
  <c r="F259"/>
  <c r="AC215"/>
  <c r="AC216" s="1"/>
  <c r="AC214"/>
  <c r="F258"/>
  <c r="N276" s="1"/>
  <c r="B300"/>
  <c r="C255"/>
  <c r="BE258"/>
  <c r="AS258"/>
  <c r="AG258"/>
  <c r="U258"/>
  <c r="BK258"/>
  <c r="AY258"/>
  <c r="AM258"/>
  <c r="AA258"/>
  <c r="O258"/>
  <c r="AO170"/>
  <c r="AO215"/>
  <c r="AO179"/>
  <c r="AO224"/>
  <c r="AO217"/>
  <c r="B302"/>
  <c r="C257"/>
  <c r="AK322"/>
  <c r="AQ276"/>
  <c r="C306"/>
  <c r="C303"/>
  <c r="G170"/>
  <c r="F173" s="1"/>
  <c r="G169"/>
  <c r="F172" s="1"/>
  <c r="O215"/>
  <c r="O216" s="1"/>
  <c r="O214"/>
  <c r="C301"/>
  <c r="AO221"/>
  <c r="AO225"/>
  <c r="AO210"/>
  <c r="C317"/>
  <c r="B305"/>
  <c r="C260"/>
  <c r="E191"/>
  <c r="AX168"/>
  <c r="AO178"/>
  <c r="AO184"/>
  <c r="AO173"/>
  <c r="AO181"/>
  <c r="AO168"/>
  <c r="AO174"/>
  <c r="AO171"/>
  <c r="AO166"/>
  <c r="AO183"/>
  <c r="AO177"/>
  <c r="AO182"/>
  <c r="AO175"/>
  <c r="C309"/>
  <c r="AK169"/>
  <c r="AJ172" s="1"/>
  <c r="AK170"/>
  <c r="AJ173" s="1"/>
  <c r="A214"/>
  <c r="A259" s="1"/>
  <c r="A304" s="1"/>
  <c r="A169"/>
  <c r="C312"/>
  <c r="C308"/>
  <c r="G214"/>
  <c r="G215"/>
  <c r="G216" s="1"/>
  <c r="I160"/>
  <c r="D44" s="1"/>
  <c r="B159"/>
  <c r="I156"/>
  <c r="D40" s="1"/>
  <c r="B155"/>
  <c r="I152"/>
  <c r="D36" s="1"/>
  <c r="B151"/>
  <c r="I148"/>
  <c r="D32" s="1"/>
  <c r="B147"/>
  <c r="I144"/>
  <c r="D28" s="1"/>
  <c r="B143"/>
  <c r="I140"/>
  <c r="D24" s="1"/>
  <c r="I132"/>
  <c r="I128"/>
  <c r="I125"/>
  <c r="I122"/>
  <c r="I120"/>
  <c r="B160"/>
  <c r="I158"/>
  <c r="D42" s="1"/>
  <c r="B153"/>
  <c r="I151"/>
  <c r="D35" s="1"/>
  <c r="I149"/>
  <c r="D33" s="1"/>
  <c r="B146"/>
  <c r="B144"/>
  <c r="I142"/>
  <c r="D26" s="1"/>
  <c r="I139"/>
  <c r="I129"/>
  <c r="I121"/>
  <c r="B157"/>
  <c r="I155"/>
  <c r="D39" s="1"/>
  <c r="I153"/>
  <c r="D37" s="1"/>
  <c r="B150"/>
  <c r="B148"/>
  <c r="I146"/>
  <c r="D30" s="1"/>
  <c r="B141"/>
  <c r="I134"/>
  <c r="I133"/>
  <c r="I130"/>
  <c r="I126"/>
  <c r="B161"/>
  <c r="I159"/>
  <c r="D43" s="1"/>
  <c r="I157"/>
  <c r="D41" s="1"/>
  <c r="B154"/>
  <c r="B152"/>
  <c r="I150"/>
  <c r="D34" s="1"/>
  <c r="B145"/>
  <c r="I143"/>
  <c r="D27" s="1"/>
  <c r="I141"/>
  <c r="D25" s="1"/>
  <c r="I136"/>
  <c r="I135"/>
  <c r="I131"/>
  <c r="I127"/>
  <c r="I123"/>
  <c r="I161"/>
  <c r="D45" s="1"/>
  <c r="B158"/>
  <c r="B156"/>
  <c r="I154"/>
  <c r="D38" s="1"/>
  <c r="B149"/>
  <c r="I147"/>
  <c r="D31" s="1"/>
  <c r="I145"/>
  <c r="D29" s="1"/>
  <c r="B142"/>
  <c r="B140"/>
  <c r="I138"/>
  <c r="I137"/>
  <c r="I124"/>
  <c r="F83"/>
  <c r="C51" s="1"/>
  <c r="AO176"/>
  <c r="AO180"/>
  <c r="F80"/>
  <c r="C48" s="1"/>
  <c r="B314"/>
  <c r="C269"/>
  <c r="P169"/>
  <c r="O172" s="1"/>
  <c r="P170"/>
  <c r="O173" s="1"/>
  <c r="W169"/>
  <c r="V172" s="1"/>
  <c r="W170"/>
  <c r="V173" s="1"/>
  <c r="A125"/>
  <c r="A81"/>
  <c r="B307"/>
  <c r="C262"/>
  <c r="B311"/>
  <c r="C266"/>
  <c r="C316"/>
  <c r="F236"/>
  <c r="AX213"/>
  <c r="AO223"/>
  <c r="AO213"/>
  <c r="AO228"/>
  <c r="AO226"/>
  <c r="AO220"/>
  <c r="AO222"/>
  <c r="AO216"/>
  <c r="AO218"/>
  <c r="AO211"/>
  <c r="AO227"/>
  <c r="AO229"/>
  <c r="AO219"/>
  <c r="V215"/>
  <c r="V216" s="1"/>
  <c r="V214"/>
  <c r="AJ214"/>
  <c r="AJ215"/>
  <c r="AJ216" s="1"/>
  <c r="F82"/>
  <c r="C50" s="1"/>
  <c r="F81" i="58"/>
  <c r="C49" s="1"/>
  <c r="C314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B160"/>
  <c r="I158"/>
  <c r="D42" s="1"/>
  <c r="I156"/>
  <c r="D40" s="1"/>
  <c r="B153"/>
  <c r="B151"/>
  <c r="I149"/>
  <c r="D33" s="1"/>
  <c r="B144"/>
  <c r="I142"/>
  <c r="D26" s="1"/>
  <c r="I140"/>
  <c r="D24" s="1"/>
  <c r="I139"/>
  <c r="I132"/>
  <c r="I129"/>
  <c r="I125"/>
  <c r="I121"/>
  <c r="I120"/>
  <c r="I160"/>
  <c r="D44" s="1"/>
  <c r="B157"/>
  <c r="B155"/>
  <c r="I153"/>
  <c r="D37" s="1"/>
  <c r="B148"/>
  <c r="I146"/>
  <c r="D30" s="1"/>
  <c r="I144"/>
  <c r="D28" s="1"/>
  <c r="B141"/>
  <c r="I133"/>
  <c r="I130"/>
  <c r="I126"/>
  <c r="I122"/>
  <c r="B161"/>
  <c r="B159"/>
  <c r="I157"/>
  <c r="D41" s="1"/>
  <c r="B152"/>
  <c r="I150"/>
  <c r="D34" s="1"/>
  <c r="I148"/>
  <c r="D32" s="1"/>
  <c r="B145"/>
  <c r="B143"/>
  <c r="I141"/>
  <c r="D25" s="1"/>
  <c r="I135"/>
  <c r="I127"/>
  <c r="I123"/>
  <c r="I161"/>
  <c r="D45" s="1"/>
  <c r="B156"/>
  <c r="I154"/>
  <c r="D38" s="1"/>
  <c r="I152"/>
  <c r="D36" s="1"/>
  <c r="B149"/>
  <c r="B147"/>
  <c r="I145"/>
  <c r="D29" s="1"/>
  <c r="B140"/>
  <c r="I137"/>
  <c r="I128"/>
  <c r="I124"/>
  <c r="C304"/>
  <c r="C309"/>
  <c r="AK170"/>
  <c r="AJ173" s="1"/>
  <c r="AK169"/>
  <c r="AJ172" s="1"/>
  <c r="G169"/>
  <c r="F172" s="1"/>
  <c r="G170"/>
  <c r="F173" s="1"/>
  <c r="F83"/>
  <c r="C51" s="1"/>
  <c r="C317"/>
  <c r="O214"/>
  <c r="O215"/>
  <c r="O216" s="1"/>
  <c r="B300"/>
  <c r="F258"/>
  <c r="N276" s="1"/>
  <c r="BE258"/>
  <c r="AG258"/>
  <c r="BK258"/>
  <c r="AM258"/>
  <c r="O258"/>
  <c r="AS258"/>
  <c r="U258"/>
  <c r="C255"/>
  <c r="AA258"/>
  <c r="AY258"/>
  <c r="A169"/>
  <c r="A214"/>
  <c r="A259" s="1"/>
  <c r="A304" s="1"/>
  <c r="C313"/>
  <c r="F236"/>
  <c r="AX213"/>
  <c r="AO226"/>
  <c r="AO228"/>
  <c r="AO214"/>
  <c r="AO223"/>
  <c r="AO221"/>
  <c r="AO211"/>
  <c r="AO227"/>
  <c r="AO219"/>
  <c r="AO224"/>
  <c r="AO217"/>
  <c r="AO213"/>
  <c r="AO212"/>
  <c r="AO220"/>
  <c r="AO216"/>
  <c r="AO215"/>
  <c r="B308"/>
  <c r="C263"/>
  <c r="C302"/>
  <c r="E191"/>
  <c r="AX168"/>
  <c r="AO176"/>
  <c r="AO182"/>
  <c r="AO166"/>
  <c r="AO181"/>
  <c r="AO183"/>
  <c r="AO171"/>
  <c r="AO174"/>
  <c r="AO169"/>
  <c r="AO178"/>
  <c r="AO167"/>
  <c r="AO179"/>
  <c r="AO170"/>
  <c r="AO172"/>
  <c r="AO168"/>
  <c r="AO175"/>
  <c r="B312"/>
  <c r="C267"/>
  <c r="W170"/>
  <c r="V173" s="1"/>
  <c r="W169"/>
  <c r="V172" s="1"/>
  <c r="AO229"/>
  <c r="F82"/>
  <c r="C50" s="1"/>
  <c r="AO165"/>
  <c r="G215"/>
  <c r="G216" s="1"/>
  <c r="G214"/>
  <c r="AJ214"/>
  <c r="AJ215"/>
  <c r="AJ216" s="1"/>
  <c r="A125"/>
  <c r="A81"/>
  <c r="C306"/>
  <c r="AE322"/>
  <c r="AK276"/>
  <c r="B315"/>
  <c r="F259"/>
  <c r="C270"/>
  <c r="BK259"/>
  <c r="BE259"/>
  <c r="AY259"/>
  <c r="AS259"/>
  <c r="AM259"/>
  <c r="AG259"/>
  <c r="AA259"/>
  <c r="U259"/>
  <c r="O259"/>
  <c r="C301"/>
  <c r="AD170"/>
  <c r="AC173" s="1"/>
  <c r="AD169"/>
  <c r="AC172" s="1"/>
  <c r="AO218"/>
  <c r="AO177"/>
  <c r="AO222"/>
  <c r="F80"/>
  <c r="C48" s="1"/>
  <c r="AO184"/>
  <c r="C303"/>
  <c r="V215"/>
  <c r="V216" s="1"/>
  <c r="V214"/>
  <c r="AC215"/>
  <c r="AC216" s="1"/>
  <c r="AC214"/>
  <c r="C305"/>
  <c r="C311"/>
  <c r="C310"/>
  <c r="B319"/>
  <c r="C274"/>
  <c r="P170"/>
  <c r="O173" s="1"/>
  <c r="P169"/>
  <c r="O172" s="1"/>
  <c r="C307"/>
  <c r="AO210"/>
  <c r="AO173"/>
  <c r="AO225"/>
  <c r="AC214" i="57"/>
  <c r="AD170"/>
  <c r="AC173" s="1"/>
  <c r="AD169"/>
  <c r="AC172" s="1"/>
  <c r="P170"/>
  <c r="O173" s="1"/>
  <c r="Q184" s="1"/>
  <c r="R184" s="1"/>
  <c r="V214"/>
  <c r="AC215"/>
  <c r="AC216" s="1"/>
  <c r="AE221" s="1"/>
  <c r="AF221" s="1"/>
  <c r="W170"/>
  <c r="V173" s="1"/>
  <c r="I136"/>
  <c r="K136" s="1"/>
  <c r="B146"/>
  <c r="B154"/>
  <c r="I120"/>
  <c r="I132"/>
  <c r="K132" s="1"/>
  <c r="B147"/>
  <c r="B155"/>
  <c r="I123"/>
  <c r="I135"/>
  <c r="D19" s="1"/>
  <c r="I141"/>
  <c r="D25" s="1"/>
  <c r="I149"/>
  <c r="D33" s="1"/>
  <c r="I157"/>
  <c r="D41" s="1"/>
  <c r="I124"/>
  <c r="K124" s="1"/>
  <c r="I142"/>
  <c r="D26" s="1"/>
  <c r="I150"/>
  <c r="D34" s="1"/>
  <c r="I158"/>
  <c r="D42" s="1"/>
  <c r="O214"/>
  <c r="I134"/>
  <c r="I143"/>
  <c r="D27" s="1"/>
  <c r="I151"/>
  <c r="D35" s="1"/>
  <c r="I159"/>
  <c r="D43" s="1"/>
  <c r="I128"/>
  <c r="I144"/>
  <c r="D28" s="1"/>
  <c r="I152"/>
  <c r="D36" s="1"/>
  <c r="I160"/>
  <c r="D44" s="1"/>
  <c r="I133"/>
  <c r="B140"/>
  <c r="B148"/>
  <c r="B156"/>
  <c r="I121"/>
  <c r="B141"/>
  <c r="B149"/>
  <c r="G169"/>
  <c r="F172" s="1"/>
  <c r="I203" s="1"/>
  <c r="E42" s="1"/>
  <c r="G215"/>
  <c r="G216" s="1"/>
  <c r="AE228"/>
  <c r="AF228" s="1"/>
  <c r="AE225"/>
  <c r="AF225" s="1"/>
  <c r="AE229"/>
  <c r="AF229" s="1"/>
  <c r="AE219"/>
  <c r="AF219" s="1"/>
  <c r="B196"/>
  <c r="Q171"/>
  <c r="R171" s="1"/>
  <c r="X221"/>
  <c r="Y221" s="1"/>
  <c r="X213"/>
  <c r="Y213" s="1"/>
  <c r="X210"/>
  <c r="X211"/>
  <c r="Y211" s="1"/>
  <c r="X227"/>
  <c r="Y227" s="1"/>
  <c r="X217"/>
  <c r="Y217" s="1"/>
  <c r="X220"/>
  <c r="Y220" s="1"/>
  <c r="X224"/>
  <c r="Y224" s="1"/>
  <c r="X222"/>
  <c r="Y222" s="1"/>
  <c r="X226"/>
  <c r="Y226" s="1"/>
  <c r="X215"/>
  <c r="Y215" s="1"/>
  <c r="X212"/>
  <c r="Y212" s="1"/>
  <c r="X228"/>
  <c r="Y228" s="1"/>
  <c r="X225"/>
  <c r="Y225" s="1"/>
  <c r="X218"/>
  <c r="Y218" s="1"/>
  <c r="X214"/>
  <c r="Y214" s="1"/>
  <c r="X223"/>
  <c r="Y223" s="1"/>
  <c r="X229"/>
  <c r="Y229" s="1"/>
  <c r="X219"/>
  <c r="Y219" s="1"/>
  <c r="X216"/>
  <c r="Y216" s="1"/>
  <c r="B315"/>
  <c r="C270"/>
  <c r="F259"/>
  <c r="AY259"/>
  <c r="AA259"/>
  <c r="BE259"/>
  <c r="AG259"/>
  <c r="BK259"/>
  <c r="AM259"/>
  <c r="O259"/>
  <c r="AS259"/>
  <c r="U259"/>
  <c r="C310"/>
  <c r="C314"/>
  <c r="C312"/>
  <c r="D22"/>
  <c r="K138"/>
  <c r="J138"/>
  <c r="D10"/>
  <c r="K126"/>
  <c r="J126"/>
  <c r="D21"/>
  <c r="K137"/>
  <c r="J137"/>
  <c r="J127"/>
  <c r="AO214"/>
  <c r="G214"/>
  <c r="I234" s="1"/>
  <c r="F28" s="1"/>
  <c r="AO213"/>
  <c r="AK170"/>
  <c r="AJ173" s="1"/>
  <c r="AK169"/>
  <c r="AJ172" s="1"/>
  <c r="C305"/>
  <c r="C308"/>
  <c r="AJ214"/>
  <c r="AJ215"/>
  <c r="AJ216" s="1"/>
  <c r="E191"/>
  <c r="AX168"/>
  <c r="AO182"/>
  <c r="AO177"/>
  <c r="AO178"/>
  <c r="AO166"/>
  <c r="AO170"/>
  <c r="AO183"/>
  <c r="AO176"/>
  <c r="AO165"/>
  <c r="AO174"/>
  <c r="AO175"/>
  <c r="AO179"/>
  <c r="AO173"/>
  <c r="AO172"/>
  <c r="AO167"/>
  <c r="AO181"/>
  <c r="C318"/>
  <c r="B303"/>
  <c r="C258"/>
  <c r="AY258"/>
  <c r="AA258"/>
  <c r="BE258"/>
  <c r="AG258"/>
  <c r="F258"/>
  <c r="N276" s="1"/>
  <c r="BK258"/>
  <c r="AM258"/>
  <c r="O258"/>
  <c r="AS258"/>
  <c r="U258"/>
  <c r="B306"/>
  <c r="C261"/>
  <c r="C317"/>
  <c r="D4"/>
  <c r="J120"/>
  <c r="K120"/>
  <c r="D7"/>
  <c r="K123"/>
  <c r="J123"/>
  <c r="AO171"/>
  <c r="O215"/>
  <c r="O216" s="1"/>
  <c r="AO216"/>
  <c r="C311"/>
  <c r="F236"/>
  <c r="AX213"/>
  <c r="AO217"/>
  <c r="AO210"/>
  <c r="AO212"/>
  <c r="AO226"/>
  <c r="AO228"/>
  <c r="AO223"/>
  <c r="AO220"/>
  <c r="AO211"/>
  <c r="AO224"/>
  <c r="AO215"/>
  <c r="AO222"/>
  <c r="AO219"/>
  <c r="AO221"/>
  <c r="AO218"/>
  <c r="AO227"/>
  <c r="C316"/>
  <c r="B304"/>
  <c r="C259"/>
  <c r="C313"/>
  <c r="A215"/>
  <c r="A260" s="1"/>
  <c r="A305" s="1"/>
  <c r="A170"/>
  <c r="D18"/>
  <c r="J134"/>
  <c r="K134"/>
  <c r="D12"/>
  <c r="J128"/>
  <c r="K128"/>
  <c r="D17"/>
  <c r="K133"/>
  <c r="J133"/>
  <c r="D5"/>
  <c r="K121"/>
  <c r="J121"/>
  <c r="AO225"/>
  <c r="AO184"/>
  <c r="W169"/>
  <c r="V172" s="1"/>
  <c r="AO180"/>
  <c r="C309"/>
  <c r="AE322"/>
  <c r="AK276"/>
  <c r="C301"/>
  <c r="B319"/>
  <c r="C274"/>
  <c r="A126"/>
  <c r="A82"/>
  <c r="D15"/>
  <c r="J131"/>
  <c r="K131"/>
  <c r="D9"/>
  <c r="K125"/>
  <c r="J125"/>
  <c r="D13"/>
  <c r="K129"/>
  <c r="J129"/>
  <c r="D23"/>
  <c r="J139"/>
  <c r="K139"/>
  <c r="D14"/>
  <c r="K130"/>
  <c r="J130"/>
  <c r="AO168"/>
  <c r="AV219" i="55"/>
  <c r="AV212"/>
  <c r="AO178"/>
  <c r="AO173"/>
  <c r="AO181"/>
  <c r="AO166"/>
  <c r="AO167"/>
  <c r="AO174"/>
  <c r="AO176"/>
  <c r="AC214"/>
  <c r="AS258"/>
  <c r="W170"/>
  <c r="V173" s="1"/>
  <c r="AD169"/>
  <c r="AC172" s="1"/>
  <c r="P170"/>
  <c r="O173" s="1"/>
  <c r="W169"/>
  <c r="V172" s="1"/>
  <c r="X178" s="1"/>
  <c r="Y178" s="1"/>
  <c r="V215"/>
  <c r="V216" s="1"/>
  <c r="O214"/>
  <c r="G215"/>
  <c r="G216" s="1"/>
  <c r="AJ215"/>
  <c r="AJ216" s="1"/>
  <c r="F81"/>
  <c r="C49" s="1"/>
  <c r="AK169"/>
  <c r="AJ172" s="1"/>
  <c r="A125"/>
  <c r="A81"/>
  <c r="B311"/>
  <c r="C266"/>
  <c r="Q175"/>
  <c r="R175" s="1"/>
  <c r="Q174"/>
  <c r="R174" s="1"/>
  <c r="Q182"/>
  <c r="R182" s="1"/>
  <c r="Q176"/>
  <c r="R176" s="1"/>
  <c r="Q168"/>
  <c r="R168" s="1"/>
  <c r="X177"/>
  <c r="Y177" s="1"/>
  <c r="X175"/>
  <c r="Y175" s="1"/>
  <c r="X173"/>
  <c r="Y173" s="1"/>
  <c r="X184"/>
  <c r="Y184" s="1"/>
  <c r="X181"/>
  <c r="Y181" s="1"/>
  <c r="X180"/>
  <c r="Y180" s="1"/>
  <c r="X176"/>
  <c r="Y176" s="1"/>
  <c r="X171"/>
  <c r="Y171" s="1"/>
  <c r="X167"/>
  <c r="Y167" s="1"/>
  <c r="X166"/>
  <c r="Y166" s="1"/>
  <c r="C305"/>
  <c r="C300"/>
  <c r="AJ214"/>
  <c r="F80"/>
  <c r="C48" s="1"/>
  <c r="G214"/>
  <c r="I234" s="1"/>
  <c r="F28" s="1"/>
  <c r="V214"/>
  <c r="X225" s="1"/>
  <c r="Y225" s="1"/>
  <c r="F258"/>
  <c r="N276" s="1"/>
  <c r="U258"/>
  <c r="AC215"/>
  <c r="AC216" s="1"/>
  <c r="B148"/>
  <c r="I128"/>
  <c r="I144"/>
  <c r="D28" s="1"/>
  <c r="I152"/>
  <c r="D36" s="1"/>
  <c r="I160"/>
  <c r="D44" s="1"/>
  <c r="I153"/>
  <c r="D37" s="1"/>
  <c r="I124"/>
  <c r="I142"/>
  <c r="D26" s="1"/>
  <c r="I150"/>
  <c r="D34" s="1"/>
  <c r="I158"/>
  <c r="D42" s="1"/>
  <c r="I137"/>
  <c r="B152"/>
  <c r="I134"/>
  <c r="I143"/>
  <c r="D27" s="1"/>
  <c r="I151"/>
  <c r="D35" s="1"/>
  <c r="I159"/>
  <c r="D43" s="1"/>
  <c r="AQ214"/>
  <c r="AQ215"/>
  <c r="AQ216" s="1"/>
  <c r="C315"/>
  <c r="C307"/>
  <c r="B309"/>
  <c r="C264"/>
  <c r="B302"/>
  <c r="C257"/>
  <c r="C317"/>
  <c r="E191"/>
  <c r="AX168"/>
  <c r="AO175"/>
  <c r="AO179"/>
  <c r="AO168"/>
  <c r="AO182"/>
  <c r="AO165"/>
  <c r="AO172"/>
  <c r="AO170"/>
  <c r="AO180"/>
  <c r="AO183"/>
  <c r="AO169"/>
  <c r="AO184"/>
  <c r="AO177"/>
  <c r="B316"/>
  <c r="C271"/>
  <c r="AE322"/>
  <c r="AK276"/>
  <c r="C319"/>
  <c r="F83"/>
  <c r="C51" s="1"/>
  <c r="AK170"/>
  <c r="AJ173" s="1"/>
  <c r="AD170"/>
  <c r="AC173" s="1"/>
  <c r="AE184" s="1"/>
  <c r="AF184" s="1"/>
  <c r="O258"/>
  <c r="AM258"/>
  <c r="BK258"/>
  <c r="B144"/>
  <c r="I125"/>
  <c r="B143"/>
  <c r="B151"/>
  <c r="B159"/>
  <c r="I145"/>
  <c r="D29" s="1"/>
  <c r="I121"/>
  <c r="B141"/>
  <c r="B149"/>
  <c r="B157"/>
  <c r="I135"/>
  <c r="I149"/>
  <c r="D33" s="1"/>
  <c r="I131"/>
  <c r="B142"/>
  <c r="B150"/>
  <c r="B158"/>
  <c r="C312"/>
  <c r="C314"/>
  <c r="C310"/>
  <c r="B308"/>
  <c r="C263"/>
  <c r="F237"/>
  <c r="BE213"/>
  <c r="AV214"/>
  <c r="AV225"/>
  <c r="AV224"/>
  <c r="AV215"/>
  <c r="AV229"/>
  <c r="AV222"/>
  <c r="AV217"/>
  <c r="AV227"/>
  <c r="AV210"/>
  <c r="AV213"/>
  <c r="AV220"/>
  <c r="AV228"/>
  <c r="B301"/>
  <c r="C256"/>
  <c r="G170"/>
  <c r="F173" s="1"/>
  <c r="B186" s="1"/>
  <c r="AG258"/>
  <c r="BE258"/>
  <c r="O215"/>
  <c r="O216" s="1"/>
  <c r="AV211"/>
  <c r="B140"/>
  <c r="I122"/>
  <c r="I140"/>
  <c r="D24" s="1"/>
  <c r="I148"/>
  <c r="D32" s="1"/>
  <c r="I156"/>
  <c r="D40" s="1"/>
  <c r="I129"/>
  <c r="B160"/>
  <c r="I130"/>
  <c r="I146"/>
  <c r="D30" s="1"/>
  <c r="I154"/>
  <c r="D38" s="1"/>
  <c r="I133"/>
  <c r="I141"/>
  <c r="D25" s="1"/>
  <c r="I161"/>
  <c r="D45" s="1"/>
  <c r="I138"/>
  <c r="I147"/>
  <c r="D31" s="1"/>
  <c r="I155"/>
  <c r="D39" s="1"/>
  <c r="A214"/>
  <c r="A259" s="1"/>
  <c r="A304" s="1"/>
  <c r="A169"/>
  <c r="B306"/>
  <c r="C261"/>
  <c r="B313"/>
  <c r="C268"/>
  <c r="C303"/>
  <c r="C318"/>
  <c r="F82"/>
  <c r="C50" s="1"/>
  <c r="AA258"/>
  <c r="AY258"/>
  <c r="I123"/>
  <c r="I120"/>
  <c r="I132"/>
  <c r="B147"/>
  <c r="B155"/>
  <c r="I126"/>
  <c r="I157"/>
  <c r="D41" s="1"/>
  <c r="I127"/>
  <c r="B145"/>
  <c r="B153"/>
  <c r="B161"/>
  <c r="I139"/>
  <c r="B156"/>
  <c r="I136"/>
  <c r="B146"/>
  <c r="AO177" i="54"/>
  <c r="AO184"/>
  <c r="AO173"/>
  <c r="AO170"/>
  <c r="AO165"/>
  <c r="W170"/>
  <c r="V173" s="1"/>
  <c r="W169"/>
  <c r="V172" s="1"/>
  <c r="F236"/>
  <c r="AX213"/>
  <c r="AO221"/>
  <c r="AO217"/>
  <c r="AO226"/>
  <c r="AO211"/>
  <c r="AO212"/>
  <c r="AO214"/>
  <c r="AO213"/>
  <c r="AO227"/>
  <c r="AO223"/>
  <c r="AO224"/>
  <c r="AO220"/>
  <c r="AO216"/>
  <c r="AO219"/>
  <c r="AO228"/>
  <c r="E191"/>
  <c r="AX168"/>
  <c r="AO166"/>
  <c r="AO179"/>
  <c r="AO181"/>
  <c r="AO176"/>
  <c r="AO169"/>
  <c r="AO174"/>
  <c r="AO172"/>
  <c r="AO175"/>
  <c r="AO183"/>
  <c r="AO168"/>
  <c r="AO167"/>
  <c r="AO182"/>
  <c r="AO178"/>
  <c r="AO171"/>
  <c r="AJ214"/>
  <c r="AJ215"/>
  <c r="AJ216" s="1"/>
  <c r="V214"/>
  <c r="V215"/>
  <c r="V216" s="1"/>
  <c r="C309"/>
  <c r="C301"/>
  <c r="A214"/>
  <c r="A259" s="1"/>
  <c r="A304" s="1"/>
  <c r="A169"/>
  <c r="AO210"/>
  <c r="AO222"/>
  <c r="AD170"/>
  <c r="AC173" s="1"/>
  <c r="AD169"/>
  <c r="AC172" s="1"/>
  <c r="C314"/>
  <c r="C306"/>
  <c r="O215"/>
  <c r="O216" s="1"/>
  <c r="O214"/>
  <c r="C304"/>
  <c r="B308"/>
  <c r="C263"/>
  <c r="A125"/>
  <c r="A81"/>
  <c r="C303"/>
  <c r="P169"/>
  <c r="O172" s="1"/>
  <c r="P170"/>
  <c r="O173" s="1"/>
  <c r="C318"/>
  <c r="C313"/>
  <c r="C302"/>
  <c r="C310"/>
  <c r="B319"/>
  <c r="C274"/>
  <c r="C316"/>
  <c r="G215"/>
  <c r="G216" s="1"/>
  <c r="G214"/>
  <c r="AC214"/>
  <c r="AC215"/>
  <c r="AC216" s="1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B160"/>
  <c r="I158"/>
  <c r="D42" s="1"/>
  <c r="I156"/>
  <c r="D40" s="1"/>
  <c r="B153"/>
  <c r="B151"/>
  <c r="I149"/>
  <c r="D33" s="1"/>
  <c r="B144"/>
  <c r="I142"/>
  <c r="D26" s="1"/>
  <c r="I140"/>
  <c r="D24" s="1"/>
  <c r="I139"/>
  <c r="I132"/>
  <c r="I129"/>
  <c r="I125"/>
  <c r="I121"/>
  <c r="I120"/>
  <c r="I160"/>
  <c r="D44" s="1"/>
  <c r="B157"/>
  <c r="B155"/>
  <c r="I153"/>
  <c r="D37" s="1"/>
  <c r="B148"/>
  <c r="I146"/>
  <c r="D30" s="1"/>
  <c r="I144"/>
  <c r="D28" s="1"/>
  <c r="B141"/>
  <c r="I133"/>
  <c r="I130"/>
  <c r="I126"/>
  <c r="I122"/>
  <c r="B161"/>
  <c r="B159"/>
  <c r="I157"/>
  <c r="D41" s="1"/>
  <c r="B152"/>
  <c r="I150"/>
  <c r="D34" s="1"/>
  <c r="I148"/>
  <c r="D32" s="1"/>
  <c r="B145"/>
  <c r="B143"/>
  <c r="I141"/>
  <c r="D25" s="1"/>
  <c r="I135"/>
  <c r="I127"/>
  <c r="I123"/>
  <c r="I161"/>
  <c r="D45" s="1"/>
  <c r="B156"/>
  <c r="I154"/>
  <c r="D38" s="1"/>
  <c r="I152"/>
  <c r="D36" s="1"/>
  <c r="B149"/>
  <c r="B147"/>
  <c r="I145"/>
  <c r="D29" s="1"/>
  <c r="B140"/>
  <c r="I137"/>
  <c r="I128"/>
  <c r="I124"/>
  <c r="C307"/>
  <c r="F83"/>
  <c r="C51" s="1"/>
  <c r="F82"/>
  <c r="C50" s="1"/>
  <c r="AO218"/>
  <c r="AK170"/>
  <c r="AJ173" s="1"/>
  <c r="AK169"/>
  <c r="AJ172" s="1"/>
  <c r="G169"/>
  <c r="F172" s="1"/>
  <c r="G170"/>
  <c r="F173" s="1"/>
  <c r="B305"/>
  <c r="C260"/>
  <c r="B315"/>
  <c r="BE259"/>
  <c r="AG259"/>
  <c r="AY259"/>
  <c r="AA259"/>
  <c r="C270"/>
  <c r="AS259"/>
  <c r="U259"/>
  <c r="BK259"/>
  <c r="AM259"/>
  <c r="O259"/>
  <c r="F259"/>
  <c r="AE322"/>
  <c r="AK276"/>
  <c r="BK258"/>
  <c r="BE258"/>
  <c r="AY258"/>
  <c r="AS258"/>
  <c r="AM258"/>
  <c r="AG258"/>
  <c r="AA258"/>
  <c r="U258"/>
  <c r="O258"/>
  <c r="C255"/>
  <c r="B300"/>
  <c r="F258"/>
  <c r="N276" s="1"/>
  <c r="C317"/>
  <c r="B312"/>
  <c r="C267"/>
  <c r="F81"/>
  <c r="C49" s="1"/>
  <c r="F80"/>
  <c r="C48" s="1"/>
  <c r="G169" i="53"/>
  <c r="F172" s="1"/>
  <c r="AV171"/>
  <c r="AD169"/>
  <c r="AC172" s="1"/>
  <c r="AS258"/>
  <c r="G214"/>
  <c r="B250" s="1"/>
  <c r="AC214"/>
  <c r="AR169"/>
  <c r="AQ172" s="1"/>
  <c r="AD170"/>
  <c r="AC173" s="1"/>
  <c r="V214"/>
  <c r="AS259"/>
  <c r="P169"/>
  <c r="O172" s="1"/>
  <c r="AC215"/>
  <c r="AC216" s="1"/>
  <c r="AE226" s="1"/>
  <c r="AF226" s="1"/>
  <c r="BK259"/>
  <c r="AY259"/>
  <c r="AK170"/>
  <c r="AJ173" s="1"/>
  <c r="F258"/>
  <c r="N276" s="1"/>
  <c r="N322" s="1"/>
  <c r="T322" s="1"/>
  <c r="Z322" s="1"/>
  <c r="AF322" s="1"/>
  <c r="AL322" s="1"/>
  <c r="AR322" s="1"/>
  <c r="AX322" s="1"/>
  <c r="BD322" s="1"/>
  <c r="BJ322" s="1"/>
  <c r="AM259"/>
  <c r="AA259"/>
  <c r="AE211"/>
  <c r="AF211" s="1"/>
  <c r="AE213"/>
  <c r="AF213" s="1"/>
  <c r="I251"/>
  <c r="F45" s="1"/>
  <c r="I247"/>
  <c r="F41" s="1"/>
  <c r="B246"/>
  <c r="I250"/>
  <c r="F44" s="1"/>
  <c r="I248"/>
  <c r="F42" s="1"/>
  <c r="I243"/>
  <c r="F37" s="1"/>
  <c r="B249"/>
  <c r="B247"/>
  <c r="B243"/>
  <c r="B241"/>
  <c r="B239"/>
  <c r="I237"/>
  <c r="F31" s="1"/>
  <c r="B235"/>
  <c r="I231"/>
  <c r="F25" s="1"/>
  <c r="B230"/>
  <c r="I249"/>
  <c r="F43" s="1"/>
  <c r="B245"/>
  <c r="B234"/>
  <c r="I228"/>
  <c r="I246"/>
  <c r="F40" s="1"/>
  <c r="I242"/>
  <c r="F36" s="1"/>
  <c r="B240"/>
  <c r="I238"/>
  <c r="F32" s="1"/>
  <c r="B238"/>
  <c r="I233"/>
  <c r="F27" s="1"/>
  <c r="B233"/>
  <c r="B232"/>
  <c r="I225"/>
  <c r="I222"/>
  <c r="I218"/>
  <c r="I215"/>
  <c r="I214"/>
  <c r="I223"/>
  <c r="I213"/>
  <c r="I224"/>
  <c r="I210"/>
  <c r="I211"/>
  <c r="I220"/>
  <c r="I217"/>
  <c r="B304"/>
  <c r="C259"/>
  <c r="C308"/>
  <c r="B309"/>
  <c r="C264"/>
  <c r="F236"/>
  <c r="AX213"/>
  <c r="AO211"/>
  <c r="AO220"/>
  <c r="AO213"/>
  <c r="AO225"/>
  <c r="AO218"/>
  <c r="AO229"/>
  <c r="AO222"/>
  <c r="AO215"/>
  <c r="AO226"/>
  <c r="AO228"/>
  <c r="AO212"/>
  <c r="AO210"/>
  <c r="AO217"/>
  <c r="AO224"/>
  <c r="AO221"/>
  <c r="C316"/>
  <c r="BE258"/>
  <c r="AM258"/>
  <c r="AA258"/>
  <c r="F80"/>
  <c r="C48" s="1"/>
  <c r="AV174"/>
  <c r="AR170"/>
  <c r="AQ173" s="1"/>
  <c r="BE259"/>
  <c r="O259"/>
  <c r="AK169"/>
  <c r="AJ172" s="1"/>
  <c r="P170"/>
  <c r="O173" s="1"/>
  <c r="Q181" s="1"/>
  <c r="R181" s="1"/>
  <c r="AV182"/>
  <c r="C302"/>
  <c r="C300"/>
  <c r="AE322"/>
  <c r="AK276"/>
  <c r="C307"/>
  <c r="B317"/>
  <c r="C272"/>
  <c r="B306"/>
  <c r="C261"/>
  <c r="A214"/>
  <c r="A259" s="1"/>
  <c r="A304" s="1"/>
  <c r="A169"/>
  <c r="C312"/>
  <c r="C305"/>
  <c r="AG258"/>
  <c r="O258"/>
  <c r="F82"/>
  <c r="C50" s="1"/>
  <c r="AG259"/>
  <c r="F259"/>
  <c r="AV169"/>
  <c r="C318"/>
  <c r="U302"/>
  <c r="U257"/>
  <c r="B313"/>
  <c r="C268"/>
  <c r="A125"/>
  <c r="A81"/>
  <c r="C319"/>
  <c r="F83"/>
  <c r="C51" s="1"/>
  <c r="W170"/>
  <c r="V173" s="1"/>
  <c r="X181" s="1"/>
  <c r="Y181" s="1"/>
  <c r="G170"/>
  <c r="F173" s="1"/>
  <c r="Q228"/>
  <c r="R228" s="1"/>
  <c r="Q229"/>
  <c r="R229" s="1"/>
  <c r="Q218"/>
  <c r="R218" s="1"/>
  <c r="Q224"/>
  <c r="R224" s="1"/>
  <c r="Q219"/>
  <c r="R219" s="1"/>
  <c r="Q217"/>
  <c r="R217" s="1"/>
  <c r="Q221"/>
  <c r="R221" s="1"/>
  <c r="Q220"/>
  <c r="R220" s="1"/>
  <c r="Q214"/>
  <c r="R214" s="1"/>
  <c r="Q212"/>
  <c r="R212" s="1"/>
  <c r="X217"/>
  <c r="Y217" s="1"/>
  <c r="X213"/>
  <c r="Y213" s="1"/>
  <c r="X210"/>
  <c r="X223"/>
  <c r="Y223" s="1"/>
  <c r="X221"/>
  <c r="Y221" s="1"/>
  <c r="X219"/>
  <c r="Y219" s="1"/>
  <c r="X218"/>
  <c r="Y218" s="1"/>
  <c r="X211"/>
  <c r="Y211" s="1"/>
  <c r="X225"/>
  <c r="Y225" s="1"/>
  <c r="X224"/>
  <c r="Y224" s="1"/>
  <c r="X220"/>
  <c r="Y220" s="1"/>
  <c r="X216"/>
  <c r="Y216" s="1"/>
  <c r="X215"/>
  <c r="Y215" s="1"/>
  <c r="X214"/>
  <c r="Y214" s="1"/>
  <c r="X212"/>
  <c r="Y212" s="1"/>
  <c r="X227"/>
  <c r="Y227" s="1"/>
  <c r="X226"/>
  <c r="Y226" s="1"/>
  <c r="X229"/>
  <c r="Y229" s="1"/>
  <c r="X222"/>
  <c r="Y222" s="1"/>
  <c r="X228"/>
  <c r="Y228" s="1"/>
  <c r="C311"/>
  <c r="B161"/>
  <c r="I158"/>
  <c r="D42" s="1"/>
  <c r="B157"/>
  <c r="I154"/>
  <c r="D38" s="1"/>
  <c r="B153"/>
  <c r="I150"/>
  <c r="D34" s="1"/>
  <c r="B149"/>
  <c r="I146"/>
  <c r="D30" s="1"/>
  <c r="B145"/>
  <c r="I142"/>
  <c r="D26" s="1"/>
  <c r="B141"/>
  <c r="B160"/>
  <c r="B158"/>
  <c r="I156"/>
  <c r="D40" s="1"/>
  <c r="B151"/>
  <c r="I149"/>
  <c r="D33" s="1"/>
  <c r="I147"/>
  <c r="D31" s="1"/>
  <c r="B144"/>
  <c r="B142"/>
  <c r="I140"/>
  <c r="D24" s="1"/>
  <c r="I139"/>
  <c r="I138"/>
  <c r="I130"/>
  <c r="I127"/>
  <c r="I124"/>
  <c r="I121"/>
  <c r="I160"/>
  <c r="D44" s="1"/>
  <c r="B155"/>
  <c r="I153"/>
  <c r="D37" s="1"/>
  <c r="I151"/>
  <c r="D35" s="1"/>
  <c r="B148"/>
  <c r="B146"/>
  <c r="I144"/>
  <c r="D28" s="1"/>
  <c r="I133"/>
  <c r="I129"/>
  <c r="I126"/>
  <c r="I123"/>
  <c r="B159"/>
  <c r="I157"/>
  <c r="D41" s="1"/>
  <c r="I155"/>
  <c r="D39" s="1"/>
  <c r="B152"/>
  <c r="B150"/>
  <c r="I148"/>
  <c r="D32" s="1"/>
  <c r="B143"/>
  <c r="I141"/>
  <c r="D25" s="1"/>
  <c r="I135"/>
  <c r="I134"/>
  <c r="I132"/>
  <c r="I128"/>
  <c r="I125"/>
  <c r="I122"/>
  <c r="I120"/>
  <c r="I161"/>
  <c r="D45" s="1"/>
  <c r="I159"/>
  <c r="D43" s="1"/>
  <c r="B156"/>
  <c r="B154"/>
  <c r="I152"/>
  <c r="D36" s="1"/>
  <c r="B147"/>
  <c r="I145"/>
  <c r="D29" s="1"/>
  <c r="I143"/>
  <c r="D27" s="1"/>
  <c r="B140"/>
  <c r="I137"/>
  <c r="I136"/>
  <c r="I131"/>
  <c r="AJ214"/>
  <c r="AJ215"/>
  <c r="AJ216" s="1"/>
  <c r="C315"/>
  <c r="E192"/>
  <c r="BE168"/>
  <c r="AV168"/>
  <c r="AV177"/>
  <c r="AV184"/>
  <c r="AV176"/>
  <c r="AV181"/>
  <c r="AV167"/>
  <c r="AV172"/>
  <c r="AV166"/>
  <c r="AV179"/>
  <c r="AV165"/>
  <c r="AV170"/>
  <c r="AV183"/>
  <c r="AV180"/>
  <c r="AV173"/>
  <c r="AV175"/>
  <c r="C314"/>
  <c r="F81"/>
  <c r="C49" s="1"/>
  <c r="AO172" i="52"/>
  <c r="AO165"/>
  <c r="AO178"/>
  <c r="AO170"/>
  <c r="AO175"/>
  <c r="AO183"/>
  <c r="F259"/>
  <c r="AG259"/>
  <c r="BE259"/>
  <c r="U259"/>
  <c r="AS259"/>
  <c r="O259"/>
  <c r="AM259"/>
  <c r="B314"/>
  <c r="C269"/>
  <c r="B313"/>
  <c r="C268"/>
  <c r="C317"/>
  <c r="W170"/>
  <c r="V173" s="1"/>
  <c r="W169"/>
  <c r="V172" s="1"/>
  <c r="G169"/>
  <c r="F172" s="1"/>
  <c r="G170"/>
  <c r="F173" s="1"/>
  <c r="P170"/>
  <c r="O173" s="1"/>
  <c r="P169"/>
  <c r="O172" s="1"/>
  <c r="AD170"/>
  <c r="AC173" s="1"/>
  <c r="AD169"/>
  <c r="AC172" s="1"/>
  <c r="C306"/>
  <c r="A81"/>
  <c r="A125"/>
  <c r="I161"/>
  <c r="D45" s="1"/>
  <c r="B160"/>
  <c r="I157"/>
  <c r="D41" s="1"/>
  <c r="B156"/>
  <c r="I153"/>
  <c r="D37" s="1"/>
  <c r="B152"/>
  <c r="I149"/>
  <c r="D33" s="1"/>
  <c r="B148"/>
  <c r="I145"/>
  <c r="D29" s="1"/>
  <c r="B144"/>
  <c r="I141"/>
  <c r="D25" s="1"/>
  <c r="B140"/>
  <c r="I139"/>
  <c r="I137"/>
  <c r="I135"/>
  <c r="I133"/>
  <c r="I129"/>
  <c r="I126"/>
  <c r="I123"/>
  <c r="B161"/>
  <c r="I159"/>
  <c r="D43" s="1"/>
  <c r="B154"/>
  <c r="I152"/>
  <c r="D36" s="1"/>
  <c r="I150"/>
  <c r="D34" s="1"/>
  <c r="B147"/>
  <c r="B145"/>
  <c r="I143"/>
  <c r="D27" s="1"/>
  <c r="I136"/>
  <c r="I131"/>
  <c r="I128"/>
  <c r="I127"/>
  <c r="B158"/>
  <c r="I156"/>
  <c r="D40" s="1"/>
  <c r="I154"/>
  <c r="D38" s="1"/>
  <c r="B151"/>
  <c r="B149"/>
  <c r="I147"/>
  <c r="D31" s="1"/>
  <c r="B142"/>
  <c r="I140"/>
  <c r="D24" s="1"/>
  <c r="I138"/>
  <c r="I132"/>
  <c r="I125"/>
  <c r="I124"/>
  <c r="I120"/>
  <c r="I160"/>
  <c r="D44" s="1"/>
  <c r="I158"/>
  <c r="D42" s="1"/>
  <c r="B155"/>
  <c r="B153"/>
  <c r="I151"/>
  <c r="D35" s="1"/>
  <c r="B146"/>
  <c r="I144"/>
  <c r="D28" s="1"/>
  <c r="I142"/>
  <c r="D26" s="1"/>
  <c r="I122"/>
  <c r="I121"/>
  <c r="B159"/>
  <c r="B157"/>
  <c r="I155"/>
  <c r="D39" s="1"/>
  <c r="B150"/>
  <c r="I148"/>
  <c r="D32" s="1"/>
  <c r="I146"/>
  <c r="D30" s="1"/>
  <c r="B143"/>
  <c r="B141"/>
  <c r="I134"/>
  <c r="I130"/>
  <c r="B305"/>
  <c r="C260"/>
  <c r="B308"/>
  <c r="C263"/>
  <c r="O214"/>
  <c r="O215"/>
  <c r="O216" s="1"/>
  <c r="C316"/>
  <c r="B310"/>
  <c r="C265"/>
  <c r="C312"/>
  <c r="B307"/>
  <c r="C262"/>
  <c r="C311"/>
  <c r="A214"/>
  <c r="A259" s="1"/>
  <c r="A304" s="1"/>
  <c r="A169"/>
  <c r="C315"/>
  <c r="F237"/>
  <c r="BE213"/>
  <c r="AV216"/>
  <c r="AV227"/>
  <c r="AV214"/>
  <c r="AV222"/>
  <c r="AV213"/>
  <c r="AV226"/>
  <c r="AV225"/>
  <c r="AV211"/>
  <c r="AV229"/>
  <c r="AV219"/>
  <c r="AV221"/>
  <c r="AV212"/>
  <c r="E191"/>
  <c r="AX168"/>
  <c r="AO180"/>
  <c r="AO177"/>
  <c r="AO171"/>
  <c r="AO176"/>
  <c r="AO174"/>
  <c r="AO168"/>
  <c r="AO166"/>
  <c r="AO169"/>
  <c r="AO167"/>
  <c r="AO181"/>
  <c r="AO182"/>
  <c r="AO184"/>
  <c r="V214"/>
  <c r="V215"/>
  <c r="V216" s="1"/>
  <c r="AQ214"/>
  <c r="AQ215"/>
  <c r="AQ216" s="1"/>
  <c r="G215"/>
  <c r="G216" s="1"/>
  <c r="G214"/>
  <c r="AC215"/>
  <c r="AC216" s="1"/>
  <c r="AC214"/>
  <c r="C319"/>
  <c r="C302"/>
  <c r="AV215"/>
  <c r="C301"/>
  <c r="AK170"/>
  <c r="AJ173" s="1"/>
  <c r="AK169"/>
  <c r="AJ172" s="1"/>
  <c r="C309"/>
  <c r="C304"/>
  <c r="B300"/>
  <c r="F258"/>
  <c r="N276" s="1"/>
  <c r="AY258"/>
  <c r="AA258"/>
  <c r="AS258"/>
  <c r="U258"/>
  <c r="C255"/>
  <c r="BK258"/>
  <c r="AM258"/>
  <c r="O258"/>
  <c r="BE258"/>
  <c r="AG258"/>
  <c r="B318"/>
  <c r="C273"/>
  <c r="AV218"/>
  <c r="AV210"/>
  <c r="AO179"/>
  <c r="AV228"/>
  <c r="AV220"/>
  <c r="AE322"/>
  <c r="AK276"/>
  <c r="C303"/>
  <c r="AJ214"/>
  <c r="AJ215"/>
  <c r="AJ216" s="1"/>
  <c r="AO210" i="51"/>
  <c r="F259"/>
  <c r="U259"/>
  <c r="A80"/>
  <c r="A124"/>
  <c r="AC215"/>
  <c r="AC216" s="1"/>
  <c r="AC214"/>
  <c r="B300"/>
  <c r="BE258"/>
  <c r="AG258"/>
  <c r="AY258"/>
  <c r="AA258"/>
  <c r="C255"/>
  <c r="AS258"/>
  <c r="U258"/>
  <c r="BK258"/>
  <c r="AM258"/>
  <c r="O258"/>
  <c r="F258"/>
  <c r="N276" s="1"/>
  <c r="C302"/>
  <c r="AK170"/>
  <c r="AJ173" s="1"/>
  <c r="AK169"/>
  <c r="AJ172" s="1"/>
  <c r="G170"/>
  <c r="F173" s="1"/>
  <c r="G169"/>
  <c r="F172" s="1"/>
  <c r="C308"/>
  <c r="B318"/>
  <c r="C273"/>
  <c r="B314"/>
  <c r="C269"/>
  <c r="AV179"/>
  <c r="C306"/>
  <c r="B307"/>
  <c r="C262"/>
  <c r="O214"/>
  <c r="O215"/>
  <c r="O216" s="1"/>
  <c r="C301"/>
  <c r="F236"/>
  <c r="AX213"/>
  <c r="AO221"/>
  <c r="AO229"/>
  <c r="AO212"/>
  <c r="AO223"/>
  <c r="AO220"/>
  <c r="AO222"/>
  <c r="AO226"/>
  <c r="AO214"/>
  <c r="AO216"/>
  <c r="AO211"/>
  <c r="AO218"/>
  <c r="AO227"/>
  <c r="AO225"/>
  <c r="W169"/>
  <c r="V172" s="1"/>
  <c r="W170"/>
  <c r="V173" s="1"/>
  <c r="AD170"/>
  <c r="AC173" s="1"/>
  <c r="AD169"/>
  <c r="AC172" s="1"/>
  <c r="AR170"/>
  <c r="AQ173" s="1"/>
  <c r="AR169"/>
  <c r="AQ172" s="1"/>
  <c r="F81"/>
  <c r="C49" s="1"/>
  <c r="AV183"/>
  <c r="AO228"/>
  <c r="AO224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I161"/>
  <c r="D45" s="1"/>
  <c r="B156"/>
  <c r="I154"/>
  <c r="D38" s="1"/>
  <c r="I152"/>
  <c r="D36" s="1"/>
  <c r="B149"/>
  <c r="B147"/>
  <c r="I145"/>
  <c r="D29" s="1"/>
  <c r="B140"/>
  <c r="I137"/>
  <c r="I128"/>
  <c r="I124"/>
  <c r="B160"/>
  <c r="I158"/>
  <c r="D42" s="1"/>
  <c r="I156"/>
  <c r="D40" s="1"/>
  <c r="B153"/>
  <c r="B151"/>
  <c r="I149"/>
  <c r="D33" s="1"/>
  <c r="B144"/>
  <c r="I142"/>
  <c r="D26" s="1"/>
  <c r="I140"/>
  <c r="D24" s="1"/>
  <c r="I139"/>
  <c r="I132"/>
  <c r="I129"/>
  <c r="I125"/>
  <c r="I121"/>
  <c r="I120"/>
  <c r="I160"/>
  <c r="D44" s="1"/>
  <c r="B157"/>
  <c r="B155"/>
  <c r="I153"/>
  <c r="D37" s="1"/>
  <c r="B148"/>
  <c r="I146"/>
  <c r="D30" s="1"/>
  <c r="I144"/>
  <c r="D28" s="1"/>
  <c r="B141"/>
  <c r="I133"/>
  <c r="I130"/>
  <c r="I126"/>
  <c r="I122"/>
  <c r="B161"/>
  <c r="B159"/>
  <c r="I157"/>
  <c r="D41" s="1"/>
  <c r="B152"/>
  <c r="I150"/>
  <c r="D34" s="1"/>
  <c r="I148"/>
  <c r="D32" s="1"/>
  <c r="B145"/>
  <c r="B143"/>
  <c r="I141"/>
  <c r="D25" s="1"/>
  <c r="I135"/>
  <c r="I127"/>
  <c r="I123"/>
  <c r="AE322"/>
  <c r="AK276"/>
  <c r="C310"/>
  <c r="C316"/>
  <c r="G214"/>
  <c r="G215"/>
  <c r="G216" s="1"/>
  <c r="B305"/>
  <c r="C260"/>
  <c r="C312"/>
  <c r="B303"/>
  <c r="C258"/>
  <c r="C304"/>
  <c r="B309"/>
  <c r="C264"/>
  <c r="F82"/>
  <c r="C50" s="1"/>
  <c r="A213"/>
  <c r="A258" s="1"/>
  <c r="A303" s="1"/>
  <c r="A168"/>
  <c r="C319"/>
  <c r="C313"/>
  <c r="C315"/>
  <c r="E192"/>
  <c r="BE168"/>
  <c r="AV171"/>
  <c r="AV182"/>
  <c r="AV180"/>
  <c r="AV177"/>
  <c r="AV178"/>
  <c r="AV176"/>
  <c r="AV175"/>
  <c r="AV167"/>
  <c r="AV181"/>
  <c r="AV169"/>
  <c r="AV173"/>
  <c r="AV184"/>
  <c r="AV166"/>
  <c r="V214"/>
  <c r="V215"/>
  <c r="V216" s="1"/>
  <c r="AJ214"/>
  <c r="AJ215"/>
  <c r="AJ216" s="1"/>
  <c r="C317"/>
  <c r="P170"/>
  <c r="O173" s="1"/>
  <c r="P169"/>
  <c r="O172" s="1"/>
  <c r="F80"/>
  <c r="C48" s="1"/>
  <c r="F83"/>
  <c r="C51" s="1"/>
  <c r="AV172"/>
  <c r="AV170"/>
  <c r="AO213"/>
  <c r="AO219"/>
  <c r="AV165"/>
  <c r="G170" i="50"/>
  <c r="F173" s="1"/>
  <c r="I199" s="1"/>
  <c r="E38" s="1"/>
  <c r="I38" s="1"/>
  <c r="AO171"/>
  <c r="AO176"/>
  <c r="AO177"/>
  <c r="G214"/>
  <c r="V214"/>
  <c r="G169"/>
  <c r="F172" s="1"/>
  <c r="AD170"/>
  <c r="AC173" s="1"/>
  <c r="W169"/>
  <c r="V172" s="1"/>
  <c r="X167" s="1"/>
  <c r="Y167" s="1"/>
  <c r="O214"/>
  <c r="AY258"/>
  <c r="W170"/>
  <c r="V173" s="1"/>
  <c r="AC215"/>
  <c r="AC216" s="1"/>
  <c r="AD169"/>
  <c r="AC172" s="1"/>
  <c r="P169"/>
  <c r="O172" s="1"/>
  <c r="Q184" s="1"/>
  <c r="R184" s="1"/>
  <c r="X173"/>
  <c r="Y173" s="1"/>
  <c r="X184"/>
  <c r="Y184" s="1"/>
  <c r="X171"/>
  <c r="Y171" s="1"/>
  <c r="X179"/>
  <c r="Y179" s="1"/>
  <c r="Q183"/>
  <c r="R183" s="1"/>
  <c r="Q182"/>
  <c r="R182" s="1"/>
  <c r="Q181"/>
  <c r="R181" s="1"/>
  <c r="Q179"/>
  <c r="R179" s="1"/>
  <c r="Q176"/>
  <c r="R176" s="1"/>
  <c r="Q175"/>
  <c r="R175" s="1"/>
  <c r="Q169"/>
  <c r="R169" s="1"/>
  <c r="Q173"/>
  <c r="R173" s="1"/>
  <c r="Q168"/>
  <c r="R168" s="1"/>
  <c r="Q166"/>
  <c r="R166" s="1"/>
  <c r="Q165"/>
  <c r="Q178"/>
  <c r="R178" s="1"/>
  <c r="Q170"/>
  <c r="R170" s="1"/>
  <c r="Q177"/>
  <c r="R177" s="1"/>
  <c r="Q172"/>
  <c r="R172" s="1"/>
  <c r="D19"/>
  <c r="J135"/>
  <c r="K135"/>
  <c r="C313"/>
  <c r="AK169"/>
  <c r="AJ172" s="1"/>
  <c r="AK170"/>
  <c r="AJ173" s="1"/>
  <c r="A125"/>
  <c r="A81"/>
  <c r="C304"/>
  <c r="D7"/>
  <c r="K123"/>
  <c r="J123"/>
  <c r="D17"/>
  <c r="J133"/>
  <c r="K133"/>
  <c r="D6"/>
  <c r="J122"/>
  <c r="K122"/>
  <c r="D8"/>
  <c r="J124"/>
  <c r="K124"/>
  <c r="D20"/>
  <c r="J136"/>
  <c r="K136"/>
  <c r="C307"/>
  <c r="O215"/>
  <c r="O216" s="1"/>
  <c r="AA258"/>
  <c r="V215"/>
  <c r="V216" s="1"/>
  <c r="F80"/>
  <c r="C48" s="1"/>
  <c r="F236"/>
  <c r="AX213"/>
  <c r="AO215"/>
  <c r="AO228"/>
  <c r="AO229"/>
  <c r="AO210"/>
  <c r="AO225"/>
  <c r="AO227"/>
  <c r="AO220"/>
  <c r="AO226"/>
  <c r="AO213"/>
  <c r="AO217"/>
  <c r="AO219"/>
  <c r="AO214"/>
  <c r="AO224"/>
  <c r="AO223"/>
  <c r="B306"/>
  <c r="C261"/>
  <c r="B301"/>
  <c r="C256"/>
  <c r="A214"/>
  <c r="A259" s="1"/>
  <c r="A304" s="1"/>
  <c r="A169"/>
  <c r="B308"/>
  <c r="C263"/>
  <c r="C310"/>
  <c r="B312"/>
  <c r="C267"/>
  <c r="D9"/>
  <c r="K125"/>
  <c r="J125"/>
  <c r="J127"/>
  <c r="D11"/>
  <c r="K127"/>
  <c r="D22"/>
  <c r="K138"/>
  <c r="J138"/>
  <c r="C300"/>
  <c r="C314"/>
  <c r="C303"/>
  <c r="AE322"/>
  <c r="AK276"/>
  <c r="AJ214"/>
  <c r="AJ215"/>
  <c r="AJ216" s="1"/>
  <c r="C318"/>
  <c r="D10"/>
  <c r="K126"/>
  <c r="J126"/>
  <c r="D21"/>
  <c r="K137"/>
  <c r="J137"/>
  <c r="D23"/>
  <c r="K139"/>
  <c r="J139"/>
  <c r="I119"/>
  <c r="G129" s="1"/>
  <c r="D47" s="1"/>
  <c r="D4"/>
  <c r="K120"/>
  <c r="J120"/>
  <c r="D16"/>
  <c r="J132"/>
  <c r="K132"/>
  <c r="D5"/>
  <c r="K121"/>
  <c r="J121"/>
  <c r="K134"/>
  <c r="D18"/>
  <c r="J134"/>
  <c r="G215"/>
  <c r="G216" s="1"/>
  <c r="F258"/>
  <c r="N276" s="1"/>
  <c r="U258"/>
  <c r="AS258"/>
  <c r="AO211"/>
  <c r="AO218"/>
  <c r="AC214"/>
  <c r="F82"/>
  <c r="C50" s="1"/>
  <c r="B302"/>
  <c r="C257"/>
  <c r="C319"/>
  <c r="C315"/>
  <c r="C317"/>
  <c r="C316"/>
  <c r="B311"/>
  <c r="C266"/>
  <c r="D13"/>
  <c r="J129"/>
  <c r="K129"/>
  <c r="D12"/>
  <c r="K128"/>
  <c r="J128"/>
  <c r="D14"/>
  <c r="K130"/>
  <c r="J130"/>
  <c r="D15"/>
  <c r="K131"/>
  <c r="J131"/>
  <c r="C309"/>
  <c r="AX168"/>
  <c r="E191"/>
  <c r="AO175"/>
  <c r="AO174"/>
  <c r="AO179"/>
  <c r="AO170"/>
  <c r="AO184"/>
  <c r="AO180"/>
  <c r="AO168"/>
  <c r="AO172"/>
  <c r="AO183"/>
  <c r="AO165"/>
  <c r="AO169"/>
  <c r="AO182"/>
  <c r="AO178"/>
  <c r="AO181"/>
  <c r="AO222"/>
  <c r="AO221"/>
  <c r="F83"/>
  <c r="C51" s="1"/>
  <c r="O258"/>
  <c r="AM258"/>
  <c r="BK258"/>
  <c r="AO216"/>
  <c r="AO225" i="49"/>
  <c r="AO221"/>
  <c r="AV170"/>
  <c r="B311"/>
  <c r="C266"/>
  <c r="AD169"/>
  <c r="AC172" s="1"/>
  <c r="AD170"/>
  <c r="AC173" s="1"/>
  <c r="W169"/>
  <c r="V172" s="1"/>
  <c r="W170"/>
  <c r="V173" s="1"/>
  <c r="C302"/>
  <c r="C301"/>
  <c r="O215"/>
  <c r="O216" s="1"/>
  <c r="O214"/>
  <c r="B300"/>
  <c r="BK258"/>
  <c r="BE258"/>
  <c r="AY258"/>
  <c r="AS258"/>
  <c r="AM258"/>
  <c r="AG258"/>
  <c r="AA258"/>
  <c r="U258"/>
  <c r="O258"/>
  <c r="C255"/>
  <c r="F258"/>
  <c r="N276" s="1"/>
  <c r="AO215"/>
  <c r="F82"/>
  <c r="C50" s="1"/>
  <c r="AO224"/>
  <c r="AV180"/>
  <c r="F83"/>
  <c r="C51" s="1"/>
  <c r="G169"/>
  <c r="F172" s="1"/>
  <c r="G170"/>
  <c r="F173" s="1"/>
  <c r="P169"/>
  <c r="O172" s="1"/>
  <c r="P170"/>
  <c r="O173" s="1"/>
  <c r="C319"/>
  <c r="F236"/>
  <c r="AX213"/>
  <c r="AO211"/>
  <c r="AO217"/>
  <c r="AO218"/>
  <c r="AO216"/>
  <c r="AO219"/>
  <c r="AO226"/>
  <c r="AO228"/>
  <c r="AO222"/>
  <c r="AO223"/>
  <c r="AO212"/>
  <c r="AO227"/>
  <c r="AO213"/>
  <c r="AO229"/>
  <c r="B305"/>
  <c r="C260"/>
  <c r="AJ215"/>
  <c r="AJ216" s="1"/>
  <c r="AJ214"/>
  <c r="C312"/>
  <c r="B304"/>
  <c r="C259"/>
  <c r="AO220"/>
  <c r="F80"/>
  <c r="C48" s="1"/>
  <c r="AV175"/>
  <c r="AV176"/>
  <c r="AV169"/>
  <c r="F81"/>
  <c r="C49" s="1"/>
  <c r="C303"/>
  <c r="AK169"/>
  <c r="AJ172" s="1"/>
  <c r="AK170"/>
  <c r="AJ173" s="1"/>
  <c r="A214"/>
  <c r="A259" s="1"/>
  <c r="A304" s="1"/>
  <c r="A169"/>
  <c r="C313"/>
  <c r="V215"/>
  <c r="V216" s="1"/>
  <c r="V214"/>
  <c r="AC214"/>
  <c r="AC215"/>
  <c r="AC216" s="1"/>
  <c r="C308"/>
  <c r="C316"/>
  <c r="AO210"/>
  <c r="C306"/>
  <c r="B315"/>
  <c r="AY259"/>
  <c r="AA259"/>
  <c r="C270"/>
  <c r="AS259"/>
  <c r="U259"/>
  <c r="BK259"/>
  <c r="AM259"/>
  <c r="O259"/>
  <c r="F259"/>
  <c r="BE259"/>
  <c r="AG259"/>
  <c r="I160"/>
  <c r="D44" s="1"/>
  <c r="B159"/>
  <c r="I156"/>
  <c r="D40" s="1"/>
  <c r="B155"/>
  <c r="I152"/>
  <c r="D36" s="1"/>
  <c r="B151"/>
  <c r="I148"/>
  <c r="D32" s="1"/>
  <c r="B147"/>
  <c r="I144"/>
  <c r="D28" s="1"/>
  <c r="B143"/>
  <c r="I140"/>
  <c r="D24" s="1"/>
  <c r="I132"/>
  <c r="I128"/>
  <c r="I125"/>
  <c r="I122"/>
  <c r="I120"/>
  <c r="I161"/>
  <c r="D45" s="1"/>
  <c r="B158"/>
  <c r="B156"/>
  <c r="I154"/>
  <c r="D38" s="1"/>
  <c r="B149"/>
  <c r="I147"/>
  <c r="D31" s="1"/>
  <c r="I145"/>
  <c r="D29" s="1"/>
  <c r="B142"/>
  <c r="B140"/>
  <c r="I138"/>
  <c r="I137"/>
  <c r="I124"/>
  <c r="B160"/>
  <c r="I158"/>
  <c r="D42" s="1"/>
  <c r="B153"/>
  <c r="I151"/>
  <c r="D35" s="1"/>
  <c r="I149"/>
  <c r="D33" s="1"/>
  <c r="B146"/>
  <c r="B144"/>
  <c r="I142"/>
  <c r="D26" s="1"/>
  <c r="I139"/>
  <c r="I129"/>
  <c r="I121"/>
  <c r="B157"/>
  <c r="I155"/>
  <c r="D39" s="1"/>
  <c r="I153"/>
  <c r="D37" s="1"/>
  <c r="B150"/>
  <c r="B148"/>
  <c r="I146"/>
  <c r="D30" s="1"/>
  <c r="B141"/>
  <c r="I134"/>
  <c r="I133"/>
  <c r="I130"/>
  <c r="I126"/>
  <c r="B161"/>
  <c r="I159"/>
  <c r="D43" s="1"/>
  <c r="I157"/>
  <c r="D41" s="1"/>
  <c r="B154"/>
  <c r="B152"/>
  <c r="I150"/>
  <c r="D34" s="1"/>
  <c r="B145"/>
  <c r="I143"/>
  <c r="D27" s="1"/>
  <c r="I141"/>
  <c r="D25" s="1"/>
  <c r="I136"/>
  <c r="I135"/>
  <c r="I131"/>
  <c r="I127"/>
  <c r="I123"/>
  <c r="C317"/>
  <c r="E192"/>
  <c r="BE168"/>
  <c r="AV171"/>
  <c r="AV184"/>
  <c r="AV183"/>
  <c r="AV167"/>
  <c r="AV173"/>
  <c r="AV182"/>
  <c r="AV168"/>
  <c r="AV172"/>
  <c r="AV178"/>
  <c r="AV166"/>
  <c r="AV174"/>
  <c r="AV181"/>
  <c r="AV177"/>
  <c r="AR169"/>
  <c r="AQ172" s="1"/>
  <c r="AR170"/>
  <c r="AQ173" s="1"/>
  <c r="AE322"/>
  <c r="AK276"/>
  <c r="A125"/>
  <c r="A81"/>
  <c r="B310"/>
  <c r="C265"/>
  <c r="G215"/>
  <c r="G216" s="1"/>
  <c r="G214"/>
  <c r="C307"/>
  <c r="B314"/>
  <c r="C269"/>
  <c r="C309"/>
  <c r="C318"/>
  <c r="AV179"/>
  <c r="AC215" i="48"/>
  <c r="AC216" s="1"/>
  <c r="W170"/>
  <c r="V173" s="1"/>
  <c r="AD170"/>
  <c r="AC173" s="1"/>
  <c r="W169"/>
  <c r="V172" s="1"/>
  <c r="X169" s="1"/>
  <c r="Y169" s="1"/>
  <c r="P169"/>
  <c r="O172" s="1"/>
  <c r="BE258"/>
  <c r="AJ214"/>
  <c r="AL227" s="1"/>
  <c r="AM227" s="1"/>
  <c r="AL216"/>
  <c r="AM216" s="1"/>
  <c r="AL217"/>
  <c r="AM217" s="1"/>
  <c r="AL214"/>
  <c r="AM214" s="1"/>
  <c r="AL212"/>
  <c r="AM212" s="1"/>
  <c r="C313"/>
  <c r="C300"/>
  <c r="C306"/>
  <c r="AX213"/>
  <c r="F236"/>
  <c r="AO215"/>
  <c r="AO227"/>
  <c r="AO224"/>
  <c r="AO228"/>
  <c r="AO222"/>
  <c r="AO218"/>
  <c r="AO211"/>
  <c r="AO226"/>
  <c r="AO220"/>
  <c r="AO213"/>
  <c r="AO229"/>
  <c r="AO225"/>
  <c r="AO223"/>
  <c r="AO210"/>
  <c r="AO221"/>
  <c r="AO216"/>
  <c r="AO219"/>
  <c r="X217"/>
  <c r="Y217" s="1"/>
  <c r="X220"/>
  <c r="Y220" s="1"/>
  <c r="X219"/>
  <c r="Y219" s="1"/>
  <c r="X218"/>
  <c r="Y218" s="1"/>
  <c r="X223"/>
  <c r="Y223" s="1"/>
  <c r="X221"/>
  <c r="Y221" s="1"/>
  <c r="X216"/>
  <c r="Y216" s="1"/>
  <c r="X215"/>
  <c r="Y215" s="1"/>
  <c r="X214"/>
  <c r="Y214" s="1"/>
  <c r="X213"/>
  <c r="Y213" s="1"/>
  <c r="X211"/>
  <c r="Y211" s="1"/>
  <c r="X212"/>
  <c r="Y212" s="1"/>
  <c r="X210"/>
  <c r="X228"/>
  <c r="Y228" s="1"/>
  <c r="X227"/>
  <c r="Y227" s="1"/>
  <c r="X222"/>
  <c r="Y222" s="1"/>
  <c r="X224"/>
  <c r="Y224" s="1"/>
  <c r="X225"/>
  <c r="Y225" s="1"/>
  <c r="X226"/>
  <c r="Y226" s="1"/>
  <c r="X229"/>
  <c r="Y229" s="1"/>
  <c r="B302"/>
  <c r="C257"/>
  <c r="C308"/>
  <c r="AE322"/>
  <c r="AK276"/>
  <c r="C303"/>
  <c r="A125"/>
  <c r="A81"/>
  <c r="F83"/>
  <c r="C51" s="1"/>
  <c r="O258"/>
  <c r="AM258"/>
  <c r="BK258"/>
  <c r="AO212"/>
  <c r="AD169"/>
  <c r="AC172" s="1"/>
  <c r="F82"/>
  <c r="C50" s="1"/>
  <c r="G214"/>
  <c r="I251" s="1"/>
  <c r="F45" s="1"/>
  <c r="G170"/>
  <c r="F173" s="1"/>
  <c r="B200" s="1"/>
  <c r="C318"/>
  <c r="C311"/>
  <c r="C316"/>
  <c r="C315"/>
  <c r="C317"/>
  <c r="B304"/>
  <c r="C259"/>
  <c r="C319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B161"/>
  <c r="I158"/>
  <c r="D42" s="1"/>
  <c r="B157"/>
  <c r="I154"/>
  <c r="D38" s="1"/>
  <c r="B153"/>
  <c r="I150"/>
  <c r="D34" s="1"/>
  <c r="B149"/>
  <c r="I146"/>
  <c r="D30" s="1"/>
  <c r="B145"/>
  <c r="I142"/>
  <c r="D26" s="1"/>
  <c r="B141"/>
  <c r="I130"/>
  <c r="I160"/>
  <c r="D44" s="1"/>
  <c r="B155"/>
  <c r="I152"/>
  <c r="D36" s="1"/>
  <c r="B147"/>
  <c r="I144"/>
  <c r="D28" s="1"/>
  <c r="I128"/>
  <c r="I127"/>
  <c r="I123"/>
  <c r="I161"/>
  <c r="D45" s="1"/>
  <c r="B156"/>
  <c r="I153"/>
  <c r="D37" s="1"/>
  <c r="B148"/>
  <c r="I145"/>
  <c r="D29" s="1"/>
  <c r="B140"/>
  <c r="I137"/>
  <c r="I133"/>
  <c r="I124"/>
  <c r="B159"/>
  <c r="I156"/>
  <c r="D40" s="1"/>
  <c r="B151"/>
  <c r="I148"/>
  <c r="D32" s="1"/>
  <c r="B143"/>
  <c r="I140"/>
  <c r="D24" s="1"/>
  <c r="I132"/>
  <c r="I125"/>
  <c r="I121"/>
  <c r="I120"/>
  <c r="B160"/>
  <c r="I157"/>
  <c r="D41" s="1"/>
  <c r="B152"/>
  <c r="I149"/>
  <c r="D33" s="1"/>
  <c r="B144"/>
  <c r="I141"/>
  <c r="D25" s="1"/>
  <c r="I139"/>
  <c r="I135"/>
  <c r="I129"/>
  <c r="I126"/>
  <c r="I122"/>
  <c r="A214"/>
  <c r="A259" s="1"/>
  <c r="A304" s="1"/>
  <c r="A169"/>
  <c r="AG258"/>
  <c r="O215"/>
  <c r="O216" s="1"/>
  <c r="F80"/>
  <c r="C48" s="1"/>
  <c r="AC214"/>
  <c r="AE213" s="1"/>
  <c r="AF213" s="1"/>
  <c r="C310"/>
  <c r="AX168"/>
  <c r="E191"/>
  <c r="AO176"/>
  <c r="AO173"/>
  <c r="AO178"/>
  <c r="AO171"/>
  <c r="AO182"/>
  <c r="AO184"/>
  <c r="AO175"/>
  <c r="AO166"/>
  <c r="AO165"/>
  <c r="AO180"/>
  <c r="AO168"/>
  <c r="AO177"/>
  <c r="AO183"/>
  <c r="AO181"/>
  <c r="AO174"/>
  <c r="AO179"/>
  <c r="AO170"/>
  <c r="C314"/>
  <c r="C312"/>
  <c r="AO214"/>
  <c r="P170"/>
  <c r="O173" s="1"/>
  <c r="Q177" s="1"/>
  <c r="R177" s="1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73"/>
  <c r="AM173" s="1"/>
  <c r="AL171"/>
  <c r="AM171" s="1"/>
  <c r="AL168"/>
  <c r="AM168" s="1"/>
  <c r="AL177"/>
  <c r="AM177" s="1"/>
  <c r="AL172"/>
  <c r="AM172" s="1"/>
  <c r="AL167"/>
  <c r="AM167" s="1"/>
  <c r="AL166"/>
  <c r="AM166" s="1"/>
  <c r="AL178"/>
  <c r="AM178" s="1"/>
  <c r="AL176"/>
  <c r="AM176" s="1"/>
  <c r="AL174"/>
  <c r="AM174" s="1"/>
  <c r="AL170"/>
  <c r="AM170" s="1"/>
  <c r="AL165"/>
  <c r="B307"/>
  <c r="C262"/>
  <c r="C301"/>
  <c r="C305"/>
  <c r="C309"/>
  <c r="U258"/>
  <c r="AS258"/>
  <c r="F258"/>
  <c r="N276" s="1"/>
  <c r="F81"/>
  <c r="C49" s="1"/>
  <c r="AO217"/>
  <c r="G214" i="47"/>
  <c r="AO168"/>
  <c r="AO179"/>
  <c r="AO176"/>
  <c r="AO166"/>
  <c r="AD170"/>
  <c r="AC173" s="1"/>
  <c r="AD169"/>
  <c r="AC172" s="1"/>
  <c r="P169"/>
  <c r="O172" s="1"/>
  <c r="Q184" s="1"/>
  <c r="R184" s="1"/>
  <c r="G169"/>
  <c r="F172" s="1"/>
  <c r="W170"/>
  <c r="V173" s="1"/>
  <c r="AC214"/>
  <c r="AE222" s="1"/>
  <c r="AF222" s="1"/>
  <c r="BK258"/>
  <c r="Q182"/>
  <c r="R182" s="1"/>
  <c r="Q176"/>
  <c r="R176" s="1"/>
  <c r="Q171"/>
  <c r="R171" s="1"/>
  <c r="Q174"/>
  <c r="R174" s="1"/>
  <c r="Q177"/>
  <c r="R177" s="1"/>
  <c r="Q168"/>
  <c r="R168" s="1"/>
  <c r="Q166"/>
  <c r="R166" s="1"/>
  <c r="Q169"/>
  <c r="R169" s="1"/>
  <c r="AE214"/>
  <c r="AF214" s="1"/>
  <c r="AE215"/>
  <c r="AF215" s="1"/>
  <c r="C310"/>
  <c r="F236"/>
  <c r="AX213"/>
  <c r="AO223"/>
  <c r="AO216"/>
  <c r="AO218"/>
  <c r="AO229"/>
  <c r="AO222"/>
  <c r="AO227"/>
  <c r="AO210"/>
  <c r="AO215"/>
  <c r="AO214"/>
  <c r="AO220"/>
  <c r="AO217"/>
  <c r="AO219"/>
  <c r="AO212"/>
  <c r="AO226"/>
  <c r="AO228"/>
  <c r="C313"/>
  <c r="C302"/>
  <c r="AK322"/>
  <c r="AQ276"/>
  <c r="C309"/>
  <c r="E191"/>
  <c r="AX168"/>
  <c r="AO170"/>
  <c r="AO175"/>
  <c r="AO169"/>
  <c r="AO183"/>
  <c r="AO173"/>
  <c r="AO184"/>
  <c r="AO167"/>
  <c r="AO182"/>
  <c r="AO165"/>
  <c r="AO171"/>
  <c r="AO181"/>
  <c r="AO174"/>
  <c r="AO172"/>
  <c r="AO178"/>
  <c r="AO177"/>
  <c r="C306"/>
  <c r="B303"/>
  <c r="C258"/>
  <c r="A83"/>
  <c r="A127"/>
  <c r="F80"/>
  <c r="C48" s="1"/>
  <c r="AS258"/>
  <c r="BE258"/>
  <c r="AO211"/>
  <c r="G215"/>
  <c r="G216" s="1"/>
  <c r="X229"/>
  <c r="Y229" s="1"/>
  <c r="X225"/>
  <c r="Y225" s="1"/>
  <c r="X218"/>
  <c r="Y218" s="1"/>
  <c r="X221"/>
  <c r="Y221" s="1"/>
  <c r="X213"/>
  <c r="Y213" s="1"/>
  <c r="X228"/>
  <c r="Y228" s="1"/>
  <c r="X226"/>
  <c r="Y226" s="1"/>
  <c r="X216"/>
  <c r="Y216" s="1"/>
  <c r="X210"/>
  <c r="X211"/>
  <c r="Y211" s="1"/>
  <c r="X217"/>
  <c r="Y217" s="1"/>
  <c r="X219"/>
  <c r="Y219" s="1"/>
  <c r="X223"/>
  <c r="Y223" s="1"/>
  <c r="X214"/>
  <c r="Y214" s="1"/>
  <c r="X212"/>
  <c r="Y212" s="1"/>
  <c r="X224"/>
  <c r="Y224" s="1"/>
  <c r="X220"/>
  <c r="Y220" s="1"/>
  <c r="X227"/>
  <c r="Y227" s="1"/>
  <c r="X215"/>
  <c r="Y215" s="1"/>
  <c r="X222"/>
  <c r="Y222" s="1"/>
  <c r="AJ214"/>
  <c r="AJ215"/>
  <c r="AJ216" s="1"/>
  <c r="C312"/>
  <c r="C316"/>
  <c r="B311"/>
  <c r="C266"/>
  <c r="I160"/>
  <c r="D44" s="1"/>
  <c r="B159"/>
  <c r="I156"/>
  <c r="D40" s="1"/>
  <c r="B155"/>
  <c r="I152"/>
  <c r="D36" s="1"/>
  <c r="B151"/>
  <c r="I148"/>
  <c r="D32" s="1"/>
  <c r="B147"/>
  <c r="I144"/>
  <c r="D28" s="1"/>
  <c r="B143"/>
  <c r="I140"/>
  <c r="D24" s="1"/>
  <c r="I132"/>
  <c r="I128"/>
  <c r="I125"/>
  <c r="I122"/>
  <c r="I120"/>
  <c r="B160"/>
  <c r="I158"/>
  <c r="D42" s="1"/>
  <c r="B153"/>
  <c r="I151"/>
  <c r="D35" s="1"/>
  <c r="I149"/>
  <c r="D33" s="1"/>
  <c r="B146"/>
  <c r="B144"/>
  <c r="I142"/>
  <c r="D26" s="1"/>
  <c r="I139"/>
  <c r="I129"/>
  <c r="I121"/>
  <c r="B157"/>
  <c r="I155"/>
  <c r="D39" s="1"/>
  <c r="I153"/>
  <c r="D37" s="1"/>
  <c r="B150"/>
  <c r="B148"/>
  <c r="I146"/>
  <c r="D30" s="1"/>
  <c r="B141"/>
  <c r="I134"/>
  <c r="I133"/>
  <c r="I130"/>
  <c r="I126"/>
  <c r="B161"/>
  <c r="I159"/>
  <c r="D43" s="1"/>
  <c r="I157"/>
  <c r="D41" s="1"/>
  <c r="B154"/>
  <c r="B152"/>
  <c r="I150"/>
  <c r="D34" s="1"/>
  <c r="B145"/>
  <c r="I143"/>
  <c r="D27" s="1"/>
  <c r="I141"/>
  <c r="D25" s="1"/>
  <c r="I136"/>
  <c r="I135"/>
  <c r="I131"/>
  <c r="I127"/>
  <c r="I123"/>
  <c r="I161"/>
  <c r="D45" s="1"/>
  <c r="B158"/>
  <c r="B156"/>
  <c r="I154"/>
  <c r="D38" s="1"/>
  <c r="B149"/>
  <c r="I147"/>
  <c r="D31" s="1"/>
  <c r="I145"/>
  <c r="D29" s="1"/>
  <c r="B142"/>
  <c r="B140"/>
  <c r="I138"/>
  <c r="I137"/>
  <c r="I124"/>
  <c r="AK169"/>
  <c r="AJ172" s="1"/>
  <c r="AK170"/>
  <c r="AJ173" s="1"/>
  <c r="A216"/>
  <c r="A261" s="1"/>
  <c r="A306" s="1"/>
  <c r="A171"/>
  <c r="U258"/>
  <c r="AG258"/>
  <c r="F81"/>
  <c r="C49" s="1"/>
  <c r="O214"/>
  <c r="Q228" s="1"/>
  <c r="R228" s="1"/>
  <c r="AO213"/>
  <c r="B315"/>
  <c r="C270"/>
  <c r="F259"/>
  <c r="BK259"/>
  <c r="AM259"/>
  <c r="O259"/>
  <c r="BE259"/>
  <c r="AG259"/>
  <c r="AY259"/>
  <c r="AA259"/>
  <c r="AS259"/>
  <c r="U259"/>
  <c r="C317"/>
  <c r="C300"/>
  <c r="C318"/>
  <c r="C305"/>
  <c r="B301"/>
  <c r="C256"/>
  <c r="C307"/>
  <c r="B314"/>
  <c r="C269"/>
  <c r="G170"/>
  <c r="F173" s="1"/>
  <c r="F82"/>
  <c r="C50" s="1"/>
  <c r="AY258"/>
  <c r="O258"/>
  <c r="W169"/>
  <c r="V172" s="1"/>
  <c r="AO221"/>
  <c r="C304"/>
  <c r="C308"/>
  <c r="C319"/>
  <c r="AA258"/>
  <c r="F258"/>
  <c r="N276" s="1"/>
  <c r="F83"/>
  <c r="C51" s="1"/>
  <c r="AO224"/>
  <c r="AO165" i="46"/>
  <c r="AO167"/>
  <c r="AO182"/>
  <c r="AO178"/>
  <c r="AO176"/>
  <c r="C312"/>
  <c r="B305"/>
  <c r="C260"/>
  <c r="F236"/>
  <c r="AX213"/>
  <c r="AO228"/>
  <c r="AO217"/>
  <c r="AO229"/>
  <c r="AO214"/>
  <c r="AO226"/>
  <c r="AO213"/>
  <c r="AO222"/>
  <c r="AO211"/>
  <c r="AO216"/>
  <c r="AO224"/>
  <c r="AO225"/>
  <c r="AO220"/>
  <c r="AD169"/>
  <c r="AC172" s="1"/>
  <c r="AD170"/>
  <c r="AC173" s="1"/>
  <c r="AK169"/>
  <c r="AJ172" s="1"/>
  <c r="AK170"/>
  <c r="AJ173" s="1"/>
  <c r="C318"/>
  <c r="B309"/>
  <c r="C264"/>
  <c r="AO223"/>
  <c r="A213"/>
  <c r="A258" s="1"/>
  <c r="A303" s="1"/>
  <c r="A168"/>
  <c r="P169"/>
  <c r="O172" s="1"/>
  <c r="P170"/>
  <c r="O173" s="1"/>
  <c r="C314"/>
  <c r="C257"/>
  <c r="B302"/>
  <c r="V215"/>
  <c r="V216" s="1"/>
  <c r="V214"/>
  <c r="AC214"/>
  <c r="AC215"/>
  <c r="AC216" s="1"/>
  <c r="O215"/>
  <c r="O216" s="1"/>
  <c r="O214"/>
  <c r="B300"/>
  <c r="BK258"/>
  <c r="BE258"/>
  <c r="AY258"/>
  <c r="AS258"/>
  <c r="AM258"/>
  <c r="AG258"/>
  <c r="AA258"/>
  <c r="U258"/>
  <c r="O258"/>
  <c r="C255"/>
  <c r="F258"/>
  <c r="N276" s="1"/>
  <c r="B317"/>
  <c r="C272"/>
  <c r="C319"/>
  <c r="B311"/>
  <c r="C266"/>
  <c r="C303"/>
  <c r="E191"/>
  <c r="AX168"/>
  <c r="AO183"/>
  <c r="AO172"/>
  <c r="AO177"/>
  <c r="AO171"/>
  <c r="AO184"/>
  <c r="AO169"/>
  <c r="AO179"/>
  <c r="AO180"/>
  <c r="AO175"/>
  <c r="AO168"/>
  <c r="AO166"/>
  <c r="AO181"/>
  <c r="I161"/>
  <c r="D45" s="1"/>
  <c r="B160"/>
  <c r="I157"/>
  <c r="D41" s="1"/>
  <c r="B156"/>
  <c r="I153"/>
  <c r="D37" s="1"/>
  <c r="B152"/>
  <c r="I149"/>
  <c r="D33" s="1"/>
  <c r="B148"/>
  <c r="I145"/>
  <c r="D29" s="1"/>
  <c r="B144"/>
  <c r="I141"/>
  <c r="D25" s="1"/>
  <c r="B140"/>
  <c r="I139"/>
  <c r="I137"/>
  <c r="I135"/>
  <c r="I133"/>
  <c r="I129"/>
  <c r="I126"/>
  <c r="I123"/>
  <c r="I160"/>
  <c r="D44" s="1"/>
  <c r="B159"/>
  <c r="I156"/>
  <c r="D40" s="1"/>
  <c r="B155"/>
  <c r="I152"/>
  <c r="D36" s="1"/>
  <c r="B151"/>
  <c r="I148"/>
  <c r="D32" s="1"/>
  <c r="B147"/>
  <c r="I144"/>
  <c r="D28" s="1"/>
  <c r="B143"/>
  <c r="I140"/>
  <c r="D24" s="1"/>
  <c r="I132"/>
  <c r="I128"/>
  <c r="I125"/>
  <c r="I122"/>
  <c r="I120"/>
  <c r="I159"/>
  <c r="D43" s="1"/>
  <c r="B158"/>
  <c r="I155"/>
  <c r="D39" s="1"/>
  <c r="B154"/>
  <c r="I151"/>
  <c r="D35" s="1"/>
  <c r="B150"/>
  <c r="I147"/>
  <c r="D31" s="1"/>
  <c r="B146"/>
  <c r="I143"/>
  <c r="D27" s="1"/>
  <c r="B142"/>
  <c r="I138"/>
  <c r="I136"/>
  <c r="I134"/>
  <c r="I131"/>
  <c r="B161"/>
  <c r="I158"/>
  <c r="D42" s="1"/>
  <c r="B157"/>
  <c r="I154"/>
  <c r="D38" s="1"/>
  <c r="B153"/>
  <c r="I150"/>
  <c r="D34" s="1"/>
  <c r="B149"/>
  <c r="I146"/>
  <c r="D30" s="1"/>
  <c r="B145"/>
  <c r="I142"/>
  <c r="D26" s="1"/>
  <c r="B141"/>
  <c r="I130"/>
  <c r="I127"/>
  <c r="I124"/>
  <c r="I121"/>
  <c r="A80"/>
  <c r="A124"/>
  <c r="C301"/>
  <c r="W169"/>
  <c r="V172" s="1"/>
  <c r="W170"/>
  <c r="V173" s="1"/>
  <c r="G170"/>
  <c r="F173" s="1"/>
  <c r="G169"/>
  <c r="F172" s="1"/>
  <c r="C306"/>
  <c r="C316"/>
  <c r="B308"/>
  <c r="C263"/>
  <c r="F83"/>
  <c r="C51" s="1"/>
  <c r="AM259"/>
  <c r="AA259"/>
  <c r="AO227"/>
  <c r="AO221"/>
  <c r="F80"/>
  <c r="C48" s="1"/>
  <c r="AO219"/>
  <c r="C304"/>
  <c r="C315"/>
  <c r="C310"/>
  <c r="G215"/>
  <c r="G216" s="1"/>
  <c r="G214"/>
  <c r="AJ214"/>
  <c r="AJ215"/>
  <c r="AJ216" s="1"/>
  <c r="C307"/>
  <c r="B313"/>
  <c r="C268"/>
  <c r="AE322"/>
  <c r="AK276"/>
  <c r="AO215"/>
  <c r="F81"/>
  <c r="C49" s="1"/>
  <c r="AO212"/>
  <c r="O259"/>
  <c r="BE259"/>
  <c r="AO210"/>
  <c r="AO218"/>
  <c r="F82"/>
  <c r="C50" s="1"/>
  <c r="AO169" i="45"/>
  <c r="AO165"/>
  <c r="AO173"/>
  <c r="AO170"/>
  <c r="AA259"/>
  <c r="AY259"/>
  <c r="C310"/>
  <c r="G170"/>
  <c r="F173" s="1"/>
  <c r="G169"/>
  <c r="F172" s="1"/>
  <c r="AX213"/>
  <c r="F236"/>
  <c r="AO212"/>
  <c r="AO225"/>
  <c r="AO226"/>
  <c r="AO229"/>
  <c r="AO213"/>
  <c r="AO211"/>
  <c r="AO228"/>
  <c r="AO222"/>
  <c r="AO216"/>
  <c r="AO224"/>
  <c r="AO220"/>
  <c r="AO223"/>
  <c r="C314"/>
  <c r="C318"/>
  <c r="C315"/>
  <c r="B309"/>
  <c r="C264"/>
  <c r="C319"/>
  <c r="A213"/>
  <c r="A258" s="1"/>
  <c r="A303" s="1"/>
  <c r="A168"/>
  <c r="C313"/>
  <c r="O215"/>
  <c r="O216" s="1"/>
  <c r="O214"/>
  <c r="B300"/>
  <c r="F258"/>
  <c r="N276" s="1"/>
  <c r="BK258"/>
  <c r="BE258"/>
  <c r="AY258"/>
  <c r="AS258"/>
  <c r="AM258"/>
  <c r="AG258"/>
  <c r="AA258"/>
  <c r="U258"/>
  <c r="O258"/>
  <c r="C255"/>
  <c r="W170"/>
  <c r="V173" s="1"/>
  <c r="W169"/>
  <c r="V172" s="1"/>
  <c r="P169"/>
  <c r="O172" s="1"/>
  <c r="P170"/>
  <c r="O173" s="1"/>
  <c r="C312"/>
  <c r="F259"/>
  <c r="AS259"/>
  <c r="AO214"/>
  <c r="AG259"/>
  <c r="F82"/>
  <c r="C50" s="1"/>
  <c r="AO215"/>
  <c r="AO217"/>
  <c r="B308"/>
  <c r="C263"/>
  <c r="B311"/>
  <c r="C266"/>
  <c r="AQ276"/>
  <c r="AK322"/>
  <c r="C316"/>
  <c r="C301"/>
  <c r="AD169"/>
  <c r="AC172" s="1"/>
  <c r="AD170"/>
  <c r="AC173" s="1"/>
  <c r="F81"/>
  <c r="C49" s="1"/>
  <c r="AO210"/>
  <c r="G214"/>
  <c r="G215"/>
  <c r="G216" s="1"/>
  <c r="B317"/>
  <c r="C272"/>
  <c r="B304"/>
  <c r="C259"/>
  <c r="C306"/>
  <c r="I159"/>
  <c r="D43" s="1"/>
  <c r="N43" i="44" s="1"/>
  <c r="B158" i="45"/>
  <c r="I155"/>
  <c r="D39" s="1"/>
  <c r="B154"/>
  <c r="I151"/>
  <c r="D35" s="1"/>
  <c r="N35" i="44" s="1"/>
  <c r="B150" i="45"/>
  <c r="I147"/>
  <c r="D31" s="1"/>
  <c r="B146"/>
  <c r="I143"/>
  <c r="D27" s="1"/>
  <c r="N27" i="44" s="1"/>
  <c r="B142" i="45"/>
  <c r="I138"/>
  <c r="I136"/>
  <c r="I134"/>
  <c r="I131"/>
  <c r="I160"/>
  <c r="D44" s="1"/>
  <c r="B159"/>
  <c r="B155"/>
  <c r="B147"/>
  <c r="I144"/>
  <c r="D28" s="1"/>
  <c r="B161"/>
  <c r="I158"/>
  <c r="D42" s="1"/>
  <c r="N42" i="44" s="1"/>
  <c r="B157" i="45"/>
  <c r="I154"/>
  <c r="D38" s="1"/>
  <c r="B153"/>
  <c r="I150"/>
  <c r="D34" s="1"/>
  <c r="N34" i="44" s="1"/>
  <c r="B149" i="45"/>
  <c r="I146"/>
  <c r="D30" s="1"/>
  <c r="B145"/>
  <c r="I142"/>
  <c r="D26" s="1"/>
  <c r="N26" i="44" s="1"/>
  <c r="B141" i="45"/>
  <c r="I130"/>
  <c r="I127"/>
  <c r="I124"/>
  <c r="I121"/>
  <c r="I161"/>
  <c r="D45" s="1"/>
  <c r="N45" i="44" s="1"/>
  <c r="B160" i="45"/>
  <c r="I157"/>
  <c r="D41" s="1"/>
  <c r="N41" i="44" s="1"/>
  <c r="B156" i="45"/>
  <c r="I153"/>
  <c r="D37" s="1"/>
  <c r="B152"/>
  <c r="I149"/>
  <c r="D33" s="1"/>
  <c r="N33" i="44" s="1"/>
  <c r="B148" i="45"/>
  <c r="I145"/>
  <c r="D29" s="1"/>
  <c r="B144"/>
  <c r="I141"/>
  <c r="D25" s="1"/>
  <c r="N25" i="44" s="1"/>
  <c r="B140" i="45"/>
  <c r="I139"/>
  <c r="I137"/>
  <c r="I135"/>
  <c r="I133"/>
  <c r="I129"/>
  <c r="I126"/>
  <c r="I123"/>
  <c r="I156"/>
  <c r="D40" s="1"/>
  <c r="I152"/>
  <c r="D36" s="1"/>
  <c r="B151"/>
  <c r="I148"/>
  <c r="D32" s="1"/>
  <c r="N32" i="44" s="1"/>
  <c r="B143" i="45"/>
  <c r="I140"/>
  <c r="D24" s="1"/>
  <c r="I128"/>
  <c r="I132"/>
  <c r="I125"/>
  <c r="I122"/>
  <c r="I120"/>
  <c r="A124"/>
  <c r="A80"/>
  <c r="E191"/>
  <c r="AX168"/>
  <c r="AO167"/>
  <c r="AO181"/>
  <c r="AO175"/>
  <c r="AO168"/>
  <c r="AO166"/>
  <c r="AO183"/>
  <c r="AO179"/>
  <c r="AO171"/>
  <c r="AO180"/>
  <c r="AO178"/>
  <c r="AO184"/>
  <c r="AO177"/>
  <c r="C303"/>
  <c r="AJ215"/>
  <c r="AJ216" s="1"/>
  <c r="AJ214"/>
  <c r="V215"/>
  <c r="V216" s="1"/>
  <c r="V214"/>
  <c r="AC214"/>
  <c r="AC215"/>
  <c r="AC216" s="1"/>
  <c r="AK169"/>
  <c r="AJ172" s="1"/>
  <c r="AK170"/>
  <c r="AJ173" s="1"/>
  <c r="B305"/>
  <c r="C260"/>
  <c r="B307"/>
  <c r="C262"/>
  <c r="U259"/>
  <c r="AO219"/>
  <c r="O259"/>
  <c r="AM259"/>
  <c r="BK259"/>
  <c r="AO218"/>
  <c r="F83"/>
  <c r="C51" s="1"/>
  <c r="AO227"/>
  <c r="F80"/>
  <c r="C48" s="1"/>
  <c r="F80" i="44"/>
  <c r="C48" s="1"/>
  <c r="W170"/>
  <c r="V173" s="1"/>
  <c r="X172" s="1"/>
  <c r="Y172" s="1"/>
  <c r="F81"/>
  <c r="C49" s="1"/>
  <c r="O258"/>
  <c r="O257" s="1"/>
  <c r="G215"/>
  <c r="G216" s="1"/>
  <c r="I213" s="1"/>
  <c r="BE258"/>
  <c r="AY258"/>
  <c r="AA258"/>
  <c r="F258"/>
  <c r="N276" s="1"/>
  <c r="N322" s="1"/>
  <c r="T322" s="1"/>
  <c r="Z322" s="1"/>
  <c r="AF322" s="1"/>
  <c r="AL322" s="1"/>
  <c r="AR322" s="1"/>
  <c r="AX322" s="1"/>
  <c r="BD322" s="1"/>
  <c r="BJ322" s="1"/>
  <c r="F82"/>
  <c r="C50" s="1"/>
  <c r="AK322"/>
  <c r="AQ276"/>
  <c r="B153"/>
  <c r="B161"/>
  <c r="I161"/>
  <c r="D45" s="1"/>
  <c r="I138"/>
  <c r="D22" s="1"/>
  <c r="B150"/>
  <c r="B141"/>
  <c r="B154"/>
  <c r="I125"/>
  <c r="D9" s="1"/>
  <c r="I158"/>
  <c r="D42" s="1"/>
  <c r="I157"/>
  <c r="D41" s="1"/>
  <c r="B151"/>
  <c r="AS258"/>
  <c r="AG258"/>
  <c r="V214"/>
  <c r="X228" s="1"/>
  <c r="Y228" s="1"/>
  <c r="I160"/>
  <c r="D44" s="1"/>
  <c r="I127"/>
  <c r="D11" s="1"/>
  <c r="I121"/>
  <c r="J121" s="1"/>
  <c r="B142"/>
  <c r="I150"/>
  <c r="D34" s="1"/>
  <c r="I123"/>
  <c r="K123" s="1"/>
  <c r="I132"/>
  <c r="D16" s="1"/>
  <c r="G170"/>
  <c r="F173" s="1"/>
  <c r="I172" s="1"/>
  <c r="K172" s="1"/>
  <c r="BK258"/>
  <c r="I135"/>
  <c r="J135" s="1"/>
  <c r="B146"/>
  <c r="I145"/>
  <c r="D29" s="1"/>
  <c r="B140"/>
  <c r="B152"/>
  <c r="I139"/>
  <c r="K139" s="1"/>
  <c r="I134"/>
  <c r="D18" s="1"/>
  <c r="B156"/>
  <c r="I141"/>
  <c r="D25" s="1"/>
  <c r="I151"/>
  <c r="D35" s="1"/>
  <c r="B143"/>
  <c r="I152"/>
  <c r="D36" s="1"/>
  <c r="B149"/>
  <c r="I155"/>
  <c r="D39" s="1"/>
  <c r="I122"/>
  <c r="D6" s="1"/>
  <c r="AM258"/>
  <c r="I129"/>
  <c r="K129" s="1"/>
  <c r="I130"/>
  <c r="K130" s="1"/>
  <c r="B148"/>
  <c r="I143"/>
  <c r="D27" s="1"/>
  <c r="I126"/>
  <c r="K126" s="1"/>
  <c r="B157"/>
  <c r="I146"/>
  <c r="D30" s="1"/>
  <c r="I144"/>
  <c r="D28" s="1"/>
  <c r="I131"/>
  <c r="K131" s="1"/>
  <c r="I137"/>
  <c r="J137" s="1"/>
  <c r="B160"/>
  <c r="I147"/>
  <c r="D31" s="1"/>
  <c r="I120"/>
  <c r="J120" s="1"/>
  <c r="I159"/>
  <c r="D43" s="1"/>
  <c r="B158"/>
  <c r="I154"/>
  <c r="D38" s="1"/>
  <c r="I142"/>
  <c r="D26" s="1"/>
  <c r="I128"/>
  <c r="J128" s="1"/>
  <c r="B145"/>
  <c r="I140"/>
  <c r="D24" s="1"/>
  <c r="B147"/>
  <c r="I156"/>
  <c r="D40" s="1"/>
  <c r="B144"/>
  <c r="B159"/>
  <c r="B155"/>
  <c r="I153"/>
  <c r="D37" s="1"/>
  <c r="I148"/>
  <c r="D32" s="1"/>
  <c r="I136"/>
  <c r="K136" s="1"/>
  <c r="I133"/>
  <c r="D17" s="1"/>
  <c r="I124"/>
  <c r="D8" s="1"/>
  <c r="I149"/>
  <c r="D33" s="1"/>
  <c r="F262"/>
  <c r="A213"/>
  <c r="A258" s="1"/>
  <c r="A303" s="1"/>
  <c r="A168"/>
  <c r="A124"/>
  <c r="A80"/>
  <c r="C314"/>
  <c r="AJ227" i="40"/>
  <c r="AJ228"/>
  <c r="AJ229" s="1"/>
  <c r="AE171" i="44"/>
  <c r="AF171" s="1"/>
  <c r="AE170"/>
  <c r="AF170" s="1"/>
  <c r="AE166"/>
  <c r="AF166" s="1"/>
  <c r="AE176"/>
  <c r="AF176" s="1"/>
  <c r="AE180"/>
  <c r="AF180" s="1"/>
  <c r="AE167"/>
  <c r="AF167" s="1"/>
  <c r="AE173"/>
  <c r="AF173" s="1"/>
  <c r="AE184"/>
  <c r="AF184" s="1"/>
  <c r="AE177"/>
  <c r="AF177" s="1"/>
  <c r="AE168"/>
  <c r="AF168" s="1"/>
  <c r="AE175"/>
  <c r="AF175" s="1"/>
  <c r="AE182"/>
  <c r="AF182" s="1"/>
  <c r="AE165"/>
  <c r="AF165" s="1"/>
  <c r="AE178"/>
  <c r="AF178" s="1"/>
  <c r="AE181"/>
  <c r="AF181" s="1"/>
  <c r="AE169"/>
  <c r="AF169" s="1"/>
  <c r="AE174"/>
  <c r="AF174" s="1"/>
  <c r="AE172"/>
  <c r="AF172" s="1"/>
  <c r="AE179"/>
  <c r="AF179" s="1"/>
  <c r="AE183"/>
  <c r="AF183" s="1"/>
  <c r="C304"/>
  <c r="U321" i="40"/>
  <c r="U273"/>
  <c r="A178"/>
  <c r="A226"/>
  <c r="A274" s="1"/>
  <c r="A322" s="1"/>
  <c r="Q188"/>
  <c r="R188" s="1"/>
  <c r="Q181"/>
  <c r="R181" s="1"/>
  <c r="Q184"/>
  <c r="R184" s="1"/>
  <c r="Q193"/>
  <c r="R193" s="1"/>
  <c r="Q186"/>
  <c r="R186" s="1"/>
  <c r="Q194"/>
  <c r="R194" s="1"/>
  <c r="Q177"/>
  <c r="R177" s="1"/>
  <c r="Q191"/>
  <c r="R191" s="1"/>
  <c r="Q192"/>
  <c r="R192" s="1"/>
  <c r="Q185"/>
  <c r="R185" s="1"/>
  <c r="Q174"/>
  <c r="Q179"/>
  <c r="R179" s="1"/>
  <c r="Q176"/>
  <c r="R176" s="1"/>
  <c r="Q189"/>
  <c r="R189" s="1"/>
  <c r="Q178"/>
  <c r="R178" s="1"/>
  <c r="Q190"/>
  <c r="R190" s="1"/>
  <c r="Q175"/>
  <c r="R175" s="1"/>
  <c r="Q180"/>
  <c r="R180" s="1"/>
  <c r="Q182"/>
  <c r="R182" s="1"/>
  <c r="Q183"/>
  <c r="R183" s="1"/>
  <c r="Q187"/>
  <c r="R187" s="1"/>
  <c r="C330"/>
  <c r="F236" i="44"/>
  <c r="AO221"/>
  <c r="AO228"/>
  <c r="AO213"/>
  <c r="AO227"/>
  <c r="AO217"/>
  <c r="AO222"/>
  <c r="AO223"/>
  <c r="AO226"/>
  <c r="AO215"/>
  <c r="AO229"/>
  <c r="AO211"/>
  <c r="AX213"/>
  <c r="AO225"/>
  <c r="AO210"/>
  <c r="AO219"/>
  <c r="AO218"/>
  <c r="AO216"/>
  <c r="AO224"/>
  <c r="AO220"/>
  <c r="AO212"/>
  <c r="AO214"/>
  <c r="AO181" i="40"/>
  <c r="AX178"/>
  <c r="AO183"/>
  <c r="AO189"/>
  <c r="AO174"/>
  <c r="AO177"/>
  <c r="E201"/>
  <c r="AO191"/>
  <c r="AO193"/>
  <c r="AO187"/>
  <c r="AO185"/>
  <c r="AO175"/>
  <c r="AO179"/>
  <c r="AO186"/>
  <c r="AO184"/>
  <c r="AO194"/>
  <c r="AO182"/>
  <c r="AO192"/>
  <c r="AO180"/>
  <c r="AO190"/>
  <c r="AO188"/>
  <c r="AO178"/>
  <c r="AO176"/>
  <c r="J130" i="44"/>
  <c r="K127" i="40"/>
  <c r="J127"/>
  <c r="D5"/>
  <c r="D19"/>
  <c r="K141"/>
  <c r="J141"/>
  <c r="D20"/>
  <c r="J142"/>
  <c r="K142"/>
  <c r="D14"/>
  <c r="J136"/>
  <c r="K136"/>
  <c r="D13"/>
  <c r="K135"/>
  <c r="J135"/>
  <c r="D6"/>
  <c r="K128"/>
  <c r="J128"/>
  <c r="X175"/>
  <c r="Y175" s="1"/>
  <c r="X182"/>
  <c r="Y182" s="1"/>
  <c r="X174"/>
  <c r="X176"/>
  <c r="Y176" s="1"/>
  <c r="X189"/>
  <c r="Y189" s="1"/>
  <c r="X227"/>
  <c r="Y227" s="1"/>
  <c r="X231"/>
  <c r="Y231" s="1"/>
  <c r="X225"/>
  <c r="Y225" s="1"/>
  <c r="X228"/>
  <c r="Y228" s="1"/>
  <c r="X240"/>
  <c r="Y240" s="1"/>
  <c r="I235"/>
  <c r="I239"/>
  <c r="I251"/>
  <c r="F33" s="1"/>
  <c r="B256"/>
  <c r="I230"/>
  <c r="I228"/>
  <c r="B259"/>
  <c r="I262"/>
  <c r="F44" s="1"/>
  <c r="I266"/>
  <c r="F48" s="1"/>
  <c r="B266"/>
  <c r="I237"/>
  <c r="I238"/>
  <c r="B248"/>
  <c r="I255"/>
  <c r="F37" s="1"/>
  <c r="I246"/>
  <c r="F28" s="1"/>
  <c r="I244"/>
  <c r="F26" s="1"/>
  <c r="I252"/>
  <c r="F34" s="1"/>
  <c r="B252"/>
  <c r="F249"/>
  <c r="AO229"/>
  <c r="AO241"/>
  <c r="AO233"/>
  <c r="AO225"/>
  <c r="AO237"/>
  <c r="AX226"/>
  <c r="AO235"/>
  <c r="AO223"/>
  <c r="AO227"/>
  <c r="AO239"/>
  <c r="AO231"/>
  <c r="AO222"/>
  <c r="AO236"/>
  <c r="AO224"/>
  <c r="AO230"/>
  <c r="AO238"/>
  <c r="AO240"/>
  <c r="AO234"/>
  <c r="AO228"/>
  <c r="AO232"/>
  <c r="AO242"/>
  <c r="AO226"/>
  <c r="Q220" i="44"/>
  <c r="R220" s="1"/>
  <c r="Q226"/>
  <c r="R226" s="1"/>
  <c r="Q212"/>
  <c r="R212" s="1"/>
  <c r="Q229"/>
  <c r="R229" s="1"/>
  <c r="Q214"/>
  <c r="R214" s="1"/>
  <c r="Q228"/>
  <c r="R228" s="1"/>
  <c r="Q225"/>
  <c r="R225" s="1"/>
  <c r="Q221"/>
  <c r="R221" s="1"/>
  <c r="Q213"/>
  <c r="R213" s="1"/>
  <c r="Q218"/>
  <c r="R218" s="1"/>
  <c r="Q223"/>
  <c r="R223" s="1"/>
  <c r="Q210"/>
  <c r="R210" s="1"/>
  <c r="Q215"/>
  <c r="R215" s="1"/>
  <c r="Q211"/>
  <c r="R211" s="1"/>
  <c r="Q217"/>
  <c r="R217" s="1"/>
  <c r="Q219"/>
  <c r="R219" s="1"/>
  <c r="Q224"/>
  <c r="R224" s="1"/>
  <c r="Q227"/>
  <c r="R227" s="1"/>
  <c r="Q216"/>
  <c r="R216" s="1"/>
  <c r="Q222"/>
  <c r="R222" s="1"/>
  <c r="AO167"/>
  <c r="AO183"/>
  <c r="AO184"/>
  <c r="AO166"/>
  <c r="AO165"/>
  <c r="AO177"/>
  <c r="AO174"/>
  <c r="E191"/>
  <c r="AO176"/>
  <c r="AO168"/>
  <c r="AO180"/>
  <c r="AO181"/>
  <c r="AX168"/>
  <c r="AO172"/>
  <c r="AO170"/>
  <c r="AO178"/>
  <c r="AO182"/>
  <c r="AO179"/>
  <c r="AO171"/>
  <c r="AO169"/>
  <c r="AO175"/>
  <c r="AO173"/>
  <c r="AK170"/>
  <c r="AJ173" s="1"/>
  <c r="AK169"/>
  <c r="AJ172" s="1"/>
  <c r="T292" i="40"/>
  <c r="Z292" s="1"/>
  <c r="AF292" s="1"/>
  <c r="AL292" s="1"/>
  <c r="AR292" s="1"/>
  <c r="AX292" s="1"/>
  <c r="BD292" s="1"/>
  <c r="BJ292" s="1"/>
  <c r="N341"/>
  <c r="C324"/>
  <c r="Q169" i="44"/>
  <c r="R169" s="1"/>
  <c r="Q183"/>
  <c r="R183" s="1"/>
  <c r="Q176"/>
  <c r="R176" s="1"/>
  <c r="Q172"/>
  <c r="R172" s="1"/>
  <c r="Q180"/>
  <c r="R180" s="1"/>
  <c r="Q182"/>
  <c r="R182" s="1"/>
  <c r="Q167"/>
  <c r="R167" s="1"/>
  <c r="Q184"/>
  <c r="R184" s="1"/>
  <c r="Q168"/>
  <c r="R168" s="1"/>
  <c r="Q179"/>
  <c r="R179" s="1"/>
  <c r="Q170"/>
  <c r="R170" s="1"/>
  <c r="Q174"/>
  <c r="R174" s="1"/>
  <c r="Q181"/>
  <c r="R181" s="1"/>
  <c r="Q175"/>
  <c r="R175" s="1"/>
  <c r="Q177"/>
  <c r="R177" s="1"/>
  <c r="Q166"/>
  <c r="R166" s="1"/>
  <c r="Q173"/>
  <c r="R173" s="1"/>
  <c r="Q165"/>
  <c r="R165" s="1"/>
  <c r="Q171"/>
  <c r="R171" s="1"/>
  <c r="Q178"/>
  <c r="R178" s="1"/>
  <c r="K124"/>
  <c r="K133" i="40"/>
  <c r="J133"/>
  <c r="D11"/>
  <c r="D10"/>
  <c r="J132"/>
  <c r="K132"/>
  <c r="J143"/>
  <c r="D21"/>
  <c r="K143"/>
  <c r="I125"/>
  <c r="G136" s="1"/>
  <c r="D50" s="1"/>
  <c r="K126"/>
  <c r="D4"/>
  <c r="J126"/>
  <c r="C310" i="44"/>
  <c r="X188" i="40"/>
  <c r="Y188" s="1"/>
  <c r="X193"/>
  <c r="Y193" s="1"/>
  <c r="X185"/>
  <c r="Y185" s="1"/>
  <c r="X191"/>
  <c r="Y191" s="1"/>
  <c r="X190"/>
  <c r="Y190" s="1"/>
  <c r="X222"/>
  <c r="X232"/>
  <c r="Y232" s="1"/>
  <c r="X236"/>
  <c r="Y236" s="1"/>
  <c r="X224"/>
  <c r="Y224" s="1"/>
  <c r="X234"/>
  <c r="Y234" s="1"/>
  <c r="X241"/>
  <c r="Y241" s="1"/>
  <c r="B264"/>
  <c r="I265"/>
  <c r="F47" s="1"/>
  <c r="B243"/>
  <c r="I247"/>
  <c r="F29" s="1"/>
  <c r="B260"/>
  <c r="I263"/>
  <c r="F45" s="1"/>
  <c r="B244"/>
  <c r="I256"/>
  <c r="F38" s="1"/>
  <c r="B251"/>
  <c r="I249"/>
  <c r="F31" s="1"/>
  <c r="B261"/>
  <c r="B250"/>
  <c r="I234"/>
  <c r="I264"/>
  <c r="F46" s="1"/>
  <c r="I259"/>
  <c r="F41" s="1"/>
  <c r="I243"/>
  <c r="F25" s="1"/>
  <c r="I248"/>
  <c r="F30" s="1"/>
  <c r="C336"/>
  <c r="C326"/>
  <c r="C334"/>
  <c r="C306" i="44"/>
  <c r="C320" i="40"/>
  <c r="C308" i="44"/>
  <c r="AE176" i="40"/>
  <c r="AF176" s="1"/>
  <c r="AE178"/>
  <c r="AF178" s="1"/>
  <c r="AE179"/>
  <c r="AF179" s="1"/>
  <c r="AE185"/>
  <c r="AF185" s="1"/>
  <c r="AE186"/>
  <c r="AF186" s="1"/>
  <c r="AE194"/>
  <c r="AF194" s="1"/>
  <c r="AE189"/>
  <c r="AF189" s="1"/>
  <c r="AE183"/>
  <c r="AF183" s="1"/>
  <c r="AE184"/>
  <c r="AF184" s="1"/>
  <c r="AE187"/>
  <c r="AF187" s="1"/>
  <c r="AE174"/>
  <c r="AE188"/>
  <c r="AF188" s="1"/>
  <c r="AE191"/>
  <c r="AF191" s="1"/>
  <c r="AE177"/>
  <c r="AF177" s="1"/>
  <c r="AE180"/>
  <c r="AF180" s="1"/>
  <c r="AE190"/>
  <c r="AF190" s="1"/>
  <c r="AE182"/>
  <c r="AF182" s="1"/>
  <c r="AE193"/>
  <c r="AF193" s="1"/>
  <c r="AE181"/>
  <c r="AF181" s="1"/>
  <c r="AE192"/>
  <c r="AF192" s="1"/>
  <c r="AE175"/>
  <c r="AF175" s="1"/>
  <c r="I179"/>
  <c r="B198"/>
  <c r="I183"/>
  <c r="B201"/>
  <c r="I198"/>
  <c r="E28" s="1"/>
  <c r="I185"/>
  <c r="I184"/>
  <c r="B199"/>
  <c r="I195"/>
  <c r="E25" s="1"/>
  <c r="I194"/>
  <c r="I196"/>
  <c r="E26" s="1"/>
  <c r="I212"/>
  <c r="E42" s="1"/>
  <c r="B205"/>
  <c r="B212"/>
  <c r="I210"/>
  <c r="E40" s="1"/>
  <c r="I215"/>
  <c r="E45" s="1"/>
  <c r="I189"/>
  <c r="I199"/>
  <c r="E29" s="1"/>
  <c r="B196"/>
  <c r="B210"/>
  <c r="B208"/>
  <c r="I182"/>
  <c r="B216"/>
  <c r="I207"/>
  <c r="E37" s="1"/>
  <c r="B197"/>
  <c r="I178"/>
  <c r="I180"/>
  <c r="I175"/>
  <c r="I214"/>
  <c r="E44" s="1"/>
  <c r="I209"/>
  <c r="E39" s="1"/>
  <c r="I201"/>
  <c r="E31" s="1"/>
  <c r="B211"/>
  <c r="I186"/>
  <c r="I200"/>
  <c r="E30" s="1"/>
  <c r="B195"/>
  <c r="I216"/>
  <c r="E46" s="1"/>
  <c r="B206"/>
  <c r="B204"/>
  <c r="B215"/>
  <c r="I218"/>
  <c r="E48" s="1"/>
  <c r="I206"/>
  <c r="E36" s="1"/>
  <c r="B213"/>
  <c r="B214"/>
  <c r="I204"/>
  <c r="E34" s="1"/>
  <c r="I191"/>
  <c r="I190"/>
  <c r="I213"/>
  <c r="E43" s="1"/>
  <c r="I192"/>
  <c r="B203"/>
  <c r="I202"/>
  <c r="E32" s="1"/>
  <c r="B217"/>
  <c r="I188"/>
  <c r="I187"/>
  <c r="I197"/>
  <c r="E27" s="1"/>
  <c r="B202"/>
  <c r="B200"/>
  <c r="B209"/>
  <c r="I217"/>
  <c r="E47" s="1"/>
  <c r="I211"/>
  <c r="E41" s="1"/>
  <c r="I203"/>
  <c r="E33" s="1"/>
  <c r="B207"/>
  <c r="I181"/>
  <c r="I174"/>
  <c r="I177"/>
  <c r="I176"/>
  <c r="I205"/>
  <c r="E35" s="1"/>
  <c r="I193"/>
  <c r="B218"/>
  <c r="I208"/>
  <c r="E38" s="1"/>
  <c r="AE219" i="44"/>
  <c r="AF219" s="1"/>
  <c r="AE216"/>
  <c r="AF216" s="1"/>
  <c r="AE225"/>
  <c r="AF225" s="1"/>
  <c r="AE223"/>
  <c r="AF223" s="1"/>
  <c r="AE212"/>
  <c r="AF212" s="1"/>
  <c r="AE221"/>
  <c r="AF221" s="1"/>
  <c r="AE222"/>
  <c r="AF222" s="1"/>
  <c r="AE218"/>
  <c r="AF218" s="1"/>
  <c r="AE228"/>
  <c r="AF228" s="1"/>
  <c r="AE211"/>
  <c r="AF211" s="1"/>
  <c r="AE227"/>
  <c r="AF227" s="1"/>
  <c r="AE214"/>
  <c r="AF214" s="1"/>
  <c r="AE226"/>
  <c r="AF226" s="1"/>
  <c r="AE210"/>
  <c r="AF210" s="1"/>
  <c r="AE217"/>
  <c r="AF217" s="1"/>
  <c r="AE215"/>
  <c r="AF215" s="1"/>
  <c r="AE220"/>
  <c r="AF220" s="1"/>
  <c r="AE213"/>
  <c r="AF213" s="1"/>
  <c r="AE229"/>
  <c r="AF229" s="1"/>
  <c r="AE224"/>
  <c r="AF224" s="1"/>
  <c r="C338" i="40"/>
  <c r="K132" i="44"/>
  <c r="D24" i="40"/>
  <c r="K146"/>
  <c r="J146"/>
  <c r="J129"/>
  <c r="D7"/>
  <c r="K129"/>
  <c r="D16"/>
  <c r="K138"/>
  <c r="J138"/>
  <c r="K131"/>
  <c r="J131"/>
  <c r="D9"/>
  <c r="K145"/>
  <c r="D23"/>
  <c r="J145"/>
  <c r="D8"/>
  <c r="K130"/>
  <c r="J130"/>
  <c r="C332"/>
  <c r="C302" i="44"/>
  <c r="F277" i="40"/>
  <c r="F279" s="1"/>
  <c r="X178"/>
  <c r="Y178" s="1"/>
  <c r="X194"/>
  <c r="Y194" s="1"/>
  <c r="X177"/>
  <c r="Y177" s="1"/>
  <c r="X183"/>
  <c r="Y183" s="1"/>
  <c r="X184"/>
  <c r="Y184" s="1"/>
  <c r="X180"/>
  <c r="Y180" s="1"/>
  <c r="X230"/>
  <c r="Y230" s="1"/>
  <c r="X229"/>
  <c r="Y229" s="1"/>
  <c r="X237"/>
  <c r="Y237" s="1"/>
  <c r="X233"/>
  <c r="Y233" s="1"/>
  <c r="X238"/>
  <c r="Y238" s="1"/>
  <c r="I242"/>
  <c r="I260"/>
  <c r="F42" s="1"/>
  <c r="B258"/>
  <c r="I250"/>
  <c r="F32" s="1"/>
  <c r="I224"/>
  <c r="I231"/>
  <c r="I229"/>
  <c r="B246"/>
  <c r="B262"/>
  <c r="I254"/>
  <c r="F36" s="1"/>
  <c r="I241"/>
  <c r="B249"/>
  <c r="B265"/>
  <c r="I233"/>
  <c r="I223"/>
  <c r="B253"/>
  <c r="B263"/>
  <c r="I215" i="44"/>
  <c r="I224"/>
  <c r="I230"/>
  <c r="F24" s="1"/>
  <c r="I248"/>
  <c r="F42" s="1"/>
  <c r="I217"/>
  <c r="I233"/>
  <c r="F27" s="1"/>
  <c r="B243"/>
  <c r="B238"/>
  <c r="I237"/>
  <c r="F31" s="1"/>
  <c r="I239"/>
  <c r="F33" s="1"/>
  <c r="B237"/>
  <c r="I214"/>
  <c r="I223"/>
  <c r="I220"/>
  <c r="I245"/>
  <c r="F39" s="1"/>
  <c r="B248"/>
  <c r="AE232" i="40"/>
  <c r="AF232" s="1"/>
  <c r="AE224"/>
  <c r="AF224" s="1"/>
  <c r="AE242"/>
  <c r="AF242" s="1"/>
  <c r="AE231"/>
  <c r="AF231" s="1"/>
  <c r="AE222"/>
  <c r="AE235"/>
  <c r="AF235" s="1"/>
  <c r="AE237"/>
  <c r="AF237" s="1"/>
  <c r="AE239"/>
  <c r="AF239" s="1"/>
  <c r="AE227"/>
  <c r="AF227" s="1"/>
  <c r="AE238"/>
  <c r="AF238" s="1"/>
  <c r="AE236"/>
  <c r="AF236" s="1"/>
  <c r="AE226"/>
  <c r="AF226" s="1"/>
  <c r="AE240"/>
  <c r="AF240" s="1"/>
  <c r="AE241"/>
  <c r="AF241" s="1"/>
  <c r="AE233"/>
  <c r="AF233" s="1"/>
  <c r="AE225"/>
  <c r="AF225" s="1"/>
  <c r="AE234"/>
  <c r="AF234" s="1"/>
  <c r="AE228"/>
  <c r="AF228" s="1"/>
  <c r="AE223"/>
  <c r="AF223" s="1"/>
  <c r="AE229"/>
  <c r="AF229" s="1"/>
  <c r="AE230"/>
  <c r="AF230" s="1"/>
  <c r="C328"/>
  <c r="A84"/>
  <c r="A131"/>
  <c r="C322"/>
  <c r="Q223"/>
  <c r="R223" s="1"/>
  <c r="Q236"/>
  <c r="R236" s="1"/>
  <c r="Q224"/>
  <c r="R224" s="1"/>
  <c r="Q230"/>
  <c r="R230" s="1"/>
  <c r="Q241"/>
  <c r="R241" s="1"/>
  <c r="Q222"/>
  <c r="Q238"/>
  <c r="R238" s="1"/>
  <c r="Q229"/>
  <c r="R229" s="1"/>
  <c r="Q234"/>
  <c r="R234" s="1"/>
  <c r="Q226"/>
  <c r="R226" s="1"/>
  <c r="Q237"/>
  <c r="R237" s="1"/>
  <c r="Q231"/>
  <c r="R231" s="1"/>
  <c r="Q240"/>
  <c r="R240" s="1"/>
  <c r="Q232"/>
  <c r="R232" s="1"/>
  <c r="Q235"/>
  <c r="R235" s="1"/>
  <c r="Q225"/>
  <c r="R225" s="1"/>
  <c r="Q227"/>
  <c r="R227" s="1"/>
  <c r="Q228"/>
  <c r="R228" s="1"/>
  <c r="Q239"/>
  <c r="R239" s="1"/>
  <c r="Q242"/>
  <c r="R242" s="1"/>
  <c r="Q233"/>
  <c r="R233" s="1"/>
  <c r="AJ215" i="44"/>
  <c r="AJ216" s="1"/>
  <c r="AJ214"/>
  <c r="AK179" i="40"/>
  <c r="AJ182" s="1"/>
  <c r="AK180"/>
  <c r="AJ183" s="1"/>
  <c r="D23" i="44"/>
  <c r="J122"/>
  <c r="K122"/>
  <c r="D17" i="40"/>
  <c r="K139"/>
  <c r="J139"/>
  <c r="D22"/>
  <c r="J144"/>
  <c r="K144"/>
  <c r="D18"/>
  <c r="J140"/>
  <c r="K140"/>
  <c r="D12"/>
  <c r="K134"/>
  <c r="J134"/>
  <c r="J137"/>
  <c r="D15"/>
  <c r="K137"/>
  <c r="I182" i="44"/>
  <c r="I193"/>
  <c r="E32" s="1"/>
  <c r="I32" s="1"/>
  <c r="B186"/>
  <c r="B194"/>
  <c r="I205"/>
  <c r="E44" s="1"/>
  <c r="I44" s="1"/>
  <c r="B193"/>
  <c r="I192"/>
  <c r="E31" s="1"/>
  <c r="I31" s="1"/>
  <c r="B191"/>
  <c r="I191"/>
  <c r="E30" s="1"/>
  <c r="I30" s="1"/>
  <c r="D6" i="63" s="1"/>
  <c r="X187" i="40"/>
  <c r="Y187" s="1"/>
  <c r="X179"/>
  <c r="Y179" s="1"/>
  <c r="X192"/>
  <c r="Y192" s="1"/>
  <c r="X186"/>
  <c r="Y186" s="1"/>
  <c r="X226"/>
  <c r="Y226" s="1"/>
  <c r="X239"/>
  <c r="Y239" s="1"/>
  <c r="X242"/>
  <c r="Y242" s="1"/>
  <c r="X223"/>
  <c r="Y223" s="1"/>
  <c r="I240"/>
  <c r="B255"/>
  <c r="B257"/>
  <c r="I253"/>
  <c r="F35" s="1"/>
  <c r="I227"/>
  <c r="I225"/>
  <c r="I232"/>
  <c r="I245"/>
  <c r="F27" s="1"/>
  <c r="I236"/>
  <c r="I226"/>
  <c r="I257"/>
  <c r="F39" s="1"/>
  <c r="B245"/>
  <c r="I261"/>
  <c r="F43" s="1"/>
  <c r="I222"/>
  <c r="I258"/>
  <c r="F40" s="1"/>
  <c r="B247"/>
  <c r="X184" i="60" l="1"/>
  <c r="Y184" s="1"/>
  <c r="X180"/>
  <c r="Y180" s="1"/>
  <c r="X171"/>
  <c r="Y171" s="1"/>
  <c r="X175"/>
  <c r="Y175" s="1"/>
  <c r="X170"/>
  <c r="Y170" s="1"/>
  <c r="X178"/>
  <c r="Y178" s="1"/>
  <c r="X181"/>
  <c r="Y181" s="1"/>
  <c r="X176"/>
  <c r="Y176" s="1"/>
  <c r="X174"/>
  <c r="Y174" s="1"/>
  <c r="X177"/>
  <c r="Y177" s="1"/>
  <c r="X182"/>
  <c r="Y182" s="1"/>
  <c r="X172"/>
  <c r="Y172" s="1"/>
  <c r="X167"/>
  <c r="Y167" s="1"/>
  <c r="X173"/>
  <c r="Y173" s="1"/>
  <c r="X183"/>
  <c r="Y183" s="1"/>
  <c r="X179"/>
  <c r="Y179" s="1"/>
  <c r="X169"/>
  <c r="Y169" s="1"/>
  <c r="X168"/>
  <c r="Y168" s="1"/>
  <c r="I233" i="62"/>
  <c r="F27" s="1"/>
  <c r="I237"/>
  <c r="I241"/>
  <c r="F35" s="1"/>
  <c r="I245"/>
  <c r="I232"/>
  <c r="F26" s="1"/>
  <c r="I236"/>
  <c r="F30" s="1"/>
  <c r="I240"/>
  <c r="I244"/>
  <c r="I235"/>
  <c r="F29" s="1"/>
  <c r="I239"/>
  <c r="I243"/>
  <c r="F37" s="1"/>
  <c r="I234"/>
  <c r="I242"/>
  <c r="F36" s="1"/>
  <c r="I238"/>
  <c r="X168" i="48"/>
  <c r="Y168" s="1"/>
  <c r="AE217" i="47"/>
  <c r="AF217" s="1"/>
  <c r="X170" i="48"/>
  <c r="Y170" s="1"/>
  <c r="X181"/>
  <c r="Y181" s="1"/>
  <c r="X173"/>
  <c r="Y173" s="1"/>
  <c r="X167"/>
  <c r="Y167" s="1"/>
  <c r="X181" i="50"/>
  <c r="Y181" s="1"/>
  <c r="X175"/>
  <c r="Y175" s="1"/>
  <c r="X165"/>
  <c r="X176"/>
  <c r="Y176" s="1"/>
  <c r="X177"/>
  <c r="Y177" s="1"/>
  <c r="Q215" i="53"/>
  <c r="R215" s="1"/>
  <c r="Q223"/>
  <c r="R223" s="1"/>
  <c r="Q210"/>
  <c r="Q222"/>
  <c r="R222" s="1"/>
  <c r="Q227"/>
  <c r="R227" s="1"/>
  <c r="T276"/>
  <c r="Z276" s="1"/>
  <c r="AF276" s="1"/>
  <c r="AL276" s="1"/>
  <c r="AR276" s="1"/>
  <c r="AX276" s="1"/>
  <c r="BD276" s="1"/>
  <c r="BJ276" s="1"/>
  <c r="I212"/>
  <c r="I219"/>
  <c r="I221"/>
  <c r="I216"/>
  <c r="I229"/>
  <c r="B236"/>
  <c r="B242"/>
  <c r="I230"/>
  <c r="F24" s="1"/>
  <c r="B251"/>
  <c r="B237"/>
  <c r="I241"/>
  <c r="F35" s="1"/>
  <c r="I226"/>
  <c r="I244"/>
  <c r="F38" s="1"/>
  <c r="AE222"/>
  <c r="AF222" s="1"/>
  <c r="X168" i="55"/>
  <c r="Y168" s="1"/>
  <c r="X169"/>
  <c r="Y169" s="1"/>
  <c r="X172"/>
  <c r="Y172" s="1"/>
  <c r="X182"/>
  <c r="Y182" s="1"/>
  <c r="X174"/>
  <c r="Y174" s="1"/>
  <c r="Q165"/>
  <c r="Q169"/>
  <c r="R169" s="1"/>
  <c r="Q179"/>
  <c r="R179" s="1"/>
  <c r="Q183"/>
  <c r="R183" s="1"/>
  <c r="Q178"/>
  <c r="R178" s="1"/>
  <c r="J124" i="57"/>
  <c r="J136"/>
  <c r="K127"/>
  <c r="J122"/>
  <c r="Q179"/>
  <c r="R179" s="1"/>
  <c r="I180"/>
  <c r="J132" i="60"/>
  <c r="I211" i="62"/>
  <c r="B234"/>
  <c r="B243"/>
  <c r="I248"/>
  <c r="F42" s="1"/>
  <c r="N276"/>
  <c r="U277"/>
  <c r="Z277" s="1"/>
  <c r="AF277" s="1"/>
  <c r="AL277" s="1"/>
  <c r="AR277" s="1"/>
  <c r="AX277" s="1"/>
  <c r="BD277" s="1"/>
  <c r="BJ277" s="1"/>
  <c r="X166"/>
  <c r="X170"/>
  <c r="X174"/>
  <c r="Y174" s="1"/>
  <c r="X178"/>
  <c r="X182"/>
  <c r="X173"/>
  <c r="X165"/>
  <c r="X168"/>
  <c r="X172"/>
  <c r="X176"/>
  <c r="X180"/>
  <c r="Y180" s="1"/>
  <c r="X184"/>
  <c r="X167"/>
  <c r="X175"/>
  <c r="X179"/>
  <c r="Y179" s="1"/>
  <c r="X169"/>
  <c r="X181"/>
  <c r="X171"/>
  <c r="X183"/>
  <c r="X177"/>
  <c r="O321" i="40"/>
  <c r="O273"/>
  <c r="N40" i="44"/>
  <c r="X172" i="48"/>
  <c r="Y172" s="1"/>
  <c r="X183"/>
  <c r="Y183" s="1"/>
  <c r="X165"/>
  <c r="X177"/>
  <c r="Y177" s="1"/>
  <c r="X172" i="50"/>
  <c r="Y172" s="1"/>
  <c r="X180"/>
  <c r="Y180" s="1"/>
  <c r="X178"/>
  <c r="Y178" s="1"/>
  <c r="X169"/>
  <c r="Y169" s="1"/>
  <c r="AE184" i="53"/>
  <c r="AF184" s="1"/>
  <c r="Q167" i="55"/>
  <c r="R167" s="1"/>
  <c r="Q170"/>
  <c r="R170" s="1"/>
  <c r="Q181"/>
  <c r="R181" s="1"/>
  <c r="Q172"/>
  <c r="R172" s="1"/>
  <c r="Q177"/>
  <c r="R177" s="1"/>
  <c r="D6" i="57"/>
  <c r="Q168"/>
  <c r="R168" s="1"/>
  <c r="I166"/>
  <c r="AR170" i="60"/>
  <c r="AR169"/>
  <c r="AQ172" s="1"/>
  <c r="X214" i="62"/>
  <c r="X219"/>
  <c r="X224"/>
  <c r="X217"/>
  <c r="X218"/>
  <c r="X223"/>
  <c r="X228"/>
  <c r="X212"/>
  <c r="Y212" s="1"/>
  <c r="X221"/>
  <c r="X222"/>
  <c r="X227"/>
  <c r="X211"/>
  <c r="X216"/>
  <c r="X225"/>
  <c r="X226"/>
  <c r="X210"/>
  <c r="Y210" s="1"/>
  <c r="X215"/>
  <c r="X220"/>
  <c r="X229"/>
  <c r="X213"/>
  <c r="Y213" s="1"/>
  <c r="AQ341" i="40"/>
  <c r="AW292"/>
  <c r="U257" i="62"/>
  <c r="O302"/>
  <c r="M257"/>
  <c r="M261"/>
  <c r="M265"/>
  <c r="M269"/>
  <c r="M273"/>
  <c r="M256"/>
  <c r="M260"/>
  <c r="M264"/>
  <c r="M268"/>
  <c r="M272"/>
  <c r="M259"/>
  <c r="M263"/>
  <c r="M267"/>
  <c r="M271"/>
  <c r="M255"/>
  <c r="E277"/>
  <c r="M258"/>
  <c r="M262"/>
  <c r="M266"/>
  <c r="M270"/>
  <c r="M274"/>
  <c r="F324" i="40"/>
  <c r="F327" s="1"/>
  <c r="X179" i="48"/>
  <c r="Y179" s="1"/>
  <c r="X166"/>
  <c r="Y166" s="1"/>
  <c r="G140" i="40"/>
  <c r="D54" s="1"/>
  <c r="N24" i="44"/>
  <c r="N36"/>
  <c r="N29"/>
  <c r="N37"/>
  <c r="N30"/>
  <c r="N38"/>
  <c r="N28"/>
  <c r="N44"/>
  <c r="N31"/>
  <c r="N39"/>
  <c r="AE211" i="47"/>
  <c r="AF211" s="1"/>
  <c r="X176" i="48"/>
  <c r="Y176" s="1"/>
  <c r="X182"/>
  <c r="Y182" s="1"/>
  <c r="X174"/>
  <c r="Y174" s="1"/>
  <c r="X175"/>
  <c r="Y175" s="1"/>
  <c r="AL223"/>
  <c r="AM223" s="1"/>
  <c r="AE220" i="50"/>
  <c r="AF220" s="1"/>
  <c r="X182"/>
  <c r="Y182" s="1"/>
  <c r="X168"/>
  <c r="Y168" s="1"/>
  <c r="I203"/>
  <c r="E42" s="1"/>
  <c r="I42" s="1"/>
  <c r="Q216" i="53"/>
  <c r="R216" s="1"/>
  <c r="Q211"/>
  <c r="R211" s="1"/>
  <c r="Q213"/>
  <c r="R213" s="1"/>
  <c r="Q225"/>
  <c r="R225" s="1"/>
  <c r="AE219"/>
  <c r="AF219" s="1"/>
  <c r="F262" i="55"/>
  <c r="X165"/>
  <c r="X170"/>
  <c r="Y170" s="1"/>
  <c r="X179"/>
  <c r="Y179" s="1"/>
  <c r="X183"/>
  <c r="Y183" s="1"/>
  <c r="Q166"/>
  <c r="R166" s="1"/>
  <c r="Q171"/>
  <c r="R171" s="1"/>
  <c r="Q180"/>
  <c r="R180" s="1"/>
  <c r="Q184"/>
  <c r="R184" s="1"/>
  <c r="K135" i="57"/>
  <c r="Q165"/>
  <c r="Q183"/>
  <c r="R183" s="1"/>
  <c r="I197"/>
  <c r="E36" s="1"/>
  <c r="F38" i="62"/>
  <c r="U262" i="44"/>
  <c r="U261"/>
  <c r="U263" s="1"/>
  <c r="B201" i="62"/>
  <c r="I212"/>
  <c r="F6" s="1"/>
  <c r="I215"/>
  <c r="I209" s="1"/>
  <c r="H219" s="1"/>
  <c r="F47" s="1"/>
  <c r="I223"/>
  <c r="B245"/>
  <c r="F28"/>
  <c r="B247"/>
  <c r="B241"/>
  <c r="I228"/>
  <c r="B248"/>
  <c r="B236"/>
  <c r="F34"/>
  <c r="B246"/>
  <c r="I213"/>
  <c r="I217"/>
  <c r="K217" s="1"/>
  <c r="I221"/>
  <c r="B237"/>
  <c r="I230"/>
  <c r="F24" s="1"/>
  <c r="F39"/>
  <c r="B230"/>
  <c r="I224"/>
  <c r="F18" s="1"/>
  <c r="I246"/>
  <c r="F40" s="1"/>
  <c r="B233"/>
  <c r="B240"/>
  <c r="Y218"/>
  <c r="S316" i="44"/>
  <c r="S312"/>
  <c r="S308"/>
  <c r="S304"/>
  <c r="S300"/>
  <c r="S317"/>
  <c r="S313"/>
  <c r="S309"/>
  <c r="S305"/>
  <c r="S301"/>
  <c r="S318"/>
  <c r="S314"/>
  <c r="S310"/>
  <c r="S306"/>
  <c r="S302"/>
  <c r="S319"/>
  <c r="S315"/>
  <c r="S311"/>
  <c r="S307"/>
  <c r="S303"/>
  <c r="I247" i="62"/>
  <c r="F41" s="1"/>
  <c r="F262"/>
  <c r="I214"/>
  <c r="I216"/>
  <c r="I219"/>
  <c r="F13" s="1"/>
  <c r="I227"/>
  <c r="K227" s="1"/>
  <c r="F33"/>
  <c r="I226"/>
  <c r="F31"/>
  <c r="B249"/>
  <c r="I250"/>
  <c r="F44" s="1"/>
  <c r="B239"/>
  <c r="I229"/>
  <c r="K229" s="1"/>
  <c r="F32"/>
  <c r="Y176"/>
  <c r="Y216"/>
  <c r="Y225"/>
  <c r="Y227"/>
  <c r="Y224"/>
  <c r="Y220"/>
  <c r="Y215"/>
  <c r="Y217"/>
  <c r="Y223"/>
  <c r="Y219"/>
  <c r="Y211"/>
  <c r="Y226"/>
  <c r="Y229"/>
  <c r="Y228"/>
  <c r="Y214"/>
  <c r="Y221"/>
  <c r="Y222"/>
  <c r="D16"/>
  <c r="J132"/>
  <c r="K132"/>
  <c r="D6"/>
  <c r="J122"/>
  <c r="K122"/>
  <c r="C306"/>
  <c r="K212"/>
  <c r="J212"/>
  <c r="F14"/>
  <c r="K220"/>
  <c r="J220"/>
  <c r="F16"/>
  <c r="K222"/>
  <c r="J222"/>
  <c r="J224"/>
  <c r="K224"/>
  <c r="D11"/>
  <c r="K127"/>
  <c r="J127"/>
  <c r="D15"/>
  <c r="J131"/>
  <c r="K131"/>
  <c r="D19"/>
  <c r="K135"/>
  <c r="J135"/>
  <c r="AE178"/>
  <c r="AF178" s="1"/>
  <c r="AE173"/>
  <c r="AF173" s="1"/>
  <c r="AE184"/>
  <c r="AF184" s="1"/>
  <c r="AE183"/>
  <c r="AF183" s="1"/>
  <c r="AE182"/>
  <c r="AF182" s="1"/>
  <c r="AE181"/>
  <c r="AF181" s="1"/>
  <c r="AE180"/>
  <c r="AF180" s="1"/>
  <c r="AE179"/>
  <c r="AF179" s="1"/>
  <c r="AE177"/>
  <c r="AF177" s="1"/>
  <c r="AE176"/>
  <c r="AF176" s="1"/>
  <c r="AE174"/>
  <c r="AF174" s="1"/>
  <c r="AE175"/>
  <c r="AF175" s="1"/>
  <c r="AE169"/>
  <c r="AF169" s="1"/>
  <c r="AE172"/>
  <c r="AF172" s="1"/>
  <c r="AE171"/>
  <c r="AF171" s="1"/>
  <c r="AE167"/>
  <c r="AF167" s="1"/>
  <c r="AE166"/>
  <c r="AF166" s="1"/>
  <c r="AE165"/>
  <c r="AE170"/>
  <c r="AF170" s="1"/>
  <c r="AE168"/>
  <c r="AF168" s="1"/>
  <c r="D8"/>
  <c r="J124"/>
  <c r="K124"/>
  <c r="AK169"/>
  <c r="AJ172" s="1"/>
  <c r="AK170"/>
  <c r="AJ173" s="1"/>
  <c r="A214"/>
  <c r="A259" s="1"/>
  <c r="A304" s="1"/>
  <c r="A169"/>
  <c r="F261"/>
  <c r="F263" s="1"/>
  <c r="I167"/>
  <c r="I171"/>
  <c r="I189"/>
  <c r="E28" s="1"/>
  <c r="I200"/>
  <c r="E39" s="1"/>
  <c r="B185"/>
  <c r="I203"/>
  <c r="E42" s="1"/>
  <c r="I186"/>
  <c r="E25" s="1"/>
  <c r="B203"/>
  <c r="B192"/>
  <c r="B206"/>
  <c r="I182"/>
  <c r="I187"/>
  <c r="E26" s="1"/>
  <c r="I191"/>
  <c r="E30" s="1"/>
  <c r="I195"/>
  <c r="E34" s="1"/>
  <c r="I199"/>
  <c r="E38" s="1"/>
  <c r="I206"/>
  <c r="E45" s="1"/>
  <c r="Y167"/>
  <c r="Y169"/>
  <c r="Y184"/>
  <c r="Y173"/>
  <c r="D7"/>
  <c r="J123"/>
  <c r="K123"/>
  <c r="F8"/>
  <c r="K214"/>
  <c r="J214"/>
  <c r="F10"/>
  <c r="K216"/>
  <c r="J216"/>
  <c r="J219"/>
  <c r="K219"/>
  <c r="F20"/>
  <c r="K226"/>
  <c r="J226"/>
  <c r="J229"/>
  <c r="AJ215"/>
  <c r="AJ216" s="1"/>
  <c r="AJ214"/>
  <c r="AX213"/>
  <c r="F237" s="1"/>
  <c r="AO217"/>
  <c r="AO220"/>
  <c r="AO212"/>
  <c r="AO213"/>
  <c r="AO221"/>
  <c r="AO214"/>
  <c r="AO227"/>
  <c r="AO211"/>
  <c r="AO218"/>
  <c r="AO224"/>
  <c r="AO219"/>
  <c r="AO228"/>
  <c r="AO226"/>
  <c r="AO223"/>
  <c r="AO210"/>
  <c r="AO215"/>
  <c r="AO216"/>
  <c r="AO225"/>
  <c r="AO222"/>
  <c r="AO229"/>
  <c r="J138"/>
  <c r="D22"/>
  <c r="K138"/>
  <c r="C305"/>
  <c r="AE229"/>
  <c r="AF229" s="1"/>
  <c r="AE220"/>
  <c r="AF220" s="1"/>
  <c r="AE222"/>
  <c r="AF222" s="1"/>
  <c r="AE218"/>
  <c r="AF218" s="1"/>
  <c r="AE213"/>
  <c r="AF213" s="1"/>
  <c r="AE221"/>
  <c r="AF221" s="1"/>
  <c r="AE225"/>
  <c r="AF225" s="1"/>
  <c r="AE219"/>
  <c r="AF219" s="1"/>
  <c r="AE215"/>
  <c r="AF215" s="1"/>
  <c r="AE217"/>
  <c r="AF217" s="1"/>
  <c r="AE223"/>
  <c r="AF223" s="1"/>
  <c r="AE224"/>
  <c r="AF224" s="1"/>
  <c r="AE226"/>
  <c r="AF226" s="1"/>
  <c r="AE212"/>
  <c r="AF212" s="1"/>
  <c r="AE216"/>
  <c r="AF216" s="1"/>
  <c r="AE227"/>
  <c r="AF227" s="1"/>
  <c r="AE228"/>
  <c r="AF228" s="1"/>
  <c r="AE214"/>
  <c r="AF214" s="1"/>
  <c r="AE210"/>
  <c r="AE211"/>
  <c r="AF211" s="1"/>
  <c r="D13"/>
  <c r="K129"/>
  <c r="J129"/>
  <c r="A125"/>
  <c r="A81"/>
  <c r="I166"/>
  <c r="I170"/>
  <c r="I185"/>
  <c r="E24" s="1"/>
  <c r="B198"/>
  <c r="I175"/>
  <c r="I198"/>
  <c r="E37" s="1"/>
  <c r="I176"/>
  <c r="I201"/>
  <c r="E40" s="1"/>
  <c r="B189"/>
  <c r="I204"/>
  <c r="E43" s="1"/>
  <c r="I181"/>
  <c r="B187"/>
  <c r="B191"/>
  <c r="B195"/>
  <c r="B199"/>
  <c r="B205"/>
  <c r="Y166"/>
  <c r="Y172"/>
  <c r="Y183"/>
  <c r="Y178"/>
  <c r="D20"/>
  <c r="K136"/>
  <c r="J136"/>
  <c r="F7"/>
  <c r="J213"/>
  <c r="K213"/>
  <c r="F5"/>
  <c r="J211"/>
  <c r="K211"/>
  <c r="F4"/>
  <c r="J210"/>
  <c r="K210"/>
  <c r="F17"/>
  <c r="K223"/>
  <c r="J223"/>
  <c r="D21"/>
  <c r="J137"/>
  <c r="K137"/>
  <c r="J121"/>
  <c r="D5"/>
  <c r="K121"/>
  <c r="D9"/>
  <c r="J125"/>
  <c r="K125"/>
  <c r="C319"/>
  <c r="D17"/>
  <c r="J133"/>
  <c r="K133"/>
  <c r="X209"/>
  <c r="I165"/>
  <c r="I169"/>
  <c r="I178"/>
  <c r="I192"/>
  <c r="E31" s="1"/>
  <c r="B204"/>
  <c r="B196"/>
  <c r="I174"/>
  <c r="I196"/>
  <c r="E35" s="1"/>
  <c r="B186"/>
  <c r="B200"/>
  <c r="I180"/>
  <c r="I184"/>
  <c r="I188"/>
  <c r="E27" s="1"/>
  <c r="I193"/>
  <c r="E32" s="1"/>
  <c r="I197"/>
  <c r="E36" s="1"/>
  <c r="I202"/>
  <c r="E41" s="1"/>
  <c r="Y171"/>
  <c r="Y175"/>
  <c r="Y182"/>
  <c r="Y177"/>
  <c r="K128"/>
  <c r="D12"/>
  <c r="J128"/>
  <c r="I119"/>
  <c r="G129" s="1"/>
  <c r="D47" s="1"/>
  <c r="D4"/>
  <c r="K120"/>
  <c r="J120"/>
  <c r="C312"/>
  <c r="F12"/>
  <c r="K218"/>
  <c r="J218"/>
  <c r="F9"/>
  <c r="F15"/>
  <c r="K221"/>
  <c r="J221"/>
  <c r="F19"/>
  <c r="J225"/>
  <c r="K225"/>
  <c r="F22"/>
  <c r="K228"/>
  <c r="J228"/>
  <c r="D23"/>
  <c r="K139"/>
  <c r="J139"/>
  <c r="D10"/>
  <c r="K126"/>
  <c r="J126"/>
  <c r="D14"/>
  <c r="K130"/>
  <c r="J130"/>
  <c r="D18"/>
  <c r="K134"/>
  <c r="J134"/>
  <c r="C315"/>
  <c r="AX168"/>
  <c r="E192" s="1"/>
  <c r="AO166"/>
  <c r="AO173"/>
  <c r="AO167"/>
  <c r="AO182"/>
  <c r="AO181"/>
  <c r="AO172"/>
  <c r="AO179"/>
  <c r="AO175"/>
  <c r="AO169"/>
  <c r="AO168"/>
  <c r="AO165"/>
  <c r="AO174"/>
  <c r="AO183"/>
  <c r="AO176"/>
  <c r="AO178"/>
  <c r="AO184"/>
  <c r="AO180"/>
  <c r="AO171"/>
  <c r="AO177"/>
  <c r="AO170"/>
  <c r="R165"/>
  <c r="Q164"/>
  <c r="I172"/>
  <c r="I168"/>
  <c r="I173"/>
  <c r="B190"/>
  <c r="B202"/>
  <c r="I190"/>
  <c r="E29" s="1"/>
  <c r="I205"/>
  <c r="E44" s="1"/>
  <c r="B194"/>
  <c r="I177"/>
  <c r="I194"/>
  <c r="E33" s="1"/>
  <c r="I179"/>
  <c r="I183"/>
  <c r="B188"/>
  <c r="B193"/>
  <c r="B197"/>
  <c r="Y168"/>
  <c r="Y170"/>
  <c r="Y181"/>
  <c r="AE214" i="60"/>
  <c r="AF214" s="1"/>
  <c r="AE212"/>
  <c r="AF212" s="1"/>
  <c r="AE220"/>
  <c r="AF220" s="1"/>
  <c r="AE219"/>
  <c r="AF219" s="1"/>
  <c r="AE221"/>
  <c r="AF221" s="1"/>
  <c r="AE217"/>
  <c r="AF217" s="1"/>
  <c r="AE222"/>
  <c r="AF222" s="1"/>
  <c r="AE227"/>
  <c r="AF227" s="1"/>
  <c r="AE223"/>
  <c r="AF223" s="1"/>
  <c r="AE226"/>
  <c r="AF226" s="1"/>
  <c r="AE215"/>
  <c r="AF215" s="1"/>
  <c r="AE213"/>
  <c r="AF213" s="1"/>
  <c r="AE228"/>
  <c r="AF228" s="1"/>
  <c r="AE218"/>
  <c r="AF218" s="1"/>
  <c r="AE224"/>
  <c r="AF224" s="1"/>
  <c r="AE229"/>
  <c r="AF229" s="1"/>
  <c r="AE225"/>
  <c r="AF225" s="1"/>
  <c r="AQ214"/>
  <c r="AQ215"/>
  <c r="AQ216" s="1"/>
  <c r="J136"/>
  <c r="K134"/>
  <c r="D9"/>
  <c r="K130"/>
  <c r="D22"/>
  <c r="K127"/>
  <c r="J130"/>
  <c r="J134"/>
  <c r="D6"/>
  <c r="J137"/>
  <c r="J138"/>
  <c r="D19"/>
  <c r="D20"/>
  <c r="J129"/>
  <c r="D16"/>
  <c r="J133"/>
  <c r="J123"/>
  <c r="D5"/>
  <c r="D4"/>
  <c r="K123"/>
  <c r="I119"/>
  <c r="G129" s="1"/>
  <c r="D47" s="1"/>
  <c r="A126"/>
  <c r="A82"/>
  <c r="D23"/>
  <c r="K139"/>
  <c r="J139"/>
  <c r="D12"/>
  <c r="J128"/>
  <c r="K128"/>
  <c r="Y211"/>
  <c r="X216"/>
  <c r="Y216" s="1"/>
  <c r="X214"/>
  <c r="Y214" s="1"/>
  <c r="X223"/>
  <c r="Y223" s="1"/>
  <c r="X225"/>
  <c r="Y225" s="1"/>
  <c r="X218"/>
  <c r="Y218" s="1"/>
  <c r="X227"/>
  <c r="Y227" s="1"/>
  <c r="X229"/>
  <c r="Y229" s="1"/>
  <c r="X219"/>
  <c r="Y219" s="1"/>
  <c r="X217"/>
  <c r="Y217" s="1"/>
  <c r="X213"/>
  <c r="Y213" s="1"/>
  <c r="X224"/>
  <c r="Y224" s="1"/>
  <c r="X220"/>
  <c r="Y220" s="1"/>
  <c r="X221"/>
  <c r="Y221" s="1"/>
  <c r="X215"/>
  <c r="Y215" s="1"/>
  <c r="X226"/>
  <c r="Y226" s="1"/>
  <c r="X228"/>
  <c r="Y228" s="1"/>
  <c r="X222"/>
  <c r="Y222" s="1"/>
  <c r="X212"/>
  <c r="Y212" s="1"/>
  <c r="C306"/>
  <c r="AL169"/>
  <c r="AM169" s="1"/>
  <c r="AL171"/>
  <c r="AM171" s="1"/>
  <c r="AL167"/>
  <c r="AM167" s="1"/>
  <c r="AL180"/>
  <c r="AM180" s="1"/>
  <c r="AL184"/>
  <c r="AM184" s="1"/>
  <c r="AE173"/>
  <c r="AF173" s="1"/>
  <c r="AE171"/>
  <c r="AF171" s="1"/>
  <c r="AE181"/>
  <c r="AF181" s="1"/>
  <c r="AE178"/>
  <c r="AF178" s="1"/>
  <c r="Y165"/>
  <c r="V176" s="1"/>
  <c r="G188" s="1"/>
  <c r="X164"/>
  <c r="V175" s="1"/>
  <c r="F188" s="1"/>
  <c r="Q164"/>
  <c r="O175" s="1"/>
  <c r="F187" s="1"/>
  <c r="R165"/>
  <c r="O176" s="1"/>
  <c r="G187" s="1"/>
  <c r="D15"/>
  <c r="K131"/>
  <c r="J131"/>
  <c r="C303"/>
  <c r="F305" s="1"/>
  <c r="Q229"/>
  <c r="R229" s="1"/>
  <c r="Q225"/>
  <c r="R225" s="1"/>
  <c r="Q226"/>
  <c r="R226" s="1"/>
  <c r="Q227"/>
  <c r="R227" s="1"/>
  <c r="Q228"/>
  <c r="R228" s="1"/>
  <c r="Q224"/>
  <c r="R224" s="1"/>
  <c r="Q220"/>
  <c r="R220" s="1"/>
  <c r="Q219"/>
  <c r="R219" s="1"/>
  <c r="Q217"/>
  <c r="R217" s="1"/>
  <c r="R211"/>
  <c r="Q221"/>
  <c r="R221" s="1"/>
  <c r="Q222"/>
  <c r="R222" s="1"/>
  <c r="Q212"/>
  <c r="R212" s="1"/>
  <c r="Q218"/>
  <c r="R218" s="1"/>
  <c r="Q216"/>
  <c r="R216" s="1"/>
  <c r="Q215"/>
  <c r="R215" s="1"/>
  <c r="Q214"/>
  <c r="R214" s="1"/>
  <c r="Q213"/>
  <c r="R213" s="1"/>
  <c r="Q223"/>
  <c r="R223" s="1"/>
  <c r="AL175"/>
  <c r="AM175" s="1"/>
  <c r="AL170"/>
  <c r="AM170" s="1"/>
  <c r="AM166"/>
  <c r="AL179"/>
  <c r="AM179" s="1"/>
  <c r="AL183"/>
  <c r="AM183" s="1"/>
  <c r="AE177"/>
  <c r="AF177" s="1"/>
  <c r="AE170"/>
  <c r="AF170" s="1"/>
  <c r="AE175"/>
  <c r="AF175" s="1"/>
  <c r="AE180"/>
  <c r="AF180" s="1"/>
  <c r="AE184"/>
  <c r="AF184" s="1"/>
  <c r="E192"/>
  <c r="BE168"/>
  <c r="AV176"/>
  <c r="AV170"/>
  <c r="AV172"/>
  <c r="AV174"/>
  <c r="AV181"/>
  <c r="AV175"/>
  <c r="AV179"/>
  <c r="AV173"/>
  <c r="AV182"/>
  <c r="AV183"/>
  <c r="AV178"/>
  <c r="AV177"/>
  <c r="AV184"/>
  <c r="AV167"/>
  <c r="AV180"/>
  <c r="AV168"/>
  <c r="AV169"/>
  <c r="AV171"/>
  <c r="O302"/>
  <c r="O257"/>
  <c r="U302"/>
  <c r="U257"/>
  <c r="F263"/>
  <c r="B251"/>
  <c r="I248"/>
  <c r="F42" s="1"/>
  <c r="B247"/>
  <c r="I250"/>
  <c r="F44" s="1"/>
  <c r="I244"/>
  <c r="F38" s="1"/>
  <c r="I243"/>
  <c r="F37" s="1"/>
  <c r="B242"/>
  <c r="B241"/>
  <c r="I238"/>
  <c r="F32" s="1"/>
  <c r="B238"/>
  <c r="I236"/>
  <c r="F30" s="1"/>
  <c r="B236"/>
  <c r="I233"/>
  <c r="F27" s="1"/>
  <c r="B233"/>
  <c r="I232"/>
  <c r="F26" s="1"/>
  <c r="B232"/>
  <c r="I229"/>
  <c r="I225"/>
  <c r="B249"/>
  <c r="I247"/>
  <c r="F41" s="1"/>
  <c r="I245"/>
  <c r="F39" s="1"/>
  <c r="B244"/>
  <c r="B243"/>
  <c r="B231"/>
  <c r="I226"/>
  <c r="I251"/>
  <c r="F45" s="1"/>
  <c r="I249"/>
  <c r="F43" s="1"/>
  <c r="B246"/>
  <c r="B245"/>
  <c r="I240"/>
  <c r="F34" s="1"/>
  <c r="I239"/>
  <c r="F33" s="1"/>
  <c r="B239"/>
  <c r="I237"/>
  <c r="F31" s="1"/>
  <c r="B237"/>
  <c r="I235"/>
  <c r="F29" s="1"/>
  <c r="B235"/>
  <c r="I231"/>
  <c r="F25" s="1"/>
  <c r="B230"/>
  <c r="I227"/>
  <c r="B250"/>
  <c r="B248"/>
  <c r="I246"/>
  <c r="F40" s="1"/>
  <c r="I242"/>
  <c r="F36" s="1"/>
  <c r="I241"/>
  <c r="F35" s="1"/>
  <c r="B240"/>
  <c r="I234"/>
  <c r="F28" s="1"/>
  <c r="B234"/>
  <c r="I230"/>
  <c r="F24" s="1"/>
  <c r="I228"/>
  <c r="I224"/>
  <c r="I217"/>
  <c r="I221"/>
  <c r="I220"/>
  <c r="I219"/>
  <c r="I223"/>
  <c r="I222"/>
  <c r="I216"/>
  <c r="I215"/>
  <c r="I214"/>
  <c r="I212"/>
  <c r="I218"/>
  <c r="I213"/>
  <c r="D8"/>
  <c r="J124"/>
  <c r="K124"/>
  <c r="AL229"/>
  <c r="AM229" s="1"/>
  <c r="AL227"/>
  <c r="AM227" s="1"/>
  <c r="AL219"/>
  <c r="AM219" s="1"/>
  <c r="AL218"/>
  <c r="AM218" s="1"/>
  <c r="AL216"/>
  <c r="AM216" s="1"/>
  <c r="AL224"/>
  <c r="AM224" s="1"/>
  <c r="AL220"/>
  <c r="AM220" s="1"/>
  <c r="AL212"/>
  <c r="AM212" s="1"/>
  <c r="AL217"/>
  <c r="AM217" s="1"/>
  <c r="AL213"/>
  <c r="AM213" s="1"/>
  <c r="AL228"/>
  <c r="AM228" s="1"/>
  <c r="AL226"/>
  <c r="AM226" s="1"/>
  <c r="AL221"/>
  <c r="AM221" s="1"/>
  <c r="AL222"/>
  <c r="AM222" s="1"/>
  <c r="AM211"/>
  <c r="AL214"/>
  <c r="AM214" s="1"/>
  <c r="AL225"/>
  <c r="AM225" s="1"/>
  <c r="AL223"/>
  <c r="AM223" s="1"/>
  <c r="AL215"/>
  <c r="AM215" s="1"/>
  <c r="AL174"/>
  <c r="AM174" s="1"/>
  <c r="AL178"/>
  <c r="AM178" s="1"/>
  <c r="AL177"/>
  <c r="AM177" s="1"/>
  <c r="AL182"/>
  <c r="AM182" s="1"/>
  <c r="AE176"/>
  <c r="AF176" s="1"/>
  <c r="AE167"/>
  <c r="AF167" s="1"/>
  <c r="AE168"/>
  <c r="AF168" s="1"/>
  <c r="AE179"/>
  <c r="AF179" s="1"/>
  <c r="AE183"/>
  <c r="AF183" s="1"/>
  <c r="C304"/>
  <c r="AQ173"/>
  <c r="I205"/>
  <c r="E44" s="1"/>
  <c r="I44" s="1"/>
  <c r="B204"/>
  <c r="I201"/>
  <c r="E40" s="1"/>
  <c r="I40" s="1"/>
  <c r="B186"/>
  <c r="B206"/>
  <c r="I204"/>
  <c r="E43" s="1"/>
  <c r="I202"/>
  <c r="E41" s="1"/>
  <c r="I41" s="1"/>
  <c r="B200"/>
  <c r="B199"/>
  <c r="I194"/>
  <c r="E33" s="1"/>
  <c r="I193"/>
  <c r="E32" s="1"/>
  <c r="I32" s="1"/>
  <c r="B192"/>
  <c r="B191"/>
  <c r="I189"/>
  <c r="E28" s="1"/>
  <c r="I28" s="1"/>
  <c r="I186"/>
  <c r="E25" s="1"/>
  <c r="I25" s="1"/>
  <c r="I184"/>
  <c r="I183"/>
  <c r="I182"/>
  <c r="I181"/>
  <c r="I180"/>
  <c r="I179"/>
  <c r="I206"/>
  <c r="E45" s="1"/>
  <c r="I45" s="1"/>
  <c r="B203"/>
  <c r="B201"/>
  <c r="I196"/>
  <c r="E35" s="1"/>
  <c r="I35" s="1"/>
  <c r="I195"/>
  <c r="E34" s="1"/>
  <c r="I34" s="1"/>
  <c r="B194"/>
  <c r="B193"/>
  <c r="B189"/>
  <c r="I188"/>
  <c r="E27" s="1"/>
  <c r="I27" s="1"/>
  <c r="B185"/>
  <c r="B205"/>
  <c r="I203"/>
  <c r="E42" s="1"/>
  <c r="I42" s="1"/>
  <c r="I198"/>
  <c r="E37" s="1"/>
  <c r="I37" s="1"/>
  <c r="I197"/>
  <c r="E36" s="1"/>
  <c r="I36" s="1"/>
  <c r="B196"/>
  <c r="B195"/>
  <c r="I190"/>
  <c r="E29" s="1"/>
  <c r="B188"/>
  <c r="I187"/>
  <c r="E26" s="1"/>
  <c r="B187"/>
  <c r="I185"/>
  <c r="E24" s="1"/>
  <c r="I24" s="1"/>
  <c r="B202"/>
  <c r="I200"/>
  <c r="E39" s="1"/>
  <c r="I39" s="1"/>
  <c r="I199"/>
  <c r="E38" s="1"/>
  <c r="I38" s="1"/>
  <c r="B198"/>
  <c r="B197"/>
  <c r="I192"/>
  <c r="E31" s="1"/>
  <c r="I31" s="1"/>
  <c r="I191"/>
  <c r="E30" s="1"/>
  <c r="B190"/>
  <c r="I178"/>
  <c r="I176"/>
  <c r="I174"/>
  <c r="I170"/>
  <c r="I172"/>
  <c r="I177"/>
  <c r="I169"/>
  <c r="I175"/>
  <c r="I173"/>
  <c r="I171"/>
  <c r="I168"/>
  <c r="I167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AF210"/>
  <c r="A215"/>
  <c r="A260" s="1"/>
  <c r="A305" s="1"/>
  <c r="A170"/>
  <c r="D10"/>
  <c r="J126"/>
  <c r="K126"/>
  <c r="F237"/>
  <c r="BE213"/>
  <c r="AV215"/>
  <c r="AV219"/>
  <c r="AV218"/>
  <c r="AV212"/>
  <c r="AV226"/>
  <c r="AV220"/>
  <c r="AV224"/>
  <c r="AV221"/>
  <c r="AV223"/>
  <c r="AV227"/>
  <c r="AV228"/>
  <c r="AV217"/>
  <c r="AV225"/>
  <c r="AV229"/>
  <c r="AV222"/>
  <c r="AV213"/>
  <c r="AV216"/>
  <c r="AV214"/>
  <c r="AQ276"/>
  <c r="AK322"/>
  <c r="AL168"/>
  <c r="AM168" s="1"/>
  <c r="AL176"/>
  <c r="AM176" s="1"/>
  <c r="AL173"/>
  <c r="AM173" s="1"/>
  <c r="AL172"/>
  <c r="AM172" s="1"/>
  <c r="AE169"/>
  <c r="AF169" s="1"/>
  <c r="AF166"/>
  <c r="AE174"/>
  <c r="AF174" s="1"/>
  <c r="AE172"/>
  <c r="AF172" s="1"/>
  <c r="AR169" i="59"/>
  <c r="AQ172" s="1"/>
  <c r="AR170"/>
  <c r="AQ173" s="1"/>
  <c r="AL220"/>
  <c r="AM220" s="1"/>
  <c r="AL217"/>
  <c r="AM217" s="1"/>
  <c r="AL218"/>
  <c r="AM218" s="1"/>
  <c r="AL216"/>
  <c r="AM216" s="1"/>
  <c r="AL221"/>
  <c r="AM221" s="1"/>
  <c r="AL224"/>
  <c r="AM224" s="1"/>
  <c r="AL222"/>
  <c r="AM222" s="1"/>
  <c r="AL212"/>
  <c r="AM212" s="1"/>
  <c r="AL214"/>
  <c r="AM214" s="1"/>
  <c r="AL223"/>
  <c r="AM223" s="1"/>
  <c r="AL228"/>
  <c r="AM228" s="1"/>
  <c r="AL225"/>
  <c r="AM225" s="1"/>
  <c r="AL215"/>
  <c r="AM215" s="1"/>
  <c r="AL213"/>
  <c r="AM213" s="1"/>
  <c r="AL227"/>
  <c r="AM227" s="1"/>
  <c r="AL219"/>
  <c r="AM219" s="1"/>
  <c r="AL229"/>
  <c r="AM229" s="1"/>
  <c r="AL226"/>
  <c r="AM226" s="1"/>
  <c r="AL211"/>
  <c r="AM211" s="1"/>
  <c r="AL210"/>
  <c r="C307"/>
  <c r="A82"/>
  <c r="A126"/>
  <c r="C314"/>
  <c r="D19"/>
  <c r="J135"/>
  <c r="K135"/>
  <c r="D14"/>
  <c r="K130"/>
  <c r="J130"/>
  <c r="D23"/>
  <c r="K139"/>
  <c r="J139"/>
  <c r="K128"/>
  <c r="D12"/>
  <c r="J128"/>
  <c r="F261"/>
  <c r="F263" s="1"/>
  <c r="F262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C304"/>
  <c r="X225"/>
  <c r="Y225" s="1"/>
  <c r="X218"/>
  <c r="Y218" s="1"/>
  <c r="X227"/>
  <c r="Y227" s="1"/>
  <c r="X224"/>
  <c r="Y224" s="1"/>
  <c r="X213"/>
  <c r="Y213" s="1"/>
  <c r="X214"/>
  <c r="Y214" s="1"/>
  <c r="X229"/>
  <c r="Y229" s="1"/>
  <c r="X219"/>
  <c r="Y219" s="1"/>
  <c r="X228"/>
  <c r="Y228" s="1"/>
  <c r="X220"/>
  <c r="Y220" s="1"/>
  <c r="X226"/>
  <c r="Y226" s="1"/>
  <c r="X221"/>
  <c r="Y221" s="1"/>
  <c r="X211"/>
  <c r="Y211" s="1"/>
  <c r="X216"/>
  <c r="Y216" s="1"/>
  <c r="X215"/>
  <c r="Y215" s="1"/>
  <c r="X210"/>
  <c r="X222"/>
  <c r="Y222" s="1"/>
  <c r="X212"/>
  <c r="Y212" s="1"/>
  <c r="X223"/>
  <c r="Y223" s="1"/>
  <c r="X217"/>
  <c r="Y217" s="1"/>
  <c r="F237"/>
  <c r="BE213"/>
  <c r="AV223"/>
  <c r="AV227"/>
  <c r="AV219"/>
  <c r="AV218"/>
  <c r="AV229"/>
  <c r="AV213"/>
  <c r="AV228"/>
  <c r="AV226"/>
  <c r="AV220"/>
  <c r="AV211"/>
  <c r="AV222"/>
  <c r="AV216"/>
  <c r="AV210"/>
  <c r="AV225"/>
  <c r="AV217"/>
  <c r="AV224"/>
  <c r="AV215"/>
  <c r="AV221"/>
  <c r="AV214"/>
  <c r="AV212"/>
  <c r="X177"/>
  <c r="Y177" s="1"/>
  <c r="X175"/>
  <c r="Y175" s="1"/>
  <c r="X178"/>
  <c r="Y178" s="1"/>
  <c r="X174"/>
  <c r="Y174" s="1"/>
  <c r="X173"/>
  <c r="Y173" s="1"/>
  <c r="X182"/>
  <c r="Y182" s="1"/>
  <c r="X181"/>
  <c r="Y181" s="1"/>
  <c r="X180"/>
  <c r="Y180" s="1"/>
  <c r="X179"/>
  <c r="Y179" s="1"/>
  <c r="X172"/>
  <c r="Y172" s="1"/>
  <c r="X184"/>
  <c r="Y184" s="1"/>
  <c r="X183"/>
  <c r="Y183" s="1"/>
  <c r="X176"/>
  <c r="Y176" s="1"/>
  <c r="X171"/>
  <c r="Y171" s="1"/>
  <c r="X170"/>
  <c r="Y170" s="1"/>
  <c r="X169"/>
  <c r="Y169" s="1"/>
  <c r="X167"/>
  <c r="Y167" s="1"/>
  <c r="X166"/>
  <c r="Y166" s="1"/>
  <c r="X165"/>
  <c r="X168"/>
  <c r="Y168" s="1"/>
  <c r="Q184"/>
  <c r="R184" s="1"/>
  <c r="Q183"/>
  <c r="R183" s="1"/>
  <c r="Q175"/>
  <c r="R175" s="1"/>
  <c r="Q171"/>
  <c r="R171" s="1"/>
  <c r="Q177"/>
  <c r="R177" s="1"/>
  <c r="Q173"/>
  <c r="R173" s="1"/>
  <c r="Q178"/>
  <c r="R178" s="1"/>
  <c r="Q174"/>
  <c r="R174" s="1"/>
  <c r="Q172"/>
  <c r="R172" s="1"/>
  <c r="Q182"/>
  <c r="R182" s="1"/>
  <c r="Q181"/>
  <c r="R181" s="1"/>
  <c r="Q180"/>
  <c r="R180" s="1"/>
  <c r="Q179"/>
  <c r="R179" s="1"/>
  <c r="Q176"/>
  <c r="R176" s="1"/>
  <c r="Q170"/>
  <c r="R170" s="1"/>
  <c r="Q168"/>
  <c r="R168" s="1"/>
  <c r="Q167"/>
  <c r="R167" s="1"/>
  <c r="Q166"/>
  <c r="R166" s="1"/>
  <c r="Q165"/>
  <c r="Q169"/>
  <c r="R169" s="1"/>
  <c r="D22"/>
  <c r="K138"/>
  <c r="J138"/>
  <c r="D15"/>
  <c r="K131"/>
  <c r="J131"/>
  <c r="D10"/>
  <c r="K126"/>
  <c r="J126"/>
  <c r="D13"/>
  <c r="K129"/>
  <c r="J129"/>
  <c r="D9"/>
  <c r="K125"/>
  <c r="J125"/>
  <c r="E192"/>
  <c r="BE168"/>
  <c r="AV175"/>
  <c r="AV177"/>
  <c r="AV178"/>
  <c r="AV181"/>
  <c r="AV173"/>
  <c r="AV166"/>
  <c r="AV183"/>
  <c r="AV174"/>
  <c r="AV168"/>
  <c r="AV171"/>
  <c r="AV182"/>
  <c r="AV184"/>
  <c r="AV179"/>
  <c r="AV180"/>
  <c r="AV172"/>
  <c r="AV165"/>
  <c r="AV169"/>
  <c r="AV176"/>
  <c r="AV167"/>
  <c r="AV170"/>
  <c r="I206"/>
  <c r="E45" s="1"/>
  <c r="B205"/>
  <c r="I202"/>
  <c r="E41" s="1"/>
  <c r="B201"/>
  <c r="I199"/>
  <c r="E38" s="1"/>
  <c r="B199"/>
  <c r="I197"/>
  <c r="E36" s="1"/>
  <c r="B197"/>
  <c r="I195"/>
  <c r="E34" s="1"/>
  <c r="B195"/>
  <c r="I193"/>
  <c r="E32" s="1"/>
  <c r="B193"/>
  <c r="I191"/>
  <c r="E30" s="1"/>
  <c r="B191"/>
  <c r="I188"/>
  <c r="E27" s="1"/>
  <c r="B188"/>
  <c r="I187"/>
  <c r="E26" s="1"/>
  <c r="B187"/>
  <c r="I184"/>
  <c r="I183"/>
  <c r="I205"/>
  <c r="E44" s="1"/>
  <c r="I203"/>
  <c r="E42" s="1"/>
  <c r="I198"/>
  <c r="E37" s="1"/>
  <c r="B196"/>
  <c r="I190"/>
  <c r="E29" s="1"/>
  <c r="B185"/>
  <c r="I173"/>
  <c r="I171"/>
  <c r="B204"/>
  <c r="B202"/>
  <c r="I200"/>
  <c r="E39" s="1"/>
  <c r="B198"/>
  <c r="I192"/>
  <c r="E31" s="1"/>
  <c r="B190"/>
  <c r="I189"/>
  <c r="E28" s="1"/>
  <c r="I185"/>
  <c r="E24" s="1"/>
  <c r="I177"/>
  <c r="I172"/>
  <c r="B206"/>
  <c r="I204"/>
  <c r="E43" s="1"/>
  <c r="B200"/>
  <c r="I194"/>
  <c r="E33" s="1"/>
  <c r="B192"/>
  <c r="B189"/>
  <c r="B186"/>
  <c r="I178"/>
  <c r="I176"/>
  <c r="I174"/>
  <c r="B203"/>
  <c r="I201"/>
  <c r="E40" s="1"/>
  <c r="I196"/>
  <c r="E35" s="1"/>
  <c r="B194"/>
  <c r="I186"/>
  <c r="E25" s="1"/>
  <c r="I182"/>
  <c r="I181"/>
  <c r="I180"/>
  <c r="I179"/>
  <c r="I175"/>
  <c r="I169"/>
  <c r="I168"/>
  <c r="I167"/>
  <c r="I166"/>
  <c r="I165"/>
  <c r="I170"/>
  <c r="C302"/>
  <c r="C300"/>
  <c r="AE178"/>
  <c r="AF178" s="1"/>
  <c r="AE175"/>
  <c r="AF175" s="1"/>
  <c r="AE174"/>
  <c r="AF174" s="1"/>
  <c r="AE184"/>
  <c r="AF184" s="1"/>
  <c r="AE183"/>
  <c r="AF183" s="1"/>
  <c r="AE182"/>
  <c r="AF182" s="1"/>
  <c r="AE181"/>
  <c r="AF181" s="1"/>
  <c r="AE180"/>
  <c r="AF180" s="1"/>
  <c r="AE179"/>
  <c r="AF179" s="1"/>
  <c r="AE173"/>
  <c r="AF173" s="1"/>
  <c r="AE172"/>
  <c r="AF172" s="1"/>
  <c r="AE171"/>
  <c r="AF171" s="1"/>
  <c r="AE177"/>
  <c r="AF177" s="1"/>
  <c r="AE176"/>
  <c r="AF176" s="1"/>
  <c r="AE170"/>
  <c r="AF170" s="1"/>
  <c r="AE167"/>
  <c r="AF167" s="1"/>
  <c r="AE166"/>
  <c r="AF166" s="1"/>
  <c r="AE165"/>
  <c r="AE169"/>
  <c r="AF169" s="1"/>
  <c r="AE168"/>
  <c r="AF168" s="1"/>
  <c r="C311"/>
  <c r="D21"/>
  <c r="K137"/>
  <c r="J137"/>
  <c r="D11"/>
  <c r="K127"/>
  <c r="J127"/>
  <c r="D18"/>
  <c r="K134"/>
  <c r="J134"/>
  <c r="J121"/>
  <c r="D5"/>
  <c r="K121"/>
  <c r="D6"/>
  <c r="K122"/>
  <c r="J122"/>
  <c r="AL182"/>
  <c r="AM182" s="1"/>
  <c r="AL181"/>
  <c r="AM181" s="1"/>
  <c r="AL180"/>
  <c r="AM180" s="1"/>
  <c r="AL179"/>
  <c r="AM179" s="1"/>
  <c r="AL175"/>
  <c r="AM175" s="1"/>
  <c r="AL173"/>
  <c r="AM173" s="1"/>
  <c r="AL171"/>
  <c r="AM171" s="1"/>
  <c r="AL177"/>
  <c r="AM177" s="1"/>
  <c r="AL172"/>
  <c r="AM172" s="1"/>
  <c r="AL184"/>
  <c r="AM184" s="1"/>
  <c r="AL183"/>
  <c r="AM183" s="1"/>
  <c r="AL178"/>
  <c r="AM178" s="1"/>
  <c r="AL176"/>
  <c r="AM176" s="1"/>
  <c r="AL174"/>
  <c r="AM174" s="1"/>
  <c r="AL170"/>
  <c r="AM170" s="1"/>
  <c r="AL169"/>
  <c r="AM169" s="1"/>
  <c r="AL168"/>
  <c r="AM168" s="1"/>
  <c r="AL167"/>
  <c r="AM167" s="1"/>
  <c r="AL166"/>
  <c r="AM166" s="1"/>
  <c r="AL165"/>
  <c r="C305"/>
  <c r="AQ215"/>
  <c r="AQ216" s="1"/>
  <c r="AQ214"/>
  <c r="Q228"/>
  <c r="R228" s="1"/>
  <c r="Q224"/>
  <c r="R224" s="1"/>
  <c r="Q220"/>
  <c r="R220" s="1"/>
  <c r="Q219"/>
  <c r="R219" s="1"/>
  <c r="Q217"/>
  <c r="R217" s="1"/>
  <c r="Q229"/>
  <c r="R229" s="1"/>
  <c r="Q225"/>
  <c r="R225" s="1"/>
  <c r="Q222"/>
  <c r="R222" s="1"/>
  <c r="Q218"/>
  <c r="R218" s="1"/>
  <c r="Q226"/>
  <c r="R226" s="1"/>
  <c r="Q227"/>
  <c r="R227" s="1"/>
  <c r="Q223"/>
  <c r="R223" s="1"/>
  <c r="Q221"/>
  <c r="R221" s="1"/>
  <c r="Q210"/>
  <c r="Q213"/>
  <c r="R213" s="1"/>
  <c r="Q214"/>
  <c r="R214" s="1"/>
  <c r="Q215"/>
  <c r="R215" s="1"/>
  <c r="Q211"/>
  <c r="R211" s="1"/>
  <c r="Q216"/>
  <c r="R216" s="1"/>
  <c r="Q212"/>
  <c r="R212" s="1"/>
  <c r="U302"/>
  <c r="U257"/>
  <c r="AE226"/>
  <c r="AF226" s="1"/>
  <c r="AE227"/>
  <c r="AF227" s="1"/>
  <c r="AE224"/>
  <c r="AF224" s="1"/>
  <c r="AE222"/>
  <c r="AF222" s="1"/>
  <c r="AE214"/>
  <c r="AF214" s="1"/>
  <c r="AE216"/>
  <c r="AF216" s="1"/>
  <c r="AE228"/>
  <c r="AF228" s="1"/>
  <c r="AE225"/>
  <c r="AF225" s="1"/>
  <c r="AE213"/>
  <c r="AF213" s="1"/>
  <c r="AE215"/>
  <c r="AF215" s="1"/>
  <c r="AE219"/>
  <c r="AF219" s="1"/>
  <c r="AE221"/>
  <c r="AF221" s="1"/>
  <c r="AE229"/>
  <c r="AF229" s="1"/>
  <c r="AE212"/>
  <c r="AF212" s="1"/>
  <c r="AE210"/>
  <c r="AE220"/>
  <c r="AF220" s="1"/>
  <c r="AE223"/>
  <c r="AF223" s="1"/>
  <c r="AE217"/>
  <c r="AF217" s="1"/>
  <c r="AE218"/>
  <c r="AF218" s="1"/>
  <c r="AE211"/>
  <c r="AF211" s="1"/>
  <c r="A215"/>
  <c r="A260" s="1"/>
  <c r="A305" s="1"/>
  <c r="A170"/>
  <c r="D8"/>
  <c r="K124"/>
  <c r="J124"/>
  <c r="D7"/>
  <c r="J123"/>
  <c r="K123"/>
  <c r="D20"/>
  <c r="K136"/>
  <c r="J136"/>
  <c r="D17"/>
  <c r="J133"/>
  <c r="K133"/>
  <c r="I119"/>
  <c r="G129" s="1"/>
  <c r="D47" s="1"/>
  <c r="D4"/>
  <c r="K120"/>
  <c r="J120"/>
  <c r="D16"/>
  <c r="K132"/>
  <c r="J132"/>
  <c r="I250"/>
  <c r="F44" s="1"/>
  <c r="I251"/>
  <c r="F45" s="1"/>
  <c r="I248"/>
  <c r="F42" s="1"/>
  <c r="B247"/>
  <c r="I234"/>
  <c r="F28" s="1"/>
  <c r="B234"/>
  <c r="I230"/>
  <c r="F24" s="1"/>
  <c r="I228"/>
  <c r="I224"/>
  <c r="I217"/>
  <c r="B250"/>
  <c r="I247"/>
  <c r="F41" s="1"/>
  <c r="B246"/>
  <c r="I244"/>
  <c r="F38" s="1"/>
  <c r="B244"/>
  <c r="I242"/>
  <c r="F36" s="1"/>
  <c r="B242"/>
  <c r="I240"/>
  <c r="F34" s="1"/>
  <c r="B240"/>
  <c r="I238"/>
  <c r="F32" s="1"/>
  <c r="B238"/>
  <c r="I236"/>
  <c r="F30" s="1"/>
  <c r="B236"/>
  <c r="I233"/>
  <c r="F27" s="1"/>
  <c r="B233"/>
  <c r="I232"/>
  <c r="F26" s="1"/>
  <c r="B232"/>
  <c r="I229"/>
  <c r="I225"/>
  <c r="I222"/>
  <c r="I218"/>
  <c r="B249"/>
  <c r="I246"/>
  <c r="F40" s="1"/>
  <c r="B231"/>
  <c r="I226"/>
  <c r="B251"/>
  <c r="I249"/>
  <c r="F43" s="1"/>
  <c r="B248"/>
  <c r="I245"/>
  <c r="F39" s="1"/>
  <c r="B245"/>
  <c r="I243"/>
  <c r="F37" s="1"/>
  <c r="B243"/>
  <c r="I241"/>
  <c r="F35" s="1"/>
  <c r="B241"/>
  <c r="I239"/>
  <c r="F33" s="1"/>
  <c r="B239"/>
  <c r="I237"/>
  <c r="F31" s="1"/>
  <c r="B237"/>
  <c r="I235"/>
  <c r="F29" s="1"/>
  <c r="B235"/>
  <c r="I231"/>
  <c r="F25" s="1"/>
  <c r="B230"/>
  <c r="I227"/>
  <c r="I223"/>
  <c r="I221"/>
  <c r="I220"/>
  <c r="I219"/>
  <c r="I210"/>
  <c r="I216"/>
  <c r="I212"/>
  <c r="I214"/>
  <c r="I213"/>
  <c r="I215"/>
  <c r="I211"/>
  <c r="AQ322"/>
  <c r="AW276"/>
  <c r="O302"/>
  <c r="O257"/>
  <c r="C315"/>
  <c r="X212" i="58"/>
  <c r="Y212" s="1"/>
  <c r="X229"/>
  <c r="Y229" s="1"/>
  <c r="X211"/>
  <c r="Y211" s="1"/>
  <c r="X225"/>
  <c r="Y225" s="1"/>
  <c r="X218"/>
  <c r="Y218" s="1"/>
  <c r="X223"/>
  <c r="Y223" s="1"/>
  <c r="X214"/>
  <c r="Y214" s="1"/>
  <c r="X228"/>
  <c r="Y228" s="1"/>
  <c r="X219"/>
  <c r="Y219" s="1"/>
  <c r="X227"/>
  <c r="Y227" s="1"/>
  <c r="X215"/>
  <c r="Y215" s="1"/>
  <c r="X220"/>
  <c r="Y220" s="1"/>
  <c r="X226"/>
  <c r="Y226" s="1"/>
  <c r="X210"/>
  <c r="X217"/>
  <c r="Y217" s="1"/>
  <c r="X222"/>
  <c r="Y222" s="1"/>
  <c r="X221"/>
  <c r="Y221" s="1"/>
  <c r="X213"/>
  <c r="Y213" s="1"/>
  <c r="X224"/>
  <c r="Y224" s="1"/>
  <c r="X216"/>
  <c r="Y216" s="1"/>
  <c r="C312"/>
  <c r="E192"/>
  <c r="BE168"/>
  <c r="AV182"/>
  <c r="AV166"/>
  <c r="AV181"/>
  <c r="AV176"/>
  <c r="AV171"/>
  <c r="AV179"/>
  <c r="AV172"/>
  <c r="AV174"/>
  <c r="AV168"/>
  <c r="AV167"/>
  <c r="AV170"/>
  <c r="AV169"/>
  <c r="AV183"/>
  <c r="AV175"/>
  <c r="AV178"/>
  <c r="AV184"/>
  <c r="AV173"/>
  <c r="AV180"/>
  <c r="AV165"/>
  <c r="AV177"/>
  <c r="U302"/>
  <c r="U257"/>
  <c r="D7"/>
  <c r="J123"/>
  <c r="K123"/>
  <c r="D6"/>
  <c r="J122"/>
  <c r="K122"/>
  <c r="I119"/>
  <c r="G129" s="1"/>
  <c r="D47" s="1"/>
  <c r="D4"/>
  <c r="K120"/>
  <c r="J120"/>
  <c r="D16"/>
  <c r="J132"/>
  <c r="K132"/>
  <c r="D18"/>
  <c r="J134"/>
  <c r="K134"/>
  <c r="AQ276"/>
  <c r="AK322"/>
  <c r="AL223"/>
  <c r="AM223" s="1"/>
  <c r="AL222"/>
  <c r="AM222" s="1"/>
  <c r="AL214"/>
  <c r="AM214" s="1"/>
  <c r="AL226"/>
  <c r="AM226" s="1"/>
  <c r="AL227"/>
  <c r="AM227" s="1"/>
  <c r="AL219"/>
  <c r="AM219" s="1"/>
  <c r="AL225"/>
  <c r="AM225" s="1"/>
  <c r="AL215"/>
  <c r="AM215" s="1"/>
  <c r="AL211"/>
  <c r="AM211" s="1"/>
  <c r="AL210"/>
  <c r="AL229"/>
  <c r="AM229" s="1"/>
  <c r="AL220"/>
  <c r="AM220" s="1"/>
  <c r="AL217"/>
  <c r="AM217" s="1"/>
  <c r="AL216"/>
  <c r="AM216" s="1"/>
  <c r="AL212"/>
  <c r="AM212" s="1"/>
  <c r="AL221"/>
  <c r="AM221" s="1"/>
  <c r="AL224"/>
  <c r="AM224" s="1"/>
  <c r="AL218"/>
  <c r="AM218" s="1"/>
  <c r="AL213"/>
  <c r="AM213" s="1"/>
  <c r="AL228"/>
  <c r="AM228" s="1"/>
  <c r="AR170"/>
  <c r="AQ173" s="1"/>
  <c r="AR169"/>
  <c r="AQ172" s="1"/>
  <c r="F237"/>
  <c r="BE213"/>
  <c r="AV228"/>
  <c r="AV226"/>
  <c r="AV224"/>
  <c r="AV223"/>
  <c r="AV221"/>
  <c r="AV220"/>
  <c r="AV216"/>
  <c r="AV217"/>
  <c r="AV214"/>
  <c r="AV211"/>
  <c r="AV212"/>
  <c r="AV227"/>
  <c r="AV213"/>
  <c r="AV219"/>
  <c r="AV215"/>
  <c r="AV225"/>
  <c r="AV210"/>
  <c r="AV222"/>
  <c r="AV218"/>
  <c r="AV229"/>
  <c r="F262"/>
  <c r="F261"/>
  <c r="F263" s="1"/>
  <c r="AL177"/>
  <c r="AM177" s="1"/>
  <c r="AL172"/>
  <c r="AM172" s="1"/>
  <c r="AL178"/>
  <c r="AM178" s="1"/>
  <c r="AL176"/>
  <c r="AM176" s="1"/>
  <c r="AL174"/>
  <c r="AM174" s="1"/>
  <c r="AL170"/>
  <c r="AM170" s="1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68"/>
  <c r="AM168" s="1"/>
  <c r="AL171"/>
  <c r="AM171" s="1"/>
  <c r="AL173"/>
  <c r="AM173" s="1"/>
  <c r="AL167"/>
  <c r="AM167" s="1"/>
  <c r="AL166"/>
  <c r="AM166" s="1"/>
  <c r="AL165"/>
  <c r="J137"/>
  <c r="D21"/>
  <c r="K137"/>
  <c r="D17"/>
  <c r="K133"/>
  <c r="J133"/>
  <c r="D13"/>
  <c r="K129"/>
  <c r="J129"/>
  <c r="D15"/>
  <c r="K131"/>
  <c r="J131"/>
  <c r="Q178"/>
  <c r="R178" s="1"/>
  <c r="Q174"/>
  <c r="R174" s="1"/>
  <c r="Q172"/>
  <c r="R172" s="1"/>
  <c r="Q184"/>
  <c r="R184" s="1"/>
  <c r="Q183"/>
  <c r="R183" s="1"/>
  <c r="Q182"/>
  <c r="R182" s="1"/>
  <c r="Q181"/>
  <c r="R181" s="1"/>
  <c r="Q180"/>
  <c r="R180" s="1"/>
  <c r="Q179"/>
  <c r="R179" s="1"/>
  <c r="Q176"/>
  <c r="R176" s="1"/>
  <c r="Q170"/>
  <c r="R170" s="1"/>
  <c r="Q175"/>
  <c r="R175" s="1"/>
  <c r="Q171"/>
  <c r="R171" s="1"/>
  <c r="Q169"/>
  <c r="R169" s="1"/>
  <c r="Q173"/>
  <c r="R173" s="1"/>
  <c r="Q168"/>
  <c r="R168" s="1"/>
  <c r="Q167"/>
  <c r="R167" s="1"/>
  <c r="Q166"/>
  <c r="R166" s="1"/>
  <c r="Q165"/>
  <c r="Q177"/>
  <c r="R177" s="1"/>
  <c r="AE219"/>
  <c r="AF219" s="1"/>
  <c r="AE221"/>
  <c r="AF221" s="1"/>
  <c r="AE215"/>
  <c r="AF215" s="1"/>
  <c r="AE222"/>
  <c r="AF222" s="1"/>
  <c r="AE212"/>
  <c r="AF212" s="1"/>
  <c r="AE227"/>
  <c r="AF227" s="1"/>
  <c r="AE220"/>
  <c r="AF220" s="1"/>
  <c r="AE223"/>
  <c r="AF223" s="1"/>
  <c r="AE216"/>
  <c r="AF216" s="1"/>
  <c r="AE211"/>
  <c r="AF211" s="1"/>
  <c r="AE210"/>
  <c r="AE226"/>
  <c r="AF226" s="1"/>
  <c r="AE213"/>
  <c r="AF213" s="1"/>
  <c r="AE229"/>
  <c r="AF229" s="1"/>
  <c r="AE228"/>
  <c r="AF228" s="1"/>
  <c r="AE224"/>
  <c r="AF224" s="1"/>
  <c r="AE214"/>
  <c r="AF214" s="1"/>
  <c r="AE218"/>
  <c r="AF218" s="1"/>
  <c r="AE225"/>
  <c r="AF225" s="1"/>
  <c r="AE217"/>
  <c r="AF217" s="1"/>
  <c r="AE172"/>
  <c r="AF172" s="1"/>
  <c r="AE171"/>
  <c r="AF171" s="1"/>
  <c r="AE177"/>
  <c r="AF177" s="1"/>
  <c r="AE176"/>
  <c r="AF176" s="1"/>
  <c r="AE170"/>
  <c r="AF170" s="1"/>
  <c r="AE178"/>
  <c r="AF178" s="1"/>
  <c r="AE175"/>
  <c r="AF175" s="1"/>
  <c r="AE174"/>
  <c r="AF174" s="1"/>
  <c r="AE169"/>
  <c r="AF169" s="1"/>
  <c r="AE184"/>
  <c r="AF184" s="1"/>
  <c r="AE183"/>
  <c r="AF183" s="1"/>
  <c r="AE182"/>
  <c r="AF182" s="1"/>
  <c r="AE181"/>
  <c r="AF181" s="1"/>
  <c r="AE180"/>
  <c r="AF180" s="1"/>
  <c r="AE179"/>
  <c r="AF179" s="1"/>
  <c r="AE167"/>
  <c r="AF167" s="1"/>
  <c r="AE166"/>
  <c r="AF166" s="1"/>
  <c r="AE165"/>
  <c r="AE173"/>
  <c r="AF173" s="1"/>
  <c r="AE168"/>
  <c r="AF168" s="1"/>
  <c r="C315"/>
  <c r="A215"/>
  <c r="A260" s="1"/>
  <c r="A305" s="1"/>
  <c r="A170"/>
  <c r="I251"/>
  <c r="F45" s="1"/>
  <c r="B250"/>
  <c r="I249"/>
  <c r="F43" s="1"/>
  <c r="B248"/>
  <c r="I245"/>
  <c r="F39" s="1"/>
  <c r="B245"/>
  <c r="I243"/>
  <c r="F37" s="1"/>
  <c r="B243"/>
  <c r="I241"/>
  <c r="F35" s="1"/>
  <c r="B241"/>
  <c r="I239"/>
  <c r="F33" s="1"/>
  <c r="B239"/>
  <c r="I237"/>
  <c r="F31" s="1"/>
  <c r="B237"/>
  <c r="I235"/>
  <c r="F29" s="1"/>
  <c r="B235"/>
  <c r="I231"/>
  <c r="F25" s="1"/>
  <c r="B230"/>
  <c r="B249"/>
  <c r="B247"/>
  <c r="I244"/>
  <c r="F38" s="1"/>
  <c r="B242"/>
  <c r="I236"/>
  <c r="F30" s="1"/>
  <c r="B233"/>
  <c r="I232"/>
  <c r="F26" s="1"/>
  <c r="I228"/>
  <c r="I224"/>
  <c r="I217"/>
  <c r="I247"/>
  <c r="F41" s="1"/>
  <c r="B244"/>
  <c r="I238"/>
  <c r="F32" s="1"/>
  <c r="B236"/>
  <c r="I234"/>
  <c r="F28" s="1"/>
  <c r="B232"/>
  <c r="I230"/>
  <c r="F24" s="1"/>
  <c r="I225"/>
  <c r="I222"/>
  <c r="I218"/>
  <c r="I216"/>
  <c r="I250"/>
  <c r="F44" s="1"/>
  <c r="B246"/>
  <c r="I240"/>
  <c r="F34" s="1"/>
  <c r="B238"/>
  <c r="B234"/>
  <c r="I229"/>
  <c r="I226"/>
  <c r="I213"/>
  <c r="B251"/>
  <c r="I220"/>
  <c r="I215"/>
  <c r="I233"/>
  <c r="F27" s="1"/>
  <c r="I221"/>
  <c r="I210"/>
  <c r="I246"/>
  <c r="F40" s="1"/>
  <c r="I242"/>
  <c r="F36" s="1"/>
  <c r="I211"/>
  <c r="I248"/>
  <c r="F42" s="1"/>
  <c r="I214"/>
  <c r="I227"/>
  <c r="I223"/>
  <c r="I212"/>
  <c r="B240"/>
  <c r="B231"/>
  <c r="I219"/>
  <c r="X184"/>
  <c r="Y184" s="1"/>
  <c r="X183"/>
  <c r="Y183" s="1"/>
  <c r="X182"/>
  <c r="Y182" s="1"/>
  <c r="X181"/>
  <c r="Y181" s="1"/>
  <c r="X180"/>
  <c r="Y180" s="1"/>
  <c r="X179"/>
  <c r="Y179" s="1"/>
  <c r="X172"/>
  <c r="Y172" s="1"/>
  <c r="X176"/>
  <c r="Y176" s="1"/>
  <c r="X171"/>
  <c r="Y171" s="1"/>
  <c r="X170"/>
  <c r="Y170" s="1"/>
  <c r="X177"/>
  <c r="Y177" s="1"/>
  <c r="X175"/>
  <c r="Y175" s="1"/>
  <c r="X169"/>
  <c r="Y169" s="1"/>
  <c r="X167"/>
  <c r="Y167" s="1"/>
  <c r="X166"/>
  <c r="Y166" s="1"/>
  <c r="X165"/>
  <c r="X178"/>
  <c r="Y178" s="1"/>
  <c r="X174"/>
  <c r="Y174" s="1"/>
  <c r="X168"/>
  <c r="Y168" s="1"/>
  <c r="X173"/>
  <c r="Y173" s="1"/>
  <c r="C308"/>
  <c r="Q228"/>
  <c r="R228" s="1"/>
  <c r="Q224"/>
  <c r="R224" s="1"/>
  <c r="Q220"/>
  <c r="R220" s="1"/>
  <c r="Q219"/>
  <c r="R219" s="1"/>
  <c r="Q217"/>
  <c r="R217" s="1"/>
  <c r="Q229"/>
  <c r="R229" s="1"/>
  <c r="Q225"/>
  <c r="R225" s="1"/>
  <c r="Q222"/>
  <c r="R222" s="1"/>
  <c r="Q218"/>
  <c r="R218" s="1"/>
  <c r="Q226"/>
  <c r="R226" s="1"/>
  <c r="Q216"/>
  <c r="R216" s="1"/>
  <c r="Q215"/>
  <c r="R215" s="1"/>
  <c r="Q214"/>
  <c r="R214" s="1"/>
  <c r="Q213"/>
  <c r="R213" s="1"/>
  <c r="Q227"/>
  <c r="R227" s="1"/>
  <c r="Q223"/>
  <c r="R223" s="1"/>
  <c r="Q210"/>
  <c r="Q211"/>
  <c r="R211" s="1"/>
  <c r="Q221"/>
  <c r="R221" s="1"/>
  <c r="Q212"/>
  <c r="R212" s="1"/>
  <c r="B206"/>
  <c r="I203"/>
  <c r="E42" s="1"/>
  <c r="I42" s="1"/>
  <c r="B202"/>
  <c r="B204"/>
  <c r="I202"/>
  <c r="E41" s="1"/>
  <c r="I41" s="1"/>
  <c r="I200"/>
  <c r="E39" s="1"/>
  <c r="I39" s="1"/>
  <c r="B199"/>
  <c r="B198"/>
  <c r="I193"/>
  <c r="E32" s="1"/>
  <c r="I32" s="1"/>
  <c r="I192"/>
  <c r="E31" s="1"/>
  <c r="I31" s="1"/>
  <c r="B191"/>
  <c r="B190"/>
  <c r="I189"/>
  <c r="E28" s="1"/>
  <c r="I28" s="1"/>
  <c r="B189"/>
  <c r="I185"/>
  <c r="E24" s="1"/>
  <c r="I24" s="1"/>
  <c r="I178"/>
  <c r="I176"/>
  <c r="I174"/>
  <c r="I170"/>
  <c r="I206"/>
  <c r="E45" s="1"/>
  <c r="I45" s="1"/>
  <c r="I204"/>
  <c r="E43" s="1"/>
  <c r="I43" s="1"/>
  <c r="B201"/>
  <c r="B200"/>
  <c r="I195"/>
  <c r="E34" s="1"/>
  <c r="I34" s="1"/>
  <c r="I194"/>
  <c r="E33" s="1"/>
  <c r="I33" s="1"/>
  <c r="B193"/>
  <c r="B192"/>
  <c r="I188"/>
  <c r="E27" s="1"/>
  <c r="I27" s="1"/>
  <c r="B188"/>
  <c r="I187"/>
  <c r="E26" s="1"/>
  <c r="I26" s="1"/>
  <c r="B187"/>
  <c r="I184"/>
  <c r="I183"/>
  <c r="I182"/>
  <c r="I181"/>
  <c r="I180"/>
  <c r="I179"/>
  <c r="I175"/>
  <c r="I169"/>
  <c r="B205"/>
  <c r="B203"/>
  <c r="I201"/>
  <c r="E40" s="1"/>
  <c r="I40" s="1"/>
  <c r="I197"/>
  <c r="E36" s="1"/>
  <c r="I36" s="1"/>
  <c r="I196"/>
  <c r="E35" s="1"/>
  <c r="I35" s="1"/>
  <c r="B195"/>
  <c r="B194"/>
  <c r="B186"/>
  <c r="I173"/>
  <c r="I171"/>
  <c r="B197"/>
  <c r="I190"/>
  <c r="E29" s="1"/>
  <c r="I29" s="1"/>
  <c r="I168"/>
  <c r="I167"/>
  <c r="I166"/>
  <c r="I165"/>
  <c r="I198"/>
  <c r="E37" s="1"/>
  <c r="I37" s="1"/>
  <c r="I191"/>
  <c r="E30" s="1"/>
  <c r="I30" s="1"/>
  <c r="B185"/>
  <c r="I177"/>
  <c r="I205"/>
  <c r="E44" s="1"/>
  <c r="I44" s="1"/>
  <c r="I199"/>
  <c r="E38" s="1"/>
  <c r="I38" s="1"/>
  <c r="B196"/>
  <c r="I186"/>
  <c r="E25" s="1"/>
  <c r="I25" s="1"/>
  <c r="I172"/>
  <c r="D12"/>
  <c r="J128"/>
  <c r="K128"/>
  <c r="D19"/>
  <c r="K135"/>
  <c r="J135"/>
  <c r="D14"/>
  <c r="J130"/>
  <c r="K130"/>
  <c r="D9"/>
  <c r="J125"/>
  <c r="K125"/>
  <c r="D22"/>
  <c r="K138"/>
  <c r="J138"/>
  <c r="AQ215"/>
  <c r="AQ216" s="1"/>
  <c r="AQ214"/>
  <c r="C319"/>
  <c r="A82"/>
  <c r="A126"/>
  <c r="O302"/>
  <c r="O257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C300"/>
  <c r="D8"/>
  <c r="K124"/>
  <c r="J124"/>
  <c r="D11"/>
  <c r="K127"/>
  <c r="J127"/>
  <c r="D10"/>
  <c r="J126"/>
  <c r="K126"/>
  <c r="J121"/>
  <c r="D5"/>
  <c r="K121"/>
  <c r="D23"/>
  <c r="J139"/>
  <c r="K139"/>
  <c r="D20"/>
  <c r="K136"/>
  <c r="J136"/>
  <c r="AE224" i="57"/>
  <c r="AF224" s="1"/>
  <c r="AE214"/>
  <c r="AF214" s="1"/>
  <c r="AE211"/>
  <c r="AF211" s="1"/>
  <c r="AE217"/>
  <c r="AF217" s="1"/>
  <c r="AE216"/>
  <c r="AF216" s="1"/>
  <c r="AE226"/>
  <c r="AF226" s="1"/>
  <c r="AE222"/>
  <c r="AF222" s="1"/>
  <c r="AE212"/>
  <c r="AF212" s="1"/>
  <c r="AE215"/>
  <c r="AF215" s="1"/>
  <c r="AE213"/>
  <c r="AF213" s="1"/>
  <c r="AE220"/>
  <c r="AF220" s="1"/>
  <c r="B185"/>
  <c r="I171"/>
  <c r="I188"/>
  <c r="E27" s="1"/>
  <c r="I178"/>
  <c r="I174"/>
  <c r="E13" s="1"/>
  <c r="B200"/>
  <c r="I184"/>
  <c r="I202"/>
  <c r="E41" s="1"/>
  <c r="B192"/>
  <c r="B204"/>
  <c r="I193"/>
  <c r="E32" s="1"/>
  <c r="B202"/>
  <c r="AE178"/>
  <c r="AF178" s="1"/>
  <c r="AE166"/>
  <c r="AF166" s="1"/>
  <c r="AE173"/>
  <c r="AF173" s="1"/>
  <c r="AE182"/>
  <c r="AF182" s="1"/>
  <c r="AE174"/>
  <c r="AF174" s="1"/>
  <c r="AE176"/>
  <c r="AF176" s="1"/>
  <c r="AE167"/>
  <c r="AF167" s="1"/>
  <c r="AE183"/>
  <c r="AF183" s="1"/>
  <c r="AE177"/>
  <c r="AF177" s="1"/>
  <c r="AE165"/>
  <c r="AE168"/>
  <c r="AF168" s="1"/>
  <c r="AE181"/>
  <c r="AF181" s="1"/>
  <c r="AE169"/>
  <c r="AF169" s="1"/>
  <c r="AE170"/>
  <c r="AF170" s="1"/>
  <c r="AE179"/>
  <c r="AF179" s="1"/>
  <c r="AE175"/>
  <c r="AF175" s="1"/>
  <c r="AE171"/>
  <c r="AF171" s="1"/>
  <c r="AE172"/>
  <c r="AF172" s="1"/>
  <c r="AE180"/>
  <c r="AF180" s="1"/>
  <c r="AE184"/>
  <c r="AF184" s="1"/>
  <c r="G131"/>
  <c r="D49" s="1"/>
  <c r="J135"/>
  <c r="D16"/>
  <c r="Q172"/>
  <c r="R172" s="1"/>
  <c r="Q174"/>
  <c r="R174" s="1"/>
  <c r="Q169"/>
  <c r="R169" s="1"/>
  <c r="Q176"/>
  <c r="R176" s="1"/>
  <c r="Q182"/>
  <c r="R182" s="1"/>
  <c r="I165"/>
  <c r="E4" s="1"/>
  <c r="I170"/>
  <c r="I177"/>
  <c r="I190"/>
  <c r="E29" s="1"/>
  <c r="I194"/>
  <c r="E33" s="1"/>
  <c r="I33" s="1"/>
  <c r="I198"/>
  <c r="E37" s="1"/>
  <c r="I204"/>
  <c r="E43" s="1"/>
  <c r="I201"/>
  <c r="E40" s="1"/>
  <c r="I179"/>
  <c r="K179" s="1"/>
  <c r="I183"/>
  <c r="B188"/>
  <c r="B193"/>
  <c r="B197"/>
  <c r="B201"/>
  <c r="I176"/>
  <c r="E15" s="1"/>
  <c r="I189"/>
  <c r="E28" s="1"/>
  <c r="I28" s="1"/>
  <c r="AE210"/>
  <c r="AE218"/>
  <c r="AF218" s="1"/>
  <c r="AE227"/>
  <c r="AF227" s="1"/>
  <c r="AE223"/>
  <c r="AF223" s="1"/>
  <c r="D8"/>
  <c r="J132"/>
  <c r="I119"/>
  <c r="G129" s="1"/>
  <c r="D47" s="1"/>
  <c r="D20"/>
  <c r="Q167"/>
  <c r="R167" s="1"/>
  <c r="Q177"/>
  <c r="R177" s="1"/>
  <c r="Q170"/>
  <c r="R170" s="1"/>
  <c r="Q181"/>
  <c r="R181" s="1"/>
  <c r="Q178"/>
  <c r="R178" s="1"/>
  <c r="I169"/>
  <c r="I172"/>
  <c r="E11" s="1"/>
  <c r="B190"/>
  <c r="B194"/>
  <c r="B198"/>
  <c r="B203"/>
  <c r="B186"/>
  <c r="I175"/>
  <c r="K175" s="1"/>
  <c r="I182"/>
  <c r="J182" s="1"/>
  <c r="I187"/>
  <c r="E26" s="1"/>
  <c r="I191"/>
  <c r="E30" s="1"/>
  <c r="I195"/>
  <c r="E34" s="1"/>
  <c r="I34" s="1"/>
  <c r="I199"/>
  <c r="E38" s="1"/>
  <c r="I206"/>
  <c r="E45" s="1"/>
  <c r="B189"/>
  <c r="B206"/>
  <c r="Q166"/>
  <c r="R166" s="1"/>
  <c r="Q173"/>
  <c r="R173" s="1"/>
  <c r="Q175"/>
  <c r="R175" s="1"/>
  <c r="Q180"/>
  <c r="R180" s="1"/>
  <c r="I167"/>
  <c r="I168"/>
  <c r="E7" s="1"/>
  <c r="I186"/>
  <c r="E25" s="1"/>
  <c r="I192"/>
  <c r="E31" s="1"/>
  <c r="I31" s="1"/>
  <c r="I196"/>
  <c r="E35" s="1"/>
  <c r="I200"/>
  <c r="E39" s="1"/>
  <c r="I173"/>
  <c r="J173" s="1"/>
  <c r="I205"/>
  <c r="E44" s="1"/>
  <c r="I44" s="1"/>
  <c r="I181"/>
  <c r="K181" s="1"/>
  <c r="B187"/>
  <c r="B191"/>
  <c r="B195"/>
  <c r="B199"/>
  <c r="B205"/>
  <c r="I185"/>
  <c r="E24" s="1"/>
  <c r="C319"/>
  <c r="X184"/>
  <c r="Y184" s="1"/>
  <c r="X183"/>
  <c r="Y183" s="1"/>
  <c r="X182"/>
  <c r="Y182" s="1"/>
  <c r="X181"/>
  <c r="Y181" s="1"/>
  <c r="X180"/>
  <c r="Y180" s="1"/>
  <c r="X179"/>
  <c r="Y179" s="1"/>
  <c r="X176"/>
  <c r="Y176" s="1"/>
  <c r="X171"/>
  <c r="Y171" s="1"/>
  <c r="X170"/>
  <c r="Y170" s="1"/>
  <c r="X177"/>
  <c r="Y177" s="1"/>
  <c r="X175"/>
  <c r="Y175" s="1"/>
  <c r="X169"/>
  <c r="Y169" s="1"/>
  <c r="X167"/>
  <c r="Y167" s="1"/>
  <c r="X166"/>
  <c r="Y166" s="1"/>
  <c r="X165"/>
  <c r="X178"/>
  <c r="Y178" s="1"/>
  <c r="X174"/>
  <c r="Y174" s="1"/>
  <c r="X173"/>
  <c r="Y173" s="1"/>
  <c r="X168"/>
  <c r="Y168" s="1"/>
  <c r="X172"/>
  <c r="Y172" s="1"/>
  <c r="AF165"/>
  <c r="Q226"/>
  <c r="R226" s="1"/>
  <c r="Q227"/>
  <c r="R227" s="1"/>
  <c r="Q223"/>
  <c r="R223" s="1"/>
  <c r="Q221"/>
  <c r="R221" s="1"/>
  <c r="Q228"/>
  <c r="R228" s="1"/>
  <c r="Q224"/>
  <c r="R224" s="1"/>
  <c r="Q220"/>
  <c r="R220" s="1"/>
  <c r="Q219"/>
  <c r="R219" s="1"/>
  <c r="Q217"/>
  <c r="R217" s="1"/>
  <c r="Q229"/>
  <c r="R229" s="1"/>
  <c r="Q225"/>
  <c r="R225" s="1"/>
  <c r="Q222"/>
  <c r="R222" s="1"/>
  <c r="Q218"/>
  <c r="R218" s="1"/>
  <c r="Q215"/>
  <c r="R215" s="1"/>
  <c r="Q214"/>
  <c r="R214" s="1"/>
  <c r="Q213"/>
  <c r="R213" s="1"/>
  <c r="Q210"/>
  <c r="Q216"/>
  <c r="R216" s="1"/>
  <c r="Q211"/>
  <c r="R211" s="1"/>
  <c r="Q212"/>
  <c r="R212" s="1"/>
  <c r="U257"/>
  <c r="U302"/>
  <c r="AL225"/>
  <c r="AM225" s="1"/>
  <c r="AL223"/>
  <c r="AM223" s="1"/>
  <c r="AL229"/>
  <c r="AM229" s="1"/>
  <c r="AL213"/>
  <c r="AM213" s="1"/>
  <c r="AL214"/>
  <c r="AM214" s="1"/>
  <c r="AL211"/>
  <c r="AM211" s="1"/>
  <c r="AL227"/>
  <c r="AM227" s="1"/>
  <c r="AL219"/>
  <c r="AM219" s="1"/>
  <c r="AL217"/>
  <c r="AM217" s="1"/>
  <c r="AL215"/>
  <c r="AM215" s="1"/>
  <c r="AL226"/>
  <c r="AM226" s="1"/>
  <c r="AL220"/>
  <c r="AM220" s="1"/>
  <c r="AL224"/>
  <c r="AM224" s="1"/>
  <c r="AL216"/>
  <c r="AM216" s="1"/>
  <c r="AL210"/>
  <c r="AL222"/>
  <c r="AM222" s="1"/>
  <c r="AL221"/>
  <c r="AM221" s="1"/>
  <c r="AL228"/>
  <c r="AM228" s="1"/>
  <c r="AL212"/>
  <c r="AM212" s="1"/>
  <c r="AL218"/>
  <c r="AM218" s="1"/>
  <c r="C315"/>
  <c r="E8"/>
  <c r="J169"/>
  <c r="K169"/>
  <c r="J172"/>
  <c r="E21"/>
  <c r="K182"/>
  <c r="I213"/>
  <c r="I218"/>
  <c r="I231"/>
  <c r="F25" s="1"/>
  <c r="I236"/>
  <c r="F30" s="1"/>
  <c r="I245"/>
  <c r="F39" s="1"/>
  <c r="B231"/>
  <c r="I249"/>
  <c r="F43" s="1"/>
  <c r="I223"/>
  <c r="B239"/>
  <c r="B230"/>
  <c r="I237"/>
  <c r="F31" s="1"/>
  <c r="I246"/>
  <c r="F40" s="1"/>
  <c r="I242"/>
  <c r="F36" s="1"/>
  <c r="I247"/>
  <c r="F41" s="1"/>
  <c r="B234"/>
  <c r="B251"/>
  <c r="A216"/>
  <c r="A261" s="1"/>
  <c r="A306" s="1"/>
  <c r="A171"/>
  <c r="AQ215"/>
  <c r="AQ216" s="1"/>
  <c r="AQ214"/>
  <c r="F237"/>
  <c r="BE213"/>
  <c r="AV212"/>
  <c r="AV217"/>
  <c r="AV210"/>
  <c r="AV227"/>
  <c r="AV226"/>
  <c r="AV220"/>
  <c r="AV221"/>
  <c r="AV228"/>
  <c r="AV222"/>
  <c r="AV219"/>
  <c r="AV223"/>
  <c r="AV211"/>
  <c r="AV224"/>
  <c r="AV215"/>
  <c r="AV218"/>
  <c r="AV229"/>
  <c r="AV214"/>
  <c r="AV213"/>
  <c r="AV225"/>
  <c r="AV216"/>
  <c r="C306"/>
  <c r="E6"/>
  <c r="K167"/>
  <c r="J167"/>
  <c r="J168"/>
  <c r="K168"/>
  <c r="E12"/>
  <c r="K173"/>
  <c r="E20"/>
  <c r="J181"/>
  <c r="G133"/>
  <c r="D51" s="1"/>
  <c r="G132"/>
  <c r="D50" s="1"/>
  <c r="I210"/>
  <c r="I216"/>
  <c r="I229"/>
  <c r="I235"/>
  <c r="F29" s="1"/>
  <c r="B243"/>
  <c r="I228"/>
  <c r="B245"/>
  <c r="I221"/>
  <c r="B238"/>
  <c r="I226"/>
  <c r="B236"/>
  <c r="I243"/>
  <c r="F37" s="1"/>
  <c r="B242"/>
  <c r="B246"/>
  <c r="I230"/>
  <c r="F24" s="1"/>
  <c r="I248"/>
  <c r="F42" s="1"/>
  <c r="I42" s="1"/>
  <c r="A127"/>
  <c r="A83"/>
  <c r="O302"/>
  <c r="O257"/>
  <c r="F261"/>
  <c r="F263" s="1"/>
  <c r="F262"/>
  <c r="C303"/>
  <c r="AR170"/>
  <c r="AQ173" s="1"/>
  <c r="AR169"/>
  <c r="AQ172" s="1"/>
  <c r="E192"/>
  <c r="BE168"/>
  <c r="AV172"/>
  <c r="AV181"/>
  <c r="AV179"/>
  <c r="AV182"/>
  <c r="AV177"/>
  <c r="AV178"/>
  <c r="AV170"/>
  <c r="AV183"/>
  <c r="AV174"/>
  <c r="AV167"/>
  <c r="AV166"/>
  <c r="AV176"/>
  <c r="AV165"/>
  <c r="AV175"/>
  <c r="AV173"/>
  <c r="AV171"/>
  <c r="AV180"/>
  <c r="AV184"/>
  <c r="AV169"/>
  <c r="AV168"/>
  <c r="AL177"/>
  <c r="AM177" s="1"/>
  <c r="AL178"/>
  <c r="AM178" s="1"/>
  <c r="AL176"/>
  <c r="AM176" s="1"/>
  <c r="AL174"/>
  <c r="AM174" s="1"/>
  <c r="AL170"/>
  <c r="AM170" s="1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73"/>
  <c r="AM173" s="1"/>
  <c r="AL171"/>
  <c r="AM171" s="1"/>
  <c r="AL168"/>
  <c r="AM168" s="1"/>
  <c r="AL166"/>
  <c r="AM166" s="1"/>
  <c r="AL165"/>
  <c r="AL172"/>
  <c r="AM172" s="1"/>
  <c r="AL167"/>
  <c r="AM167" s="1"/>
  <c r="X209"/>
  <c r="V219" s="1"/>
  <c r="G233" s="1"/>
  <c r="Y210"/>
  <c r="V220" s="1"/>
  <c r="H233" s="1"/>
  <c r="R165"/>
  <c r="E5"/>
  <c r="K166"/>
  <c r="J166"/>
  <c r="J174"/>
  <c r="E10"/>
  <c r="J171"/>
  <c r="K171"/>
  <c r="E19"/>
  <c r="J180"/>
  <c r="K180"/>
  <c r="E23"/>
  <c r="J184"/>
  <c r="K184"/>
  <c r="E17"/>
  <c r="J178"/>
  <c r="K178"/>
  <c r="G130"/>
  <c r="D48" s="1"/>
  <c r="I211"/>
  <c r="I215"/>
  <c r="I225"/>
  <c r="B233"/>
  <c r="B241"/>
  <c r="I224"/>
  <c r="I240"/>
  <c r="F34" s="1"/>
  <c r="I220"/>
  <c r="B237"/>
  <c r="B248"/>
  <c r="B235"/>
  <c r="B240"/>
  <c r="I250"/>
  <c r="F44" s="1"/>
  <c r="I244"/>
  <c r="F38" s="1"/>
  <c r="I251"/>
  <c r="F45" s="1"/>
  <c r="B247"/>
  <c r="AK322"/>
  <c r="AQ276"/>
  <c r="C304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K165"/>
  <c r="E9"/>
  <c r="J170"/>
  <c r="K170"/>
  <c r="E16"/>
  <c r="J177"/>
  <c r="K177"/>
  <c r="E22"/>
  <c r="J183"/>
  <c r="K183"/>
  <c r="K176"/>
  <c r="J176"/>
  <c r="I212"/>
  <c r="I214"/>
  <c r="I222"/>
  <c r="I232"/>
  <c r="F26" s="1"/>
  <c r="I239"/>
  <c r="F33" s="1"/>
  <c r="I217"/>
  <c r="I233"/>
  <c r="F27" s="1"/>
  <c r="I219"/>
  <c r="I227"/>
  <c r="I241"/>
  <c r="F35" s="1"/>
  <c r="B232"/>
  <c r="I238"/>
  <c r="F32" s="1"/>
  <c r="B249"/>
  <c r="B244"/>
  <c r="B250"/>
  <c r="AL221" i="55"/>
  <c r="AM221" s="1"/>
  <c r="AL181"/>
  <c r="AM181" s="1"/>
  <c r="F261"/>
  <c r="F263" s="1"/>
  <c r="I291"/>
  <c r="G40" s="1"/>
  <c r="I280"/>
  <c r="G29" s="1"/>
  <c r="B281"/>
  <c r="I259"/>
  <c r="I266"/>
  <c r="I281"/>
  <c r="G30" s="1"/>
  <c r="I260"/>
  <c r="I255"/>
  <c r="D7"/>
  <c r="K123"/>
  <c r="J123"/>
  <c r="D22"/>
  <c r="J138"/>
  <c r="K138"/>
  <c r="D13"/>
  <c r="J129"/>
  <c r="K129"/>
  <c r="D6"/>
  <c r="J122"/>
  <c r="K122"/>
  <c r="D19"/>
  <c r="K135"/>
  <c r="J135"/>
  <c r="D5"/>
  <c r="K121"/>
  <c r="J121"/>
  <c r="E192"/>
  <c r="BE168"/>
  <c r="AV182"/>
  <c r="AV183"/>
  <c r="AV165"/>
  <c r="AV175"/>
  <c r="AV180"/>
  <c r="AV179"/>
  <c r="AV168"/>
  <c r="AV177"/>
  <c r="AV172"/>
  <c r="AV170"/>
  <c r="AV169"/>
  <c r="AV184"/>
  <c r="AV167"/>
  <c r="AV166"/>
  <c r="AV176"/>
  <c r="AV174"/>
  <c r="AV178"/>
  <c r="AV181"/>
  <c r="AV171"/>
  <c r="AV173"/>
  <c r="AS225"/>
  <c r="AT225" s="1"/>
  <c r="AS226"/>
  <c r="AT226" s="1"/>
  <c r="AS213"/>
  <c r="AT213" s="1"/>
  <c r="AS228"/>
  <c r="AT228" s="1"/>
  <c r="AS217"/>
  <c r="AT217" s="1"/>
  <c r="AS210"/>
  <c r="AS229"/>
  <c r="AT229" s="1"/>
  <c r="AS214"/>
  <c r="AT214" s="1"/>
  <c r="AS221"/>
  <c r="AT221" s="1"/>
  <c r="AS219"/>
  <c r="AT219" s="1"/>
  <c r="AS218"/>
  <c r="AT218" s="1"/>
  <c r="AS215"/>
  <c r="AT215" s="1"/>
  <c r="AS223"/>
  <c r="AT223" s="1"/>
  <c r="AS220"/>
  <c r="AT220" s="1"/>
  <c r="AS212"/>
  <c r="AT212" s="1"/>
  <c r="AS222"/>
  <c r="AT222" s="1"/>
  <c r="AS216"/>
  <c r="AT216" s="1"/>
  <c r="AS227"/>
  <c r="AT227" s="1"/>
  <c r="AS224"/>
  <c r="AT224" s="1"/>
  <c r="AS211"/>
  <c r="AT211" s="1"/>
  <c r="D12"/>
  <c r="K128"/>
  <c r="J128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A215"/>
  <c r="A260" s="1"/>
  <c r="A305" s="1"/>
  <c r="A170"/>
  <c r="AL168"/>
  <c r="AM168" s="1"/>
  <c r="AL176"/>
  <c r="AM176" s="1"/>
  <c r="AL171"/>
  <c r="AM171" s="1"/>
  <c r="AL180"/>
  <c r="AM180" s="1"/>
  <c r="AL184"/>
  <c r="AM184" s="1"/>
  <c r="AL227"/>
  <c r="AM227" s="1"/>
  <c r="AL220"/>
  <c r="AM220" s="1"/>
  <c r="AL214"/>
  <c r="AM214" s="1"/>
  <c r="AL211"/>
  <c r="AM211" s="1"/>
  <c r="AL224"/>
  <c r="AM224" s="1"/>
  <c r="I212"/>
  <c r="I228"/>
  <c r="I219"/>
  <c r="I227"/>
  <c r="B239"/>
  <c r="B248"/>
  <c r="I250"/>
  <c r="F44" s="1"/>
  <c r="I225"/>
  <c r="B241"/>
  <c r="I229"/>
  <c r="I233"/>
  <c r="F27" s="1"/>
  <c r="I238"/>
  <c r="F32" s="1"/>
  <c r="I242"/>
  <c r="F36" s="1"/>
  <c r="I247"/>
  <c r="F41" s="1"/>
  <c r="B234"/>
  <c r="B251"/>
  <c r="I165"/>
  <c r="I175"/>
  <c r="I182"/>
  <c r="I187"/>
  <c r="E26" s="1"/>
  <c r="I26" s="1"/>
  <c r="I191"/>
  <c r="E30" s="1"/>
  <c r="I30" s="1"/>
  <c r="I195"/>
  <c r="E34" s="1"/>
  <c r="I34" s="1"/>
  <c r="I199"/>
  <c r="E38" s="1"/>
  <c r="I38" s="1"/>
  <c r="I206"/>
  <c r="E45" s="1"/>
  <c r="I45" s="1"/>
  <c r="I185"/>
  <c r="E24" s="1"/>
  <c r="I24" s="1"/>
  <c r="I203"/>
  <c r="E42" s="1"/>
  <c r="I42" s="1"/>
  <c r="B185"/>
  <c r="B192"/>
  <c r="B196"/>
  <c r="B200"/>
  <c r="I173"/>
  <c r="I205"/>
  <c r="E44" s="1"/>
  <c r="I44" s="1"/>
  <c r="X214"/>
  <c r="Y214" s="1"/>
  <c r="X217"/>
  <c r="Y217" s="1"/>
  <c r="X210"/>
  <c r="X218"/>
  <c r="Y218" s="1"/>
  <c r="X212"/>
  <c r="Y212" s="1"/>
  <c r="AE168"/>
  <c r="AF168" s="1"/>
  <c r="AE177"/>
  <c r="AF177" s="1"/>
  <c r="AE179"/>
  <c r="AF179" s="1"/>
  <c r="AE183"/>
  <c r="AF183" s="1"/>
  <c r="AE178"/>
  <c r="AF178" s="1"/>
  <c r="D20"/>
  <c r="K136"/>
  <c r="J136"/>
  <c r="D10"/>
  <c r="J126"/>
  <c r="K126"/>
  <c r="D4"/>
  <c r="I119"/>
  <c r="G129" s="1"/>
  <c r="D47" s="1"/>
  <c r="J120"/>
  <c r="K120"/>
  <c r="C306"/>
  <c r="D17"/>
  <c r="J133"/>
  <c r="K133"/>
  <c r="Q229"/>
  <c r="R229" s="1"/>
  <c r="Q225"/>
  <c r="R225" s="1"/>
  <c r="Q222"/>
  <c r="R222" s="1"/>
  <c r="Q218"/>
  <c r="R218" s="1"/>
  <c r="Q226"/>
  <c r="R226" s="1"/>
  <c r="Q216"/>
  <c r="R216" s="1"/>
  <c r="Q215"/>
  <c r="R215" s="1"/>
  <c r="Q214"/>
  <c r="R214" s="1"/>
  <c r="Q213"/>
  <c r="R213" s="1"/>
  <c r="Q227"/>
  <c r="R227" s="1"/>
  <c r="Q223"/>
  <c r="R223" s="1"/>
  <c r="Q221"/>
  <c r="R221" s="1"/>
  <c r="Q228"/>
  <c r="R228" s="1"/>
  <c r="Q224"/>
  <c r="R224" s="1"/>
  <c r="Q220"/>
  <c r="R220" s="1"/>
  <c r="Q219"/>
  <c r="R219" s="1"/>
  <c r="Q217"/>
  <c r="R217" s="1"/>
  <c r="Q211"/>
  <c r="R211" s="1"/>
  <c r="Q212"/>
  <c r="R212" s="1"/>
  <c r="Q210"/>
  <c r="C301"/>
  <c r="AX214"/>
  <c r="AX215"/>
  <c r="AX216" s="1"/>
  <c r="F238"/>
  <c r="BL213"/>
  <c r="BC214"/>
  <c r="BC217"/>
  <c r="BC213"/>
  <c r="BC225"/>
  <c r="BC224"/>
  <c r="BC229"/>
  <c r="BC222"/>
  <c r="BC215"/>
  <c r="BC210"/>
  <c r="BC220"/>
  <c r="BC227"/>
  <c r="BC228"/>
  <c r="BC226"/>
  <c r="BC221"/>
  <c r="BC211"/>
  <c r="BC218"/>
  <c r="BC223"/>
  <c r="BC212"/>
  <c r="BC219"/>
  <c r="BC216"/>
  <c r="C316"/>
  <c r="AR170"/>
  <c r="AQ173" s="1"/>
  <c r="AR169"/>
  <c r="AQ172" s="1"/>
  <c r="C309"/>
  <c r="D21"/>
  <c r="J137"/>
  <c r="K137"/>
  <c r="D8"/>
  <c r="J124"/>
  <c r="K124"/>
  <c r="U302"/>
  <c r="U257"/>
  <c r="Y165"/>
  <c r="V176" s="1"/>
  <c r="G188" s="1"/>
  <c r="X164"/>
  <c r="V175" s="1"/>
  <c r="F188" s="1"/>
  <c r="A82"/>
  <c r="A126"/>
  <c r="AL167"/>
  <c r="AM167" s="1"/>
  <c r="AL174"/>
  <c r="AM174" s="1"/>
  <c r="AL177"/>
  <c r="AM177" s="1"/>
  <c r="AL179"/>
  <c r="AM179" s="1"/>
  <c r="AL183"/>
  <c r="AM183" s="1"/>
  <c r="AL219"/>
  <c r="AM219" s="1"/>
  <c r="AL229"/>
  <c r="AM229" s="1"/>
  <c r="AL223"/>
  <c r="AM223" s="1"/>
  <c r="AL226"/>
  <c r="AM226" s="1"/>
  <c r="AL218"/>
  <c r="AM218" s="1"/>
  <c r="I214"/>
  <c r="I224"/>
  <c r="B249"/>
  <c r="I223"/>
  <c r="I237"/>
  <c r="F31" s="1"/>
  <c r="I245"/>
  <c r="F39" s="1"/>
  <c r="B230"/>
  <c r="I222"/>
  <c r="I239"/>
  <c r="F33" s="1"/>
  <c r="I249"/>
  <c r="F43" s="1"/>
  <c r="B233"/>
  <c r="B238"/>
  <c r="B242"/>
  <c r="B246"/>
  <c r="I230"/>
  <c r="F24" s="1"/>
  <c r="I248"/>
  <c r="F42" s="1"/>
  <c r="I171"/>
  <c r="I168"/>
  <c r="I181"/>
  <c r="B187"/>
  <c r="B191"/>
  <c r="B195"/>
  <c r="B199"/>
  <c r="B205"/>
  <c r="I178"/>
  <c r="B202"/>
  <c r="I177"/>
  <c r="I190"/>
  <c r="E29" s="1"/>
  <c r="I29" s="1"/>
  <c r="I194"/>
  <c r="E33" s="1"/>
  <c r="I33" s="1"/>
  <c r="I198"/>
  <c r="E37" s="1"/>
  <c r="I37" s="1"/>
  <c r="I204"/>
  <c r="E43" s="1"/>
  <c r="I43" s="1"/>
  <c r="B204"/>
  <c r="X224"/>
  <c r="Y224" s="1"/>
  <c r="X219"/>
  <c r="Y219" s="1"/>
  <c r="X229"/>
  <c r="Y229" s="1"/>
  <c r="X227"/>
  <c r="Y227" s="1"/>
  <c r="X226"/>
  <c r="Y226" s="1"/>
  <c r="AE167"/>
  <c r="AF167" s="1"/>
  <c r="AE176"/>
  <c r="AF176" s="1"/>
  <c r="AE173"/>
  <c r="AF173" s="1"/>
  <c r="AE182"/>
  <c r="AF182" s="1"/>
  <c r="AE175"/>
  <c r="AF175" s="1"/>
  <c r="D16"/>
  <c r="J132"/>
  <c r="K132"/>
  <c r="C313"/>
  <c r="J130"/>
  <c r="D14"/>
  <c r="K130"/>
  <c r="C308"/>
  <c r="D15"/>
  <c r="J131"/>
  <c r="K131"/>
  <c r="C302"/>
  <c r="AE221"/>
  <c r="AF221" s="1"/>
  <c r="AE216"/>
  <c r="AF216" s="1"/>
  <c r="AE225"/>
  <c r="AF225" s="1"/>
  <c r="AE226"/>
  <c r="AF226" s="1"/>
  <c r="AE210"/>
  <c r="AE215"/>
  <c r="AF215" s="1"/>
  <c r="AE211"/>
  <c r="AF211" s="1"/>
  <c r="AE223"/>
  <c r="AF223" s="1"/>
  <c r="AE217"/>
  <c r="AF217" s="1"/>
  <c r="AE213"/>
  <c r="AF213" s="1"/>
  <c r="AE229"/>
  <c r="AF229" s="1"/>
  <c r="AE222"/>
  <c r="AF222" s="1"/>
  <c r="AE227"/>
  <c r="AF227" s="1"/>
  <c r="AE224"/>
  <c r="AF224" s="1"/>
  <c r="AE214"/>
  <c r="AF214" s="1"/>
  <c r="AE218"/>
  <c r="AF218" s="1"/>
  <c r="AE219"/>
  <c r="AF219" s="1"/>
  <c r="AE212"/>
  <c r="AF212" s="1"/>
  <c r="AE228"/>
  <c r="AF228" s="1"/>
  <c r="AE220"/>
  <c r="AF220" s="1"/>
  <c r="Q164"/>
  <c r="O175" s="1"/>
  <c r="F187" s="1"/>
  <c r="R165"/>
  <c r="O176" s="1"/>
  <c r="G187" s="1"/>
  <c r="C311"/>
  <c r="AL166"/>
  <c r="AM166" s="1"/>
  <c r="AL170"/>
  <c r="AM170" s="1"/>
  <c r="AL172"/>
  <c r="AM172" s="1"/>
  <c r="AL175"/>
  <c r="AM175" s="1"/>
  <c r="AL182"/>
  <c r="AM182" s="1"/>
  <c r="AL212"/>
  <c r="AM212" s="1"/>
  <c r="AL225"/>
  <c r="AM225" s="1"/>
  <c r="AL210"/>
  <c r="AL228"/>
  <c r="AM228" s="1"/>
  <c r="AL213"/>
  <c r="AM213" s="1"/>
  <c r="I215"/>
  <c r="I217"/>
  <c r="I246"/>
  <c r="F40" s="1"/>
  <c r="I221"/>
  <c r="B235"/>
  <c r="B243"/>
  <c r="I226"/>
  <c r="I218"/>
  <c r="B237"/>
  <c r="B245"/>
  <c r="I232"/>
  <c r="F26" s="1"/>
  <c r="I236"/>
  <c r="F30" s="1"/>
  <c r="I240"/>
  <c r="F34" s="1"/>
  <c r="I244"/>
  <c r="F38" s="1"/>
  <c r="I251"/>
  <c r="F45" s="1"/>
  <c r="B247"/>
  <c r="I170"/>
  <c r="I167"/>
  <c r="I180"/>
  <c r="I184"/>
  <c r="I188"/>
  <c r="E27" s="1"/>
  <c r="I27" s="1"/>
  <c r="I193"/>
  <c r="E32" s="1"/>
  <c r="I32" s="1"/>
  <c r="I197"/>
  <c r="E36" s="1"/>
  <c r="I36" s="1"/>
  <c r="I202"/>
  <c r="E41" s="1"/>
  <c r="I41" s="1"/>
  <c r="I176"/>
  <c r="I189"/>
  <c r="E28" s="1"/>
  <c r="I28" s="1"/>
  <c r="I172"/>
  <c r="B190"/>
  <c r="B194"/>
  <c r="B198"/>
  <c r="B203"/>
  <c r="I201"/>
  <c r="E40" s="1"/>
  <c r="I40" s="1"/>
  <c r="X220"/>
  <c r="Y220" s="1"/>
  <c r="X228"/>
  <c r="Y228" s="1"/>
  <c r="X221"/>
  <c r="Y221" s="1"/>
  <c r="X215"/>
  <c r="Y215" s="1"/>
  <c r="X216"/>
  <c r="Y216" s="1"/>
  <c r="AE166"/>
  <c r="AF166" s="1"/>
  <c r="AE170"/>
  <c r="AF170" s="1"/>
  <c r="AE172"/>
  <c r="AF172" s="1"/>
  <c r="AE181"/>
  <c r="AF181" s="1"/>
  <c r="AE174"/>
  <c r="AF174" s="1"/>
  <c r="D23"/>
  <c r="J139"/>
  <c r="K139"/>
  <c r="D11"/>
  <c r="K127"/>
  <c r="J127"/>
  <c r="D9"/>
  <c r="K125"/>
  <c r="J125"/>
  <c r="O302"/>
  <c r="O257"/>
  <c r="AK322"/>
  <c r="AQ276"/>
  <c r="D18"/>
  <c r="J134"/>
  <c r="K134"/>
  <c r="AL165"/>
  <c r="AL169"/>
  <c r="AM169" s="1"/>
  <c r="AL178"/>
  <c r="AM178" s="1"/>
  <c r="AL173"/>
  <c r="AM173" s="1"/>
  <c r="AL216"/>
  <c r="AM216" s="1"/>
  <c r="AL215"/>
  <c r="AM215" s="1"/>
  <c r="AL217"/>
  <c r="AM217" s="1"/>
  <c r="AL222"/>
  <c r="AM222" s="1"/>
  <c r="I210"/>
  <c r="I211"/>
  <c r="I231"/>
  <c r="F25" s="1"/>
  <c r="I220"/>
  <c r="B231"/>
  <c r="I241"/>
  <c r="F35" s="1"/>
  <c r="I213"/>
  <c r="I216"/>
  <c r="I235"/>
  <c r="F29" s="1"/>
  <c r="I243"/>
  <c r="F37" s="1"/>
  <c r="B232"/>
  <c r="B236"/>
  <c r="B240"/>
  <c r="B244"/>
  <c r="B250"/>
  <c r="I169"/>
  <c r="I166"/>
  <c r="I179"/>
  <c r="I183"/>
  <c r="B188"/>
  <c r="B193"/>
  <c r="B197"/>
  <c r="B201"/>
  <c r="I174"/>
  <c r="B189"/>
  <c r="B206"/>
  <c r="I186"/>
  <c r="E25" s="1"/>
  <c r="I25" s="1"/>
  <c r="I192"/>
  <c r="E31" s="1"/>
  <c r="I31" s="1"/>
  <c r="I196"/>
  <c r="E35" s="1"/>
  <c r="I35" s="1"/>
  <c r="I200"/>
  <c r="E39" s="1"/>
  <c r="I39" s="1"/>
  <c r="X211"/>
  <c r="Y211" s="1"/>
  <c r="X223"/>
  <c r="Y223" s="1"/>
  <c r="X213"/>
  <c r="Y213" s="1"/>
  <c r="X222"/>
  <c r="Y222" s="1"/>
  <c r="AE165"/>
  <c r="AE169"/>
  <c r="AF169" s="1"/>
  <c r="AE171"/>
  <c r="AF171" s="1"/>
  <c r="AE180"/>
  <c r="AF180" s="1"/>
  <c r="AR170" i="54"/>
  <c r="AQ173" s="1"/>
  <c r="D12"/>
  <c r="K128"/>
  <c r="J128"/>
  <c r="D19"/>
  <c r="J135"/>
  <c r="K135"/>
  <c r="D14"/>
  <c r="J130"/>
  <c r="K130"/>
  <c r="D9"/>
  <c r="K125"/>
  <c r="J125"/>
  <c r="D22"/>
  <c r="K138"/>
  <c r="J138"/>
  <c r="C319"/>
  <c r="C308"/>
  <c r="F237"/>
  <c r="BE213"/>
  <c r="AV221"/>
  <c r="AV217"/>
  <c r="AV211"/>
  <c r="AV228"/>
  <c r="AV212"/>
  <c r="AV226"/>
  <c r="AV223"/>
  <c r="AV220"/>
  <c r="AV227"/>
  <c r="AV214"/>
  <c r="AV219"/>
  <c r="AV224"/>
  <c r="AV213"/>
  <c r="AV216"/>
  <c r="AV218"/>
  <c r="AV210"/>
  <c r="AV229"/>
  <c r="AV222"/>
  <c r="AV225"/>
  <c r="AV215"/>
  <c r="C305"/>
  <c r="D8"/>
  <c r="K124"/>
  <c r="J124"/>
  <c r="D11"/>
  <c r="K127"/>
  <c r="J127"/>
  <c r="D10"/>
  <c r="J126"/>
  <c r="K126"/>
  <c r="D5"/>
  <c r="J121"/>
  <c r="K121"/>
  <c r="D23"/>
  <c r="J139"/>
  <c r="K139"/>
  <c r="D20"/>
  <c r="K136"/>
  <c r="J136"/>
  <c r="AE228"/>
  <c r="AF228" s="1"/>
  <c r="AE219"/>
  <c r="AF219" s="1"/>
  <c r="AE224"/>
  <c r="AF224" s="1"/>
  <c r="AE214"/>
  <c r="AF214" s="1"/>
  <c r="AE227"/>
  <c r="AF227" s="1"/>
  <c r="AE212"/>
  <c r="AF212" s="1"/>
  <c r="AE220"/>
  <c r="AF220" s="1"/>
  <c r="AE210"/>
  <c r="AE215"/>
  <c r="AF215" s="1"/>
  <c r="AE217"/>
  <c r="AF217" s="1"/>
  <c r="AE226"/>
  <c r="AF226" s="1"/>
  <c r="AE218"/>
  <c r="AF218" s="1"/>
  <c r="AE216"/>
  <c r="AF216" s="1"/>
  <c r="AE211"/>
  <c r="AF211" s="1"/>
  <c r="AE222"/>
  <c r="AF222" s="1"/>
  <c r="AE229"/>
  <c r="AF229" s="1"/>
  <c r="AE223"/>
  <c r="AF223" s="1"/>
  <c r="AE221"/>
  <c r="AF221" s="1"/>
  <c r="AE213"/>
  <c r="AF213" s="1"/>
  <c r="AE225"/>
  <c r="AF225" s="1"/>
  <c r="A215"/>
  <c r="A260" s="1"/>
  <c r="A305" s="1"/>
  <c r="A170"/>
  <c r="AE184"/>
  <c r="AF184" s="1"/>
  <c r="AE183"/>
  <c r="AF183" s="1"/>
  <c r="AE182"/>
  <c r="AF182" s="1"/>
  <c r="AE181"/>
  <c r="AF181" s="1"/>
  <c r="AE178"/>
  <c r="AF178" s="1"/>
  <c r="AE175"/>
  <c r="AF175" s="1"/>
  <c r="AE174"/>
  <c r="AF174" s="1"/>
  <c r="AE169"/>
  <c r="AF169" s="1"/>
  <c r="AE177"/>
  <c r="AF177" s="1"/>
  <c r="AE173"/>
  <c r="AF173" s="1"/>
  <c r="AE180"/>
  <c r="AF180" s="1"/>
  <c r="AE179"/>
  <c r="AF179" s="1"/>
  <c r="AE172"/>
  <c r="AF172" s="1"/>
  <c r="AE167"/>
  <c r="AF167" s="1"/>
  <c r="AE166"/>
  <c r="AF166" s="1"/>
  <c r="AE165"/>
  <c r="AE171"/>
  <c r="AF171" s="1"/>
  <c r="AE170"/>
  <c r="AF170" s="1"/>
  <c r="AE176"/>
  <c r="AF176" s="1"/>
  <c r="AE168"/>
  <c r="AF168" s="1"/>
  <c r="AL227"/>
  <c r="AM227" s="1"/>
  <c r="AL219"/>
  <c r="AM219" s="1"/>
  <c r="AL215"/>
  <c r="AM215" s="1"/>
  <c r="AL222"/>
  <c r="AM222" s="1"/>
  <c r="AL218"/>
  <c r="AM218" s="1"/>
  <c r="AL220"/>
  <c r="AM220" s="1"/>
  <c r="AL216"/>
  <c r="AM216" s="1"/>
  <c r="AL225"/>
  <c r="AM225" s="1"/>
  <c r="AL226"/>
  <c r="AM226" s="1"/>
  <c r="AL211"/>
  <c r="AM211" s="1"/>
  <c r="AL229"/>
  <c r="AM229" s="1"/>
  <c r="AL221"/>
  <c r="AM221" s="1"/>
  <c r="AL217"/>
  <c r="AM217" s="1"/>
  <c r="AL213"/>
  <c r="AM213" s="1"/>
  <c r="AL228"/>
  <c r="AM228" s="1"/>
  <c r="AL224"/>
  <c r="AM224" s="1"/>
  <c r="AL223"/>
  <c r="AM223" s="1"/>
  <c r="AL210"/>
  <c r="AL214"/>
  <c r="AM214" s="1"/>
  <c r="AL212"/>
  <c r="AM212" s="1"/>
  <c r="E192"/>
  <c r="BE168"/>
  <c r="AV166"/>
  <c r="AV181"/>
  <c r="AV169"/>
  <c r="AV176"/>
  <c r="AV183"/>
  <c r="AV172"/>
  <c r="AV167"/>
  <c r="AV182"/>
  <c r="AV171"/>
  <c r="AV179"/>
  <c r="AV175"/>
  <c r="AV168"/>
  <c r="AV174"/>
  <c r="AV178"/>
  <c r="AV173"/>
  <c r="AV184"/>
  <c r="AV177"/>
  <c r="AV180"/>
  <c r="AV170"/>
  <c r="AV165"/>
  <c r="X184"/>
  <c r="Y184" s="1"/>
  <c r="X183"/>
  <c r="Y183" s="1"/>
  <c r="X182"/>
  <c r="Y182" s="1"/>
  <c r="X181"/>
  <c r="Y181" s="1"/>
  <c r="X177"/>
  <c r="Y177" s="1"/>
  <c r="X175"/>
  <c r="Y175" s="1"/>
  <c r="X169"/>
  <c r="Y169" s="1"/>
  <c r="X167"/>
  <c r="Y167" s="1"/>
  <c r="X166"/>
  <c r="Y166" s="1"/>
  <c r="X165"/>
  <c r="X176"/>
  <c r="Y176" s="1"/>
  <c r="X171"/>
  <c r="Y171" s="1"/>
  <c r="X168"/>
  <c r="Y168" s="1"/>
  <c r="X173"/>
  <c r="Y173" s="1"/>
  <c r="X178"/>
  <c r="Y178" s="1"/>
  <c r="X174"/>
  <c r="Y174" s="1"/>
  <c r="X172"/>
  <c r="Y172" s="1"/>
  <c r="X180"/>
  <c r="Y180" s="1"/>
  <c r="X179"/>
  <c r="Y179" s="1"/>
  <c r="X170"/>
  <c r="Y170" s="1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C300"/>
  <c r="U302"/>
  <c r="U257"/>
  <c r="AQ276"/>
  <c r="AK322"/>
  <c r="C315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72"/>
  <c r="AM172" s="1"/>
  <c r="AL171"/>
  <c r="AM171" s="1"/>
  <c r="AL170"/>
  <c r="AM170" s="1"/>
  <c r="AL177"/>
  <c r="AM177" s="1"/>
  <c r="AL176"/>
  <c r="AM176" s="1"/>
  <c r="AL168"/>
  <c r="AM168" s="1"/>
  <c r="AL178"/>
  <c r="AM178" s="1"/>
  <c r="AL174"/>
  <c r="AM174" s="1"/>
  <c r="AL173"/>
  <c r="AM173" s="1"/>
  <c r="AL167"/>
  <c r="AM167" s="1"/>
  <c r="AL166"/>
  <c r="AM166" s="1"/>
  <c r="AL165"/>
  <c r="D7"/>
  <c r="K123"/>
  <c r="J123"/>
  <c r="D6"/>
  <c r="J122"/>
  <c r="K122"/>
  <c r="I119"/>
  <c r="G129" s="1"/>
  <c r="D47" s="1"/>
  <c r="D4"/>
  <c r="J120"/>
  <c r="K120"/>
  <c r="D16"/>
  <c r="K132"/>
  <c r="J132"/>
  <c r="D18"/>
  <c r="J134"/>
  <c r="K134"/>
  <c r="B251"/>
  <c r="I248"/>
  <c r="F42" s="1"/>
  <c r="B247"/>
  <c r="B250"/>
  <c r="B248"/>
  <c r="I246"/>
  <c r="F40" s="1"/>
  <c r="I242"/>
  <c r="F36" s="1"/>
  <c r="B242"/>
  <c r="I240"/>
  <c r="F34" s="1"/>
  <c r="B240"/>
  <c r="I238"/>
  <c r="F32" s="1"/>
  <c r="B238"/>
  <c r="I236"/>
  <c r="F30" s="1"/>
  <c r="B236"/>
  <c r="I233"/>
  <c r="F27" s="1"/>
  <c r="B233"/>
  <c r="I232"/>
  <c r="F26" s="1"/>
  <c r="B232"/>
  <c r="I229"/>
  <c r="I250"/>
  <c r="F44" s="1"/>
  <c r="I244"/>
  <c r="F38" s="1"/>
  <c r="I243"/>
  <c r="F37" s="1"/>
  <c r="B231"/>
  <c r="B249"/>
  <c r="I247"/>
  <c r="F41" s="1"/>
  <c r="I245"/>
  <c r="F39" s="1"/>
  <c r="B244"/>
  <c r="B243"/>
  <c r="I241"/>
  <c r="F35" s="1"/>
  <c r="B241"/>
  <c r="I239"/>
  <c r="F33" s="1"/>
  <c r="B239"/>
  <c r="I237"/>
  <c r="F31" s="1"/>
  <c r="B237"/>
  <c r="I235"/>
  <c r="F29" s="1"/>
  <c r="B235"/>
  <c r="I231"/>
  <c r="F25" s="1"/>
  <c r="B230"/>
  <c r="I251"/>
  <c r="F45" s="1"/>
  <c r="I249"/>
  <c r="F43" s="1"/>
  <c r="B246"/>
  <c r="B245"/>
  <c r="I234"/>
  <c r="F28" s="1"/>
  <c r="B234"/>
  <c r="I230"/>
  <c r="F24" s="1"/>
  <c r="I228"/>
  <c r="I224"/>
  <c r="I217"/>
  <c r="I211"/>
  <c r="I226"/>
  <c r="I218"/>
  <c r="I213"/>
  <c r="I227"/>
  <c r="I223"/>
  <c r="I210"/>
  <c r="I221"/>
  <c r="I220"/>
  <c r="I219"/>
  <c r="I225"/>
  <c r="I222"/>
  <c r="I216"/>
  <c r="I215"/>
  <c r="I214"/>
  <c r="I212"/>
  <c r="A82"/>
  <c r="A126"/>
  <c r="Q229"/>
  <c r="R229" s="1"/>
  <c r="Q228"/>
  <c r="R228" s="1"/>
  <c r="Q224"/>
  <c r="R224" s="1"/>
  <c r="Q220"/>
  <c r="R220" s="1"/>
  <c r="Q219"/>
  <c r="R219" s="1"/>
  <c r="Q217"/>
  <c r="R217" s="1"/>
  <c r="Q211"/>
  <c r="R211" s="1"/>
  <c r="Q227"/>
  <c r="R227" s="1"/>
  <c r="Q223"/>
  <c r="R223" s="1"/>
  <c r="Q210"/>
  <c r="Q221"/>
  <c r="R221" s="1"/>
  <c r="Q225"/>
  <c r="R225" s="1"/>
  <c r="Q222"/>
  <c r="R222" s="1"/>
  <c r="Q212"/>
  <c r="R212" s="1"/>
  <c r="Q226"/>
  <c r="R226" s="1"/>
  <c r="Q218"/>
  <c r="R218" s="1"/>
  <c r="Q216"/>
  <c r="R216" s="1"/>
  <c r="Q215"/>
  <c r="R215" s="1"/>
  <c r="Q214"/>
  <c r="R214" s="1"/>
  <c r="Q213"/>
  <c r="R213" s="1"/>
  <c r="AQ215"/>
  <c r="AQ216" s="1"/>
  <c r="AQ214"/>
  <c r="AR169"/>
  <c r="AQ172" s="1"/>
  <c r="C312"/>
  <c r="F262"/>
  <c r="F261"/>
  <c r="F263" s="1"/>
  <c r="O302"/>
  <c r="O257"/>
  <c r="I205"/>
  <c r="E44" s="1"/>
  <c r="I44" s="1"/>
  <c r="B204"/>
  <c r="I201"/>
  <c r="E40" s="1"/>
  <c r="I40" s="1"/>
  <c r="B202"/>
  <c r="I200"/>
  <c r="E39" s="1"/>
  <c r="I39" s="1"/>
  <c r="I199"/>
  <c r="E38" s="1"/>
  <c r="I38" s="1"/>
  <c r="B198"/>
  <c r="B197"/>
  <c r="I192"/>
  <c r="E31" s="1"/>
  <c r="I31" s="1"/>
  <c r="I191"/>
  <c r="E30" s="1"/>
  <c r="I30" s="1"/>
  <c r="B190"/>
  <c r="I186"/>
  <c r="E25" s="1"/>
  <c r="I25" s="1"/>
  <c r="B185"/>
  <c r="B206"/>
  <c r="I204"/>
  <c r="E43" s="1"/>
  <c r="I43" s="1"/>
  <c r="I202"/>
  <c r="E41" s="1"/>
  <c r="I41" s="1"/>
  <c r="B200"/>
  <c r="B199"/>
  <c r="I194"/>
  <c r="E33" s="1"/>
  <c r="I33" s="1"/>
  <c r="I193"/>
  <c r="E32" s="1"/>
  <c r="I32" s="1"/>
  <c r="B192"/>
  <c r="B191"/>
  <c r="I189"/>
  <c r="E28" s="1"/>
  <c r="I28" s="1"/>
  <c r="I185"/>
  <c r="E24" s="1"/>
  <c r="I24" s="1"/>
  <c r="I206"/>
  <c r="E45" s="1"/>
  <c r="I45" s="1"/>
  <c r="B203"/>
  <c r="B201"/>
  <c r="I196"/>
  <c r="E35" s="1"/>
  <c r="I35" s="1"/>
  <c r="I195"/>
  <c r="E34" s="1"/>
  <c r="I34" s="1"/>
  <c r="B194"/>
  <c r="B193"/>
  <c r="B189"/>
  <c r="I188"/>
  <c r="E27" s="1"/>
  <c r="I27" s="1"/>
  <c r="I187"/>
  <c r="E26" s="1"/>
  <c r="I26" s="1"/>
  <c r="B187"/>
  <c r="I184"/>
  <c r="I183"/>
  <c r="I182"/>
  <c r="I181"/>
  <c r="B205"/>
  <c r="I203"/>
  <c r="E42" s="1"/>
  <c r="I42" s="1"/>
  <c r="I198"/>
  <c r="E37" s="1"/>
  <c r="I37" s="1"/>
  <c r="I197"/>
  <c r="E36" s="1"/>
  <c r="I36" s="1"/>
  <c r="B196"/>
  <c r="B195"/>
  <c r="I190"/>
  <c r="E29" s="1"/>
  <c r="I29" s="1"/>
  <c r="B188"/>
  <c r="B186"/>
  <c r="I173"/>
  <c r="I171"/>
  <c r="I177"/>
  <c r="I170"/>
  <c r="I178"/>
  <c r="I176"/>
  <c r="I174"/>
  <c r="I169"/>
  <c r="I168"/>
  <c r="I167"/>
  <c r="I166"/>
  <c r="I165"/>
  <c r="I180"/>
  <c r="I179"/>
  <c r="I175"/>
  <c r="I172"/>
  <c r="J137"/>
  <c r="D21"/>
  <c r="K137"/>
  <c r="D17"/>
  <c r="K133"/>
  <c r="J133"/>
  <c r="D13"/>
  <c r="K129"/>
  <c r="J129"/>
  <c r="D15"/>
  <c r="J131"/>
  <c r="K131"/>
  <c r="Q184"/>
  <c r="R184" s="1"/>
  <c r="Q183"/>
  <c r="R183" s="1"/>
  <c r="Q182"/>
  <c r="R182" s="1"/>
  <c r="Q181"/>
  <c r="R181" s="1"/>
  <c r="Q175"/>
  <c r="R175" s="1"/>
  <c r="Q171"/>
  <c r="R171" s="1"/>
  <c r="Q169"/>
  <c r="R169" s="1"/>
  <c r="Q178"/>
  <c r="R178" s="1"/>
  <c r="Q174"/>
  <c r="R174" s="1"/>
  <c r="Q170"/>
  <c r="R170" s="1"/>
  <c r="Q168"/>
  <c r="R168" s="1"/>
  <c r="Q167"/>
  <c r="R167" s="1"/>
  <c r="Q166"/>
  <c r="R166" s="1"/>
  <c r="Q165"/>
  <c r="Q180"/>
  <c r="R180" s="1"/>
  <c r="Q179"/>
  <c r="R179" s="1"/>
  <c r="Q176"/>
  <c r="R176" s="1"/>
  <c r="Q173"/>
  <c r="R173" s="1"/>
  <c r="Q177"/>
  <c r="R177" s="1"/>
  <c r="Q172"/>
  <c r="R172" s="1"/>
  <c r="X210"/>
  <c r="X227"/>
  <c r="Y227" s="1"/>
  <c r="X221"/>
  <c r="Y221" s="1"/>
  <c r="X214"/>
  <c r="Y214" s="1"/>
  <c r="X228"/>
  <c r="Y228" s="1"/>
  <c r="X220"/>
  <c r="Y220" s="1"/>
  <c r="X222"/>
  <c r="Y222" s="1"/>
  <c r="X212"/>
  <c r="Y212" s="1"/>
  <c r="X226"/>
  <c r="Y226" s="1"/>
  <c r="X213"/>
  <c r="Y213" s="1"/>
  <c r="X223"/>
  <c r="Y223" s="1"/>
  <c r="X225"/>
  <c r="Y225" s="1"/>
  <c r="X218"/>
  <c r="Y218" s="1"/>
  <c r="X211"/>
  <c r="Y211" s="1"/>
  <c r="X224"/>
  <c r="Y224" s="1"/>
  <c r="X215"/>
  <c r="Y215" s="1"/>
  <c r="X216"/>
  <c r="Y216" s="1"/>
  <c r="X229"/>
  <c r="Y229" s="1"/>
  <c r="X219"/>
  <c r="Y219" s="1"/>
  <c r="X217"/>
  <c r="Y217" s="1"/>
  <c r="AE214" i="53"/>
  <c r="AF214" s="1"/>
  <c r="AE212"/>
  <c r="AF212" s="1"/>
  <c r="AE216"/>
  <c r="AF216" s="1"/>
  <c r="AE215"/>
  <c r="AF215" s="1"/>
  <c r="AE210"/>
  <c r="AE229"/>
  <c r="AF229" s="1"/>
  <c r="AE218"/>
  <c r="AF218" s="1"/>
  <c r="AE221"/>
  <c r="AF221" s="1"/>
  <c r="AE228"/>
  <c r="AF228" s="1"/>
  <c r="AE227"/>
  <c r="AF227" s="1"/>
  <c r="AE223"/>
  <c r="AF223" s="1"/>
  <c r="I189"/>
  <c r="E28" s="1"/>
  <c r="I28" s="1"/>
  <c r="AE171"/>
  <c r="AF171" s="1"/>
  <c r="AE181"/>
  <c r="AF181" s="1"/>
  <c r="AE170"/>
  <c r="AF170" s="1"/>
  <c r="AE169"/>
  <c r="AF169" s="1"/>
  <c r="AE168"/>
  <c r="AF168" s="1"/>
  <c r="AE183"/>
  <c r="AF183" s="1"/>
  <c r="AE182"/>
  <c r="AF182" s="1"/>
  <c r="AE176"/>
  <c r="AF176" s="1"/>
  <c r="AE179"/>
  <c r="AF179" s="1"/>
  <c r="AE165"/>
  <c r="AE174"/>
  <c r="AF174" s="1"/>
  <c r="AE180"/>
  <c r="AF180" s="1"/>
  <c r="AS183"/>
  <c r="AT183" s="1"/>
  <c r="AE175"/>
  <c r="AF175" s="1"/>
  <c r="AE167"/>
  <c r="AF167" s="1"/>
  <c r="AE178"/>
  <c r="AF178" s="1"/>
  <c r="AE177"/>
  <c r="AF177" s="1"/>
  <c r="AE166"/>
  <c r="AF166" s="1"/>
  <c r="AE172"/>
  <c r="AF172" s="1"/>
  <c r="AE173"/>
  <c r="AF173" s="1"/>
  <c r="F262"/>
  <c r="AS170"/>
  <c r="AT170" s="1"/>
  <c r="AS165"/>
  <c r="AS181"/>
  <c r="AT181" s="1"/>
  <c r="I232"/>
  <c r="F26" s="1"/>
  <c r="I236"/>
  <c r="F30" s="1"/>
  <c r="I240"/>
  <c r="F34" s="1"/>
  <c r="B248"/>
  <c r="I234"/>
  <c r="F28" s="1"/>
  <c r="I227"/>
  <c r="F21" s="1"/>
  <c r="I235"/>
  <c r="F29" s="1"/>
  <c r="I239"/>
  <c r="F33" s="1"/>
  <c r="I245"/>
  <c r="F39" s="1"/>
  <c r="B231"/>
  <c r="B244"/>
  <c r="AE224"/>
  <c r="AF224" s="1"/>
  <c r="AE220"/>
  <c r="AF220" s="1"/>
  <c r="AE217"/>
  <c r="AF217" s="1"/>
  <c r="AE225"/>
  <c r="AF225" s="1"/>
  <c r="AS174"/>
  <c r="AT174" s="1"/>
  <c r="AS177"/>
  <c r="AT177" s="1"/>
  <c r="AS169"/>
  <c r="AT169" s="1"/>
  <c r="AS173"/>
  <c r="AT173" s="1"/>
  <c r="AS171"/>
  <c r="AT171" s="1"/>
  <c r="AS166"/>
  <c r="AT166" s="1"/>
  <c r="AS182"/>
  <c r="AT182" s="1"/>
  <c r="AY170"/>
  <c r="AX173" s="1"/>
  <c r="AY169"/>
  <c r="AX172" s="1"/>
  <c r="AL217"/>
  <c r="AM217" s="1"/>
  <c r="AL214"/>
  <c r="AM214" s="1"/>
  <c r="AL223"/>
  <c r="AM223" s="1"/>
  <c r="AL219"/>
  <c r="AM219" s="1"/>
  <c r="AL226"/>
  <c r="AM226" s="1"/>
  <c r="AL224"/>
  <c r="AM224" s="1"/>
  <c r="AL215"/>
  <c r="AM215" s="1"/>
  <c r="AL218"/>
  <c r="AM218" s="1"/>
  <c r="AL222"/>
  <c r="AM222" s="1"/>
  <c r="AL225"/>
  <c r="AM225" s="1"/>
  <c r="AL228"/>
  <c r="AM228" s="1"/>
  <c r="AL216"/>
  <c r="AM216" s="1"/>
  <c r="AL212"/>
  <c r="AM212" s="1"/>
  <c r="AL210"/>
  <c r="AL211"/>
  <c r="AM211" s="1"/>
  <c r="AL229"/>
  <c r="AM229" s="1"/>
  <c r="AL227"/>
  <c r="AM227" s="1"/>
  <c r="AL220"/>
  <c r="AM220" s="1"/>
  <c r="AL213"/>
  <c r="AM213" s="1"/>
  <c r="AL221"/>
  <c r="AM221" s="1"/>
  <c r="D21"/>
  <c r="K137"/>
  <c r="J137"/>
  <c r="D9"/>
  <c r="K125"/>
  <c r="J125"/>
  <c r="D19"/>
  <c r="K135"/>
  <c r="J135"/>
  <c r="D17"/>
  <c r="K133"/>
  <c r="J133"/>
  <c r="D5"/>
  <c r="K121"/>
  <c r="J121"/>
  <c r="D22"/>
  <c r="J138"/>
  <c r="K138"/>
  <c r="Q209"/>
  <c r="O219" s="1"/>
  <c r="G232" s="1"/>
  <c r="R210"/>
  <c r="O220" s="1"/>
  <c r="H232" s="1"/>
  <c r="AQ276"/>
  <c r="AK322"/>
  <c r="C304"/>
  <c r="F5"/>
  <c r="J211"/>
  <c r="K211"/>
  <c r="F7"/>
  <c r="J213"/>
  <c r="K213"/>
  <c r="F9"/>
  <c r="J215"/>
  <c r="K215"/>
  <c r="F19"/>
  <c r="J225"/>
  <c r="K225"/>
  <c r="F22"/>
  <c r="K228"/>
  <c r="J228"/>
  <c r="F261"/>
  <c r="F263" s="1"/>
  <c r="AS175"/>
  <c r="AT175" s="1"/>
  <c r="AS178"/>
  <c r="AT178" s="1"/>
  <c r="AS168"/>
  <c r="AT168" s="1"/>
  <c r="AS180"/>
  <c r="AT180" s="1"/>
  <c r="AS184"/>
  <c r="AT184" s="1"/>
  <c r="I175"/>
  <c r="I178"/>
  <c r="I168"/>
  <c r="I186"/>
  <c r="E25" s="1"/>
  <c r="I25" s="1"/>
  <c r="I192"/>
  <c r="E31" s="1"/>
  <c r="I31" s="1"/>
  <c r="I196"/>
  <c r="E35" s="1"/>
  <c r="I35" s="1"/>
  <c r="I200"/>
  <c r="E39" s="1"/>
  <c r="I39" s="1"/>
  <c r="I201"/>
  <c r="E40" s="1"/>
  <c r="I40" s="1"/>
  <c r="I180"/>
  <c r="I184"/>
  <c r="I188"/>
  <c r="E27" s="1"/>
  <c r="I27" s="1"/>
  <c r="I193"/>
  <c r="E32" s="1"/>
  <c r="I32" s="1"/>
  <c r="I197"/>
  <c r="E36" s="1"/>
  <c r="I36" s="1"/>
  <c r="I202"/>
  <c r="E41" s="1"/>
  <c r="I41" s="1"/>
  <c r="B189"/>
  <c r="B206"/>
  <c r="Q172"/>
  <c r="R172" s="1"/>
  <c r="Q176"/>
  <c r="R176" s="1"/>
  <c r="Q168"/>
  <c r="R168" s="1"/>
  <c r="Q180"/>
  <c r="R180" s="1"/>
  <c r="Q184"/>
  <c r="R184" s="1"/>
  <c r="X169"/>
  <c r="Y169" s="1"/>
  <c r="X172"/>
  <c r="Y172" s="1"/>
  <c r="X173"/>
  <c r="Y173" s="1"/>
  <c r="X180"/>
  <c r="Y180" s="1"/>
  <c r="X184"/>
  <c r="Y184" s="1"/>
  <c r="D20"/>
  <c r="K136"/>
  <c r="J136"/>
  <c r="D6"/>
  <c r="K122"/>
  <c r="J122"/>
  <c r="D18"/>
  <c r="K134"/>
  <c r="J134"/>
  <c r="D13"/>
  <c r="K129"/>
  <c r="J129"/>
  <c r="D14"/>
  <c r="K130"/>
  <c r="J130"/>
  <c r="X209"/>
  <c r="V219" s="1"/>
  <c r="G233" s="1"/>
  <c r="Y210"/>
  <c r="V220" s="1"/>
  <c r="H233" s="1"/>
  <c r="C313"/>
  <c r="S318"/>
  <c r="S314"/>
  <c r="S312"/>
  <c r="S309"/>
  <c r="S307"/>
  <c r="S305"/>
  <c r="E323"/>
  <c r="S319"/>
  <c r="S315"/>
  <c r="S306"/>
  <c r="S316"/>
  <c r="S313"/>
  <c r="S311"/>
  <c r="S317"/>
  <c r="S310"/>
  <c r="S308"/>
  <c r="AA302"/>
  <c r="S302"/>
  <c r="S304"/>
  <c r="S303"/>
  <c r="S301"/>
  <c r="S300"/>
  <c r="C317"/>
  <c r="C309"/>
  <c r="F14"/>
  <c r="J220"/>
  <c r="K220"/>
  <c r="F18"/>
  <c r="K224"/>
  <c r="J224"/>
  <c r="F8"/>
  <c r="J214"/>
  <c r="K214"/>
  <c r="F16"/>
  <c r="K222"/>
  <c r="J222"/>
  <c r="J227"/>
  <c r="AS172"/>
  <c r="AT172" s="1"/>
  <c r="AS176"/>
  <c r="AT176" s="1"/>
  <c r="AS167"/>
  <c r="AT167" s="1"/>
  <c r="AS179"/>
  <c r="AT179" s="1"/>
  <c r="I173"/>
  <c r="I176"/>
  <c r="I167"/>
  <c r="B185"/>
  <c r="B192"/>
  <c r="B196"/>
  <c r="B200"/>
  <c r="B186"/>
  <c r="I179"/>
  <c r="I183"/>
  <c r="B188"/>
  <c r="B193"/>
  <c r="B197"/>
  <c r="B201"/>
  <c r="I185"/>
  <c r="E24" s="1"/>
  <c r="I24" s="1"/>
  <c r="I203"/>
  <c r="E42" s="1"/>
  <c r="I42" s="1"/>
  <c r="Q178"/>
  <c r="R178" s="1"/>
  <c r="Q169"/>
  <c r="R169" s="1"/>
  <c r="Q167"/>
  <c r="R167" s="1"/>
  <c r="Q179"/>
  <c r="R179" s="1"/>
  <c r="Q183"/>
  <c r="R183" s="1"/>
  <c r="X167"/>
  <c r="Y167" s="1"/>
  <c r="X170"/>
  <c r="Y170" s="1"/>
  <c r="X168"/>
  <c r="Y168" s="1"/>
  <c r="X179"/>
  <c r="Y179" s="1"/>
  <c r="X183"/>
  <c r="Y183" s="1"/>
  <c r="E193"/>
  <c r="BL168"/>
  <c r="BC166"/>
  <c r="BC170"/>
  <c r="BC183"/>
  <c r="BC179"/>
  <c r="BC168"/>
  <c r="BC180"/>
  <c r="BC177"/>
  <c r="BC184"/>
  <c r="BC176"/>
  <c r="BC181"/>
  <c r="BC165"/>
  <c r="BC167"/>
  <c r="BC173"/>
  <c r="BC175"/>
  <c r="BC172"/>
  <c r="BC182"/>
  <c r="BC171"/>
  <c r="BC169"/>
  <c r="BC178"/>
  <c r="BC174"/>
  <c r="D15"/>
  <c r="K131"/>
  <c r="J131"/>
  <c r="D4"/>
  <c r="I119"/>
  <c r="G129" s="1"/>
  <c r="D47" s="1"/>
  <c r="K120"/>
  <c r="J120"/>
  <c r="D16"/>
  <c r="K132"/>
  <c r="J132"/>
  <c r="D10"/>
  <c r="K126"/>
  <c r="J126"/>
  <c r="D11"/>
  <c r="K127"/>
  <c r="J127"/>
  <c r="A215"/>
  <c r="A260" s="1"/>
  <c r="A305" s="1"/>
  <c r="A170"/>
  <c r="E278"/>
  <c r="S274"/>
  <c r="S273"/>
  <c r="S269"/>
  <c r="S267"/>
  <c r="S264"/>
  <c r="S262"/>
  <c r="AA257"/>
  <c r="S255"/>
  <c r="S272"/>
  <c r="S268"/>
  <c r="S259"/>
  <c r="S258"/>
  <c r="S257"/>
  <c r="S261"/>
  <c r="S270"/>
  <c r="S263"/>
  <c r="S256"/>
  <c r="S271"/>
  <c r="S266"/>
  <c r="S265"/>
  <c r="S260"/>
  <c r="O302"/>
  <c r="O257"/>
  <c r="C306"/>
  <c r="F305" s="1"/>
  <c r="F308" s="1"/>
  <c r="F237"/>
  <c r="BE213"/>
  <c r="AV213"/>
  <c r="AV211"/>
  <c r="AV220"/>
  <c r="AV218"/>
  <c r="AV217"/>
  <c r="AV224"/>
  <c r="AV221"/>
  <c r="AV225"/>
  <c r="AV222"/>
  <c r="AV229"/>
  <c r="AV210"/>
  <c r="AV215"/>
  <c r="AV226"/>
  <c r="AV228"/>
  <c r="AV212"/>
  <c r="AV223"/>
  <c r="AV216"/>
  <c r="AV227"/>
  <c r="AV214"/>
  <c r="AV219"/>
  <c r="F11"/>
  <c r="J217"/>
  <c r="K217"/>
  <c r="F4"/>
  <c r="J210"/>
  <c r="K210"/>
  <c r="F17"/>
  <c r="K223"/>
  <c r="J223"/>
  <c r="F12"/>
  <c r="J218"/>
  <c r="K218"/>
  <c r="F20"/>
  <c r="J226"/>
  <c r="K226"/>
  <c r="I171"/>
  <c r="I174"/>
  <c r="I166"/>
  <c r="I177"/>
  <c r="I190"/>
  <c r="E29" s="1"/>
  <c r="I29" s="1"/>
  <c r="I194"/>
  <c r="E33" s="1"/>
  <c r="I33" s="1"/>
  <c r="I198"/>
  <c r="E37" s="1"/>
  <c r="I37" s="1"/>
  <c r="I204"/>
  <c r="E43" s="1"/>
  <c r="I43" s="1"/>
  <c r="I205"/>
  <c r="E44" s="1"/>
  <c r="I44" s="1"/>
  <c r="I182"/>
  <c r="I187"/>
  <c r="E26" s="1"/>
  <c r="I26" s="1"/>
  <c r="I191"/>
  <c r="E30" s="1"/>
  <c r="I30" s="1"/>
  <c r="I195"/>
  <c r="E34" s="1"/>
  <c r="I34" s="1"/>
  <c r="I199"/>
  <c r="E38" s="1"/>
  <c r="I38" s="1"/>
  <c r="I206"/>
  <c r="E45" s="1"/>
  <c r="I45" s="1"/>
  <c r="B202"/>
  <c r="Q174"/>
  <c r="R174" s="1"/>
  <c r="Q175"/>
  <c r="R175" s="1"/>
  <c r="Q166"/>
  <c r="R166" s="1"/>
  <c r="Q177"/>
  <c r="R177" s="1"/>
  <c r="Q182"/>
  <c r="R182" s="1"/>
  <c r="X166"/>
  <c r="Y166" s="1"/>
  <c r="X176"/>
  <c r="Y176" s="1"/>
  <c r="X175"/>
  <c r="Y175" s="1"/>
  <c r="X178"/>
  <c r="Y178" s="1"/>
  <c r="X182"/>
  <c r="Y182" s="1"/>
  <c r="D12"/>
  <c r="K128"/>
  <c r="J128"/>
  <c r="D7"/>
  <c r="J123"/>
  <c r="K123"/>
  <c r="D8"/>
  <c r="J124"/>
  <c r="K124"/>
  <c r="D23"/>
  <c r="K139"/>
  <c r="J139"/>
  <c r="A126"/>
  <c r="A82"/>
  <c r="AL184"/>
  <c r="AM184" s="1"/>
  <c r="AL183"/>
  <c r="AM183" s="1"/>
  <c r="AL182"/>
  <c r="AM182" s="1"/>
  <c r="AL181"/>
  <c r="AM181" s="1"/>
  <c r="AL180"/>
  <c r="AM180" s="1"/>
  <c r="AL173"/>
  <c r="AM173" s="1"/>
  <c r="AL171"/>
  <c r="AM171" s="1"/>
  <c r="AL168"/>
  <c r="AM168" s="1"/>
  <c r="AL170"/>
  <c r="AM170" s="1"/>
  <c r="AL177"/>
  <c r="AM177" s="1"/>
  <c r="AL176"/>
  <c r="AM176" s="1"/>
  <c r="AL169"/>
  <c r="AM169" s="1"/>
  <c r="AL179"/>
  <c r="AM179" s="1"/>
  <c r="AL178"/>
  <c r="AM178" s="1"/>
  <c r="AL175"/>
  <c r="AM175" s="1"/>
  <c r="AL174"/>
  <c r="AM174" s="1"/>
  <c r="AL172"/>
  <c r="AM172" s="1"/>
  <c r="AL167"/>
  <c r="AM167" s="1"/>
  <c r="AL166"/>
  <c r="AM166" s="1"/>
  <c r="AL165"/>
  <c r="AQ215"/>
  <c r="AQ216" s="1"/>
  <c r="AQ214"/>
  <c r="AT165"/>
  <c r="F6"/>
  <c r="J212"/>
  <c r="K212"/>
  <c r="F13"/>
  <c r="K219"/>
  <c r="J219"/>
  <c r="F15"/>
  <c r="K221"/>
  <c r="J221"/>
  <c r="F10"/>
  <c r="J216"/>
  <c r="K216"/>
  <c r="F23"/>
  <c r="J229"/>
  <c r="K229"/>
  <c r="AF210"/>
  <c r="AF165"/>
  <c r="I170"/>
  <c r="I169"/>
  <c r="I165"/>
  <c r="I172"/>
  <c r="B190"/>
  <c r="B194"/>
  <c r="B198"/>
  <c r="B203"/>
  <c r="B204"/>
  <c r="I181"/>
  <c r="B187"/>
  <c r="B191"/>
  <c r="B195"/>
  <c r="B199"/>
  <c r="B205"/>
  <c r="Q170"/>
  <c r="R170" s="1"/>
  <c r="Q171"/>
  <c r="R171" s="1"/>
  <c r="Q165"/>
  <c r="Q173"/>
  <c r="R173" s="1"/>
  <c r="X165"/>
  <c r="X171"/>
  <c r="Y171" s="1"/>
  <c r="X177"/>
  <c r="Y177" s="1"/>
  <c r="X174"/>
  <c r="Y174" s="1"/>
  <c r="AR169" i="52"/>
  <c r="AQ172" s="1"/>
  <c r="AR170"/>
  <c r="AQ173" s="1"/>
  <c r="AK322"/>
  <c r="AQ276"/>
  <c r="T276"/>
  <c r="Z276" s="1"/>
  <c r="AF276" s="1"/>
  <c r="AL276" s="1"/>
  <c r="AR276" s="1"/>
  <c r="AX276" s="1"/>
  <c r="BD276" s="1"/>
  <c r="BJ276" s="1"/>
  <c r="N322"/>
  <c r="T322" s="1"/>
  <c r="Z322" s="1"/>
  <c r="AF322" s="1"/>
  <c r="AL322" s="1"/>
  <c r="AR322" s="1"/>
  <c r="AX322" s="1"/>
  <c r="BD322" s="1"/>
  <c r="BJ322" s="1"/>
  <c r="I249"/>
  <c r="F43" s="1"/>
  <c r="B248"/>
  <c r="I245"/>
  <c r="F39" s="1"/>
  <c r="B245"/>
  <c r="I243"/>
  <c r="F37" s="1"/>
  <c r="B243"/>
  <c r="I241"/>
  <c r="F35" s="1"/>
  <c r="B241"/>
  <c r="I239"/>
  <c r="F33" s="1"/>
  <c r="B239"/>
  <c r="I237"/>
  <c r="F31" s="1"/>
  <c r="B237"/>
  <c r="I235"/>
  <c r="F29" s="1"/>
  <c r="B235"/>
  <c r="B250"/>
  <c r="I248"/>
  <c r="F42" s="1"/>
  <c r="I246"/>
  <c r="F40" s="1"/>
  <c r="I242"/>
  <c r="F36" s="1"/>
  <c r="B240"/>
  <c r="I233"/>
  <c r="F27" s="1"/>
  <c r="B233"/>
  <c r="I232"/>
  <c r="F26" s="1"/>
  <c r="B232"/>
  <c r="I229"/>
  <c r="I250"/>
  <c r="F44" s="1"/>
  <c r="B247"/>
  <c r="I244"/>
  <c r="F38" s="1"/>
  <c r="B242"/>
  <c r="I236"/>
  <c r="F30" s="1"/>
  <c r="B231"/>
  <c r="I226"/>
  <c r="B251"/>
  <c r="B249"/>
  <c r="I247"/>
  <c r="F41" s="1"/>
  <c r="B244"/>
  <c r="I238"/>
  <c r="F32" s="1"/>
  <c r="B236"/>
  <c r="I234"/>
  <c r="F28" s="1"/>
  <c r="I231"/>
  <c r="F25" s="1"/>
  <c r="B230"/>
  <c r="I227"/>
  <c r="I251"/>
  <c r="F45" s="1"/>
  <c r="B246"/>
  <c r="I240"/>
  <c r="F34" s="1"/>
  <c r="B238"/>
  <c r="B234"/>
  <c r="I230"/>
  <c r="F24" s="1"/>
  <c r="I228"/>
  <c r="I224"/>
  <c r="I217"/>
  <c r="I211"/>
  <c r="I221"/>
  <c r="I220"/>
  <c r="I219"/>
  <c r="I225"/>
  <c r="I222"/>
  <c r="I216"/>
  <c r="I215"/>
  <c r="I214"/>
  <c r="I212"/>
  <c r="I218"/>
  <c r="I213"/>
  <c r="I223"/>
  <c r="I210"/>
  <c r="C310"/>
  <c r="C305"/>
  <c r="K122"/>
  <c r="D6"/>
  <c r="J122"/>
  <c r="J132"/>
  <c r="D16"/>
  <c r="K132"/>
  <c r="D15"/>
  <c r="K131"/>
  <c r="J131"/>
  <c r="D13"/>
  <c r="K129"/>
  <c r="J129"/>
  <c r="D23"/>
  <c r="J139"/>
  <c r="K139"/>
  <c r="I205"/>
  <c r="E44" s="1"/>
  <c r="I44" s="1"/>
  <c r="B204"/>
  <c r="I201"/>
  <c r="E40" s="1"/>
  <c r="I40" s="1"/>
  <c r="B186"/>
  <c r="I206"/>
  <c r="E45" s="1"/>
  <c r="I45" s="1"/>
  <c r="B203"/>
  <c r="B201"/>
  <c r="I196"/>
  <c r="E35" s="1"/>
  <c r="I35" s="1"/>
  <c r="I195"/>
  <c r="E34" s="1"/>
  <c r="I34" s="1"/>
  <c r="B194"/>
  <c r="B193"/>
  <c r="B189"/>
  <c r="I188"/>
  <c r="E27" s="1"/>
  <c r="I27" s="1"/>
  <c r="B185"/>
  <c r="I181"/>
  <c r="I180"/>
  <c r="I179"/>
  <c r="B205"/>
  <c r="I203"/>
  <c r="E42" s="1"/>
  <c r="I42" s="1"/>
  <c r="I198"/>
  <c r="E37" s="1"/>
  <c r="I37" s="1"/>
  <c r="I197"/>
  <c r="E36" s="1"/>
  <c r="I36" s="1"/>
  <c r="B196"/>
  <c r="B195"/>
  <c r="I190"/>
  <c r="E29" s="1"/>
  <c r="I29" s="1"/>
  <c r="B188"/>
  <c r="I187"/>
  <c r="E26" s="1"/>
  <c r="I26" s="1"/>
  <c r="B187"/>
  <c r="I185"/>
  <c r="E24" s="1"/>
  <c r="I24" s="1"/>
  <c r="B202"/>
  <c r="I200"/>
  <c r="E39" s="1"/>
  <c r="I39" s="1"/>
  <c r="I199"/>
  <c r="E38" s="1"/>
  <c r="I38" s="1"/>
  <c r="B198"/>
  <c r="B197"/>
  <c r="I192"/>
  <c r="E31" s="1"/>
  <c r="I31" s="1"/>
  <c r="I191"/>
  <c r="E30" s="1"/>
  <c r="I30" s="1"/>
  <c r="B190"/>
  <c r="I184"/>
  <c r="I183"/>
  <c r="I182"/>
  <c r="B206"/>
  <c r="I204"/>
  <c r="E43" s="1"/>
  <c r="I43" s="1"/>
  <c r="I202"/>
  <c r="E41" s="1"/>
  <c r="I41" s="1"/>
  <c r="B200"/>
  <c r="B199"/>
  <c r="I194"/>
  <c r="E33" s="1"/>
  <c r="I33" s="1"/>
  <c r="I193"/>
  <c r="E32" s="1"/>
  <c r="I32" s="1"/>
  <c r="B192"/>
  <c r="B191"/>
  <c r="I189"/>
  <c r="E28" s="1"/>
  <c r="I28" s="1"/>
  <c r="I186"/>
  <c r="E25" s="1"/>
  <c r="I25" s="1"/>
  <c r="I178"/>
  <c r="I176"/>
  <c r="I174"/>
  <c r="I170"/>
  <c r="I172"/>
  <c r="I177"/>
  <c r="I169"/>
  <c r="I175"/>
  <c r="I173"/>
  <c r="I171"/>
  <c r="I168"/>
  <c r="I167"/>
  <c r="I166"/>
  <c r="I165"/>
  <c r="C314"/>
  <c r="AX215"/>
  <c r="AX216" s="1"/>
  <c r="AX214"/>
  <c r="X223"/>
  <c r="Y223" s="1"/>
  <c r="X216"/>
  <c r="Y216" s="1"/>
  <c r="X215"/>
  <c r="Y215" s="1"/>
  <c r="X214"/>
  <c r="Y214" s="1"/>
  <c r="X213"/>
  <c r="Y213" s="1"/>
  <c r="X210"/>
  <c r="X224"/>
  <c r="Y224" s="1"/>
  <c r="X221"/>
  <c r="Y221" s="1"/>
  <c r="X211"/>
  <c r="Y211" s="1"/>
  <c r="X217"/>
  <c r="Y217" s="1"/>
  <c r="X225"/>
  <c r="Y225" s="1"/>
  <c r="X218"/>
  <c r="Y218" s="1"/>
  <c r="X229"/>
  <c r="Y229" s="1"/>
  <c r="X219"/>
  <c r="Y219" s="1"/>
  <c r="X226"/>
  <c r="Y226" s="1"/>
  <c r="X228"/>
  <c r="Y228" s="1"/>
  <c r="X220"/>
  <c r="Y220" s="1"/>
  <c r="X227"/>
  <c r="Y227" s="1"/>
  <c r="X222"/>
  <c r="Y222" s="1"/>
  <c r="X212"/>
  <c r="Y212" s="1"/>
  <c r="C307"/>
  <c r="C308"/>
  <c r="D5"/>
  <c r="J121"/>
  <c r="K121"/>
  <c r="D9"/>
  <c r="K125"/>
  <c r="J125"/>
  <c r="D12"/>
  <c r="K128"/>
  <c r="J128"/>
  <c r="D10"/>
  <c r="K126"/>
  <c r="J126"/>
  <c r="D21"/>
  <c r="K137"/>
  <c r="J137"/>
  <c r="AE184"/>
  <c r="AF184" s="1"/>
  <c r="AE183"/>
  <c r="AF183" s="1"/>
  <c r="AE182"/>
  <c r="AF182" s="1"/>
  <c r="AE181"/>
  <c r="AF181" s="1"/>
  <c r="AE180"/>
  <c r="AF180" s="1"/>
  <c r="AE179"/>
  <c r="AF179" s="1"/>
  <c r="AE172"/>
  <c r="AF172" s="1"/>
  <c r="AE171"/>
  <c r="AF171" s="1"/>
  <c r="AE177"/>
  <c r="AF177" s="1"/>
  <c r="AE175"/>
  <c r="AF175" s="1"/>
  <c r="AE168"/>
  <c r="AF168" s="1"/>
  <c r="AE178"/>
  <c r="AF178" s="1"/>
  <c r="AE174"/>
  <c r="AF174" s="1"/>
  <c r="AE173"/>
  <c r="AF173" s="1"/>
  <c r="AE170"/>
  <c r="AF170" s="1"/>
  <c r="AE167"/>
  <c r="AF167" s="1"/>
  <c r="AE166"/>
  <c r="AF166" s="1"/>
  <c r="AE165"/>
  <c r="AE176"/>
  <c r="AF176" s="1"/>
  <c r="AE169"/>
  <c r="AF169" s="1"/>
  <c r="C313"/>
  <c r="AL229"/>
  <c r="AM229" s="1"/>
  <c r="AL223"/>
  <c r="AM223" s="1"/>
  <c r="AL210"/>
  <c r="AL211"/>
  <c r="AM211" s="1"/>
  <c r="AL214"/>
  <c r="AM214" s="1"/>
  <c r="AL212"/>
  <c r="AM212" s="1"/>
  <c r="AL228"/>
  <c r="AM228" s="1"/>
  <c r="AL227"/>
  <c r="AM227" s="1"/>
  <c r="AL219"/>
  <c r="AM219" s="1"/>
  <c r="AL224"/>
  <c r="AM224" s="1"/>
  <c r="AL215"/>
  <c r="AM215" s="1"/>
  <c r="AL222"/>
  <c r="AM222" s="1"/>
  <c r="AL226"/>
  <c r="AM226" s="1"/>
  <c r="AL220"/>
  <c r="AM220" s="1"/>
  <c r="AL216"/>
  <c r="AM216" s="1"/>
  <c r="AL225"/>
  <c r="AM225" s="1"/>
  <c r="AL221"/>
  <c r="AM221" s="1"/>
  <c r="AL218"/>
  <c r="AM218" s="1"/>
  <c r="AL217"/>
  <c r="AM217" s="1"/>
  <c r="AL213"/>
  <c r="AM213" s="1"/>
  <c r="F262"/>
  <c r="F261"/>
  <c r="F263" s="1"/>
  <c r="AL184"/>
  <c r="AM184" s="1"/>
  <c r="AL183"/>
  <c r="AM183" s="1"/>
  <c r="AL182"/>
  <c r="AM182" s="1"/>
  <c r="AL181"/>
  <c r="AM181" s="1"/>
  <c r="AL180"/>
  <c r="AM180" s="1"/>
  <c r="AL179"/>
  <c r="AM179" s="1"/>
  <c r="AL177"/>
  <c r="AM177" s="1"/>
  <c r="AL172"/>
  <c r="AM172" s="1"/>
  <c r="AL167"/>
  <c r="AM167" s="1"/>
  <c r="AL166"/>
  <c r="AM166" s="1"/>
  <c r="AL165"/>
  <c r="AL173"/>
  <c r="AM173" s="1"/>
  <c r="AL171"/>
  <c r="AM171" s="1"/>
  <c r="AL170"/>
  <c r="AM170" s="1"/>
  <c r="AL176"/>
  <c r="AM176" s="1"/>
  <c r="AL169"/>
  <c r="AM169" s="1"/>
  <c r="AL178"/>
  <c r="AM178" s="1"/>
  <c r="AL175"/>
  <c r="AM175" s="1"/>
  <c r="AL174"/>
  <c r="AM174" s="1"/>
  <c r="AL168"/>
  <c r="AM168" s="1"/>
  <c r="AE212"/>
  <c r="AF212" s="1"/>
  <c r="AE210"/>
  <c r="AE228"/>
  <c r="AF228" s="1"/>
  <c r="AE219"/>
  <c r="AF219" s="1"/>
  <c r="AE223"/>
  <c r="AF223" s="1"/>
  <c r="AE222"/>
  <c r="AF222" s="1"/>
  <c r="AE224"/>
  <c r="AF224" s="1"/>
  <c r="AE213"/>
  <c r="AF213" s="1"/>
  <c r="AE227"/>
  <c r="AF227" s="1"/>
  <c r="AE220"/>
  <c r="AF220" s="1"/>
  <c r="AE218"/>
  <c r="AF218" s="1"/>
  <c r="AE211"/>
  <c r="AF211" s="1"/>
  <c r="AE215"/>
  <c r="AF215" s="1"/>
  <c r="AE221"/>
  <c r="AF221" s="1"/>
  <c r="AE226"/>
  <c r="AF226" s="1"/>
  <c r="AE217"/>
  <c r="AF217" s="1"/>
  <c r="AE214"/>
  <c r="AF214" s="1"/>
  <c r="AE216"/>
  <c r="AF216" s="1"/>
  <c r="AE229"/>
  <c r="AF229" s="1"/>
  <c r="AE225"/>
  <c r="AF225" s="1"/>
  <c r="D18"/>
  <c r="J134"/>
  <c r="K134"/>
  <c r="D8"/>
  <c r="J124"/>
  <c r="K124"/>
  <c r="D11"/>
  <c r="K127"/>
  <c r="J127"/>
  <c r="D7"/>
  <c r="J123"/>
  <c r="K123"/>
  <c r="D19"/>
  <c r="K135"/>
  <c r="J135"/>
  <c r="A126"/>
  <c r="A82"/>
  <c r="C318"/>
  <c r="O302"/>
  <c r="O257"/>
  <c r="U302"/>
  <c r="U257"/>
  <c r="C300"/>
  <c r="AS227"/>
  <c r="AT227" s="1"/>
  <c r="AS220"/>
  <c r="AT220" s="1"/>
  <c r="AS221"/>
  <c r="AT221" s="1"/>
  <c r="AS215"/>
  <c r="AT215" s="1"/>
  <c r="AS218"/>
  <c r="AT218" s="1"/>
  <c r="AS226"/>
  <c r="AT226" s="1"/>
  <c r="AS224"/>
  <c r="AT224" s="1"/>
  <c r="AS211"/>
  <c r="AT211" s="1"/>
  <c r="AS216"/>
  <c r="AT216" s="1"/>
  <c r="AS212"/>
  <c r="AT212" s="1"/>
  <c r="AS210"/>
  <c r="AS229"/>
  <c r="AT229" s="1"/>
  <c r="AS228"/>
  <c r="AT228" s="1"/>
  <c r="AS217"/>
  <c r="AT217" s="1"/>
  <c r="AS222"/>
  <c r="AT222" s="1"/>
  <c r="AS213"/>
  <c r="AT213" s="1"/>
  <c r="AS219"/>
  <c r="AT219" s="1"/>
  <c r="AS225"/>
  <c r="AT225" s="1"/>
  <c r="AS214"/>
  <c r="AT214" s="1"/>
  <c r="AS223"/>
  <c r="AT223" s="1"/>
  <c r="E192"/>
  <c r="BE168"/>
  <c r="AV180"/>
  <c r="AV168"/>
  <c r="AV182"/>
  <c r="AV184"/>
  <c r="AV176"/>
  <c r="AV166"/>
  <c r="AV181"/>
  <c r="AV169"/>
  <c r="AV177"/>
  <c r="AV171"/>
  <c r="AV167"/>
  <c r="AV174"/>
  <c r="AV173"/>
  <c r="AV175"/>
  <c r="AV170"/>
  <c r="AV179"/>
  <c r="AV165"/>
  <c r="AV183"/>
  <c r="AV178"/>
  <c r="AV172"/>
  <c r="F238"/>
  <c r="BL213"/>
  <c r="BC222"/>
  <c r="BC229"/>
  <c r="BC216"/>
  <c r="BC221"/>
  <c r="BC227"/>
  <c r="BC214"/>
  <c r="BC213"/>
  <c r="BC212"/>
  <c r="BC226"/>
  <c r="BC225"/>
  <c r="BC211"/>
  <c r="BC219"/>
  <c r="BC210"/>
  <c r="BC218"/>
  <c r="BC217"/>
  <c r="BC220"/>
  <c r="BC228"/>
  <c r="BC224"/>
  <c r="BC215"/>
  <c r="BC223"/>
  <c r="Q229"/>
  <c r="R229" s="1"/>
  <c r="Q226"/>
  <c r="R226" s="1"/>
  <c r="Q227"/>
  <c r="R227" s="1"/>
  <c r="Q228"/>
  <c r="R228" s="1"/>
  <c r="Q224"/>
  <c r="R224" s="1"/>
  <c r="Q220"/>
  <c r="R220" s="1"/>
  <c r="Q219"/>
  <c r="R219" s="1"/>
  <c r="Q217"/>
  <c r="R217" s="1"/>
  <c r="Q211"/>
  <c r="R211" s="1"/>
  <c r="Q225"/>
  <c r="R225" s="1"/>
  <c r="Q222"/>
  <c r="R222" s="1"/>
  <c r="Q212"/>
  <c r="R212" s="1"/>
  <c r="Q218"/>
  <c r="R218" s="1"/>
  <c r="Q216"/>
  <c r="R216" s="1"/>
  <c r="Q215"/>
  <c r="R215" s="1"/>
  <c r="Q214"/>
  <c r="R214" s="1"/>
  <c r="Q213"/>
  <c r="R213" s="1"/>
  <c r="Q223"/>
  <c r="R223" s="1"/>
  <c r="Q210"/>
  <c r="Q221"/>
  <c r="R221" s="1"/>
  <c r="D14"/>
  <c r="K130"/>
  <c r="J130"/>
  <c r="I119"/>
  <c r="G129" s="1"/>
  <c r="D47" s="1"/>
  <c r="D4"/>
  <c r="J120"/>
  <c r="K120"/>
  <c r="D22"/>
  <c r="K138"/>
  <c r="J138"/>
  <c r="D20"/>
  <c r="J136"/>
  <c r="K136"/>
  <c r="D17"/>
  <c r="J133"/>
  <c r="K133"/>
  <c r="A215"/>
  <c r="A260" s="1"/>
  <c r="A305" s="1"/>
  <c r="A170"/>
  <c r="Q181"/>
  <c r="R181" s="1"/>
  <c r="Q180"/>
  <c r="R180" s="1"/>
  <c r="Q179"/>
  <c r="R179" s="1"/>
  <c r="Q184"/>
  <c r="R184" s="1"/>
  <c r="Q183"/>
  <c r="R183" s="1"/>
  <c r="Q182"/>
  <c r="R182" s="1"/>
  <c r="Q178"/>
  <c r="R178" s="1"/>
  <c r="Q174"/>
  <c r="R174" s="1"/>
  <c r="Q172"/>
  <c r="R172" s="1"/>
  <c r="Q177"/>
  <c r="R177" s="1"/>
  <c r="Q170"/>
  <c r="R170" s="1"/>
  <c r="Q176"/>
  <c r="R176" s="1"/>
  <c r="Q169"/>
  <c r="R169" s="1"/>
  <c r="Q175"/>
  <c r="R175" s="1"/>
  <c r="Q171"/>
  <c r="R171" s="1"/>
  <c r="Q168"/>
  <c r="R168" s="1"/>
  <c r="Q167"/>
  <c r="R167" s="1"/>
  <c r="Q166"/>
  <c r="R166" s="1"/>
  <c r="Q165"/>
  <c r="Q173"/>
  <c r="R173" s="1"/>
  <c r="X184"/>
  <c r="Y184" s="1"/>
  <c r="X183"/>
  <c r="Y183" s="1"/>
  <c r="X182"/>
  <c r="Y182" s="1"/>
  <c r="X181"/>
  <c r="Y181" s="1"/>
  <c r="X180"/>
  <c r="Y180" s="1"/>
  <c r="X179"/>
  <c r="Y179" s="1"/>
  <c r="X172"/>
  <c r="Y172" s="1"/>
  <c r="X176"/>
  <c r="Y176" s="1"/>
  <c r="X171"/>
  <c r="Y171" s="1"/>
  <c r="X169"/>
  <c r="Y169" s="1"/>
  <c r="X167"/>
  <c r="Y167" s="1"/>
  <c r="X166"/>
  <c r="Y166" s="1"/>
  <c r="X165"/>
  <c r="X175"/>
  <c r="Y175" s="1"/>
  <c r="X168"/>
  <c r="Y168" s="1"/>
  <c r="X177"/>
  <c r="Y177" s="1"/>
  <c r="X173"/>
  <c r="Y173" s="1"/>
  <c r="X178"/>
  <c r="Y178" s="1"/>
  <c r="X174"/>
  <c r="Y174" s="1"/>
  <c r="X170"/>
  <c r="Y170" s="1"/>
  <c r="AQ215" i="51"/>
  <c r="AQ216" s="1"/>
  <c r="E193"/>
  <c r="BL168"/>
  <c r="BC171"/>
  <c r="BC178"/>
  <c r="BC184"/>
  <c r="BC176"/>
  <c r="BC167"/>
  <c r="BC182"/>
  <c r="BC169"/>
  <c r="BC180"/>
  <c r="BC173"/>
  <c r="BC177"/>
  <c r="BC166"/>
  <c r="BC175"/>
  <c r="BC181"/>
  <c r="BC165"/>
  <c r="BC170"/>
  <c r="BC183"/>
  <c r="BC172"/>
  <c r="BC179"/>
  <c r="BC168"/>
  <c r="BC174"/>
  <c r="I251"/>
  <c r="F45" s="1"/>
  <c r="B250"/>
  <c r="I248"/>
  <c r="F42" s="1"/>
  <c r="B247"/>
  <c r="I234"/>
  <c r="F28" s="1"/>
  <c r="B234"/>
  <c r="I230"/>
  <c r="F24" s="1"/>
  <c r="I228"/>
  <c r="I250"/>
  <c r="F44" s="1"/>
  <c r="I247"/>
  <c r="F41" s="1"/>
  <c r="B246"/>
  <c r="I244"/>
  <c r="F38" s="1"/>
  <c r="B244"/>
  <c r="I242"/>
  <c r="F36" s="1"/>
  <c r="B242"/>
  <c r="I240"/>
  <c r="F34" s="1"/>
  <c r="B240"/>
  <c r="I238"/>
  <c r="F32" s="1"/>
  <c r="B238"/>
  <c r="I236"/>
  <c r="F30" s="1"/>
  <c r="B236"/>
  <c r="I233"/>
  <c r="F27" s="1"/>
  <c r="B233"/>
  <c r="I232"/>
  <c r="F26" s="1"/>
  <c r="B232"/>
  <c r="I229"/>
  <c r="B249"/>
  <c r="I246"/>
  <c r="F40" s="1"/>
  <c r="B231"/>
  <c r="B251"/>
  <c r="I249"/>
  <c r="F43" s="1"/>
  <c r="B248"/>
  <c r="I245"/>
  <c r="F39" s="1"/>
  <c r="B245"/>
  <c r="I243"/>
  <c r="F37" s="1"/>
  <c r="B243"/>
  <c r="I241"/>
  <c r="F35" s="1"/>
  <c r="B241"/>
  <c r="I239"/>
  <c r="F33" s="1"/>
  <c r="B239"/>
  <c r="I237"/>
  <c r="F31" s="1"/>
  <c r="B237"/>
  <c r="I235"/>
  <c r="F29" s="1"/>
  <c r="B235"/>
  <c r="I231"/>
  <c r="F25" s="1"/>
  <c r="B230"/>
  <c r="I227"/>
  <c r="I223"/>
  <c r="I221"/>
  <c r="I220"/>
  <c r="I219"/>
  <c r="I210"/>
  <c r="I226"/>
  <c r="I225"/>
  <c r="I222"/>
  <c r="I218"/>
  <c r="I212"/>
  <c r="I214"/>
  <c r="I213"/>
  <c r="I215"/>
  <c r="I224"/>
  <c r="I217"/>
  <c r="I216"/>
  <c r="I211"/>
  <c r="D7"/>
  <c r="K123"/>
  <c r="J123"/>
  <c r="D6"/>
  <c r="J122"/>
  <c r="K122"/>
  <c r="I119"/>
  <c r="G129" s="1"/>
  <c r="D47" s="1"/>
  <c r="D4"/>
  <c r="J120"/>
  <c r="K120"/>
  <c r="D16"/>
  <c r="J132"/>
  <c r="K132"/>
  <c r="D12"/>
  <c r="J128"/>
  <c r="K128"/>
  <c r="D20"/>
  <c r="K136"/>
  <c r="J136"/>
  <c r="AS184"/>
  <c r="AT184" s="1"/>
  <c r="AS183"/>
  <c r="AT183" s="1"/>
  <c r="AS182"/>
  <c r="AT182" s="1"/>
  <c r="AS181"/>
  <c r="AT181" s="1"/>
  <c r="AS180"/>
  <c r="AT180" s="1"/>
  <c r="AS175"/>
  <c r="AT175" s="1"/>
  <c r="AS171"/>
  <c r="AT171" s="1"/>
  <c r="AS169"/>
  <c r="AT169" s="1"/>
  <c r="AS172"/>
  <c r="AT172" s="1"/>
  <c r="AS177"/>
  <c r="AT177" s="1"/>
  <c r="AS170"/>
  <c r="AT170" s="1"/>
  <c r="AS179"/>
  <c r="AT179" s="1"/>
  <c r="AS178"/>
  <c r="AT178" s="1"/>
  <c r="AS176"/>
  <c r="AT176" s="1"/>
  <c r="AS174"/>
  <c r="AT174" s="1"/>
  <c r="AS168"/>
  <c r="AT168" s="1"/>
  <c r="AS167"/>
  <c r="AT167" s="1"/>
  <c r="AS166"/>
  <c r="AT166" s="1"/>
  <c r="AS165"/>
  <c r="AS173"/>
  <c r="AT173" s="1"/>
  <c r="C318"/>
  <c r="C300"/>
  <c r="A125"/>
  <c r="A81"/>
  <c r="AQ214"/>
  <c r="AS217" s="1"/>
  <c r="AT217" s="1"/>
  <c r="AL228"/>
  <c r="AM228" s="1"/>
  <c r="AL224"/>
  <c r="AM224" s="1"/>
  <c r="AL225"/>
  <c r="AM225" s="1"/>
  <c r="AL218"/>
  <c r="AM218" s="1"/>
  <c r="AL221"/>
  <c r="AM221" s="1"/>
  <c r="AL227"/>
  <c r="AM227" s="1"/>
  <c r="AL216"/>
  <c r="AM216" s="1"/>
  <c r="AL211"/>
  <c r="AM211" s="1"/>
  <c r="AL219"/>
  <c r="AM219" s="1"/>
  <c r="AL223"/>
  <c r="AM223" s="1"/>
  <c r="AL210"/>
  <c r="AL226"/>
  <c r="AM226" s="1"/>
  <c r="AL213"/>
  <c r="AM213" s="1"/>
  <c r="AL220"/>
  <c r="AM220" s="1"/>
  <c r="AL212"/>
  <c r="AM212" s="1"/>
  <c r="AL229"/>
  <c r="AM229" s="1"/>
  <c r="AL217"/>
  <c r="AM217" s="1"/>
  <c r="AL222"/>
  <c r="AM222" s="1"/>
  <c r="AL214"/>
  <c r="AM214" s="1"/>
  <c r="AL215"/>
  <c r="AM215" s="1"/>
  <c r="C305"/>
  <c r="D17"/>
  <c r="K133"/>
  <c r="J133"/>
  <c r="D13"/>
  <c r="K129"/>
  <c r="J129"/>
  <c r="D8"/>
  <c r="J124"/>
  <c r="K124"/>
  <c r="D18"/>
  <c r="K134"/>
  <c r="J134"/>
  <c r="F237"/>
  <c r="BE213"/>
  <c r="AV221"/>
  <c r="AV223"/>
  <c r="AV211"/>
  <c r="AV212"/>
  <c r="AV222"/>
  <c r="AV226"/>
  <c r="AV229"/>
  <c r="AV218"/>
  <c r="AV220"/>
  <c r="AV227"/>
  <c r="AV214"/>
  <c r="AV216"/>
  <c r="AV225"/>
  <c r="AV213"/>
  <c r="AV210"/>
  <c r="AV215"/>
  <c r="AV217"/>
  <c r="AV224"/>
  <c r="AV219"/>
  <c r="AV228"/>
  <c r="C314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78"/>
  <c r="AM178" s="1"/>
  <c r="AL174"/>
  <c r="AM174" s="1"/>
  <c r="AL173"/>
  <c r="AM173" s="1"/>
  <c r="AL167"/>
  <c r="AM167" s="1"/>
  <c r="AL166"/>
  <c r="AM166" s="1"/>
  <c r="AL165"/>
  <c r="AL172"/>
  <c r="AM172" s="1"/>
  <c r="AL171"/>
  <c r="AM171" s="1"/>
  <c r="AL170"/>
  <c r="AM170" s="1"/>
  <c r="AL177"/>
  <c r="AM177" s="1"/>
  <c r="AL176"/>
  <c r="AM176" s="1"/>
  <c r="AL168"/>
  <c r="AM168" s="1"/>
  <c r="O302"/>
  <c r="O257"/>
  <c r="A214"/>
  <c r="A259" s="1"/>
  <c r="A304" s="1"/>
  <c r="A169"/>
  <c r="AY169"/>
  <c r="AX172" s="1"/>
  <c r="AY170"/>
  <c r="AX173" s="1"/>
  <c r="C303"/>
  <c r="AQ276"/>
  <c r="AK322"/>
  <c r="J135"/>
  <c r="D19"/>
  <c r="K135"/>
  <c r="D14"/>
  <c r="K130"/>
  <c r="J130"/>
  <c r="D9"/>
  <c r="J125"/>
  <c r="K125"/>
  <c r="D15"/>
  <c r="K131"/>
  <c r="J131"/>
  <c r="AE183"/>
  <c r="AF183" s="1"/>
  <c r="AE182"/>
  <c r="AF182" s="1"/>
  <c r="AE181"/>
  <c r="AF181" s="1"/>
  <c r="AE180"/>
  <c r="AF180" s="1"/>
  <c r="AE184"/>
  <c r="AF184" s="1"/>
  <c r="AE178"/>
  <c r="AF178" s="1"/>
  <c r="AE175"/>
  <c r="AF175" s="1"/>
  <c r="AE174"/>
  <c r="AF174" s="1"/>
  <c r="AE169"/>
  <c r="AF169" s="1"/>
  <c r="AE176"/>
  <c r="AF176" s="1"/>
  <c r="AE168"/>
  <c r="AF168" s="1"/>
  <c r="AE177"/>
  <c r="AF177" s="1"/>
  <c r="AE173"/>
  <c r="AF173" s="1"/>
  <c r="AE179"/>
  <c r="AF179" s="1"/>
  <c r="AE172"/>
  <c r="AF172" s="1"/>
  <c r="AE167"/>
  <c r="AF167" s="1"/>
  <c r="AE166"/>
  <c r="AF166" s="1"/>
  <c r="AE165"/>
  <c r="AE171"/>
  <c r="AF171" s="1"/>
  <c r="AE170"/>
  <c r="AF170" s="1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U302"/>
  <c r="U257"/>
  <c r="F262"/>
  <c r="F261"/>
  <c r="F263" s="1"/>
  <c r="AE226"/>
  <c r="AF226" s="1"/>
  <c r="AE229"/>
  <c r="AF229" s="1"/>
  <c r="AE212"/>
  <c r="AF212" s="1"/>
  <c r="AE221"/>
  <c r="AF221" s="1"/>
  <c r="AE224"/>
  <c r="AF224" s="1"/>
  <c r="AE214"/>
  <c r="AF214" s="1"/>
  <c r="AE228"/>
  <c r="AF228" s="1"/>
  <c r="AE218"/>
  <c r="AF218" s="1"/>
  <c r="AE223"/>
  <c r="AF223" s="1"/>
  <c r="AE213"/>
  <c r="AF213" s="1"/>
  <c r="AE217"/>
  <c r="AF217" s="1"/>
  <c r="AE227"/>
  <c r="AF227" s="1"/>
  <c r="AE222"/>
  <c r="AF222" s="1"/>
  <c r="AE210"/>
  <c r="AE219"/>
  <c r="AF219" s="1"/>
  <c r="AE225"/>
  <c r="AF225" s="1"/>
  <c r="AE215"/>
  <c r="AF215" s="1"/>
  <c r="AE216"/>
  <c r="AF216" s="1"/>
  <c r="AE220"/>
  <c r="AF220" s="1"/>
  <c r="AE211"/>
  <c r="AF211" s="1"/>
  <c r="Q184"/>
  <c r="R184" s="1"/>
  <c r="Q183"/>
  <c r="R183" s="1"/>
  <c r="Q182"/>
  <c r="R182" s="1"/>
  <c r="Q181"/>
  <c r="R181" s="1"/>
  <c r="Q180"/>
  <c r="R180" s="1"/>
  <c r="Q175"/>
  <c r="R175" s="1"/>
  <c r="Q171"/>
  <c r="R171" s="1"/>
  <c r="Q169"/>
  <c r="R169" s="1"/>
  <c r="Q177"/>
  <c r="R177" s="1"/>
  <c r="Q172"/>
  <c r="R172" s="1"/>
  <c r="Q178"/>
  <c r="R178" s="1"/>
  <c r="Q174"/>
  <c r="R174" s="1"/>
  <c r="Q170"/>
  <c r="R170" s="1"/>
  <c r="Q168"/>
  <c r="R168" s="1"/>
  <c r="Q167"/>
  <c r="R167" s="1"/>
  <c r="Q166"/>
  <c r="R166" s="1"/>
  <c r="Q165"/>
  <c r="Q179"/>
  <c r="R179" s="1"/>
  <c r="Q176"/>
  <c r="R176" s="1"/>
  <c r="Q173"/>
  <c r="R173" s="1"/>
  <c r="X210"/>
  <c r="X217"/>
  <c r="Y217" s="1"/>
  <c r="X216"/>
  <c r="Y216" s="1"/>
  <c r="X215"/>
  <c r="Y215" s="1"/>
  <c r="X218"/>
  <c r="Y218" s="1"/>
  <c r="X219"/>
  <c r="Y219" s="1"/>
  <c r="X223"/>
  <c r="Y223" s="1"/>
  <c r="X226"/>
  <c r="Y226" s="1"/>
  <c r="X224"/>
  <c r="Y224" s="1"/>
  <c r="X229"/>
  <c r="Y229" s="1"/>
  <c r="X228"/>
  <c r="Y228" s="1"/>
  <c r="X225"/>
  <c r="Y225" s="1"/>
  <c r="X213"/>
  <c r="Y213" s="1"/>
  <c r="X221"/>
  <c r="Y221" s="1"/>
  <c r="X227"/>
  <c r="Y227" s="1"/>
  <c r="X211"/>
  <c r="Y211" s="1"/>
  <c r="X212"/>
  <c r="Y212" s="1"/>
  <c r="X222"/>
  <c r="Y222" s="1"/>
  <c r="X214"/>
  <c r="Y214" s="1"/>
  <c r="X220"/>
  <c r="Y220" s="1"/>
  <c r="C309"/>
  <c r="D11"/>
  <c r="J127"/>
  <c r="K127"/>
  <c r="D10"/>
  <c r="J126"/>
  <c r="K126"/>
  <c r="D5"/>
  <c r="J121"/>
  <c r="K121"/>
  <c r="J139"/>
  <c r="D23"/>
  <c r="K139"/>
  <c r="D21"/>
  <c r="K137"/>
  <c r="J137"/>
  <c r="D22"/>
  <c r="J138"/>
  <c r="K138"/>
  <c r="X183"/>
  <c r="Y183" s="1"/>
  <c r="X182"/>
  <c r="Y182" s="1"/>
  <c r="X181"/>
  <c r="Y181" s="1"/>
  <c r="X180"/>
  <c r="Y180" s="1"/>
  <c r="X184"/>
  <c r="Y184" s="1"/>
  <c r="X177"/>
  <c r="Y177" s="1"/>
  <c r="X175"/>
  <c r="Y175" s="1"/>
  <c r="X169"/>
  <c r="Y169" s="1"/>
  <c r="X167"/>
  <c r="Y167" s="1"/>
  <c r="X166"/>
  <c r="Y166" s="1"/>
  <c r="X165"/>
  <c r="X179"/>
  <c r="Y179" s="1"/>
  <c r="X170"/>
  <c r="Y170" s="1"/>
  <c r="X176"/>
  <c r="Y176" s="1"/>
  <c r="X171"/>
  <c r="Y171" s="1"/>
  <c r="X168"/>
  <c r="Y168" s="1"/>
  <c r="X173"/>
  <c r="Y173" s="1"/>
  <c r="X178"/>
  <c r="Y178" s="1"/>
  <c r="X174"/>
  <c r="Y174" s="1"/>
  <c r="X172"/>
  <c r="Y172" s="1"/>
  <c r="Q228"/>
  <c r="R228" s="1"/>
  <c r="Q229"/>
  <c r="R229" s="1"/>
  <c r="Q227"/>
  <c r="R227" s="1"/>
  <c r="Q223"/>
  <c r="R223" s="1"/>
  <c r="Q221"/>
  <c r="R221" s="1"/>
  <c r="Q210"/>
  <c r="Q213"/>
  <c r="R213" s="1"/>
  <c r="Q226"/>
  <c r="R226" s="1"/>
  <c r="Q220"/>
  <c r="R220" s="1"/>
  <c r="Q219"/>
  <c r="R219" s="1"/>
  <c r="Q214"/>
  <c r="R214" s="1"/>
  <c r="Q224"/>
  <c r="R224" s="1"/>
  <c r="Q217"/>
  <c r="R217" s="1"/>
  <c r="Q215"/>
  <c r="R215" s="1"/>
  <c r="Q211"/>
  <c r="R211" s="1"/>
  <c r="Q225"/>
  <c r="R225" s="1"/>
  <c r="Q222"/>
  <c r="R222" s="1"/>
  <c r="Q218"/>
  <c r="R218" s="1"/>
  <c r="Q216"/>
  <c r="R216" s="1"/>
  <c r="Q212"/>
  <c r="R212" s="1"/>
  <c r="C307"/>
  <c r="I206"/>
  <c r="E45" s="1"/>
  <c r="I45" s="1"/>
  <c r="B205"/>
  <c r="I202"/>
  <c r="E41" s="1"/>
  <c r="I41" s="1"/>
  <c r="B201"/>
  <c r="I199"/>
  <c r="E38" s="1"/>
  <c r="I38" s="1"/>
  <c r="B199"/>
  <c r="I197"/>
  <c r="E36" s="1"/>
  <c r="I36" s="1"/>
  <c r="B197"/>
  <c r="I195"/>
  <c r="E34" s="1"/>
  <c r="I34" s="1"/>
  <c r="B195"/>
  <c r="I193"/>
  <c r="E32" s="1"/>
  <c r="I32" s="1"/>
  <c r="B193"/>
  <c r="I191"/>
  <c r="E30" s="1"/>
  <c r="I30" s="1"/>
  <c r="B191"/>
  <c r="I188"/>
  <c r="E27" s="1"/>
  <c r="I27" s="1"/>
  <c r="B188"/>
  <c r="I187"/>
  <c r="E26" s="1"/>
  <c r="I26" s="1"/>
  <c r="B187"/>
  <c r="I184"/>
  <c r="I205"/>
  <c r="E44" s="1"/>
  <c r="I44" s="1"/>
  <c r="I203"/>
  <c r="E42" s="1"/>
  <c r="I42" s="1"/>
  <c r="I198"/>
  <c r="E37" s="1"/>
  <c r="I37" s="1"/>
  <c r="B196"/>
  <c r="I190"/>
  <c r="E29" s="1"/>
  <c r="I29" s="1"/>
  <c r="B185"/>
  <c r="B204"/>
  <c r="B202"/>
  <c r="I200"/>
  <c r="E39" s="1"/>
  <c r="I39" s="1"/>
  <c r="B198"/>
  <c r="I192"/>
  <c r="E31" s="1"/>
  <c r="I31" s="1"/>
  <c r="B190"/>
  <c r="I189"/>
  <c r="E28" s="1"/>
  <c r="I28" s="1"/>
  <c r="I185"/>
  <c r="E24" s="1"/>
  <c r="I24" s="1"/>
  <c r="B206"/>
  <c r="I204"/>
  <c r="E43" s="1"/>
  <c r="I43" s="1"/>
  <c r="B200"/>
  <c r="I194"/>
  <c r="E33" s="1"/>
  <c r="I33" s="1"/>
  <c r="B192"/>
  <c r="B189"/>
  <c r="B186"/>
  <c r="I183"/>
  <c r="I182"/>
  <c r="I181"/>
  <c r="I180"/>
  <c r="B203"/>
  <c r="I201"/>
  <c r="E40" s="1"/>
  <c r="I40" s="1"/>
  <c r="I196"/>
  <c r="E35" s="1"/>
  <c r="I35" s="1"/>
  <c r="B194"/>
  <c r="I186"/>
  <c r="E25" s="1"/>
  <c r="I25" s="1"/>
  <c r="I173"/>
  <c r="I171"/>
  <c r="I172"/>
  <c r="I177"/>
  <c r="I170"/>
  <c r="I178"/>
  <c r="I176"/>
  <c r="I174"/>
  <c r="I169"/>
  <c r="I168"/>
  <c r="I167"/>
  <c r="I166"/>
  <c r="I165"/>
  <c r="I179"/>
  <c r="I175"/>
  <c r="I205" i="50"/>
  <c r="E44" s="1"/>
  <c r="I44" s="1"/>
  <c r="I172"/>
  <c r="I190"/>
  <c r="E29" s="1"/>
  <c r="I29" s="1"/>
  <c r="I204"/>
  <c r="E43" s="1"/>
  <c r="I43" s="1"/>
  <c r="B186"/>
  <c r="B198"/>
  <c r="I181"/>
  <c r="I187"/>
  <c r="E26" s="1"/>
  <c r="I26" s="1"/>
  <c r="B193"/>
  <c r="B199"/>
  <c r="I206"/>
  <c r="E45" s="1"/>
  <c r="I45" s="1"/>
  <c r="I165"/>
  <c r="J165" s="1"/>
  <c r="I194"/>
  <c r="E33" s="1"/>
  <c r="I33" s="1"/>
  <c r="B190"/>
  <c r="I182"/>
  <c r="J182" s="1"/>
  <c r="B195"/>
  <c r="I185"/>
  <c r="E24" s="1"/>
  <c r="I24" s="1"/>
  <c r="I177"/>
  <c r="I168"/>
  <c r="J168" s="1"/>
  <c r="B204"/>
  <c r="I198"/>
  <c r="E37" s="1"/>
  <c r="I37" s="1"/>
  <c r="I178"/>
  <c r="I196"/>
  <c r="E35" s="1"/>
  <c r="I35" s="1"/>
  <c r="I179"/>
  <c r="B187"/>
  <c r="I191"/>
  <c r="E30" s="1"/>
  <c r="I30" s="1"/>
  <c r="B197"/>
  <c r="B205"/>
  <c r="B202"/>
  <c r="B206"/>
  <c r="I170"/>
  <c r="E9" s="1"/>
  <c r="I9" s="1"/>
  <c r="I173"/>
  <c r="K173" s="1"/>
  <c r="I171"/>
  <c r="K171" s="1"/>
  <c r="B203"/>
  <c r="B188"/>
  <c r="I169"/>
  <c r="K169" s="1"/>
  <c r="I166"/>
  <c r="J166" s="1"/>
  <c r="I201"/>
  <c r="E40" s="1"/>
  <c r="I40" s="1"/>
  <c r="B196"/>
  <c r="I174"/>
  <c r="K174" s="1"/>
  <c r="B194"/>
  <c r="I175"/>
  <c r="I183"/>
  <c r="E22" s="1"/>
  <c r="I22" s="1"/>
  <c r="B191"/>
  <c r="I195"/>
  <c r="E34" s="1"/>
  <c r="I34" s="1"/>
  <c r="B201"/>
  <c r="I189"/>
  <c r="E28" s="1"/>
  <c r="I28" s="1"/>
  <c r="AE180"/>
  <c r="AF180" s="1"/>
  <c r="AE183"/>
  <c r="AF183" s="1"/>
  <c r="AE167"/>
  <c r="AF167" s="1"/>
  <c r="AE175"/>
  <c r="AF175" s="1"/>
  <c r="AE178"/>
  <c r="AF178" s="1"/>
  <c r="AE184"/>
  <c r="AF184" s="1"/>
  <c r="AE171"/>
  <c r="AF171" s="1"/>
  <c r="AE170"/>
  <c r="AF170" s="1"/>
  <c r="AE181"/>
  <c r="AF181" s="1"/>
  <c r="AE172"/>
  <c r="AF172" s="1"/>
  <c r="AE168"/>
  <c r="AF168" s="1"/>
  <c r="AE176"/>
  <c r="AF176" s="1"/>
  <c r="F262"/>
  <c r="I294" s="1"/>
  <c r="G43" s="1"/>
  <c r="F261"/>
  <c r="F263" s="1"/>
  <c r="B185"/>
  <c r="I167"/>
  <c r="K167" s="1"/>
  <c r="I186"/>
  <c r="E25" s="1"/>
  <c r="I25" s="1"/>
  <c r="B192"/>
  <c r="B200"/>
  <c r="I176"/>
  <c r="E15" s="1"/>
  <c r="I15" s="1"/>
  <c r="I192"/>
  <c r="E31" s="1"/>
  <c r="I31" s="1"/>
  <c r="I200"/>
  <c r="E39" s="1"/>
  <c r="I39" s="1"/>
  <c r="I180"/>
  <c r="I184"/>
  <c r="K184" s="1"/>
  <c r="I188"/>
  <c r="E27" s="1"/>
  <c r="I27" s="1"/>
  <c r="I193"/>
  <c r="E32" s="1"/>
  <c r="I32" s="1"/>
  <c r="I197"/>
  <c r="E36" s="1"/>
  <c r="I36" s="1"/>
  <c r="I202"/>
  <c r="E41" s="1"/>
  <c r="I41" s="1"/>
  <c r="B189"/>
  <c r="Q174"/>
  <c r="R174" s="1"/>
  <c r="Q167"/>
  <c r="R167" s="1"/>
  <c r="Q171"/>
  <c r="R171" s="1"/>
  <c r="Q180"/>
  <c r="R180" s="1"/>
  <c r="AE165"/>
  <c r="AF165" s="1"/>
  <c r="AE173"/>
  <c r="AF173" s="1"/>
  <c r="AE169"/>
  <c r="AF169" s="1"/>
  <c r="AE182"/>
  <c r="AF182" s="1"/>
  <c r="AE177"/>
  <c r="AF177" s="1"/>
  <c r="AE229"/>
  <c r="AF229" s="1"/>
  <c r="X183"/>
  <c r="Y183" s="1"/>
  <c r="X170"/>
  <c r="Y170" s="1"/>
  <c r="X174"/>
  <c r="Y174" s="1"/>
  <c r="X166"/>
  <c r="Y166" s="1"/>
  <c r="AE211"/>
  <c r="AF211" s="1"/>
  <c r="AE222"/>
  <c r="AF222" s="1"/>
  <c r="AE166"/>
  <c r="AF166" s="1"/>
  <c r="AE174"/>
  <c r="AF174" s="1"/>
  <c r="AE179"/>
  <c r="AF179" s="1"/>
  <c r="AE210"/>
  <c r="AE224"/>
  <c r="AF224" s="1"/>
  <c r="B289"/>
  <c r="I293"/>
  <c r="G42" s="1"/>
  <c r="I285"/>
  <c r="G34" s="1"/>
  <c r="I281"/>
  <c r="G30" s="1"/>
  <c r="I277"/>
  <c r="G26" s="1"/>
  <c r="B294"/>
  <c r="B286"/>
  <c r="B282"/>
  <c r="B278"/>
  <c r="I268"/>
  <c r="I257"/>
  <c r="I262"/>
  <c r="I266"/>
  <c r="I261"/>
  <c r="B291"/>
  <c r="I296"/>
  <c r="G45" s="1"/>
  <c r="C312"/>
  <c r="C301"/>
  <c r="A215"/>
  <c r="A260" s="1"/>
  <c r="A305" s="1"/>
  <c r="A170"/>
  <c r="E16"/>
  <c r="I16" s="1"/>
  <c r="K177"/>
  <c r="J177"/>
  <c r="E5"/>
  <c r="I5" s="1"/>
  <c r="E12"/>
  <c r="I12" s="1"/>
  <c r="J173"/>
  <c r="E192"/>
  <c r="BE168"/>
  <c r="AV175"/>
  <c r="AV174"/>
  <c r="AV179"/>
  <c r="AV180"/>
  <c r="AV170"/>
  <c r="AV169"/>
  <c r="AV183"/>
  <c r="AV168"/>
  <c r="AV178"/>
  <c r="AV184"/>
  <c r="AV181"/>
  <c r="AV165"/>
  <c r="AV172"/>
  <c r="AV182"/>
  <c r="AV171"/>
  <c r="AV167"/>
  <c r="AV176"/>
  <c r="AV166"/>
  <c r="AV177"/>
  <c r="AV173"/>
  <c r="U302"/>
  <c r="U257"/>
  <c r="C308"/>
  <c r="C306"/>
  <c r="F237"/>
  <c r="BE213"/>
  <c r="AV215"/>
  <c r="AV225"/>
  <c r="AV228"/>
  <c r="AV214"/>
  <c r="AV224"/>
  <c r="AV217"/>
  <c r="AV210"/>
  <c r="AV223"/>
  <c r="AV219"/>
  <c r="AV229"/>
  <c r="AV227"/>
  <c r="AV220"/>
  <c r="AV226"/>
  <c r="AV213"/>
  <c r="AV222"/>
  <c r="AV218"/>
  <c r="AV212"/>
  <c r="AV221"/>
  <c r="AV211"/>
  <c r="AV216"/>
  <c r="X222"/>
  <c r="Y222" s="1"/>
  <c r="X220"/>
  <c r="Y220" s="1"/>
  <c r="X219"/>
  <c r="Y219" s="1"/>
  <c r="X217"/>
  <c r="Y217" s="1"/>
  <c r="X212"/>
  <c r="Y212" s="1"/>
  <c r="X213"/>
  <c r="Y213" s="1"/>
  <c r="X224"/>
  <c r="Y224" s="1"/>
  <c r="X226"/>
  <c r="Y226" s="1"/>
  <c r="X229"/>
  <c r="Y229" s="1"/>
  <c r="X210"/>
  <c r="X216"/>
  <c r="Y216" s="1"/>
  <c r="X225"/>
  <c r="Y225" s="1"/>
  <c r="X221"/>
  <c r="Y221" s="1"/>
  <c r="X218"/>
  <c r="Y218" s="1"/>
  <c r="X211"/>
  <c r="Y211" s="1"/>
  <c r="X215"/>
  <c r="Y215" s="1"/>
  <c r="X228"/>
  <c r="Y228" s="1"/>
  <c r="X223"/>
  <c r="Y223" s="1"/>
  <c r="X214"/>
  <c r="Y214" s="1"/>
  <c r="X227"/>
  <c r="Y227" s="1"/>
  <c r="E6"/>
  <c r="I6" s="1"/>
  <c r="J167"/>
  <c r="J176"/>
  <c r="K176"/>
  <c r="E19"/>
  <c r="I19" s="1"/>
  <c r="K180"/>
  <c r="J180"/>
  <c r="E23"/>
  <c r="I23" s="1"/>
  <c r="J184"/>
  <c r="G133"/>
  <c r="D51" s="1"/>
  <c r="G132"/>
  <c r="D50" s="1"/>
  <c r="AE217"/>
  <c r="AF217" s="1"/>
  <c r="AE225"/>
  <c r="AF225" s="1"/>
  <c r="AE216"/>
  <c r="AF216" s="1"/>
  <c r="AE223"/>
  <c r="AF223" s="1"/>
  <c r="AE226"/>
  <c r="AF226" s="1"/>
  <c r="AQ276"/>
  <c r="AK322"/>
  <c r="E13"/>
  <c r="I13" s="1"/>
  <c r="J174"/>
  <c r="E18"/>
  <c r="I18" s="1"/>
  <c r="J179"/>
  <c r="K179"/>
  <c r="J183"/>
  <c r="K183"/>
  <c r="C302"/>
  <c r="B251"/>
  <c r="I248"/>
  <c r="F42" s="1"/>
  <c r="B247"/>
  <c r="I234"/>
  <c r="F28" s="1"/>
  <c r="B234"/>
  <c r="I230"/>
  <c r="F24" s="1"/>
  <c r="I228"/>
  <c r="I251"/>
  <c r="F45" s="1"/>
  <c r="I249"/>
  <c r="F43" s="1"/>
  <c r="B246"/>
  <c r="B245"/>
  <c r="I240"/>
  <c r="F34" s="1"/>
  <c r="I239"/>
  <c r="F33" s="1"/>
  <c r="B238"/>
  <c r="B237"/>
  <c r="I229"/>
  <c r="B250"/>
  <c r="B248"/>
  <c r="I246"/>
  <c r="F40" s="1"/>
  <c r="I242"/>
  <c r="F36" s="1"/>
  <c r="I241"/>
  <c r="F35" s="1"/>
  <c r="B240"/>
  <c r="B239"/>
  <c r="I233"/>
  <c r="F27" s="1"/>
  <c r="B231"/>
  <c r="I250"/>
  <c r="F44" s="1"/>
  <c r="I244"/>
  <c r="F38" s="1"/>
  <c r="I243"/>
  <c r="F37" s="1"/>
  <c r="B242"/>
  <c r="B241"/>
  <c r="I236"/>
  <c r="F30" s="1"/>
  <c r="I235"/>
  <c r="F29" s="1"/>
  <c r="B233"/>
  <c r="I232"/>
  <c r="F26" s="1"/>
  <c r="I231"/>
  <c r="F25" s="1"/>
  <c r="I226"/>
  <c r="I247"/>
  <c r="F41" s="1"/>
  <c r="B243"/>
  <c r="B236"/>
  <c r="B232"/>
  <c r="I227"/>
  <c r="I224"/>
  <c r="I221"/>
  <c r="I220"/>
  <c r="I219"/>
  <c r="I216"/>
  <c r="I215"/>
  <c r="I214"/>
  <c r="I212"/>
  <c r="B249"/>
  <c r="B244"/>
  <c r="I225"/>
  <c r="I213"/>
  <c r="I237"/>
  <c r="F31" s="1"/>
  <c r="I222"/>
  <c r="I217"/>
  <c r="I210"/>
  <c r="I245"/>
  <c r="F39" s="1"/>
  <c r="I211"/>
  <c r="I238"/>
  <c r="F32" s="1"/>
  <c r="B235"/>
  <c r="I223"/>
  <c r="B230"/>
  <c r="I218"/>
  <c r="Q228"/>
  <c r="R228" s="1"/>
  <c r="Q225"/>
  <c r="R225" s="1"/>
  <c r="Q226"/>
  <c r="R226" s="1"/>
  <c r="Q220"/>
  <c r="R220" s="1"/>
  <c r="Q219"/>
  <c r="R219" s="1"/>
  <c r="Q212"/>
  <c r="R212" s="1"/>
  <c r="Q227"/>
  <c r="R227" s="1"/>
  <c r="Q222"/>
  <c r="R222" s="1"/>
  <c r="Q217"/>
  <c r="R217" s="1"/>
  <c r="Q216"/>
  <c r="R216" s="1"/>
  <c r="Q215"/>
  <c r="R215" s="1"/>
  <c r="Q214"/>
  <c r="R214" s="1"/>
  <c r="Q213"/>
  <c r="R213" s="1"/>
  <c r="Q223"/>
  <c r="R223" s="1"/>
  <c r="Q218"/>
  <c r="R218" s="1"/>
  <c r="Q210"/>
  <c r="Q229"/>
  <c r="R229" s="1"/>
  <c r="Q221"/>
  <c r="R221" s="1"/>
  <c r="Q211"/>
  <c r="R211" s="1"/>
  <c r="Q224"/>
  <c r="R224" s="1"/>
  <c r="A126"/>
  <c r="A82"/>
  <c r="E8"/>
  <c r="I8" s="1"/>
  <c r="J169"/>
  <c r="E4"/>
  <c r="I4" s="1"/>
  <c r="K165"/>
  <c r="E11"/>
  <c r="I11" s="1"/>
  <c r="K172"/>
  <c r="J172"/>
  <c r="E14"/>
  <c r="I14" s="1"/>
  <c r="J175"/>
  <c r="K175"/>
  <c r="E21"/>
  <c r="I21" s="1"/>
  <c r="K182"/>
  <c r="R165"/>
  <c r="O176" s="1"/>
  <c r="G187" s="1"/>
  <c r="Y165"/>
  <c r="AE214"/>
  <c r="AF214" s="1"/>
  <c r="AE213"/>
  <c r="AF213" s="1"/>
  <c r="AE212"/>
  <c r="AF212" s="1"/>
  <c r="AE228"/>
  <c r="AF228" s="1"/>
  <c r="AE215"/>
  <c r="AF215" s="1"/>
  <c r="AF210"/>
  <c r="O302"/>
  <c r="O257"/>
  <c r="AR169"/>
  <c r="AQ172" s="1"/>
  <c r="AR170"/>
  <c r="AQ173" s="1"/>
  <c r="C311"/>
  <c r="T276"/>
  <c r="Z276" s="1"/>
  <c r="AF276" s="1"/>
  <c r="AL276" s="1"/>
  <c r="AR276" s="1"/>
  <c r="AX276" s="1"/>
  <c r="BD276" s="1"/>
  <c r="BJ276" s="1"/>
  <c r="N322"/>
  <c r="T322" s="1"/>
  <c r="Z322" s="1"/>
  <c r="AF322" s="1"/>
  <c r="AL322" s="1"/>
  <c r="AR322" s="1"/>
  <c r="AX322" s="1"/>
  <c r="BD322" s="1"/>
  <c r="BJ322" s="1"/>
  <c r="AL229"/>
  <c r="AM229" s="1"/>
  <c r="AL217"/>
  <c r="AM217" s="1"/>
  <c r="AL220"/>
  <c r="AM220" s="1"/>
  <c r="AL214"/>
  <c r="AM214" s="1"/>
  <c r="AL224"/>
  <c r="AM224" s="1"/>
  <c r="AL213"/>
  <c r="AM213" s="1"/>
  <c r="AL227"/>
  <c r="AM227" s="1"/>
  <c r="AL218"/>
  <c r="AM218" s="1"/>
  <c r="AL223"/>
  <c r="AM223" s="1"/>
  <c r="AL215"/>
  <c r="AM215" s="1"/>
  <c r="AL226"/>
  <c r="AM226" s="1"/>
  <c r="AL219"/>
  <c r="AM219" s="1"/>
  <c r="AL221"/>
  <c r="AM221" s="1"/>
  <c r="AL228"/>
  <c r="AM228" s="1"/>
  <c r="AL222"/>
  <c r="AM222" s="1"/>
  <c r="AL211"/>
  <c r="AM211" s="1"/>
  <c r="AL216"/>
  <c r="AM216" s="1"/>
  <c r="AL212"/>
  <c r="AM212" s="1"/>
  <c r="AL210"/>
  <c r="AL225"/>
  <c r="AM225" s="1"/>
  <c r="AQ215"/>
  <c r="AQ216" s="1"/>
  <c r="AQ214"/>
  <c r="AL178"/>
  <c r="AM178" s="1"/>
  <c r="AL176"/>
  <c r="AM176" s="1"/>
  <c r="AL174"/>
  <c r="AM174" s="1"/>
  <c r="AL169"/>
  <c r="AM169" s="1"/>
  <c r="AL184"/>
  <c r="AM184" s="1"/>
  <c r="AL177"/>
  <c r="AM177" s="1"/>
  <c r="AL175"/>
  <c r="AM175" s="1"/>
  <c r="AL171"/>
  <c r="AM171" s="1"/>
  <c r="AL168"/>
  <c r="AM168" s="1"/>
  <c r="AL170"/>
  <c r="AM170" s="1"/>
  <c r="AL183"/>
  <c r="AM183" s="1"/>
  <c r="AL179"/>
  <c r="AM179" s="1"/>
  <c r="AL166"/>
  <c r="AM166" s="1"/>
  <c r="AL165"/>
  <c r="AL181"/>
  <c r="AM181" s="1"/>
  <c r="AL173"/>
  <c r="AM173" s="1"/>
  <c r="AL172"/>
  <c r="AM172" s="1"/>
  <c r="AL167"/>
  <c r="AM167" s="1"/>
  <c r="AL182"/>
  <c r="AM182" s="1"/>
  <c r="AL180"/>
  <c r="AM180" s="1"/>
  <c r="K170"/>
  <c r="J170"/>
  <c r="E7"/>
  <c r="I7" s="1"/>
  <c r="K168"/>
  <c r="E17"/>
  <c r="I17" s="1"/>
  <c r="K178"/>
  <c r="J178"/>
  <c r="E20"/>
  <c r="I20" s="1"/>
  <c r="J181"/>
  <c r="K181"/>
  <c r="G131"/>
  <c r="D49" s="1"/>
  <c r="G130"/>
  <c r="D48" s="1"/>
  <c r="AE219"/>
  <c r="AF219" s="1"/>
  <c r="AE218"/>
  <c r="AF218" s="1"/>
  <c r="AE227"/>
  <c r="AF227" s="1"/>
  <c r="AE221"/>
  <c r="AF221" s="1"/>
  <c r="AY170" i="49"/>
  <c r="AX173" s="1"/>
  <c r="C310"/>
  <c r="E193"/>
  <c r="BL168"/>
  <c r="BC171"/>
  <c r="BC178"/>
  <c r="BC167"/>
  <c r="BC184"/>
  <c r="BC181"/>
  <c r="BC177"/>
  <c r="BC174"/>
  <c r="BC166"/>
  <c r="BC183"/>
  <c r="BC173"/>
  <c r="BC182"/>
  <c r="BC168"/>
  <c r="BC172"/>
  <c r="BC180"/>
  <c r="BC165"/>
  <c r="BC170"/>
  <c r="BC179"/>
  <c r="BC169"/>
  <c r="BC176"/>
  <c r="BC175"/>
  <c r="D15"/>
  <c r="K131"/>
  <c r="J131"/>
  <c r="D10"/>
  <c r="K126"/>
  <c r="J126"/>
  <c r="D13"/>
  <c r="K129"/>
  <c r="J129"/>
  <c r="D22"/>
  <c r="K138"/>
  <c r="J138"/>
  <c r="D9"/>
  <c r="K125"/>
  <c r="J125"/>
  <c r="C315"/>
  <c r="C304"/>
  <c r="Q175"/>
  <c r="R175" s="1"/>
  <c r="Q177"/>
  <c r="R177" s="1"/>
  <c r="Q173"/>
  <c r="R173" s="1"/>
  <c r="Q178"/>
  <c r="R178" s="1"/>
  <c r="Q174"/>
  <c r="R174" s="1"/>
  <c r="Q184"/>
  <c r="R184" s="1"/>
  <c r="Q183"/>
  <c r="R183" s="1"/>
  <c r="Q182"/>
  <c r="R182" s="1"/>
  <c r="Q181"/>
  <c r="R181" s="1"/>
  <c r="Q180"/>
  <c r="R180" s="1"/>
  <c r="Q179"/>
  <c r="R179" s="1"/>
  <c r="Q176"/>
  <c r="R176" s="1"/>
  <c r="Q170"/>
  <c r="R170" s="1"/>
  <c r="Q169"/>
  <c r="R169" s="1"/>
  <c r="Q171"/>
  <c r="R171" s="1"/>
  <c r="Q168"/>
  <c r="R168" s="1"/>
  <c r="Q167"/>
  <c r="R167" s="1"/>
  <c r="Q166"/>
  <c r="R166" s="1"/>
  <c r="Q165"/>
  <c r="Q172"/>
  <c r="R172" s="1"/>
  <c r="AY169"/>
  <c r="AX172" s="1"/>
  <c r="B251"/>
  <c r="I248"/>
  <c r="F42" s="1"/>
  <c r="B247"/>
  <c r="I250"/>
  <c r="F44" s="1"/>
  <c r="I244"/>
  <c r="F38" s="1"/>
  <c r="I243"/>
  <c r="F37" s="1"/>
  <c r="B242"/>
  <c r="B241"/>
  <c r="I236"/>
  <c r="F30" s="1"/>
  <c r="I235"/>
  <c r="F29" s="1"/>
  <c r="I231"/>
  <c r="F25" s="1"/>
  <c r="B230"/>
  <c r="I227"/>
  <c r="B249"/>
  <c r="I247"/>
  <c r="F41" s="1"/>
  <c r="I245"/>
  <c r="F39" s="1"/>
  <c r="B244"/>
  <c r="B243"/>
  <c r="I238"/>
  <c r="F32" s="1"/>
  <c r="I237"/>
  <c r="F31" s="1"/>
  <c r="B236"/>
  <c r="B235"/>
  <c r="I234"/>
  <c r="F28" s="1"/>
  <c r="B234"/>
  <c r="I230"/>
  <c r="F24" s="1"/>
  <c r="I228"/>
  <c r="I224"/>
  <c r="I251"/>
  <c r="F45" s="1"/>
  <c r="I249"/>
  <c r="F43" s="1"/>
  <c r="B246"/>
  <c r="B245"/>
  <c r="I240"/>
  <c r="F34" s="1"/>
  <c r="I239"/>
  <c r="F33" s="1"/>
  <c r="B238"/>
  <c r="B237"/>
  <c r="I233"/>
  <c r="F27" s="1"/>
  <c r="B233"/>
  <c r="I232"/>
  <c r="F26" s="1"/>
  <c r="B232"/>
  <c r="I229"/>
  <c r="I225"/>
  <c r="B250"/>
  <c r="B248"/>
  <c r="I246"/>
  <c r="F40" s="1"/>
  <c r="I242"/>
  <c r="F36" s="1"/>
  <c r="I241"/>
  <c r="F35" s="1"/>
  <c r="B240"/>
  <c r="B239"/>
  <c r="B231"/>
  <c r="I226"/>
  <c r="I213"/>
  <c r="I221"/>
  <c r="I220"/>
  <c r="I219"/>
  <c r="I210"/>
  <c r="I222"/>
  <c r="I217"/>
  <c r="I211"/>
  <c r="I223"/>
  <c r="I218"/>
  <c r="I216"/>
  <c r="I215"/>
  <c r="I214"/>
  <c r="I212"/>
  <c r="AQ276"/>
  <c r="AK322"/>
  <c r="D11"/>
  <c r="J127"/>
  <c r="K127"/>
  <c r="D18"/>
  <c r="K134"/>
  <c r="J134"/>
  <c r="D5"/>
  <c r="J121"/>
  <c r="K121"/>
  <c r="D21"/>
  <c r="J137"/>
  <c r="K137"/>
  <c r="D6"/>
  <c r="K122"/>
  <c r="J122"/>
  <c r="C305"/>
  <c r="F237"/>
  <c r="BE213"/>
  <c r="AV223"/>
  <c r="AV227"/>
  <c r="AV229"/>
  <c r="AV216"/>
  <c r="AV211"/>
  <c r="AV212"/>
  <c r="AV217"/>
  <c r="AV219"/>
  <c r="AV226"/>
  <c r="AV222"/>
  <c r="AV228"/>
  <c r="AV218"/>
  <c r="AV213"/>
  <c r="AV224"/>
  <c r="AV221"/>
  <c r="AV214"/>
  <c r="AV210"/>
  <c r="AV220"/>
  <c r="AV215"/>
  <c r="AV225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U302"/>
  <c r="U257"/>
  <c r="C300"/>
  <c r="X177"/>
  <c r="Y177" s="1"/>
  <c r="X175"/>
  <c r="Y175" s="1"/>
  <c r="X178"/>
  <c r="Y178" s="1"/>
  <c r="X174"/>
  <c r="Y174" s="1"/>
  <c r="X173"/>
  <c r="Y173" s="1"/>
  <c r="X184"/>
  <c r="Y184" s="1"/>
  <c r="X183"/>
  <c r="Y183" s="1"/>
  <c r="X182"/>
  <c r="Y182" s="1"/>
  <c r="X181"/>
  <c r="Y181" s="1"/>
  <c r="X180"/>
  <c r="Y180" s="1"/>
  <c r="X179"/>
  <c r="Y179" s="1"/>
  <c r="X176"/>
  <c r="Y176" s="1"/>
  <c r="X171"/>
  <c r="Y171" s="1"/>
  <c r="X170"/>
  <c r="Y170" s="1"/>
  <c r="X172"/>
  <c r="Y172" s="1"/>
  <c r="X168"/>
  <c r="Y168" s="1"/>
  <c r="X169"/>
  <c r="Y169" s="1"/>
  <c r="X167"/>
  <c r="Y167" s="1"/>
  <c r="X166"/>
  <c r="Y166" s="1"/>
  <c r="X165"/>
  <c r="A215"/>
  <c r="A260" s="1"/>
  <c r="A305" s="1"/>
  <c r="A170"/>
  <c r="AS175"/>
  <c r="AT175" s="1"/>
  <c r="AS177"/>
  <c r="AT177" s="1"/>
  <c r="AS173"/>
  <c r="AT173" s="1"/>
  <c r="AS178"/>
  <c r="AT178" s="1"/>
  <c r="AS174"/>
  <c r="AT174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0"/>
  <c r="AT170" s="1"/>
  <c r="AS169"/>
  <c r="AT169" s="1"/>
  <c r="AS168"/>
  <c r="AT168" s="1"/>
  <c r="AS171"/>
  <c r="AT171" s="1"/>
  <c r="AS167"/>
  <c r="AT167" s="1"/>
  <c r="AS166"/>
  <c r="AT166" s="1"/>
  <c r="AS165"/>
  <c r="AS172"/>
  <c r="AT172" s="1"/>
  <c r="K123"/>
  <c r="D7"/>
  <c r="J123"/>
  <c r="D20"/>
  <c r="K136"/>
  <c r="J136"/>
  <c r="D17"/>
  <c r="J133"/>
  <c r="K133"/>
  <c r="D8"/>
  <c r="J124"/>
  <c r="K124"/>
  <c r="I119"/>
  <c r="G129" s="1"/>
  <c r="D47" s="1"/>
  <c r="D4"/>
  <c r="K120"/>
  <c r="J120"/>
  <c r="D16"/>
  <c r="K132"/>
  <c r="J132"/>
  <c r="AE217"/>
  <c r="AF217" s="1"/>
  <c r="AE213"/>
  <c r="AF213" s="1"/>
  <c r="AE210"/>
  <c r="AE212"/>
  <c r="AF212" s="1"/>
  <c r="AE226"/>
  <c r="AF226" s="1"/>
  <c r="AE224"/>
  <c r="AF224" s="1"/>
  <c r="AE214"/>
  <c r="AF214" s="1"/>
  <c r="AE222"/>
  <c r="AF222" s="1"/>
  <c r="AE218"/>
  <c r="AF218" s="1"/>
  <c r="AE225"/>
  <c r="AF225" s="1"/>
  <c r="AE228"/>
  <c r="AF228" s="1"/>
  <c r="AE215"/>
  <c r="AF215" s="1"/>
  <c r="AE221"/>
  <c r="AF221" s="1"/>
  <c r="AE219"/>
  <c r="AF219" s="1"/>
  <c r="AE229"/>
  <c r="AF229" s="1"/>
  <c r="AE227"/>
  <c r="AF227" s="1"/>
  <c r="AE216"/>
  <c r="AF216" s="1"/>
  <c r="AE211"/>
  <c r="AF211" s="1"/>
  <c r="AE220"/>
  <c r="AF220" s="1"/>
  <c r="AE223"/>
  <c r="AF223" s="1"/>
  <c r="AL227"/>
  <c r="AM227" s="1"/>
  <c r="AL225"/>
  <c r="AM225" s="1"/>
  <c r="AL215"/>
  <c r="AM215" s="1"/>
  <c r="AL217"/>
  <c r="AM217" s="1"/>
  <c r="AL219"/>
  <c r="AM219" s="1"/>
  <c r="AL226"/>
  <c r="AM226" s="1"/>
  <c r="AL229"/>
  <c r="AM229" s="1"/>
  <c r="AL216"/>
  <c r="AM216" s="1"/>
  <c r="AL212"/>
  <c r="AM212" s="1"/>
  <c r="AL220"/>
  <c r="AM220" s="1"/>
  <c r="AL210"/>
  <c r="AL224"/>
  <c r="AM224" s="1"/>
  <c r="AL218"/>
  <c r="AM218" s="1"/>
  <c r="AL213"/>
  <c r="AM213" s="1"/>
  <c r="AL223"/>
  <c r="AM223" s="1"/>
  <c r="AL228"/>
  <c r="AM228" s="1"/>
  <c r="AL222"/>
  <c r="AM222" s="1"/>
  <c r="AL214"/>
  <c r="AM214" s="1"/>
  <c r="AL211"/>
  <c r="AM211" s="1"/>
  <c r="AL221"/>
  <c r="AM221" s="1"/>
  <c r="B206"/>
  <c r="I203"/>
  <c r="E42" s="1"/>
  <c r="I42" s="1"/>
  <c r="B202"/>
  <c r="I189"/>
  <c r="E28" s="1"/>
  <c r="I28" s="1"/>
  <c r="B189"/>
  <c r="I185"/>
  <c r="E24" s="1"/>
  <c r="I24" s="1"/>
  <c r="B204"/>
  <c r="I202"/>
  <c r="E41" s="1"/>
  <c r="I41" s="1"/>
  <c r="I200"/>
  <c r="E39" s="1"/>
  <c r="I39" s="1"/>
  <c r="B199"/>
  <c r="B198"/>
  <c r="I193"/>
  <c r="E32" s="1"/>
  <c r="I32" s="1"/>
  <c r="I192"/>
  <c r="E31" s="1"/>
  <c r="I31" s="1"/>
  <c r="B191"/>
  <c r="B190"/>
  <c r="B187"/>
  <c r="B185"/>
  <c r="I173"/>
  <c r="I206"/>
  <c r="E45" s="1"/>
  <c r="I45" s="1"/>
  <c r="I204"/>
  <c r="E43" s="1"/>
  <c r="I43" s="1"/>
  <c r="B201"/>
  <c r="B200"/>
  <c r="I195"/>
  <c r="E34" s="1"/>
  <c r="I34" s="1"/>
  <c r="I194"/>
  <c r="E33" s="1"/>
  <c r="I33" s="1"/>
  <c r="B193"/>
  <c r="B192"/>
  <c r="I177"/>
  <c r="I172"/>
  <c r="B205"/>
  <c r="B203"/>
  <c r="I201"/>
  <c r="E40" s="1"/>
  <c r="I40" s="1"/>
  <c r="I197"/>
  <c r="E36" s="1"/>
  <c r="I36" s="1"/>
  <c r="I196"/>
  <c r="E35" s="1"/>
  <c r="I35" s="1"/>
  <c r="B195"/>
  <c r="B194"/>
  <c r="I188"/>
  <c r="E27" s="1"/>
  <c r="I27" s="1"/>
  <c r="B186"/>
  <c r="I178"/>
  <c r="I176"/>
  <c r="I174"/>
  <c r="I205"/>
  <c r="E44" s="1"/>
  <c r="I44" s="1"/>
  <c r="I199"/>
  <c r="E38" s="1"/>
  <c r="I38" s="1"/>
  <c r="I198"/>
  <c r="E37" s="1"/>
  <c r="I37" s="1"/>
  <c r="B197"/>
  <c r="B196"/>
  <c r="I191"/>
  <c r="E30" s="1"/>
  <c r="I30" s="1"/>
  <c r="I190"/>
  <c r="E29" s="1"/>
  <c r="I29" s="1"/>
  <c r="B188"/>
  <c r="I187"/>
  <c r="E26" s="1"/>
  <c r="I26" s="1"/>
  <c r="I186"/>
  <c r="E25" s="1"/>
  <c r="I25" s="1"/>
  <c r="I184"/>
  <c r="I183"/>
  <c r="I182"/>
  <c r="I181"/>
  <c r="I180"/>
  <c r="I179"/>
  <c r="I175"/>
  <c r="I169"/>
  <c r="I170"/>
  <c r="I171"/>
  <c r="I168"/>
  <c r="I167"/>
  <c r="I166"/>
  <c r="I165"/>
  <c r="O302"/>
  <c r="O257"/>
  <c r="C311"/>
  <c r="C314"/>
  <c r="A82"/>
  <c r="A126"/>
  <c r="D19"/>
  <c r="K135"/>
  <c r="J135"/>
  <c r="D14"/>
  <c r="K130"/>
  <c r="J130"/>
  <c r="D23"/>
  <c r="J139"/>
  <c r="K139"/>
  <c r="D12"/>
  <c r="K128"/>
  <c r="J128"/>
  <c r="AQ214"/>
  <c r="AQ215"/>
  <c r="AQ216" s="1"/>
  <c r="X227"/>
  <c r="Y227" s="1"/>
  <c r="X224"/>
  <c r="Y224" s="1"/>
  <c r="X211"/>
  <c r="Y211" s="1"/>
  <c r="X219"/>
  <c r="Y219" s="1"/>
  <c r="X228"/>
  <c r="Y228" s="1"/>
  <c r="X226"/>
  <c r="Y226" s="1"/>
  <c r="X221"/>
  <c r="Y221" s="1"/>
  <c r="X213"/>
  <c r="Y213" s="1"/>
  <c r="X222"/>
  <c r="Y222" s="1"/>
  <c r="X217"/>
  <c r="Y217" s="1"/>
  <c r="X225"/>
  <c r="Y225" s="1"/>
  <c r="X223"/>
  <c r="Y223" s="1"/>
  <c r="X214"/>
  <c r="Y214" s="1"/>
  <c r="X229"/>
  <c r="Y229" s="1"/>
  <c r="X215"/>
  <c r="Y215" s="1"/>
  <c r="X212"/>
  <c r="Y212" s="1"/>
  <c r="X220"/>
  <c r="Y220" s="1"/>
  <c r="X216"/>
  <c r="Y216" s="1"/>
  <c r="X210"/>
  <c r="X218"/>
  <c r="Y218" s="1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73"/>
  <c r="AM173" s="1"/>
  <c r="AL177"/>
  <c r="AM177" s="1"/>
  <c r="AL178"/>
  <c r="AM178" s="1"/>
  <c r="AL176"/>
  <c r="AM176" s="1"/>
  <c r="AL174"/>
  <c r="AM174" s="1"/>
  <c r="AL170"/>
  <c r="AM170" s="1"/>
  <c r="AL171"/>
  <c r="AM171" s="1"/>
  <c r="AL167"/>
  <c r="AM167" s="1"/>
  <c r="AL166"/>
  <c r="AM166" s="1"/>
  <c r="AL165"/>
  <c r="AL169"/>
  <c r="AM169" s="1"/>
  <c r="AL172"/>
  <c r="AM172" s="1"/>
  <c r="AL168"/>
  <c r="AM168" s="1"/>
  <c r="F262"/>
  <c r="F261"/>
  <c r="F263" s="1"/>
  <c r="Q227"/>
  <c r="R227" s="1"/>
  <c r="Q228"/>
  <c r="R228" s="1"/>
  <c r="Q224"/>
  <c r="R224" s="1"/>
  <c r="Q229"/>
  <c r="R229" s="1"/>
  <c r="Q225"/>
  <c r="R225" s="1"/>
  <c r="Q226"/>
  <c r="R226" s="1"/>
  <c r="Q216"/>
  <c r="R216" s="1"/>
  <c r="Q215"/>
  <c r="R215" s="1"/>
  <c r="Q214"/>
  <c r="R214" s="1"/>
  <c r="Q213"/>
  <c r="R213" s="1"/>
  <c r="Q220"/>
  <c r="R220" s="1"/>
  <c r="Q219"/>
  <c r="R219" s="1"/>
  <c r="Q210"/>
  <c r="Q222"/>
  <c r="R222" s="1"/>
  <c r="Q217"/>
  <c r="R217" s="1"/>
  <c r="Q211"/>
  <c r="R211" s="1"/>
  <c r="Q223"/>
  <c r="R223" s="1"/>
  <c r="Q218"/>
  <c r="R218" s="1"/>
  <c r="Q212"/>
  <c r="R212" s="1"/>
  <c r="Q221"/>
  <c r="R221" s="1"/>
  <c r="AE178"/>
  <c r="AF178" s="1"/>
  <c r="AE175"/>
  <c r="AF175" s="1"/>
  <c r="AE174"/>
  <c r="AF174" s="1"/>
  <c r="AE184"/>
  <c r="AF184" s="1"/>
  <c r="AE183"/>
  <c r="AF183" s="1"/>
  <c r="AE182"/>
  <c r="AF182" s="1"/>
  <c r="AE181"/>
  <c r="AF181" s="1"/>
  <c r="AE180"/>
  <c r="AF180" s="1"/>
  <c r="AE179"/>
  <c r="AF179" s="1"/>
  <c r="AE173"/>
  <c r="AF173" s="1"/>
  <c r="AE177"/>
  <c r="AF177" s="1"/>
  <c r="AE176"/>
  <c r="AF176" s="1"/>
  <c r="AE170"/>
  <c r="AF170" s="1"/>
  <c r="AE167"/>
  <c r="AF167" s="1"/>
  <c r="AE166"/>
  <c r="AF166" s="1"/>
  <c r="AE165"/>
  <c r="AE172"/>
  <c r="AF172" s="1"/>
  <c r="AE171"/>
  <c r="AF171" s="1"/>
  <c r="AE169"/>
  <c r="AF169" s="1"/>
  <c r="AE168"/>
  <c r="AF168" s="1"/>
  <c r="F262" i="48"/>
  <c r="AL220"/>
  <c r="AM220" s="1"/>
  <c r="AL225"/>
  <c r="AM225" s="1"/>
  <c r="AL213"/>
  <c r="AM213" s="1"/>
  <c r="AL226"/>
  <c r="AM226" s="1"/>
  <c r="AL219"/>
  <c r="AM219" s="1"/>
  <c r="X171"/>
  <c r="Y171" s="1"/>
  <c r="X180"/>
  <c r="Y180" s="1"/>
  <c r="X184"/>
  <c r="Y184" s="1"/>
  <c r="X178"/>
  <c r="Y178" s="1"/>
  <c r="AL218"/>
  <c r="AM218" s="1"/>
  <c r="AL215"/>
  <c r="AM215" s="1"/>
  <c r="AL228"/>
  <c r="AM228" s="1"/>
  <c r="AL221"/>
  <c r="AM221" s="1"/>
  <c r="AL211"/>
  <c r="AM211" s="1"/>
  <c r="F261"/>
  <c r="F263" s="1"/>
  <c r="AL229"/>
  <c r="AM229" s="1"/>
  <c r="AL224"/>
  <c r="AM224" s="1"/>
  <c r="AL222"/>
  <c r="AM222" s="1"/>
  <c r="AL210"/>
  <c r="AL209" s="1"/>
  <c r="AJ219" s="1"/>
  <c r="G235" s="1"/>
  <c r="C307"/>
  <c r="Q229"/>
  <c r="R229" s="1"/>
  <c r="Q227"/>
  <c r="R227" s="1"/>
  <c r="Q223"/>
  <c r="R223" s="1"/>
  <c r="Q221"/>
  <c r="R221" s="1"/>
  <c r="Q224"/>
  <c r="R224" s="1"/>
  <c r="Q220"/>
  <c r="R220" s="1"/>
  <c r="Q219"/>
  <c r="R219" s="1"/>
  <c r="Q217"/>
  <c r="R217" s="1"/>
  <c r="Q228"/>
  <c r="R228" s="1"/>
  <c r="Q225"/>
  <c r="R225" s="1"/>
  <c r="Q222"/>
  <c r="R222" s="1"/>
  <c r="Q218"/>
  <c r="R218" s="1"/>
  <c r="Q212"/>
  <c r="R212" s="1"/>
  <c r="Q226"/>
  <c r="R226" s="1"/>
  <c r="Q216"/>
  <c r="R216" s="1"/>
  <c r="Q215"/>
  <c r="R215" s="1"/>
  <c r="Q213"/>
  <c r="R213" s="1"/>
  <c r="Q210"/>
  <c r="Q211"/>
  <c r="R211" s="1"/>
  <c r="Q214"/>
  <c r="R214" s="1"/>
  <c r="D6"/>
  <c r="J122"/>
  <c r="K122"/>
  <c r="J139"/>
  <c r="D23"/>
  <c r="K139"/>
  <c r="D5"/>
  <c r="J121"/>
  <c r="K121"/>
  <c r="D12"/>
  <c r="J128"/>
  <c r="K128"/>
  <c r="D20"/>
  <c r="K136"/>
  <c r="J136"/>
  <c r="C304"/>
  <c r="AE178"/>
  <c r="AF178" s="1"/>
  <c r="AE175"/>
  <c r="AF175" s="1"/>
  <c r="AE174"/>
  <c r="AF174" s="1"/>
  <c r="AE169"/>
  <c r="AF169" s="1"/>
  <c r="AE184"/>
  <c r="AF184" s="1"/>
  <c r="AE183"/>
  <c r="AF183" s="1"/>
  <c r="AE182"/>
  <c r="AF182" s="1"/>
  <c r="AE181"/>
  <c r="AF181" s="1"/>
  <c r="AE180"/>
  <c r="AF180" s="1"/>
  <c r="AE179"/>
  <c r="AF179" s="1"/>
  <c r="AE173"/>
  <c r="AF173" s="1"/>
  <c r="AE168"/>
  <c r="AF168" s="1"/>
  <c r="AE172"/>
  <c r="AF172" s="1"/>
  <c r="AE171"/>
  <c r="AF171" s="1"/>
  <c r="AE177"/>
  <c r="AF177" s="1"/>
  <c r="AE176"/>
  <c r="AF176" s="1"/>
  <c r="AE165"/>
  <c r="AE167"/>
  <c r="AF167" s="1"/>
  <c r="AE166"/>
  <c r="AF166" s="1"/>
  <c r="AE170"/>
  <c r="AF170" s="1"/>
  <c r="O302"/>
  <c r="O257"/>
  <c r="AK322"/>
  <c r="AQ276"/>
  <c r="AQ215"/>
  <c r="AQ216" s="1"/>
  <c r="AQ214"/>
  <c r="F237"/>
  <c r="BE213"/>
  <c r="AV220"/>
  <c r="AV228"/>
  <c r="AV225"/>
  <c r="AV211"/>
  <c r="AV216"/>
  <c r="AV219"/>
  <c r="AV215"/>
  <c r="AV213"/>
  <c r="AV222"/>
  <c r="AV210"/>
  <c r="AV227"/>
  <c r="AV229"/>
  <c r="AV223"/>
  <c r="AV221"/>
  <c r="AV218"/>
  <c r="AV226"/>
  <c r="AV224"/>
  <c r="AV214"/>
  <c r="AV217"/>
  <c r="AV212"/>
  <c r="Q180"/>
  <c r="R180" s="1"/>
  <c r="Q184"/>
  <c r="R184" s="1"/>
  <c r="Q165"/>
  <c r="Q173"/>
  <c r="R173" s="1"/>
  <c r="Q175"/>
  <c r="R175" s="1"/>
  <c r="AE227"/>
  <c r="AF227" s="1"/>
  <c r="AE229"/>
  <c r="AF229" s="1"/>
  <c r="AE214"/>
  <c r="AF214" s="1"/>
  <c r="AE218"/>
  <c r="AF218" s="1"/>
  <c r="AE212"/>
  <c r="AF212" s="1"/>
  <c r="I180"/>
  <c r="I184"/>
  <c r="I188"/>
  <c r="E27" s="1"/>
  <c r="I27" s="1"/>
  <c r="B201"/>
  <c r="I176"/>
  <c r="B191"/>
  <c r="B204"/>
  <c r="I167"/>
  <c r="B185"/>
  <c r="I199"/>
  <c r="E38" s="1"/>
  <c r="I38" s="1"/>
  <c r="I173"/>
  <c r="I201"/>
  <c r="E40" s="1"/>
  <c r="I40" s="1"/>
  <c r="I190"/>
  <c r="E29" s="1"/>
  <c r="I29" s="1"/>
  <c r="I194"/>
  <c r="E33" s="1"/>
  <c r="I33" s="1"/>
  <c r="I198"/>
  <c r="E37" s="1"/>
  <c r="I37" s="1"/>
  <c r="I204"/>
  <c r="E43" s="1"/>
  <c r="I43" s="1"/>
  <c r="I226"/>
  <c r="I250"/>
  <c r="F44" s="1"/>
  <c r="I216"/>
  <c r="B230"/>
  <c r="B241"/>
  <c r="I217"/>
  <c r="B249"/>
  <c r="I223"/>
  <c r="B235"/>
  <c r="B243"/>
  <c r="B232"/>
  <c r="B236"/>
  <c r="B240"/>
  <c r="B244"/>
  <c r="B250"/>
  <c r="B251"/>
  <c r="U302"/>
  <c r="U257"/>
  <c r="AR170"/>
  <c r="AQ173" s="1"/>
  <c r="AR169"/>
  <c r="AQ172" s="1"/>
  <c r="J135"/>
  <c r="D19"/>
  <c r="K135"/>
  <c r="D4"/>
  <c r="I119"/>
  <c r="G129" s="1"/>
  <c r="D47" s="1"/>
  <c r="K120"/>
  <c r="J120"/>
  <c r="D21"/>
  <c r="K137"/>
  <c r="J137"/>
  <c r="D11"/>
  <c r="K127"/>
  <c r="J127"/>
  <c r="D18"/>
  <c r="K134"/>
  <c r="J134"/>
  <c r="A215"/>
  <c r="A260" s="1"/>
  <c r="A305" s="1"/>
  <c r="A170"/>
  <c r="Y165"/>
  <c r="V176" s="1"/>
  <c r="G188" s="1"/>
  <c r="Q179"/>
  <c r="R179" s="1"/>
  <c r="Q183"/>
  <c r="R183" s="1"/>
  <c r="Q178"/>
  <c r="R178" s="1"/>
  <c r="Q168"/>
  <c r="R168" s="1"/>
  <c r="Q171"/>
  <c r="R171" s="1"/>
  <c r="AE210"/>
  <c r="AE215"/>
  <c r="AF215" s="1"/>
  <c r="AE222"/>
  <c r="AF222" s="1"/>
  <c r="AE219"/>
  <c r="AF219" s="1"/>
  <c r="AE228"/>
  <c r="AF228" s="1"/>
  <c r="I179"/>
  <c r="I183"/>
  <c r="B188"/>
  <c r="I195"/>
  <c r="E34" s="1"/>
  <c r="I34" s="1"/>
  <c r="I174"/>
  <c r="I189"/>
  <c r="E28" s="1"/>
  <c r="I28" s="1"/>
  <c r="I202"/>
  <c r="E41" s="1"/>
  <c r="I41" s="1"/>
  <c r="I166"/>
  <c r="I177"/>
  <c r="B197"/>
  <c r="I171"/>
  <c r="I197"/>
  <c r="E36" s="1"/>
  <c r="I36" s="1"/>
  <c r="B190"/>
  <c r="B194"/>
  <c r="B198"/>
  <c r="B203"/>
  <c r="I210"/>
  <c r="I234"/>
  <c r="F28" s="1"/>
  <c r="I215"/>
  <c r="I225"/>
  <c r="I239"/>
  <c r="F33" s="1"/>
  <c r="I249"/>
  <c r="F43" s="1"/>
  <c r="I246"/>
  <c r="F40" s="1"/>
  <c r="I221"/>
  <c r="B234"/>
  <c r="I241"/>
  <c r="F35" s="1"/>
  <c r="I229"/>
  <c r="I233"/>
  <c r="F27" s="1"/>
  <c r="I238"/>
  <c r="F32" s="1"/>
  <c r="I242"/>
  <c r="F36" s="1"/>
  <c r="I247"/>
  <c r="F41" s="1"/>
  <c r="I248"/>
  <c r="F42" s="1"/>
  <c r="D13"/>
  <c r="J129"/>
  <c r="K129"/>
  <c r="D16"/>
  <c r="K132"/>
  <c r="J132"/>
  <c r="D17"/>
  <c r="K133"/>
  <c r="J133"/>
  <c r="D7"/>
  <c r="J123"/>
  <c r="K123"/>
  <c r="K130"/>
  <c r="D14"/>
  <c r="J130"/>
  <c r="D15"/>
  <c r="J131"/>
  <c r="K131"/>
  <c r="A126"/>
  <c r="A82"/>
  <c r="C302"/>
  <c r="F304" s="1"/>
  <c r="F307" s="1"/>
  <c r="Y210"/>
  <c r="V220" s="1"/>
  <c r="H233" s="1"/>
  <c r="X209"/>
  <c r="V219" s="1"/>
  <c r="G233" s="1"/>
  <c r="Q176"/>
  <c r="R176" s="1"/>
  <c r="Q182"/>
  <c r="R182" s="1"/>
  <c r="Q174"/>
  <c r="R174" s="1"/>
  <c r="Q167"/>
  <c r="R167" s="1"/>
  <c r="Q169"/>
  <c r="R169" s="1"/>
  <c r="AE216"/>
  <c r="AF216" s="1"/>
  <c r="AE225"/>
  <c r="AF225" s="1"/>
  <c r="AE220"/>
  <c r="AF220" s="1"/>
  <c r="AE221"/>
  <c r="AF221" s="1"/>
  <c r="AE217"/>
  <c r="AF217" s="1"/>
  <c r="I175"/>
  <c r="I182"/>
  <c r="I187"/>
  <c r="E26" s="1"/>
  <c r="I26" s="1"/>
  <c r="B193"/>
  <c r="I170"/>
  <c r="I185"/>
  <c r="E24" s="1"/>
  <c r="I24" s="1"/>
  <c r="B199"/>
  <c r="I165"/>
  <c r="I172"/>
  <c r="I191"/>
  <c r="E30" s="1"/>
  <c r="I30" s="1"/>
  <c r="I205"/>
  <c r="E44" s="1"/>
  <c r="I44" s="1"/>
  <c r="B195"/>
  <c r="B205"/>
  <c r="I192"/>
  <c r="E31" s="1"/>
  <c r="I31" s="1"/>
  <c r="I196"/>
  <c r="E35" s="1"/>
  <c r="I35" s="1"/>
  <c r="I200"/>
  <c r="E39" s="1"/>
  <c r="I39" s="1"/>
  <c r="I213"/>
  <c r="I230"/>
  <c r="F24" s="1"/>
  <c r="I214"/>
  <c r="I222"/>
  <c r="B237"/>
  <c r="B245"/>
  <c r="I231"/>
  <c r="F25" s="1"/>
  <c r="I220"/>
  <c r="B231"/>
  <c r="B239"/>
  <c r="B248"/>
  <c r="B233"/>
  <c r="B238"/>
  <c r="B242"/>
  <c r="B246"/>
  <c r="B247"/>
  <c r="T276"/>
  <c r="Z276" s="1"/>
  <c r="AF276" s="1"/>
  <c r="AL276" s="1"/>
  <c r="AR276" s="1"/>
  <c r="AX276" s="1"/>
  <c r="BD276" s="1"/>
  <c r="BJ276" s="1"/>
  <c r="N322"/>
  <c r="T322" s="1"/>
  <c r="Z322" s="1"/>
  <c r="AF322" s="1"/>
  <c r="AL322" s="1"/>
  <c r="AR322" s="1"/>
  <c r="AX322" s="1"/>
  <c r="BD322" s="1"/>
  <c r="BJ322" s="1"/>
  <c r="AL164"/>
  <c r="AJ175" s="1"/>
  <c r="F190" s="1"/>
  <c r="AM165"/>
  <c r="AJ176" s="1"/>
  <c r="G190" s="1"/>
  <c r="BE168"/>
  <c r="E192"/>
  <c r="AV179"/>
  <c r="AV177"/>
  <c r="AV170"/>
  <c r="AV171"/>
  <c r="AV182"/>
  <c r="AV165"/>
  <c r="AV184"/>
  <c r="AV176"/>
  <c r="AV173"/>
  <c r="AV178"/>
  <c r="AV180"/>
  <c r="AV168"/>
  <c r="AV175"/>
  <c r="AV183"/>
  <c r="AV181"/>
  <c r="AV174"/>
  <c r="AV166"/>
  <c r="AV167"/>
  <c r="AV169"/>
  <c r="AV172"/>
  <c r="D10"/>
  <c r="K126"/>
  <c r="J126"/>
  <c r="D9"/>
  <c r="K125"/>
  <c r="J125"/>
  <c r="D8"/>
  <c r="K124"/>
  <c r="J124"/>
  <c r="D22"/>
  <c r="J138"/>
  <c r="K138"/>
  <c r="Q170"/>
  <c r="R170" s="1"/>
  <c r="Q181"/>
  <c r="R181" s="1"/>
  <c r="Q172"/>
  <c r="R172" s="1"/>
  <c r="Q166"/>
  <c r="R166" s="1"/>
  <c r="AE211"/>
  <c r="AF211" s="1"/>
  <c r="AE226"/>
  <c r="AF226" s="1"/>
  <c r="AE223"/>
  <c r="AF223" s="1"/>
  <c r="AE224"/>
  <c r="AF224" s="1"/>
  <c r="I169"/>
  <c r="I181"/>
  <c r="B187"/>
  <c r="B189"/>
  <c r="I206"/>
  <c r="E45" s="1"/>
  <c r="I45" s="1"/>
  <c r="I178"/>
  <c r="I193"/>
  <c r="E32" s="1"/>
  <c r="I32" s="1"/>
  <c r="B206"/>
  <c r="I168"/>
  <c r="I186"/>
  <c r="E25" s="1"/>
  <c r="I25" s="1"/>
  <c r="B202"/>
  <c r="B186"/>
  <c r="I203"/>
  <c r="E42" s="1"/>
  <c r="I42" s="1"/>
  <c r="B192"/>
  <c r="B196"/>
  <c r="I211"/>
  <c r="I228"/>
  <c r="I212"/>
  <c r="I218"/>
  <c r="I235"/>
  <c r="F29" s="1"/>
  <c r="I243"/>
  <c r="F37" s="1"/>
  <c r="I224"/>
  <c r="I219"/>
  <c r="I227"/>
  <c r="I237"/>
  <c r="F31" s="1"/>
  <c r="I245"/>
  <c r="F39" s="1"/>
  <c r="I232"/>
  <c r="F26" s="1"/>
  <c r="I236"/>
  <c r="F30" s="1"/>
  <c r="I240"/>
  <c r="F34" s="1"/>
  <c r="I244"/>
  <c r="F38" s="1"/>
  <c r="AE216" i="47"/>
  <c r="AF216" s="1"/>
  <c r="AE228"/>
  <c r="AF228" s="1"/>
  <c r="AE227"/>
  <c r="AF227" s="1"/>
  <c r="AE223"/>
  <c r="AF223" s="1"/>
  <c r="AE210"/>
  <c r="AE212"/>
  <c r="AF212" s="1"/>
  <c r="AE225"/>
  <c r="AF225" s="1"/>
  <c r="AE221"/>
  <c r="AF221" s="1"/>
  <c r="AE226"/>
  <c r="AF226" s="1"/>
  <c r="AE220"/>
  <c r="AF220" s="1"/>
  <c r="AE219"/>
  <c r="AF219" s="1"/>
  <c r="I189"/>
  <c r="E28" s="1"/>
  <c r="I28" s="1"/>
  <c r="AE180"/>
  <c r="AF180" s="1"/>
  <c r="AE172"/>
  <c r="AF172" s="1"/>
  <c r="AE178"/>
  <c r="AF178" s="1"/>
  <c r="AE170"/>
  <c r="AF170" s="1"/>
  <c r="AE169"/>
  <c r="AF169" s="1"/>
  <c r="AE184"/>
  <c r="AF184" s="1"/>
  <c r="AE165"/>
  <c r="AE175"/>
  <c r="AF175" s="1"/>
  <c r="AE176"/>
  <c r="AF176" s="1"/>
  <c r="AE181"/>
  <c r="AF181" s="1"/>
  <c r="AE174"/>
  <c r="AF174" s="1"/>
  <c r="AE168"/>
  <c r="AF168" s="1"/>
  <c r="AE167"/>
  <c r="AF167" s="1"/>
  <c r="AE171"/>
  <c r="AF171" s="1"/>
  <c r="AE179"/>
  <c r="AF179" s="1"/>
  <c r="AE183"/>
  <c r="AF183" s="1"/>
  <c r="AE166"/>
  <c r="AF166" s="1"/>
  <c r="AE177"/>
  <c r="AF177" s="1"/>
  <c r="AE173"/>
  <c r="AF173" s="1"/>
  <c r="AE182"/>
  <c r="AF182" s="1"/>
  <c r="F262"/>
  <c r="Q165"/>
  <c r="Q170"/>
  <c r="R170" s="1"/>
  <c r="Q173"/>
  <c r="R173" s="1"/>
  <c r="Q179"/>
  <c r="R179" s="1"/>
  <c r="Q183"/>
  <c r="R183" s="1"/>
  <c r="AE218"/>
  <c r="AF218" s="1"/>
  <c r="AE229"/>
  <c r="AF229" s="1"/>
  <c r="AE224"/>
  <c r="AF224" s="1"/>
  <c r="AE213"/>
  <c r="AF213" s="1"/>
  <c r="Q167"/>
  <c r="R167" s="1"/>
  <c r="Q172"/>
  <c r="R172" s="1"/>
  <c r="Q175"/>
  <c r="R175" s="1"/>
  <c r="Q181"/>
  <c r="R181" s="1"/>
  <c r="Q178"/>
  <c r="R178" s="1"/>
  <c r="Q180"/>
  <c r="R180" s="1"/>
  <c r="X184"/>
  <c r="Y184" s="1"/>
  <c r="X183"/>
  <c r="Y183" s="1"/>
  <c r="X182"/>
  <c r="Y182" s="1"/>
  <c r="X181"/>
  <c r="Y181" s="1"/>
  <c r="X180"/>
  <c r="Y180" s="1"/>
  <c r="X179"/>
  <c r="Y179" s="1"/>
  <c r="X175"/>
  <c r="Y175" s="1"/>
  <c r="X177"/>
  <c r="Y177" s="1"/>
  <c r="X174"/>
  <c r="Y174" s="1"/>
  <c r="X173"/>
  <c r="Y173" s="1"/>
  <c r="X178"/>
  <c r="Y178" s="1"/>
  <c r="X172"/>
  <c r="Y172" s="1"/>
  <c r="X176"/>
  <c r="Y176" s="1"/>
  <c r="X171"/>
  <c r="Y171" s="1"/>
  <c r="X170"/>
  <c r="Y170" s="1"/>
  <c r="X169"/>
  <c r="Y169" s="1"/>
  <c r="X167"/>
  <c r="Y167" s="1"/>
  <c r="X166"/>
  <c r="Y166" s="1"/>
  <c r="X165"/>
  <c r="X168"/>
  <c r="Y168" s="1"/>
  <c r="J124"/>
  <c r="D8"/>
  <c r="K124"/>
  <c r="D7"/>
  <c r="J123"/>
  <c r="K123"/>
  <c r="D20"/>
  <c r="J136"/>
  <c r="K136"/>
  <c r="D17"/>
  <c r="K133"/>
  <c r="J133"/>
  <c r="I119"/>
  <c r="G129" s="1"/>
  <c r="D47" s="1"/>
  <c r="D4"/>
  <c r="J120"/>
  <c r="K120"/>
  <c r="D16"/>
  <c r="K132"/>
  <c r="J132"/>
  <c r="C311"/>
  <c r="Y210"/>
  <c r="V220" s="1"/>
  <c r="H233" s="1"/>
  <c r="X209"/>
  <c r="V219" s="1"/>
  <c r="G233" s="1"/>
  <c r="C303"/>
  <c r="E192"/>
  <c r="BE168"/>
  <c r="AV172"/>
  <c r="AV165"/>
  <c r="AV167"/>
  <c r="AV169"/>
  <c r="AV183"/>
  <c r="AV170"/>
  <c r="AV184"/>
  <c r="AV177"/>
  <c r="AV175"/>
  <c r="AV182"/>
  <c r="AV173"/>
  <c r="AV171"/>
  <c r="AV181"/>
  <c r="AV174"/>
  <c r="AV178"/>
  <c r="AV180"/>
  <c r="AV179"/>
  <c r="AV176"/>
  <c r="AV168"/>
  <c r="AV166"/>
  <c r="AQ215"/>
  <c r="AQ216" s="1"/>
  <c r="AQ214"/>
  <c r="I167"/>
  <c r="I186"/>
  <c r="E25" s="1"/>
  <c r="I25" s="1"/>
  <c r="I191"/>
  <c r="E30" s="1"/>
  <c r="I30" s="1"/>
  <c r="I199"/>
  <c r="E38" s="1"/>
  <c r="I38" s="1"/>
  <c r="I188"/>
  <c r="E27" s="1"/>
  <c r="I27" s="1"/>
  <c r="I197"/>
  <c r="E36" s="1"/>
  <c r="I36" s="1"/>
  <c r="I172"/>
  <c r="I182"/>
  <c r="B193"/>
  <c r="B201"/>
  <c r="I173"/>
  <c r="B190"/>
  <c r="B198"/>
  <c r="B204"/>
  <c r="B189"/>
  <c r="B206"/>
  <c r="Q213"/>
  <c r="R213" s="1"/>
  <c r="Q226"/>
  <c r="R226" s="1"/>
  <c r="Q229"/>
  <c r="R229" s="1"/>
  <c r="Q224"/>
  <c r="R224" s="1"/>
  <c r="Q227"/>
  <c r="R227" s="1"/>
  <c r="U302"/>
  <c r="U257"/>
  <c r="AL177"/>
  <c r="AM177" s="1"/>
  <c r="AL176"/>
  <c r="AM176" s="1"/>
  <c r="AL173"/>
  <c r="AM173" s="1"/>
  <c r="AL171"/>
  <c r="AM171" s="1"/>
  <c r="AL178"/>
  <c r="AM178" s="1"/>
  <c r="AL175"/>
  <c r="AM175" s="1"/>
  <c r="AL172"/>
  <c r="AM172" s="1"/>
  <c r="AL184"/>
  <c r="AM184" s="1"/>
  <c r="AL183"/>
  <c r="AM183" s="1"/>
  <c r="AL182"/>
  <c r="AM182" s="1"/>
  <c r="AL181"/>
  <c r="AM181" s="1"/>
  <c r="AL180"/>
  <c r="AM180" s="1"/>
  <c r="AL179"/>
  <c r="AM179" s="1"/>
  <c r="AL174"/>
  <c r="AM174" s="1"/>
  <c r="AL170"/>
  <c r="AM170" s="1"/>
  <c r="AL169"/>
  <c r="AM169" s="1"/>
  <c r="AL168"/>
  <c r="AM168" s="1"/>
  <c r="AL167"/>
  <c r="AM167" s="1"/>
  <c r="AL166"/>
  <c r="AM166" s="1"/>
  <c r="AL165"/>
  <c r="D19"/>
  <c r="K135"/>
  <c r="J135"/>
  <c r="D14"/>
  <c r="J130"/>
  <c r="K130"/>
  <c r="D23"/>
  <c r="K139"/>
  <c r="J139"/>
  <c r="K128"/>
  <c r="D12"/>
  <c r="J128"/>
  <c r="AL219"/>
  <c r="AM219" s="1"/>
  <c r="AL211"/>
  <c r="AM211" s="1"/>
  <c r="AL226"/>
  <c r="AM226" s="1"/>
  <c r="AL220"/>
  <c r="AM220" s="1"/>
  <c r="AL217"/>
  <c r="AM217" s="1"/>
  <c r="AL216"/>
  <c r="AM216" s="1"/>
  <c r="AL212"/>
  <c r="AM212" s="1"/>
  <c r="AL221"/>
  <c r="AM221" s="1"/>
  <c r="AL224"/>
  <c r="AM224" s="1"/>
  <c r="AL218"/>
  <c r="AM218" s="1"/>
  <c r="AL213"/>
  <c r="AM213" s="1"/>
  <c r="AL210"/>
  <c r="AL229"/>
  <c r="AM229" s="1"/>
  <c r="AL223"/>
  <c r="AM223" s="1"/>
  <c r="AL228"/>
  <c r="AM228" s="1"/>
  <c r="AL222"/>
  <c r="AM222" s="1"/>
  <c r="AL214"/>
  <c r="AM214" s="1"/>
  <c r="AL227"/>
  <c r="AM227" s="1"/>
  <c r="AL225"/>
  <c r="AM225" s="1"/>
  <c r="AL215"/>
  <c r="AM215" s="1"/>
  <c r="A128"/>
  <c r="A84"/>
  <c r="AR169"/>
  <c r="AQ172" s="1"/>
  <c r="AR170"/>
  <c r="AQ173" s="1"/>
  <c r="AF165"/>
  <c r="I166"/>
  <c r="I175"/>
  <c r="I190"/>
  <c r="E29" s="1"/>
  <c r="I29" s="1"/>
  <c r="I198"/>
  <c r="E37" s="1"/>
  <c r="I37" s="1"/>
  <c r="B186"/>
  <c r="I196"/>
  <c r="E35" s="1"/>
  <c r="I35" s="1"/>
  <c r="B205"/>
  <c r="I181"/>
  <c r="B192"/>
  <c r="B200"/>
  <c r="I171"/>
  <c r="B187"/>
  <c r="I193"/>
  <c r="E32" s="1"/>
  <c r="I32" s="1"/>
  <c r="I202"/>
  <c r="E41" s="1"/>
  <c r="I41" s="1"/>
  <c r="I185"/>
  <c r="E24" s="1"/>
  <c r="I24" s="1"/>
  <c r="I203"/>
  <c r="E42" s="1"/>
  <c r="I42" s="1"/>
  <c r="Q210"/>
  <c r="Q216"/>
  <c r="R216" s="1"/>
  <c r="Q225"/>
  <c r="R225" s="1"/>
  <c r="Q220"/>
  <c r="R220" s="1"/>
  <c r="Q223"/>
  <c r="R223" s="1"/>
  <c r="C301"/>
  <c r="C315"/>
  <c r="D22"/>
  <c r="K138"/>
  <c r="J138"/>
  <c r="D15"/>
  <c r="K131"/>
  <c r="J131"/>
  <c r="D10"/>
  <c r="K126"/>
  <c r="J126"/>
  <c r="D13"/>
  <c r="K129"/>
  <c r="J129"/>
  <c r="D9"/>
  <c r="K125"/>
  <c r="J125"/>
  <c r="A217"/>
  <c r="A262" s="1"/>
  <c r="A307" s="1"/>
  <c r="A172"/>
  <c r="AQ322"/>
  <c r="AW276"/>
  <c r="F237"/>
  <c r="BE213"/>
  <c r="AV223"/>
  <c r="AV219"/>
  <c r="AV222"/>
  <c r="AV217"/>
  <c r="AV226"/>
  <c r="AV216"/>
  <c r="AV218"/>
  <c r="AV214"/>
  <c r="AV212"/>
  <c r="AV227"/>
  <c r="AV229"/>
  <c r="AV210"/>
  <c r="AV220"/>
  <c r="AV228"/>
  <c r="AV215"/>
  <c r="AV211"/>
  <c r="AV221"/>
  <c r="AV225"/>
  <c r="AV224"/>
  <c r="AV213"/>
  <c r="R165"/>
  <c r="F261"/>
  <c r="F263" s="1"/>
  <c r="I165"/>
  <c r="I169"/>
  <c r="B188"/>
  <c r="B197"/>
  <c r="I174"/>
  <c r="B195"/>
  <c r="B203"/>
  <c r="I180"/>
  <c r="I184"/>
  <c r="I195"/>
  <c r="E34" s="1"/>
  <c r="I34" s="1"/>
  <c r="I206"/>
  <c r="E45" s="1"/>
  <c r="I45" s="1"/>
  <c r="B185"/>
  <c r="I192"/>
  <c r="E31" s="1"/>
  <c r="I31" s="1"/>
  <c r="I200"/>
  <c r="E39" s="1"/>
  <c r="I39" s="1"/>
  <c r="I178"/>
  <c r="B202"/>
  <c r="Q211"/>
  <c r="R211" s="1"/>
  <c r="Q215"/>
  <c r="R215" s="1"/>
  <c r="Q222"/>
  <c r="R222" s="1"/>
  <c r="Q219"/>
  <c r="R219" s="1"/>
  <c r="Q221"/>
  <c r="R221" s="1"/>
  <c r="T276"/>
  <c r="Z276" s="1"/>
  <c r="AF276" s="1"/>
  <c r="AL276" s="1"/>
  <c r="AR276" s="1"/>
  <c r="AX276" s="1"/>
  <c r="BD276" s="1"/>
  <c r="BJ276" s="1"/>
  <c r="N322"/>
  <c r="T322" s="1"/>
  <c r="Z322" s="1"/>
  <c r="AF322" s="1"/>
  <c r="AL322" s="1"/>
  <c r="AR322" s="1"/>
  <c r="AX322" s="1"/>
  <c r="BD322" s="1"/>
  <c r="BJ322" s="1"/>
  <c r="O302"/>
  <c r="O257"/>
  <c r="C314"/>
  <c r="D21"/>
  <c r="J137"/>
  <c r="K137"/>
  <c r="D11"/>
  <c r="J127"/>
  <c r="K127"/>
  <c r="D18"/>
  <c r="J134"/>
  <c r="K134"/>
  <c r="D5"/>
  <c r="K121"/>
  <c r="J121"/>
  <c r="D6"/>
  <c r="K122"/>
  <c r="J122"/>
  <c r="I250"/>
  <c r="F44" s="1"/>
  <c r="B249"/>
  <c r="I246"/>
  <c r="F40" s="1"/>
  <c r="B231"/>
  <c r="B251"/>
  <c r="I249"/>
  <c r="F43" s="1"/>
  <c r="I247"/>
  <c r="F41" s="1"/>
  <c r="B245"/>
  <c r="B244"/>
  <c r="I239"/>
  <c r="F33" s="1"/>
  <c r="I238"/>
  <c r="F32" s="1"/>
  <c r="B237"/>
  <c r="B236"/>
  <c r="I234"/>
  <c r="F28" s="1"/>
  <c r="I231"/>
  <c r="F25" s="1"/>
  <c r="I227"/>
  <c r="I223"/>
  <c r="I221"/>
  <c r="I220"/>
  <c r="I219"/>
  <c r="I251"/>
  <c r="F45" s="1"/>
  <c r="B248"/>
  <c r="B246"/>
  <c r="I241"/>
  <c r="F35" s="1"/>
  <c r="I240"/>
  <c r="F34" s="1"/>
  <c r="B239"/>
  <c r="B238"/>
  <c r="B234"/>
  <c r="I233"/>
  <c r="F27" s="1"/>
  <c r="B230"/>
  <c r="I228"/>
  <c r="I224"/>
  <c r="I217"/>
  <c r="B250"/>
  <c r="I248"/>
  <c r="F42" s="1"/>
  <c r="I243"/>
  <c r="F37" s="1"/>
  <c r="I242"/>
  <c r="F36" s="1"/>
  <c r="B241"/>
  <c r="B240"/>
  <c r="I235"/>
  <c r="F29" s="1"/>
  <c r="B233"/>
  <c r="I232"/>
  <c r="F26" s="1"/>
  <c r="B232"/>
  <c r="I230"/>
  <c r="F24" s="1"/>
  <c r="I225"/>
  <c r="I222"/>
  <c r="I218"/>
  <c r="B247"/>
  <c r="I245"/>
  <c r="F39" s="1"/>
  <c r="I244"/>
  <c r="F38" s="1"/>
  <c r="B243"/>
  <c r="B242"/>
  <c r="I237"/>
  <c r="F31" s="1"/>
  <c r="I236"/>
  <c r="F30" s="1"/>
  <c r="B235"/>
  <c r="I229"/>
  <c r="I226"/>
  <c r="I213"/>
  <c r="I216"/>
  <c r="I210"/>
  <c r="I211"/>
  <c r="I215"/>
  <c r="I214"/>
  <c r="I212"/>
  <c r="AF210"/>
  <c r="I170"/>
  <c r="I168"/>
  <c r="I187"/>
  <c r="E26" s="1"/>
  <c r="I26" s="1"/>
  <c r="B196"/>
  <c r="I205"/>
  <c r="E44" s="1"/>
  <c r="I44" s="1"/>
  <c r="B194"/>
  <c r="I201"/>
  <c r="E40" s="1"/>
  <c r="I40" s="1"/>
  <c r="I179"/>
  <c r="I183"/>
  <c r="I194"/>
  <c r="E33" s="1"/>
  <c r="I33" s="1"/>
  <c r="I204"/>
  <c r="E43" s="1"/>
  <c r="I43" s="1"/>
  <c r="I177"/>
  <c r="B191"/>
  <c r="B199"/>
  <c r="I176"/>
  <c r="Q212"/>
  <c r="R212" s="1"/>
  <c r="Q214"/>
  <c r="R214" s="1"/>
  <c r="Q218"/>
  <c r="R218" s="1"/>
  <c r="Q217"/>
  <c r="R217" s="1"/>
  <c r="AR170" i="46"/>
  <c r="AQ173" s="1"/>
  <c r="AR169"/>
  <c r="AQ172" s="1"/>
  <c r="AS183" s="1"/>
  <c r="AT183" s="1"/>
  <c r="AQ214"/>
  <c r="AQ215"/>
  <c r="AQ216" s="1"/>
  <c r="C313"/>
  <c r="B251"/>
  <c r="I248"/>
  <c r="F42" s="1"/>
  <c r="B247"/>
  <c r="I234"/>
  <c r="F28" s="1"/>
  <c r="B234"/>
  <c r="I251"/>
  <c r="F45" s="1"/>
  <c r="B250"/>
  <c r="I247"/>
  <c r="F41" s="1"/>
  <c r="B246"/>
  <c r="I244"/>
  <c r="F38" s="1"/>
  <c r="B244"/>
  <c r="I242"/>
  <c r="F36" s="1"/>
  <c r="B242"/>
  <c r="I240"/>
  <c r="F34" s="1"/>
  <c r="B240"/>
  <c r="I238"/>
  <c r="F32" s="1"/>
  <c r="B238"/>
  <c r="I236"/>
  <c r="F30" s="1"/>
  <c r="B236"/>
  <c r="I250"/>
  <c r="F44" s="1"/>
  <c r="B233"/>
  <c r="B231"/>
  <c r="I226"/>
  <c r="B248"/>
  <c r="I245"/>
  <c r="F39" s="1"/>
  <c r="B243"/>
  <c r="I241"/>
  <c r="F35" s="1"/>
  <c r="B239"/>
  <c r="I237"/>
  <c r="F31" s="1"/>
  <c r="B235"/>
  <c r="I231"/>
  <c r="F25" s="1"/>
  <c r="B230"/>
  <c r="I227"/>
  <c r="I223"/>
  <c r="I221"/>
  <c r="I220"/>
  <c r="I219"/>
  <c r="B249"/>
  <c r="I246"/>
  <c r="F40" s="1"/>
  <c r="I230"/>
  <c r="F24" s="1"/>
  <c r="I228"/>
  <c r="I224"/>
  <c r="I217"/>
  <c r="I249"/>
  <c r="F43" s="1"/>
  <c r="B245"/>
  <c r="I243"/>
  <c r="F37" s="1"/>
  <c r="B241"/>
  <c r="I239"/>
  <c r="F33" s="1"/>
  <c r="B237"/>
  <c r="I235"/>
  <c r="F29" s="1"/>
  <c r="I233"/>
  <c r="F27" s="1"/>
  <c r="I232"/>
  <c r="F26" s="1"/>
  <c r="B232"/>
  <c r="I229"/>
  <c r="I213"/>
  <c r="I225"/>
  <c r="I216"/>
  <c r="I215"/>
  <c r="I210"/>
  <c r="I222"/>
  <c r="I218"/>
  <c r="I211"/>
  <c r="I214"/>
  <c r="I212"/>
  <c r="A125"/>
  <c r="A81"/>
  <c r="D14"/>
  <c r="K130"/>
  <c r="J130"/>
  <c r="D15"/>
  <c r="K131"/>
  <c r="J131"/>
  <c r="D9"/>
  <c r="K125"/>
  <c r="J125"/>
  <c r="D13"/>
  <c r="K129"/>
  <c r="J129"/>
  <c r="D23"/>
  <c r="K139"/>
  <c r="J139"/>
  <c r="C317"/>
  <c r="U302"/>
  <c r="U257"/>
  <c r="C300"/>
  <c r="C305"/>
  <c r="AL222"/>
  <c r="AM222" s="1"/>
  <c r="AL227"/>
  <c r="AM227" s="1"/>
  <c r="AL219"/>
  <c r="AM219" s="1"/>
  <c r="AL212"/>
  <c r="AM212" s="1"/>
  <c r="AL217"/>
  <c r="AM217" s="1"/>
  <c r="AL225"/>
  <c r="AM225" s="1"/>
  <c r="AL226"/>
  <c r="AM226" s="1"/>
  <c r="AL220"/>
  <c r="AM220" s="1"/>
  <c r="AL213"/>
  <c r="AM213" s="1"/>
  <c r="AL224"/>
  <c r="AM224" s="1"/>
  <c r="AL229"/>
  <c r="AM229" s="1"/>
  <c r="AL216"/>
  <c r="AM216" s="1"/>
  <c r="AL221"/>
  <c r="AM221" s="1"/>
  <c r="AL214"/>
  <c r="AM214" s="1"/>
  <c r="AL210"/>
  <c r="AL211"/>
  <c r="AM211" s="1"/>
  <c r="AL218"/>
  <c r="AM218" s="1"/>
  <c r="AL223"/>
  <c r="AM223" s="1"/>
  <c r="AL228"/>
  <c r="AM228" s="1"/>
  <c r="AL215"/>
  <c r="AM215" s="1"/>
  <c r="B206"/>
  <c r="I203"/>
  <c r="E42" s="1"/>
  <c r="I42" s="1"/>
  <c r="B202"/>
  <c r="I189"/>
  <c r="E28" s="1"/>
  <c r="I28" s="1"/>
  <c r="B189"/>
  <c r="I185"/>
  <c r="E24" s="1"/>
  <c r="I24" s="1"/>
  <c r="I178"/>
  <c r="I206"/>
  <c r="E45" s="1"/>
  <c r="I45" s="1"/>
  <c r="B205"/>
  <c r="I202"/>
  <c r="E41" s="1"/>
  <c r="I41" s="1"/>
  <c r="B201"/>
  <c r="I199"/>
  <c r="E38" s="1"/>
  <c r="I38" s="1"/>
  <c r="B199"/>
  <c r="I197"/>
  <c r="E36" s="1"/>
  <c r="I36" s="1"/>
  <c r="B197"/>
  <c r="I195"/>
  <c r="E34" s="1"/>
  <c r="I34" s="1"/>
  <c r="B195"/>
  <c r="I193"/>
  <c r="E32" s="1"/>
  <c r="I32" s="1"/>
  <c r="B193"/>
  <c r="I191"/>
  <c r="E30" s="1"/>
  <c r="I30" s="1"/>
  <c r="B191"/>
  <c r="I188"/>
  <c r="E27" s="1"/>
  <c r="I27" s="1"/>
  <c r="B188"/>
  <c r="I187"/>
  <c r="E26" s="1"/>
  <c r="I26" s="1"/>
  <c r="B187"/>
  <c r="I184"/>
  <c r="I183"/>
  <c r="I182"/>
  <c r="I181"/>
  <c r="I180"/>
  <c r="I179"/>
  <c r="I175"/>
  <c r="I205"/>
  <c r="E44" s="1"/>
  <c r="I44" s="1"/>
  <c r="B204"/>
  <c r="I201"/>
  <c r="E40" s="1"/>
  <c r="I40" s="1"/>
  <c r="B186"/>
  <c r="I173"/>
  <c r="I171"/>
  <c r="I204"/>
  <c r="E43" s="1"/>
  <c r="I43" s="1"/>
  <c r="B203"/>
  <c r="I200"/>
  <c r="E39" s="1"/>
  <c r="I39" s="1"/>
  <c r="B200"/>
  <c r="I198"/>
  <c r="E37" s="1"/>
  <c r="I37" s="1"/>
  <c r="B198"/>
  <c r="I196"/>
  <c r="E35" s="1"/>
  <c r="I35" s="1"/>
  <c r="B196"/>
  <c r="I194"/>
  <c r="E33" s="1"/>
  <c r="I33" s="1"/>
  <c r="B194"/>
  <c r="I192"/>
  <c r="E31" s="1"/>
  <c r="I31" s="1"/>
  <c r="B192"/>
  <c r="I190"/>
  <c r="E29" s="1"/>
  <c r="I29" s="1"/>
  <c r="B190"/>
  <c r="I186"/>
  <c r="E25" s="1"/>
  <c r="I25" s="1"/>
  <c r="B185"/>
  <c r="I177"/>
  <c r="I172"/>
  <c r="I168"/>
  <c r="I167"/>
  <c r="I166"/>
  <c r="I165"/>
  <c r="I176"/>
  <c r="I174"/>
  <c r="I170"/>
  <c r="I169"/>
  <c r="A214"/>
  <c r="A259" s="1"/>
  <c r="A304" s="1"/>
  <c r="A169"/>
  <c r="D11"/>
  <c r="K127"/>
  <c r="J127"/>
  <c r="D22"/>
  <c r="K138"/>
  <c r="J138"/>
  <c r="D6"/>
  <c r="K122"/>
  <c r="J122"/>
  <c r="D10"/>
  <c r="J126"/>
  <c r="K126"/>
  <c r="D21"/>
  <c r="J137"/>
  <c r="K137"/>
  <c r="C311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O302"/>
  <c r="O257"/>
  <c r="AE228"/>
  <c r="AF228" s="1"/>
  <c r="AE229"/>
  <c r="AF229" s="1"/>
  <c r="AE220"/>
  <c r="AF220" s="1"/>
  <c r="AE214"/>
  <c r="AF214" s="1"/>
  <c r="AE212"/>
  <c r="AF212" s="1"/>
  <c r="AE216"/>
  <c r="AF216" s="1"/>
  <c r="AE226"/>
  <c r="AF226" s="1"/>
  <c r="AE227"/>
  <c r="AF227" s="1"/>
  <c r="AE223"/>
  <c r="AF223" s="1"/>
  <c r="AE215"/>
  <c r="AF215" s="1"/>
  <c r="AE217"/>
  <c r="AF217" s="1"/>
  <c r="AE222"/>
  <c r="AF222" s="1"/>
  <c r="AE211"/>
  <c r="AF211" s="1"/>
  <c r="AE218"/>
  <c r="AF218" s="1"/>
  <c r="AE224"/>
  <c r="AF224" s="1"/>
  <c r="AE225"/>
  <c r="AF225" s="1"/>
  <c r="AE219"/>
  <c r="AF219" s="1"/>
  <c r="AE213"/>
  <c r="AF213" s="1"/>
  <c r="AE221"/>
  <c r="AF221" s="1"/>
  <c r="AE210"/>
  <c r="AL177"/>
  <c r="AM177" s="1"/>
  <c r="AL178"/>
  <c r="AM178" s="1"/>
  <c r="AL176"/>
  <c r="AM176" s="1"/>
  <c r="AL174"/>
  <c r="AM174" s="1"/>
  <c r="AL170"/>
  <c r="AM170" s="1"/>
  <c r="AL184"/>
  <c r="AM184" s="1"/>
  <c r="AL183"/>
  <c r="AM183" s="1"/>
  <c r="AL182"/>
  <c r="AM182" s="1"/>
  <c r="AL181"/>
  <c r="AM181" s="1"/>
  <c r="AL180"/>
  <c r="AM180" s="1"/>
  <c r="AL179"/>
  <c r="AM179" s="1"/>
  <c r="AL175"/>
  <c r="AM175" s="1"/>
  <c r="AL169"/>
  <c r="AM169" s="1"/>
  <c r="AL173"/>
  <c r="AM173" s="1"/>
  <c r="AL171"/>
  <c r="AM171" s="1"/>
  <c r="AL168"/>
  <c r="AM168" s="1"/>
  <c r="AL172"/>
  <c r="AM172" s="1"/>
  <c r="AL167"/>
  <c r="AM167" s="1"/>
  <c r="AL166"/>
  <c r="AM166" s="1"/>
  <c r="AL165"/>
  <c r="F237"/>
  <c r="BE213"/>
  <c r="AV225"/>
  <c r="AV220"/>
  <c r="AV228"/>
  <c r="AV229"/>
  <c r="AV222"/>
  <c r="AV214"/>
  <c r="AV226"/>
  <c r="AV213"/>
  <c r="AV217"/>
  <c r="AV211"/>
  <c r="AV216"/>
  <c r="AV224"/>
  <c r="AV221"/>
  <c r="AV210"/>
  <c r="AV212"/>
  <c r="AV215"/>
  <c r="AV219"/>
  <c r="AV223"/>
  <c r="AV218"/>
  <c r="AV227"/>
  <c r="AK322"/>
  <c r="AQ276"/>
  <c r="C308"/>
  <c r="X184"/>
  <c r="Y184" s="1"/>
  <c r="X183"/>
  <c r="Y183" s="1"/>
  <c r="X182"/>
  <c r="Y182" s="1"/>
  <c r="X181"/>
  <c r="Y181" s="1"/>
  <c r="X180"/>
  <c r="Y180" s="1"/>
  <c r="X179"/>
  <c r="Y179" s="1"/>
  <c r="X176"/>
  <c r="Y176" s="1"/>
  <c r="X171"/>
  <c r="Y171" s="1"/>
  <c r="X170"/>
  <c r="Y170" s="1"/>
  <c r="X177"/>
  <c r="Y177" s="1"/>
  <c r="X175"/>
  <c r="Y175" s="1"/>
  <c r="X169"/>
  <c r="Y169" s="1"/>
  <c r="X167"/>
  <c r="Y167" s="1"/>
  <c r="X166"/>
  <c r="Y166" s="1"/>
  <c r="X165"/>
  <c r="X178"/>
  <c r="Y178" s="1"/>
  <c r="X174"/>
  <c r="Y174" s="1"/>
  <c r="X173"/>
  <c r="Y173" s="1"/>
  <c r="X168"/>
  <c r="Y168" s="1"/>
  <c r="X172"/>
  <c r="Y172" s="1"/>
  <c r="D8"/>
  <c r="K124"/>
  <c r="J124"/>
  <c r="D20"/>
  <c r="K136"/>
  <c r="J136"/>
  <c r="D4"/>
  <c r="I119"/>
  <c r="G129" s="1"/>
  <c r="D47" s="1"/>
  <c r="K120"/>
  <c r="J120"/>
  <c r="D16"/>
  <c r="K132"/>
  <c r="J132"/>
  <c r="D7"/>
  <c r="K123"/>
  <c r="J123"/>
  <c r="D19"/>
  <c r="J135"/>
  <c r="K135"/>
  <c r="Q226"/>
  <c r="R226" s="1"/>
  <c r="Q216"/>
  <c r="R216" s="1"/>
  <c r="Q227"/>
  <c r="R227" s="1"/>
  <c r="Q223"/>
  <c r="R223" s="1"/>
  <c r="Q221"/>
  <c r="R221" s="1"/>
  <c r="Q228"/>
  <c r="R228" s="1"/>
  <c r="Q224"/>
  <c r="R224" s="1"/>
  <c r="Q220"/>
  <c r="R220" s="1"/>
  <c r="Q219"/>
  <c r="R219" s="1"/>
  <c r="Q217"/>
  <c r="R217" s="1"/>
  <c r="Q229"/>
  <c r="R229" s="1"/>
  <c r="Q218"/>
  <c r="R218" s="1"/>
  <c r="Q214"/>
  <c r="R214" s="1"/>
  <c r="Q213"/>
  <c r="R213" s="1"/>
  <c r="Q215"/>
  <c r="R215" s="1"/>
  <c r="Q210"/>
  <c r="Q225"/>
  <c r="R225" s="1"/>
  <c r="Q211"/>
  <c r="R211" s="1"/>
  <c r="Q222"/>
  <c r="R222" s="1"/>
  <c r="Q212"/>
  <c r="R212" s="1"/>
  <c r="X217"/>
  <c r="Y217" s="1"/>
  <c r="X215"/>
  <c r="Y215" s="1"/>
  <c r="X214"/>
  <c r="Y214" s="1"/>
  <c r="X213"/>
  <c r="Y213" s="1"/>
  <c r="X210"/>
  <c r="X211"/>
  <c r="Y211" s="1"/>
  <c r="X221"/>
  <c r="Y221" s="1"/>
  <c r="X224"/>
  <c r="Y224" s="1"/>
  <c r="X220"/>
  <c r="Y220" s="1"/>
  <c r="X212"/>
  <c r="Y212" s="1"/>
  <c r="X223"/>
  <c r="Y223" s="1"/>
  <c r="X228"/>
  <c r="Y228" s="1"/>
  <c r="X222"/>
  <c r="Y222" s="1"/>
  <c r="X226"/>
  <c r="Y226" s="1"/>
  <c r="X227"/>
  <c r="Y227" s="1"/>
  <c r="X225"/>
  <c r="Y225" s="1"/>
  <c r="X218"/>
  <c r="Y218" s="1"/>
  <c r="X216"/>
  <c r="Y216" s="1"/>
  <c r="X229"/>
  <c r="Y229" s="1"/>
  <c r="X219"/>
  <c r="Y219" s="1"/>
  <c r="C302"/>
  <c r="D5"/>
  <c r="K121"/>
  <c r="J121"/>
  <c r="D18"/>
  <c r="J134"/>
  <c r="K134"/>
  <c r="D12"/>
  <c r="K128"/>
  <c r="J128"/>
  <c r="D17"/>
  <c r="J133"/>
  <c r="K133"/>
  <c r="E192"/>
  <c r="BE168"/>
  <c r="AV179"/>
  <c r="AV171"/>
  <c r="AV181"/>
  <c r="AV183"/>
  <c r="AV172"/>
  <c r="AV166"/>
  <c r="AV169"/>
  <c r="AV168"/>
  <c r="AV177"/>
  <c r="AV175"/>
  <c r="AV184"/>
  <c r="AV180"/>
  <c r="AV165"/>
  <c r="AV174"/>
  <c r="AV176"/>
  <c r="AV178"/>
  <c r="AV167"/>
  <c r="AV173"/>
  <c r="AV170"/>
  <c r="AV182"/>
  <c r="F262"/>
  <c r="F261"/>
  <c r="F263" s="1"/>
  <c r="Q178"/>
  <c r="R178" s="1"/>
  <c r="Q184"/>
  <c r="R184" s="1"/>
  <c r="Q183"/>
  <c r="R183" s="1"/>
  <c r="Q182"/>
  <c r="R182" s="1"/>
  <c r="Q181"/>
  <c r="R181" s="1"/>
  <c r="Q180"/>
  <c r="R180" s="1"/>
  <c r="Q179"/>
  <c r="R179" s="1"/>
  <c r="Q176"/>
  <c r="R176" s="1"/>
  <c r="Q170"/>
  <c r="R170" s="1"/>
  <c r="Q175"/>
  <c r="R175" s="1"/>
  <c r="Q171"/>
  <c r="R171" s="1"/>
  <c r="Q169"/>
  <c r="R169" s="1"/>
  <c r="Q177"/>
  <c r="R177" s="1"/>
  <c r="Q173"/>
  <c r="R173" s="1"/>
  <c r="Q168"/>
  <c r="R168" s="1"/>
  <c r="Q167"/>
  <c r="R167" s="1"/>
  <c r="Q166"/>
  <c r="R166" s="1"/>
  <c r="Q165"/>
  <c r="Q174"/>
  <c r="R174" s="1"/>
  <c r="Q172"/>
  <c r="R172" s="1"/>
  <c r="C309"/>
  <c r="AE177"/>
  <c r="AF177" s="1"/>
  <c r="AE176"/>
  <c r="AF176" s="1"/>
  <c r="AE170"/>
  <c r="AF170" s="1"/>
  <c r="AE178"/>
  <c r="AF178" s="1"/>
  <c r="AE175"/>
  <c r="AF175" s="1"/>
  <c r="AE174"/>
  <c r="AF174" s="1"/>
  <c r="AE169"/>
  <c r="AF169" s="1"/>
  <c r="AE184"/>
  <c r="AF184" s="1"/>
  <c r="AE183"/>
  <c r="AF183" s="1"/>
  <c r="AE182"/>
  <c r="AF182" s="1"/>
  <c r="AE181"/>
  <c r="AF181" s="1"/>
  <c r="AE180"/>
  <c r="AF180" s="1"/>
  <c r="AE179"/>
  <c r="AF179" s="1"/>
  <c r="AE173"/>
  <c r="AF173" s="1"/>
  <c r="AE168"/>
  <c r="AF168" s="1"/>
  <c r="AE172"/>
  <c r="AF172" s="1"/>
  <c r="AE167"/>
  <c r="AF167" s="1"/>
  <c r="AE166"/>
  <c r="AF166" s="1"/>
  <c r="AE165"/>
  <c r="AE171"/>
  <c r="AF171" s="1"/>
  <c r="AR169" i="45"/>
  <c r="AQ172" s="1"/>
  <c r="X217"/>
  <c r="Y217" s="1"/>
  <c r="X220"/>
  <c r="Y220" s="1"/>
  <c r="X219"/>
  <c r="Y219" s="1"/>
  <c r="X218"/>
  <c r="Y218" s="1"/>
  <c r="X227"/>
  <c r="Y227" s="1"/>
  <c r="X223"/>
  <c r="Y223" s="1"/>
  <c r="X212"/>
  <c r="Y212" s="1"/>
  <c r="X221"/>
  <c r="Y221" s="1"/>
  <c r="X210"/>
  <c r="X216"/>
  <c r="Y216" s="1"/>
  <c r="X215"/>
  <c r="Y215" s="1"/>
  <c r="X214"/>
  <c r="Y214" s="1"/>
  <c r="X213"/>
  <c r="Y213" s="1"/>
  <c r="X228"/>
  <c r="Y228" s="1"/>
  <c r="X211"/>
  <c r="Y211" s="1"/>
  <c r="X222"/>
  <c r="Y222" s="1"/>
  <c r="X226"/>
  <c r="Y226" s="1"/>
  <c r="X224"/>
  <c r="Y224" s="1"/>
  <c r="X229"/>
  <c r="Y229" s="1"/>
  <c r="X225"/>
  <c r="Y225" s="1"/>
  <c r="D13"/>
  <c r="J129"/>
  <c r="K129"/>
  <c r="D22"/>
  <c r="J138"/>
  <c r="K138"/>
  <c r="C317"/>
  <c r="C309"/>
  <c r="E192"/>
  <c r="BE168"/>
  <c r="AV167"/>
  <c r="AV181"/>
  <c r="AV183"/>
  <c r="AV175"/>
  <c r="AV179"/>
  <c r="AV178"/>
  <c r="AV180"/>
  <c r="AV177"/>
  <c r="AV166"/>
  <c r="AV171"/>
  <c r="AV168"/>
  <c r="AV184"/>
  <c r="AV165"/>
  <c r="AV170"/>
  <c r="AV172"/>
  <c r="AV169"/>
  <c r="AV182"/>
  <c r="AV174"/>
  <c r="AV173"/>
  <c r="AV176"/>
  <c r="D4"/>
  <c r="N4" i="44" s="1"/>
  <c r="I119" i="45"/>
  <c r="G129" s="1"/>
  <c r="D47" s="1"/>
  <c r="K120"/>
  <c r="J120"/>
  <c r="D12"/>
  <c r="N12" i="44" s="1"/>
  <c r="J128" i="45"/>
  <c r="K128"/>
  <c r="D10"/>
  <c r="J126"/>
  <c r="K126"/>
  <c r="D21"/>
  <c r="J137"/>
  <c r="K137"/>
  <c r="D11"/>
  <c r="J127"/>
  <c r="K127"/>
  <c r="D20"/>
  <c r="N20" i="44" s="1"/>
  <c r="J136" i="45"/>
  <c r="K136"/>
  <c r="C304"/>
  <c r="AQ214"/>
  <c r="AQ215"/>
  <c r="AQ216" s="1"/>
  <c r="C311"/>
  <c r="O302"/>
  <c r="O257"/>
  <c r="C300"/>
  <c r="I205"/>
  <c r="E44" s="1"/>
  <c r="B204"/>
  <c r="I201"/>
  <c r="E40" s="1"/>
  <c r="B186"/>
  <c r="I204"/>
  <c r="E43" s="1"/>
  <c r="B203"/>
  <c r="I200"/>
  <c r="E39" s="1"/>
  <c r="B200"/>
  <c r="I198"/>
  <c r="E37" s="1"/>
  <c r="B198"/>
  <c r="I196"/>
  <c r="E35" s="1"/>
  <c r="B196"/>
  <c r="I194"/>
  <c r="E33" s="1"/>
  <c r="B194"/>
  <c r="I192"/>
  <c r="E31" s="1"/>
  <c r="B192"/>
  <c r="I190"/>
  <c r="E29" s="1"/>
  <c r="B190"/>
  <c r="I186"/>
  <c r="E25" s="1"/>
  <c r="B185"/>
  <c r="B206"/>
  <c r="I203"/>
  <c r="E42" s="1"/>
  <c r="B202"/>
  <c r="I189"/>
  <c r="E28" s="1"/>
  <c r="B189"/>
  <c r="I185"/>
  <c r="E24" s="1"/>
  <c r="I178"/>
  <c r="I176"/>
  <c r="I174"/>
  <c r="I199"/>
  <c r="E38" s="1"/>
  <c r="B197"/>
  <c r="I191"/>
  <c r="E30" s="1"/>
  <c r="I188"/>
  <c r="E27" s="1"/>
  <c r="I184"/>
  <c r="I183"/>
  <c r="I182"/>
  <c r="I181"/>
  <c r="I180"/>
  <c r="I175"/>
  <c r="B199"/>
  <c r="I193"/>
  <c r="E32" s="1"/>
  <c r="B191"/>
  <c r="B188"/>
  <c r="I177"/>
  <c r="B205"/>
  <c r="I197"/>
  <c r="E36" s="1"/>
  <c r="B195"/>
  <c r="B187"/>
  <c r="I173"/>
  <c r="I171"/>
  <c r="I168"/>
  <c r="I167"/>
  <c r="I166"/>
  <c r="I165"/>
  <c r="I169"/>
  <c r="I206"/>
  <c r="E45" s="1"/>
  <c r="B201"/>
  <c r="I195"/>
  <c r="E34" s="1"/>
  <c r="B193"/>
  <c r="I172"/>
  <c r="I170"/>
  <c r="I202"/>
  <c r="E41" s="1"/>
  <c r="I187"/>
  <c r="E26" s="1"/>
  <c r="I179"/>
  <c r="AL184"/>
  <c r="AM184" s="1"/>
  <c r="AL183"/>
  <c r="AM183" s="1"/>
  <c r="AL182"/>
  <c r="AM182" s="1"/>
  <c r="AL181"/>
  <c r="AM181" s="1"/>
  <c r="AL180"/>
  <c r="AM180" s="1"/>
  <c r="AL177"/>
  <c r="AM177" s="1"/>
  <c r="AL172"/>
  <c r="AM172" s="1"/>
  <c r="AL176"/>
  <c r="AM176" s="1"/>
  <c r="AL169"/>
  <c r="AM169" s="1"/>
  <c r="AL178"/>
  <c r="AM178" s="1"/>
  <c r="AL175"/>
  <c r="AM175" s="1"/>
  <c r="AL174"/>
  <c r="AM174" s="1"/>
  <c r="AL168"/>
  <c r="AM168" s="1"/>
  <c r="AL170"/>
  <c r="AM170" s="1"/>
  <c r="AL179"/>
  <c r="AM179" s="1"/>
  <c r="AL173"/>
  <c r="AM173" s="1"/>
  <c r="AL167"/>
  <c r="AM167" s="1"/>
  <c r="AL166"/>
  <c r="AM166" s="1"/>
  <c r="AL165"/>
  <c r="AL171"/>
  <c r="AM171" s="1"/>
  <c r="D6"/>
  <c r="N6" i="44" s="1"/>
  <c r="J122" i="45"/>
  <c r="K122"/>
  <c r="D23"/>
  <c r="N23" i="44" s="1"/>
  <c r="K139" i="45"/>
  <c r="J139"/>
  <c r="D14"/>
  <c r="N14" i="44" s="1"/>
  <c r="J130" i="45"/>
  <c r="K130"/>
  <c r="U302"/>
  <c r="U257"/>
  <c r="F237"/>
  <c r="BE213"/>
  <c r="AV212"/>
  <c r="AV228"/>
  <c r="AV216"/>
  <c r="AV213"/>
  <c r="AV224"/>
  <c r="AV223"/>
  <c r="AV220"/>
  <c r="AV229"/>
  <c r="AV225"/>
  <c r="AV226"/>
  <c r="AV211"/>
  <c r="AV222"/>
  <c r="AV215"/>
  <c r="AV221"/>
  <c r="AV214"/>
  <c r="AV210"/>
  <c r="AV227"/>
  <c r="AV218"/>
  <c r="AV217"/>
  <c r="AV219"/>
  <c r="C305"/>
  <c r="AL227"/>
  <c r="AM227" s="1"/>
  <c r="AL219"/>
  <c r="AM219" s="1"/>
  <c r="AL228"/>
  <c r="AM228" s="1"/>
  <c r="AL210"/>
  <c r="AL213"/>
  <c r="AM213" s="1"/>
  <c r="AL220"/>
  <c r="AM220" s="1"/>
  <c r="AL212"/>
  <c r="AM212" s="1"/>
  <c r="AL214"/>
  <c r="AM214" s="1"/>
  <c r="AL221"/>
  <c r="AM221" s="1"/>
  <c r="AL215"/>
  <c r="AM215" s="1"/>
  <c r="AL226"/>
  <c r="AM226" s="1"/>
  <c r="AL222"/>
  <c r="AM222" s="1"/>
  <c r="AL223"/>
  <c r="AM223" s="1"/>
  <c r="AL224"/>
  <c r="AM224" s="1"/>
  <c r="AL225"/>
  <c r="AM225" s="1"/>
  <c r="AL216"/>
  <c r="AM216" s="1"/>
  <c r="AL211"/>
  <c r="AM211" s="1"/>
  <c r="AL229"/>
  <c r="AM229" s="1"/>
  <c r="AL217"/>
  <c r="AM217" s="1"/>
  <c r="AL218"/>
  <c r="AM218" s="1"/>
  <c r="A214"/>
  <c r="A259" s="1"/>
  <c r="A304" s="1"/>
  <c r="A169"/>
  <c r="K132"/>
  <c r="D16"/>
  <c r="J132"/>
  <c r="D7"/>
  <c r="N7" i="44" s="1"/>
  <c r="J123" i="45"/>
  <c r="K123"/>
  <c r="D19"/>
  <c r="N19" i="44" s="1"/>
  <c r="J135" i="45"/>
  <c r="K135"/>
  <c r="D8"/>
  <c r="K124"/>
  <c r="J124"/>
  <c r="D18"/>
  <c r="K134"/>
  <c r="J134"/>
  <c r="AW276"/>
  <c r="AQ322"/>
  <c r="X178"/>
  <c r="Y178" s="1"/>
  <c r="X184"/>
  <c r="Y184" s="1"/>
  <c r="X183"/>
  <c r="Y183" s="1"/>
  <c r="X182"/>
  <c r="Y182" s="1"/>
  <c r="X181"/>
  <c r="Y181" s="1"/>
  <c r="X180"/>
  <c r="Y180" s="1"/>
  <c r="X179"/>
  <c r="Y179" s="1"/>
  <c r="X172"/>
  <c r="Y172" s="1"/>
  <c r="X177"/>
  <c r="Y177" s="1"/>
  <c r="X173"/>
  <c r="Y173" s="1"/>
  <c r="X169"/>
  <c r="Y169" s="1"/>
  <c r="X167"/>
  <c r="Y167" s="1"/>
  <c r="X166"/>
  <c r="Y166" s="1"/>
  <c r="X165"/>
  <c r="X175"/>
  <c r="Y175" s="1"/>
  <c r="X170"/>
  <c r="Y170" s="1"/>
  <c r="X174"/>
  <c r="Y174" s="1"/>
  <c r="X168"/>
  <c r="Y168" s="1"/>
  <c r="X176"/>
  <c r="Y176" s="1"/>
  <c r="X171"/>
  <c r="Y171" s="1"/>
  <c r="F262"/>
  <c r="F261"/>
  <c r="F263" s="1"/>
  <c r="AR170"/>
  <c r="AQ173" s="1"/>
  <c r="AS184" s="1"/>
  <c r="AT184" s="1"/>
  <c r="AE184"/>
  <c r="AF184" s="1"/>
  <c r="AE183"/>
  <c r="AF183" s="1"/>
  <c r="AE182"/>
  <c r="AF182" s="1"/>
  <c r="AE181"/>
  <c r="AF181" s="1"/>
  <c r="AE180"/>
  <c r="AF180" s="1"/>
  <c r="AE179"/>
  <c r="AF179" s="1"/>
  <c r="AE172"/>
  <c r="AF172" s="1"/>
  <c r="AE171"/>
  <c r="AF171" s="1"/>
  <c r="AE178"/>
  <c r="AF178" s="1"/>
  <c r="AE169"/>
  <c r="AF169" s="1"/>
  <c r="AE173"/>
  <c r="AF173" s="1"/>
  <c r="AE176"/>
  <c r="AF176" s="1"/>
  <c r="AE168"/>
  <c r="AF168" s="1"/>
  <c r="AE166"/>
  <c r="AF166" s="1"/>
  <c r="AE177"/>
  <c r="AF177" s="1"/>
  <c r="AE175"/>
  <c r="AF175" s="1"/>
  <c r="AE174"/>
  <c r="AF174" s="1"/>
  <c r="AE170"/>
  <c r="AF170" s="1"/>
  <c r="AE167"/>
  <c r="AF167" s="1"/>
  <c r="AE165"/>
  <c r="C308"/>
  <c r="C307"/>
  <c r="AE218"/>
  <c r="AF218" s="1"/>
  <c r="AE219"/>
  <c r="AF219" s="1"/>
  <c r="AE216"/>
  <c r="AF216" s="1"/>
  <c r="AE212"/>
  <c r="AF212" s="1"/>
  <c r="AE226"/>
  <c r="AF226" s="1"/>
  <c r="AE214"/>
  <c r="AF214" s="1"/>
  <c r="AE222"/>
  <c r="AF222" s="1"/>
  <c r="AE220"/>
  <c r="AF220" s="1"/>
  <c r="AE221"/>
  <c r="AF221" s="1"/>
  <c r="AE224"/>
  <c r="AF224" s="1"/>
  <c r="AE213"/>
  <c r="AF213" s="1"/>
  <c r="AE223"/>
  <c r="AF223" s="1"/>
  <c r="AE217"/>
  <c r="AF217" s="1"/>
  <c r="AE228"/>
  <c r="AF228" s="1"/>
  <c r="AE227"/>
  <c r="AF227" s="1"/>
  <c r="AE210"/>
  <c r="AE215"/>
  <c r="AF215" s="1"/>
  <c r="AE211"/>
  <c r="AF211" s="1"/>
  <c r="AE225"/>
  <c r="AF225" s="1"/>
  <c r="AE229"/>
  <c r="AF229" s="1"/>
  <c r="A125"/>
  <c r="A81"/>
  <c r="D9"/>
  <c r="J125"/>
  <c r="K125"/>
  <c r="D17"/>
  <c r="N17" i="44" s="1"/>
  <c r="K133" i="45"/>
  <c r="J133"/>
  <c r="D5"/>
  <c r="N5" i="44" s="1"/>
  <c r="K121" i="45"/>
  <c r="J121"/>
  <c r="D15"/>
  <c r="J131"/>
  <c r="K131"/>
  <c r="I251"/>
  <c r="F45" s="1"/>
  <c r="B250"/>
  <c r="I247"/>
  <c r="F41" s="1"/>
  <c r="B246"/>
  <c r="I244"/>
  <c r="F38" s="1"/>
  <c r="B244"/>
  <c r="I242"/>
  <c r="F36" s="1"/>
  <c r="B242"/>
  <c r="I240"/>
  <c r="F34" s="1"/>
  <c r="B240"/>
  <c r="I238"/>
  <c r="F32" s="1"/>
  <c r="B238"/>
  <c r="I236"/>
  <c r="F30" s="1"/>
  <c r="B236"/>
  <c r="I233"/>
  <c r="F27" s="1"/>
  <c r="B233"/>
  <c r="I232"/>
  <c r="F26" s="1"/>
  <c r="B232"/>
  <c r="I249"/>
  <c r="F43" s="1"/>
  <c r="B248"/>
  <c r="I245"/>
  <c r="F39" s="1"/>
  <c r="B245"/>
  <c r="I243"/>
  <c r="F37" s="1"/>
  <c r="B243"/>
  <c r="I241"/>
  <c r="F35" s="1"/>
  <c r="B241"/>
  <c r="I239"/>
  <c r="F33" s="1"/>
  <c r="B239"/>
  <c r="I237"/>
  <c r="F31" s="1"/>
  <c r="B237"/>
  <c r="I235"/>
  <c r="F29" s="1"/>
  <c r="B235"/>
  <c r="I231"/>
  <c r="F25" s="1"/>
  <c r="B230"/>
  <c r="B251"/>
  <c r="I248"/>
  <c r="F42" s="1"/>
  <c r="B247"/>
  <c r="I234"/>
  <c r="F28" s="1"/>
  <c r="B234"/>
  <c r="I230"/>
  <c r="F24" s="1"/>
  <c r="I228"/>
  <c r="B249"/>
  <c r="I227"/>
  <c r="I223"/>
  <c r="I221"/>
  <c r="I220"/>
  <c r="I219"/>
  <c r="I250"/>
  <c r="F44" s="1"/>
  <c r="B231"/>
  <c r="I224"/>
  <c r="I246"/>
  <c r="F40" s="1"/>
  <c r="I225"/>
  <c r="I222"/>
  <c r="I218"/>
  <c r="I216"/>
  <c r="I215"/>
  <c r="I214"/>
  <c r="I212"/>
  <c r="I229"/>
  <c r="I213"/>
  <c r="I211"/>
  <c r="I226"/>
  <c r="I217"/>
  <c r="I210"/>
  <c r="Q178"/>
  <c r="R178" s="1"/>
  <c r="Q174"/>
  <c r="R174" s="1"/>
  <c r="Q172"/>
  <c r="R172" s="1"/>
  <c r="Q175"/>
  <c r="R175" s="1"/>
  <c r="Q171"/>
  <c r="R171" s="1"/>
  <c r="Q169"/>
  <c r="R169" s="1"/>
  <c r="Q184"/>
  <c r="R184" s="1"/>
  <c r="Q183"/>
  <c r="R183" s="1"/>
  <c r="Q182"/>
  <c r="R182" s="1"/>
  <c r="Q181"/>
  <c r="R181" s="1"/>
  <c r="Q180"/>
  <c r="R180" s="1"/>
  <c r="Q179"/>
  <c r="R179" s="1"/>
  <c r="Q173"/>
  <c r="R173" s="1"/>
  <c r="Q168"/>
  <c r="R168" s="1"/>
  <c r="Q167"/>
  <c r="R167" s="1"/>
  <c r="Q166"/>
  <c r="R166" s="1"/>
  <c r="Q165"/>
  <c r="Q170"/>
  <c r="R170" s="1"/>
  <c r="Q177"/>
  <c r="R177" s="1"/>
  <c r="Q176"/>
  <c r="R176" s="1"/>
  <c r="N322"/>
  <c r="T322" s="1"/>
  <c r="Z322" s="1"/>
  <c r="AF322" s="1"/>
  <c r="AL322" s="1"/>
  <c r="AR322" s="1"/>
  <c r="AX322" s="1"/>
  <c r="BD322" s="1"/>
  <c r="BJ322" s="1"/>
  <c r="T276"/>
  <c r="Z276" s="1"/>
  <c r="AF276" s="1"/>
  <c r="AL276" s="1"/>
  <c r="AR276" s="1"/>
  <c r="AX276" s="1"/>
  <c r="BD276" s="1"/>
  <c r="BJ276" s="1"/>
  <c r="Q228"/>
  <c r="R228" s="1"/>
  <c r="Q227"/>
  <c r="R227" s="1"/>
  <c r="Q223"/>
  <c r="R223" s="1"/>
  <c r="Q221"/>
  <c r="R221" s="1"/>
  <c r="Q224"/>
  <c r="R224" s="1"/>
  <c r="Q220"/>
  <c r="R220" s="1"/>
  <c r="Q219"/>
  <c r="R219" s="1"/>
  <c r="Q229"/>
  <c r="R229" s="1"/>
  <c r="Q225"/>
  <c r="R225" s="1"/>
  <c r="Q222"/>
  <c r="R222" s="1"/>
  <c r="Q218"/>
  <c r="R218" s="1"/>
  <c r="Q212"/>
  <c r="R212" s="1"/>
  <c r="Q217"/>
  <c r="R217" s="1"/>
  <c r="Q216"/>
  <c r="R216" s="1"/>
  <c r="Q215"/>
  <c r="R215" s="1"/>
  <c r="Q214"/>
  <c r="R214" s="1"/>
  <c r="Q211"/>
  <c r="R211" s="1"/>
  <c r="Q210"/>
  <c r="Q226"/>
  <c r="R226" s="1"/>
  <c r="Q213"/>
  <c r="R213" s="1"/>
  <c r="I173" i="44"/>
  <c r="J173" s="1"/>
  <c r="I190"/>
  <c r="E29" s="1"/>
  <c r="I29" s="1"/>
  <c r="B203"/>
  <c r="K134"/>
  <c r="F304"/>
  <c r="F307" s="1"/>
  <c r="I251"/>
  <c r="F45" s="1"/>
  <c r="I234"/>
  <c r="F28" s="1"/>
  <c r="B230"/>
  <c r="I235"/>
  <c r="F29" s="1"/>
  <c r="I210"/>
  <c r="F4" s="1"/>
  <c r="B236"/>
  <c r="B246"/>
  <c r="I246"/>
  <c r="F40" s="1"/>
  <c r="B250"/>
  <c r="B244"/>
  <c r="I231"/>
  <c r="F25" s="1"/>
  <c r="B240"/>
  <c r="I219"/>
  <c r="J219" s="1"/>
  <c r="I227"/>
  <c r="K227" s="1"/>
  <c r="I212"/>
  <c r="B235"/>
  <c r="T276"/>
  <c r="Z276" s="1"/>
  <c r="AF276" s="1"/>
  <c r="AL276" s="1"/>
  <c r="AR276" s="1"/>
  <c r="AX276" s="1"/>
  <c r="BD276" s="1"/>
  <c r="BJ276" s="1"/>
  <c r="B231"/>
  <c r="I247"/>
  <c r="F41" s="1"/>
  <c r="I222"/>
  <c r="J222" s="1"/>
  <c r="I244"/>
  <c r="F38" s="1"/>
  <c r="B233"/>
  <c r="I221"/>
  <c r="I236"/>
  <c r="F30" s="1"/>
  <c r="I232"/>
  <c r="F26" s="1"/>
  <c r="I216"/>
  <c r="K216" s="1"/>
  <c r="B239"/>
  <c r="B249"/>
  <c r="I240"/>
  <c r="F34" s="1"/>
  <c r="I229"/>
  <c r="F23" s="1"/>
  <c r="I218"/>
  <c r="I238"/>
  <c r="F32" s="1"/>
  <c r="I211"/>
  <c r="F5" s="1"/>
  <c r="B245"/>
  <c r="I241"/>
  <c r="F35" s="1"/>
  <c r="I228"/>
  <c r="J228" s="1"/>
  <c r="B242"/>
  <c r="I242"/>
  <c r="F36" s="1"/>
  <c r="I250"/>
  <c r="F44" s="1"/>
  <c r="B247"/>
  <c r="I249"/>
  <c r="F43" s="1"/>
  <c r="B234"/>
  <c r="I225"/>
  <c r="I243"/>
  <c r="F37" s="1"/>
  <c r="I226"/>
  <c r="F20" s="1"/>
  <c r="B241"/>
  <c r="B232"/>
  <c r="X176"/>
  <c r="Y176" s="1"/>
  <c r="X169"/>
  <c r="Y169" s="1"/>
  <c r="X168"/>
  <c r="Y168" s="1"/>
  <c r="X184"/>
  <c r="Y184" s="1"/>
  <c r="X175"/>
  <c r="Y175" s="1"/>
  <c r="X180"/>
  <c r="Y180" s="1"/>
  <c r="X183"/>
  <c r="Y183" s="1"/>
  <c r="X179"/>
  <c r="Y179" s="1"/>
  <c r="X167"/>
  <c r="Y167" s="1"/>
  <c r="X181"/>
  <c r="Y181" s="1"/>
  <c r="D19"/>
  <c r="X178"/>
  <c r="Y178" s="1"/>
  <c r="X182"/>
  <c r="Y182" s="1"/>
  <c r="X174"/>
  <c r="Y174" s="1"/>
  <c r="X165"/>
  <c r="Y165" s="1"/>
  <c r="X177"/>
  <c r="Y177" s="1"/>
  <c r="X170"/>
  <c r="Y170" s="1"/>
  <c r="J125"/>
  <c r="X166"/>
  <c r="Y166" s="1"/>
  <c r="X173"/>
  <c r="Y173" s="1"/>
  <c r="X171"/>
  <c r="Y171" s="1"/>
  <c r="K138"/>
  <c r="B251"/>
  <c r="D7"/>
  <c r="F261"/>
  <c r="F263" s="1"/>
  <c r="O302"/>
  <c r="M300" s="1"/>
  <c r="D4"/>
  <c r="K135"/>
  <c r="J123"/>
  <c r="K125"/>
  <c r="J138"/>
  <c r="K133"/>
  <c r="J131"/>
  <c r="J127"/>
  <c r="K120"/>
  <c r="K127"/>
  <c r="D10"/>
  <c r="I167"/>
  <c r="K167" s="1"/>
  <c r="B189"/>
  <c r="I196"/>
  <c r="E35" s="1"/>
  <c r="I35" s="1"/>
  <c r="E6" i="63" s="1"/>
  <c r="J134" i="44"/>
  <c r="D15"/>
  <c r="AW276"/>
  <c r="AQ322"/>
  <c r="D20"/>
  <c r="J136"/>
  <c r="B206"/>
  <c r="I206"/>
  <c r="E45" s="1"/>
  <c r="I45" s="1"/>
  <c r="J133"/>
  <c r="J129"/>
  <c r="J126"/>
  <c r="D13"/>
  <c r="X225"/>
  <c r="Y225" s="1"/>
  <c r="X218"/>
  <c r="Y218" s="1"/>
  <c r="X213"/>
  <c r="Y213" s="1"/>
  <c r="X226"/>
  <c r="Y226" s="1"/>
  <c r="X214"/>
  <c r="Y214" s="1"/>
  <c r="X211"/>
  <c r="Y211" s="1"/>
  <c r="X216"/>
  <c r="Y216" s="1"/>
  <c r="X210"/>
  <c r="Y210" s="1"/>
  <c r="X221"/>
  <c r="Y221" s="1"/>
  <c r="X227"/>
  <c r="Y227" s="1"/>
  <c r="X229"/>
  <c r="Y229" s="1"/>
  <c r="X212"/>
  <c r="Y212" s="1"/>
  <c r="X222"/>
  <c r="Y222" s="1"/>
  <c r="X215"/>
  <c r="Y215" s="1"/>
  <c r="B202"/>
  <c r="X219"/>
  <c r="Y219" s="1"/>
  <c r="X223"/>
  <c r="Y223" s="1"/>
  <c r="X224"/>
  <c r="Y224" s="1"/>
  <c r="X220"/>
  <c r="Y220" s="1"/>
  <c r="X217"/>
  <c r="Y217" s="1"/>
  <c r="D21"/>
  <c r="J139"/>
  <c r="D5"/>
  <c r="J124"/>
  <c r="K128"/>
  <c r="D14"/>
  <c r="J132"/>
  <c r="K121"/>
  <c r="I119"/>
  <c r="G129" s="1"/>
  <c r="D47" s="1"/>
  <c r="D12"/>
  <c r="K137"/>
  <c r="B185"/>
  <c r="I170"/>
  <c r="E9" s="1"/>
  <c r="I9" s="1"/>
  <c r="I168"/>
  <c r="J168" s="1"/>
  <c r="B196"/>
  <c r="I198"/>
  <c r="E37" s="1"/>
  <c r="I37" s="1"/>
  <c r="I188"/>
  <c r="E27" s="1"/>
  <c r="I27" s="1"/>
  <c r="I180"/>
  <c r="E19" s="1"/>
  <c r="I19" s="1"/>
  <c r="I199"/>
  <c r="E38" s="1"/>
  <c r="I38" s="1"/>
  <c r="I200"/>
  <c r="E39" s="1"/>
  <c r="I39" s="1"/>
  <c r="B197"/>
  <c r="I175"/>
  <c r="J175" s="1"/>
  <c r="I203"/>
  <c r="E42" s="1"/>
  <c r="I42" s="1"/>
  <c r="I179"/>
  <c r="E18" s="1"/>
  <c r="I18" s="1"/>
  <c r="I197"/>
  <c r="E36" s="1"/>
  <c r="I36" s="1"/>
  <c r="I171"/>
  <c r="J171" s="1"/>
  <c r="I195"/>
  <c r="E34" s="1"/>
  <c r="I34" s="1"/>
  <c r="I166"/>
  <c r="E5" s="1"/>
  <c r="I5" s="1"/>
  <c r="I181"/>
  <c r="K181" s="1"/>
  <c r="B205"/>
  <c r="I176"/>
  <c r="J176" s="1"/>
  <c r="B192"/>
  <c r="I169"/>
  <c r="J169" s="1"/>
  <c r="E11"/>
  <c r="I11" s="1"/>
  <c r="I178"/>
  <c r="K178" s="1"/>
  <c r="B195"/>
  <c r="B200"/>
  <c r="I186"/>
  <c r="E25" s="1"/>
  <c r="I25" s="1"/>
  <c r="C6" i="63" s="1"/>
  <c r="B190" i="44"/>
  <c r="B187"/>
  <c r="I204"/>
  <c r="E43" s="1"/>
  <c r="I43" s="1"/>
  <c r="I174"/>
  <c r="J174" s="1"/>
  <c r="J172"/>
  <c r="I177"/>
  <c r="E16" s="1"/>
  <c r="I16" s="1"/>
  <c r="B198"/>
  <c r="B188"/>
  <c r="I183"/>
  <c r="E22" s="1"/>
  <c r="I22" s="1"/>
  <c r="B201"/>
  <c r="I202"/>
  <c r="E41" s="1"/>
  <c r="I41" s="1"/>
  <c r="I187"/>
  <c r="E26" s="1"/>
  <c r="I26" s="1"/>
  <c r="I165"/>
  <c r="E4" s="1"/>
  <c r="I4" s="1"/>
  <c r="I189"/>
  <c r="E28" s="1"/>
  <c r="I28" s="1"/>
  <c r="B204"/>
  <c r="I184"/>
  <c r="J184" s="1"/>
  <c r="I201"/>
  <c r="E40" s="1"/>
  <c r="I40" s="1"/>
  <c r="F6" i="63" s="1"/>
  <c r="B199" i="44"/>
  <c r="I194"/>
  <c r="E33" s="1"/>
  <c r="I33" s="1"/>
  <c r="I185"/>
  <c r="E24" s="1"/>
  <c r="I24" s="1"/>
  <c r="A214"/>
  <c r="A259" s="1"/>
  <c r="A304" s="1"/>
  <c r="A169"/>
  <c r="A125"/>
  <c r="A81"/>
  <c r="K225" i="40"/>
  <c r="J225"/>
  <c r="F7"/>
  <c r="F14"/>
  <c r="K232"/>
  <c r="J232"/>
  <c r="J182" i="44"/>
  <c r="K182"/>
  <c r="E21"/>
  <c r="I21" s="1"/>
  <c r="A85" i="40"/>
  <c r="A132"/>
  <c r="E323" i="44"/>
  <c r="AA302"/>
  <c r="AE221" i="40"/>
  <c r="AC232" s="1"/>
  <c r="G247" s="1"/>
  <c r="AF222"/>
  <c r="AC233" s="1"/>
  <c r="H247" s="1"/>
  <c r="F13" i="44"/>
  <c r="F12"/>
  <c r="K218"/>
  <c r="J218"/>
  <c r="K233" i="40"/>
  <c r="J233"/>
  <c r="F15"/>
  <c r="K231"/>
  <c r="F13"/>
  <c r="J231"/>
  <c r="K193"/>
  <c r="J193"/>
  <c r="E23"/>
  <c r="E4"/>
  <c r="K174"/>
  <c r="I173"/>
  <c r="G185" s="1"/>
  <c r="E50" s="1"/>
  <c r="J174"/>
  <c r="E10"/>
  <c r="J180"/>
  <c r="K180"/>
  <c r="E14"/>
  <c r="K184"/>
  <c r="J184"/>
  <c r="E13"/>
  <c r="K183"/>
  <c r="J183"/>
  <c r="O176" i="44"/>
  <c r="G187" s="1"/>
  <c r="Q164"/>
  <c r="O175" s="1"/>
  <c r="F187" s="1"/>
  <c r="F20" i="40"/>
  <c r="J238"/>
  <c r="K238"/>
  <c r="F323"/>
  <c r="F326" s="1"/>
  <c r="B305"/>
  <c r="B293"/>
  <c r="I276"/>
  <c r="I285"/>
  <c r="I293"/>
  <c r="G27" s="1"/>
  <c r="I27" s="1"/>
  <c r="I278"/>
  <c r="I279"/>
  <c r="B301"/>
  <c r="I292"/>
  <c r="G26" s="1"/>
  <c r="I26" s="1"/>
  <c r="I287"/>
  <c r="I300"/>
  <c r="G34" s="1"/>
  <c r="I34" s="1"/>
  <c r="B299"/>
  <c r="I295"/>
  <c r="G29" s="1"/>
  <c r="I29" s="1"/>
  <c r="I304"/>
  <c r="G38" s="1"/>
  <c r="I38" s="1"/>
  <c r="I273"/>
  <c r="B295"/>
  <c r="B303"/>
  <c r="I262" i="44"/>
  <c r="I274"/>
  <c r="I292"/>
  <c r="G41" s="1"/>
  <c r="I269"/>
  <c r="A227" i="40"/>
  <c r="A275" s="1"/>
  <c r="A323" s="1"/>
  <c r="A179"/>
  <c r="E278" i="44"/>
  <c r="AA257"/>
  <c r="F16"/>
  <c r="F15"/>
  <c r="K221"/>
  <c r="J221"/>
  <c r="F10"/>
  <c r="K226"/>
  <c r="J213"/>
  <c r="F7"/>
  <c r="K213"/>
  <c r="J223" i="40"/>
  <c r="K223"/>
  <c r="F5"/>
  <c r="F23"/>
  <c r="K241"/>
  <c r="J241"/>
  <c r="K229"/>
  <c r="J229"/>
  <c r="F11"/>
  <c r="J177"/>
  <c r="E7"/>
  <c r="K177"/>
  <c r="E18"/>
  <c r="K188"/>
  <c r="J188"/>
  <c r="E22"/>
  <c r="K192"/>
  <c r="J192"/>
  <c r="J175"/>
  <c r="K175"/>
  <c r="E5"/>
  <c r="AF174"/>
  <c r="AC186" s="1"/>
  <c r="G199" s="1"/>
  <c r="AE173"/>
  <c r="AC185" s="1"/>
  <c r="F199" s="1"/>
  <c r="X221"/>
  <c r="V232" s="1"/>
  <c r="G246" s="1"/>
  <c r="Y222"/>
  <c r="V233" s="1"/>
  <c r="H246" s="1"/>
  <c r="AL181" i="44"/>
  <c r="AM181" s="1"/>
  <c r="AL184"/>
  <c r="AM184" s="1"/>
  <c r="AL168"/>
  <c r="AM168" s="1"/>
  <c r="AL169"/>
  <c r="AM169" s="1"/>
  <c r="AL183"/>
  <c r="AM183" s="1"/>
  <c r="AL178"/>
  <c r="AM178" s="1"/>
  <c r="AL174"/>
  <c r="AM174" s="1"/>
  <c r="AL182"/>
  <c r="AM182" s="1"/>
  <c r="AL180"/>
  <c r="AM180" s="1"/>
  <c r="AL173"/>
  <c r="AM173" s="1"/>
  <c r="AL171"/>
  <c r="AM171" s="1"/>
  <c r="AL165"/>
  <c r="AM165" s="1"/>
  <c r="AL166"/>
  <c r="AM166" s="1"/>
  <c r="AL172"/>
  <c r="AM172" s="1"/>
  <c r="AL170"/>
  <c r="AM170" s="1"/>
  <c r="AL176"/>
  <c r="AM176" s="1"/>
  <c r="AL175"/>
  <c r="AM175" s="1"/>
  <c r="AL179"/>
  <c r="AM179" s="1"/>
  <c r="AL177"/>
  <c r="AM177" s="1"/>
  <c r="AL167"/>
  <c r="AM167" s="1"/>
  <c r="AR170"/>
  <c r="AQ173" s="1"/>
  <c r="AR169"/>
  <c r="AQ172" s="1"/>
  <c r="F12" i="40"/>
  <c r="K230"/>
  <c r="J230"/>
  <c r="F17"/>
  <c r="K235"/>
  <c r="J235"/>
  <c r="Y174"/>
  <c r="V186" s="1"/>
  <c r="G198" s="1"/>
  <c r="X173"/>
  <c r="V185" s="1"/>
  <c r="F198" s="1"/>
  <c r="AV217" i="44"/>
  <c r="AV228"/>
  <c r="AV229"/>
  <c r="AV223"/>
  <c r="AV211"/>
  <c r="AV227"/>
  <c r="F237"/>
  <c r="AV222"/>
  <c r="AV225"/>
  <c r="AV210"/>
  <c r="BE213"/>
  <c r="AV213"/>
  <c r="AV226"/>
  <c r="AV221"/>
  <c r="AV215"/>
  <c r="AV219"/>
  <c r="AV218"/>
  <c r="AV216"/>
  <c r="AV220"/>
  <c r="AV212"/>
  <c r="AV224"/>
  <c r="AV214"/>
  <c r="AQ215"/>
  <c r="AQ216" s="1"/>
  <c r="AQ214"/>
  <c r="M258"/>
  <c r="M264"/>
  <c r="M268"/>
  <c r="M255"/>
  <c r="M273"/>
  <c r="M271"/>
  <c r="M257"/>
  <c r="M260"/>
  <c r="M269"/>
  <c r="M265"/>
  <c r="M262"/>
  <c r="M267"/>
  <c r="M274"/>
  <c r="E277"/>
  <c r="M270"/>
  <c r="M263"/>
  <c r="M266"/>
  <c r="M256"/>
  <c r="M272"/>
  <c r="M261"/>
  <c r="M259"/>
  <c r="AC176"/>
  <c r="G189" s="1"/>
  <c r="AE164"/>
  <c r="AC175" s="1"/>
  <c r="F189" s="1"/>
  <c r="G138" i="40"/>
  <c r="D52" s="1"/>
  <c r="F305" i="44"/>
  <c r="F308" s="1"/>
  <c r="G139" i="40"/>
  <c r="D53" s="1"/>
  <c r="I271"/>
  <c r="I286"/>
  <c r="B310"/>
  <c r="I291"/>
  <c r="G25" s="1"/>
  <c r="I25" s="1"/>
  <c r="I301"/>
  <c r="G35" s="1"/>
  <c r="I35" s="1"/>
  <c r="B308"/>
  <c r="I307"/>
  <c r="G41" s="1"/>
  <c r="I41" s="1"/>
  <c r="I308"/>
  <c r="G42" s="1"/>
  <c r="I42" s="1"/>
  <c r="I302"/>
  <c r="G36" s="1"/>
  <c r="I36" s="1"/>
  <c r="I312"/>
  <c r="G46" s="1"/>
  <c r="I46" s="1"/>
  <c r="B297"/>
  <c r="I294"/>
  <c r="G28" s="1"/>
  <c r="I28" s="1"/>
  <c r="B298"/>
  <c r="I298"/>
  <c r="G32" s="1"/>
  <c r="I32" s="1"/>
  <c r="B296"/>
  <c r="I290"/>
  <c r="B314"/>
  <c r="I291" i="44"/>
  <c r="G40" s="1"/>
  <c r="I282"/>
  <c r="G31" s="1"/>
  <c r="I289"/>
  <c r="G38" s="1"/>
  <c r="B275"/>
  <c r="F8" i="40"/>
  <c r="K226"/>
  <c r="J226"/>
  <c r="F18"/>
  <c r="J236"/>
  <c r="K236"/>
  <c r="J227"/>
  <c r="K227"/>
  <c r="F9"/>
  <c r="F22"/>
  <c r="J240"/>
  <c r="K240"/>
  <c r="AL210" i="44"/>
  <c r="AM210" s="1"/>
  <c r="AL228"/>
  <c r="AM228" s="1"/>
  <c r="AL219"/>
  <c r="AM219" s="1"/>
  <c r="AL213"/>
  <c r="AM213" s="1"/>
  <c r="AL226"/>
  <c r="AM226" s="1"/>
  <c r="AL217"/>
  <c r="AM217" s="1"/>
  <c r="AL220"/>
  <c r="AM220" s="1"/>
  <c r="AL214"/>
  <c r="AM214" s="1"/>
  <c r="AL215"/>
  <c r="AM215" s="1"/>
  <c r="AL223"/>
  <c r="AM223" s="1"/>
  <c r="AL222"/>
  <c r="AM222" s="1"/>
  <c r="AL225"/>
  <c r="AM225" s="1"/>
  <c r="AL218"/>
  <c r="AM218" s="1"/>
  <c r="AL216"/>
  <c r="AM216" s="1"/>
  <c r="AL212"/>
  <c r="AM212" s="1"/>
  <c r="AL224"/>
  <c r="AM224" s="1"/>
  <c r="AL221"/>
  <c r="AM221" s="1"/>
  <c r="AL229"/>
  <c r="AM229" s="1"/>
  <c r="AL227"/>
  <c r="AM227" s="1"/>
  <c r="AL211"/>
  <c r="AM211" s="1"/>
  <c r="Q221" i="40"/>
  <c r="O232" s="1"/>
  <c r="G245" s="1"/>
  <c r="R222"/>
  <c r="O233" s="1"/>
  <c r="H245" s="1"/>
  <c r="K211" i="44"/>
  <c r="F22"/>
  <c r="J225"/>
  <c r="K225"/>
  <c r="F19"/>
  <c r="F18"/>
  <c r="K224"/>
  <c r="J224"/>
  <c r="F9"/>
  <c r="K215"/>
  <c r="J215"/>
  <c r="E14"/>
  <c r="I14" s="1"/>
  <c r="AE209"/>
  <c r="AC219" s="1"/>
  <c r="G234" s="1"/>
  <c r="AC220"/>
  <c r="H234" s="1"/>
  <c r="E6" i="40"/>
  <c r="J176"/>
  <c r="K176"/>
  <c r="J187"/>
  <c r="K187"/>
  <c r="E17"/>
  <c r="E21"/>
  <c r="K191"/>
  <c r="J191"/>
  <c r="E16"/>
  <c r="J186"/>
  <c r="K186"/>
  <c r="E19"/>
  <c r="K189"/>
  <c r="J189"/>
  <c r="J179"/>
  <c r="K179"/>
  <c r="E9"/>
  <c r="E192" i="44"/>
  <c r="AV172"/>
  <c r="AV165"/>
  <c r="AV178"/>
  <c r="AV166"/>
  <c r="AV167"/>
  <c r="AV183"/>
  <c r="AV184"/>
  <c r="AV174"/>
  <c r="AV176"/>
  <c r="AV180"/>
  <c r="AV170"/>
  <c r="AV181"/>
  <c r="BE168"/>
  <c r="AV168"/>
  <c r="AV177"/>
  <c r="AV182"/>
  <c r="AV179"/>
  <c r="AV173"/>
  <c r="AV169"/>
  <c r="AV175"/>
  <c r="AV171"/>
  <c r="Q209"/>
  <c r="O219" s="1"/>
  <c r="G232" s="1"/>
  <c r="O220"/>
  <c r="H232" s="1"/>
  <c r="F10" i="40"/>
  <c r="J228"/>
  <c r="K228"/>
  <c r="J239"/>
  <c r="F21"/>
  <c r="K239"/>
  <c r="AR180"/>
  <c r="AQ183" s="1"/>
  <c r="AR179"/>
  <c r="AQ182" s="1"/>
  <c r="Q173"/>
  <c r="O185" s="1"/>
  <c r="F197" s="1"/>
  <c r="R174"/>
  <c r="O186" s="1"/>
  <c r="G197" s="1"/>
  <c r="S318"/>
  <c r="S338"/>
  <c r="S323"/>
  <c r="E342"/>
  <c r="S325"/>
  <c r="S336"/>
  <c r="S332"/>
  <c r="S324"/>
  <c r="S329"/>
  <c r="S337"/>
  <c r="S327"/>
  <c r="S326"/>
  <c r="S334"/>
  <c r="S331"/>
  <c r="S322"/>
  <c r="S321"/>
  <c r="S333"/>
  <c r="AA321"/>
  <c r="S335"/>
  <c r="S328"/>
  <c r="S330"/>
  <c r="S320"/>
  <c r="S319"/>
  <c r="AL225"/>
  <c r="AM225" s="1"/>
  <c r="AL234"/>
  <c r="AM234" s="1"/>
  <c r="AL235"/>
  <c r="AM235" s="1"/>
  <c r="AL237"/>
  <c r="AM237" s="1"/>
  <c r="AL241"/>
  <c r="AM241" s="1"/>
  <c r="AL242"/>
  <c r="AM242" s="1"/>
  <c r="AL236"/>
  <c r="AM236" s="1"/>
  <c r="AL229"/>
  <c r="AM229" s="1"/>
  <c r="AL239"/>
  <c r="AM239" s="1"/>
  <c r="AL228"/>
  <c r="AM228" s="1"/>
  <c r="AL238"/>
  <c r="AM238" s="1"/>
  <c r="AL222"/>
  <c r="AL227"/>
  <c r="AM227" s="1"/>
  <c r="AL223"/>
  <c r="AM223" s="1"/>
  <c r="AL230"/>
  <c r="AM230" s="1"/>
  <c r="AL232"/>
  <c r="AM232" s="1"/>
  <c r="AL233"/>
  <c r="AM233" s="1"/>
  <c r="AL231"/>
  <c r="AM231" s="1"/>
  <c r="AL226"/>
  <c r="AM226" s="1"/>
  <c r="AL240"/>
  <c r="AM240" s="1"/>
  <c r="AL224"/>
  <c r="AM224" s="1"/>
  <c r="B306"/>
  <c r="I314"/>
  <c r="G48" s="1"/>
  <c r="I48" s="1"/>
  <c r="B307"/>
  <c r="B304"/>
  <c r="B291"/>
  <c r="B312"/>
  <c r="B292"/>
  <c r="I288"/>
  <c r="I275"/>
  <c r="B300"/>
  <c r="I310"/>
  <c r="G44" s="1"/>
  <c r="I44" s="1"/>
  <c r="I281"/>
  <c r="I296"/>
  <c r="G30" s="1"/>
  <c r="I30" s="1"/>
  <c r="I289"/>
  <c r="B311"/>
  <c r="I283"/>
  <c r="B302"/>
  <c r="B309"/>
  <c r="I287" i="44"/>
  <c r="G36" s="1"/>
  <c r="I276"/>
  <c r="G25" s="1"/>
  <c r="I284"/>
  <c r="G33" s="1"/>
  <c r="I257"/>
  <c r="F4" i="40"/>
  <c r="J222"/>
  <c r="I221"/>
  <c r="H232" s="1"/>
  <c r="F50" s="1"/>
  <c r="K222"/>
  <c r="AL175"/>
  <c r="AM175" s="1"/>
  <c r="AL189"/>
  <c r="AM189" s="1"/>
  <c r="AL182"/>
  <c r="AM182" s="1"/>
  <c r="AL184"/>
  <c r="AM184" s="1"/>
  <c r="AL190"/>
  <c r="AM190" s="1"/>
  <c r="AL194"/>
  <c r="AM194" s="1"/>
  <c r="AL187"/>
  <c r="AM187" s="1"/>
  <c r="AL178"/>
  <c r="AM178" s="1"/>
  <c r="AL180"/>
  <c r="AM180" s="1"/>
  <c r="AL177"/>
  <c r="AM177" s="1"/>
  <c r="AL186"/>
  <c r="AM186" s="1"/>
  <c r="AL183"/>
  <c r="AM183" s="1"/>
  <c r="AL193"/>
  <c r="AM193" s="1"/>
  <c r="AL176"/>
  <c r="AM176" s="1"/>
  <c r="AL192"/>
  <c r="AM192" s="1"/>
  <c r="AL185"/>
  <c r="AM185" s="1"/>
  <c r="AL179"/>
  <c r="AM179" s="1"/>
  <c r="AL191"/>
  <c r="AM191" s="1"/>
  <c r="AL174"/>
  <c r="AL181"/>
  <c r="AM181" s="1"/>
  <c r="AL188"/>
  <c r="AM188" s="1"/>
  <c r="F14" i="44"/>
  <c r="J220"/>
  <c r="K220"/>
  <c r="J223"/>
  <c r="F17"/>
  <c r="K223"/>
  <c r="F8"/>
  <c r="K214"/>
  <c r="J214"/>
  <c r="F11"/>
  <c r="K217"/>
  <c r="J217"/>
  <c r="J227"/>
  <c r="F6"/>
  <c r="K212"/>
  <c r="J212"/>
  <c r="F6" i="40"/>
  <c r="J224"/>
  <c r="K224"/>
  <c r="F24"/>
  <c r="J242"/>
  <c r="K242"/>
  <c r="E20" i="44"/>
  <c r="I20" s="1"/>
  <c r="E11" i="40"/>
  <c r="J181"/>
  <c r="K181"/>
  <c r="E20"/>
  <c r="J190"/>
  <c r="K190"/>
  <c r="E8"/>
  <c r="K178"/>
  <c r="J178"/>
  <c r="E12"/>
  <c r="J182"/>
  <c r="K182"/>
  <c r="E24"/>
  <c r="J194"/>
  <c r="K194"/>
  <c r="E15"/>
  <c r="K185"/>
  <c r="J185"/>
  <c r="G189" s="1"/>
  <c r="E54" s="1"/>
  <c r="F16"/>
  <c r="K234"/>
  <c r="J234"/>
  <c r="T341"/>
  <c r="Z341" s="1"/>
  <c r="AF341" s="1"/>
  <c r="AL341" s="1"/>
  <c r="AR341" s="1"/>
  <c r="AX341" s="1"/>
  <c r="BD341" s="1"/>
  <c r="BJ341" s="1"/>
  <c r="N340"/>
  <c r="AQ228"/>
  <c r="AQ229" s="1"/>
  <c r="AQ227"/>
  <c r="AV225"/>
  <c r="AV237"/>
  <c r="BE226"/>
  <c r="AV239"/>
  <c r="AV223"/>
  <c r="AV227"/>
  <c r="AV231"/>
  <c r="F250"/>
  <c r="AV235"/>
  <c r="AV233"/>
  <c r="AV229"/>
  <c r="AV241"/>
  <c r="AV222"/>
  <c r="AV242"/>
  <c r="AV224"/>
  <c r="AV240"/>
  <c r="AV236"/>
  <c r="AV228"/>
  <c r="AV230"/>
  <c r="AV226"/>
  <c r="AV232"/>
  <c r="AV238"/>
  <c r="AV234"/>
  <c r="J237"/>
  <c r="K237"/>
  <c r="F19"/>
  <c r="AV183"/>
  <c r="AV189"/>
  <c r="AV177"/>
  <c r="BE178"/>
  <c r="AV191"/>
  <c r="AV193"/>
  <c r="E202"/>
  <c r="AV187"/>
  <c r="AV185"/>
  <c r="AV175"/>
  <c r="AV174"/>
  <c r="AV179"/>
  <c r="AV181"/>
  <c r="AV178"/>
  <c r="AV192"/>
  <c r="AV190"/>
  <c r="AV188"/>
  <c r="AV184"/>
  <c r="AV194"/>
  <c r="AV176"/>
  <c r="AV180"/>
  <c r="AV182"/>
  <c r="AV186"/>
  <c r="S280"/>
  <c r="S283"/>
  <c r="S278"/>
  <c r="S279"/>
  <c r="AA273"/>
  <c r="S273"/>
  <c r="S290"/>
  <c r="S284"/>
  <c r="S270"/>
  <c r="S272"/>
  <c r="S276"/>
  <c r="S275"/>
  <c r="S274"/>
  <c r="S277"/>
  <c r="S285"/>
  <c r="S271"/>
  <c r="S281"/>
  <c r="S282"/>
  <c r="E294"/>
  <c r="S289"/>
  <c r="S287"/>
  <c r="S288"/>
  <c r="S286"/>
  <c r="G137"/>
  <c r="D51" s="1"/>
  <c r="I272"/>
  <c r="I305"/>
  <c r="G39" s="1"/>
  <c r="I39" s="1"/>
  <c r="I277"/>
  <c r="I274"/>
  <c r="I284"/>
  <c r="I311"/>
  <c r="G45" s="1"/>
  <c r="I45" s="1"/>
  <c r="I306"/>
  <c r="G40" s="1"/>
  <c r="I40" s="1"/>
  <c r="I297"/>
  <c r="G31" s="1"/>
  <c r="I31" s="1"/>
  <c r="I313"/>
  <c r="G47" s="1"/>
  <c r="I47" s="1"/>
  <c r="I280"/>
  <c r="I309"/>
  <c r="G43" s="1"/>
  <c r="I43" s="1"/>
  <c r="I299"/>
  <c r="G33" s="1"/>
  <c r="I33" s="1"/>
  <c r="I270"/>
  <c r="B294"/>
  <c r="B313"/>
  <c r="I303"/>
  <c r="G37" s="1"/>
  <c r="I37" s="1"/>
  <c r="I282"/>
  <c r="B282" i="44"/>
  <c r="B294"/>
  <c r="I277"/>
  <c r="G26" s="1"/>
  <c r="B287"/>
  <c r="I13" i="57" l="1"/>
  <c r="V221" i="62"/>
  <c r="H233" s="1"/>
  <c r="AY169" i="60"/>
  <c r="AY170"/>
  <c r="V302" i="62"/>
  <c r="M302"/>
  <c r="M306"/>
  <c r="M310"/>
  <c r="M314"/>
  <c r="M318"/>
  <c r="M301"/>
  <c r="M305"/>
  <c r="M309"/>
  <c r="M313"/>
  <c r="M317"/>
  <c r="E322"/>
  <c r="M304"/>
  <c r="M308"/>
  <c r="M312"/>
  <c r="M316"/>
  <c r="M300"/>
  <c r="M303"/>
  <c r="M307"/>
  <c r="M311"/>
  <c r="M315"/>
  <c r="M319"/>
  <c r="I255" i="48"/>
  <c r="I259"/>
  <c r="I288"/>
  <c r="G37" s="1"/>
  <c r="I5" i="57"/>
  <c r="I30" i="59"/>
  <c r="S30" i="44" s="1"/>
  <c r="I25" i="45"/>
  <c r="O25" i="44"/>
  <c r="I35" i="45"/>
  <c r="O35" i="44"/>
  <c r="I45" i="45"/>
  <c r="O45" i="44"/>
  <c r="I30" i="45"/>
  <c r="O30" i="44"/>
  <c r="I28" i="45"/>
  <c r="O28" i="44"/>
  <c r="I259"/>
  <c r="I271"/>
  <c r="B278"/>
  <c r="I279"/>
  <c r="G28" s="1"/>
  <c r="I290"/>
  <c r="G39" s="1"/>
  <c r="I283"/>
  <c r="G32" s="1"/>
  <c r="B286"/>
  <c r="I255"/>
  <c r="K222"/>
  <c r="E12"/>
  <c r="I12" s="1"/>
  <c r="I280"/>
  <c r="G29" s="1"/>
  <c r="B290"/>
  <c r="I294"/>
  <c r="G43" s="1"/>
  <c r="N11"/>
  <c r="N22"/>
  <c r="AE209" i="47"/>
  <c r="AC219" s="1"/>
  <c r="G234" s="1"/>
  <c r="O176"/>
  <c r="G187" s="1"/>
  <c r="X164" i="48"/>
  <c r="V175" s="1"/>
  <c r="F188" s="1"/>
  <c r="I290"/>
  <c r="G39" s="1"/>
  <c r="I268"/>
  <c r="I266"/>
  <c r="I269"/>
  <c r="B278"/>
  <c r="I282"/>
  <c r="G31" s="1"/>
  <c r="I295"/>
  <c r="G44" s="1"/>
  <c r="I276"/>
  <c r="G25" s="1"/>
  <c r="I283"/>
  <c r="G32" s="1"/>
  <c r="B293"/>
  <c r="Q164" i="50"/>
  <c r="O175" s="1"/>
  <c r="F187" s="1"/>
  <c r="I259"/>
  <c r="I274"/>
  <c r="I258"/>
  <c r="I292"/>
  <c r="G41" s="1"/>
  <c r="B295"/>
  <c r="I265"/>
  <c r="I288"/>
  <c r="G37" s="1"/>
  <c r="I280"/>
  <c r="G29" s="1"/>
  <c r="I284"/>
  <c r="G33" s="1"/>
  <c r="I291"/>
  <c r="G40" s="1"/>
  <c r="B277"/>
  <c r="B281"/>
  <c r="B285"/>
  <c r="B292"/>
  <c r="I286"/>
  <c r="G35" s="1"/>
  <c r="K227" i="53"/>
  <c r="I288" i="55"/>
  <c r="G37" s="1"/>
  <c r="I293"/>
  <c r="G42" s="1"/>
  <c r="I269"/>
  <c r="I284"/>
  <c r="G33" s="1"/>
  <c r="K174" i="57"/>
  <c r="E14"/>
  <c r="I35"/>
  <c r="I38"/>
  <c r="I37"/>
  <c r="I33" i="59"/>
  <c r="S33" i="44" s="1"/>
  <c r="I26" i="60"/>
  <c r="K215" i="62"/>
  <c r="F21"/>
  <c r="F11"/>
  <c r="I39" i="45"/>
  <c r="O39" i="44"/>
  <c r="I32" i="45"/>
  <c r="O32" i="44"/>
  <c r="I27" i="45"/>
  <c r="O27" i="44"/>
  <c r="I29" i="45"/>
  <c r="O29" i="44"/>
  <c r="I33" i="45"/>
  <c r="O33" i="44"/>
  <c r="I37" i="45"/>
  <c r="O37" i="44"/>
  <c r="I43" i="45"/>
  <c r="O43" i="44"/>
  <c r="I44" i="45"/>
  <c r="O44" i="44"/>
  <c r="BC292" i="40"/>
  <c r="AW341"/>
  <c r="M338"/>
  <c r="M331"/>
  <c r="M335"/>
  <c r="M318"/>
  <c r="M323"/>
  <c r="M333"/>
  <c r="M327"/>
  <c r="M336"/>
  <c r="M319"/>
  <c r="M330"/>
  <c r="M322"/>
  <c r="M321"/>
  <c r="M334"/>
  <c r="M332"/>
  <c r="M328"/>
  <c r="M320"/>
  <c r="E341"/>
  <c r="M337"/>
  <c r="M326"/>
  <c r="M324"/>
  <c r="M325"/>
  <c r="M329"/>
  <c r="I257" i="48"/>
  <c r="I271"/>
  <c r="I273"/>
  <c r="I278"/>
  <c r="G27" s="1"/>
  <c r="I284"/>
  <c r="G33" s="1"/>
  <c r="I277"/>
  <c r="G26" s="1"/>
  <c r="I285"/>
  <c r="G34" s="1"/>
  <c r="I285" i="44"/>
  <c r="G34" s="1"/>
  <c r="B292"/>
  <c r="I270"/>
  <c r="J181"/>
  <c r="B281"/>
  <c r="I266"/>
  <c r="I263"/>
  <c r="I273"/>
  <c r="K228"/>
  <c r="I286"/>
  <c r="G35" s="1"/>
  <c r="I295"/>
  <c r="G44" s="1"/>
  <c r="B279"/>
  <c r="I256"/>
  <c r="B324"/>
  <c r="K173"/>
  <c r="I260"/>
  <c r="B284"/>
  <c r="I267"/>
  <c r="I288"/>
  <c r="G37" s="1"/>
  <c r="N9"/>
  <c r="N18"/>
  <c r="N21"/>
  <c r="N13"/>
  <c r="Q164" i="47"/>
  <c r="O175" s="1"/>
  <c r="F187" s="1"/>
  <c r="AM210" i="48"/>
  <c r="AJ220" s="1"/>
  <c r="H235" s="1"/>
  <c r="I272"/>
  <c r="I265"/>
  <c r="I258"/>
  <c r="I264"/>
  <c r="I286"/>
  <c r="G35" s="1"/>
  <c r="B282"/>
  <c r="I291"/>
  <c r="G40" s="1"/>
  <c r="I296"/>
  <c r="G45" s="1"/>
  <c r="I281"/>
  <c r="G30" s="1"/>
  <c r="I293"/>
  <c r="G42" s="1"/>
  <c r="V176" i="50"/>
  <c r="G188" s="1"/>
  <c r="I255"/>
  <c r="I273"/>
  <c r="I256"/>
  <c r="B287"/>
  <c r="I275"/>
  <c r="G24" s="1"/>
  <c r="I263"/>
  <c r="B275"/>
  <c r="B280"/>
  <c r="B284"/>
  <c r="B290"/>
  <c r="I276"/>
  <c r="G25" s="1"/>
  <c r="I279"/>
  <c r="G28" s="1"/>
  <c r="I283"/>
  <c r="G32" s="1"/>
  <c r="I289"/>
  <c r="G38" s="1"/>
  <c r="B276"/>
  <c r="B293"/>
  <c r="I209" i="53"/>
  <c r="H219" s="1"/>
  <c r="F47" s="1"/>
  <c r="I21" i="57"/>
  <c r="I39"/>
  <c r="I45"/>
  <c r="I26"/>
  <c r="I43"/>
  <c r="I32"/>
  <c r="I27"/>
  <c r="I39" i="59"/>
  <c r="S39" i="44" s="1"/>
  <c r="AC220" i="60"/>
  <c r="H234" s="1"/>
  <c r="I30"/>
  <c r="J215" i="62"/>
  <c r="H222" s="1"/>
  <c r="F50" s="1"/>
  <c r="J227"/>
  <c r="J217"/>
  <c r="F304" i="60"/>
  <c r="I26" i="45"/>
  <c r="O26" i="44"/>
  <c r="I31" i="45"/>
  <c r="O31" i="44"/>
  <c r="I40" i="45"/>
  <c r="O40" i="44"/>
  <c r="I41" i="45"/>
  <c r="O41" i="44"/>
  <c r="I34" i="45"/>
  <c r="O34" i="44"/>
  <c r="I36" i="45"/>
  <c r="O36" i="44"/>
  <c r="I38" i="45"/>
  <c r="O38" i="44"/>
  <c r="I24" i="45"/>
  <c r="O24" i="44"/>
  <c r="I42" i="45"/>
  <c r="O42" i="44"/>
  <c r="S273" i="62"/>
  <c r="S269"/>
  <c r="S265"/>
  <c r="S261"/>
  <c r="S257"/>
  <c r="AA257"/>
  <c r="S274"/>
  <c r="S270"/>
  <c r="S266"/>
  <c r="S262"/>
  <c r="S258"/>
  <c r="E278"/>
  <c r="S271"/>
  <c r="S267"/>
  <c r="S263"/>
  <c r="S259"/>
  <c r="S255"/>
  <c r="S272"/>
  <c r="S268"/>
  <c r="S264"/>
  <c r="S260"/>
  <c r="S256"/>
  <c r="E293" i="40"/>
  <c r="M275"/>
  <c r="M277"/>
  <c r="M287"/>
  <c r="M288"/>
  <c r="M271"/>
  <c r="M279"/>
  <c r="M284"/>
  <c r="M285"/>
  <c r="M280"/>
  <c r="M289"/>
  <c r="M272"/>
  <c r="M290"/>
  <c r="M274"/>
  <c r="M283"/>
  <c r="M273"/>
  <c r="M286"/>
  <c r="M282"/>
  <c r="M278"/>
  <c r="M270"/>
  <c r="M276"/>
  <c r="M281"/>
  <c r="I264" i="44"/>
  <c r="I272"/>
  <c r="B288"/>
  <c r="B276"/>
  <c r="I293"/>
  <c r="G42" s="1"/>
  <c r="I258"/>
  <c r="I268"/>
  <c r="I261"/>
  <c r="B291"/>
  <c r="I281"/>
  <c r="G30" s="1"/>
  <c r="B293"/>
  <c r="B295"/>
  <c r="B285"/>
  <c r="B289"/>
  <c r="B277"/>
  <c r="I265"/>
  <c r="I278"/>
  <c r="G27" s="1"/>
  <c r="B283"/>
  <c r="I275"/>
  <c r="G24" s="1"/>
  <c r="B280"/>
  <c r="N15"/>
  <c r="N8"/>
  <c r="N16"/>
  <c r="N10"/>
  <c r="F305" i="48"/>
  <c r="F308" s="1"/>
  <c r="I262"/>
  <c r="I260"/>
  <c r="I256"/>
  <c r="I261"/>
  <c r="I274"/>
  <c r="I280"/>
  <c r="G29" s="1"/>
  <c r="I287"/>
  <c r="G36" s="1"/>
  <c r="I292"/>
  <c r="G41" s="1"/>
  <c r="I279"/>
  <c r="G28" s="1"/>
  <c r="I289"/>
  <c r="G38" s="1"/>
  <c r="X164" i="50"/>
  <c r="V175" s="1"/>
  <c r="F188" s="1"/>
  <c r="I267"/>
  <c r="I264"/>
  <c r="I269"/>
  <c r="I270"/>
  <c r="I272"/>
  <c r="I260"/>
  <c r="I271"/>
  <c r="I278"/>
  <c r="G27" s="1"/>
  <c r="I282"/>
  <c r="G31" s="1"/>
  <c r="I287"/>
  <c r="G36" s="1"/>
  <c r="I295"/>
  <c r="G44" s="1"/>
  <c r="B279"/>
  <c r="B283"/>
  <c r="B288"/>
  <c r="B296"/>
  <c r="I290"/>
  <c r="G39" s="1"/>
  <c r="F304" i="53"/>
  <c r="F307" s="1"/>
  <c r="I271" i="55"/>
  <c r="I277"/>
  <c r="G26" s="1"/>
  <c r="B292"/>
  <c r="B289"/>
  <c r="E18" i="57"/>
  <c r="I17"/>
  <c r="O176"/>
  <c r="G187" s="1"/>
  <c r="I24"/>
  <c r="I25"/>
  <c r="I30"/>
  <c r="I40"/>
  <c r="I29"/>
  <c r="I41"/>
  <c r="I29" i="60"/>
  <c r="I33"/>
  <c r="I43"/>
  <c r="F23" i="62"/>
  <c r="I36" i="57"/>
  <c r="V220" i="62"/>
  <c r="G233" s="1"/>
  <c r="O176"/>
  <c r="G187" s="1"/>
  <c r="O175"/>
  <c r="F187" s="1"/>
  <c r="U304" i="44"/>
  <c r="U307" s="1"/>
  <c r="U305"/>
  <c r="U308" s="1"/>
  <c r="P28"/>
  <c r="P40"/>
  <c r="P29"/>
  <c r="P33"/>
  <c r="P37"/>
  <c r="P43"/>
  <c r="P27"/>
  <c r="P32"/>
  <c r="P36"/>
  <c r="P41"/>
  <c r="P44"/>
  <c r="P24"/>
  <c r="P42"/>
  <c r="P25"/>
  <c r="P31"/>
  <c r="P35"/>
  <c r="P39"/>
  <c r="P26"/>
  <c r="P30"/>
  <c r="P34"/>
  <c r="P38"/>
  <c r="P45"/>
  <c r="F304" i="62"/>
  <c r="F307" s="1"/>
  <c r="E16"/>
  <c r="K177"/>
  <c r="J177"/>
  <c r="E11"/>
  <c r="J172"/>
  <c r="K172"/>
  <c r="AR170"/>
  <c r="AQ173" s="1"/>
  <c r="AR169"/>
  <c r="AQ172" s="1"/>
  <c r="E23"/>
  <c r="J184"/>
  <c r="K184"/>
  <c r="E9"/>
  <c r="J170"/>
  <c r="K170"/>
  <c r="A82"/>
  <c r="A126"/>
  <c r="BE213"/>
  <c r="F238" s="1"/>
  <c r="AV217"/>
  <c r="AV212"/>
  <c r="AV211"/>
  <c r="AV218"/>
  <c r="AV220"/>
  <c r="AV213"/>
  <c r="AV214"/>
  <c r="AV226"/>
  <c r="AV223"/>
  <c r="AV227"/>
  <c r="AV224"/>
  <c r="AV228"/>
  <c r="AV221"/>
  <c r="AV219"/>
  <c r="AV210"/>
  <c r="AV215"/>
  <c r="AV216"/>
  <c r="AV229"/>
  <c r="AV225"/>
  <c r="AV222"/>
  <c r="E21"/>
  <c r="J182"/>
  <c r="K182"/>
  <c r="G133"/>
  <c r="D51" s="1"/>
  <c r="G132"/>
  <c r="D50" s="1"/>
  <c r="H220"/>
  <c r="F48" s="1"/>
  <c r="I257"/>
  <c r="I260"/>
  <c r="I261"/>
  <c r="I270"/>
  <c r="I274"/>
  <c r="B287"/>
  <c r="B275"/>
  <c r="I290"/>
  <c r="G39" s="1"/>
  <c r="I39" s="1"/>
  <c r="B279"/>
  <c r="B292"/>
  <c r="B285"/>
  <c r="B293"/>
  <c r="I278"/>
  <c r="G27" s="1"/>
  <c r="I27" s="1"/>
  <c r="I282"/>
  <c r="G31" s="1"/>
  <c r="I31" s="1"/>
  <c r="I287"/>
  <c r="G36" s="1"/>
  <c r="I36" s="1"/>
  <c r="I295"/>
  <c r="G44" s="1"/>
  <c r="I44" s="1"/>
  <c r="E7"/>
  <c r="K168"/>
  <c r="J168"/>
  <c r="BE168"/>
  <c r="E193" s="1"/>
  <c r="AV166"/>
  <c r="AV176"/>
  <c r="AV167"/>
  <c r="AV173"/>
  <c r="AV183"/>
  <c r="AV169"/>
  <c r="AV168"/>
  <c r="AV172"/>
  <c r="AV179"/>
  <c r="AV175"/>
  <c r="AV165"/>
  <c r="AV182"/>
  <c r="AV181"/>
  <c r="AV174"/>
  <c r="AV178"/>
  <c r="AV171"/>
  <c r="AV177"/>
  <c r="AV184"/>
  <c r="AV180"/>
  <c r="AV170"/>
  <c r="X164"/>
  <c r="Y165"/>
  <c r="I164"/>
  <c r="G175" s="1"/>
  <c r="E47" s="1"/>
  <c r="E4"/>
  <c r="K165"/>
  <c r="J165"/>
  <c r="E20"/>
  <c r="J181"/>
  <c r="K181"/>
  <c r="E15"/>
  <c r="J176"/>
  <c r="K176"/>
  <c r="AL220"/>
  <c r="AM220" s="1"/>
  <c r="AL210"/>
  <c r="AL216"/>
  <c r="AM216" s="1"/>
  <c r="AL212"/>
  <c r="AM212" s="1"/>
  <c r="AL224"/>
  <c r="AM224" s="1"/>
  <c r="AL226"/>
  <c r="AM226" s="1"/>
  <c r="AL221"/>
  <c r="AM221" s="1"/>
  <c r="AL217"/>
  <c r="AM217" s="1"/>
  <c r="AL213"/>
  <c r="AM213" s="1"/>
  <c r="AL228"/>
  <c r="AM228" s="1"/>
  <c r="AL222"/>
  <c r="AM222" s="1"/>
  <c r="AL223"/>
  <c r="AM223" s="1"/>
  <c r="AL218"/>
  <c r="AM218" s="1"/>
  <c r="AL214"/>
  <c r="AM214" s="1"/>
  <c r="AL229"/>
  <c r="AM229" s="1"/>
  <c r="AL225"/>
  <c r="AM225" s="1"/>
  <c r="AL227"/>
  <c r="AM227" s="1"/>
  <c r="AL215"/>
  <c r="AM215" s="1"/>
  <c r="AL211"/>
  <c r="AM211" s="1"/>
  <c r="AL219"/>
  <c r="AM219" s="1"/>
  <c r="AL184"/>
  <c r="AM184" s="1"/>
  <c r="AL183"/>
  <c r="AM183" s="1"/>
  <c r="AL182"/>
  <c r="AM182" s="1"/>
  <c r="AL181"/>
  <c r="AM181" s="1"/>
  <c r="AL180"/>
  <c r="AM180" s="1"/>
  <c r="AL179"/>
  <c r="AM179" s="1"/>
  <c r="AL177"/>
  <c r="AM177" s="1"/>
  <c r="AL173"/>
  <c r="AM173" s="1"/>
  <c r="AL174"/>
  <c r="AM174" s="1"/>
  <c r="AL176"/>
  <c r="AM176" s="1"/>
  <c r="AL178"/>
  <c r="AM178" s="1"/>
  <c r="AL175"/>
  <c r="AM175" s="1"/>
  <c r="AL171"/>
  <c r="AM171" s="1"/>
  <c r="AL169"/>
  <c r="AM169" s="1"/>
  <c r="AL170"/>
  <c r="AM170" s="1"/>
  <c r="AL168"/>
  <c r="AM168" s="1"/>
  <c r="AL167"/>
  <c r="AM167" s="1"/>
  <c r="AL166"/>
  <c r="AM166" s="1"/>
  <c r="AL165"/>
  <c r="AL172"/>
  <c r="AM172" s="1"/>
  <c r="H221"/>
  <c r="F49" s="1"/>
  <c r="I256"/>
  <c r="I268"/>
  <c r="I258"/>
  <c r="I269"/>
  <c r="I273"/>
  <c r="I285"/>
  <c r="G34" s="1"/>
  <c r="I34" s="1"/>
  <c r="B296"/>
  <c r="I288"/>
  <c r="G37" s="1"/>
  <c r="I37" s="1"/>
  <c r="I276"/>
  <c r="G25" s="1"/>
  <c r="I25" s="1"/>
  <c r="C5" i="63" s="1"/>
  <c r="C7" s="1"/>
  <c r="B288" i="62"/>
  <c r="I279"/>
  <c r="G28" s="1"/>
  <c r="I28" s="1"/>
  <c r="I296"/>
  <c r="G45" s="1"/>
  <c r="I45" s="1"/>
  <c r="B278"/>
  <c r="B282"/>
  <c r="B286"/>
  <c r="B294"/>
  <c r="E18"/>
  <c r="K179"/>
  <c r="J179"/>
  <c r="E12"/>
  <c r="J173"/>
  <c r="K173"/>
  <c r="E8"/>
  <c r="J169"/>
  <c r="K169"/>
  <c r="AF210"/>
  <c r="AC220" s="1"/>
  <c r="H234" s="1"/>
  <c r="AE209"/>
  <c r="AC219" s="1"/>
  <c r="G234" s="1"/>
  <c r="E6"/>
  <c r="J167"/>
  <c r="K167"/>
  <c r="F305"/>
  <c r="F308" s="1"/>
  <c r="B335" s="1"/>
  <c r="H223"/>
  <c r="F51" s="1"/>
  <c r="I255"/>
  <c r="I259"/>
  <c r="I267"/>
  <c r="I266"/>
  <c r="I272"/>
  <c r="B283"/>
  <c r="I293"/>
  <c r="G42" s="1"/>
  <c r="I42" s="1"/>
  <c r="I283"/>
  <c r="G32" s="1"/>
  <c r="I32" s="1"/>
  <c r="B295"/>
  <c r="I286"/>
  <c r="G35" s="1"/>
  <c r="I35" s="1"/>
  <c r="E5" i="63" s="1"/>
  <c r="E7" s="1"/>
  <c r="B277" i="62"/>
  <c r="B291"/>
  <c r="I275"/>
  <c r="G24" s="1"/>
  <c r="I24" s="1"/>
  <c r="I280"/>
  <c r="G29" s="1"/>
  <c r="I29" s="1"/>
  <c r="I284"/>
  <c r="G33" s="1"/>
  <c r="I33" s="1"/>
  <c r="I291"/>
  <c r="G40" s="1"/>
  <c r="I40" s="1"/>
  <c r="F5" i="63" s="1"/>
  <c r="F7" s="1"/>
  <c r="E22" i="62"/>
  <c r="K183"/>
  <c r="J183"/>
  <c r="E19"/>
  <c r="K180"/>
  <c r="J180"/>
  <c r="E13"/>
  <c r="J174"/>
  <c r="K174"/>
  <c r="E17"/>
  <c r="K178"/>
  <c r="J178"/>
  <c r="E14"/>
  <c r="K175"/>
  <c r="J175"/>
  <c r="E5"/>
  <c r="K166"/>
  <c r="J166"/>
  <c r="A215"/>
  <c r="A260" s="1"/>
  <c r="A305" s="1"/>
  <c r="A170"/>
  <c r="AQ214"/>
  <c r="AQ215"/>
  <c r="AQ216" s="1"/>
  <c r="E10"/>
  <c r="K171"/>
  <c r="J171"/>
  <c r="AF165"/>
  <c r="AC176" s="1"/>
  <c r="G189" s="1"/>
  <c r="AE164"/>
  <c r="AC175" s="1"/>
  <c r="F189" s="1"/>
  <c r="G131"/>
  <c r="D49" s="1"/>
  <c r="G130"/>
  <c r="D48" s="1"/>
  <c r="I265"/>
  <c r="I264"/>
  <c r="I262"/>
  <c r="I263"/>
  <c r="I271"/>
  <c r="I277"/>
  <c r="G26" s="1"/>
  <c r="I26" s="1"/>
  <c r="B289"/>
  <c r="B281"/>
  <c r="I292"/>
  <c r="G41" s="1"/>
  <c r="I41" s="1"/>
  <c r="I281"/>
  <c r="G30" s="1"/>
  <c r="I30" s="1"/>
  <c r="D5" i="63" s="1"/>
  <c r="D7" s="1"/>
  <c r="B276" i="62"/>
  <c r="I289"/>
  <c r="G38" s="1"/>
  <c r="I38" s="1"/>
  <c r="I294"/>
  <c r="G43" s="1"/>
  <c r="I43" s="1"/>
  <c r="B280"/>
  <c r="B284"/>
  <c r="B290"/>
  <c r="AE209" i="60"/>
  <c r="AC219" s="1"/>
  <c r="G234" s="1"/>
  <c r="AX215"/>
  <c r="AX216" s="1"/>
  <c r="AX214"/>
  <c r="G130"/>
  <c r="D48" s="1"/>
  <c r="G132"/>
  <c r="D50" s="1"/>
  <c r="G133"/>
  <c r="D51" s="1"/>
  <c r="G131"/>
  <c r="D49" s="1"/>
  <c r="F238"/>
  <c r="BL213"/>
  <c r="BC215"/>
  <c r="BC219"/>
  <c r="BC221"/>
  <c r="BC220"/>
  <c r="BC226"/>
  <c r="BC224"/>
  <c r="BC222"/>
  <c r="BC228"/>
  <c r="BC217"/>
  <c r="BC218"/>
  <c r="BC223"/>
  <c r="BC225"/>
  <c r="BC227"/>
  <c r="BC212"/>
  <c r="BC229"/>
  <c r="BC214"/>
  <c r="BC213"/>
  <c r="BC216"/>
  <c r="E6"/>
  <c r="I6" s="1"/>
  <c r="K167"/>
  <c r="J167"/>
  <c r="E14"/>
  <c r="K175"/>
  <c r="J175"/>
  <c r="E9"/>
  <c r="J170"/>
  <c r="K170"/>
  <c r="E21"/>
  <c r="J182"/>
  <c r="K182"/>
  <c r="AL209"/>
  <c r="AJ219" s="1"/>
  <c r="G235" s="1"/>
  <c r="AM210"/>
  <c r="AJ220" s="1"/>
  <c r="H235" s="1"/>
  <c r="F6"/>
  <c r="K212"/>
  <c r="J212"/>
  <c r="F16"/>
  <c r="K222"/>
  <c r="J222"/>
  <c r="F15"/>
  <c r="J221"/>
  <c r="K221"/>
  <c r="F18"/>
  <c r="J224"/>
  <c r="K224"/>
  <c r="F19"/>
  <c r="J225"/>
  <c r="K225"/>
  <c r="E278"/>
  <c r="S274"/>
  <c r="S273"/>
  <c r="S272"/>
  <c r="S265"/>
  <c r="S263"/>
  <c r="S257"/>
  <c r="S268"/>
  <c r="S264"/>
  <c r="S259"/>
  <c r="S258"/>
  <c r="S269"/>
  <c r="S262"/>
  <c r="S261"/>
  <c r="S270"/>
  <c r="S267"/>
  <c r="S271"/>
  <c r="S266"/>
  <c r="S260"/>
  <c r="AA257"/>
  <c r="E193"/>
  <c r="BL168"/>
  <c r="BC172"/>
  <c r="BC180"/>
  <c r="BC177"/>
  <c r="BC176"/>
  <c r="BC170"/>
  <c r="BC181"/>
  <c r="BC175"/>
  <c r="BC179"/>
  <c r="BC174"/>
  <c r="BC173"/>
  <c r="BC182"/>
  <c r="BC183"/>
  <c r="BC178"/>
  <c r="BC167"/>
  <c r="BC184"/>
  <c r="BC168"/>
  <c r="BC171"/>
  <c r="BC169"/>
  <c r="X209"/>
  <c r="V219" s="1"/>
  <c r="G233" s="1"/>
  <c r="Y210"/>
  <c r="V220" s="1"/>
  <c r="H233" s="1"/>
  <c r="A216"/>
  <c r="A261" s="1"/>
  <c r="A306" s="1"/>
  <c r="A171"/>
  <c r="E5"/>
  <c r="I5" s="1"/>
  <c r="K166"/>
  <c r="E12"/>
  <c r="K173"/>
  <c r="J173"/>
  <c r="E11"/>
  <c r="J172"/>
  <c r="K172"/>
  <c r="E17"/>
  <c r="I17" s="1"/>
  <c r="J178"/>
  <c r="K178"/>
  <c r="E20"/>
  <c r="J181"/>
  <c r="K181"/>
  <c r="AL164"/>
  <c r="AJ175" s="1"/>
  <c r="F190" s="1"/>
  <c r="AM165"/>
  <c r="AJ176" s="1"/>
  <c r="G190" s="1"/>
  <c r="F12"/>
  <c r="K218"/>
  <c r="J218"/>
  <c r="F10"/>
  <c r="J216"/>
  <c r="K216"/>
  <c r="F14"/>
  <c r="J220"/>
  <c r="K220"/>
  <c r="F11"/>
  <c r="K217"/>
  <c r="J217"/>
  <c r="F21"/>
  <c r="K227"/>
  <c r="J227"/>
  <c r="M317"/>
  <c r="M307"/>
  <c r="M305"/>
  <c r="E322"/>
  <c r="M318"/>
  <c r="M314"/>
  <c r="M312"/>
  <c r="M309"/>
  <c r="M319"/>
  <c r="M315"/>
  <c r="M311"/>
  <c r="M306"/>
  <c r="M316"/>
  <c r="M313"/>
  <c r="M310"/>
  <c r="M308"/>
  <c r="M304"/>
  <c r="M303"/>
  <c r="M302"/>
  <c r="R210"/>
  <c r="O220" s="1"/>
  <c r="H232" s="1"/>
  <c r="Q209"/>
  <c r="O219" s="1"/>
  <c r="G232" s="1"/>
  <c r="A83"/>
  <c r="A127"/>
  <c r="AQ322"/>
  <c r="AW276"/>
  <c r="I164"/>
  <c r="G175" s="1"/>
  <c r="E47" s="1"/>
  <c r="E4"/>
  <c r="K165"/>
  <c r="E10"/>
  <c r="I10" s="1"/>
  <c r="J171"/>
  <c r="K171"/>
  <c r="E16"/>
  <c r="J177"/>
  <c r="K177"/>
  <c r="E15"/>
  <c r="I15" s="1"/>
  <c r="J176"/>
  <c r="K176"/>
  <c r="E19"/>
  <c r="I19" s="1"/>
  <c r="J180"/>
  <c r="K180"/>
  <c r="E23"/>
  <c r="J184"/>
  <c r="K184"/>
  <c r="AS184"/>
  <c r="AT184" s="1"/>
  <c r="AS183"/>
  <c r="AT183" s="1"/>
  <c r="AS182"/>
  <c r="AT182" s="1"/>
  <c r="AS181"/>
  <c r="AT181" s="1"/>
  <c r="AS180"/>
  <c r="AT180" s="1"/>
  <c r="AS179"/>
  <c r="AT179" s="1"/>
  <c r="AS178"/>
  <c r="AT178" s="1"/>
  <c r="AS174"/>
  <c r="AT174" s="1"/>
  <c r="AS172"/>
  <c r="AT172" s="1"/>
  <c r="AS170"/>
  <c r="AT170" s="1"/>
  <c r="AS176"/>
  <c r="AT176" s="1"/>
  <c r="AS169"/>
  <c r="AT169" s="1"/>
  <c r="AS177"/>
  <c r="AT177" s="1"/>
  <c r="AS175"/>
  <c r="AT175" s="1"/>
  <c r="AS168"/>
  <c r="AT168" s="1"/>
  <c r="AS173"/>
  <c r="AT173" s="1"/>
  <c r="AS171"/>
  <c r="AT171" s="1"/>
  <c r="AS167"/>
  <c r="AT167" s="1"/>
  <c r="AT166"/>
  <c r="F7"/>
  <c r="J213"/>
  <c r="K213"/>
  <c r="F9"/>
  <c r="J215"/>
  <c r="K215"/>
  <c r="F13"/>
  <c r="J219"/>
  <c r="K219"/>
  <c r="F5"/>
  <c r="K211"/>
  <c r="I294"/>
  <c r="G43" s="1"/>
  <c r="B293"/>
  <c r="I290"/>
  <c r="G39" s="1"/>
  <c r="B289"/>
  <c r="I286"/>
  <c r="G35" s="1"/>
  <c r="B276"/>
  <c r="I296"/>
  <c r="G45" s="1"/>
  <c r="B291"/>
  <c r="I289"/>
  <c r="G38" s="1"/>
  <c r="I287"/>
  <c r="G36" s="1"/>
  <c r="B285"/>
  <c r="B284"/>
  <c r="I279"/>
  <c r="G28" s="1"/>
  <c r="I276"/>
  <c r="G25" s="1"/>
  <c r="B295"/>
  <c r="I293"/>
  <c r="G42" s="1"/>
  <c r="I291"/>
  <c r="G40" s="1"/>
  <c r="B288"/>
  <c r="B286"/>
  <c r="I295"/>
  <c r="G44" s="1"/>
  <c r="B292"/>
  <c r="B290"/>
  <c r="I288"/>
  <c r="G37" s="1"/>
  <c r="I283"/>
  <c r="G32" s="1"/>
  <c r="I282"/>
  <c r="G31" s="1"/>
  <c r="B281"/>
  <c r="B280"/>
  <c r="B296"/>
  <c r="B294"/>
  <c r="I292"/>
  <c r="G41" s="1"/>
  <c r="B287"/>
  <c r="I285"/>
  <c r="G34" s="1"/>
  <c r="I284"/>
  <c r="G33" s="1"/>
  <c r="B283"/>
  <c r="B282"/>
  <c r="B277"/>
  <c r="I270"/>
  <c r="I266"/>
  <c r="I258"/>
  <c r="I278"/>
  <c r="G27" s="1"/>
  <c r="I264"/>
  <c r="I263"/>
  <c r="I262"/>
  <c r="I261"/>
  <c r="I280"/>
  <c r="G29" s="1"/>
  <c r="I277"/>
  <c r="G26" s="1"/>
  <c r="I269"/>
  <c r="I265"/>
  <c r="I281"/>
  <c r="G30" s="1"/>
  <c r="B279"/>
  <c r="B275"/>
  <c r="I271"/>
  <c r="I267"/>
  <c r="I260"/>
  <c r="I257"/>
  <c r="B278"/>
  <c r="I275"/>
  <c r="G24" s="1"/>
  <c r="I274"/>
  <c r="I273"/>
  <c r="I272"/>
  <c r="I268"/>
  <c r="I259"/>
  <c r="E277"/>
  <c r="M274"/>
  <c r="M271"/>
  <c r="M268"/>
  <c r="M265"/>
  <c r="M263"/>
  <c r="M260"/>
  <c r="M257"/>
  <c r="M273"/>
  <c r="M270"/>
  <c r="M267"/>
  <c r="M266"/>
  <c r="M272"/>
  <c r="M259"/>
  <c r="M258"/>
  <c r="M264"/>
  <c r="M262"/>
  <c r="M261"/>
  <c r="M269"/>
  <c r="AS229"/>
  <c r="AT229" s="1"/>
  <c r="AS227"/>
  <c r="AT227" s="1"/>
  <c r="AS220"/>
  <c r="AT220" s="1"/>
  <c r="AS216"/>
  <c r="AT216" s="1"/>
  <c r="AS212"/>
  <c r="AT212" s="1"/>
  <c r="AS226"/>
  <c r="AT226" s="1"/>
  <c r="AS224"/>
  <c r="AT224" s="1"/>
  <c r="AT211"/>
  <c r="AS222"/>
  <c r="AT222" s="1"/>
  <c r="AS213"/>
  <c r="AT213" s="1"/>
  <c r="AS228"/>
  <c r="AT228" s="1"/>
  <c r="AS217"/>
  <c r="AT217" s="1"/>
  <c r="AS221"/>
  <c r="AT221" s="1"/>
  <c r="AS214"/>
  <c r="AT214" s="1"/>
  <c r="AS225"/>
  <c r="AT225" s="1"/>
  <c r="AS223"/>
  <c r="AT223" s="1"/>
  <c r="AS219"/>
  <c r="AT219" s="1"/>
  <c r="AS215"/>
  <c r="AT215" s="1"/>
  <c r="AS218"/>
  <c r="AT218" s="1"/>
  <c r="AF165"/>
  <c r="AC176" s="1"/>
  <c r="G189" s="1"/>
  <c r="AE164"/>
  <c r="AC175" s="1"/>
  <c r="F189" s="1"/>
  <c r="F307"/>
  <c r="F308"/>
  <c r="E7"/>
  <c r="I7" s="1"/>
  <c r="J168"/>
  <c r="K168"/>
  <c r="E8"/>
  <c r="J169"/>
  <c r="K169"/>
  <c r="E13"/>
  <c r="I13" s="1"/>
  <c r="J174"/>
  <c r="K174"/>
  <c r="E18"/>
  <c r="I18" s="1"/>
  <c r="J179"/>
  <c r="K179"/>
  <c r="E22"/>
  <c r="J183"/>
  <c r="K183"/>
  <c r="F8"/>
  <c r="J214"/>
  <c r="K214"/>
  <c r="F17"/>
  <c r="K223"/>
  <c r="J223"/>
  <c r="I209"/>
  <c r="H219" s="1"/>
  <c r="F47" s="1"/>
  <c r="F4"/>
  <c r="K210"/>
  <c r="F22"/>
  <c r="J228"/>
  <c r="K228"/>
  <c r="F20"/>
  <c r="J226"/>
  <c r="K226"/>
  <c r="F23"/>
  <c r="J229"/>
  <c r="K229"/>
  <c r="S318"/>
  <c r="S314"/>
  <c r="S312"/>
  <c r="S309"/>
  <c r="S307"/>
  <c r="S305"/>
  <c r="E323"/>
  <c r="S319"/>
  <c r="S315"/>
  <c r="S306"/>
  <c r="S316"/>
  <c r="S313"/>
  <c r="S311"/>
  <c r="S317"/>
  <c r="S310"/>
  <c r="S308"/>
  <c r="S303"/>
  <c r="AA302"/>
  <c r="S302"/>
  <c r="S304"/>
  <c r="AX173"/>
  <c r="AX172"/>
  <c r="AS184" i="59"/>
  <c r="AT184" s="1"/>
  <c r="AS178"/>
  <c r="AT178" s="1"/>
  <c r="AS170"/>
  <c r="AT170" s="1"/>
  <c r="AS181"/>
  <c r="AT181" s="1"/>
  <c r="AS165"/>
  <c r="AT165" s="1"/>
  <c r="AS175"/>
  <c r="AT175" s="1"/>
  <c r="AS166"/>
  <c r="AT166" s="1"/>
  <c r="AS176"/>
  <c r="AT176" s="1"/>
  <c r="AS182"/>
  <c r="AT182" s="1"/>
  <c r="AS173"/>
  <c r="AT173" s="1"/>
  <c r="AS183"/>
  <c r="AT183" s="1"/>
  <c r="AS169"/>
  <c r="AT169" s="1"/>
  <c r="AS168"/>
  <c r="AT168" s="1"/>
  <c r="AS180"/>
  <c r="AT180" s="1"/>
  <c r="AS174"/>
  <c r="AT174" s="1"/>
  <c r="AS171"/>
  <c r="AT171" s="1"/>
  <c r="AS167"/>
  <c r="AT167" s="1"/>
  <c r="AS179"/>
  <c r="AT179" s="1"/>
  <c r="AS172"/>
  <c r="AT172" s="1"/>
  <c r="AS177"/>
  <c r="AT177" s="1"/>
  <c r="G130"/>
  <c r="D48" s="1"/>
  <c r="M317"/>
  <c r="E322"/>
  <c r="M318"/>
  <c r="M314"/>
  <c r="M312"/>
  <c r="M309"/>
  <c r="M319"/>
  <c r="M315"/>
  <c r="M311"/>
  <c r="M316"/>
  <c r="M313"/>
  <c r="M310"/>
  <c r="M308"/>
  <c r="M303"/>
  <c r="M300"/>
  <c r="M302"/>
  <c r="M306"/>
  <c r="M305"/>
  <c r="M304"/>
  <c r="M307"/>
  <c r="M301"/>
  <c r="F9"/>
  <c r="K215"/>
  <c r="J215"/>
  <c r="F10"/>
  <c r="J216"/>
  <c r="K216"/>
  <c r="F15"/>
  <c r="J221"/>
  <c r="K221"/>
  <c r="F20"/>
  <c r="J226"/>
  <c r="K226"/>
  <c r="F12"/>
  <c r="J218"/>
  <c r="K218"/>
  <c r="S271"/>
  <c r="S268"/>
  <c r="S266"/>
  <c r="S260"/>
  <c r="S258"/>
  <c r="E278"/>
  <c r="S274"/>
  <c r="S272"/>
  <c r="S265"/>
  <c r="S263"/>
  <c r="S273"/>
  <c r="S269"/>
  <c r="S267"/>
  <c r="S264"/>
  <c r="S270"/>
  <c r="S261"/>
  <c r="S259"/>
  <c r="S256"/>
  <c r="S262"/>
  <c r="AA257"/>
  <c r="S257"/>
  <c r="S255"/>
  <c r="R210"/>
  <c r="O220" s="1"/>
  <c r="H232" s="1"/>
  <c r="Q209"/>
  <c r="O219" s="1"/>
  <c r="G232" s="1"/>
  <c r="AL164"/>
  <c r="AJ175" s="1"/>
  <c r="F190" s="1"/>
  <c r="AM165"/>
  <c r="AJ176" s="1"/>
  <c r="G190" s="1"/>
  <c r="E9"/>
  <c r="K170"/>
  <c r="J170"/>
  <c r="E7"/>
  <c r="J168"/>
  <c r="K168"/>
  <c r="E19"/>
  <c r="J180"/>
  <c r="K180"/>
  <c r="E13"/>
  <c r="J174"/>
  <c r="K174"/>
  <c r="E10"/>
  <c r="J171"/>
  <c r="K171"/>
  <c r="E22"/>
  <c r="K183"/>
  <c r="J183"/>
  <c r="AY169"/>
  <c r="AX172" s="1"/>
  <c r="AY170"/>
  <c r="AX173" s="1"/>
  <c r="E193"/>
  <c r="BL168"/>
  <c r="BC182"/>
  <c r="BC174"/>
  <c r="BC184"/>
  <c r="BC175"/>
  <c r="BC166"/>
  <c r="BC177"/>
  <c r="BC181"/>
  <c r="BC173"/>
  <c r="BC178"/>
  <c r="BC168"/>
  <c r="BC171"/>
  <c r="BC183"/>
  <c r="BC165"/>
  <c r="BC179"/>
  <c r="BC180"/>
  <c r="BC172"/>
  <c r="BC167"/>
  <c r="BC169"/>
  <c r="BC176"/>
  <c r="BC170"/>
  <c r="AX215"/>
  <c r="AX216" s="1"/>
  <c r="AX214"/>
  <c r="A83"/>
  <c r="A127"/>
  <c r="M270"/>
  <c r="M266"/>
  <c r="M258"/>
  <c r="M271"/>
  <c r="M268"/>
  <c r="M265"/>
  <c r="M263"/>
  <c r="M272"/>
  <c r="E277"/>
  <c r="M274"/>
  <c r="M273"/>
  <c r="M269"/>
  <c r="M267"/>
  <c r="M264"/>
  <c r="M261"/>
  <c r="M259"/>
  <c r="M255"/>
  <c r="M260"/>
  <c r="M257"/>
  <c r="M256"/>
  <c r="M262"/>
  <c r="F5"/>
  <c r="K211"/>
  <c r="J211"/>
  <c r="F6"/>
  <c r="K212"/>
  <c r="J212"/>
  <c r="F14"/>
  <c r="J220"/>
  <c r="K220"/>
  <c r="F23"/>
  <c r="J229"/>
  <c r="K229"/>
  <c r="F22"/>
  <c r="J228"/>
  <c r="K228"/>
  <c r="AS228"/>
  <c r="AT228" s="1"/>
  <c r="AS217"/>
  <c r="AT217" s="1"/>
  <c r="AS218"/>
  <c r="AT218" s="1"/>
  <c r="AS227"/>
  <c r="AT227" s="1"/>
  <c r="AS213"/>
  <c r="AT213" s="1"/>
  <c r="AS215"/>
  <c r="AT215" s="1"/>
  <c r="AS219"/>
  <c r="AT219" s="1"/>
  <c r="AS222"/>
  <c r="AT222" s="1"/>
  <c r="AS216"/>
  <c r="AT216" s="1"/>
  <c r="AS210"/>
  <c r="AS212"/>
  <c r="AT212" s="1"/>
  <c r="AS220"/>
  <c r="AT220" s="1"/>
  <c r="AS225"/>
  <c r="AT225" s="1"/>
  <c r="AS226"/>
  <c r="AT226" s="1"/>
  <c r="AS221"/>
  <c r="AT221" s="1"/>
  <c r="AS224"/>
  <c r="AT224" s="1"/>
  <c r="AS229"/>
  <c r="AT229" s="1"/>
  <c r="AS223"/>
  <c r="AT223" s="1"/>
  <c r="AS214"/>
  <c r="AT214" s="1"/>
  <c r="AS211"/>
  <c r="AT211" s="1"/>
  <c r="E6"/>
  <c r="K167"/>
  <c r="J167"/>
  <c r="E18"/>
  <c r="J179"/>
  <c r="K179"/>
  <c r="E16"/>
  <c r="J177"/>
  <c r="K177"/>
  <c r="X209"/>
  <c r="V219" s="1"/>
  <c r="G233" s="1"/>
  <c r="Y210"/>
  <c r="V220" s="1"/>
  <c r="H233" s="1"/>
  <c r="A216"/>
  <c r="A261" s="1"/>
  <c r="A306" s="1"/>
  <c r="A171"/>
  <c r="F8"/>
  <c r="J214"/>
  <c r="K214"/>
  <c r="F13"/>
  <c r="J219"/>
  <c r="K219"/>
  <c r="F21"/>
  <c r="J227"/>
  <c r="K227"/>
  <c r="F19"/>
  <c r="J225"/>
  <c r="K225"/>
  <c r="F18"/>
  <c r="J224"/>
  <c r="K224"/>
  <c r="E5"/>
  <c r="J166"/>
  <c r="K166"/>
  <c r="E14"/>
  <c r="J175"/>
  <c r="K175"/>
  <c r="E21"/>
  <c r="J182"/>
  <c r="K182"/>
  <c r="E17"/>
  <c r="K178"/>
  <c r="J178"/>
  <c r="E11"/>
  <c r="K172"/>
  <c r="J172"/>
  <c r="R165"/>
  <c r="O176" s="1"/>
  <c r="G187" s="1"/>
  <c r="Q164"/>
  <c r="O175" s="1"/>
  <c r="F187" s="1"/>
  <c r="Y165"/>
  <c r="V176" s="1"/>
  <c r="G188" s="1"/>
  <c r="X164"/>
  <c r="V175" s="1"/>
  <c r="F188" s="1"/>
  <c r="G132"/>
  <c r="D50" s="1"/>
  <c r="G131"/>
  <c r="D49" s="1"/>
  <c r="AW322"/>
  <c r="BC276"/>
  <c r="F7"/>
  <c r="K213"/>
  <c r="J213"/>
  <c r="I209"/>
  <c r="H219" s="1"/>
  <c r="F47" s="1"/>
  <c r="F4"/>
  <c r="J210"/>
  <c r="K210"/>
  <c r="F17"/>
  <c r="K223"/>
  <c r="J223"/>
  <c r="F16"/>
  <c r="J222"/>
  <c r="K222"/>
  <c r="F11"/>
  <c r="J217"/>
  <c r="K217"/>
  <c r="AE209"/>
  <c r="AC219" s="1"/>
  <c r="G234" s="1"/>
  <c r="AF210"/>
  <c r="AC220" s="1"/>
  <c r="H234" s="1"/>
  <c r="S318"/>
  <c r="S314"/>
  <c r="S312"/>
  <c r="S309"/>
  <c r="E323"/>
  <c r="S319"/>
  <c r="S315"/>
  <c r="S316"/>
  <c r="S313"/>
  <c r="S311"/>
  <c r="S317"/>
  <c r="S310"/>
  <c r="S308"/>
  <c r="S301"/>
  <c r="S305"/>
  <c r="S304"/>
  <c r="S307"/>
  <c r="S300"/>
  <c r="S303"/>
  <c r="S306"/>
  <c r="AA302"/>
  <c r="S302"/>
  <c r="AE164"/>
  <c r="AC175" s="1"/>
  <c r="F189" s="1"/>
  <c r="AF165"/>
  <c r="AC176" s="1"/>
  <c r="G189" s="1"/>
  <c r="F305"/>
  <c r="F308" s="1"/>
  <c r="F304"/>
  <c r="F307" s="1"/>
  <c r="I164"/>
  <c r="G175" s="1"/>
  <c r="E47" s="1"/>
  <c r="E4"/>
  <c r="J165"/>
  <c r="K165"/>
  <c r="E8"/>
  <c r="J169"/>
  <c r="K169"/>
  <c r="E20"/>
  <c r="J181"/>
  <c r="K181"/>
  <c r="E15"/>
  <c r="K176"/>
  <c r="J176"/>
  <c r="E12"/>
  <c r="J173"/>
  <c r="K173"/>
  <c r="E23"/>
  <c r="K184"/>
  <c r="J184"/>
  <c r="F238"/>
  <c r="BL213"/>
  <c r="BC226"/>
  <c r="BC216"/>
  <c r="BC222"/>
  <c r="BC227"/>
  <c r="BC219"/>
  <c r="BC218"/>
  <c r="BC211"/>
  <c r="BC223"/>
  <c r="BC229"/>
  <c r="BC213"/>
  <c r="BC228"/>
  <c r="BC220"/>
  <c r="BC221"/>
  <c r="BC225"/>
  <c r="BC217"/>
  <c r="BC224"/>
  <c r="BC215"/>
  <c r="BC212"/>
  <c r="BC210"/>
  <c r="BC214"/>
  <c r="I295"/>
  <c r="G44" s="1"/>
  <c r="I44" s="1"/>
  <c r="S44" i="44" s="1"/>
  <c r="B294" i="59"/>
  <c r="I291"/>
  <c r="G40" s="1"/>
  <c r="I40" s="1"/>
  <c r="B290"/>
  <c r="I287"/>
  <c r="G36" s="1"/>
  <c r="I36" s="1"/>
  <c r="S36" i="44" s="1"/>
  <c r="B286" i="59"/>
  <c r="I284"/>
  <c r="G33" s="1"/>
  <c r="B284"/>
  <c r="I282"/>
  <c r="G31" s="1"/>
  <c r="I31" s="1"/>
  <c r="S31" i="44" s="1"/>
  <c r="B282" i="59"/>
  <c r="I280"/>
  <c r="G29" s="1"/>
  <c r="I29" s="1"/>
  <c r="S29" i="44" s="1"/>
  <c r="B280" i="59"/>
  <c r="I278"/>
  <c r="G27" s="1"/>
  <c r="I27" s="1"/>
  <c r="S27" i="44" s="1"/>
  <c r="B278" i="59"/>
  <c r="B292"/>
  <c r="I290"/>
  <c r="G39" s="1"/>
  <c r="I288"/>
  <c r="G37" s="1"/>
  <c r="I37" s="1"/>
  <c r="I283"/>
  <c r="G32" s="1"/>
  <c r="I32" s="1"/>
  <c r="B281"/>
  <c r="B275"/>
  <c r="I273"/>
  <c r="I269"/>
  <c r="I267"/>
  <c r="I264"/>
  <c r="I261"/>
  <c r="I259"/>
  <c r="B296"/>
  <c r="I294"/>
  <c r="G43" s="1"/>
  <c r="I43" s="1"/>
  <c r="S43" i="44" s="1"/>
  <c r="I292" i="59"/>
  <c r="G41" s="1"/>
  <c r="I41" s="1"/>
  <c r="B289"/>
  <c r="B287"/>
  <c r="I285"/>
  <c r="G34" s="1"/>
  <c r="I34" s="1"/>
  <c r="B283"/>
  <c r="I277"/>
  <c r="G26" s="1"/>
  <c r="I26" s="1"/>
  <c r="I275"/>
  <c r="G24" s="1"/>
  <c r="I24" s="1"/>
  <c r="S24" i="44" s="1"/>
  <c r="I274" i="59"/>
  <c r="I270"/>
  <c r="I266"/>
  <c r="I296"/>
  <c r="G45" s="1"/>
  <c r="I45" s="1"/>
  <c r="B293"/>
  <c r="B291"/>
  <c r="I289"/>
  <c r="G38" s="1"/>
  <c r="I38" s="1"/>
  <c r="B285"/>
  <c r="I279"/>
  <c r="G28" s="1"/>
  <c r="I28" s="1"/>
  <c r="S28" i="44" s="1"/>
  <c r="B277" i="59"/>
  <c r="B276"/>
  <c r="I271"/>
  <c r="I268"/>
  <c r="I265"/>
  <c r="B295"/>
  <c r="I293"/>
  <c r="G42" s="1"/>
  <c r="I42" s="1"/>
  <c r="B288"/>
  <c r="I286"/>
  <c r="G35" s="1"/>
  <c r="I35" s="1"/>
  <c r="S35" i="44" s="1"/>
  <c r="I281" i="59"/>
  <c r="G30" s="1"/>
  <c r="B279"/>
  <c r="I276"/>
  <c r="G25" s="1"/>
  <c r="I25" s="1"/>
  <c r="I272"/>
  <c r="I262"/>
  <c r="I263"/>
  <c r="I258"/>
  <c r="I255"/>
  <c r="I260"/>
  <c r="I257"/>
  <c r="I256"/>
  <c r="AM210"/>
  <c r="AJ220" s="1"/>
  <c r="H235" s="1"/>
  <c r="AL209"/>
  <c r="AJ219" s="1"/>
  <c r="G235" s="1"/>
  <c r="G133"/>
  <c r="D51" s="1"/>
  <c r="A216" i="58"/>
  <c r="A261" s="1"/>
  <c r="A306" s="1"/>
  <c r="A171"/>
  <c r="E16"/>
  <c r="I16" s="1"/>
  <c r="J177"/>
  <c r="K177"/>
  <c r="I164"/>
  <c r="G175" s="1"/>
  <c r="E47" s="1"/>
  <c r="E4"/>
  <c r="I4" s="1"/>
  <c r="K165"/>
  <c r="J165"/>
  <c r="E8"/>
  <c r="I8" s="1"/>
  <c r="J169"/>
  <c r="K169"/>
  <c r="E20"/>
  <c r="I20" s="1"/>
  <c r="K181"/>
  <c r="J181"/>
  <c r="E9"/>
  <c r="I9" s="1"/>
  <c r="J170"/>
  <c r="K170"/>
  <c r="F21"/>
  <c r="K227"/>
  <c r="J227"/>
  <c r="F7"/>
  <c r="J213"/>
  <c r="K213"/>
  <c r="F10"/>
  <c r="J216"/>
  <c r="K216"/>
  <c r="F18"/>
  <c r="J224"/>
  <c r="K224"/>
  <c r="AQ322"/>
  <c r="AW276"/>
  <c r="AY170"/>
  <c r="AX173" s="1"/>
  <c r="AY169"/>
  <c r="AX172" s="1"/>
  <c r="G130"/>
  <c r="D48" s="1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AS219"/>
  <c r="AT219" s="1"/>
  <c r="AS222"/>
  <c r="AT222" s="1"/>
  <c r="AS226"/>
  <c r="AT226" s="1"/>
  <c r="AS213"/>
  <c r="AT213" s="1"/>
  <c r="AS211"/>
  <c r="AT211" s="1"/>
  <c r="AS220"/>
  <c r="AT220" s="1"/>
  <c r="AS225"/>
  <c r="AT225" s="1"/>
  <c r="AS229"/>
  <c r="AT229" s="1"/>
  <c r="AS214"/>
  <c r="AT214" s="1"/>
  <c r="AS210"/>
  <c r="AS223"/>
  <c r="AT223" s="1"/>
  <c r="AS224"/>
  <c r="AT224" s="1"/>
  <c r="AS228"/>
  <c r="AT228" s="1"/>
  <c r="AS215"/>
  <c r="AT215" s="1"/>
  <c r="AS227"/>
  <c r="AT227" s="1"/>
  <c r="AS217"/>
  <c r="AT217" s="1"/>
  <c r="AS218"/>
  <c r="AT218" s="1"/>
  <c r="AS216"/>
  <c r="AT216" s="1"/>
  <c r="AS221"/>
  <c r="AT221" s="1"/>
  <c r="AS212"/>
  <c r="AT212" s="1"/>
  <c r="E11"/>
  <c r="I11" s="1"/>
  <c r="J172"/>
  <c r="K172"/>
  <c r="E7"/>
  <c r="I7" s="1"/>
  <c r="K168"/>
  <c r="J168"/>
  <c r="E12"/>
  <c r="I12" s="1"/>
  <c r="K173"/>
  <c r="J173"/>
  <c r="E19"/>
  <c r="I19" s="1"/>
  <c r="J180"/>
  <c r="K180"/>
  <c r="E23"/>
  <c r="I23" s="1"/>
  <c r="J184"/>
  <c r="K184"/>
  <c r="E17"/>
  <c r="I17" s="1"/>
  <c r="J178"/>
  <c r="K178"/>
  <c r="X164"/>
  <c r="V175" s="1"/>
  <c r="F188" s="1"/>
  <c r="Y165"/>
  <c r="V176" s="1"/>
  <c r="G188" s="1"/>
  <c r="F13"/>
  <c r="J219"/>
  <c r="K219"/>
  <c r="F17"/>
  <c r="K223"/>
  <c r="J223"/>
  <c r="F5"/>
  <c r="K211"/>
  <c r="J211"/>
  <c r="F15"/>
  <c r="K221"/>
  <c r="J221"/>
  <c r="F19"/>
  <c r="J225"/>
  <c r="K225"/>
  <c r="F11"/>
  <c r="J217"/>
  <c r="K217"/>
  <c r="AE164"/>
  <c r="AC175" s="1"/>
  <c r="F189" s="1"/>
  <c r="AF165"/>
  <c r="AC176" s="1"/>
  <c r="G189" s="1"/>
  <c r="E193"/>
  <c r="BL168"/>
  <c r="BC166"/>
  <c r="BC181"/>
  <c r="BC182"/>
  <c r="BC176"/>
  <c r="BC175"/>
  <c r="BC167"/>
  <c r="BC179"/>
  <c r="BC178"/>
  <c r="BC169"/>
  <c r="BC171"/>
  <c r="BC172"/>
  <c r="BC174"/>
  <c r="BC168"/>
  <c r="BC183"/>
  <c r="BC170"/>
  <c r="BC180"/>
  <c r="BC165"/>
  <c r="BC173"/>
  <c r="BC184"/>
  <c r="BC177"/>
  <c r="X209"/>
  <c r="V219" s="1"/>
  <c r="G233" s="1"/>
  <c r="Y210"/>
  <c r="V220" s="1"/>
  <c r="H233" s="1"/>
  <c r="G133"/>
  <c r="D51" s="1"/>
  <c r="G132"/>
  <c r="D50" s="1"/>
  <c r="M272"/>
  <c r="M262"/>
  <c r="M273"/>
  <c r="M269"/>
  <c r="M267"/>
  <c r="M264"/>
  <c r="M261"/>
  <c r="M259"/>
  <c r="E277"/>
  <c r="M270"/>
  <c r="M266"/>
  <c r="M258"/>
  <c r="M256"/>
  <c r="M263"/>
  <c r="M255"/>
  <c r="M268"/>
  <c r="M274"/>
  <c r="M271"/>
  <c r="M260"/>
  <c r="M257"/>
  <c r="M265"/>
  <c r="E6"/>
  <c r="I6" s="1"/>
  <c r="J167"/>
  <c r="K167"/>
  <c r="E10"/>
  <c r="I10" s="1"/>
  <c r="J171"/>
  <c r="K171"/>
  <c r="E18"/>
  <c r="I18" s="1"/>
  <c r="J179"/>
  <c r="K179"/>
  <c r="E22"/>
  <c r="I22" s="1"/>
  <c r="J183"/>
  <c r="K183"/>
  <c r="E15"/>
  <c r="I15" s="1"/>
  <c r="J176"/>
  <c r="K176"/>
  <c r="R210"/>
  <c r="O220" s="1"/>
  <c r="H232" s="1"/>
  <c r="Q209"/>
  <c r="O219" s="1"/>
  <c r="G232" s="1"/>
  <c r="F6"/>
  <c r="J212"/>
  <c r="K212"/>
  <c r="I209"/>
  <c r="H219" s="1"/>
  <c r="F47" s="1"/>
  <c r="F4"/>
  <c r="K210"/>
  <c r="J210"/>
  <c r="F14"/>
  <c r="J220"/>
  <c r="K220"/>
  <c r="F23"/>
  <c r="K229"/>
  <c r="J229"/>
  <c r="F16"/>
  <c r="J222"/>
  <c r="K222"/>
  <c r="AE209"/>
  <c r="AC219" s="1"/>
  <c r="G234" s="1"/>
  <c r="AF210"/>
  <c r="AC220" s="1"/>
  <c r="H234" s="1"/>
  <c r="R165"/>
  <c r="O176" s="1"/>
  <c r="G187" s="1"/>
  <c r="Q164"/>
  <c r="O175" s="1"/>
  <c r="F187" s="1"/>
  <c r="I294"/>
  <c r="G43" s="1"/>
  <c r="B293"/>
  <c r="I290"/>
  <c r="G39" s="1"/>
  <c r="B289"/>
  <c r="I286"/>
  <c r="G35" s="1"/>
  <c r="B276"/>
  <c r="B296"/>
  <c r="I296"/>
  <c r="G45" s="1"/>
  <c r="B295"/>
  <c r="I292"/>
  <c r="G41" s="1"/>
  <c r="B291"/>
  <c r="I288"/>
  <c r="G37" s="1"/>
  <c r="B287"/>
  <c r="I295"/>
  <c r="G44" s="1"/>
  <c r="B294"/>
  <c r="I291"/>
  <c r="G40" s="1"/>
  <c r="B290"/>
  <c r="I287"/>
  <c r="G36" s="1"/>
  <c r="B286"/>
  <c r="I284"/>
  <c r="G33" s="1"/>
  <c r="B284"/>
  <c r="I282"/>
  <c r="G31" s="1"/>
  <c r="B282"/>
  <c r="I280"/>
  <c r="G29" s="1"/>
  <c r="B280"/>
  <c r="I278"/>
  <c r="G27" s="1"/>
  <c r="B278"/>
  <c r="B292"/>
  <c r="B283"/>
  <c r="I281"/>
  <c r="G30" s="1"/>
  <c r="B279"/>
  <c r="I271"/>
  <c r="I268"/>
  <c r="I265"/>
  <c r="I263"/>
  <c r="I260"/>
  <c r="I257"/>
  <c r="I293"/>
  <c r="G42" s="1"/>
  <c r="B288"/>
  <c r="B277"/>
  <c r="B275"/>
  <c r="I272"/>
  <c r="I262"/>
  <c r="I289"/>
  <c r="G38" s="1"/>
  <c r="B285"/>
  <c r="I283"/>
  <c r="G32" s="1"/>
  <c r="B281"/>
  <c r="I279"/>
  <c r="G28" s="1"/>
  <c r="I275"/>
  <c r="G24" s="1"/>
  <c r="I274"/>
  <c r="I273"/>
  <c r="I269"/>
  <c r="I267"/>
  <c r="I264"/>
  <c r="I261"/>
  <c r="I259"/>
  <c r="I255"/>
  <c r="I285"/>
  <c r="G34" s="1"/>
  <c r="I258"/>
  <c r="I270"/>
  <c r="I266"/>
  <c r="I256"/>
  <c r="I277"/>
  <c r="G26" s="1"/>
  <c r="I276"/>
  <c r="G25" s="1"/>
  <c r="AX214"/>
  <c r="AX215"/>
  <c r="AX216" s="1"/>
  <c r="F238"/>
  <c r="BL213"/>
  <c r="BC226"/>
  <c r="BC228"/>
  <c r="BC211"/>
  <c r="BC219"/>
  <c r="BC215"/>
  <c r="BC221"/>
  <c r="BC227"/>
  <c r="BC224"/>
  <c r="BC212"/>
  <c r="BC220"/>
  <c r="BC216"/>
  <c r="BC223"/>
  <c r="BC213"/>
  <c r="BC217"/>
  <c r="BC214"/>
  <c r="BC222"/>
  <c r="BC218"/>
  <c r="BC210"/>
  <c r="BC229"/>
  <c r="BC225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G131"/>
  <c r="D49" s="1"/>
  <c r="F305"/>
  <c r="F308" s="1"/>
  <c r="F304"/>
  <c r="F307" s="1"/>
  <c r="A83"/>
  <c r="A127"/>
  <c r="J166"/>
  <c r="E5"/>
  <c r="I5" s="1"/>
  <c r="K166"/>
  <c r="E14"/>
  <c r="I14" s="1"/>
  <c r="J175"/>
  <c r="K175"/>
  <c r="E21"/>
  <c r="I21" s="1"/>
  <c r="K182"/>
  <c r="J182"/>
  <c r="E13"/>
  <c r="I13" s="1"/>
  <c r="J174"/>
  <c r="K174"/>
  <c r="F8"/>
  <c r="J214"/>
  <c r="K214"/>
  <c r="F9"/>
  <c r="J215"/>
  <c r="K215"/>
  <c r="F20"/>
  <c r="K226"/>
  <c r="J226"/>
  <c r="F12"/>
  <c r="J218"/>
  <c r="K218"/>
  <c r="F22"/>
  <c r="J228"/>
  <c r="K228"/>
  <c r="AM165"/>
  <c r="AJ176" s="1"/>
  <c r="G190" s="1"/>
  <c r="AL164"/>
  <c r="AJ175" s="1"/>
  <c r="F190" s="1"/>
  <c r="AS178"/>
  <c r="AT178" s="1"/>
  <c r="AS174"/>
  <c r="AT174" s="1"/>
  <c r="AS172"/>
  <c r="AT172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0"/>
  <c r="AT170" s="1"/>
  <c r="AS175"/>
  <c r="AT175" s="1"/>
  <c r="AS171"/>
  <c r="AT171" s="1"/>
  <c r="AS169"/>
  <c r="AT169" s="1"/>
  <c r="AS173"/>
  <c r="AT173" s="1"/>
  <c r="AS167"/>
  <c r="AT167" s="1"/>
  <c r="AS166"/>
  <c r="AT166" s="1"/>
  <c r="AS165"/>
  <c r="AS177"/>
  <c r="AT177" s="1"/>
  <c r="AS168"/>
  <c r="AT168" s="1"/>
  <c r="AL209"/>
  <c r="AJ219" s="1"/>
  <c r="G235" s="1"/>
  <c r="AM210"/>
  <c r="AJ220" s="1"/>
  <c r="H235" s="1"/>
  <c r="E278"/>
  <c r="S274"/>
  <c r="S273"/>
  <c r="S269"/>
  <c r="S267"/>
  <c r="S264"/>
  <c r="S262"/>
  <c r="AA257"/>
  <c r="S255"/>
  <c r="S270"/>
  <c r="S261"/>
  <c r="S259"/>
  <c r="S256"/>
  <c r="S271"/>
  <c r="S268"/>
  <c r="S266"/>
  <c r="S260"/>
  <c r="S258"/>
  <c r="S265"/>
  <c r="S263"/>
  <c r="S257"/>
  <c r="S272"/>
  <c r="AE209" i="57"/>
  <c r="AC219" s="1"/>
  <c r="G234" s="1"/>
  <c r="K172"/>
  <c r="G176" s="1"/>
  <c r="E48" s="1"/>
  <c r="AC176"/>
  <c r="G189" s="1"/>
  <c r="AE164"/>
  <c r="AC175" s="1"/>
  <c r="F189" s="1"/>
  <c r="AF210"/>
  <c r="AC220" s="1"/>
  <c r="H234" s="1"/>
  <c r="J179"/>
  <c r="G179" s="1"/>
  <c r="E51" s="1"/>
  <c r="J165"/>
  <c r="Q164"/>
  <c r="O175" s="1"/>
  <c r="F187" s="1"/>
  <c r="J175"/>
  <c r="I164"/>
  <c r="G175" s="1"/>
  <c r="E47" s="1"/>
  <c r="F305"/>
  <c r="F308" s="1"/>
  <c r="F11"/>
  <c r="I11" s="1"/>
  <c r="J217"/>
  <c r="K217"/>
  <c r="F8"/>
  <c r="I8" s="1"/>
  <c r="J214"/>
  <c r="K214"/>
  <c r="F19"/>
  <c r="I19" s="1"/>
  <c r="J225"/>
  <c r="K225"/>
  <c r="AM165"/>
  <c r="AJ176" s="1"/>
  <c r="G190" s="1"/>
  <c r="AL164"/>
  <c r="AJ175" s="1"/>
  <c r="F190" s="1"/>
  <c r="AS178"/>
  <c r="AT178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0"/>
  <c r="AT170" s="1"/>
  <c r="AS175"/>
  <c r="AT175" s="1"/>
  <c r="AS171"/>
  <c r="AT171" s="1"/>
  <c r="AS169"/>
  <c r="AT169" s="1"/>
  <c r="AS177"/>
  <c r="AT177" s="1"/>
  <c r="AS173"/>
  <c r="AT173" s="1"/>
  <c r="AS168"/>
  <c r="AT168" s="1"/>
  <c r="AS167"/>
  <c r="AT167" s="1"/>
  <c r="AS174"/>
  <c r="AT174" s="1"/>
  <c r="AS172"/>
  <c r="AT172" s="1"/>
  <c r="AS166"/>
  <c r="AT166" s="1"/>
  <c r="AS165"/>
  <c r="M270"/>
  <c r="M266"/>
  <c r="E277"/>
  <c r="M271"/>
  <c r="M268"/>
  <c r="M265"/>
  <c r="M263"/>
  <c r="M260"/>
  <c r="M257"/>
  <c r="M272"/>
  <c r="M262"/>
  <c r="M274"/>
  <c r="M273"/>
  <c r="M269"/>
  <c r="M267"/>
  <c r="M264"/>
  <c r="M261"/>
  <c r="M259"/>
  <c r="M255"/>
  <c r="M256"/>
  <c r="M258"/>
  <c r="F15"/>
  <c r="I15" s="1"/>
  <c r="K221"/>
  <c r="J221"/>
  <c r="F17"/>
  <c r="J223"/>
  <c r="K223"/>
  <c r="S318"/>
  <c r="S314"/>
  <c r="S312"/>
  <c r="S309"/>
  <c r="S307"/>
  <c r="S305"/>
  <c r="E323"/>
  <c r="S319"/>
  <c r="S315"/>
  <c r="S306"/>
  <c r="S304"/>
  <c r="S302"/>
  <c r="S316"/>
  <c r="S313"/>
  <c r="S311"/>
  <c r="S303"/>
  <c r="S317"/>
  <c r="S310"/>
  <c r="S308"/>
  <c r="S301"/>
  <c r="AA302"/>
  <c r="S300"/>
  <c r="F16"/>
  <c r="I16" s="1"/>
  <c r="K222"/>
  <c r="J222"/>
  <c r="F14"/>
  <c r="J220"/>
  <c r="K220"/>
  <c r="A217"/>
  <c r="A262" s="1"/>
  <c r="A307" s="1"/>
  <c r="A172"/>
  <c r="I209"/>
  <c r="H219" s="1"/>
  <c r="F47" s="1"/>
  <c r="F4"/>
  <c r="I4" s="1"/>
  <c r="J210"/>
  <c r="K210"/>
  <c r="AX214"/>
  <c r="AX215"/>
  <c r="AX216" s="1"/>
  <c r="F7"/>
  <c r="I7" s="1"/>
  <c r="J213"/>
  <c r="K213"/>
  <c r="G177"/>
  <c r="E49" s="1"/>
  <c r="F13"/>
  <c r="J219"/>
  <c r="K219"/>
  <c r="F5"/>
  <c r="J211"/>
  <c r="K211"/>
  <c r="E193"/>
  <c r="BL168"/>
  <c r="BC175"/>
  <c r="BC173"/>
  <c r="BC165"/>
  <c r="BC172"/>
  <c r="BC181"/>
  <c r="BC179"/>
  <c r="BC182"/>
  <c r="BC177"/>
  <c r="BC178"/>
  <c r="BC166"/>
  <c r="BC170"/>
  <c r="BC183"/>
  <c r="BC174"/>
  <c r="BC167"/>
  <c r="BC176"/>
  <c r="BC171"/>
  <c r="BC169"/>
  <c r="BC168"/>
  <c r="BC180"/>
  <c r="BC184"/>
  <c r="I294"/>
  <c r="G43" s="1"/>
  <c r="B293"/>
  <c r="I290"/>
  <c r="G39" s="1"/>
  <c r="B289"/>
  <c r="I286"/>
  <c r="G35" s="1"/>
  <c r="I295"/>
  <c r="G44" s="1"/>
  <c r="B294"/>
  <c r="I291"/>
  <c r="G40" s="1"/>
  <c r="B290"/>
  <c r="I287"/>
  <c r="G36" s="1"/>
  <c r="B286"/>
  <c r="I284"/>
  <c r="G33" s="1"/>
  <c r="B284"/>
  <c r="I282"/>
  <c r="G31" s="1"/>
  <c r="B282"/>
  <c r="I280"/>
  <c r="G29" s="1"/>
  <c r="B280"/>
  <c r="I278"/>
  <c r="G27" s="1"/>
  <c r="B278"/>
  <c r="I296"/>
  <c r="G45" s="1"/>
  <c r="B291"/>
  <c r="I288"/>
  <c r="G37" s="1"/>
  <c r="B277"/>
  <c r="B275"/>
  <c r="I273"/>
  <c r="I269"/>
  <c r="I267"/>
  <c r="I264"/>
  <c r="B292"/>
  <c r="I289"/>
  <c r="G38" s="1"/>
  <c r="B285"/>
  <c r="I283"/>
  <c r="G32" s="1"/>
  <c r="B281"/>
  <c r="I279"/>
  <c r="G28" s="1"/>
  <c r="I275"/>
  <c r="G24" s="1"/>
  <c r="I274"/>
  <c r="I270"/>
  <c r="I266"/>
  <c r="I258"/>
  <c r="I256"/>
  <c r="B295"/>
  <c r="I292"/>
  <c r="G41" s="1"/>
  <c r="B287"/>
  <c r="I277"/>
  <c r="G26" s="1"/>
  <c r="B276"/>
  <c r="I271"/>
  <c r="I268"/>
  <c r="I265"/>
  <c r="I263"/>
  <c r="I260"/>
  <c r="I257"/>
  <c r="B296"/>
  <c r="I293"/>
  <c r="G42" s="1"/>
  <c r="B288"/>
  <c r="I285"/>
  <c r="G34" s="1"/>
  <c r="B283"/>
  <c r="I281"/>
  <c r="G30" s="1"/>
  <c r="B279"/>
  <c r="I276"/>
  <c r="G25" s="1"/>
  <c r="I272"/>
  <c r="I262"/>
  <c r="I261"/>
  <c r="I259"/>
  <c r="I255"/>
  <c r="A84"/>
  <c r="A128"/>
  <c r="F20"/>
  <c r="I20" s="1"/>
  <c r="J226"/>
  <c r="K226"/>
  <c r="F22"/>
  <c r="I22" s="1"/>
  <c r="K228"/>
  <c r="J228"/>
  <c r="F10"/>
  <c r="I10" s="1"/>
  <c r="K216"/>
  <c r="J216"/>
  <c r="F12"/>
  <c r="I12" s="1"/>
  <c r="K218"/>
  <c r="J218"/>
  <c r="F304"/>
  <c r="F307" s="1"/>
  <c r="F21"/>
  <c r="J227"/>
  <c r="K227"/>
  <c r="F6"/>
  <c r="I6" s="1"/>
  <c r="J212"/>
  <c r="K212"/>
  <c r="AQ322"/>
  <c r="AW276"/>
  <c r="F18"/>
  <c r="J224"/>
  <c r="K224"/>
  <c r="F9"/>
  <c r="I9" s="1"/>
  <c r="K215"/>
  <c r="J215"/>
  <c r="AY169"/>
  <c r="AX172" s="1"/>
  <c r="AY170"/>
  <c r="AX173" s="1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F23"/>
  <c r="I23" s="1"/>
  <c r="J229"/>
  <c r="K229"/>
  <c r="F238"/>
  <c r="BL213"/>
  <c r="BC217"/>
  <c r="BC212"/>
  <c r="BC210"/>
  <c r="BC223"/>
  <c r="BC220"/>
  <c r="BC211"/>
  <c r="BC224"/>
  <c r="BC218"/>
  <c r="BC227"/>
  <c r="BC226"/>
  <c r="BC219"/>
  <c r="BC221"/>
  <c r="BC215"/>
  <c r="BC228"/>
  <c r="BC222"/>
  <c r="BC229"/>
  <c r="BC216"/>
  <c r="BC214"/>
  <c r="BC213"/>
  <c r="BC225"/>
  <c r="AS221"/>
  <c r="AT221" s="1"/>
  <c r="AS219"/>
  <c r="AT219" s="1"/>
  <c r="AS218"/>
  <c r="AT218" s="1"/>
  <c r="AS210"/>
  <c r="AS212"/>
  <c r="AT212" s="1"/>
  <c r="AS226"/>
  <c r="AT226" s="1"/>
  <c r="AS223"/>
  <c r="AT223" s="1"/>
  <c r="AS220"/>
  <c r="AT220" s="1"/>
  <c r="AS222"/>
  <c r="AT222" s="1"/>
  <c r="AS213"/>
  <c r="AT213" s="1"/>
  <c r="AS211"/>
  <c r="AT211" s="1"/>
  <c r="AS227"/>
  <c r="AT227" s="1"/>
  <c r="AS224"/>
  <c r="AT224" s="1"/>
  <c r="AS225"/>
  <c r="AT225" s="1"/>
  <c r="AS214"/>
  <c r="AT214" s="1"/>
  <c r="AS229"/>
  <c r="AT229" s="1"/>
  <c r="AS228"/>
  <c r="AT228" s="1"/>
  <c r="AS217"/>
  <c r="AT217" s="1"/>
  <c r="AS215"/>
  <c r="AT215" s="1"/>
  <c r="AS216"/>
  <c r="AT216" s="1"/>
  <c r="AM210"/>
  <c r="AJ220" s="1"/>
  <c r="H235" s="1"/>
  <c r="AL209"/>
  <c r="AJ219" s="1"/>
  <c r="G235" s="1"/>
  <c r="E278"/>
  <c r="S271"/>
  <c r="S268"/>
  <c r="S266"/>
  <c r="S274"/>
  <c r="S272"/>
  <c r="S265"/>
  <c r="S263"/>
  <c r="S257"/>
  <c r="S273"/>
  <c r="S269"/>
  <c r="S267"/>
  <c r="S264"/>
  <c r="S262"/>
  <c r="AA257"/>
  <c r="S255"/>
  <c r="S270"/>
  <c r="S261"/>
  <c r="S259"/>
  <c r="S256"/>
  <c r="S258"/>
  <c r="S260"/>
  <c r="Q209"/>
  <c r="O219" s="1"/>
  <c r="G232" s="1"/>
  <c r="R210"/>
  <c r="O220" s="1"/>
  <c r="H232" s="1"/>
  <c r="Y165"/>
  <c r="V176" s="1"/>
  <c r="G188" s="1"/>
  <c r="X164"/>
  <c r="V175" s="1"/>
  <c r="F188" s="1"/>
  <c r="I272" i="55"/>
  <c r="I296"/>
  <c r="G45" s="1"/>
  <c r="I265"/>
  <c r="B277"/>
  <c r="I285"/>
  <c r="G34" s="1"/>
  <c r="I256"/>
  <c r="G5" s="1"/>
  <c r="I274"/>
  <c r="I292"/>
  <c r="G41" s="1"/>
  <c r="I264"/>
  <c r="J264" s="1"/>
  <c r="B275"/>
  <c r="B285"/>
  <c r="I278"/>
  <c r="G27" s="1"/>
  <c r="I282"/>
  <c r="G31" s="1"/>
  <c r="I287"/>
  <c r="G36" s="1"/>
  <c r="I295"/>
  <c r="G44" s="1"/>
  <c r="B293"/>
  <c r="I262"/>
  <c r="B291"/>
  <c r="I263"/>
  <c r="G12" s="1"/>
  <c r="B276"/>
  <c r="B283"/>
  <c r="B296"/>
  <c r="I270"/>
  <c r="J270" s="1"/>
  <c r="B287"/>
  <c r="I261"/>
  <c r="I273"/>
  <c r="G22" s="1"/>
  <c r="I283"/>
  <c r="G32" s="1"/>
  <c r="B278"/>
  <c r="B282"/>
  <c r="B286"/>
  <c r="B294"/>
  <c r="I290"/>
  <c r="G39" s="1"/>
  <c r="I276"/>
  <c r="G25" s="1"/>
  <c r="I257"/>
  <c r="G6" s="1"/>
  <c r="I268"/>
  <c r="G17" s="1"/>
  <c r="B279"/>
  <c r="B288"/>
  <c r="I258"/>
  <c r="K258" s="1"/>
  <c r="I275"/>
  <c r="G24" s="1"/>
  <c r="B295"/>
  <c r="I267"/>
  <c r="I279"/>
  <c r="G28" s="1"/>
  <c r="I289"/>
  <c r="G38" s="1"/>
  <c r="B280"/>
  <c r="B284"/>
  <c r="B290"/>
  <c r="I286"/>
  <c r="G35" s="1"/>
  <c r="I294"/>
  <c r="G43" s="1"/>
  <c r="F305"/>
  <c r="F308" s="1"/>
  <c r="F304"/>
  <c r="F307" s="1"/>
  <c r="B339" s="1"/>
  <c r="E9"/>
  <c r="I9" s="1"/>
  <c r="J170"/>
  <c r="K170"/>
  <c r="F9"/>
  <c r="J215"/>
  <c r="K215"/>
  <c r="E12"/>
  <c r="I12" s="1"/>
  <c r="J173"/>
  <c r="K173"/>
  <c r="E21"/>
  <c r="I21" s="1"/>
  <c r="J182"/>
  <c r="K182"/>
  <c r="F13"/>
  <c r="J219"/>
  <c r="K219"/>
  <c r="G14"/>
  <c r="J265"/>
  <c r="K265"/>
  <c r="K256"/>
  <c r="K264"/>
  <c r="E18"/>
  <c r="I18" s="1"/>
  <c r="J179"/>
  <c r="K179"/>
  <c r="F5"/>
  <c r="J211"/>
  <c r="K211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E23"/>
  <c r="I23" s="1"/>
  <c r="K184"/>
  <c r="J184"/>
  <c r="F12"/>
  <c r="J218"/>
  <c r="K218"/>
  <c r="F15"/>
  <c r="J221"/>
  <c r="K221"/>
  <c r="E16"/>
  <c r="I16" s="1"/>
  <c r="J177"/>
  <c r="K177"/>
  <c r="E20"/>
  <c r="I20" s="1"/>
  <c r="J181"/>
  <c r="K181"/>
  <c r="E14"/>
  <c r="I14" s="1"/>
  <c r="K175"/>
  <c r="J175"/>
  <c r="F23"/>
  <c r="J229"/>
  <c r="K229"/>
  <c r="F22"/>
  <c r="K228"/>
  <c r="J228"/>
  <c r="K257"/>
  <c r="J268"/>
  <c r="K268"/>
  <c r="G7"/>
  <c r="G16"/>
  <c r="K267"/>
  <c r="J267"/>
  <c r="G132"/>
  <c r="D50" s="1"/>
  <c r="E22"/>
  <c r="I22" s="1"/>
  <c r="J183"/>
  <c r="K183"/>
  <c r="F7"/>
  <c r="J213"/>
  <c r="K213"/>
  <c r="M270"/>
  <c r="M266"/>
  <c r="M271"/>
  <c r="M268"/>
  <c r="M265"/>
  <c r="M263"/>
  <c r="M260"/>
  <c r="M257"/>
  <c r="M272"/>
  <c r="M262"/>
  <c r="E277"/>
  <c r="M274"/>
  <c r="M273"/>
  <c r="M269"/>
  <c r="M267"/>
  <c r="M264"/>
  <c r="M261"/>
  <c r="M259"/>
  <c r="M255"/>
  <c r="M258"/>
  <c r="M256"/>
  <c r="E15"/>
  <c r="I15" s="1"/>
  <c r="K176"/>
  <c r="J176"/>
  <c r="F17"/>
  <c r="K223"/>
  <c r="J223"/>
  <c r="AT210"/>
  <c r="AQ220" s="1"/>
  <c r="H236" s="1"/>
  <c r="AS209"/>
  <c r="AQ219" s="1"/>
  <c r="G236" s="1"/>
  <c r="G23"/>
  <c r="K274"/>
  <c r="J274"/>
  <c r="E13"/>
  <c r="I13" s="1"/>
  <c r="K174"/>
  <c r="J174"/>
  <c r="E8"/>
  <c r="I8" s="1"/>
  <c r="K169"/>
  <c r="J169"/>
  <c r="F10"/>
  <c r="J216"/>
  <c r="K216"/>
  <c r="F14"/>
  <c r="J220"/>
  <c r="K220"/>
  <c r="E6"/>
  <c r="I6" s="1"/>
  <c r="K167"/>
  <c r="J167"/>
  <c r="F11"/>
  <c r="J217"/>
  <c r="K217"/>
  <c r="AM210"/>
  <c r="AJ220" s="1"/>
  <c r="H235" s="1"/>
  <c r="AL209"/>
  <c r="AJ219" s="1"/>
  <c r="G235" s="1"/>
  <c r="E17"/>
  <c r="I17" s="1"/>
  <c r="J178"/>
  <c r="K178"/>
  <c r="E10"/>
  <c r="I10" s="1"/>
  <c r="J171"/>
  <c r="K171"/>
  <c r="F8"/>
  <c r="J214"/>
  <c r="K214"/>
  <c r="A83"/>
  <c r="A127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BE215"/>
  <c r="BE216" s="1"/>
  <c r="BE214"/>
  <c r="F239"/>
  <c r="BS213"/>
  <c r="BJ214"/>
  <c r="BJ220"/>
  <c r="BJ225"/>
  <c r="BJ222"/>
  <c r="BJ217"/>
  <c r="BJ229"/>
  <c r="BJ228"/>
  <c r="BJ224"/>
  <c r="BJ213"/>
  <c r="BJ227"/>
  <c r="BJ215"/>
  <c r="BJ210"/>
  <c r="BJ221"/>
  <c r="BJ219"/>
  <c r="BJ216"/>
  <c r="BJ211"/>
  <c r="BJ218"/>
  <c r="BJ223"/>
  <c r="BJ212"/>
  <c r="BJ226"/>
  <c r="F19"/>
  <c r="J225"/>
  <c r="K225"/>
  <c r="F21"/>
  <c r="J227"/>
  <c r="K227"/>
  <c r="AY170"/>
  <c r="AX173" s="1"/>
  <c r="AY169"/>
  <c r="AX172" s="1"/>
  <c r="G11"/>
  <c r="J262"/>
  <c r="K262"/>
  <c r="J263"/>
  <c r="K263"/>
  <c r="G19"/>
  <c r="K270"/>
  <c r="G10"/>
  <c r="J261"/>
  <c r="K261"/>
  <c r="J273"/>
  <c r="G130"/>
  <c r="D48" s="1"/>
  <c r="AE164"/>
  <c r="AC175" s="1"/>
  <c r="F189" s="1"/>
  <c r="AF165"/>
  <c r="AC176" s="1"/>
  <c r="G189" s="1"/>
  <c r="AE209"/>
  <c r="AC219" s="1"/>
  <c r="G234" s="1"/>
  <c r="AF210"/>
  <c r="AC220" s="1"/>
  <c r="H234" s="1"/>
  <c r="F16"/>
  <c r="K222"/>
  <c r="J222"/>
  <c r="Q209"/>
  <c r="O219" s="1"/>
  <c r="G232" s="1"/>
  <c r="R210"/>
  <c r="O220" s="1"/>
  <c r="H232" s="1"/>
  <c r="X209"/>
  <c r="V219" s="1"/>
  <c r="G233" s="1"/>
  <c r="Y210"/>
  <c r="V220" s="1"/>
  <c r="H233" s="1"/>
  <c r="G21"/>
  <c r="J272"/>
  <c r="K272"/>
  <c r="E5"/>
  <c r="I5" s="1"/>
  <c r="K166"/>
  <c r="J166"/>
  <c r="I209"/>
  <c r="H219" s="1"/>
  <c r="F47" s="1"/>
  <c r="F4"/>
  <c r="J210"/>
  <c r="K210"/>
  <c r="AL164"/>
  <c r="AJ175" s="1"/>
  <c r="F190" s="1"/>
  <c r="AM165"/>
  <c r="AJ176" s="1"/>
  <c r="G190" s="1"/>
  <c r="AQ322"/>
  <c r="AW276"/>
  <c r="E11"/>
  <c r="I11" s="1"/>
  <c r="J172"/>
  <c r="K172"/>
  <c r="E19"/>
  <c r="I19" s="1"/>
  <c r="J180"/>
  <c r="K180"/>
  <c r="F20"/>
  <c r="J226"/>
  <c r="K226"/>
  <c r="E7"/>
  <c r="I7" s="1"/>
  <c r="K168"/>
  <c r="J168"/>
  <c r="F18"/>
  <c r="J224"/>
  <c r="K224"/>
  <c r="A216"/>
  <c r="A261" s="1"/>
  <c r="A306" s="1"/>
  <c r="A171"/>
  <c r="E278"/>
  <c r="S271"/>
  <c r="S268"/>
  <c r="S266"/>
  <c r="S260"/>
  <c r="S274"/>
  <c r="S272"/>
  <c r="S265"/>
  <c r="S263"/>
  <c r="S257"/>
  <c r="S273"/>
  <c r="S269"/>
  <c r="S267"/>
  <c r="S264"/>
  <c r="S262"/>
  <c r="AA257"/>
  <c r="S255"/>
  <c r="S270"/>
  <c r="S261"/>
  <c r="S259"/>
  <c r="S256"/>
  <c r="S258"/>
  <c r="AS175"/>
  <c r="AT175" s="1"/>
  <c r="AS177"/>
  <c r="AT177" s="1"/>
  <c r="AS173"/>
  <c r="AT173" s="1"/>
  <c r="AS178"/>
  <c r="AT178" s="1"/>
  <c r="AS174"/>
  <c r="AT174" s="1"/>
  <c r="AS172"/>
  <c r="AT172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0"/>
  <c r="AT170" s="1"/>
  <c r="AS169"/>
  <c r="AT169" s="1"/>
  <c r="AS168"/>
  <c r="AT168" s="1"/>
  <c r="AS167"/>
  <c r="AT167" s="1"/>
  <c r="AS166"/>
  <c r="AT166" s="1"/>
  <c r="AS165"/>
  <c r="AS171"/>
  <c r="AT171" s="1"/>
  <c r="AZ223"/>
  <c r="BA223" s="1"/>
  <c r="AZ214"/>
  <c r="BA214" s="1"/>
  <c r="AZ217"/>
  <c r="BA217" s="1"/>
  <c r="AZ219"/>
  <c r="BA219" s="1"/>
  <c r="AZ210"/>
  <c r="AZ227"/>
  <c r="BA227" s="1"/>
  <c r="AZ215"/>
  <c r="BA215" s="1"/>
  <c r="AZ224"/>
  <c r="BA224" s="1"/>
  <c r="AZ220"/>
  <c r="BA220" s="1"/>
  <c r="AZ212"/>
  <c r="BA212" s="1"/>
  <c r="AZ226"/>
  <c r="BA226" s="1"/>
  <c r="AZ216"/>
  <c r="BA216" s="1"/>
  <c r="AZ228"/>
  <c r="BA228" s="1"/>
  <c r="AZ222"/>
  <c r="BA222" s="1"/>
  <c r="AZ229"/>
  <c r="BA229" s="1"/>
  <c r="AZ221"/>
  <c r="BA221" s="1"/>
  <c r="AZ213"/>
  <c r="BA213" s="1"/>
  <c r="AZ225"/>
  <c r="BA225" s="1"/>
  <c r="AZ218"/>
  <c r="BA218" s="1"/>
  <c r="AZ211"/>
  <c r="BA211" s="1"/>
  <c r="I164"/>
  <c r="G175" s="1"/>
  <c r="E47" s="1"/>
  <c r="E4"/>
  <c r="I4" s="1"/>
  <c r="K165"/>
  <c r="J165"/>
  <c r="F6"/>
  <c r="K212"/>
  <c r="J212"/>
  <c r="E193"/>
  <c r="BL168"/>
  <c r="BC182"/>
  <c r="BC183"/>
  <c r="BC172"/>
  <c r="BC170"/>
  <c r="BC184"/>
  <c r="BC175"/>
  <c r="BC180"/>
  <c r="BC169"/>
  <c r="BC179"/>
  <c r="BC168"/>
  <c r="BC165"/>
  <c r="BC177"/>
  <c r="BC171"/>
  <c r="BC173"/>
  <c r="BC178"/>
  <c r="BC176"/>
  <c r="BC167"/>
  <c r="BC166"/>
  <c r="BC174"/>
  <c r="BC181"/>
  <c r="I254"/>
  <c r="G265" s="1"/>
  <c r="G47" s="1"/>
  <c r="G4"/>
  <c r="K255"/>
  <c r="J255"/>
  <c r="G9"/>
  <c r="K260"/>
  <c r="J260"/>
  <c r="G20"/>
  <c r="J271"/>
  <c r="K271"/>
  <c r="G15"/>
  <c r="J266"/>
  <c r="K266"/>
  <c r="G8"/>
  <c r="J259"/>
  <c r="K259"/>
  <c r="G18"/>
  <c r="K269"/>
  <c r="J269"/>
  <c r="G131"/>
  <c r="D49" s="1"/>
  <c r="G133"/>
  <c r="D51" s="1"/>
  <c r="Q164" i="54"/>
  <c r="O175" s="1"/>
  <c r="F187" s="1"/>
  <c r="R165"/>
  <c r="O176" s="1"/>
  <c r="G187" s="1"/>
  <c r="E18"/>
  <c r="I18" s="1"/>
  <c r="J179"/>
  <c r="K179"/>
  <c r="E6"/>
  <c r="I6" s="1"/>
  <c r="K167"/>
  <c r="J167"/>
  <c r="E15"/>
  <c r="I15" s="1"/>
  <c r="K176"/>
  <c r="J176"/>
  <c r="E10"/>
  <c r="I10" s="1"/>
  <c r="K171"/>
  <c r="J171"/>
  <c r="E21"/>
  <c r="I21" s="1"/>
  <c r="J182"/>
  <c r="K182"/>
  <c r="AS228"/>
  <c r="AT228" s="1"/>
  <c r="AS217"/>
  <c r="AT217" s="1"/>
  <c r="AS223"/>
  <c r="AT223" s="1"/>
  <c r="AS225"/>
  <c r="AT225" s="1"/>
  <c r="AS214"/>
  <c r="AT214" s="1"/>
  <c r="AS227"/>
  <c r="AT227" s="1"/>
  <c r="AS219"/>
  <c r="AT219" s="1"/>
  <c r="AS218"/>
  <c r="AT218" s="1"/>
  <c r="AS221"/>
  <c r="AT221" s="1"/>
  <c r="AS215"/>
  <c r="AT215" s="1"/>
  <c r="AS220"/>
  <c r="AT220" s="1"/>
  <c r="AS226"/>
  <c r="AT226" s="1"/>
  <c r="AS210"/>
  <c r="AS216"/>
  <c r="AT216" s="1"/>
  <c r="AS212"/>
  <c r="AT212" s="1"/>
  <c r="AS229"/>
  <c r="AT229" s="1"/>
  <c r="AS224"/>
  <c r="AT224" s="1"/>
  <c r="AS211"/>
  <c r="AT211" s="1"/>
  <c r="AS222"/>
  <c r="AT222" s="1"/>
  <c r="AS213"/>
  <c r="AT213" s="1"/>
  <c r="F8"/>
  <c r="J214"/>
  <c r="K214"/>
  <c r="F19"/>
  <c r="K225"/>
  <c r="J225"/>
  <c r="I209"/>
  <c r="H219" s="1"/>
  <c r="F47" s="1"/>
  <c r="F4"/>
  <c r="K210"/>
  <c r="J210"/>
  <c r="F12"/>
  <c r="K218"/>
  <c r="J218"/>
  <c r="F18"/>
  <c r="K224"/>
  <c r="J224"/>
  <c r="F23"/>
  <c r="J229"/>
  <c r="K229"/>
  <c r="AQ322"/>
  <c r="AW276"/>
  <c r="F305"/>
  <c r="F308" s="1"/>
  <c r="F304"/>
  <c r="F307" s="1"/>
  <c r="X164"/>
  <c r="V175" s="1"/>
  <c r="F188" s="1"/>
  <c r="Y165"/>
  <c r="V176" s="1"/>
  <c r="G188" s="1"/>
  <c r="AE164"/>
  <c r="AC175" s="1"/>
  <c r="F189" s="1"/>
  <c r="AF165"/>
  <c r="AC176" s="1"/>
  <c r="G189" s="1"/>
  <c r="AX214"/>
  <c r="AX215"/>
  <c r="AX216" s="1"/>
  <c r="G131"/>
  <c r="D49" s="1"/>
  <c r="E14"/>
  <c r="I14" s="1"/>
  <c r="K175"/>
  <c r="J175"/>
  <c r="E5"/>
  <c r="I5" s="1"/>
  <c r="J166"/>
  <c r="K166"/>
  <c r="E13"/>
  <c r="I13" s="1"/>
  <c r="K174"/>
  <c r="J174"/>
  <c r="E16"/>
  <c r="I16" s="1"/>
  <c r="J177"/>
  <c r="K177"/>
  <c r="E20"/>
  <c r="I20" s="1"/>
  <c r="J181"/>
  <c r="K181"/>
  <c r="M317"/>
  <c r="M307"/>
  <c r="M305"/>
  <c r="M301"/>
  <c r="E322"/>
  <c r="M318"/>
  <c r="M314"/>
  <c r="M312"/>
  <c r="M309"/>
  <c r="M319"/>
  <c r="M315"/>
  <c r="M311"/>
  <c r="M306"/>
  <c r="M316"/>
  <c r="M313"/>
  <c r="M310"/>
  <c r="M308"/>
  <c r="M304"/>
  <c r="M303"/>
  <c r="M300"/>
  <c r="M302"/>
  <c r="R210"/>
  <c r="O220" s="1"/>
  <c r="H232" s="1"/>
  <c r="Q209"/>
  <c r="O219" s="1"/>
  <c r="G232" s="1"/>
  <c r="F6"/>
  <c r="K212"/>
  <c r="J212"/>
  <c r="F16"/>
  <c r="K222"/>
  <c r="J222"/>
  <c r="F15"/>
  <c r="J221"/>
  <c r="K221"/>
  <c r="F7"/>
  <c r="J213"/>
  <c r="K213"/>
  <c r="F11"/>
  <c r="J217"/>
  <c r="K217"/>
  <c r="AM165"/>
  <c r="AJ176" s="1"/>
  <c r="G190" s="1"/>
  <c r="AL164"/>
  <c r="AJ175" s="1"/>
  <c r="F190" s="1"/>
  <c r="E11"/>
  <c r="I11" s="1"/>
  <c r="J172"/>
  <c r="K172"/>
  <c r="I164"/>
  <c r="G175" s="1"/>
  <c r="E47" s="1"/>
  <c r="E4"/>
  <c r="I4" s="1"/>
  <c r="K165"/>
  <c r="J165"/>
  <c r="E8"/>
  <c r="I8" s="1"/>
  <c r="K169"/>
  <c r="J169"/>
  <c r="E9"/>
  <c r="I9" s="1"/>
  <c r="J170"/>
  <c r="K170"/>
  <c r="E23"/>
  <c r="I23" s="1"/>
  <c r="K184"/>
  <c r="J184"/>
  <c r="M271"/>
  <c r="M268"/>
  <c r="M265"/>
  <c r="M263"/>
  <c r="M260"/>
  <c r="M257"/>
  <c r="E277"/>
  <c r="M269"/>
  <c r="M255"/>
  <c r="M270"/>
  <c r="M267"/>
  <c r="M266"/>
  <c r="M256"/>
  <c r="M274"/>
  <c r="M272"/>
  <c r="M259"/>
  <c r="M258"/>
  <c r="M273"/>
  <c r="M264"/>
  <c r="M262"/>
  <c r="M261"/>
  <c r="AS184"/>
  <c r="AT184" s="1"/>
  <c r="AS183"/>
  <c r="AT183" s="1"/>
  <c r="AS182"/>
  <c r="AT182" s="1"/>
  <c r="AS181"/>
  <c r="AT181" s="1"/>
  <c r="AS175"/>
  <c r="AT175" s="1"/>
  <c r="AS171"/>
  <c r="AT171" s="1"/>
  <c r="AS169"/>
  <c r="AT169" s="1"/>
  <c r="AS177"/>
  <c r="AT177" s="1"/>
  <c r="AS170"/>
  <c r="AT170" s="1"/>
  <c r="AS178"/>
  <c r="AT178" s="1"/>
  <c r="AS176"/>
  <c r="AT176" s="1"/>
  <c r="AS174"/>
  <c r="AT174" s="1"/>
  <c r="AS168"/>
  <c r="AT168" s="1"/>
  <c r="AS167"/>
  <c r="AT167" s="1"/>
  <c r="AS166"/>
  <c r="AT166" s="1"/>
  <c r="AS165"/>
  <c r="AS180"/>
  <c r="AT180" s="1"/>
  <c r="AS179"/>
  <c r="AT179" s="1"/>
  <c r="AS173"/>
  <c r="AT173" s="1"/>
  <c r="AS172"/>
  <c r="AT172" s="1"/>
  <c r="A83"/>
  <c r="A127"/>
  <c r="F10"/>
  <c r="J216"/>
  <c r="K216"/>
  <c r="F14"/>
  <c r="J220"/>
  <c r="K220"/>
  <c r="F21"/>
  <c r="K227"/>
  <c r="J227"/>
  <c r="F5"/>
  <c r="J211"/>
  <c r="K211"/>
  <c r="S318"/>
  <c r="S314"/>
  <c r="S312"/>
  <c r="S309"/>
  <c r="S307"/>
  <c r="S305"/>
  <c r="E323"/>
  <c r="S319"/>
  <c r="S315"/>
  <c r="S306"/>
  <c r="S316"/>
  <c r="S313"/>
  <c r="S311"/>
  <c r="S317"/>
  <c r="S310"/>
  <c r="S308"/>
  <c r="S300"/>
  <c r="S302"/>
  <c r="S301"/>
  <c r="S303"/>
  <c r="S304"/>
  <c r="AA302"/>
  <c r="AY170"/>
  <c r="AX173" s="1"/>
  <c r="AY169"/>
  <c r="AX172" s="1"/>
  <c r="E193"/>
  <c r="BL168"/>
  <c r="BC166"/>
  <c r="BC179"/>
  <c r="BC181"/>
  <c r="BC182"/>
  <c r="BC169"/>
  <c r="BC168"/>
  <c r="BC171"/>
  <c r="BC176"/>
  <c r="BC167"/>
  <c r="BC172"/>
  <c r="BC175"/>
  <c r="BC183"/>
  <c r="BC174"/>
  <c r="BC178"/>
  <c r="BC177"/>
  <c r="BC165"/>
  <c r="BC180"/>
  <c r="BC170"/>
  <c r="BC173"/>
  <c r="BC184"/>
  <c r="AL209"/>
  <c r="AJ219" s="1"/>
  <c r="G235" s="1"/>
  <c r="AM210"/>
  <c r="AJ220" s="1"/>
  <c r="H235" s="1"/>
  <c r="AF210"/>
  <c r="AC220" s="1"/>
  <c r="H234" s="1"/>
  <c r="AE209"/>
  <c r="AC219" s="1"/>
  <c r="G234" s="1"/>
  <c r="G132"/>
  <c r="D50" s="1"/>
  <c r="X209"/>
  <c r="V219" s="1"/>
  <c r="G233" s="1"/>
  <c r="Y210"/>
  <c r="V220" s="1"/>
  <c r="H233" s="1"/>
  <c r="E19"/>
  <c r="I19" s="1"/>
  <c r="K180"/>
  <c r="J180"/>
  <c r="E7"/>
  <c r="I7" s="1"/>
  <c r="J168"/>
  <c r="K168"/>
  <c r="E17"/>
  <c r="I17" s="1"/>
  <c r="K178"/>
  <c r="J178"/>
  <c r="E12"/>
  <c r="I12" s="1"/>
  <c r="K173"/>
  <c r="J173"/>
  <c r="E22"/>
  <c r="I22" s="1"/>
  <c r="K183"/>
  <c r="J183"/>
  <c r="I294"/>
  <c r="G43" s="1"/>
  <c r="B293"/>
  <c r="I290"/>
  <c r="G39" s="1"/>
  <c r="B289"/>
  <c r="I286"/>
  <c r="G35" s="1"/>
  <c r="B276"/>
  <c r="B296"/>
  <c r="B294"/>
  <c r="I292"/>
  <c r="G41" s="1"/>
  <c r="B287"/>
  <c r="I285"/>
  <c r="G34" s="1"/>
  <c r="I284"/>
  <c r="G33" s="1"/>
  <c r="B283"/>
  <c r="B282"/>
  <c r="B277"/>
  <c r="I270"/>
  <c r="I266"/>
  <c r="I258"/>
  <c r="I256"/>
  <c r="B292"/>
  <c r="I287"/>
  <c r="G36" s="1"/>
  <c r="I280"/>
  <c r="G29" s="1"/>
  <c r="I279"/>
  <c r="G28" s="1"/>
  <c r="I276"/>
  <c r="G25" s="1"/>
  <c r="I272"/>
  <c r="I268"/>
  <c r="I259"/>
  <c r="B295"/>
  <c r="B290"/>
  <c r="B288"/>
  <c r="B281"/>
  <c r="B278"/>
  <c r="I274"/>
  <c r="I273"/>
  <c r="I264"/>
  <c r="I263"/>
  <c r="I262"/>
  <c r="I261"/>
  <c r="I295"/>
  <c r="G44" s="1"/>
  <c r="I293"/>
  <c r="G42" s="1"/>
  <c r="B291"/>
  <c r="I288"/>
  <c r="G37" s="1"/>
  <c r="B286"/>
  <c r="B285"/>
  <c r="I283"/>
  <c r="G32" s="1"/>
  <c r="B280"/>
  <c r="B279"/>
  <c r="I277"/>
  <c r="G26" s="1"/>
  <c r="B275"/>
  <c r="I269"/>
  <c r="I265"/>
  <c r="I255"/>
  <c r="I296"/>
  <c r="G45" s="1"/>
  <c r="I291"/>
  <c r="G40" s="1"/>
  <c r="I289"/>
  <c r="G38" s="1"/>
  <c r="B284"/>
  <c r="I282"/>
  <c r="G31" s="1"/>
  <c r="I281"/>
  <c r="G30" s="1"/>
  <c r="I278"/>
  <c r="G27" s="1"/>
  <c r="I275"/>
  <c r="G24" s="1"/>
  <c r="I271"/>
  <c r="I267"/>
  <c r="I260"/>
  <c r="I257"/>
  <c r="A216"/>
  <c r="A261" s="1"/>
  <c r="A306" s="1"/>
  <c r="A171"/>
  <c r="F9"/>
  <c r="J215"/>
  <c r="K215"/>
  <c r="F13"/>
  <c r="J219"/>
  <c r="K219"/>
  <c r="F17"/>
  <c r="J223"/>
  <c r="K223"/>
  <c r="F20"/>
  <c r="J226"/>
  <c r="K226"/>
  <c r="F22"/>
  <c r="J228"/>
  <c r="K228"/>
  <c r="E278"/>
  <c r="S274"/>
  <c r="S272"/>
  <c r="S265"/>
  <c r="S263"/>
  <c r="S257"/>
  <c r="S271"/>
  <c r="S266"/>
  <c r="S260"/>
  <c r="AA257"/>
  <c r="S273"/>
  <c r="S268"/>
  <c r="S264"/>
  <c r="S259"/>
  <c r="S258"/>
  <c r="S269"/>
  <c r="S262"/>
  <c r="S261"/>
  <c r="S255"/>
  <c r="S270"/>
  <c r="S267"/>
  <c r="S256"/>
  <c r="F238"/>
  <c r="BL213"/>
  <c r="BC221"/>
  <c r="BC213"/>
  <c r="BC228"/>
  <c r="BC223"/>
  <c r="BC216"/>
  <c r="BC217"/>
  <c r="BC211"/>
  <c r="BC220"/>
  <c r="BC227"/>
  <c r="BC226"/>
  <c r="BC219"/>
  <c r="BC214"/>
  <c r="BC212"/>
  <c r="BC224"/>
  <c r="BC215"/>
  <c r="BC222"/>
  <c r="BC229"/>
  <c r="BC225"/>
  <c r="BC218"/>
  <c r="BC210"/>
  <c r="G130"/>
  <c r="D48" s="1"/>
  <c r="G133"/>
  <c r="D51" s="1"/>
  <c r="AE209" i="53"/>
  <c r="AC219" s="1"/>
  <c r="G234" s="1"/>
  <c r="AC220"/>
  <c r="H234" s="1"/>
  <c r="AC176"/>
  <c r="G189" s="1"/>
  <c r="AE164"/>
  <c r="AC175" s="1"/>
  <c r="F189" s="1"/>
  <c r="AS164"/>
  <c r="AQ175" s="1"/>
  <c r="F191" s="1"/>
  <c r="AQ176"/>
  <c r="G191" s="1"/>
  <c r="I164"/>
  <c r="G175" s="1"/>
  <c r="E47" s="1"/>
  <c r="E4"/>
  <c r="I4" s="1"/>
  <c r="J165"/>
  <c r="K165"/>
  <c r="A127"/>
  <c r="A83"/>
  <c r="E16"/>
  <c r="I16" s="1"/>
  <c r="J177"/>
  <c r="K177"/>
  <c r="F238"/>
  <c r="BL213"/>
  <c r="BC211"/>
  <c r="BC213"/>
  <c r="BC220"/>
  <c r="BC212"/>
  <c r="BC217"/>
  <c r="BC228"/>
  <c r="BC218"/>
  <c r="BC225"/>
  <c r="BC210"/>
  <c r="BC222"/>
  <c r="BC221"/>
  <c r="BC229"/>
  <c r="BC215"/>
  <c r="BC224"/>
  <c r="BC226"/>
  <c r="BC216"/>
  <c r="BC227"/>
  <c r="BC223"/>
  <c r="BC219"/>
  <c r="BC214"/>
  <c r="E194"/>
  <c r="BS168"/>
  <c r="BJ166"/>
  <c r="BJ180"/>
  <c r="BJ184"/>
  <c r="BJ165"/>
  <c r="BJ181"/>
  <c r="BJ170"/>
  <c r="BJ168"/>
  <c r="BJ179"/>
  <c r="BJ177"/>
  <c r="BJ173"/>
  <c r="BJ175"/>
  <c r="BJ176"/>
  <c r="BJ172"/>
  <c r="BJ183"/>
  <c r="BJ167"/>
  <c r="BJ174"/>
  <c r="BJ169"/>
  <c r="BJ178"/>
  <c r="BJ171"/>
  <c r="BJ182"/>
  <c r="H221"/>
  <c r="F49" s="1"/>
  <c r="G131"/>
  <c r="D49" s="1"/>
  <c r="B277"/>
  <c r="I283"/>
  <c r="G32" s="1"/>
  <c r="I293"/>
  <c r="G42" s="1"/>
  <c r="I267"/>
  <c r="B282"/>
  <c r="I292"/>
  <c r="G41" s="1"/>
  <c r="B275"/>
  <c r="B283"/>
  <c r="I261"/>
  <c r="I274"/>
  <c r="B296"/>
  <c r="I265"/>
  <c r="I279"/>
  <c r="G28" s="1"/>
  <c r="I289"/>
  <c r="G38" s="1"/>
  <c r="I286"/>
  <c r="G35" s="1"/>
  <c r="I294"/>
  <c r="G43" s="1"/>
  <c r="Y165"/>
  <c r="V176" s="1"/>
  <c r="G188" s="1"/>
  <c r="X164"/>
  <c r="V175" s="1"/>
  <c r="F188" s="1"/>
  <c r="E11"/>
  <c r="I11" s="1"/>
  <c r="K172"/>
  <c r="J172"/>
  <c r="E10"/>
  <c r="I10" s="1"/>
  <c r="J171"/>
  <c r="K171"/>
  <c r="M317"/>
  <c r="M307"/>
  <c r="M305"/>
  <c r="M301"/>
  <c r="E322"/>
  <c r="M318"/>
  <c r="M314"/>
  <c r="M312"/>
  <c r="M309"/>
  <c r="M319"/>
  <c r="M315"/>
  <c r="M311"/>
  <c r="M306"/>
  <c r="M316"/>
  <c r="M313"/>
  <c r="M310"/>
  <c r="M308"/>
  <c r="M300"/>
  <c r="M303"/>
  <c r="M302"/>
  <c r="M304"/>
  <c r="Y270"/>
  <c r="Y262"/>
  <c r="AG257"/>
  <c r="Y256"/>
  <c r="E279"/>
  <c r="Y269"/>
  <c r="Y261"/>
  <c r="Y255"/>
  <c r="Y274"/>
  <c r="Y271"/>
  <c r="Y267"/>
  <c r="Y263"/>
  <c r="Y260"/>
  <c r="Y272"/>
  <c r="Y268"/>
  <c r="Y266"/>
  <c r="Y265"/>
  <c r="Y273"/>
  <c r="Y264"/>
  <c r="Y259"/>
  <c r="Y258"/>
  <c r="Y257"/>
  <c r="E18"/>
  <c r="I18" s="1"/>
  <c r="J179"/>
  <c r="K179"/>
  <c r="E12"/>
  <c r="I12" s="1"/>
  <c r="K173"/>
  <c r="J173"/>
  <c r="U304"/>
  <c r="U307" s="1"/>
  <c r="U305"/>
  <c r="U308" s="1"/>
  <c r="Y319"/>
  <c r="Y315"/>
  <c r="Y307"/>
  <c r="Y306"/>
  <c r="Y305"/>
  <c r="Y316"/>
  <c r="Y313"/>
  <c r="Y317"/>
  <c r="Y311"/>
  <c r="E324"/>
  <c r="Y318"/>
  <c r="Y314"/>
  <c r="Y312"/>
  <c r="Y310"/>
  <c r="Y309"/>
  <c r="Y308"/>
  <c r="Y304"/>
  <c r="Y300"/>
  <c r="Y303"/>
  <c r="Y301"/>
  <c r="AG302"/>
  <c r="Y302"/>
  <c r="E19"/>
  <c r="I19" s="1"/>
  <c r="K180"/>
  <c r="J180"/>
  <c r="E14"/>
  <c r="I14" s="1"/>
  <c r="K175"/>
  <c r="J175"/>
  <c r="AZ184"/>
  <c r="BA184" s="1"/>
  <c r="AZ183"/>
  <c r="BA183" s="1"/>
  <c r="AZ182"/>
  <c r="BA182" s="1"/>
  <c r="AZ181"/>
  <c r="BA181" s="1"/>
  <c r="AZ180"/>
  <c r="BA180" s="1"/>
  <c r="AZ179"/>
  <c r="BA179" s="1"/>
  <c r="AZ178"/>
  <c r="BA178" s="1"/>
  <c r="AZ174"/>
  <c r="BA174" s="1"/>
  <c r="AZ173"/>
  <c r="BA173" s="1"/>
  <c r="AZ168"/>
  <c r="BA168" s="1"/>
  <c r="AZ175"/>
  <c r="BA175" s="1"/>
  <c r="AZ171"/>
  <c r="BA171" s="1"/>
  <c r="AZ167"/>
  <c r="BA167" s="1"/>
  <c r="AZ166"/>
  <c r="BA166" s="1"/>
  <c r="AZ165"/>
  <c r="AZ172"/>
  <c r="BA172" s="1"/>
  <c r="AZ177"/>
  <c r="BA177" s="1"/>
  <c r="AZ170"/>
  <c r="BA170" s="1"/>
  <c r="AZ176"/>
  <c r="BA176" s="1"/>
  <c r="AZ169"/>
  <c r="BA169" s="1"/>
  <c r="G133"/>
  <c r="D51" s="1"/>
  <c r="I272"/>
  <c r="B280"/>
  <c r="I288"/>
  <c r="G37" s="1"/>
  <c r="I266"/>
  <c r="B281"/>
  <c r="B290"/>
  <c r="I269"/>
  <c r="I280"/>
  <c r="G29" s="1"/>
  <c r="B294"/>
  <c r="I273"/>
  <c r="I291"/>
  <c r="G40" s="1"/>
  <c r="I263"/>
  <c r="I276"/>
  <c r="G25" s="1"/>
  <c r="I287"/>
  <c r="G36" s="1"/>
  <c r="B276"/>
  <c r="B293"/>
  <c r="E9"/>
  <c r="I9" s="1"/>
  <c r="J170"/>
  <c r="K170"/>
  <c r="AM165"/>
  <c r="AJ176" s="1"/>
  <c r="G190" s="1"/>
  <c r="AL164"/>
  <c r="AJ175" s="1"/>
  <c r="F190" s="1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4"/>
  <c r="I305"/>
  <c r="I301"/>
  <c r="I302"/>
  <c r="E21"/>
  <c r="I21" s="1"/>
  <c r="J182"/>
  <c r="K182"/>
  <c r="E13"/>
  <c r="I13" s="1"/>
  <c r="K174"/>
  <c r="J174"/>
  <c r="E277"/>
  <c r="M274"/>
  <c r="M272"/>
  <c r="M262"/>
  <c r="M270"/>
  <c r="M267"/>
  <c r="M266"/>
  <c r="M265"/>
  <c r="M256"/>
  <c r="M271"/>
  <c r="M260"/>
  <c r="M259"/>
  <c r="M258"/>
  <c r="M257"/>
  <c r="M273"/>
  <c r="M268"/>
  <c r="M264"/>
  <c r="M261"/>
  <c r="M269"/>
  <c r="M263"/>
  <c r="M255"/>
  <c r="U262"/>
  <c r="U261"/>
  <c r="U263" s="1"/>
  <c r="E22"/>
  <c r="I22" s="1"/>
  <c r="J183"/>
  <c r="K183"/>
  <c r="E15"/>
  <c r="I15" s="1"/>
  <c r="J176"/>
  <c r="K176"/>
  <c r="E23"/>
  <c r="I23" s="1"/>
  <c r="J184"/>
  <c r="K184"/>
  <c r="E17"/>
  <c r="I17" s="1"/>
  <c r="J178"/>
  <c r="K178"/>
  <c r="AQ322"/>
  <c r="AW276"/>
  <c r="H222"/>
  <c r="F50" s="1"/>
  <c r="G130"/>
  <c r="D48" s="1"/>
  <c r="I259"/>
  <c r="B279"/>
  <c r="B286"/>
  <c r="I256"/>
  <c r="I275"/>
  <c r="G24" s="1"/>
  <c r="B288"/>
  <c r="I255"/>
  <c r="I278"/>
  <c r="G27" s="1"/>
  <c r="B292"/>
  <c r="I264"/>
  <c r="I282"/>
  <c r="G31" s="1"/>
  <c r="I260"/>
  <c r="I271"/>
  <c r="B285"/>
  <c r="I296"/>
  <c r="G45" s="1"/>
  <c r="I290"/>
  <c r="G39" s="1"/>
  <c r="R165"/>
  <c r="O176" s="1"/>
  <c r="G187" s="1"/>
  <c r="Q164"/>
  <c r="O175" s="1"/>
  <c r="F187" s="1"/>
  <c r="E20"/>
  <c r="I20" s="1"/>
  <c r="J181"/>
  <c r="K181"/>
  <c r="E8"/>
  <c r="I8" s="1"/>
  <c r="J169"/>
  <c r="K169"/>
  <c r="AS226"/>
  <c r="AT226" s="1"/>
  <c r="AS225"/>
  <c r="AT225" s="1"/>
  <c r="AS221"/>
  <c r="AT221" s="1"/>
  <c r="AS219"/>
  <c r="AT219" s="1"/>
  <c r="AS216"/>
  <c r="AT216" s="1"/>
  <c r="AS212"/>
  <c r="AT212" s="1"/>
  <c r="AS229"/>
  <c r="AT229" s="1"/>
  <c r="AS223"/>
  <c r="AT223" s="1"/>
  <c r="AS210"/>
  <c r="AS217"/>
  <c r="AT217" s="1"/>
  <c r="AS228"/>
  <c r="AT228" s="1"/>
  <c r="AS218"/>
  <c r="AT218" s="1"/>
  <c r="AS224"/>
  <c r="AT224" s="1"/>
  <c r="AS220"/>
  <c r="AT220" s="1"/>
  <c r="AS214"/>
  <c r="AT214" s="1"/>
  <c r="AS227"/>
  <c r="AT227" s="1"/>
  <c r="AS222"/>
  <c r="AT222" s="1"/>
  <c r="AS213"/>
  <c r="AT213" s="1"/>
  <c r="AS211"/>
  <c r="AT211" s="1"/>
  <c r="AS215"/>
  <c r="AT215" s="1"/>
  <c r="A216"/>
  <c r="A261" s="1"/>
  <c r="A306" s="1"/>
  <c r="A171"/>
  <c r="E5"/>
  <c r="I5" s="1"/>
  <c r="K166"/>
  <c r="J166"/>
  <c r="AX215"/>
  <c r="AX216" s="1"/>
  <c r="AX214"/>
  <c r="BF170"/>
  <c r="BE173" s="1"/>
  <c r="BF169"/>
  <c r="BE172" s="1"/>
  <c r="E6"/>
  <c r="I6" s="1"/>
  <c r="K167"/>
  <c r="J167"/>
  <c r="E7"/>
  <c r="I7" s="1"/>
  <c r="J168"/>
  <c r="K168"/>
  <c r="AM210"/>
  <c r="AJ220" s="1"/>
  <c r="H235" s="1"/>
  <c r="AL209"/>
  <c r="AJ219" s="1"/>
  <c r="G235" s="1"/>
  <c r="H220"/>
  <c r="F48" s="1"/>
  <c r="G132"/>
  <c r="D50" s="1"/>
  <c r="H223"/>
  <c r="F51" s="1"/>
  <c r="I258"/>
  <c r="B278"/>
  <c r="I284"/>
  <c r="G33" s="1"/>
  <c r="I295"/>
  <c r="G44" s="1"/>
  <c r="I270"/>
  <c r="I285"/>
  <c r="G34" s="1"/>
  <c r="B295"/>
  <c r="I277"/>
  <c r="G26" s="1"/>
  <c r="B287"/>
  <c r="I262"/>
  <c r="I281"/>
  <c r="G30" s="1"/>
  <c r="I257"/>
  <c r="I268"/>
  <c r="B284"/>
  <c r="B291"/>
  <c r="B289"/>
  <c r="AS184" i="52"/>
  <c r="AT184" s="1"/>
  <c r="AS183"/>
  <c r="AT183" s="1"/>
  <c r="AS167"/>
  <c r="AT167" s="1"/>
  <c r="AS170"/>
  <c r="AT170" s="1"/>
  <c r="AS181"/>
  <c r="AT181" s="1"/>
  <c r="AS179"/>
  <c r="AT179" s="1"/>
  <c r="AS171"/>
  <c r="AT171" s="1"/>
  <c r="AS169"/>
  <c r="AT169" s="1"/>
  <c r="AS172"/>
  <c r="AT172" s="1"/>
  <c r="AS182"/>
  <c r="AT182" s="1"/>
  <c r="AS180"/>
  <c r="AT180" s="1"/>
  <c r="AS175"/>
  <c r="AT175" s="1"/>
  <c r="AS166"/>
  <c r="AT166" s="1"/>
  <c r="AS168"/>
  <c r="AT168" s="1"/>
  <c r="AS177"/>
  <c r="AT177" s="1"/>
  <c r="AS178"/>
  <c r="AT178" s="1"/>
  <c r="AS165"/>
  <c r="AS173"/>
  <c r="AT173" s="1"/>
  <c r="AS176"/>
  <c r="AT176" s="1"/>
  <c r="AS174"/>
  <c r="AT174" s="1"/>
  <c r="Q164"/>
  <c r="O175" s="1"/>
  <c r="F187" s="1"/>
  <c r="R165"/>
  <c r="O176" s="1"/>
  <c r="G187" s="1"/>
  <c r="BE214"/>
  <c r="BE215"/>
  <c r="BE216" s="1"/>
  <c r="M274"/>
  <c r="E277"/>
  <c r="M270"/>
  <c r="M266"/>
  <c r="M258"/>
  <c r="M256"/>
  <c r="M269"/>
  <c r="M265"/>
  <c r="M255"/>
  <c r="M271"/>
  <c r="M267"/>
  <c r="M260"/>
  <c r="M257"/>
  <c r="M273"/>
  <c r="M272"/>
  <c r="M268"/>
  <c r="M259"/>
  <c r="M264"/>
  <c r="M263"/>
  <c r="M262"/>
  <c r="M261"/>
  <c r="AL164"/>
  <c r="AJ175" s="1"/>
  <c r="F190" s="1"/>
  <c r="AM165"/>
  <c r="AJ176" s="1"/>
  <c r="G190" s="1"/>
  <c r="B296"/>
  <c r="I293"/>
  <c r="G42" s="1"/>
  <c r="B292"/>
  <c r="I289"/>
  <c r="G38" s="1"/>
  <c r="B288"/>
  <c r="I285"/>
  <c r="G34" s="1"/>
  <c r="B285"/>
  <c r="I283"/>
  <c r="G32" s="1"/>
  <c r="B283"/>
  <c r="I281"/>
  <c r="G30" s="1"/>
  <c r="B281"/>
  <c r="I279"/>
  <c r="G28" s="1"/>
  <c r="B279"/>
  <c r="I277"/>
  <c r="G26" s="1"/>
  <c r="B277"/>
  <c r="I276"/>
  <c r="G25" s="1"/>
  <c r="B275"/>
  <c r="I296"/>
  <c r="G45" s="1"/>
  <c r="I294"/>
  <c r="G43" s="1"/>
  <c r="B291"/>
  <c r="B289"/>
  <c r="I287"/>
  <c r="G36" s="1"/>
  <c r="B284"/>
  <c r="B295"/>
  <c r="B293"/>
  <c r="I291"/>
  <c r="G40" s="1"/>
  <c r="B286"/>
  <c r="I280"/>
  <c r="G29" s="1"/>
  <c r="B276"/>
  <c r="I295"/>
  <c r="G44" s="1"/>
  <c r="B290"/>
  <c r="I288"/>
  <c r="G37" s="1"/>
  <c r="I286"/>
  <c r="G35" s="1"/>
  <c r="I282"/>
  <c r="G31" s="1"/>
  <c r="B280"/>
  <c r="I278"/>
  <c r="G27" s="1"/>
  <c r="B294"/>
  <c r="I292"/>
  <c r="G41" s="1"/>
  <c r="I290"/>
  <c r="G39" s="1"/>
  <c r="B287"/>
  <c r="I284"/>
  <c r="G33" s="1"/>
  <c r="B282"/>
  <c r="B278"/>
  <c r="I275"/>
  <c r="G24" s="1"/>
  <c r="I274"/>
  <c r="I273"/>
  <c r="I269"/>
  <c r="I267"/>
  <c r="I264"/>
  <c r="I261"/>
  <c r="I259"/>
  <c r="I255"/>
  <c r="I272"/>
  <c r="I268"/>
  <c r="I263"/>
  <c r="I262"/>
  <c r="I270"/>
  <c r="I266"/>
  <c r="I265"/>
  <c r="I256"/>
  <c r="I271"/>
  <c r="I260"/>
  <c r="I258"/>
  <c r="I257"/>
  <c r="E6"/>
  <c r="I6" s="1"/>
  <c r="K167"/>
  <c r="J167"/>
  <c r="E14"/>
  <c r="I14" s="1"/>
  <c r="K175"/>
  <c r="J175"/>
  <c r="E9"/>
  <c r="I9" s="1"/>
  <c r="J170"/>
  <c r="K170"/>
  <c r="E22"/>
  <c r="I22" s="1"/>
  <c r="J183"/>
  <c r="K183"/>
  <c r="F12"/>
  <c r="J218"/>
  <c r="K218"/>
  <c r="F10"/>
  <c r="J216"/>
  <c r="K216"/>
  <c r="F14"/>
  <c r="J220"/>
  <c r="K220"/>
  <c r="F18"/>
  <c r="K224"/>
  <c r="J224"/>
  <c r="F21"/>
  <c r="K227"/>
  <c r="J227"/>
  <c r="F239"/>
  <c r="BS213"/>
  <c r="BJ211"/>
  <c r="BJ212"/>
  <c r="BJ227"/>
  <c r="BJ219"/>
  <c r="BJ226"/>
  <c r="BJ222"/>
  <c r="BJ216"/>
  <c r="BJ221"/>
  <c r="BJ225"/>
  <c r="BJ214"/>
  <c r="BJ229"/>
  <c r="BJ213"/>
  <c r="BJ215"/>
  <c r="BJ228"/>
  <c r="BJ223"/>
  <c r="BJ210"/>
  <c r="BJ218"/>
  <c r="BJ217"/>
  <c r="BJ220"/>
  <c r="BJ224"/>
  <c r="E193"/>
  <c r="BL168"/>
  <c r="BC169"/>
  <c r="BC180"/>
  <c r="BC177"/>
  <c r="BC174"/>
  <c r="BC168"/>
  <c r="BC182"/>
  <c r="BC184"/>
  <c r="BC176"/>
  <c r="BC166"/>
  <c r="BC181"/>
  <c r="BC171"/>
  <c r="BC167"/>
  <c r="BC183"/>
  <c r="BC178"/>
  <c r="BC165"/>
  <c r="BC173"/>
  <c r="BC175"/>
  <c r="BC170"/>
  <c r="BC179"/>
  <c r="BC172"/>
  <c r="S318"/>
  <c r="S314"/>
  <c r="S312"/>
  <c r="S309"/>
  <c r="S307"/>
  <c r="S305"/>
  <c r="E323"/>
  <c r="S319"/>
  <c r="S315"/>
  <c r="S306"/>
  <c r="S304"/>
  <c r="S302"/>
  <c r="S316"/>
  <c r="S313"/>
  <c r="S311"/>
  <c r="S317"/>
  <c r="S310"/>
  <c r="S308"/>
  <c r="S301"/>
  <c r="AA302"/>
  <c r="S303"/>
  <c r="S300"/>
  <c r="A216"/>
  <c r="A261" s="1"/>
  <c r="A306" s="1"/>
  <c r="A171"/>
  <c r="AF165"/>
  <c r="AC176" s="1"/>
  <c r="G189" s="1"/>
  <c r="AE164"/>
  <c r="AC175" s="1"/>
  <c r="F189" s="1"/>
  <c r="E5"/>
  <c r="I5" s="1"/>
  <c r="K166"/>
  <c r="J166"/>
  <c r="E12"/>
  <c r="I12" s="1"/>
  <c r="K173"/>
  <c r="J173"/>
  <c r="E11"/>
  <c r="I11" s="1"/>
  <c r="K172"/>
  <c r="J172"/>
  <c r="E17"/>
  <c r="I17" s="1"/>
  <c r="J178"/>
  <c r="K178"/>
  <c r="E21"/>
  <c r="I21" s="1"/>
  <c r="J182"/>
  <c r="K182"/>
  <c r="E20"/>
  <c r="I20" s="1"/>
  <c r="J181"/>
  <c r="K181"/>
  <c r="F7"/>
  <c r="K213"/>
  <c r="J213"/>
  <c r="F9"/>
  <c r="J215"/>
  <c r="K215"/>
  <c r="F13"/>
  <c r="J219"/>
  <c r="K219"/>
  <c r="F11"/>
  <c r="K217"/>
  <c r="J217"/>
  <c r="AQ322"/>
  <c r="AW276"/>
  <c r="G132"/>
  <c r="D50" s="1"/>
  <c r="G131"/>
  <c r="D49" s="1"/>
  <c r="Y165"/>
  <c r="V176" s="1"/>
  <c r="G188" s="1"/>
  <c r="X164"/>
  <c r="V175" s="1"/>
  <c r="F188" s="1"/>
  <c r="R210"/>
  <c r="O220" s="1"/>
  <c r="H232" s="1"/>
  <c r="Q209"/>
  <c r="O219" s="1"/>
  <c r="G232" s="1"/>
  <c r="AY170"/>
  <c r="AX173" s="1"/>
  <c r="AY169"/>
  <c r="AX172" s="1"/>
  <c r="AS209"/>
  <c r="AQ219" s="1"/>
  <c r="G236" s="1"/>
  <c r="AT210"/>
  <c r="AQ220" s="1"/>
  <c r="H236" s="1"/>
  <c r="F305"/>
  <c r="F308" s="1"/>
  <c r="F304"/>
  <c r="F307" s="1"/>
  <c r="E278"/>
  <c r="S274"/>
  <c r="S271"/>
  <c r="S268"/>
  <c r="S266"/>
  <c r="S260"/>
  <c r="S258"/>
  <c r="S272"/>
  <c r="AA257"/>
  <c r="S257"/>
  <c r="S264"/>
  <c r="S259"/>
  <c r="S269"/>
  <c r="S263"/>
  <c r="S262"/>
  <c r="S261"/>
  <c r="S255"/>
  <c r="S273"/>
  <c r="S270"/>
  <c r="S267"/>
  <c r="S265"/>
  <c r="S256"/>
  <c r="A127"/>
  <c r="A83"/>
  <c r="AL209"/>
  <c r="AJ219" s="1"/>
  <c r="G235" s="1"/>
  <c r="AM210"/>
  <c r="AJ220" s="1"/>
  <c r="H235" s="1"/>
  <c r="Y210"/>
  <c r="V220" s="1"/>
  <c r="H233" s="1"/>
  <c r="X209"/>
  <c r="V219" s="1"/>
  <c r="G233" s="1"/>
  <c r="I164"/>
  <c r="G175" s="1"/>
  <c r="E47" s="1"/>
  <c r="E4"/>
  <c r="I4" s="1"/>
  <c r="K165"/>
  <c r="J165"/>
  <c r="E10"/>
  <c r="I10" s="1"/>
  <c r="K171"/>
  <c r="J171"/>
  <c r="E16"/>
  <c r="I16" s="1"/>
  <c r="J177"/>
  <c r="K177"/>
  <c r="E15"/>
  <c r="I15" s="1"/>
  <c r="J176"/>
  <c r="K176"/>
  <c r="E19"/>
  <c r="I19" s="1"/>
  <c r="J180"/>
  <c r="K180"/>
  <c r="F17"/>
  <c r="K223"/>
  <c r="J223"/>
  <c r="F8"/>
  <c r="J214"/>
  <c r="K214"/>
  <c r="F19"/>
  <c r="J225"/>
  <c r="K225"/>
  <c r="F5"/>
  <c r="K211"/>
  <c r="J211"/>
  <c r="F20"/>
  <c r="J226"/>
  <c r="K226"/>
  <c r="G130"/>
  <c r="D48" s="1"/>
  <c r="G133"/>
  <c r="D51" s="1"/>
  <c r="M317"/>
  <c r="M307"/>
  <c r="M305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M301"/>
  <c r="AF210"/>
  <c r="AC220" s="1"/>
  <c r="H234" s="1"/>
  <c r="AE209"/>
  <c r="AC219" s="1"/>
  <c r="G234" s="1"/>
  <c r="AT165"/>
  <c r="AZ229"/>
  <c r="BA229" s="1"/>
  <c r="AZ219"/>
  <c r="BA219" s="1"/>
  <c r="AZ215"/>
  <c r="BA215" s="1"/>
  <c r="AZ210"/>
  <c r="AZ220"/>
  <c r="BA220" s="1"/>
  <c r="AZ216"/>
  <c r="BA216" s="1"/>
  <c r="AZ223"/>
  <c r="BA223" s="1"/>
  <c r="AZ221"/>
  <c r="BA221" s="1"/>
  <c r="AZ228"/>
  <c r="BA228" s="1"/>
  <c r="AZ222"/>
  <c r="BA222" s="1"/>
  <c r="AZ212"/>
  <c r="BA212" s="1"/>
  <c r="AZ213"/>
  <c r="BA213" s="1"/>
  <c r="AZ224"/>
  <c r="BA224" s="1"/>
  <c r="AZ217"/>
  <c r="BA217" s="1"/>
  <c r="AZ227"/>
  <c r="BA227" s="1"/>
  <c r="AZ225"/>
  <c r="BA225" s="1"/>
  <c r="AZ218"/>
  <c r="BA218" s="1"/>
  <c r="AZ214"/>
  <c r="BA214" s="1"/>
  <c r="AZ226"/>
  <c r="BA226" s="1"/>
  <c r="AZ211"/>
  <c r="BA211" s="1"/>
  <c r="E7"/>
  <c r="I7" s="1"/>
  <c r="J168"/>
  <c r="K168"/>
  <c r="E8"/>
  <c r="I8" s="1"/>
  <c r="J169"/>
  <c r="K169"/>
  <c r="E13"/>
  <c r="I13" s="1"/>
  <c r="K174"/>
  <c r="J174"/>
  <c r="E23"/>
  <c r="I23" s="1"/>
  <c r="J184"/>
  <c r="K184"/>
  <c r="E18"/>
  <c r="I18" s="1"/>
  <c r="J179"/>
  <c r="K179"/>
  <c r="I209"/>
  <c r="H219" s="1"/>
  <c r="F47" s="1"/>
  <c r="F4"/>
  <c r="J210"/>
  <c r="K210"/>
  <c r="F6"/>
  <c r="K212"/>
  <c r="J212"/>
  <c r="F16"/>
  <c r="J222"/>
  <c r="K222"/>
  <c r="F15"/>
  <c r="J221"/>
  <c r="K221"/>
  <c r="F22"/>
  <c r="J228"/>
  <c r="K228"/>
  <c r="F23"/>
  <c r="J229"/>
  <c r="K229"/>
  <c r="I164" i="51"/>
  <c r="G175" s="1"/>
  <c r="E47" s="1"/>
  <c r="E4"/>
  <c r="I4" s="1"/>
  <c r="J165"/>
  <c r="K165"/>
  <c r="E8"/>
  <c r="I8" s="1"/>
  <c r="J169"/>
  <c r="K169"/>
  <c r="E9"/>
  <c r="I9" s="1"/>
  <c r="K170"/>
  <c r="J170"/>
  <c r="E12"/>
  <c r="I12" s="1"/>
  <c r="J173"/>
  <c r="K173"/>
  <c r="E21"/>
  <c r="I21" s="1"/>
  <c r="K182"/>
  <c r="J182"/>
  <c r="R210"/>
  <c r="O220" s="1"/>
  <c r="H232" s="1"/>
  <c r="Q209"/>
  <c r="O219" s="1"/>
  <c r="G232" s="1"/>
  <c r="AF165"/>
  <c r="AC176" s="1"/>
  <c r="G189" s="1"/>
  <c r="AE164"/>
  <c r="AC175" s="1"/>
  <c r="F189" s="1"/>
  <c r="E277"/>
  <c r="M274"/>
  <c r="M272"/>
  <c r="M262"/>
  <c r="M269"/>
  <c r="M263"/>
  <c r="M255"/>
  <c r="M270"/>
  <c r="M267"/>
  <c r="M266"/>
  <c r="M265"/>
  <c r="M256"/>
  <c r="M271"/>
  <c r="M260"/>
  <c r="M259"/>
  <c r="M258"/>
  <c r="M257"/>
  <c r="M273"/>
  <c r="M268"/>
  <c r="M264"/>
  <c r="M261"/>
  <c r="AL164"/>
  <c r="AJ175" s="1"/>
  <c r="F190" s="1"/>
  <c r="AM165"/>
  <c r="AJ176" s="1"/>
  <c r="G190" s="1"/>
  <c r="F10"/>
  <c r="J216"/>
  <c r="K216"/>
  <c r="F7"/>
  <c r="J213"/>
  <c r="K213"/>
  <c r="F16"/>
  <c r="K222"/>
  <c r="J222"/>
  <c r="F13"/>
  <c r="J219"/>
  <c r="K219"/>
  <c r="F21"/>
  <c r="J227"/>
  <c r="K227"/>
  <c r="G133"/>
  <c r="D51" s="1"/>
  <c r="AS210"/>
  <c r="AS220"/>
  <c r="AT220" s="1"/>
  <c r="AS224"/>
  <c r="AT224" s="1"/>
  <c r="AS225"/>
  <c r="AT225" s="1"/>
  <c r="AS221"/>
  <c r="AT221" s="1"/>
  <c r="E18"/>
  <c r="I18" s="1"/>
  <c r="J179"/>
  <c r="K179"/>
  <c r="E7"/>
  <c r="I7" s="1"/>
  <c r="K168"/>
  <c r="J168"/>
  <c r="E17"/>
  <c r="I17" s="1"/>
  <c r="K178"/>
  <c r="J178"/>
  <c r="E10"/>
  <c r="I10" s="1"/>
  <c r="J171"/>
  <c r="K171"/>
  <c r="E20"/>
  <c r="I20" s="1"/>
  <c r="K181"/>
  <c r="J181"/>
  <c r="E23"/>
  <c r="I23" s="1"/>
  <c r="K184"/>
  <c r="J184"/>
  <c r="X164"/>
  <c r="V175" s="1"/>
  <c r="F188" s="1"/>
  <c r="Y165"/>
  <c r="V176" s="1"/>
  <c r="G188" s="1"/>
  <c r="X209"/>
  <c r="V219" s="1"/>
  <c r="G233" s="1"/>
  <c r="Y210"/>
  <c r="V220" s="1"/>
  <c r="H233" s="1"/>
  <c r="Q164"/>
  <c r="O175" s="1"/>
  <c r="F187" s="1"/>
  <c r="R165"/>
  <c r="O176" s="1"/>
  <c r="G187" s="1"/>
  <c r="S318"/>
  <c r="S314"/>
  <c r="S312"/>
  <c r="S309"/>
  <c r="S307"/>
  <c r="S305"/>
  <c r="E323"/>
  <c r="S319"/>
  <c r="S315"/>
  <c r="S306"/>
  <c r="S316"/>
  <c r="S313"/>
  <c r="S311"/>
  <c r="S317"/>
  <c r="S310"/>
  <c r="S308"/>
  <c r="AA302"/>
  <c r="S302"/>
  <c r="S304"/>
  <c r="S300"/>
  <c r="S303"/>
  <c r="S301"/>
  <c r="AQ322"/>
  <c r="AW276"/>
  <c r="AX214"/>
  <c r="AX215"/>
  <c r="AX216" s="1"/>
  <c r="F238"/>
  <c r="BL213"/>
  <c r="BC221"/>
  <c r="BC211"/>
  <c r="BC225"/>
  <c r="BC226"/>
  <c r="BC223"/>
  <c r="BC212"/>
  <c r="BC214"/>
  <c r="BC216"/>
  <c r="BC229"/>
  <c r="BC218"/>
  <c r="BC220"/>
  <c r="BC222"/>
  <c r="BC227"/>
  <c r="BC228"/>
  <c r="BC213"/>
  <c r="BC217"/>
  <c r="BC224"/>
  <c r="BC215"/>
  <c r="BC219"/>
  <c r="BC210"/>
  <c r="F5"/>
  <c r="J211"/>
  <c r="K211"/>
  <c r="F9"/>
  <c r="K215"/>
  <c r="J215"/>
  <c r="F12"/>
  <c r="J218"/>
  <c r="K218"/>
  <c r="I209"/>
  <c r="H219" s="1"/>
  <c r="F47" s="1"/>
  <c r="F4"/>
  <c r="J210"/>
  <c r="K210"/>
  <c r="F17"/>
  <c r="J223"/>
  <c r="K223"/>
  <c r="F22"/>
  <c r="J228"/>
  <c r="K228"/>
  <c r="E194"/>
  <c r="BS168"/>
  <c r="BJ171"/>
  <c r="BJ184"/>
  <c r="BJ176"/>
  <c r="BJ166"/>
  <c r="BJ182"/>
  <c r="BJ169"/>
  <c r="BJ180"/>
  <c r="BJ177"/>
  <c r="BJ178"/>
  <c r="BJ175"/>
  <c r="BJ167"/>
  <c r="BJ181"/>
  <c r="BJ173"/>
  <c r="BJ179"/>
  <c r="BJ165"/>
  <c r="BJ168"/>
  <c r="BJ183"/>
  <c r="BJ172"/>
  <c r="BJ174"/>
  <c r="BJ170"/>
  <c r="AS212"/>
  <c r="AT212" s="1"/>
  <c r="AS211"/>
  <c r="AT211" s="1"/>
  <c r="AS229"/>
  <c r="AT229" s="1"/>
  <c r="AS223"/>
  <c r="AT223" s="1"/>
  <c r="AS213"/>
  <c r="AT213" s="1"/>
  <c r="E14"/>
  <c r="I14" s="1"/>
  <c r="J175"/>
  <c r="K175"/>
  <c r="E6"/>
  <c r="I6" s="1"/>
  <c r="J167"/>
  <c r="K167"/>
  <c r="E15"/>
  <c r="I15" s="1"/>
  <c r="K176"/>
  <c r="J176"/>
  <c r="E11"/>
  <c r="I11" s="1"/>
  <c r="J172"/>
  <c r="K172"/>
  <c r="E19"/>
  <c r="I19" s="1"/>
  <c r="K180"/>
  <c r="J180"/>
  <c r="AE209"/>
  <c r="AC219" s="1"/>
  <c r="G234" s="1"/>
  <c r="AF210"/>
  <c r="AC220" s="1"/>
  <c r="H234" s="1"/>
  <c r="E278"/>
  <c r="S274"/>
  <c r="S273"/>
  <c r="S269"/>
  <c r="S267"/>
  <c r="S264"/>
  <c r="S262"/>
  <c r="AA257"/>
  <c r="S255"/>
  <c r="S271"/>
  <c r="S266"/>
  <c r="S265"/>
  <c r="S260"/>
  <c r="S272"/>
  <c r="S268"/>
  <c r="S259"/>
  <c r="S258"/>
  <c r="S257"/>
  <c r="S261"/>
  <c r="S270"/>
  <c r="S263"/>
  <c r="S256"/>
  <c r="A215"/>
  <c r="A260" s="1"/>
  <c r="A305" s="1"/>
  <c r="A170"/>
  <c r="F305"/>
  <c r="F308" s="1"/>
  <c r="F304"/>
  <c r="F307" s="1"/>
  <c r="F18"/>
  <c r="K224"/>
  <c r="J224"/>
  <c r="F6"/>
  <c r="J212"/>
  <c r="K212"/>
  <c r="F20"/>
  <c r="J226"/>
  <c r="K226"/>
  <c r="F15"/>
  <c r="J221"/>
  <c r="K221"/>
  <c r="G132"/>
  <c r="D50" s="1"/>
  <c r="AS215"/>
  <c r="AT215" s="1"/>
  <c r="AS228"/>
  <c r="AT228" s="1"/>
  <c r="AS227"/>
  <c r="AT227" s="1"/>
  <c r="AS218"/>
  <c r="AT218" s="1"/>
  <c r="AS214"/>
  <c r="AT214" s="1"/>
  <c r="E5"/>
  <c r="I5" s="1"/>
  <c r="K166"/>
  <c r="J166"/>
  <c r="E13"/>
  <c r="I13" s="1"/>
  <c r="K174"/>
  <c r="J174"/>
  <c r="E16"/>
  <c r="I16" s="1"/>
  <c r="K177"/>
  <c r="J177"/>
  <c r="E22"/>
  <c r="I22" s="1"/>
  <c r="K183"/>
  <c r="J183"/>
  <c r="I294"/>
  <c r="G43" s="1"/>
  <c r="B293"/>
  <c r="I290"/>
  <c r="G39" s="1"/>
  <c r="B289"/>
  <c r="I286"/>
  <c r="G35" s="1"/>
  <c r="B276"/>
  <c r="I296"/>
  <c r="G45" s="1"/>
  <c r="B291"/>
  <c r="I289"/>
  <c r="G38" s="1"/>
  <c r="I287"/>
  <c r="G36" s="1"/>
  <c r="B285"/>
  <c r="B284"/>
  <c r="I279"/>
  <c r="G28" s="1"/>
  <c r="I276"/>
  <c r="G25" s="1"/>
  <c r="I271"/>
  <c r="I268"/>
  <c r="I265"/>
  <c r="I263"/>
  <c r="I260"/>
  <c r="I257"/>
  <c r="I295"/>
  <c r="G44" s="1"/>
  <c r="I293"/>
  <c r="G42" s="1"/>
  <c r="I288"/>
  <c r="G37" s="1"/>
  <c r="B286"/>
  <c r="I284"/>
  <c r="G33" s="1"/>
  <c r="I283"/>
  <c r="G32" s="1"/>
  <c r="B280"/>
  <c r="B279"/>
  <c r="B278"/>
  <c r="B277"/>
  <c r="I272"/>
  <c r="I259"/>
  <c r="I258"/>
  <c r="B296"/>
  <c r="I291"/>
  <c r="G40" s="1"/>
  <c r="I282"/>
  <c r="G31" s="1"/>
  <c r="I281"/>
  <c r="G30" s="1"/>
  <c r="I274"/>
  <c r="I273"/>
  <c r="I264"/>
  <c r="I262"/>
  <c r="I261"/>
  <c r="B294"/>
  <c r="B292"/>
  <c r="B287"/>
  <c r="B283"/>
  <c r="I280"/>
  <c r="G29" s="1"/>
  <c r="I278"/>
  <c r="G27" s="1"/>
  <c r="I277"/>
  <c r="G26" s="1"/>
  <c r="B275"/>
  <c r="I269"/>
  <c r="I255"/>
  <c r="B295"/>
  <c r="I292"/>
  <c r="G41" s="1"/>
  <c r="B290"/>
  <c r="B288"/>
  <c r="I285"/>
  <c r="G34" s="1"/>
  <c r="B282"/>
  <c r="B281"/>
  <c r="I275"/>
  <c r="G24" s="1"/>
  <c r="I270"/>
  <c r="I267"/>
  <c r="I266"/>
  <c r="I256"/>
  <c r="AZ184"/>
  <c r="BA184" s="1"/>
  <c r="AZ183"/>
  <c r="BA183" s="1"/>
  <c r="AZ182"/>
  <c r="BA182" s="1"/>
  <c r="AZ181"/>
  <c r="BA181" s="1"/>
  <c r="AZ180"/>
  <c r="BA180" s="1"/>
  <c r="AZ179"/>
  <c r="BA179" s="1"/>
  <c r="AZ177"/>
  <c r="BA177" s="1"/>
  <c r="AZ175"/>
  <c r="BA175" s="1"/>
  <c r="AZ169"/>
  <c r="BA169" s="1"/>
  <c r="AZ167"/>
  <c r="BA167" s="1"/>
  <c r="AZ166"/>
  <c r="BA166" s="1"/>
  <c r="AZ165"/>
  <c r="AZ178"/>
  <c r="BA178" s="1"/>
  <c r="AZ174"/>
  <c r="BA174" s="1"/>
  <c r="AZ170"/>
  <c r="BA170" s="1"/>
  <c r="AZ176"/>
  <c r="BA176" s="1"/>
  <c r="AZ168"/>
  <c r="BA168" s="1"/>
  <c r="AZ173"/>
  <c r="BA173" s="1"/>
  <c r="AZ171"/>
  <c r="BA171" s="1"/>
  <c r="AZ172"/>
  <c r="BA172" s="1"/>
  <c r="M317"/>
  <c r="M307"/>
  <c r="M305"/>
  <c r="M301"/>
  <c r="E322"/>
  <c r="M318"/>
  <c r="M314"/>
  <c r="M312"/>
  <c r="M309"/>
  <c r="M319"/>
  <c r="M315"/>
  <c r="M311"/>
  <c r="M306"/>
  <c r="M316"/>
  <c r="M313"/>
  <c r="M310"/>
  <c r="M308"/>
  <c r="M300"/>
  <c r="M303"/>
  <c r="M302"/>
  <c r="M304"/>
  <c r="AM210"/>
  <c r="AJ220" s="1"/>
  <c r="H235" s="1"/>
  <c r="AL209"/>
  <c r="AJ219" s="1"/>
  <c r="G235" s="1"/>
  <c r="A82"/>
  <c r="A126"/>
  <c r="AS164"/>
  <c r="AQ175" s="1"/>
  <c r="F191" s="1"/>
  <c r="AT165"/>
  <c r="AQ176" s="1"/>
  <c r="G191" s="1"/>
  <c r="F11"/>
  <c r="J217"/>
  <c r="K217"/>
  <c r="F8"/>
  <c r="J214"/>
  <c r="K214"/>
  <c r="F19"/>
  <c r="K225"/>
  <c r="J225"/>
  <c r="F14"/>
  <c r="J220"/>
  <c r="K220"/>
  <c r="H221" s="1"/>
  <c r="F49" s="1"/>
  <c r="F23"/>
  <c r="J229"/>
  <c r="K229"/>
  <c r="BF170"/>
  <c r="BE173" s="1"/>
  <c r="BF169"/>
  <c r="BE172" s="1"/>
  <c r="G131"/>
  <c r="D49" s="1"/>
  <c r="G130"/>
  <c r="D48" s="1"/>
  <c r="AS216"/>
  <c r="AT216" s="1"/>
  <c r="AS226"/>
  <c r="AT226" s="1"/>
  <c r="AS222"/>
  <c r="AT222" s="1"/>
  <c r="AS219"/>
  <c r="AT219" s="1"/>
  <c r="E10" i="50"/>
  <c r="I10" s="1"/>
  <c r="K166"/>
  <c r="J171"/>
  <c r="I164"/>
  <c r="G175" s="1"/>
  <c r="E47" s="1"/>
  <c r="AE164"/>
  <c r="AC175" s="1"/>
  <c r="F189" s="1"/>
  <c r="AC176"/>
  <c r="G189" s="1"/>
  <c r="F305"/>
  <c r="F308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8"/>
  <c r="AT178" s="1"/>
  <c r="AS175"/>
  <c r="AT175" s="1"/>
  <c r="AS174"/>
  <c r="AT174" s="1"/>
  <c r="AS171"/>
  <c r="AT171" s="1"/>
  <c r="AS169"/>
  <c r="AT169" s="1"/>
  <c r="AS173"/>
  <c r="AT173" s="1"/>
  <c r="AS168"/>
  <c r="AT168" s="1"/>
  <c r="AS167"/>
  <c r="AT167" s="1"/>
  <c r="AS166"/>
  <c r="AT166" s="1"/>
  <c r="AS165"/>
  <c r="AS177"/>
  <c r="AT177" s="1"/>
  <c r="AS170"/>
  <c r="AT170" s="1"/>
  <c r="AS172"/>
  <c r="AT172" s="1"/>
  <c r="F5"/>
  <c r="J211"/>
  <c r="K211"/>
  <c r="F9"/>
  <c r="J215"/>
  <c r="K215"/>
  <c r="AX214"/>
  <c r="AX215"/>
  <c r="AX216" s="1"/>
  <c r="G22"/>
  <c r="J273"/>
  <c r="K273"/>
  <c r="AL164"/>
  <c r="AJ175" s="1"/>
  <c r="F190" s="1"/>
  <c r="AM165"/>
  <c r="AJ176" s="1"/>
  <c r="G190" s="1"/>
  <c r="M274"/>
  <c r="M272"/>
  <c r="M262"/>
  <c r="M273"/>
  <c r="M269"/>
  <c r="M267"/>
  <c r="M264"/>
  <c r="E277"/>
  <c r="M271"/>
  <c r="M268"/>
  <c r="M265"/>
  <c r="M263"/>
  <c r="M260"/>
  <c r="M257"/>
  <c r="M256"/>
  <c r="M270"/>
  <c r="M266"/>
  <c r="M261"/>
  <c r="M255"/>
  <c r="M258"/>
  <c r="M259"/>
  <c r="A83"/>
  <c r="A127"/>
  <c r="F17"/>
  <c r="K223"/>
  <c r="J223"/>
  <c r="F10"/>
  <c r="K216"/>
  <c r="J216"/>
  <c r="F18"/>
  <c r="J224"/>
  <c r="K224"/>
  <c r="AQ322"/>
  <c r="AW276"/>
  <c r="X209"/>
  <c r="V219" s="1"/>
  <c r="G233" s="1"/>
  <c r="Y210"/>
  <c r="V220" s="1"/>
  <c r="H233" s="1"/>
  <c r="AY169"/>
  <c r="AX172" s="1"/>
  <c r="AY170"/>
  <c r="AX173" s="1"/>
  <c r="BL168"/>
  <c r="E193"/>
  <c r="BC175"/>
  <c r="BC174"/>
  <c r="BC179"/>
  <c r="BC182"/>
  <c r="BC184"/>
  <c r="BC165"/>
  <c r="BC180"/>
  <c r="BC168"/>
  <c r="BC172"/>
  <c r="BC169"/>
  <c r="BC181"/>
  <c r="BC178"/>
  <c r="BC170"/>
  <c r="BC183"/>
  <c r="BC166"/>
  <c r="BC171"/>
  <c r="BC173"/>
  <c r="BC176"/>
  <c r="BC177"/>
  <c r="BC167"/>
  <c r="G8"/>
  <c r="K259"/>
  <c r="J259"/>
  <c r="G23"/>
  <c r="K274"/>
  <c r="J274"/>
  <c r="G7"/>
  <c r="J258"/>
  <c r="K258"/>
  <c r="G14"/>
  <c r="J265"/>
  <c r="K265"/>
  <c r="AC220"/>
  <c r="H234" s="1"/>
  <c r="G177"/>
  <c r="E49" s="1"/>
  <c r="F304"/>
  <c r="F307" s="1"/>
  <c r="AS227"/>
  <c r="AT227" s="1"/>
  <c r="AS219"/>
  <c r="AT219" s="1"/>
  <c r="AS215"/>
  <c r="AT215" s="1"/>
  <c r="AS217"/>
  <c r="AT217" s="1"/>
  <c r="AS218"/>
  <c r="AT218" s="1"/>
  <c r="AS225"/>
  <c r="AT225" s="1"/>
  <c r="AS212"/>
  <c r="AT212" s="1"/>
  <c r="AS213"/>
  <c r="AT213" s="1"/>
  <c r="AS228"/>
  <c r="AT228" s="1"/>
  <c r="AS226"/>
  <c r="AT226" s="1"/>
  <c r="AS220"/>
  <c r="AT220" s="1"/>
  <c r="AS216"/>
  <c r="AT216" s="1"/>
  <c r="AS222"/>
  <c r="AT222" s="1"/>
  <c r="AS211"/>
  <c r="AT211" s="1"/>
  <c r="AS229"/>
  <c r="AT229" s="1"/>
  <c r="AS224"/>
  <c r="AT224" s="1"/>
  <c r="AS214"/>
  <c r="AT214" s="1"/>
  <c r="AS210"/>
  <c r="AS221"/>
  <c r="AT221" s="1"/>
  <c r="AS223"/>
  <c r="AT223" s="1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I254"/>
  <c r="G265" s="1"/>
  <c r="G47" s="1"/>
  <c r="G4"/>
  <c r="J255"/>
  <c r="K255"/>
  <c r="G5"/>
  <c r="J256"/>
  <c r="K256"/>
  <c r="G12"/>
  <c r="J263"/>
  <c r="K263"/>
  <c r="Q209"/>
  <c r="O219" s="1"/>
  <c r="G232" s="1"/>
  <c r="R210"/>
  <c r="O220" s="1"/>
  <c r="H232" s="1"/>
  <c r="F12"/>
  <c r="K218"/>
  <c r="J218"/>
  <c r="F11"/>
  <c r="J217"/>
  <c r="K217"/>
  <c r="F19"/>
  <c r="J225"/>
  <c r="K225"/>
  <c r="F8"/>
  <c r="J214"/>
  <c r="K214"/>
  <c r="F14"/>
  <c r="J220"/>
  <c r="K220"/>
  <c r="F20"/>
  <c r="K226"/>
  <c r="J226"/>
  <c r="F23"/>
  <c r="J229"/>
  <c r="K229"/>
  <c r="E278"/>
  <c r="S274"/>
  <c r="S273"/>
  <c r="S269"/>
  <c r="S267"/>
  <c r="S264"/>
  <c r="S262"/>
  <c r="AA257"/>
  <c r="S270"/>
  <c r="S261"/>
  <c r="S272"/>
  <c r="S265"/>
  <c r="S263"/>
  <c r="S257"/>
  <c r="S258"/>
  <c r="S268"/>
  <c r="S259"/>
  <c r="S256"/>
  <c r="S271"/>
  <c r="S266"/>
  <c r="S260"/>
  <c r="S255"/>
  <c r="G16"/>
  <c r="J267"/>
  <c r="K267"/>
  <c r="G13"/>
  <c r="K264"/>
  <c r="J264"/>
  <c r="G18"/>
  <c r="J269"/>
  <c r="K269"/>
  <c r="G19"/>
  <c r="K270"/>
  <c r="J270"/>
  <c r="G21"/>
  <c r="K272"/>
  <c r="J272"/>
  <c r="G9"/>
  <c r="K260"/>
  <c r="J260"/>
  <c r="G20"/>
  <c r="K271"/>
  <c r="J271"/>
  <c r="AE209"/>
  <c r="AC219" s="1"/>
  <c r="G234" s="1"/>
  <c r="G176"/>
  <c r="E48" s="1"/>
  <c r="F16"/>
  <c r="K222"/>
  <c r="J222"/>
  <c r="F15"/>
  <c r="K221"/>
  <c r="J221"/>
  <c r="F22"/>
  <c r="J228"/>
  <c r="K228"/>
  <c r="AL209"/>
  <c r="AJ219" s="1"/>
  <c r="G235" s="1"/>
  <c r="AM210"/>
  <c r="AJ220" s="1"/>
  <c r="H235" s="1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A171"/>
  <c r="A216"/>
  <c r="A261" s="1"/>
  <c r="A306" s="1"/>
  <c r="F4"/>
  <c r="I209"/>
  <c r="H219" s="1"/>
  <c r="F47" s="1"/>
  <c r="K210"/>
  <c r="J210"/>
  <c r="F7"/>
  <c r="J213"/>
  <c r="K213"/>
  <c r="F6"/>
  <c r="J212"/>
  <c r="K212"/>
  <c r="F13"/>
  <c r="J219"/>
  <c r="K219"/>
  <c r="F21"/>
  <c r="J227"/>
  <c r="K227"/>
  <c r="F238"/>
  <c r="BL213"/>
  <c r="BC215"/>
  <c r="BC214"/>
  <c r="BC217"/>
  <c r="BC225"/>
  <c r="BC228"/>
  <c r="BC224"/>
  <c r="BC213"/>
  <c r="BC229"/>
  <c r="BC227"/>
  <c r="BC220"/>
  <c r="BC226"/>
  <c r="BC223"/>
  <c r="BC219"/>
  <c r="BC210"/>
  <c r="BC212"/>
  <c r="BC222"/>
  <c r="BC218"/>
  <c r="BC221"/>
  <c r="BC211"/>
  <c r="BC216"/>
  <c r="G10"/>
  <c r="K261"/>
  <c r="J261"/>
  <c r="G15"/>
  <c r="K266"/>
  <c r="J266"/>
  <c r="G11"/>
  <c r="K262"/>
  <c r="J262"/>
  <c r="G6"/>
  <c r="J257"/>
  <c r="K257"/>
  <c r="G17"/>
  <c r="J268"/>
  <c r="K268"/>
  <c r="G179"/>
  <c r="E51" s="1"/>
  <c r="G178"/>
  <c r="E50" s="1"/>
  <c r="G133" i="49"/>
  <c r="D51" s="1"/>
  <c r="AS223"/>
  <c r="AT223" s="1"/>
  <c r="AS229"/>
  <c r="AT229" s="1"/>
  <c r="AS215"/>
  <c r="AT215" s="1"/>
  <c r="AS220"/>
  <c r="AT220" s="1"/>
  <c r="AS222"/>
  <c r="AT222" s="1"/>
  <c r="AS212"/>
  <c r="AT212" s="1"/>
  <c r="AS227"/>
  <c r="AT227" s="1"/>
  <c r="AS216"/>
  <c r="AT216" s="1"/>
  <c r="AS221"/>
  <c r="AT221" s="1"/>
  <c r="AS210"/>
  <c r="AS218"/>
  <c r="AT218" s="1"/>
  <c r="AS224"/>
  <c r="AT224" s="1"/>
  <c r="AS226"/>
  <c r="AT226" s="1"/>
  <c r="AS213"/>
  <c r="AT213" s="1"/>
  <c r="AS211"/>
  <c r="AT211" s="1"/>
  <c r="AS228"/>
  <c r="AT228" s="1"/>
  <c r="AS225"/>
  <c r="AT225" s="1"/>
  <c r="AS214"/>
  <c r="AT214" s="1"/>
  <c r="AS219"/>
  <c r="AT219" s="1"/>
  <c r="AS217"/>
  <c r="AT217" s="1"/>
  <c r="E277"/>
  <c r="M271"/>
  <c r="M268"/>
  <c r="M265"/>
  <c r="M263"/>
  <c r="M260"/>
  <c r="M257"/>
  <c r="M270"/>
  <c r="M267"/>
  <c r="M266"/>
  <c r="M256"/>
  <c r="M274"/>
  <c r="M272"/>
  <c r="M259"/>
  <c r="M258"/>
  <c r="M273"/>
  <c r="M264"/>
  <c r="M262"/>
  <c r="M261"/>
  <c r="M269"/>
  <c r="M255"/>
  <c r="E6"/>
  <c r="I6" s="1"/>
  <c r="K167"/>
  <c r="J167"/>
  <c r="E8"/>
  <c r="I8" s="1"/>
  <c r="J169"/>
  <c r="K169"/>
  <c r="E20"/>
  <c r="I20" s="1"/>
  <c r="J181"/>
  <c r="K181"/>
  <c r="E17"/>
  <c r="I17" s="1"/>
  <c r="J178"/>
  <c r="K178"/>
  <c r="E12"/>
  <c r="I12" s="1"/>
  <c r="J173"/>
  <c r="K173"/>
  <c r="F305"/>
  <c r="F308" s="1"/>
  <c r="F304"/>
  <c r="F307" s="1"/>
  <c r="E278"/>
  <c r="S274"/>
  <c r="S272"/>
  <c r="S265"/>
  <c r="S263"/>
  <c r="S257"/>
  <c r="S273"/>
  <c r="S268"/>
  <c r="S264"/>
  <c r="S259"/>
  <c r="S258"/>
  <c r="S269"/>
  <c r="S262"/>
  <c r="S261"/>
  <c r="S255"/>
  <c r="S270"/>
  <c r="S267"/>
  <c r="S256"/>
  <c r="S271"/>
  <c r="S266"/>
  <c r="S260"/>
  <c r="AA257"/>
  <c r="F8"/>
  <c r="K214"/>
  <c r="J214"/>
  <c r="F17"/>
  <c r="K223"/>
  <c r="J223"/>
  <c r="I209"/>
  <c r="H219" s="1"/>
  <c r="F47" s="1"/>
  <c r="F4"/>
  <c r="J210"/>
  <c r="K210"/>
  <c r="F7"/>
  <c r="J213"/>
  <c r="K213"/>
  <c r="F18"/>
  <c r="J224"/>
  <c r="K224"/>
  <c r="BF169"/>
  <c r="BE172" s="1"/>
  <c r="BF170"/>
  <c r="BE173" s="1"/>
  <c r="I294"/>
  <c r="G43" s="1"/>
  <c r="B293"/>
  <c r="I290"/>
  <c r="G39" s="1"/>
  <c r="B289"/>
  <c r="I286"/>
  <c r="G35" s="1"/>
  <c r="B276"/>
  <c r="I296"/>
  <c r="G45" s="1"/>
  <c r="B291"/>
  <c r="I289"/>
  <c r="G38" s="1"/>
  <c r="I287"/>
  <c r="G36" s="1"/>
  <c r="B285"/>
  <c r="B284"/>
  <c r="I279"/>
  <c r="G28" s="1"/>
  <c r="B295"/>
  <c r="I293"/>
  <c r="G42" s="1"/>
  <c r="I291"/>
  <c r="G40" s="1"/>
  <c r="B288"/>
  <c r="B286"/>
  <c r="I281"/>
  <c r="G30" s="1"/>
  <c r="I280"/>
  <c r="G29" s="1"/>
  <c r="B279"/>
  <c r="I278"/>
  <c r="G27" s="1"/>
  <c r="B296"/>
  <c r="B294"/>
  <c r="I292"/>
  <c r="G41" s="1"/>
  <c r="B287"/>
  <c r="I285"/>
  <c r="G34" s="1"/>
  <c r="I284"/>
  <c r="G33" s="1"/>
  <c r="B283"/>
  <c r="B282"/>
  <c r="B277"/>
  <c r="I270"/>
  <c r="I266"/>
  <c r="I258"/>
  <c r="I256"/>
  <c r="B292"/>
  <c r="B278"/>
  <c r="I277"/>
  <c r="G26" s="1"/>
  <c r="I274"/>
  <c r="I273"/>
  <c r="I264"/>
  <c r="I263"/>
  <c r="I262"/>
  <c r="I261"/>
  <c r="I282"/>
  <c r="G31" s="1"/>
  <c r="B275"/>
  <c r="I269"/>
  <c r="I265"/>
  <c r="I255"/>
  <c r="I295"/>
  <c r="G44" s="1"/>
  <c r="I288"/>
  <c r="G37" s="1"/>
  <c r="I283"/>
  <c r="G32" s="1"/>
  <c r="B280"/>
  <c r="I275"/>
  <c r="G24" s="1"/>
  <c r="I271"/>
  <c r="I267"/>
  <c r="I260"/>
  <c r="I257"/>
  <c r="B290"/>
  <c r="B281"/>
  <c r="I276"/>
  <c r="G25" s="1"/>
  <c r="I272"/>
  <c r="I268"/>
  <c r="I259"/>
  <c r="AM165"/>
  <c r="AJ176" s="1"/>
  <c r="G190" s="1"/>
  <c r="AL164"/>
  <c r="AJ175" s="1"/>
  <c r="F190" s="1"/>
  <c r="A127"/>
  <c r="A83"/>
  <c r="E5"/>
  <c r="I5" s="1"/>
  <c r="J166"/>
  <c r="K166"/>
  <c r="E9"/>
  <c r="I9" s="1"/>
  <c r="J170"/>
  <c r="K170"/>
  <c r="E19"/>
  <c r="I19" s="1"/>
  <c r="J180"/>
  <c r="K180"/>
  <c r="E23"/>
  <c r="I23" s="1"/>
  <c r="J184"/>
  <c r="K184"/>
  <c r="E15"/>
  <c r="I15" s="1"/>
  <c r="K176"/>
  <c r="J176"/>
  <c r="E16"/>
  <c r="I16" s="1"/>
  <c r="J177"/>
  <c r="K177"/>
  <c r="AM210"/>
  <c r="AJ220" s="1"/>
  <c r="H235" s="1"/>
  <c r="AL209"/>
  <c r="AJ219" s="1"/>
  <c r="G235" s="1"/>
  <c r="AF210"/>
  <c r="AC220" s="1"/>
  <c r="H234" s="1"/>
  <c r="AE209"/>
  <c r="AC219" s="1"/>
  <c r="G234" s="1"/>
  <c r="Y165"/>
  <c r="V176" s="1"/>
  <c r="G188" s="1"/>
  <c r="X164"/>
  <c r="V175" s="1"/>
  <c r="F188" s="1"/>
  <c r="AX214"/>
  <c r="AX215"/>
  <c r="AX216" s="1"/>
  <c r="F6"/>
  <c r="J212"/>
  <c r="K212"/>
  <c r="F12"/>
  <c r="K218"/>
  <c r="J218"/>
  <c r="F16"/>
  <c r="K222"/>
  <c r="J222"/>
  <c r="F15"/>
  <c r="J221"/>
  <c r="K221"/>
  <c r="F23"/>
  <c r="K229"/>
  <c r="J229"/>
  <c r="AZ177"/>
  <c r="BA177" s="1"/>
  <c r="AZ175"/>
  <c r="BA175" s="1"/>
  <c r="AZ178"/>
  <c r="BA178" s="1"/>
  <c r="AZ174"/>
  <c r="BA174" s="1"/>
  <c r="AZ173"/>
  <c r="BA173" s="1"/>
  <c r="AZ184"/>
  <c r="BA184" s="1"/>
  <c r="AZ183"/>
  <c r="BA183" s="1"/>
  <c r="AZ182"/>
  <c r="BA182" s="1"/>
  <c r="AZ181"/>
  <c r="BA181" s="1"/>
  <c r="AZ180"/>
  <c r="BA180" s="1"/>
  <c r="AZ179"/>
  <c r="BA179" s="1"/>
  <c r="AZ176"/>
  <c r="BA176" s="1"/>
  <c r="AZ171"/>
  <c r="BA171" s="1"/>
  <c r="AZ170"/>
  <c r="BA170" s="1"/>
  <c r="AZ172"/>
  <c r="BA172" s="1"/>
  <c r="AZ168"/>
  <c r="BA168" s="1"/>
  <c r="AZ167"/>
  <c r="BA167" s="1"/>
  <c r="AZ166"/>
  <c r="BA166" s="1"/>
  <c r="AZ165"/>
  <c r="AZ169"/>
  <c r="BA169" s="1"/>
  <c r="E194"/>
  <c r="BS168"/>
  <c r="BJ171"/>
  <c r="BJ174"/>
  <c r="BJ166"/>
  <c r="BJ181"/>
  <c r="BJ183"/>
  <c r="BJ182"/>
  <c r="BJ178"/>
  <c r="BJ167"/>
  <c r="BJ173"/>
  <c r="BJ168"/>
  <c r="BJ184"/>
  <c r="BJ172"/>
  <c r="BJ177"/>
  <c r="BJ176"/>
  <c r="BJ175"/>
  <c r="BJ180"/>
  <c r="BJ165"/>
  <c r="BJ179"/>
  <c r="BJ170"/>
  <c r="BJ169"/>
  <c r="AE164"/>
  <c r="AC175" s="1"/>
  <c r="F189" s="1"/>
  <c r="AF165"/>
  <c r="AC176" s="1"/>
  <c r="G189" s="1"/>
  <c r="A216"/>
  <c r="A261" s="1"/>
  <c r="A306" s="1"/>
  <c r="A171"/>
  <c r="I164"/>
  <c r="G175" s="1"/>
  <c r="E47" s="1"/>
  <c r="E4"/>
  <c r="I4" s="1"/>
  <c r="J165"/>
  <c r="K165"/>
  <c r="E10"/>
  <c r="I10" s="1"/>
  <c r="K171"/>
  <c r="J171"/>
  <c r="E18"/>
  <c r="I18" s="1"/>
  <c r="J179"/>
  <c r="K179"/>
  <c r="E22"/>
  <c r="I22" s="1"/>
  <c r="J183"/>
  <c r="K183"/>
  <c r="E13"/>
  <c r="I13" s="1"/>
  <c r="K174"/>
  <c r="J174"/>
  <c r="E11"/>
  <c r="I11" s="1"/>
  <c r="K172"/>
  <c r="J172"/>
  <c r="AS164"/>
  <c r="AQ175" s="1"/>
  <c r="F191" s="1"/>
  <c r="AT165"/>
  <c r="AQ176" s="1"/>
  <c r="G191" s="1"/>
  <c r="AQ322"/>
  <c r="AW276"/>
  <c r="F10"/>
  <c r="K216"/>
  <c r="J216"/>
  <c r="F11"/>
  <c r="K217"/>
  <c r="J217"/>
  <c r="F14"/>
  <c r="J220"/>
  <c r="K220"/>
  <c r="F19"/>
  <c r="K225"/>
  <c r="J225"/>
  <c r="F21"/>
  <c r="J227"/>
  <c r="K227"/>
  <c r="G130"/>
  <c r="D48" s="1"/>
  <c r="R210"/>
  <c r="O220" s="1"/>
  <c r="H232" s="1"/>
  <c r="Q209"/>
  <c r="O219" s="1"/>
  <c r="G232" s="1"/>
  <c r="Y210"/>
  <c r="V220" s="1"/>
  <c r="H233" s="1"/>
  <c r="X209"/>
  <c r="V219" s="1"/>
  <c r="G233" s="1"/>
  <c r="M317"/>
  <c r="M307"/>
  <c r="M305"/>
  <c r="M301"/>
  <c r="E322"/>
  <c r="M318"/>
  <c r="M314"/>
  <c r="M312"/>
  <c r="M309"/>
  <c r="M319"/>
  <c r="M315"/>
  <c r="M311"/>
  <c r="M306"/>
  <c r="M316"/>
  <c r="M313"/>
  <c r="M310"/>
  <c r="M308"/>
  <c r="M303"/>
  <c r="M300"/>
  <c r="M304"/>
  <c r="M302"/>
  <c r="E7"/>
  <c r="I7" s="1"/>
  <c r="K168"/>
  <c r="J168"/>
  <c r="E14"/>
  <c r="I14" s="1"/>
  <c r="K175"/>
  <c r="J175"/>
  <c r="E21"/>
  <c r="I21" s="1"/>
  <c r="J182"/>
  <c r="K182"/>
  <c r="S318"/>
  <c r="S314"/>
  <c r="S312"/>
  <c r="S309"/>
  <c r="S307"/>
  <c r="S305"/>
  <c r="E323"/>
  <c r="S319"/>
  <c r="S315"/>
  <c r="S306"/>
  <c r="S316"/>
  <c r="S313"/>
  <c r="S311"/>
  <c r="S317"/>
  <c r="S310"/>
  <c r="S308"/>
  <c r="S301"/>
  <c r="AA302"/>
  <c r="S300"/>
  <c r="S302"/>
  <c r="S303"/>
  <c r="S304"/>
  <c r="F238"/>
  <c r="BL213"/>
  <c r="BC216"/>
  <c r="BC211"/>
  <c r="BC226"/>
  <c r="BC217"/>
  <c r="BC213"/>
  <c r="BC212"/>
  <c r="BC227"/>
  <c r="BC223"/>
  <c r="BC218"/>
  <c r="BC229"/>
  <c r="BC219"/>
  <c r="BC222"/>
  <c r="BC228"/>
  <c r="BC220"/>
  <c r="BC221"/>
  <c r="BC225"/>
  <c r="BC214"/>
  <c r="BC224"/>
  <c r="BC210"/>
  <c r="BC215"/>
  <c r="F9"/>
  <c r="K215"/>
  <c r="J215"/>
  <c r="F5"/>
  <c r="K211"/>
  <c r="J211"/>
  <c r="F13"/>
  <c r="J219"/>
  <c r="K219"/>
  <c r="F20"/>
  <c r="J226"/>
  <c r="K226"/>
  <c r="F22"/>
  <c r="J228"/>
  <c r="K228"/>
  <c r="R165"/>
  <c r="O176" s="1"/>
  <c r="G187" s="1"/>
  <c r="Q164"/>
  <c r="O175" s="1"/>
  <c r="F187" s="1"/>
  <c r="G131"/>
  <c r="D49" s="1"/>
  <c r="G132"/>
  <c r="D50" s="1"/>
  <c r="I275" i="48"/>
  <c r="G24" s="1"/>
  <c r="I263"/>
  <c r="J263" s="1"/>
  <c r="B289"/>
  <c r="I270"/>
  <c r="I267"/>
  <c r="B276"/>
  <c r="B280"/>
  <c r="B284"/>
  <c r="B290"/>
  <c r="B287"/>
  <c r="B295"/>
  <c r="B277"/>
  <c r="B281"/>
  <c r="B285"/>
  <c r="B292"/>
  <c r="I294"/>
  <c r="G43" s="1"/>
  <c r="B286"/>
  <c r="B294"/>
  <c r="B291"/>
  <c r="B275"/>
  <c r="B279"/>
  <c r="B283"/>
  <c r="B288"/>
  <c r="B296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04"/>
  <c r="I302"/>
  <c r="I341"/>
  <c r="H45" s="1"/>
  <c r="B340"/>
  <c r="I337"/>
  <c r="H41" s="1"/>
  <c r="B336"/>
  <c r="I333"/>
  <c r="H37" s="1"/>
  <c r="B332"/>
  <c r="I320"/>
  <c r="H24" s="1"/>
  <c r="I319"/>
  <c r="I315"/>
  <c r="I311"/>
  <c r="I306"/>
  <c r="F21"/>
  <c r="K227"/>
  <c r="J227"/>
  <c r="F5"/>
  <c r="J211"/>
  <c r="K211"/>
  <c r="E21"/>
  <c r="I21" s="1"/>
  <c r="J182"/>
  <c r="K182"/>
  <c r="A127"/>
  <c r="A83"/>
  <c r="F15"/>
  <c r="K221"/>
  <c r="J221"/>
  <c r="F19"/>
  <c r="K225"/>
  <c r="J225"/>
  <c r="E5"/>
  <c r="I5" s="1"/>
  <c r="K166"/>
  <c r="J166"/>
  <c r="AF210"/>
  <c r="AC220" s="1"/>
  <c r="H234" s="1"/>
  <c r="AE209"/>
  <c r="AC219" s="1"/>
  <c r="G234" s="1"/>
  <c r="S271"/>
  <c r="S268"/>
  <c r="S266"/>
  <c r="S260"/>
  <c r="S258"/>
  <c r="S274"/>
  <c r="S272"/>
  <c r="S265"/>
  <c r="S263"/>
  <c r="S257"/>
  <c r="E278"/>
  <c r="S273"/>
  <c r="S269"/>
  <c r="S267"/>
  <c r="S264"/>
  <c r="S262"/>
  <c r="AA257"/>
  <c r="S255"/>
  <c r="S270"/>
  <c r="S261"/>
  <c r="S259"/>
  <c r="S256"/>
  <c r="F11"/>
  <c r="J217"/>
  <c r="K217"/>
  <c r="E23"/>
  <c r="I23" s="1"/>
  <c r="J184"/>
  <c r="K184"/>
  <c r="AX215"/>
  <c r="AX216" s="1"/>
  <c r="AX214"/>
  <c r="F238"/>
  <c r="BL213"/>
  <c r="BC228"/>
  <c r="BC229"/>
  <c r="BC210"/>
  <c r="BC226"/>
  <c r="BC224"/>
  <c r="BC220"/>
  <c r="BC222"/>
  <c r="BC223"/>
  <c r="BC221"/>
  <c r="BC218"/>
  <c r="BC211"/>
  <c r="BC216"/>
  <c r="BC219"/>
  <c r="BC225"/>
  <c r="BC215"/>
  <c r="BC227"/>
  <c r="BC213"/>
  <c r="BC212"/>
  <c r="BC214"/>
  <c r="BC217"/>
  <c r="M274"/>
  <c r="E277"/>
  <c r="M270"/>
  <c r="M266"/>
  <c r="M258"/>
  <c r="M271"/>
  <c r="M268"/>
  <c r="M265"/>
  <c r="M263"/>
  <c r="M260"/>
  <c r="M257"/>
  <c r="M272"/>
  <c r="M262"/>
  <c r="M273"/>
  <c r="M269"/>
  <c r="M267"/>
  <c r="M264"/>
  <c r="M261"/>
  <c r="M259"/>
  <c r="M255"/>
  <c r="M256"/>
  <c r="G12"/>
  <c r="K263"/>
  <c r="G19"/>
  <c r="J270"/>
  <c r="K270"/>
  <c r="G16"/>
  <c r="K267"/>
  <c r="J267"/>
  <c r="G130"/>
  <c r="D48" s="1"/>
  <c r="F22"/>
  <c r="J228"/>
  <c r="K228"/>
  <c r="E7"/>
  <c r="I7" s="1"/>
  <c r="J168"/>
  <c r="K168"/>
  <c r="E8"/>
  <c r="I8" s="1"/>
  <c r="K169"/>
  <c r="J169"/>
  <c r="F8"/>
  <c r="K214"/>
  <c r="J214"/>
  <c r="I209"/>
  <c r="H219" s="1"/>
  <c r="F47" s="1"/>
  <c r="F4"/>
  <c r="J210"/>
  <c r="K210"/>
  <c r="E16"/>
  <c r="I16" s="1"/>
  <c r="J177"/>
  <c r="K177"/>
  <c r="E13"/>
  <c r="I13" s="1"/>
  <c r="K174"/>
  <c r="J174"/>
  <c r="E18"/>
  <c r="I18" s="1"/>
  <c r="J179"/>
  <c r="K179"/>
  <c r="F10"/>
  <c r="K216"/>
  <c r="J216"/>
  <c r="E12"/>
  <c r="I12" s="1"/>
  <c r="J173"/>
  <c r="K173"/>
  <c r="Q209"/>
  <c r="O219" s="1"/>
  <c r="G232" s="1"/>
  <c r="R210"/>
  <c r="O220" s="1"/>
  <c r="H232" s="1"/>
  <c r="G21"/>
  <c r="J272"/>
  <c r="K272"/>
  <c r="G9"/>
  <c r="J260"/>
  <c r="K260"/>
  <c r="G20"/>
  <c r="J271"/>
  <c r="K271"/>
  <c r="G15"/>
  <c r="K266"/>
  <c r="J266"/>
  <c r="G13"/>
  <c r="J264"/>
  <c r="K264"/>
  <c r="G23"/>
  <c r="K274"/>
  <c r="J274"/>
  <c r="G131"/>
  <c r="D49" s="1"/>
  <c r="G132"/>
  <c r="D50" s="1"/>
  <c r="F18"/>
  <c r="J224"/>
  <c r="K224"/>
  <c r="F6"/>
  <c r="J212"/>
  <c r="K212"/>
  <c r="E17"/>
  <c r="I17" s="1"/>
  <c r="K178"/>
  <c r="J178"/>
  <c r="E20"/>
  <c r="I20" s="1"/>
  <c r="J181"/>
  <c r="K181"/>
  <c r="AY170"/>
  <c r="AX173" s="1"/>
  <c r="AY169"/>
  <c r="AX172" s="1"/>
  <c r="F14"/>
  <c r="J220"/>
  <c r="K220"/>
  <c r="F16"/>
  <c r="J222"/>
  <c r="K222"/>
  <c r="E4"/>
  <c r="I4" s="1"/>
  <c r="I164"/>
  <c r="G175" s="1"/>
  <c r="E47" s="1"/>
  <c r="K165"/>
  <c r="J165"/>
  <c r="E22"/>
  <c r="I22" s="1"/>
  <c r="J183"/>
  <c r="K183"/>
  <c r="AS175"/>
  <c r="AT175" s="1"/>
  <c r="AS171"/>
  <c r="AT171" s="1"/>
  <c r="AS169"/>
  <c r="AT169" s="1"/>
  <c r="AS177"/>
  <c r="AT177" s="1"/>
  <c r="AS173"/>
  <c r="AT173" s="1"/>
  <c r="AS168"/>
  <c r="AT168" s="1"/>
  <c r="AS167"/>
  <c r="AT167" s="1"/>
  <c r="AS166"/>
  <c r="AT166" s="1"/>
  <c r="AS165"/>
  <c r="AS178"/>
  <c r="AT178" s="1"/>
  <c r="AS174"/>
  <c r="AT174" s="1"/>
  <c r="AS172"/>
  <c r="AT172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0"/>
  <c r="AT170" s="1"/>
  <c r="F17"/>
  <c r="K223"/>
  <c r="J223"/>
  <c r="E6"/>
  <c r="I6" s="1"/>
  <c r="K167"/>
  <c r="J167"/>
  <c r="AQ322"/>
  <c r="AW276"/>
  <c r="G11"/>
  <c r="K262"/>
  <c r="J262"/>
  <c r="G6"/>
  <c r="J257"/>
  <c r="K257"/>
  <c r="G17"/>
  <c r="K268"/>
  <c r="J268"/>
  <c r="G7"/>
  <c r="K258"/>
  <c r="J258"/>
  <c r="G10"/>
  <c r="J261"/>
  <c r="K261"/>
  <c r="G22"/>
  <c r="J273"/>
  <c r="K273"/>
  <c r="F13"/>
  <c r="J219"/>
  <c r="K219"/>
  <c r="F12"/>
  <c r="K218"/>
  <c r="J218"/>
  <c r="E193"/>
  <c r="BL168"/>
  <c r="BC168"/>
  <c r="BC174"/>
  <c r="BC179"/>
  <c r="BC177"/>
  <c r="BC170"/>
  <c r="BC171"/>
  <c r="BC182"/>
  <c r="BC184"/>
  <c r="BC176"/>
  <c r="BC173"/>
  <c r="BC180"/>
  <c r="BC178"/>
  <c r="BC175"/>
  <c r="BC166"/>
  <c r="BC183"/>
  <c r="BC165"/>
  <c r="BC181"/>
  <c r="BC167"/>
  <c r="BC169"/>
  <c r="BC172"/>
  <c r="F7"/>
  <c r="K213"/>
  <c r="J213"/>
  <c r="E11"/>
  <c r="I11" s="1"/>
  <c r="J172"/>
  <c r="K172"/>
  <c r="E9"/>
  <c r="I9" s="1"/>
  <c r="K170"/>
  <c r="J170"/>
  <c r="E14"/>
  <c r="I14" s="1"/>
  <c r="K175"/>
  <c r="J175"/>
  <c r="A216"/>
  <c r="A261" s="1"/>
  <c r="A306" s="1"/>
  <c r="A171"/>
  <c r="F23"/>
  <c r="K229"/>
  <c r="J229"/>
  <c r="F9"/>
  <c r="J215"/>
  <c r="K215"/>
  <c r="E10"/>
  <c r="I10" s="1"/>
  <c r="J171"/>
  <c r="K171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F20"/>
  <c r="J226"/>
  <c r="K226"/>
  <c r="E15"/>
  <c r="I15" s="1"/>
  <c r="K176"/>
  <c r="J176"/>
  <c r="E19"/>
  <c r="I19" s="1"/>
  <c r="J180"/>
  <c r="K180"/>
  <c r="Q164"/>
  <c r="O175" s="1"/>
  <c r="F187" s="1"/>
  <c r="R165"/>
  <c r="O176" s="1"/>
  <c r="G187" s="1"/>
  <c r="AS223"/>
  <c r="AT223" s="1"/>
  <c r="AS219"/>
  <c r="AT219" s="1"/>
  <c r="AS218"/>
  <c r="AT218" s="1"/>
  <c r="AS228"/>
  <c r="AT228" s="1"/>
  <c r="AS213"/>
  <c r="AT213" s="1"/>
  <c r="AS227"/>
  <c r="AT227" s="1"/>
  <c r="AS220"/>
  <c r="AT220" s="1"/>
  <c r="AS222"/>
  <c r="AT222" s="1"/>
  <c r="AS215"/>
  <c r="AT215" s="1"/>
  <c r="AS211"/>
  <c r="AT211" s="1"/>
  <c r="AS229"/>
  <c r="AT229" s="1"/>
  <c r="AS224"/>
  <c r="AT224" s="1"/>
  <c r="AS225"/>
  <c r="AT225" s="1"/>
  <c r="AS212"/>
  <c r="AT212" s="1"/>
  <c r="AS216"/>
  <c r="AT216" s="1"/>
  <c r="AS214"/>
  <c r="AT214" s="1"/>
  <c r="AS221"/>
  <c r="AT221" s="1"/>
  <c r="AS217"/>
  <c r="AT217" s="1"/>
  <c r="AS226"/>
  <c r="AT226" s="1"/>
  <c r="AS210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AF165"/>
  <c r="AC176" s="1"/>
  <c r="G189" s="1"/>
  <c r="AE164"/>
  <c r="AC175" s="1"/>
  <c r="F189" s="1"/>
  <c r="I254"/>
  <c r="G265" s="1"/>
  <c r="G47" s="1"/>
  <c r="G4"/>
  <c r="K255"/>
  <c r="J255"/>
  <c r="G14"/>
  <c r="J265"/>
  <c r="G269" s="1"/>
  <c r="G51" s="1"/>
  <c r="K265"/>
  <c r="G5"/>
  <c r="J256"/>
  <c r="K256"/>
  <c r="G8"/>
  <c r="K259"/>
  <c r="J259"/>
  <c r="G18"/>
  <c r="K269"/>
  <c r="J269"/>
  <c r="G133"/>
  <c r="D51" s="1"/>
  <c r="AC220" i="47"/>
  <c r="H234" s="1"/>
  <c r="AE164"/>
  <c r="AC175" s="1"/>
  <c r="F189" s="1"/>
  <c r="AC176"/>
  <c r="G189" s="1"/>
  <c r="F304"/>
  <c r="F307" s="1"/>
  <c r="I331" s="1"/>
  <c r="H35" s="1"/>
  <c r="F305"/>
  <c r="F308" s="1"/>
  <c r="B326" s="1"/>
  <c r="F8"/>
  <c r="K214"/>
  <c r="J214"/>
  <c r="E7"/>
  <c r="I7" s="1"/>
  <c r="J168"/>
  <c r="K168"/>
  <c r="F6"/>
  <c r="J212"/>
  <c r="K212"/>
  <c r="I209"/>
  <c r="H219" s="1"/>
  <c r="F47" s="1"/>
  <c r="F4"/>
  <c r="K210"/>
  <c r="J210"/>
  <c r="F23"/>
  <c r="K229"/>
  <c r="J229"/>
  <c r="F18"/>
  <c r="J224"/>
  <c r="K224"/>
  <c r="F13"/>
  <c r="J219"/>
  <c r="K219"/>
  <c r="F21"/>
  <c r="J227"/>
  <c r="K227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E19"/>
  <c r="I19" s="1"/>
  <c r="K180"/>
  <c r="J180"/>
  <c r="E10"/>
  <c r="I10" s="1"/>
  <c r="J171"/>
  <c r="K171"/>
  <c r="A218"/>
  <c r="A263" s="1"/>
  <c r="A308" s="1"/>
  <c r="A173"/>
  <c r="E21"/>
  <c r="I21" s="1"/>
  <c r="K182"/>
  <c r="J182"/>
  <c r="AY169"/>
  <c r="AX172" s="1"/>
  <c r="AY170"/>
  <c r="AX173" s="1"/>
  <c r="G133"/>
  <c r="D51" s="1"/>
  <c r="I258"/>
  <c r="I262"/>
  <c r="B295"/>
  <c r="I271"/>
  <c r="I270"/>
  <c r="I267"/>
  <c r="I275"/>
  <c r="G24" s="1"/>
  <c r="I280"/>
  <c r="G29" s="1"/>
  <c r="I284"/>
  <c r="G33" s="1"/>
  <c r="I291"/>
  <c r="G40" s="1"/>
  <c r="I276"/>
  <c r="G25" s="1"/>
  <c r="I279"/>
  <c r="G28" s="1"/>
  <c r="I283"/>
  <c r="G32" s="1"/>
  <c r="I289"/>
  <c r="G38" s="1"/>
  <c r="I286"/>
  <c r="G35" s="1"/>
  <c r="I294"/>
  <c r="G43" s="1"/>
  <c r="E9"/>
  <c r="I9" s="1"/>
  <c r="K170"/>
  <c r="J170"/>
  <c r="E15"/>
  <c r="I15" s="1"/>
  <c r="J176"/>
  <c r="K176"/>
  <c r="F5"/>
  <c r="K211"/>
  <c r="J211"/>
  <c r="F20"/>
  <c r="J226"/>
  <c r="K226"/>
  <c r="F19"/>
  <c r="K225"/>
  <c r="J225"/>
  <c r="F11"/>
  <c r="J217"/>
  <c r="K217"/>
  <c r="F17"/>
  <c r="K223"/>
  <c r="J223"/>
  <c r="M274"/>
  <c r="M270"/>
  <c r="M266"/>
  <c r="M271"/>
  <c r="M268"/>
  <c r="M265"/>
  <c r="E277"/>
  <c r="M272"/>
  <c r="M273"/>
  <c r="M269"/>
  <c r="M267"/>
  <c r="M264"/>
  <c r="M261"/>
  <c r="M259"/>
  <c r="M255"/>
  <c r="M263"/>
  <c r="M262"/>
  <c r="M256"/>
  <c r="M260"/>
  <c r="M258"/>
  <c r="M257"/>
  <c r="E23"/>
  <c r="I23" s="1"/>
  <c r="J184"/>
  <c r="K184"/>
  <c r="E13"/>
  <c r="I13" s="1"/>
  <c r="K174"/>
  <c r="J174"/>
  <c r="I164"/>
  <c r="G175" s="1"/>
  <c r="E47" s="1"/>
  <c r="E4"/>
  <c r="I4" s="1"/>
  <c r="K165"/>
  <c r="J165"/>
  <c r="AX214"/>
  <c r="AX215"/>
  <c r="AX216" s="1"/>
  <c r="E20"/>
  <c r="I20" s="1"/>
  <c r="K181"/>
  <c r="J181"/>
  <c r="A85"/>
  <c r="A129"/>
  <c r="E6"/>
  <c r="I6" s="1"/>
  <c r="K167"/>
  <c r="J167"/>
  <c r="G131"/>
  <c r="D49" s="1"/>
  <c r="I257"/>
  <c r="I256"/>
  <c r="B280"/>
  <c r="I268"/>
  <c r="I266"/>
  <c r="I264"/>
  <c r="I274"/>
  <c r="I296"/>
  <c r="G45" s="1"/>
  <c r="B284"/>
  <c r="B290"/>
  <c r="B275"/>
  <c r="B279"/>
  <c r="B283"/>
  <c r="B288"/>
  <c r="B296"/>
  <c r="B293"/>
  <c r="E16"/>
  <c r="I16" s="1"/>
  <c r="J177"/>
  <c r="K177"/>
  <c r="E18"/>
  <c r="I18" s="1"/>
  <c r="J179"/>
  <c r="K179"/>
  <c r="F9"/>
  <c r="K215"/>
  <c r="J215"/>
  <c r="F7"/>
  <c r="K213"/>
  <c r="J213"/>
  <c r="F16"/>
  <c r="K222"/>
  <c r="J222"/>
  <c r="F15"/>
  <c r="K221"/>
  <c r="J221"/>
  <c r="E8"/>
  <c r="I8" s="1"/>
  <c r="J169"/>
  <c r="K169"/>
  <c r="R210"/>
  <c r="O220" s="1"/>
  <c r="H232" s="1"/>
  <c r="Q209"/>
  <c r="O219" s="1"/>
  <c r="G232" s="1"/>
  <c r="E5"/>
  <c r="I5" s="1"/>
  <c r="K166"/>
  <c r="J166"/>
  <c r="AS178"/>
  <c r="AT178" s="1"/>
  <c r="AS177"/>
  <c r="AT177" s="1"/>
  <c r="AS176"/>
  <c r="AT176" s="1"/>
  <c r="AS171"/>
  <c r="AT171" s="1"/>
  <c r="AS184"/>
  <c r="AT184" s="1"/>
  <c r="AS183"/>
  <c r="AT183" s="1"/>
  <c r="AS182"/>
  <c r="AT182" s="1"/>
  <c r="AS181"/>
  <c r="AT181" s="1"/>
  <c r="AS180"/>
  <c r="AT180" s="1"/>
  <c r="AS179"/>
  <c r="AT179" s="1"/>
  <c r="AS175"/>
  <c r="AT175" s="1"/>
  <c r="AS173"/>
  <c r="AT173" s="1"/>
  <c r="AS174"/>
  <c r="AT174" s="1"/>
  <c r="AS172"/>
  <c r="AT172" s="1"/>
  <c r="AS170"/>
  <c r="AT170" s="1"/>
  <c r="AS168"/>
  <c r="AT168" s="1"/>
  <c r="AS167"/>
  <c r="AT167" s="1"/>
  <c r="AS166"/>
  <c r="AT166" s="1"/>
  <c r="AS165"/>
  <c r="AS169"/>
  <c r="AT169" s="1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17"/>
  <c r="S310"/>
  <c r="S308"/>
  <c r="S301"/>
  <c r="S300"/>
  <c r="E193"/>
  <c r="BL168"/>
  <c r="BC178"/>
  <c r="BC183"/>
  <c r="BC184"/>
  <c r="BC167"/>
  <c r="BC174"/>
  <c r="BC172"/>
  <c r="BC182"/>
  <c r="BC181"/>
  <c r="BC169"/>
  <c r="BC165"/>
  <c r="BC170"/>
  <c r="BC177"/>
  <c r="BC175"/>
  <c r="BC173"/>
  <c r="BC171"/>
  <c r="BC179"/>
  <c r="BC176"/>
  <c r="BC180"/>
  <c r="BC168"/>
  <c r="BC166"/>
  <c r="X164"/>
  <c r="V175" s="1"/>
  <c r="F188" s="1"/>
  <c r="Y165"/>
  <c r="V176" s="1"/>
  <c r="G188" s="1"/>
  <c r="G132"/>
  <c r="D50" s="1"/>
  <c r="I261"/>
  <c r="I260"/>
  <c r="I278"/>
  <c r="G27" s="1"/>
  <c r="I265"/>
  <c r="I288"/>
  <c r="G37" s="1"/>
  <c r="I292"/>
  <c r="G41" s="1"/>
  <c r="I273"/>
  <c r="B291"/>
  <c r="I282"/>
  <c r="G31" s="1"/>
  <c r="I287"/>
  <c r="G36" s="1"/>
  <c r="I295"/>
  <c r="G44" s="1"/>
  <c r="I277"/>
  <c r="G26" s="1"/>
  <c r="I281"/>
  <c r="G30" s="1"/>
  <c r="I285"/>
  <c r="G34" s="1"/>
  <c r="I293"/>
  <c r="G42" s="1"/>
  <c r="I290"/>
  <c r="G39" s="1"/>
  <c r="E22"/>
  <c r="I22" s="1"/>
  <c r="J183"/>
  <c r="K183"/>
  <c r="F10"/>
  <c r="K216"/>
  <c r="J216"/>
  <c r="F12"/>
  <c r="K218"/>
  <c r="J218"/>
  <c r="F22"/>
  <c r="J228"/>
  <c r="K228"/>
  <c r="F14"/>
  <c r="J220"/>
  <c r="K220"/>
  <c r="E17"/>
  <c r="I17" s="1"/>
  <c r="K178"/>
  <c r="J178"/>
  <c r="F238"/>
  <c r="BL213"/>
  <c r="BC214"/>
  <c r="BC219"/>
  <c r="BC212"/>
  <c r="BC217"/>
  <c r="BC210"/>
  <c r="BC226"/>
  <c r="BC223"/>
  <c r="BC216"/>
  <c r="BC215"/>
  <c r="BC229"/>
  <c r="BC227"/>
  <c r="BC218"/>
  <c r="BC222"/>
  <c r="BC220"/>
  <c r="BC228"/>
  <c r="BC224"/>
  <c r="BC213"/>
  <c r="BC211"/>
  <c r="BC221"/>
  <c r="BC225"/>
  <c r="AW322"/>
  <c r="BC276"/>
  <c r="E14"/>
  <c r="I14" s="1"/>
  <c r="K175"/>
  <c r="J175"/>
  <c r="AM210"/>
  <c r="AJ220" s="1"/>
  <c r="H235" s="1"/>
  <c r="AL209"/>
  <c r="AJ219" s="1"/>
  <c r="G235" s="1"/>
  <c r="AL164"/>
  <c r="AJ175" s="1"/>
  <c r="F190" s="1"/>
  <c r="AM165"/>
  <c r="AJ176" s="1"/>
  <c r="G190" s="1"/>
  <c r="S271"/>
  <c r="S268"/>
  <c r="S266"/>
  <c r="E278"/>
  <c r="S274"/>
  <c r="S272"/>
  <c r="S265"/>
  <c r="S273"/>
  <c r="S269"/>
  <c r="S267"/>
  <c r="S264"/>
  <c r="S270"/>
  <c r="S261"/>
  <c r="S259"/>
  <c r="S256"/>
  <c r="S262"/>
  <c r="S255"/>
  <c r="S260"/>
  <c r="S258"/>
  <c r="AA257"/>
  <c r="S257"/>
  <c r="S263"/>
  <c r="E12"/>
  <c r="I12" s="1"/>
  <c r="K173"/>
  <c r="J173"/>
  <c r="E11"/>
  <c r="I11" s="1"/>
  <c r="J172"/>
  <c r="K172"/>
  <c r="AS221"/>
  <c r="AT221" s="1"/>
  <c r="AS219"/>
  <c r="AT219" s="1"/>
  <c r="AS218"/>
  <c r="AT218" s="1"/>
  <c r="AS215"/>
  <c r="AT215" s="1"/>
  <c r="AS210"/>
  <c r="AS223"/>
  <c r="AT223" s="1"/>
  <c r="AS220"/>
  <c r="AT220" s="1"/>
  <c r="AS222"/>
  <c r="AT222" s="1"/>
  <c r="AS216"/>
  <c r="AT216" s="1"/>
  <c r="AS227"/>
  <c r="AT227" s="1"/>
  <c r="AS224"/>
  <c r="AT224" s="1"/>
  <c r="AS225"/>
  <c r="AT225" s="1"/>
  <c r="AS226"/>
  <c r="AT226" s="1"/>
  <c r="AS213"/>
  <c r="AT213" s="1"/>
  <c r="AS212"/>
  <c r="AT212" s="1"/>
  <c r="AS228"/>
  <c r="AT228" s="1"/>
  <c r="AS217"/>
  <c r="AT217" s="1"/>
  <c r="AS229"/>
  <c r="AT229" s="1"/>
  <c r="AS214"/>
  <c r="AT214" s="1"/>
  <c r="AS211"/>
  <c r="AT211" s="1"/>
  <c r="G130"/>
  <c r="D48" s="1"/>
  <c r="I255"/>
  <c r="I259"/>
  <c r="I272"/>
  <c r="I263"/>
  <c r="B276"/>
  <c r="B287"/>
  <c r="I269"/>
  <c r="B278"/>
  <c r="B282"/>
  <c r="B286"/>
  <c r="B294"/>
  <c r="B277"/>
  <c r="B281"/>
  <c r="B285"/>
  <c r="B292"/>
  <c r="B289"/>
  <c r="AS166" i="46"/>
  <c r="AT166" s="1"/>
  <c r="AS177"/>
  <c r="AT177" s="1"/>
  <c r="AS170"/>
  <c r="AT170" s="1"/>
  <c r="AS181"/>
  <c r="AT181" s="1"/>
  <c r="AS178"/>
  <c r="AT178" s="1"/>
  <c r="AS172"/>
  <c r="AT172" s="1"/>
  <c r="AS169"/>
  <c r="AT169" s="1"/>
  <c r="AS182"/>
  <c r="AT182" s="1"/>
  <c r="AS165"/>
  <c r="AS173"/>
  <c r="AT173" s="1"/>
  <c r="AS175"/>
  <c r="AT175" s="1"/>
  <c r="AS180"/>
  <c r="AT180" s="1"/>
  <c r="AS184"/>
  <c r="AT184" s="1"/>
  <c r="AS167"/>
  <c r="AT167" s="1"/>
  <c r="AS176"/>
  <c r="AT176" s="1"/>
  <c r="AS174"/>
  <c r="AT174" s="1"/>
  <c r="AS168"/>
  <c r="AT168" s="1"/>
  <c r="AS171"/>
  <c r="AT171" s="1"/>
  <c r="AS179"/>
  <c r="AT179" s="1"/>
  <c r="AE164"/>
  <c r="AC175" s="1"/>
  <c r="F189" s="1"/>
  <c r="AF165"/>
  <c r="AC176" s="1"/>
  <c r="G189" s="1"/>
  <c r="I295"/>
  <c r="G44" s="1"/>
  <c r="B294"/>
  <c r="I291"/>
  <c r="G40" s="1"/>
  <c r="B290"/>
  <c r="I287"/>
  <c r="G36" s="1"/>
  <c r="B286"/>
  <c r="I284"/>
  <c r="G33" s="1"/>
  <c r="B284"/>
  <c r="I282"/>
  <c r="G31" s="1"/>
  <c r="B282"/>
  <c r="I280"/>
  <c r="G29" s="1"/>
  <c r="B280"/>
  <c r="I278"/>
  <c r="G27" s="1"/>
  <c r="B278"/>
  <c r="B292"/>
  <c r="I290"/>
  <c r="G39" s="1"/>
  <c r="I288"/>
  <c r="G37" s="1"/>
  <c r="I283"/>
  <c r="G32" s="1"/>
  <c r="B281"/>
  <c r="B275"/>
  <c r="I273"/>
  <c r="B296"/>
  <c r="I294"/>
  <c r="G43" s="1"/>
  <c r="I292"/>
  <c r="G41" s="1"/>
  <c r="B289"/>
  <c r="B287"/>
  <c r="I285"/>
  <c r="G34" s="1"/>
  <c r="B283"/>
  <c r="I277"/>
  <c r="G26" s="1"/>
  <c r="I275"/>
  <c r="G24" s="1"/>
  <c r="I274"/>
  <c r="I270"/>
  <c r="I266"/>
  <c r="I258"/>
  <c r="I256"/>
  <c r="I296"/>
  <c r="G45" s="1"/>
  <c r="B293"/>
  <c r="B291"/>
  <c r="I289"/>
  <c r="G38" s="1"/>
  <c r="B285"/>
  <c r="I279"/>
  <c r="G28" s="1"/>
  <c r="B277"/>
  <c r="B276"/>
  <c r="I271"/>
  <c r="I268"/>
  <c r="I265"/>
  <c r="I263"/>
  <c r="I260"/>
  <c r="I257"/>
  <c r="B295"/>
  <c r="I293"/>
  <c r="G42" s="1"/>
  <c r="B288"/>
  <c r="I286"/>
  <c r="G35" s="1"/>
  <c r="I281"/>
  <c r="G30" s="1"/>
  <c r="B279"/>
  <c r="I276"/>
  <c r="G25" s="1"/>
  <c r="I272"/>
  <c r="I262"/>
  <c r="I264"/>
  <c r="I261"/>
  <c r="I259"/>
  <c r="I267"/>
  <c r="I269"/>
  <c r="I255"/>
  <c r="AY169"/>
  <c r="AX172" s="1"/>
  <c r="AY170"/>
  <c r="AX173" s="1"/>
  <c r="F238"/>
  <c r="BL213"/>
  <c r="BC222"/>
  <c r="BC216"/>
  <c r="BC217"/>
  <c r="BC211"/>
  <c r="BC225"/>
  <c r="BC220"/>
  <c r="BC224"/>
  <c r="BC229"/>
  <c r="BC228"/>
  <c r="BC214"/>
  <c r="BC226"/>
  <c r="BC213"/>
  <c r="BC221"/>
  <c r="BC227"/>
  <c r="BC210"/>
  <c r="BC218"/>
  <c r="BC223"/>
  <c r="BC212"/>
  <c r="BC215"/>
  <c r="BC219"/>
  <c r="E9"/>
  <c r="I9" s="1"/>
  <c r="J170"/>
  <c r="K170"/>
  <c r="E5"/>
  <c r="I5" s="1"/>
  <c r="J166"/>
  <c r="K166"/>
  <c r="E16"/>
  <c r="I16" s="1"/>
  <c r="J177"/>
  <c r="K177"/>
  <c r="E18"/>
  <c r="I18" s="1"/>
  <c r="J179"/>
  <c r="K179"/>
  <c r="E22"/>
  <c r="I22" s="1"/>
  <c r="J183"/>
  <c r="K183"/>
  <c r="E17"/>
  <c r="I17" s="1"/>
  <c r="J178"/>
  <c r="K178"/>
  <c r="AL209"/>
  <c r="AJ219" s="1"/>
  <c r="G235" s="1"/>
  <c r="AM210"/>
  <c r="AJ220" s="1"/>
  <c r="H235" s="1"/>
  <c r="S271"/>
  <c r="E278"/>
  <c r="S274"/>
  <c r="S272"/>
  <c r="S265"/>
  <c r="S263"/>
  <c r="S257"/>
  <c r="S273"/>
  <c r="S269"/>
  <c r="S267"/>
  <c r="S264"/>
  <c r="S262"/>
  <c r="AA257"/>
  <c r="S255"/>
  <c r="S270"/>
  <c r="S261"/>
  <c r="S259"/>
  <c r="S256"/>
  <c r="S268"/>
  <c r="S258"/>
  <c r="S266"/>
  <c r="S260"/>
  <c r="F8"/>
  <c r="J214"/>
  <c r="K214"/>
  <c r="I209"/>
  <c r="H219" s="1"/>
  <c r="F47" s="1"/>
  <c r="F4"/>
  <c r="J210"/>
  <c r="K210"/>
  <c r="F7"/>
  <c r="K213"/>
  <c r="J213"/>
  <c r="F11"/>
  <c r="K217"/>
  <c r="J217"/>
  <c r="F15"/>
  <c r="J221"/>
  <c r="K221"/>
  <c r="F20"/>
  <c r="J226"/>
  <c r="K226"/>
  <c r="G132"/>
  <c r="D50" s="1"/>
  <c r="Q209"/>
  <c r="O219" s="1"/>
  <c r="G232" s="1"/>
  <c r="R210"/>
  <c r="O220" s="1"/>
  <c r="H232" s="1"/>
  <c r="X164"/>
  <c r="V175" s="1"/>
  <c r="F188" s="1"/>
  <c r="Y165"/>
  <c r="V176" s="1"/>
  <c r="G188" s="1"/>
  <c r="M317"/>
  <c r="M307"/>
  <c r="M305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M301"/>
  <c r="E8"/>
  <c r="I8" s="1"/>
  <c r="J169"/>
  <c r="K169"/>
  <c r="I164"/>
  <c r="G175" s="1"/>
  <c r="E47" s="1"/>
  <c r="E4"/>
  <c r="I4" s="1"/>
  <c r="K165"/>
  <c r="J165"/>
  <c r="E11"/>
  <c r="I11" s="1"/>
  <c r="K172"/>
  <c r="J172"/>
  <c r="E14"/>
  <c r="I14" s="1"/>
  <c r="J175"/>
  <c r="K175"/>
  <c r="E21"/>
  <c r="I21" s="1"/>
  <c r="J182"/>
  <c r="K182"/>
  <c r="F6"/>
  <c r="J212"/>
  <c r="K212"/>
  <c r="F16"/>
  <c r="J222"/>
  <c r="K222"/>
  <c r="F19"/>
  <c r="J225"/>
  <c r="K225"/>
  <c r="F14"/>
  <c r="J220"/>
  <c r="K220"/>
  <c r="AS216"/>
  <c r="AT216" s="1"/>
  <c r="AS228"/>
  <c r="AT228" s="1"/>
  <c r="AS217"/>
  <c r="AT217" s="1"/>
  <c r="AS225"/>
  <c r="AT225" s="1"/>
  <c r="AS218"/>
  <c r="AT218" s="1"/>
  <c r="AS226"/>
  <c r="AT226" s="1"/>
  <c r="AS221"/>
  <c r="AT221" s="1"/>
  <c r="AS219"/>
  <c r="AT219" s="1"/>
  <c r="AS213"/>
  <c r="AT213" s="1"/>
  <c r="AS222"/>
  <c r="AT222" s="1"/>
  <c r="AS212"/>
  <c r="AT212" s="1"/>
  <c r="AS223"/>
  <c r="AT223" s="1"/>
  <c r="AS220"/>
  <c r="AT220" s="1"/>
  <c r="AS214"/>
  <c r="AT214" s="1"/>
  <c r="AS210"/>
  <c r="AS227"/>
  <c r="AT227" s="1"/>
  <c r="AS224"/>
  <c r="AT224" s="1"/>
  <c r="AS229"/>
  <c r="AT229" s="1"/>
  <c r="AS215"/>
  <c r="AT215" s="1"/>
  <c r="AS211"/>
  <c r="AT211" s="1"/>
  <c r="AT165"/>
  <c r="G131"/>
  <c r="D49" s="1"/>
  <c r="X209"/>
  <c r="V219" s="1"/>
  <c r="G233" s="1"/>
  <c r="Y210"/>
  <c r="V220" s="1"/>
  <c r="H233" s="1"/>
  <c r="AQ322"/>
  <c r="AW276"/>
  <c r="AX215"/>
  <c r="AX216" s="1"/>
  <c r="AX214"/>
  <c r="AM165"/>
  <c r="AJ176" s="1"/>
  <c r="G190" s="1"/>
  <c r="AL164"/>
  <c r="AJ175" s="1"/>
  <c r="F190" s="1"/>
  <c r="AE209"/>
  <c r="AC219" s="1"/>
  <c r="G234" s="1"/>
  <c r="AF210"/>
  <c r="AC220" s="1"/>
  <c r="H234" s="1"/>
  <c r="M270"/>
  <c r="M271"/>
  <c r="M268"/>
  <c r="M265"/>
  <c r="M263"/>
  <c r="M260"/>
  <c r="M257"/>
  <c r="M272"/>
  <c r="M262"/>
  <c r="E277"/>
  <c r="M274"/>
  <c r="M273"/>
  <c r="M269"/>
  <c r="M267"/>
  <c r="M264"/>
  <c r="M261"/>
  <c r="M259"/>
  <c r="M255"/>
  <c r="M266"/>
  <c r="M256"/>
  <c r="M258"/>
  <c r="E15"/>
  <c r="I15" s="1"/>
  <c r="K176"/>
  <c r="J176"/>
  <c r="E7"/>
  <c r="I7" s="1"/>
  <c r="J168"/>
  <c r="K168"/>
  <c r="E12"/>
  <c r="I12" s="1"/>
  <c r="J173"/>
  <c r="K173"/>
  <c r="E20"/>
  <c r="I20" s="1"/>
  <c r="J181"/>
  <c r="K181"/>
  <c r="F305"/>
  <c r="F308" s="1"/>
  <c r="F304"/>
  <c r="F307" s="1"/>
  <c r="A215"/>
  <c r="A260" s="1"/>
  <c r="A305" s="1"/>
  <c r="A170"/>
  <c r="F12"/>
  <c r="J218"/>
  <c r="K218"/>
  <c r="F10"/>
  <c r="J216"/>
  <c r="K216"/>
  <c r="F22"/>
  <c r="K228"/>
  <c r="J228"/>
  <c r="F13"/>
  <c r="J219"/>
  <c r="K219"/>
  <c r="F21"/>
  <c r="J227"/>
  <c r="K227"/>
  <c r="G133"/>
  <c r="D51" s="1"/>
  <c r="Q164"/>
  <c r="O175" s="1"/>
  <c r="F187" s="1"/>
  <c r="R165"/>
  <c r="O176" s="1"/>
  <c r="G187" s="1"/>
  <c r="E193"/>
  <c r="BL168"/>
  <c r="BC168"/>
  <c r="BC180"/>
  <c r="BC169"/>
  <c r="BC179"/>
  <c r="BC181"/>
  <c r="BC183"/>
  <c r="BC172"/>
  <c r="BC166"/>
  <c r="BC177"/>
  <c r="BC171"/>
  <c r="BC175"/>
  <c r="BC184"/>
  <c r="BC173"/>
  <c r="BC170"/>
  <c r="BC182"/>
  <c r="BC174"/>
  <c r="BC176"/>
  <c r="BC178"/>
  <c r="BC165"/>
  <c r="BC167"/>
  <c r="E13"/>
  <c r="I13" s="1"/>
  <c r="J174"/>
  <c r="K174"/>
  <c r="E6"/>
  <c r="I6" s="1"/>
  <c r="J167"/>
  <c r="K167"/>
  <c r="E10"/>
  <c r="I10" s="1"/>
  <c r="J171"/>
  <c r="K171"/>
  <c r="E19"/>
  <c r="I19" s="1"/>
  <c r="J180"/>
  <c r="K180"/>
  <c r="E23"/>
  <c r="I23" s="1"/>
  <c r="J184"/>
  <c r="K184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A126"/>
  <c r="A82"/>
  <c r="F5"/>
  <c r="K211"/>
  <c r="J211"/>
  <c r="F9"/>
  <c r="J215"/>
  <c r="K215"/>
  <c r="F23"/>
  <c r="J229"/>
  <c r="K229"/>
  <c r="F18"/>
  <c r="K224"/>
  <c r="J224"/>
  <c r="F17"/>
  <c r="K223"/>
  <c r="J223"/>
  <c r="G130"/>
  <c r="D48" s="1"/>
  <c r="AS165" i="45"/>
  <c r="AS178"/>
  <c r="AT178" s="1"/>
  <c r="AS183"/>
  <c r="AT183" s="1"/>
  <c r="AS175"/>
  <c r="AT175" s="1"/>
  <c r="AS171"/>
  <c r="AT171" s="1"/>
  <c r="R210"/>
  <c r="O220" s="1"/>
  <c r="H232" s="1"/>
  <c r="Q209"/>
  <c r="O219" s="1"/>
  <c r="G232" s="1"/>
  <c r="I209"/>
  <c r="H219" s="1"/>
  <c r="F47" s="1"/>
  <c r="F4"/>
  <c r="J210"/>
  <c r="K210"/>
  <c r="F9"/>
  <c r="J215"/>
  <c r="K215"/>
  <c r="AX214"/>
  <c r="AX215"/>
  <c r="AX216" s="1"/>
  <c r="E9"/>
  <c r="J170"/>
  <c r="K170"/>
  <c r="X209"/>
  <c r="V219" s="1"/>
  <c r="G233" s="1"/>
  <c r="Y210"/>
  <c r="V220" s="1"/>
  <c r="H233" s="1"/>
  <c r="R165"/>
  <c r="O176" s="1"/>
  <c r="G187" s="1"/>
  <c r="Q164"/>
  <c r="O175" s="1"/>
  <c r="F187" s="1"/>
  <c r="F5"/>
  <c r="J211"/>
  <c r="K211"/>
  <c r="F8"/>
  <c r="J214"/>
  <c r="K214"/>
  <c r="F16"/>
  <c r="J222"/>
  <c r="K222"/>
  <c r="F15"/>
  <c r="K221"/>
  <c r="J221"/>
  <c r="F22"/>
  <c r="J228"/>
  <c r="K228"/>
  <c r="Y165"/>
  <c r="V176" s="1"/>
  <c r="G188" s="1"/>
  <c r="X164"/>
  <c r="V175" s="1"/>
  <c r="F188" s="1"/>
  <c r="S318"/>
  <c r="S314"/>
  <c r="S312"/>
  <c r="S309"/>
  <c r="S307"/>
  <c r="S305"/>
  <c r="E323"/>
  <c r="S319"/>
  <c r="S315"/>
  <c r="S306"/>
  <c r="S304"/>
  <c r="S302"/>
  <c r="S316"/>
  <c r="S313"/>
  <c r="S311"/>
  <c r="S303"/>
  <c r="AA302"/>
  <c r="S300"/>
  <c r="S317"/>
  <c r="S310"/>
  <c r="S308"/>
  <c r="S301"/>
  <c r="I164"/>
  <c r="G175" s="1"/>
  <c r="E47" s="1"/>
  <c r="E4"/>
  <c r="K165"/>
  <c r="J165"/>
  <c r="E10"/>
  <c r="K171"/>
  <c r="J171"/>
  <c r="E19"/>
  <c r="J180"/>
  <c r="K180"/>
  <c r="E23"/>
  <c r="J184"/>
  <c r="K184"/>
  <c r="F305"/>
  <c r="F308" s="1"/>
  <c r="F304"/>
  <c r="F307" s="1"/>
  <c r="M317"/>
  <c r="M307"/>
  <c r="M305"/>
  <c r="M301"/>
  <c r="E322"/>
  <c r="M318"/>
  <c r="M314"/>
  <c r="M312"/>
  <c r="M309"/>
  <c r="M304"/>
  <c r="M302"/>
  <c r="M319"/>
  <c r="M315"/>
  <c r="M311"/>
  <c r="M306"/>
  <c r="M316"/>
  <c r="M313"/>
  <c r="M310"/>
  <c r="M308"/>
  <c r="M303"/>
  <c r="M300"/>
  <c r="AS170"/>
  <c r="AT170" s="1"/>
  <c r="AS168"/>
  <c r="AT168" s="1"/>
  <c r="AS169"/>
  <c r="AT169" s="1"/>
  <c r="AS182"/>
  <c r="AT182" s="1"/>
  <c r="AS174"/>
  <c r="AT174" s="1"/>
  <c r="F7"/>
  <c r="J213"/>
  <c r="K213"/>
  <c r="F19"/>
  <c r="K225"/>
  <c r="J225"/>
  <c r="F17"/>
  <c r="J223"/>
  <c r="K223"/>
  <c r="A126"/>
  <c r="A82"/>
  <c r="AM210"/>
  <c r="AJ220" s="1"/>
  <c r="H235" s="1"/>
  <c r="AL209"/>
  <c r="AJ219" s="1"/>
  <c r="G235" s="1"/>
  <c r="E5"/>
  <c r="J166"/>
  <c r="K166"/>
  <c r="E12"/>
  <c r="J173"/>
  <c r="K173"/>
  <c r="AS227"/>
  <c r="AT227" s="1"/>
  <c r="AS220"/>
  <c r="AT220" s="1"/>
  <c r="AS218"/>
  <c r="AT218" s="1"/>
  <c r="AS216"/>
  <c r="AT216" s="1"/>
  <c r="AS211"/>
  <c r="AT211" s="1"/>
  <c r="AS229"/>
  <c r="AT229" s="1"/>
  <c r="AS228"/>
  <c r="AT228" s="1"/>
  <c r="AS224"/>
  <c r="AT224" s="1"/>
  <c r="AS222"/>
  <c r="AT222" s="1"/>
  <c r="AS213"/>
  <c r="AT213" s="1"/>
  <c r="AS210"/>
  <c r="AS221"/>
  <c r="AT221" s="1"/>
  <c r="AS225"/>
  <c r="AT225" s="1"/>
  <c r="AS212"/>
  <c r="AT212" s="1"/>
  <c r="AS214"/>
  <c r="AT214" s="1"/>
  <c r="AS217"/>
  <c r="AT217" s="1"/>
  <c r="AS223"/>
  <c r="AT223" s="1"/>
  <c r="AS219"/>
  <c r="AT219" s="1"/>
  <c r="AS215"/>
  <c r="AT215" s="1"/>
  <c r="AS226"/>
  <c r="AT226" s="1"/>
  <c r="AT165"/>
  <c r="F20"/>
  <c r="J226"/>
  <c r="K226"/>
  <c r="F6"/>
  <c r="K212"/>
  <c r="J212"/>
  <c r="F12"/>
  <c r="J218"/>
  <c r="K218"/>
  <c r="F18"/>
  <c r="K224"/>
  <c r="J224"/>
  <c r="F14"/>
  <c r="J220"/>
  <c r="K220"/>
  <c r="AE209"/>
  <c r="AC219" s="1"/>
  <c r="G234" s="1"/>
  <c r="AF210"/>
  <c r="AC220" s="1"/>
  <c r="H234" s="1"/>
  <c r="AF165"/>
  <c r="AC176" s="1"/>
  <c r="G189" s="1"/>
  <c r="AE164"/>
  <c r="AC175" s="1"/>
  <c r="F189" s="1"/>
  <c r="BC276"/>
  <c r="AW322"/>
  <c r="F238"/>
  <c r="BL213"/>
  <c r="BC212"/>
  <c r="BC220"/>
  <c r="BC223"/>
  <c r="BC229"/>
  <c r="BC216"/>
  <c r="BC225"/>
  <c r="BC222"/>
  <c r="BC213"/>
  <c r="BC224"/>
  <c r="BC226"/>
  <c r="BC228"/>
  <c r="BC211"/>
  <c r="BC218"/>
  <c r="BC219"/>
  <c r="BC210"/>
  <c r="BC221"/>
  <c r="BC217"/>
  <c r="BC215"/>
  <c r="BC214"/>
  <c r="BC227"/>
  <c r="E278"/>
  <c r="S274"/>
  <c r="S273"/>
  <c r="S269"/>
  <c r="S267"/>
  <c r="S264"/>
  <c r="S262"/>
  <c r="AA257"/>
  <c r="S255"/>
  <c r="S270"/>
  <c r="S271"/>
  <c r="S268"/>
  <c r="S266"/>
  <c r="S260"/>
  <c r="S258"/>
  <c r="S272"/>
  <c r="S265"/>
  <c r="S263"/>
  <c r="S257"/>
  <c r="S261"/>
  <c r="S259"/>
  <c r="S256"/>
  <c r="AL164"/>
  <c r="AJ175" s="1"/>
  <c r="F190" s="1"/>
  <c r="AM165"/>
  <c r="AJ176" s="1"/>
  <c r="G190" s="1"/>
  <c r="E8"/>
  <c r="J169"/>
  <c r="K169"/>
  <c r="E7"/>
  <c r="J168"/>
  <c r="K168"/>
  <c r="E14"/>
  <c r="K175"/>
  <c r="J175"/>
  <c r="E22"/>
  <c r="J183"/>
  <c r="K183"/>
  <c r="E17"/>
  <c r="K178"/>
  <c r="J178"/>
  <c r="E277"/>
  <c r="M274"/>
  <c r="M272"/>
  <c r="M262"/>
  <c r="M273"/>
  <c r="M269"/>
  <c r="M267"/>
  <c r="M264"/>
  <c r="M270"/>
  <c r="M266"/>
  <c r="M258"/>
  <c r="M256"/>
  <c r="M271"/>
  <c r="M268"/>
  <c r="M265"/>
  <c r="M263"/>
  <c r="M260"/>
  <c r="M257"/>
  <c r="M259"/>
  <c r="M255"/>
  <c r="M261"/>
  <c r="G131"/>
  <c r="D49" s="1"/>
  <c r="G130"/>
  <c r="D48" s="1"/>
  <c r="AS179"/>
  <c r="AT179" s="1"/>
  <c r="AS167"/>
  <c r="AT167" s="1"/>
  <c r="AS176"/>
  <c r="AT176" s="1"/>
  <c r="AS181"/>
  <c r="AT181" s="1"/>
  <c r="AS172"/>
  <c r="AT172" s="1"/>
  <c r="I294"/>
  <c r="G43" s="1"/>
  <c r="Q43" i="44" s="1"/>
  <c r="B293" i="45"/>
  <c r="I290"/>
  <c r="G39" s="1"/>
  <c r="B289"/>
  <c r="I286"/>
  <c r="G35" s="1"/>
  <c r="Q35" i="44" s="1"/>
  <c r="B276" i="45"/>
  <c r="B296"/>
  <c r="I293"/>
  <c r="G42" s="1"/>
  <c r="B292"/>
  <c r="I289"/>
  <c r="G38" s="1"/>
  <c r="Q38" i="44" s="1"/>
  <c r="B288" i="45"/>
  <c r="I285"/>
  <c r="G34" s="1"/>
  <c r="B285"/>
  <c r="I283"/>
  <c r="G32" s="1"/>
  <c r="Q32" i="44" s="1"/>
  <c r="B283" i="45"/>
  <c r="I281"/>
  <c r="G30" s="1"/>
  <c r="B281"/>
  <c r="I279"/>
  <c r="G28" s="1"/>
  <c r="B279"/>
  <c r="I296"/>
  <c r="G45" s="1"/>
  <c r="B295"/>
  <c r="I292"/>
  <c r="G41" s="1"/>
  <c r="B291"/>
  <c r="I288"/>
  <c r="G37" s="1"/>
  <c r="B287"/>
  <c r="I295"/>
  <c r="G44" s="1"/>
  <c r="B294"/>
  <c r="I291"/>
  <c r="G40" s="1"/>
  <c r="B290"/>
  <c r="I287"/>
  <c r="G36" s="1"/>
  <c r="B286"/>
  <c r="I284"/>
  <c r="G33" s="1"/>
  <c r="Q33" i="44" s="1"/>
  <c r="B284" i="45"/>
  <c r="I282"/>
  <c r="G31" s="1"/>
  <c r="B282"/>
  <c r="I280"/>
  <c r="G29" s="1"/>
  <c r="B280"/>
  <c r="I278"/>
  <c r="G27" s="1"/>
  <c r="B278"/>
  <c r="B277"/>
  <c r="I276"/>
  <c r="G25" s="1"/>
  <c r="Q25" i="44" s="1"/>
  <c r="I271" i="45"/>
  <c r="I268"/>
  <c r="I265"/>
  <c r="I263"/>
  <c r="I260"/>
  <c r="I257"/>
  <c r="I277"/>
  <c r="G26" s="1"/>
  <c r="B275"/>
  <c r="I272"/>
  <c r="I262"/>
  <c r="I275"/>
  <c r="G24" s="1"/>
  <c r="I274"/>
  <c r="I273"/>
  <c r="I269"/>
  <c r="I267"/>
  <c r="I264"/>
  <c r="I261"/>
  <c r="I259"/>
  <c r="I255"/>
  <c r="I270"/>
  <c r="I266"/>
  <c r="I258"/>
  <c r="I256"/>
  <c r="E20"/>
  <c r="J181"/>
  <c r="K181"/>
  <c r="E13"/>
  <c r="J174"/>
  <c r="K174"/>
  <c r="AY170"/>
  <c r="AX173" s="1"/>
  <c r="AY169"/>
  <c r="AX172" s="1"/>
  <c r="F11"/>
  <c r="J217"/>
  <c r="K217"/>
  <c r="F23"/>
  <c r="K229"/>
  <c r="J229"/>
  <c r="F10"/>
  <c r="J216"/>
  <c r="K216"/>
  <c r="F13"/>
  <c r="J219"/>
  <c r="K219"/>
  <c r="F21"/>
  <c r="K227"/>
  <c r="J227"/>
  <c r="A215"/>
  <c r="A260" s="1"/>
  <c r="A305" s="1"/>
  <c r="A170"/>
  <c r="E18"/>
  <c r="K179"/>
  <c r="J179"/>
  <c r="E11"/>
  <c r="J172"/>
  <c r="K172"/>
  <c r="E6"/>
  <c r="J167"/>
  <c r="K167"/>
  <c r="E16"/>
  <c r="K177"/>
  <c r="J177"/>
  <c r="E21"/>
  <c r="J182"/>
  <c r="K182"/>
  <c r="E15"/>
  <c r="K176"/>
  <c r="J176"/>
  <c r="E193"/>
  <c r="BL168"/>
  <c r="BC167"/>
  <c r="BC166"/>
  <c r="BC178"/>
  <c r="BC181"/>
  <c r="BC168"/>
  <c r="BC183"/>
  <c r="BC171"/>
  <c r="BC175"/>
  <c r="BC180"/>
  <c r="BC184"/>
  <c r="BC177"/>
  <c r="BC179"/>
  <c r="BC169"/>
  <c r="BC182"/>
  <c r="BC172"/>
  <c r="BC174"/>
  <c r="BC165"/>
  <c r="BC173"/>
  <c r="BC170"/>
  <c r="BC176"/>
  <c r="G133"/>
  <c r="D51" s="1"/>
  <c r="G132"/>
  <c r="D50" s="1"/>
  <c r="AS177"/>
  <c r="AT177" s="1"/>
  <c r="AS166"/>
  <c r="AT166" s="1"/>
  <c r="AS173"/>
  <c r="AT173" s="1"/>
  <c r="AS180"/>
  <c r="AT180" s="1"/>
  <c r="G131" i="44"/>
  <c r="D49" s="1"/>
  <c r="F21"/>
  <c r="J229"/>
  <c r="I209"/>
  <c r="H219" s="1"/>
  <c r="F47" s="1"/>
  <c r="J216"/>
  <c r="K229"/>
  <c r="H220" s="1"/>
  <c r="F48" s="1"/>
  <c r="M308"/>
  <c r="J211"/>
  <c r="J226"/>
  <c r="M312"/>
  <c r="X164"/>
  <c r="V175" s="1"/>
  <c r="F188" s="1"/>
  <c r="K219"/>
  <c r="J210"/>
  <c r="J180"/>
  <c r="M304"/>
  <c r="M306"/>
  <c r="K210"/>
  <c r="M301"/>
  <c r="M307"/>
  <c r="E7"/>
  <c r="I7" s="1"/>
  <c r="V176"/>
  <c r="G188" s="1"/>
  <c r="I296"/>
  <c r="G45" s="1"/>
  <c r="J166"/>
  <c r="K179"/>
  <c r="J167"/>
  <c r="K177"/>
  <c r="G132"/>
  <c r="D50" s="1"/>
  <c r="M305"/>
  <c r="E322"/>
  <c r="M315"/>
  <c r="M317"/>
  <c r="B296"/>
  <c r="E6"/>
  <c r="I6" s="1"/>
  <c r="M303"/>
  <c r="M310"/>
  <c r="M302"/>
  <c r="M319"/>
  <c r="M313"/>
  <c r="M316"/>
  <c r="M314"/>
  <c r="M309"/>
  <c r="M318"/>
  <c r="M311"/>
  <c r="J179"/>
  <c r="J177"/>
  <c r="K166"/>
  <c r="AW322"/>
  <c r="BC276"/>
  <c r="B341"/>
  <c r="I341"/>
  <c r="H45" s="1"/>
  <c r="G130"/>
  <c r="D48" s="1"/>
  <c r="K169"/>
  <c r="K171"/>
  <c r="K174"/>
  <c r="E8"/>
  <c r="I8" s="1"/>
  <c r="J170"/>
  <c r="K170"/>
  <c r="X209"/>
  <c r="V219" s="1"/>
  <c r="G233" s="1"/>
  <c r="V220"/>
  <c r="H233" s="1"/>
  <c r="K184"/>
  <c r="E15"/>
  <c r="I15" s="1"/>
  <c r="K176"/>
  <c r="K183"/>
  <c r="G133"/>
  <c r="D51" s="1"/>
  <c r="K175"/>
  <c r="E13"/>
  <c r="I13" s="1"/>
  <c r="K180"/>
  <c r="K168"/>
  <c r="E10"/>
  <c r="I10" s="1"/>
  <c r="E23"/>
  <c r="I23" s="1"/>
  <c r="J183"/>
  <c r="J178"/>
  <c r="I164"/>
  <c r="G175" s="1"/>
  <c r="E47" s="1"/>
  <c r="J165"/>
  <c r="K165"/>
  <c r="E17"/>
  <c r="I17" s="1"/>
  <c r="A215"/>
  <c r="A260" s="1"/>
  <c r="A305" s="1"/>
  <c r="A170"/>
  <c r="A82"/>
  <c r="A126"/>
  <c r="K258"/>
  <c r="S322" s="1"/>
  <c r="J258"/>
  <c r="G7"/>
  <c r="J268"/>
  <c r="G17"/>
  <c r="K268"/>
  <c r="G10"/>
  <c r="J261"/>
  <c r="K261"/>
  <c r="G14" i="40"/>
  <c r="I14" s="1"/>
  <c r="K280"/>
  <c r="J280"/>
  <c r="U278"/>
  <c r="U277"/>
  <c r="U279" s="1"/>
  <c r="Y270"/>
  <c r="Y289"/>
  <c r="Y276"/>
  <c r="Y271"/>
  <c r="Y285"/>
  <c r="E295"/>
  <c r="Y284"/>
  <c r="Y275"/>
  <c r="Y278"/>
  <c r="Y280"/>
  <c r="Y283"/>
  <c r="Y279"/>
  <c r="Y282"/>
  <c r="Y288"/>
  <c r="Y273"/>
  <c r="Y290"/>
  <c r="Y277"/>
  <c r="Y286"/>
  <c r="AG273"/>
  <c r="Y281"/>
  <c r="Y287"/>
  <c r="Y274"/>
  <c r="Y272"/>
  <c r="G6" i="44"/>
  <c r="K257"/>
  <c r="J257"/>
  <c r="K271" i="40"/>
  <c r="J271"/>
  <c r="G5"/>
  <c r="I5" s="1"/>
  <c r="Y257" i="44"/>
  <c r="Y273"/>
  <c r="E279"/>
  <c r="Y271"/>
  <c r="Y267"/>
  <c r="AG257"/>
  <c r="Y262"/>
  <c r="Y255"/>
  <c r="Y264"/>
  <c r="Y256"/>
  <c r="Y261"/>
  <c r="Y272"/>
  <c r="Y259"/>
  <c r="Y258"/>
  <c r="Y274"/>
  <c r="Y266"/>
  <c r="Y265"/>
  <c r="Y268"/>
  <c r="Y269"/>
  <c r="Y270"/>
  <c r="Y260"/>
  <c r="Y263"/>
  <c r="G19" i="40"/>
  <c r="I19" s="1"/>
  <c r="J285"/>
  <c r="K285"/>
  <c r="G187"/>
  <c r="E52" s="1"/>
  <c r="H235"/>
  <c r="F53" s="1"/>
  <c r="H234"/>
  <c r="F52" s="1"/>
  <c r="I323" i="44"/>
  <c r="H27" s="1"/>
  <c r="B333"/>
  <c r="I336"/>
  <c r="H40" s="1"/>
  <c r="B327"/>
  <c r="I321"/>
  <c r="H25" s="1"/>
  <c r="I302"/>
  <c r="B331"/>
  <c r="I311"/>
  <c r="I308"/>
  <c r="B335"/>
  <c r="I327"/>
  <c r="H31" s="1"/>
  <c r="I325"/>
  <c r="H29" s="1"/>
  <c r="I314"/>
  <c r="I319"/>
  <c r="B336"/>
  <c r="J277" i="40"/>
  <c r="K277"/>
  <c r="G11"/>
  <c r="I11" s="1"/>
  <c r="AX227"/>
  <c r="AX228"/>
  <c r="AX229" s="1"/>
  <c r="G8" i="44"/>
  <c r="J259"/>
  <c r="K259"/>
  <c r="J271"/>
  <c r="G20"/>
  <c r="K271"/>
  <c r="K283" i="40"/>
  <c r="G17"/>
  <c r="I17" s="1"/>
  <c r="J283"/>
  <c r="G15"/>
  <c r="I15" s="1"/>
  <c r="K281"/>
  <c r="J281"/>
  <c r="G22"/>
  <c r="I22" s="1"/>
  <c r="J288"/>
  <c r="K288"/>
  <c r="AL221"/>
  <c r="AJ232" s="1"/>
  <c r="G248" s="1"/>
  <c r="AM222"/>
  <c r="AJ233" s="1"/>
  <c r="H248" s="1"/>
  <c r="J255" i="44"/>
  <c r="K255"/>
  <c r="G4"/>
  <c r="G20" i="40"/>
  <c r="I20" s="1"/>
  <c r="J286"/>
  <c r="K286"/>
  <c r="O262" i="44"/>
  <c r="O261"/>
  <c r="O263" s="1"/>
  <c r="AS167"/>
  <c r="AT167" s="1"/>
  <c r="AS171"/>
  <c r="AT171" s="1"/>
  <c r="AS175"/>
  <c r="AT175" s="1"/>
  <c r="AS182"/>
  <c r="AT182" s="1"/>
  <c r="AS165"/>
  <c r="AT165" s="1"/>
  <c r="AS174"/>
  <c r="AT174" s="1"/>
  <c r="AS177"/>
  <c r="AT177" s="1"/>
  <c r="AS179"/>
  <c r="AT179" s="1"/>
  <c r="AS178"/>
  <c r="AT178" s="1"/>
  <c r="AS183"/>
  <c r="AT183" s="1"/>
  <c r="AS170"/>
  <c r="AT170" s="1"/>
  <c r="AS169"/>
  <c r="AT169" s="1"/>
  <c r="AS173"/>
  <c r="AT173" s="1"/>
  <c r="AS172"/>
  <c r="AT172" s="1"/>
  <c r="AS181"/>
  <c r="AT181" s="1"/>
  <c r="AS166"/>
  <c r="AT166" s="1"/>
  <c r="AS180"/>
  <c r="AT180" s="1"/>
  <c r="AS184"/>
  <c r="AT184" s="1"/>
  <c r="AS168"/>
  <c r="AT168" s="1"/>
  <c r="AS176"/>
  <c r="AT176" s="1"/>
  <c r="AJ176"/>
  <c r="G190" s="1"/>
  <c r="AL164"/>
  <c r="AJ175" s="1"/>
  <c r="F190" s="1"/>
  <c r="G18"/>
  <c r="J269"/>
  <c r="K269"/>
  <c r="J274"/>
  <c r="K274"/>
  <c r="G23"/>
  <c r="J262"/>
  <c r="K262"/>
  <c r="G11"/>
  <c r="B359" i="40"/>
  <c r="I318"/>
  <c r="I354"/>
  <c r="H40" s="1"/>
  <c r="I345"/>
  <c r="H31" s="1"/>
  <c r="I325"/>
  <c r="B345"/>
  <c r="B362"/>
  <c r="I329"/>
  <c r="B339"/>
  <c r="B340"/>
  <c r="I335"/>
  <c r="I352"/>
  <c r="H38" s="1"/>
  <c r="I336"/>
  <c r="I338"/>
  <c r="B353"/>
  <c r="I326"/>
  <c r="B352"/>
  <c r="B356"/>
  <c r="B341"/>
  <c r="I357"/>
  <c r="H43" s="1"/>
  <c r="I340"/>
  <c r="H26" s="1"/>
  <c r="I327"/>
  <c r="I321"/>
  <c r="B354"/>
  <c r="B350"/>
  <c r="I342"/>
  <c r="H28" s="1"/>
  <c r="I349"/>
  <c r="H35" s="1"/>
  <c r="I361"/>
  <c r="H47" s="1"/>
  <c r="B358"/>
  <c r="I344"/>
  <c r="H30" s="1"/>
  <c r="B346"/>
  <c r="I343"/>
  <c r="H29" s="1"/>
  <c r="B343"/>
  <c r="I331"/>
  <c r="I346"/>
  <c r="H32" s="1"/>
  <c r="I339"/>
  <c r="H25" s="1"/>
  <c r="I353"/>
  <c r="H39" s="1"/>
  <c r="I333"/>
  <c r="B351"/>
  <c r="I324"/>
  <c r="I351"/>
  <c r="H37" s="1"/>
  <c r="B348"/>
  <c r="I356"/>
  <c r="H42" s="1"/>
  <c r="I355"/>
  <c r="H41" s="1"/>
  <c r="B342"/>
  <c r="B360"/>
  <c r="B355"/>
  <c r="I319"/>
  <c r="I359"/>
  <c r="H45" s="1"/>
  <c r="I328"/>
  <c r="I334"/>
  <c r="I337"/>
  <c r="B349"/>
  <c r="B357"/>
  <c r="I360"/>
  <c r="H46" s="1"/>
  <c r="I330"/>
  <c r="I348"/>
  <c r="H34" s="1"/>
  <c r="B344"/>
  <c r="B361"/>
  <c r="I322"/>
  <c r="I323"/>
  <c r="I362"/>
  <c r="H48" s="1"/>
  <c r="B347"/>
  <c r="I332"/>
  <c r="I347"/>
  <c r="H33" s="1"/>
  <c r="I341"/>
  <c r="H27" s="1"/>
  <c r="I320"/>
  <c r="I350"/>
  <c r="H36" s="1"/>
  <c r="I358"/>
  <c r="H44" s="1"/>
  <c r="A133"/>
  <c r="A86"/>
  <c r="G188"/>
  <c r="E53" s="1"/>
  <c r="H236"/>
  <c r="F54" s="1"/>
  <c r="I320" i="44"/>
  <c r="H24" s="1"/>
  <c r="B338"/>
  <c r="I318"/>
  <c r="B326"/>
  <c r="B323"/>
  <c r="I332"/>
  <c r="H36" s="1"/>
  <c r="B332"/>
  <c r="I305"/>
  <c r="I301"/>
  <c r="B328"/>
  <c r="I317"/>
  <c r="I326"/>
  <c r="H30" s="1"/>
  <c r="I337"/>
  <c r="H41" s="1"/>
  <c r="B320"/>
  <c r="B329"/>
  <c r="I340"/>
  <c r="H44" s="1"/>
  <c r="J264"/>
  <c r="G13"/>
  <c r="K264"/>
  <c r="J272"/>
  <c r="K272"/>
  <c r="G21"/>
  <c r="G8" i="40"/>
  <c r="I8" s="1"/>
  <c r="J274"/>
  <c r="K274"/>
  <c r="AY179"/>
  <c r="AX182" s="1"/>
  <c r="AY180"/>
  <c r="AX183" s="1"/>
  <c r="AS239"/>
  <c r="AT239" s="1"/>
  <c r="AS233"/>
  <c r="AT233" s="1"/>
  <c r="AS240"/>
  <c r="AT240" s="1"/>
  <c r="AS232"/>
  <c r="AT232" s="1"/>
  <c r="AS242"/>
  <c r="AT242" s="1"/>
  <c r="AS234"/>
  <c r="AT234" s="1"/>
  <c r="AS235"/>
  <c r="AT235" s="1"/>
  <c r="AS226"/>
  <c r="AT226" s="1"/>
  <c r="AS230"/>
  <c r="AT230" s="1"/>
  <c r="AS224"/>
  <c r="AT224" s="1"/>
  <c r="AS236"/>
  <c r="AT236" s="1"/>
  <c r="AS223"/>
  <c r="AT223" s="1"/>
  <c r="AS227"/>
  <c r="AT227" s="1"/>
  <c r="AS241"/>
  <c r="AT241" s="1"/>
  <c r="AS229"/>
  <c r="AT229" s="1"/>
  <c r="AS225"/>
  <c r="AT225" s="1"/>
  <c r="AS222"/>
  <c r="AS238"/>
  <c r="AT238" s="1"/>
  <c r="AS228"/>
  <c r="AT228" s="1"/>
  <c r="AS237"/>
  <c r="AT237" s="1"/>
  <c r="AS231"/>
  <c r="AT231" s="1"/>
  <c r="J266" i="44"/>
  <c r="G15"/>
  <c r="K266"/>
  <c r="G12"/>
  <c r="K263"/>
  <c r="J263"/>
  <c r="K273"/>
  <c r="J273"/>
  <c r="G22"/>
  <c r="K275" i="40"/>
  <c r="G9"/>
  <c r="I9" s="1"/>
  <c r="J275"/>
  <c r="U324"/>
  <c r="U327" s="1"/>
  <c r="U323"/>
  <c r="U326" s="1"/>
  <c r="AS185"/>
  <c r="AT185" s="1"/>
  <c r="AS187"/>
  <c r="AT187" s="1"/>
  <c r="AS174"/>
  <c r="AS188"/>
  <c r="AT188" s="1"/>
  <c r="AS183"/>
  <c r="AT183" s="1"/>
  <c r="AS181"/>
  <c r="AT181" s="1"/>
  <c r="AS184"/>
  <c r="AT184" s="1"/>
  <c r="AS193"/>
  <c r="AT193" s="1"/>
  <c r="AS186"/>
  <c r="AT186" s="1"/>
  <c r="AS194"/>
  <c r="AT194" s="1"/>
  <c r="AS177"/>
  <c r="AT177" s="1"/>
  <c r="AS180"/>
  <c r="AT180" s="1"/>
  <c r="AS191"/>
  <c r="AT191" s="1"/>
  <c r="AS182"/>
  <c r="AT182" s="1"/>
  <c r="AS192"/>
  <c r="AT192" s="1"/>
  <c r="AS175"/>
  <c r="AT175" s="1"/>
  <c r="AS176"/>
  <c r="AT176" s="1"/>
  <c r="AS189"/>
  <c r="AT189" s="1"/>
  <c r="AS178"/>
  <c r="AT178" s="1"/>
  <c r="AS190"/>
  <c r="AT190" s="1"/>
  <c r="AS179"/>
  <c r="AT179" s="1"/>
  <c r="BC176" i="44"/>
  <c r="E193"/>
  <c r="BC183"/>
  <c r="BC180"/>
  <c r="BC182"/>
  <c r="BL168"/>
  <c r="BC184"/>
  <c r="BC165"/>
  <c r="BC181"/>
  <c r="BC172"/>
  <c r="BC170"/>
  <c r="BC168"/>
  <c r="BC177"/>
  <c r="BC166"/>
  <c r="BC167"/>
  <c r="BC178"/>
  <c r="BC174"/>
  <c r="BC169"/>
  <c r="BC175"/>
  <c r="BC179"/>
  <c r="BC173"/>
  <c r="BC171"/>
  <c r="G5"/>
  <c r="K256"/>
  <c r="J256"/>
  <c r="AS221"/>
  <c r="AT221" s="1"/>
  <c r="AS223"/>
  <c r="AT223" s="1"/>
  <c r="AS227"/>
  <c r="AT227" s="1"/>
  <c r="AS219"/>
  <c r="AT219" s="1"/>
  <c r="AS210"/>
  <c r="AT210" s="1"/>
  <c r="AS229"/>
  <c r="AT229" s="1"/>
  <c r="AS211"/>
  <c r="AT211" s="1"/>
  <c r="AS215"/>
  <c r="AT215" s="1"/>
  <c r="AS214"/>
  <c r="AT214" s="1"/>
  <c r="AS216"/>
  <c r="AT216" s="1"/>
  <c r="AS220"/>
  <c r="AT220" s="1"/>
  <c r="AS218"/>
  <c r="AT218" s="1"/>
  <c r="AS228"/>
  <c r="AT228" s="1"/>
  <c r="AS225"/>
  <c r="AT225" s="1"/>
  <c r="AS217"/>
  <c r="AT217" s="1"/>
  <c r="AS226"/>
  <c r="AT226" s="1"/>
  <c r="AS224"/>
  <c r="AT224" s="1"/>
  <c r="AS213"/>
  <c r="AT213" s="1"/>
  <c r="AS212"/>
  <c r="AT212" s="1"/>
  <c r="AS222"/>
  <c r="AT222" s="1"/>
  <c r="BC221"/>
  <c r="BC222"/>
  <c r="BC213"/>
  <c r="BC219"/>
  <c r="BC217"/>
  <c r="BC227"/>
  <c r="BC211"/>
  <c r="BL213"/>
  <c r="BC223"/>
  <c r="BC210"/>
  <c r="BC215"/>
  <c r="BC226"/>
  <c r="F238"/>
  <c r="BC228"/>
  <c r="BC229"/>
  <c r="BC225"/>
  <c r="BC216"/>
  <c r="BC212"/>
  <c r="BC218"/>
  <c r="BC224"/>
  <c r="BC214"/>
  <c r="BC220"/>
  <c r="G21" i="40"/>
  <c r="I21" s="1"/>
  <c r="K287"/>
  <c r="J287"/>
  <c r="G12"/>
  <c r="I12" s="1"/>
  <c r="K278"/>
  <c r="J278"/>
  <c r="A228"/>
  <c r="A276" s="1"/>
  <c r="A324" s="1"/>
  <c r="A180"/>
  <c r="H221" i="44"/>
  <c r="F49" s="1"/>
  <c r="H233" i="40"/>
  <c r="F51" s="1"/>
  <c r="I315" i="44"/>
  <c r="I304"/>
  <c r="I331"/>
  <c r="H35" s="1"/>
  <c r="I322"/>
  <c r="H26" s="1"/>
  <c r="B334"/>
  <c r="B325"/>
  <c r="B322"/>
  <c r="B340"/>
  <c r="I310"/>
  <c r="I307"/>
  <c r="I330"/>
  <c r="H34" s="1"/>
  <c r="I313"/>
  <c r="I335"/>
  <c r="H39" s="1"/>
  <c r="I334"/>
  <c r="H38" s="1"/>
  <c r="I339"/>
  <c r="H43" s="1"/>
  <c r="B339"/>
  <c r="K270"/>
  <c r="J270"/>
  <c r="G19"/>
  <c r="G16" i="40"/>
  <c r="I16" s="1"/>
  <c r="K282"/>
  <c r="J282"/>
  <c r="G4"/>
  <c r="I4" s="1"/>
  <c r="I269"/>
  <c r="G281" s="1"/>
  <c r="G50" s="1"/>
  <c r="K270"/>
  <c r="J270"/>
  <c r="G18"/>
  <c r="I18" s="1"/>
  <c r="J284"/>
  <c r="K284"/>
  <c r="G6"/>
  <c r="I6" s="1"/>
  <c r="J272"/>
  <c r="K272"/>
  <c r="E203"/>
  <c r="BC191"/>
  <c r="BC187"/>
  <c r="BC185"/>
  <c r="BC175"/>
  <c r="BC193"/>
  <c r="BC174"/>
  <c r="BL178"/>
  <c r="BC179"/>
  <c r="BC181"/>
  <c r="BC189"/>
  <c r="BC183"/>
  <c r="BC177"/>
  <c r="BC188"/>
  <c r="BC192"/>
  <c r="BC180"/>
  <c r="BC182"/>
  <c r="BC186"/>
  <c r="BC184"/>
  <c r="BC178"/>
  <c r="BC194"/>
  <c r="BC190"/>
  <c r="BC176"/>
  <c r="BC235"/>
  <c r="BC233"/>
  <c r="BC227"/>
  <c r="BL226"/>
  <c r="BC223"/>
  <c r="BC239"/>
  <c r="BC229"/>
  <c r="BC241"/>
  <c r="F251"/>
  <c r="BC225"/>
  <c r="BC237"/>
  <c r="BC231"/>
  <c r="BC222"/>
  <c r="BC240"/>
  <c r="BC226"/>
  <c r="BC234"/>
  <c r="BC242"/>
  <c r="BC236"/>
  <c r="BC230"/>
  <c r="BC232"/>
  <c r="BC238"/>
  <c r="BC224"/>
  <c r="BC228"/>
  <c r="AL173"/>
  <c r="AJ185" s="1"/>
  <c r="F200" s="1"/>
  <c r="AM174"/>
  <c r="AJ186" s="1"/>
  <c r="G200" s="1"/>
  <c r="G23"/>
  <c r="I23" s="1"/>
  <c r="J289"/>
  <c r="K289"/>
  <c r="Y336"/>
  <c r="Y326"/>
  <c r="AG321"/>
  <c r="Y335"/>
  <c r="Y325"/>
  <c r="Y330"/>
  <c r="Y320"/>
  <c r="Y319"/>
  <c r="Y331"/>
  <c r="Y323"/>
  <c r="Y327"/>
  <c r="Y321"/>
  <c r="Y322"/>
  <c r="Y329"/>
  <c r="Y328"/>
  <c r="Y337"/>
  <c r="E343"/>
  <c r="Y333"/>
  <c r="Y332"/>
  <c r="Y318"/>
  <c r="Y324"/>
  <c r="Y338"/>
  <c r="Y334"/>
  <c r="AY170" i="44"/>
  <c r="AX173" s="1"/>
  <c r="AY169"/>
  <c r="AX172" s="1"/>
  <c r="AL209"/>
  <c r="AJ219" s="1"/>
  <c r="G235" s="1"/>
  <c r="AJ220"/>
  <c r="H235" s="1"/>
  <c r="G14"/>
  <c r="J265"/>
  <c r="K265"/>
  <c r="G24" i="40"/>
  <c r="I24" s="1"/>
  <c r="K290"/>
  <c r="J290"/>
  <c r="AX215" i="44"/>
  <c r="AX216" s="1"/>
  <c r="AX214"/>
  <c r="K260"/>
  <c r="J260"/>
  <c r="G9"/>
  <c r="G16"/>
  <c r="K267"/>
  <c r="J267"/>
  <c r="I254"/>
  <c r="G265" s="1"/>
  <c r="G47" s="1"/>
  <c r="K273" i="40"/>
  <c r="G7"/>
  <c r="I7" s="1"/>
  <c r="J273"/>
  <c r="G13"/>
  <c r="I13" s="1"/>
  <c r="J279"/>
  <c r="K279"/>
  <c r="G10"/>
  <c r="I10" s="1"/>
  <c r="J276"/>
  <c r="K276"/>
  <c r="Y317" i="44"/>
  <c r="Y312"/>
  <c r="Y306"/>
  <c r="Y308"/>
  <c r="Y305"/>
  <c r="Y303"/>
  <c r="Y319"/>
  <c r="AG302"/>
  <c r="Y318"/>
  <c r="Y314"/>
  <c r="Y316"/>
  <c r="Y315"/>
  <c r="Y309"/>
  <c r="E324"/>
  <c r="Y313"/>
  <c r="Y310"/>
  <c r="Y300"/>
  <c r="Y302"/>
  <c r="Y311"/>
  <c r="Y307"/>
  <c r="Y301"/>
  <c r="Y304"/>
  <c r="G186" i="40"/>
  <c r="E51" s="1"/>
  <c r="B321" i="44"/>
  <c r="I300"/>
  <c r="I306"/>
  <c r="B330"/>
  <c r="I329"/>
  <c r="H33" s="1"/>
  <c r="B337"/>
  <c r="I312"/>
  <c r="I309"/>
  <c r="I338"/>
  <c r="H42" s="1"/>
  <c r="I333"/>
  <c r="H37" s="1"/>
  <c r="I303"/>
  <c r="I324"/>
  <c r="H28" s="1"/>
  <c r="I328"/>
  <c r="H32" s="1"/>
  <c r="I316"/>
  <c r="S41" l="1"/>
  <c r="S42"/>
  <c r="S38"/>
  <c r="S34"/>
  <c r="S40"/>
  <c r="S26"/>
  <c r="S37"/>
  <c r="S32"/>
  <c r="S45"/>
  <c r="S25"/>
  <c r="I19" i="45"/>
  <c r="O19" i="44"/>
  <c r="E279" i="62"/>
  <c r="Y259"/>
  <c r="AG257"/>
  <c r="Y256"/>
  <c r="Y257"/>
  <c r="Y264"/>
  <c r="Y263"/>
  <c r="Y271"/>
  <c r="Y260"/>
  <c r="Y272"/>
  <c r="Y262"/>
  <c r="Y274"/>
  <c r="Y267"/>
  <c r="Y258"/>
  <c r="Y268"/>
  <c r="Y261"/>
  <c r="Y270"/>
  <c r="Y266"/>
  <c r="Y273"/>
  <c r="Y265"/>
  <c r="Y269"/>
  <c r="Y255"/>
  <c r="AB302"/>
  <c r="T318"/>
  <c r="T314"/>
  <c r="T310"/>
  <c r="T306"/>
  <c r="T302"/>
  <c r="E323"/>
  <c r="T319"/>
  <c r="T315"/>
  <c r="T311"/>
  <c r="T307"/>
  <c r="T303"/>
  <c r="T316"/>
  <c r="T312"/>
  <c r="T308"/>
  <c r="T304"/>
  <c r="T300"/>
  <c r="T317"/>
  <c r="T313"/>
  <c r="T309"/>
  <c r="T305"/>
  <c r="T301"/>
  <c r="I22" i="60"/>
  <c r="I21"/>
  <c r="I15" i="45"/>
  <c r="O15" i="44"/>
  <c r="I11" i="45"/>
  <c r="O11" i="44"/>
  <c r="I20" i="45"/>
  <c r="O20" i="44"/>
  <c r="I21" i="45"/>
  <c r="O21" i="44"/>
  <c r="I18" i="45"/>
  <c r="O18" i="44"/>
  <c r="I17" i="45"/>
  <c r="O17" i="44"/>
  <c r="I8" i="45"/>
  <c r="O8" i="44"/>
  <c r="I10" i="45"/>
  <c r="O10" i="44"/>
  <c r="O261" i="60"/>
  <c r="O262"/>
  <c r="O305"/>
  <c r="O308" s="1"/>
  <c r="O304"/>
  <c r="Q27" i="44"/>
  <c r="Q31"/>
  <c r="Q36"/>
  <c r="Q44"/>
  <c r="Q41"/>
  <c r="Q28"/>
  <c r="I325" i="47"/>
  <c r="H29" s="1"/>
  <c r="G176" i="55"/>
  <c r="E48" s="1"/>
  <c r="K273"/>
  <c r="J258"/>
  <c r="J257"/>
  <c r="G13"/>
  <c r="I4" i="60"/>
  <c r="I11"/>
  <c r="I9"/>
  <c r="I7" i="45"/>
  <c r="O7" i="44"/>
  <c r="I16" i="45"/>
  <c r="O16" i="44"/>
  <c r="I22" i="45"/>
  <c r="O22" i="44"/>
  <c r="I12" i="45"/>
  <c r="O12" i="44"/>
  <c r="I4" i="45"/>
  <c r="O4" i="44"/>
  <c r="U262" i="60"/>
  <c r="U261"/>
  <c r="U263" s="1"/>
  <c r="BC341" i="40"/>
  <c r="BI292"/>
  <c r="BI341" s="1"/>
  <c r="Q39" i="44"/>
  <c r="I20" i="59"/>
  <c r="I9"/>
  <c r="S9" i="44" s="1"/>
  <c r="I16" i="60"/>
  <c r="I12"/>
  <c r="I14"/>
  <c r="I14" i="57"/>
  <c r="I6" i="45"/>
  <c r="O6" i="44"/>
  <c r="I13" i="45"/>
  <c r="O13" i="44"/>
  <c r="I14" i="45"/>
  <c r="O14" i="44"/>
  <c r="I5" i="45"/>
  <c r="O5" i="44"/>
  <c r="I23" i="45"/>
  <c r="O23" i="44"/>
  <c r="I9" i="45"/>
  <c r="O9" i="44"/>
  <c r="U304" i="60"/>
  <c r="U305"/>
  <c r="BF170"/>
  <c r="BF169"/>
  <c r="BE172" s="1"/>
  <c r="O277" i="40"/>
  <c r="O279" s="1"/>
  <c r="O278"/>
  <c r="O324"/>
  <c r="O327" s="1"/>
  <c r="O323"/>
  <c r="O326" s="1"/>
  <c r="B332" i="47"/>
  <c r="Q24" i="44"/>
  <c r="Q26"/>
  <c r="Q29"/>
  <c r="Q40"/>
  <c r="Q37"/>
  <c r="Q45"/>
  <c r="Q30"/>
  <c r="Q34"/>
  <c r="Q42"/>
  <c r="B339" i="47"/>
  <c r="J256" i="55"/>
  <c r="I18" i="59"/>
  <c r="S18" i="44" s="1"/>
  <c r="I8" i="60"/>
  <c r="I23"/>
  <c r="I20"/>
  <c r="I18" i="57"/>
  <c r="V176" i="62"/>
  <c r="F188" s="1"/>
  <c r="V177"/>
  <c r="G188" s="1"/>
  <c r="P21" i="44"/>
  <c r="P11"/>
  <c r="S20"/>
  <c r="P12"/>
  <c r="P17"/>
  <c r="P16"/>
  <c r="P13"/>
  <c r="P6"/>
  <c r="P19"/>
  <c r="P8"/>
  <c r="P10"/>
  <c r="P14"/>
  <c r="P20"/>
  <c r="P7"/>
  <c r="P22"/>
  <c r="P5"/>
  <c r="P9"/>
  <c r="P23"/>
  <c r="P18"/>
  <c r="P15"/>
  <c r="P4"/>
  <c r="G177" i="62"/>
  <c r="E49" s="1"/>
  <c r="G20"/>
  <c r="I20" s="1"/>
  <c r="J271"/>
  <c r="K271"/>
  <c r="G14"/>
  <c r="I14" s="1"/>
  <c r="K265"/>
  <c r="J265"/>
  <c r="G16"/>
  <c r="I16" s="1"/>
  <c r="K267"/>
  <c r="J267"/>
  <c r="G7"/>
  <c r="I7" s="1"/>
  <c r="J258"/>
  <c r="K258"/>
  <c r="AL209"/>
  <c r="AJ219" s="1"/>
  <c r="G235" s="1"/>
  <c r="AM210"/>
  <c r="AJ220" s="1"/>
  <c r="H235" s="1"/>
  <c r="BL168"/>
  <c r="E194" s="1"/>
  <c r="BC166"/>
  <c r="BC169"/>
  <c r="BC168"/>
  <c r="BC183"/>
  <c r="BC176"/>
  <c r="BC167"/>
  <c r="BC173"/>
  <c r="BC174"/>
  <c r="BC182"/>
  <c r="BC181"/>
  <c r="BC178"/>
  <c r="BC172"/>
  <c r="BC179"/>
  <c r="BC175"/>
  <c r="BC165"/>
  <c r="BC177"/>
  <c r="BC171"/>
  <c r="BC184"/>
  <c r="BC180"/>
  <c r="BC170"/>
  <c r="G23"/>
  <c r="I23" s="1"/>
  <c r="K274"/>
  <c r="J274"/>
  <c r="G6"/>
  <c r="I6" s="1"/>
  <c r="K257"/>
  <c r="J257"/>
  <c r="A83"/>
  <c r="A127"/>
  <c r="G179"/>
  <c r="E51" s="1"/>
  <c r="I312"/>
  <c r="I333"/>
  <c r="H37" s="1"/>
  <c r="I341"/>
  <c r="H45" s="1"/>
  <c r="B321"/>
  <c r="I326"/>
  <c r="H30" s="1"/>
  <c r="I330"/>
  <c r="H34" s="1"/>
  <c r="I338"/>
  <c r="H42" s="1"/>
  <c r="I302"/>
  <c r="I314"/>
  <c r="I318"/>
  <c r="I331"/>
  <c r="H35" s="1"/>
  <c r="I339"/>
  <c r="H43" s="1"/>
  <c r="I323"/>
  <c r="H27" s="1"/>
  <c r="I327"/>
  <c r="H31" s="1"/>
  <c r="I332"/>
  <c r="H36" s="1"/>
  <c r="I340"/>
  <c r="H44" s="1"/>
  <c r="G13"/>
  <c r="I13" s="1"/>
  <c r="J264"/>
  <c r="K264"/>
  <c r="AS219"/>
  <c r="AT219" s="1"/>
  <c r="AS223"/>
  <c r="AT223" s="1"/>
  <c r="AS217"/>
  <c r="AT217" s="1"/>
  <c r="AS212"/>
  <c r="AT212" s="1"/>
  <c r="AS215"/>
  <c r="AT215" s="1"/>
  <c r="AS220"/>
  <c r="AT220" s="1"/>
  <c r="AS227"/>
  <c r="AT227" s="1"/>
  <c r="AS224"/>
  <c r="AT224" s="1"/>
  <c r="AS216"/>
  <c r="AT216" s="1"/>
  <c r="AS210"/>
  <c r="AS222"/>
  <c r="AT222" s="1"/>
  <c r="AS226"/>
  <c r="AT226" s="1"/>
  <c r="AS228"/>
  <c r="AT228" s="1"/>
  <c r="AS218"/>
  <c r="AT218" s="1"/>
  <c r="AS214"/>
  <c r="AT214" s="1"/>
  <c r="AS225"/>
  <c r="AT225" s="1"/>
  <c r="AS229"/>
  <c r="AT229" s="1"/>
  <c r="AS221"/>
  <c r="AT221" s="1"/>
  <c r="AS211"/>
  <c r="AT211" s="1"/>
  <c r="AS213"/>
  <c r="AT213" s="1"/>
  <c r="G15"/>
  <c r="I15" s="1"/>
  <c r="J266"/>
  <c r="K266"/>
  <c r="G18"/>
  <c r="I18" s="1"/>
  <c r="J269"/>
  <c r="K269"/>
  <c r="AL164"/>
  <c r="AJ175" s="1"/>
  <c r="F190" s="1"/>
  <c r="AM165"/>
  <c r="AJ176" s="1"/>
  <c r="G190" s="1"/>
  <c r="G9"/>
  <c r="I9" s="1"/>
  <c r="K260"/>
  <c r="J260"/>
  <c r="BL213"/>
  <c r="F239" s="1"/>
  <c r="BC217"/>
  <c r="BC214"/>
  <c r="BC219"/>
  <c r="BC226"/>
  <c r="BC223"/>
  <c r="BC224"/>
  <c r="BC228"/>
  <c r="BC212"/>
  <c r="BC220"/>
  <c r="BC213"/>
  <c r="BC227"/>
  <c r="BC211"/>
  <c r="BC218"/>
  <c r="BC221"/>
  <c r="BC210"/>
  <c r="BC225"/>
  <c r="BC222"/>
  <c r="BC229"/>
  <c r="BC215"/>
  <c r="BC216"/>
  <c r="A216"/>
  <c r="A261" s="1"/>
  <c r="A306" s="1"/>
  <c r="A171"/>
  <c r="G176"/>
  <c r="E48" s="1"/>
  <c r="I310"/>
  <c r="B332"/>
  <c r="B340"/>
  <c r="I309"/>
  <c r="B326"/>
  <c r="B330"/>
  <c r="B337"/>
  <c r="I301"/>
  <c r="I311"/>
  <c r="I317"/>
  <c r="I322"/>
  <c r="H26" s="1"/>
  <c r="B338"/>
  <c r="B323"/>
  <c r="B327"/>
  <c r="B331"/>
  <c r="B339"/>
  <c r="G11"/>
  <c r="I11" s="1"/>
  <c r="K262"/>
  <c r="J262"/>
  <c r="G21"/>
  <c r="I21" s="1"/>
  <c r="K272"/>
  <c r="J272"/>
  <c r="I254"/>
  <c r="G265" s="1"/>
  <c r="G47" s="1"/>
  <c r="G4"/>
  <c r="I4" s="1"/>
  <c r="J255"/>
  <c r="K255"/>
  <c r="G22"/>
  <c r="I22" s="1"/>
  <c r="J273"/>
  <c r="K273"/>
  <c r="G5"/>
  <c r="I5" s="1"/>
  <c r="J256"/>
  <c r="K256"/>
  <c r="G10"/>
  <c r="I10" s="1"/>
  <c r="J261"/>
  <c r="K261"/>
  <c r="AX215"/>
  <c r="AX216" s="1"/>
  <c r="AX214"/>
  <c r="G178"/>
  <c r="E50" s="1"/>
  <c r="I307"/>
  <c r="I321"/>
  <c r="H25" s="1"/>
  <c r="I337"/>
  <c r="H41" s="1"/>
  <c r="I306"/>
  <c r="I324"/>
  <c r="H28" s="1"/>
  <c r="I328"/>
  <c r="H32" s="1"/>
  <c r="I334"/>
  <c r="H38" s="1"/>
  <c r="I300"/>
  <c r="I308"/>
  <c r="I316"/>
  <c r="B322"/>
  <c r="I335"/>
  <c r="H39" s="1"/>
  <c r="I320"/>
  <c r="H24" s="1"/>
  <c r="I325"/>
  <c r="H29" s="1"/>
  <c r="I329"/>
  <c r="H33" s="1"/>
  <c r="I336"/>
  <c r="H40" s="1"/>
  <c r="G12"/>
  <c r="I12" s="1"/>
  <c r="J263"/>
  <c r="K263"/>
  <c r="G8"/>
  <c r="I8" s="1"/>
  <c r="K259"/>
  <c r="J259"/>
  <c r="G17"/>
  <c r="I17" s="1"/>
  <c r="J268"/>
  <c r="K268"/>
  <c r="AY170"/>
  <c r="AX173" s="1"/>
  <c r="AY169"/>
  <c r="AX172" s="1"/>
  <c r="G19"/>
  <c r="I19" s="1"/>
  <c r="J270"/>
  <c r="K270"/>
  <c r="AS174"/>
  <c r="AT174" s="1"/>
  <c r="AS173"/>
  <c r="AT173" s="1"/>
  <c r="AS178"/>
  <c r="AT178" s="1"/>
  <c r="AS184"/>
  <c r="AT184" s="1"/>
  <c r="AS183"/>
  <c r="AT183" s="1"/>
  <c r="AS182"/>
  <c r="AT182" s="1"/>
  <c r="AS181"/>
  <c r="AT181" s="1"/>
  <c r="AS180"/>
  <c r="AT180" s="1"/>
  <c r="AS179"/>
  <c r="AT179" s="1"/>
  <c r="AS176"/>
  <c r="AT176" s="1"/>
  <c r="AS177"/>
  <c r="AT177" s="1"/>
  <c r="AS175"/>
  <c r="AT175" s="1"/>
  <c r="AS169"/>
  <c r="AT169" s="1"/>
  <c r="AS167"/>
  <c r="AT167" s="1"/>
  <c r="AS166"/>
  <c r="AT166" s="1"/>
  <c r="AS165"/>
  <c r="AS168"/>
  <c r="AT168" s="1"/>
  <c r="AS171"/>
  <c r="AT171" s="1"/>
  <c r="AS172"/>
  <c r="AT172" s="1"/>
  <c r="AS170"/>
  <c r="AT170" s="1"/>
  <c r="I304"/>
  <c r="B320"/>
  <c r="B336"/>
  <c r="I303"/>
  <c r="B324"/>
  <c r="B328"/>
  <c r="B333"/>
  <c r="B341"/>
  <c r="I305"/>
  <c r="I315"/>
  <c r="I319"/>
  <c r="B334"/>
  <c r="I313"/>
  <c r="B325"/>
  <c r="B329"/>
  <c r="O304" i="44"/>
  <c r="O307" s="1"/>
  <c r="BE214" i="60"/>
  <c r="BE215"/>
  <c r="BE216" s="1"/>
  <c r="G21"/>
  <c r="K272"/>
  <c r="J272"/>
  <c r="G20"/>
  <c r="K271"/>
  <c r="J271"/>
  <c r="I254"/>
  <c r="G265" s="1"/>
  <c r="G47" s="1"/>
  <c r="G4"/>
  <c r="K255"/>
  <c r="G13"/>
  <c r="J264"/>
  <c r="K264"/>
  <c r="G15"/>
  <c r="J266"/>
  <c r="K266"/>
  <c r="O307"/>
  <c r="BE173"/>
  <c r="H222"/>
  <c r="F50" s="1"/>
  <c r="H221"/>
  <c r="F49" s="1"/>
  <c r="AZ177"/>
  <c r="BA177" s="1"/>
  <c r="AZ178"/>
  <c r="BA178" s="1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6"/>
  <c r="BA176" s="1"/>
  <c r="AZ174"/>
  <c r="BA174" s="1"/>
  <c r="AZ169"/>
  <c r="BA169" s="1"/>
  <c r="AZ175"/>
  <c r="BA175" s="1"/>
  <c r="AZ171"/>
  <c r="BA171" s="1"/>
  <c r="AZ168"/>
  <c r="BA168" s="1"/>
  <c r="AZ167"/>
  <c r="BA167" s="1"/>
  <c r="BA166"/>
  <c r="AZ173"/>
  <c r="BA173" s="1"/>
  <c r="AZ170"/>
  <c r="BA170" s="1"/>
  <c r="AS209"/>
  <c r="AQ219" s="1"/>
  <c r="G236" s="1"/>
  <c r="AT210"/>
  <c r="AQ220" s="1"/>
  <c r="H236" s="1"/>
  <c r="G17"/>
  <c r="J268"/>
  <c r="K268"/>
  <c r="G16"/>
  <c r="J267"/>
  <c r="K267"/>
  <c r="G12"/>
  <c r="K263"/>
  <c r="J263"/>
  <c r="G7"/>
  <c r="J258"/>
  <c r="K258"/>
  <c r="BC276"/>
  <c r="AW322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39"/>
  <c r="H43" s="1"/>
  <c r="B338"/>
  <c r="I335"/>
  <c r="H39" s="1"/>
  <c r="B334"/>
  <c r="I331"/>
  <c r="H35" s="1"/>
  <c r="B321"/>
  <c r="I317"/>
  <c r="I30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2"/>
  <c r="I305"/>
  <c r="I304"/>
  <c r="G8"/>
  <c r="K259"/>
  <c r="J259"/>
  <c r="G23"/>
  <c r="K274"/>
  <c r="J274"/>
  <c r="G9"/>
  <c r="J260"/>
  <c r="K260"/>
  <c r="G18"/>
  <c r="J269"/>
  <c r="K269"/>
  <c r="G11"/>
  <c r="K262"/>
  <c r="J262"/>
  <c r="G5"/>
  <c r="K256"/>
  <c r="AT165"/>
  <c r="AQ176" s="1"/>
  <c r="G191" s="1"/>
  <c r="AS164"/>
  <c r="AQ175" s="1"/>
  <c r="F191" s="1"/>
  <c r="A128"/>
  <c r="A84"/>
  <c r="E194"/>
  <c r="BS168"/>
  <c r="BJ176"/>
  <c r="BJ170"/>
  <c r="BJ181"/>
  <c r="BJ179"/>
  <c r="BJ172"/>
  <c r="BJ177"/>
  <c r="BJ173"/>
  <c r="BJ182"/>
  <c r="BJ183"/>
  <c r="BJ167"/>
  <c r="BJ174"/>
  <c r="BJ184"/>
  <c r="BJ178"/>
  <c r="BJ175"/>
  <c r="BJ180"/>
  <c r="BJ169"/>
  <c r="BJ171"/>
  <c r="BJ168"/>
  <c r="G176"/>
  <c r="E48" s="1"/>
  <c r="G177"/>
  <c r="E49" s="1"/>
  <c r="U308"/>
  <c r="U307"/>
  <c r="Y319"/>
  <c r="Y315"/>
  <c r="Y307"/>
  <c r="Y306"/>
  <c r="Y305"/>
  <c r="Y316"/>
  <c r="Y313"/>
  <c r="Y317"/>
  <c r="Y311"/>
  <c r="E324"/>
  <c r="Y318"/>
  <c r="Y314"/>
  <c r="Y312"/>
  <c r="Y310"/>
  <c r="Y309"/>
  <c r="Y308"/>
  <c r="Y304"/>
  <c r="AG302"/>
  <c r="Y302"/>
  <c r="Y303"/>
  <c r="O263"/>
  <c r="G22"/>
  <c r="K273"/>
  <c r="J273"/>
  <c r="G6"/>
  <c r="K257"/>
  <c r="J257"/>
  <c r="G14"/>
  <c r="K265"/>
  <c r="J265"/>
  <c r="G10"/>
  <c r="K261"/>
  <c r="J261"/>
  <c r="G19"/>
  <c r="J270"/>
  <c r="K270"/>
  <c r="AZ228"/>
  <c r="BA228" s="1"/>
  <c r="AZ225"/>
  <c r="BA225" s="1"/>
  <c r="AZ218"/>
  <c r="BA218" s="1"/>
  <c r="AZ215"/>
  <c r="BA215" s="1"/>
  <c r="AZ221"/>
  <c r="BA221" s="1"/>
  <c r="AZ223"/>
  <c r="BA223" s="1"/>
  <c r="AZ229"/>
  <c r="BA229" s="1"/>
  <c r="AZ219"/>
  <c r="BA219" s="1"/>
  <c r="AZ216"/>
  <c r="BA216" s="1"/>
  <c r="AZ227"/>
  <c r="BA227" s="1"/>
  <c r="AZ220"/>
  <c r="BA220" s="1"/>
  <c r="AZ217"/>
  <c r="BA217" s="1"/>
  <c r="AZ213"/>
  <c r="BA213" s="1"/>
  <c r="BA211"/>
  <c r="AZ226"/>
  <c r="BA226" s="1"/>
  <c r="AZ224"/>
  <c r="BA224" s="1"/>
  <c r="AZ222"/>
  <c r="BA222" s="1"/>
  <c r="AZ212"/>
  <c r="BA212" s="1"/>
  <c r="AZ214"/>
  <c r="BA214" s="1"/>
  <c r="A217"/>
  <c r="A262" s="1"/>
  <c r="A307" s="1"/>
  <c r="A172"/>
  <c r="Y273"/>
  <c r="Y269"/>
  <c r="Y267"/>
  <c r="Y265"/>
  <c r="Y264"/>
  <c r="Y263"/>
  <c r="Y257"/>
  <c r="Y270"/>
  <c r="Y262"/>
  <c r="Y261"/>
  <c r="Y271"/>
  <c r="Y260"/>
  <c r="Y274"/>
  <c r="Y272"/>
  <c r="Y268"/>
  <c r="Y266"/>
  <c r="AG257"/>
  <c r="E279"/>
  <c r="Y259"/>
  <c r="Y258"/>
  <c r="F239"/>
  <c r="BS213"/>
  <c r="BJ215"/>
  <c r="BJ217"/>
  <c r="BJ221"/>
  <c r="BJ222"/>
  <c r="BJ226"/>
  <c r="BJ218"/>
  <c r="BJ212"/>
  <c r="BJ224"/>
  <c r="BJ223"/>
  <c r="BJ225"/>
  <c r="BJ227"/>
  <c r="BJ229"/>
  <c r="BJ228"/>
  <c r="BJ219"/>
  <c r="BJ220"/>
  <c r="BJ213"/>
  <c r="BJ216"/>
  <c r="BJ214"/>
  <c r="H220"/>
  <c r="F48" s="1"/>
  <c r="G178"/>
  <c r="E50" s="1"/>
  <c r="H223"/>
  <c r="F51" s="1"/>
  <c r="G179"/>
  <c r="E51" s="1"/>
  <c r="AQ176" i="59"/>
  <c r="G191" s="1"/>
  <c r="AS164"/>
  <c r="AQ175" s="1"/>
  <c r="F191" s="1"/>
  <c r="G6"/>
  <c r="I6" s="1"/>
  <c r="S6" i="44" s="1"/>
  <c r="K257" i="59"/>
  <c r="J257"/>
  <c r="G12"/>
  <c r="I12" s="1"/>
  <c r="S12" i="44" s="1"/>
  <c r="J263" i="59"/>
  <c r="K263"/>
  <c r="G20"/>
  <c r="J271"/>
  <c r="K271"/>
  <c r="G16"/>
  <c r="I16" s="1"/>
  <c r="S16" i="44" s="1"/>
  <c r="K267" i="59"/>
  <c r="J267"/>
  <c r="BE215"/>
  <c r="BE216" s="1"/>
  <c r="BE214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39"/>
  <c r="H43" s="1"/>
  <c r="B338"/>
  <c r="I335"/>
  <c r="H39" s="1"/>
  <c r="B334"/>
  <c r="I331"/>
  <c r="H35" s="1"/>
  <c r="B321"/>
  <c r="I31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8"/>
  <c r="I307"/>
  <c r="I300"/>
  <c r="I303"/>
  <c r="I301"/>
  <c r="I302"/>
  <c r="I305"/>
  <c r="I304"/>
  <c r="U305"/>
  <c r="U308" s="1"/>
  <c r="U304"/>
  <c r="U307" s="1"/>
  <c r="BC322"/>
  <c r="BI276"/>
  <c r="BI322" s="1"/>
  <c r="AZ229"/>
  <c r="BA229" s="1"/>
  <c r="AZ219"/>
  <c r="BA219" s="1"/>
  <c r="AZ227"/>
  <c r="BA227" s="1"/>
  <c r="AZ228"/>
  <c r="BA228" s="1"/>
  <c r="AZ215"/>
  <c r="BA215" s="1"/>
  <c r="AZ220"/>
  <c r="BA220" s="1"/>
  <c r="AZ226"/>
  <c r="BA226" s="1"/>
  <c r="AZ216"/>
  <c r="BA216" s="1"/>
  <c r="AZ211"/>
  <c r="BA211" s="1"/>
  <c r="AZ214"/>
  <c r="BA214" s="1"/>
  <c r="AZ222"/>
  <c r="BA222" s="1"/>
  <c r="AZ212"/>
  <c r="BA212" s="1"/>
  <c r="AZ221"/>
  <c r="BA221" s="1"/>
  <c r="AZ217"/>
  <c r="BA217" s="1"/>
  <c r="AZ213"/>
  <c r="BA213" s="1"/>
  <c r="AZ225"/>
  <c r="BA225" s="1"/>
  <c r="AZ218"/>
  <c r="BA218" s="1"/>
  <c r="AZ223"/>
  <c r="BA223" s="1"/>
  <c r="AZ224"/>
  <c r="BA224" s="1"/>
  <c r="AZ210"/>
  <c r="BF169"/>
  <c r="BE172" s="1"/>
  <c r="BF170"/>
  <c r="BE173" s="1"/>
  <c r="AZ184"/>
  <c r="BA184" s="1"/>
  <c r="AZ183"/>
  <c r="BA183" s="1"/>
  <c r="AZ177"/>
  <c r="BA177" s="1"/>
  <c r="AZ175"/>
  <c r="BA175" s="1"/>
  <c r="AZ178"/>
  <c r="BA178" s="1"/>
  <c r="AZ174"/>
  <c r="BA174" s="1"/>
  <c r="AZ173"/>
  <c r="BA173" s="1"/>
  <c r="AZ182"/>
  <c r="BA182" s="1"/>
  <c r="AZ181"/>
  <c r="BA181" s="1"/>
  <c r="AZ180"/>
  <c r="BA180" s="1"/>
  <c r="AZ179"/>
  <c r="BA179" s="1"/>
  <c r="AZ172"/>
  <c r="BA172" s="1"/>
  <c r="AZ176"/>
  <c r="BA176" s="1"/>
  <c r="AZ171"/>
  <c r="BA171" s="1"/>
  <c r="AZ170"/>
  <c r="BA170" s="1"/>
  <c r="AZ169"/>
  <c r="BA169" s="1"/>
  <c r="AZ168"/>
  <c r="BA168" s="1"/>
  <c r="AZ167"/>
  <c r="BA167" s="1"/>
  <c r="AZ166"/>
  <c r="BA166" s="1"/>
  <c r="AZ165"/>
  <c r="O305"/>
  <c r="O308" s="1"/>
  <c r="O304"/>
  <c r="O307" s="1"/>
  <c r="G176"/>
  <c r="E48" s="1"/>
  <c r="H223"/>
  <c r="F51" s="1"/>
  <c r="G5"/>
  <c r="I5" s="1"/>
  <c r="S5" i="44" s="1"/>
  <c r="J256" i="59"/>
  <c r="K256"/>
  <c r="G7"/>
  <c r="I7" s="1"/>
  <c r="S7" i="44" s="1"/>
  <c r="K258" i="59"/>
  <c r="J258"/>
  <c r="G17"/>
  <c r="I17" s="1"/>
  <c r="K268"/>
  <c r="J268"/>
  <c r="G23"/>
  <c r="I23" s="1"/>
  <c r="S23" i="44" s="1"/>
  <c r="K274" i="59"/>
  <c r="J274"/>
  <c r="G13"/>
  <c r="I13" s="1"/>
  <c r="S13" i="44" s="1"/>
  <c r="K264" i="59"/>
  <c r="J264"/>
  <c r="U261"/>
  <c r="U263" s="1"/>
  <c r="U262"/>
  <c r="Y274"/>
  <c r="E279"/>
  <c r="Y272"/>
  <c r="Y266"/>
  <c r="Y258"/>
  <c r="Y273"/>
  <c r="Y269"/>
  <c r="Y267"/>
  <c r="Y265"/>
  <c r="Y264"/>
  <c r="Y263"/>
  <c r="Y270"/>
  <c r="Y271"/>
  <c r="Y268"/>
  <c r="Y261"/>
  <c r="Y260"/>
  <c r="Y259"/>
  <c r="Y257"/>
  <c r="Y255"/>
  <c r="Y256"/>
  <c r="Y262"/>
  <c r="AG257"/>
  <c r="H221"/>
  <c r="F49" s="1"/>
  <c r="I254"/>
  <c r="G265" s="1"/>
  <c r="G47" s="1"/>
  <c r="G4"/>
  <c r="I4" s="1"/>
  <c r="S4" i="44" s="1"/>
  <c r="K255" i="59"/>
  <c r="J255"/>
  <c r="G21"/>
  <c r="I21" s="1"/>
  <c r="J272"/>
  <c r="K272"/>
  <c r="G14"/>
  <c r="I14" s="1"/>
  <c r="K265"/>
  <c r="J265"/>
  <c r="G19"/>
  <c r="I19" s="1"/>
  <c r="S19" i="44" s="1"/>
  <c r="J270" i="59"/>
  <c r="K270"/>
  <c r="G10"/>
  <c r="I10" s="1"/>
  <c r="K261"/>
  <c r="J261"/>
  <c r="G22"/>
  <c r="I22" s="1"/>
  <c r="S22" i="44" s="1"/>
  <c r="J273" i="59"/>
  <c r="K273"/>
  <c r="O261"/>
  <c r="O263" s="1"/>
  <c r="O262"/>
  <c r="A128"/>
  <c r="A84"/>
  <c r="H222"/>
  <c r="F50" s="1"/>
  <c r="G179"/>
  <c r="E51" s="1"/>
  <c r="G9"/>
  <c r="J260"/>
  <c r="K260"/>
  <c r="G11"/>
  <c r="I11" s="1"/>
  <c r="J262"/>
  <c r="K262"/>
  <c r="G15"/>
  <c r="I15" s="1"/>
  <c r="S15" i="44" s="1"/>
  <c r="J266" i="59"/>
  <c r="K266"/>
  <c r="G8"/>
  <c r="I8" s="1"/>
  <c r="S8" i="44" s="1"/>
  <c r="J259" i="59"/>
  <c r="K259"/>
  <c r="G18"/>
  <c r="J269"/>
  <c r="K269"/>
  <c r="F239"/>
  <c r="BS213"/>
  <c r="BJ220"/>
  <c r="BJ218"/>
  <c r="BJ227"/>
  <c r="BJ229"/>
  <c r="BJ216"/>
  <c r="BJ228"/>
  <c r="BJ223"/>
  <c r="BJ219"/>
  <c r="BJ226"/>
  <c r="BJ213"/>
  <c r="BJ211"/>
  <c r="BJ222"/>
  <c r="BJ225"/>
  <c r="BJ221"/>
  <c r="BJ217"/>
  <c r="BJ224"/>
  <c r="BJ214"/>
  <c r="BJ210"/>
  <c r="BJ215"/>
  <c r="BJ212"/>
  <c r="Y319"/>
  <c r="Y315"/>
  <c r="Y316"/>
  <c r="Y313"/>
  <c r="Y317"/>
  <c r="Y311"/>
  <c r="E324"/>
  <c r="Y318"/>
  <c r="Y314"/>
  <c r="Y312"/>
  <c r="Y310"/>
  <c r="Y309"/>
  <c r="Y308"/>
  <c r="Y307"/>
  <c r="Y303"/>
  <c r="Y301"/>
  <c r="Y306"/>
  <c r="AG302"/>
  <c r="Y302"/>
  <c r="Y305"/>
  <c r="Y304"/>
  <c r="Y300"/>
  <c r="AS209"/>
  <c r="AQ219" s="1"/>
  <c r="G236" s="1"/>
  <c r="AT210"/>
  <c r="AQ220" s="1"/>
  <c r="H236" s="1"/>
  <c r="A217"/>
  <c r="A262" s="1"/>
  <c r="A307" s="1"/>
  <c r="A172"/>
  <c r="E194"/>
  <c r="BS168"/>
  <c r="BJ168"/>
  <c r="BJ177"/>
  <c r="BJ182"/>
  <c r="BJ184"/>
  <c r="BJ166"/>
  <c r="BJ178"/>
  <c r="BJ181"/>
  <c r="BJ175"/>
  <c r="BJ171"/>
  <c r="BJ174"/>
  <c r="BJ173"/>
  <c r="BJ183"/>
  <c r="BJ176"/>
  <c r="BJ179"/>
  <c r="BJ170"/>
  <c r="BJ165"/>
  <c r="BJ180"/>
  <c r="BJ167"/>
  <c r="BJ169"/>
  <c r="BJ172"/>
  <c r="G178"/>
  <c r="E50" s="1"/>
  <c r="H220"/>
  <c r="F48" s="1"/>
  <c r="G177"/>
  <c r="E49" s="1"/>
  <c r="G177" i="58"/>
  <c r="E49" s="1"/>
  <c r="Y274"/>
  <c r="Y270"/>
  <c r="Y262"/>
  <c r="AG257"/>
  <c r="Y256"/>
  <c r="E279"/>
  <c r="Y271"/>
  <c r="Y268"/>
  <c r="Y261"/>
  <c r="Y260"/>
  <c r="Y259"/>
  <c r="Y272"/>
  <c r="Y266"/>
  <c r="Y258"/>
  <c r="Y273"/>
  <c r="Y264"/>
  <c r="Y257"/>
  <c r="Y265"/>
  <c r="Y267"/>
  <c r="Y263"/>
  <c r="Y269"/>
  <c r="Y255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04"/>
  <c r="I302"/>
  <c r="I341"/>
  <c r="H45" s="1"/>
  <c r="B340"/>
  <c r="I337"/>
  <c r="H41" s="1"/>
  <c r="B336"/>
  <c r="I333"/>
  <c r="H37" s="1"/>
  <c r="B332"/>
  <c r="I320"/>
  <c r="H24" s="1"/>
  <c r="I319"/>
  <c r="I315"/>
  <c r="I311"/>
  <c r="I306"/>
  <c r="G15"/>
  <c r="K266"/>
  <c r="J266"/>
  <c r="I254"/>
  <c r="G265" s="1"/>
  <c r="G47" s="1"/>
  <c r="G4"/>
  <c r="K255"/>
  <c r="J255"/>
  <c r="G16"/>
  <c r="K267"/>
  <c r="J267"/>
  <c r="G6"/>
  <c r="J257"/>
  <c r="K257"/>
  <c r="G17"/>
  <c r="J268"/>
  <c r="K268"/>
  <c r="H223"/>
  <c r="F51" s="1"/>
  <c r="G178"/>
  <c r="E50" s="1"/>
  <c r="U262"/>
  <c r="U261"/>
  <c r="U263" s="1"/>
  <c r="AS164"/>
  <c r="AQ175" s="1"/>
  <c r="F191" s="1"/>
  <c r="AT165"/>
  <c r="AQ176" s="1"/>
  <c r="G191" s="1"/>
  <c r="A128"/>
  <c r="A84"/>
  <c r="BE214"/>
  <c r="BE215"/>
  <c r="BE216" s="1"/>
  <c r="F239"/>
  <c r="BS213"/>
  <c r="BJ226"/>
  <c r="BJ228"/>
  <c r="BJ224"/>
  <c r="BJ212"/>
  <c r="BJ227"/>
  <c r="BJ213"/>
  <c r="BJ214"/>
  <c r="BJ219"/>
  <c r="BJ215"/>
  <c r="BJ217"/>
  <c r="BJ211"/>
  <c r="BJ220"/>
  <c r="BJ223"/>
  <c r="BJ221"/>
  <c r="BJ216"/>
  <c r="BJ229"/>
  <c r="BJ225"/>
  <c r="BJ210"/>
  <c r="BJ222"/>
  <c r="BJ218"/>
  <c r="AZ222"/>
  <c r="BA222" s="1"/>
  <c r="AZ226"/>
  <c r="BA226" s="1"/>
  <c r="AZ221"/>
  <c r="BA221" s="1"/>
  <c r="AZ213"/>
  <c r="BA213" s="1"/>
  <c r="AZ211"/>
  <c r="BA211" s="1"/>
  <c r="AZ225"/>
  <c r="BA225" s="1"/>
  <c r="AZ218"/>
  <c r="BA218" s="1"/>
  <c r="AZ223"/>
  <c r="BA223" s="1"/>
  <c r="AZ214"/>
  <c r="BA214" s="1"/>
  <c r="AZ229"/>
  <c r="BA229" s="1"/>
  <c r="AZ219"/>
  <c r="BA219" s="1"/>
  <c r="AZ227"/>
  <c r="BA227" s="1"/>
  <c r="AZ215"/>
  <c r="BA215" s="1"/>
  <c r="AZ224"/>
  <c r="BA224" s="1"/>
  <c r="AZ212"/>
  <c r="BA212" s="1"/>
  <c r="AZ228"/>
  <c r="BA228" s="1"/>
  <c r="AZ220"/>
  <c r="BA220" s="1"/>
  <c r="AZ216"/>
  <c r="BA216" s="1"/>
  <c r="AZ210"/>
  <c r="AZ217"/>
  <c r="BA217" s="1"/>
  <c r="G5"/>
  <c r="J256"/>
  <c r="K256"/>
  <c r="G13"/>
  <c r="K264"/>
  <c r="J264"/>
  <c r="G23"/>
  <c r="J274"/>
  <c r="K274"/>
  <c r="G21"/>
  <c r="J272"/>
  <c r="K272"/>
  <c r="G14"/>
  <c r="K265"/>
  <c r="J265"/>
  <c r="O262"/>
  <c r="O261"/>
  <c r="O263" s="1"/>
  <c r="E194"/>
  <c r="BS168"/>
  <c r="BJ176"/>
  <c r="BJ181"/>
  <c r="BJ182"/>
  <c r="BJ166"/>
  <c r="BJ174"/>
  <c r="BJ167"/>
  <c r="BJ183"/>
  <c r="BJ175"/>
  <c r="BJ171"/>
  <c r="BJ168"/>
  <c r="BJ179"/>
  <c r="BJ178"/>
  <c r="BJ170"/>
  <c r="BJ169"/>
  <c r="BJ172"/>
  <c r="BJ180"/>
  <c r="BJ184"/>
  <c r="BJ177"/>
  <c r="BJ165"/>
  <c r="BJ173"/>
  <c r="AS209"/>
  <c r="AQ219" s="1"/>
  <c r="G236" s="1"/>
  <c r="AT210"/>
  <c r="AQ220" s="1"/>
  <c r="H236" s="1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6"/>
  <c r="BA176" s="1"/>
  <c r="AZ171"/>
  <c r="BA171" s="1"/>
  <c r="AZ170"/>
  <c r="BA170" s="1"/>
  <c r="AZ177"/>
  <c r="BA177" s="1"/>
  <c r="AZ175"/>
  <c r="BA175" s="1"/>
  <c r="AZ169"/>
  <c r="BA169" s="1"/>
  <c r="AZ167"/>
  <c r="BA167" s="1"/>
  <c r="AZ166"/>
  <c r="BA166" s="1"/>
  <c r="AZ165"/>
  <c r="AZ173"/>
  <c r="BA173" s="1"/>
  <c r="AZ168"/>
  <c r="BA168" s="1"/>
  <c r="AZ178"/>
  <c r="BA178" s="1"/>
  <c r="AZ174"/>
  <c r="BA174" s="1"/>
  <c r="H221"/>
  <c r="F49" s="1"/>
  <c r="H220"/>
  <c r="F48" s="1"/>
  <c r="A217"/>
  <c r="A262" s="1"/>
  <c r="A307" s="1"/>
  <c r="A172"/>
  <c r="Y319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G7"/>
  <c r="K258"/>
  <c r="J258"/>
  <c r="G10"/>
  <c r="J261"/>
  <c r="K261"/>
  <c r="G22"/>
  <c r="J273"/>
  <c r="K273"/>
  <c r="G11"/>
  <c r="K262"/>
  <c r="J262"/>
  <c r="G12"/>
  <c r="J263"/>
  <c r="K263"/>
  <c r="BF170"/>
  <c r="BE173" s="1"/>
  <c r="BF169"/>
  <c r="BE172" s="1"/>
  <c r="H222"/>
  <c r="F50" s="1"/>
  <c r="U305"/>
  <c r="U308" s="1"/>
  <c r="U304"/>
  <c r="U307" s="1"/>
  <c r="G19"/>
  <c r="J270"/>
  <c r="K270"/>
  <c r="G8"/>
  <c r="K259"/>
  <c r="J259"/>
  <c r="G18"/>
  <c r="K269"/>
  <c r="J269"/>
  <c r="G9"/>
  <c r="J260"/>
  <c r="K260"/>
  <c r="G20"/>
  <c r="K271"/>
  <c r="J271"/>
  <c r="O305"/>
  <c r="O308" s="1"/>
  <c r="O304"/>
  <c r="O307" s="1"/>
  <c r="BC276"/>
  <c r="AW322"/>
  <c r="G179"/>
  <c r="E51" s="1"/>
  <c r="G176"/>
  <c r="E48" s="1"/>
  <c r="G178" i="57"/>
  <c r="E50" s="1"/>
  <c r="BE215"/>
  <c r="BE216" s="1"/>
  <c r="BE214"/>
  <c r="O305"/>
  <c r="O308" s="1"/>
  <c r="O304"/>
  <c r="O307" s="1"/>
  <c r="I254"/>
  <c r="G265" s="1"/>
  <c r="G47" s="1"/>
  <c r="G4"/>
  <c r="K255"/>
  <c r="J255"/>
  <c r="G21"/>
  <c r="J272"/>
  <c r="K272"/>
  <c r="G14"/>
  <c r="K265"/>
  <c r="J265"/>
  <c r="G5"/>
  <c r="J256"/>
  <c r="K256"/>
  <c r="G23"/>
  <c r="K274"/>
  <c r="J274"/>
  <c r="G13"/>
  <c r="J264"/>
  <c r="K264"/>
  <c r="E194"/>
  <c r="BS168"/>
  <c r="BJ165"/>
  <c r="BJ167"/>
  <c r="BJ181"/>
  <c r="BJ179"/>
  <c r="BJ176"/>
  <c r="BJ182"/>
  <c r="BJ178"/>
  <c r="BJ175"/>
  <c r="BJ173"/>
  <c r="BJ183"/>
  <c r="BJ177"/>
  <c r="BJ172"/>
  <c r="BJ174"/>
  <c r="BJ166"/>
  <c r="BJ170"/>
  <c r="BJ168"/>
  <c r="BJ180"/>
  <c r="BJ184"/>
  <c r="BJ171"/>
  <c r="BJ169"/>
  <c r="O262"/>
  <c r="O261"/>
  <c r="O263" s="1"/>
  <c r="H222"/>
  <c r="F50" s="1"/>
  <c r="Y274"/>
  <c r="E279"/>
  <c r="Y272"/>
  <c r="Y266"/>
  <c r="Y273"/>
  <c r="Y269"/>
  <c r="Y267"/>
  <c r="Y265"/>
  <c r="Y264"/>
  <c r="Y263"/>
  <c r="Y257"/>
  <c r="Y255"/>
  <c r="Y270"/>
  <c r="Y262"/>
  <c r="AG257"/>
  <c r="Y256"/>
  <c r="Y271"/>
  <c r="Y268"/>
  <c r="Y261"/>
  <c r="Y260"/>
  <c r="Y259"/>
  <c r="Y258"/>
  <c r="AT210"/>
  <c r="AQ220" s="1"/>
  <c r="H236" s="1"/>
  <c r="AS209"/>
  <c r="AQ219" s="1"/>
  <c r="G236" s="1"/>
  <c r="A129"/>
  <c r="A85"/>
  <c r="G11"/>
  <c r="K262"/>
  <c r="J262"/>
  <c r="G12"/>
  <c r="K263"/>
  <c r="J263"/>
  <c r="G19"/>
  <c r="J270"/>
  <c r="K270"/>
  <c r="G22"/>
  <c r="J273"/>
  <c r="K273"/>
  <c r="H220"/>
  <c r="F48" s="1"/>
  <c r="U261"/>
  <c r="U263" s="1"/>
  <c r="U262"/>
  <c r="F239"/>
  <c r="BS213"/>
  <c r="BJ210"/>
  <c r="BJ212"/>
  <c r="BJ217"/>
  <c r="BJ215"/>
  <c r="BJ218"/>
  <c r="BJ227"/>
  <c r="BJ226"/>
  <c r="BJ220"/>
  <c r="BJ219"/>
  <c r="BJ221"/>
  <c r="BJ228"/>
  <c r="BJ223"/>
  <c r="BJ211"/>
  <c r="BJ224"/>
  <c r="BJ222"/>
  <c r="BJ229"/>
  <c r="BJ216"/>
  <c r="BJ214"/>
  <c r="BJ213"/>
  <c r="BJ225"/>
  <c r="AZ184"/>
  <c r="BA184" s="1"/>
  <c r="AZ183"/>
  <c r="BA183" s="1"/>
  <c r="AZ182"/>
  <c r="BA182" s="1"/>
  <c r="AZ181"/>
  <c r="BA181" s="1"/>
  <c r="AZ180"/>
  <c r="BA180" s="1"/>
  <c r="AZ179"/>
  <c r="BA179" s="1"/>
  <c r="AZ176"/>
  <c r="BA176" s="1"/>
  <c r="AZ171"/>
  <c r="BA171" s="1"/>
  <c r="AZ170"/>
  <c r="BA170" s="1"/>
  <c r="AZ177"/>
  <c r="BA177" s="1"/>
  <c r="AZ175"/>
  <c r="BA175" s="1"/>
  <c r="AZ169"/>
  <c r="BA169" s="1"/>
  <c r="AZ167"/>
  <c r="BA167" s="1"/>
  <c r="AZ166"/>
  <c r="BA166" s="1"/>
  <c r="AZ165"/>
  <c r="AZ178"/>
  <c r="BA178" s="1"/>
  <c r="AZ174"/>
  <c r="BA174" s="1"/>
  <c r="AZ173"/>
  <c r="BA173" s="1"/>
  <c r="AZ168"/>
  <c r="BA168" s="1"/>
  <c r="AZ172"/>
  <c r="BA172" s="1"/>
  <c r="A218"/>
  <c r="A263" s="1"/>
  <c r="A308" s="1"/>
  <c r="A173"/>
  <c r="G10"/>
  <c r="J261"/>
  <c r="K261"/>
  <c r="G9"/>
  <c r="K260"/>
  <c r="J260"/>
  <c r="G20"/>
  <c r="J271"/>
  <c r="K271"/>
  <c r="G15"/>
  <c r="J266"/>
  <c r="K266"/>
  <c r="G18"/>
  <c r="J269"/>
  <c r="K269"/>
  <c r="Y319"/>
  <c r="Y315"/>
  <c r="Y307"/>
  <c r="Y306"/>
  <c r="Y305"/>
  <c r="Y316"/>
  <c r="Y313"/>
  <c r="Y304"/>
  <c r="Y303"/>
  <c r="Y302"/>
  <c r="Y300"/>
  <c r="Y317"/>
  <c r="Y311"/>
  <c r="E324"/>
  <c r="Y318"/>
  <c r="Y314"/>
  <c r="Y312"/>
  <c r="Y310"/>
  <c r="Y309"/>
  <c r="Y308"/>
  <c r="AG302"/>
  <c r="Y301"/>
  <c r="AT165"/>
  <c r="AQ176" s="1"/>
  <c r="G191" s="1"/>
  <c r="AS164"/>
  <c r="AQ175" s="1"/>
  <c r="F191" s="1"/>
  <c r="H223"/>
  <c r="F51" s="1"/>
  <c r="BC276"/>
  <c r="AW322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04"/>
  <c r="I341"/>
  <c r="H45" s="1"/>
  <c r="B340"/>
  <c r="I337"/>
  <c r="H41" s="1"/>
  <c r="B336"/>
  <c r="I333"/>
  <c r="H37" s="1"/>
  <c r="B332"/>
  <c r="I320"/>
  <c r="H24" s="1"/>
  <c r="I319"/>
  <c r="I315"/>
  <c r="I311"/>
  <c r="I306"/>
  <c r="I302"/>
  <c r="G8"/>
  <c r="K259"/>
  <c r="J259"/>
  <c r="G6"/>
  <c r="J257"/>
  <c r="K257"/>
  <c r="G17"/>
  <c r="J268"/>
  <c r="K268"/>
  <c r="G7"/>
  <c r="J258"/>
  <c r="K258"/>
  <c r="G16"/>
  <c r="J267"/>
  <c r="K267"/>
  <c r="BF170"/>
  <c r="BE173" s="1"/>
  <c r="BF169"/>
  <c r="BE172" s="1"/>
  <c r="AZ227"/>
  <c r="BA227" s="1"/>
  <c r="AZ217"/>
  <c r="BA217" s="1"/>
  <c r="AZ219"/>
  <c r="BA219" s="1"/>
  <c r="AZ216"/>
  <c r="BA216" s="1"/>
  <c r="AZ229"/>
  <c r="BA229" s="1"/>
  <c r="AZ224"/>
  <c r="BA224" s="1"/>
  <c r="AZ220"/>
  <c r="BA220" s="1"/>
  <c r="AZ210"/>
  <c r="AZ221"/>
  <c r="BA221" s="1"/>
  <c r="AZ213"/>
  <c r="BA213" s="1"/>
  <c r="AZ228"/>
  <c r="BA228" s="1"/>
  <c r="AZ222"/>
  <c r="BA222" s="1"/>
  <c r="AZ226"/>
  <c r="BA226" s="1"/>
  <c r="AZ212"/>
  <c r="BA212" s="1"/>
  <c r="AZ214"/>
  <c r="BA214" s="1"/>
  <c r="AZ223"/>
  <c r="BA223" s="1"/>
  <c r="AZ225"/>
  <c r="BA225" s="1"/>
  <c r="AZ218"/>
  <c r="BA218" s="1"/>
  <c r="AZ211"/>
  <c r="BA211" s="1"/>
  <c r="AZ215"/>
  <c r="BA215" s="1"/>
  <c r="U305"/>
  <c r="U308" s="1"/>
  <c r="U304"/>
  <c r="U307" s="1"/>
  <c r="H221"/>
  <c r="F49" s="1"/>
  <c r="I306" i="55"/>
  <c r="K306" s="1"/>
  <c r="B322"/>
  <c r="I320"/>
  <c r="H24" s="1"/>
  <c r="I324"/>
  <c r="H28" s="1"/>
  <c r="B321"/>
  <c r="B325"/>
  <c r="I304"/>
  <c r="H8" s="1"/>
  <c r="I334"/>
  <c r="H38" s="1"/>
  <c r="I308"/>
  <c r="J308" s="1"/>
  <c r="B335"/>
  <c r="I318"/>
  <c r="J318" s="1"/>
  <c r="I301"/>
  <c r="K301" s="1"/>
  <c r="I337"/>
  <c r="H41" s="1"/>
  <c r="I328"/>
  <c r="H32" s="1"/>
  <c r="B338"/>
  <c r="B329"/>
  <c r="I311"/>
  <c r="K311" s="1"/>
  <c r="B332"/>
  <c r="B340"/>
  <c r="I309"/>
  <c r="J309" s="1"/>
  <c r="B320"/>
  <c r="B326"/>
  <c r="B330"/>
  <c r="B337"/>
  <c r="I305"/>
  <c r="H9" s="1"/>
  <c r="I331"/>
  <c r="H35" s="1"/>
  <c r="I339"/>
  <c r="H43" s="1"/>
  <c r="I310"/>
  <c r="H14" s="1"/>
  <c r="I322"/>
  <c r="H26" s="1"/>
  <c r="I325"/>
  <c r="H29" s="1"/>
  <c r="I329"/>
  <c r="H33" s="1"/>
  <c r="I336"/>
  <c r="H40" s="1"/>
  <c r="I319"/>
  <c r="J319" s="1"/>
  <c r="B336"/>
  <c r="I302"/>
  <c r="J302" s="1"/>
  <c r="I314"/>
  <c r="K314" s="1"/>
  <c r="B324"/>
  <c r="B328"/>
  <c r="B333"/>
  <c r="B341"/>
  <c r="I317"/>
  <c r="J317" s="1"/>
  <c r="I335"/>
  <c r="H39" s="1"/>
  <c r="I303"/>
  <c r="K303" s="1"/>
  <c r="I316"/>
  <c r="K316" s="1"/>
  <c r="I323"/>
  <c r="H27" s="1"/>
  <c r="I327"/>
  <c r="H31" s="1"/>
  <c r="I332"/>
  <c r="H36" s="1"/>
  <c r="I340"/>
  <c r="H44" s="1"/>
  <c r="I315"/>
  <c r="H19" s="1"/>
  <c r="I333"/>
  <c r="H37" s="1"/>
  <c r="I341"/>
  <c r="H45" s="1"/>
  <c r="I312"/>
  <c r="K312" s="1"/>
  <c r="I321"/>
  <c r="H25" s="1"/>
  <c r="I326"/>
  <c r="H30" s="1"/>
  <c r="I330"/>
  <c r="H34" s="1"/>
  <c r="I338"/>
  <c r="H42" s="1"/>
  <c r="I307"/>
  <c r="J307" s="1"/>
  <c r="B334"/>
  <c r="I300"/>
  <c r="H4" s="1"/>
  <c r="I313"/>
  <c r="K313" s="1"/>
  <c r="B323"/>
  <c r="B327"/>
  <c r="B331"/>
  <c r="H16"/>
  <c r="U261"/>
  <c r="U263" s="1"/>
  <c r="U262"/>
  <c r="U305"/>
  <c r="U308" s="1"/>
  <c r="U304"/>
  <c r="U307" s="1"/>
  <c r="A217"/>
  <c r="A262" s="1"/>
  <c r="A307" s="1"/>
  <c r="A172"/>
  <c r="K319"/>
  <c r="J314"/>
  <c r="K317"/>
  <c r="J316"/>
  <c r="H223"/>
  <c r="F51" s="1"/>
  <c r="G179"/>
  <c r="E51" s="1"/>
  <c r="G269"/>
  <c r="G51" s="1"/>
  <c r="H17"/>
  <c r="BF170"/>
  <c r="BE173" s="1"/>
  <c r="BF169"/>
  <c r="BE172" s="1"/>
  <c r="AZ177"/>
  <c r="BA177" s="1"/>
  <c r="AZ175"/>
  <c r="BA175" s="1"/>
  <c r="AZ178"/>
  <c r="BA178" s="1"/>
  <c r="AZ174"/>
  <c r="BA174" s="1"/>
  <c r="AZ173"/>
  <c r="BA173" s="1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6"/>
  <c r="BA176" s="1"/>
  <c r="AZ171"/>
  <c r="BA171" s="1"/>
  <c r="AZ170"/>
  <c r="BA170" s="1"/>
  <c r="AZ169"/>
  <c r="BA169" s="1"/>
  <c r="AZ167"/>
  <c r="BA167" s="1"/>
  <c r="AZ166"/>
  <c r="BA166" s="1"/>
  <c r="AZ165"/>
  <c r="AZ168"/>
  <c r="BA168" s="1"/>
  <c r="BL215"/>
  <c r="BL216" s="1"/>
  <c r="BL214"/>
  <c r="F240"/>
  <c r="BZ213"/>
  <c r="BQ214"/>
  <c r="BQ217"/>
  <c r="BQ228"/>
  <c r="BQ220"/>
  <c r="BQ225"/>
  <c r="BQ224"/>
  <c r="BQ222"/>
  <c r="BQ215"/>
  <c r="BQ227"/>
  <c r="BQ213"/>
  <c r="BQ210"/>
  <c r="BQ229"/>
  <c r="BQ221"/>
  <c r="BQ223"/>
  <c r="BQ219"/>
  <c r="BQ216"/>
  <c r="BQ211"/>
  <c r="BQ218"/>
  <c r="BQ212"/>
  <c r="BQ226"/>
  <c r="O305"/>
  <c r="O308" s="1"/>
  <c r="O304"/>
  <c r="O307" s="1"/>
  <c r="K309"/>
  <c r="J305"/>
  <c r="K310"/>
  <c r="H221"/>
  <c r="F49" s="1"/>
  <c r="G267"/>
  <c r="G49" s="1"/>
  <c r="G266"/>
  <c r="G48" s="1"/>
  <c r="G178"/>
  <c r="E50" s="1"/>
  <c r="H222"/>
  <c r="F50" s="1"/>
  <c r="AS164"/>
  <c r="AQ175" s="1"/>
  <c r="F191" s="1"/>
  <c r="AT165"/>
  <c r="AQ176" s="1"/>
  <c r="G191" s="1"/>
  <c r="J300"/>
  <c r="K300"/>
  <c r="E194"/>
  <c r="BS168"/>
  <c r="BJ172"/>
  <c r="BJ182"/>
  <c r="BJ170"/>
  <c r="BJ183"/>
  <c r="BJ184"/>
  <c r="BJ165"/>
  <c r="BJ177"/>
  <c r="BJ175"/>
  <c r="BJ169"/>
  <c r="BJ180"/>
  <c r="BJ179"/>
  <c r="BJ168"/>
  <c r="BJ166"/>
  <c r="BJ173"/>
  <c r="BJ167"/>
  <c r="BJ171"/>
  <c r="BJ174"/>
  <c r="BJ176"/>
  <c r="BJ178"/>
  <c r="BJ181"/>
  <c r="BA210"/>
  <c r="AX220" s="1"/>
  <c r="H237" s="1"/>
  <c r="AZ209"/>
  <c r="AX219" s="1"/>
  <c r="G237" s="1"/>
  <c r="Y274"/>
  <c r="Y272"/>
  <c r="Y266"/>
  <c r="Y273"/>
  <c r="Y269"/>
  <c r="Y267"/>
  <c r="Y265"/>
  <c r="Y264"/>
  <c r="Y263"/>
  <c r="Y257"/>
  <c r="Y255"/>
  <c r="Y270"/>
  <c r="Y262"/>
  <c r="AG257"/>
  <c r="Y256"/>
  <c r="E279"/>
  <c r="Y271"/>
  <c r="Y268"/>
  <c r="Y261"/>
  <c r="Y260"/>
  <c r="Y259"/>
  <c r="Y258"/>
  <c r="AW322"/>
  <c r="BC276"/>
  <c r="BG229"/>
  <c r="BH229" s="1"/>
  <c r="BG216"/>
  <c r="BH216" s="1"/>
  <c r="BG225"/>
  <c r="BH225" s="1"/>
  <c r="BG226"/>
  <c r="BH226" s="1"/>
  <c r="BG210"/>
  <c r="BG224"/>
  <c r="BH224" s="1"/>
  <c r="BG219"/>
  <c r="BH219" s="1"/>
  <c r="BG221"/>
  <c r="BH221" s="1"/>
  <c r="BG217"/>
  <c r="BH217" s="1"/>
  <c r="BG213"/>
  <c r="BH213" s="1"/>
  <c r="BG227"/>
  <c r="BH227" s="1"/>
  <c r="BG228"/>
  <c r="BH228" s="1"/>
  <c r="BG215"/>
  <c r="BH215" s="1"/>
  <c r="BG222"/>
  <c r="BH222" s="1"/>
  <c r="BG220"/>
  <c r="BH220" s="1"/>
  <c r="BG212"/>
  <c r="BH212" s="1"/>
  <c r="BG223"/>
  <c r="BH223" s="1"/>
  <c r="BG214"/>
  <c r="BH214" s="1"/>
  <c r="BG218"/>
  <c r="BH218" s="1"/>
  <c r="BG211"/>
  <c r="BH211" s="1"/>
  <c r="Y319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A128"/>
  <c r="A84"/>
  <c r="O261"/>
  <c r="O263" s="1"/>
  <c r="O262"/>
  <c r="J306"/>
  <c r="J304"/>
  <c r="K304"/>
  <c r="H22"/>
  <c r="K318"/>
  <c r="J301"/>
  <c r="G268"/>
  <c r="G50" s="1"/>
  <c r="H220"/>
  <c r="F48" s="1"/>
  <c r="G177"/>
  <c r="E49" s="1"/>
  <c r="G6" i="54"/>
  <c r="J257"/>
  <c r="K257"/>
  <c r="I254"/>
  <c r="G265" s="1"/>
  <c r="G47" s="1"/>
  <c r="G4"/>
  <c r="J255"/>
  <c r="K255"/>
  <c r="G12"/>
  <c r="J263"/>
  <c r="K263"/>
  <c r="G19"/>
  <c r="K270"/>
  <c r="J270"/>
  <c r="AZ184"/>
  <c r="BA184" s="1"/>
  <c r="AZ183"/>
  <c r="BA183" s="1"/>
  <c r="AZ182"/>
  <c r="BA182" s="1"/>
  <c r="AZ181"/>
  <c r="BA181" s="1"/>
  <c r="AZ177"/>
  <c r="BA177" s="1"/>
  <c r="AZ175"/>
  <c r="BA175" s="1"/>
  <c r="AZ169"/>
  <c r="BA169" s="1"/>
  <c r="AZ167"/>
  <c r="BA167" s="1"/>
  <c r="AZ166"/>
  <c r="BA166" s="1"/>
  <c r="AZ165"/>
  <c r="AZ180"/>
  <c r="BA180" s="1"/>
  <c r="AZ179"/>
  <c r="BA179" s="1"/>
  <c r="AZ176"/>
  <c r="BA176" s="1"/>
  <c r="AZ168"/>
  <c r="BA168" s="1"/>
  <c r="AZ173"/>
  <c r="BA173" s="1"/>
  <c r="AZ171"/>
  <c r="BA171" s="1"/>
  <c r="AZ172"/>
  <c r="BA172" s="1"/>
  <c r="AZ178"/>
  <c r="BA178" s="1"/>
  <c r="AZ174"/>
  <c r="BA174" s="1"/>
  <c r="AZ170"/>
  <c r="BA170" s="1"/>
  <c r="U305"/>
  <c r="U308" s="1"/>
  <c r="U304"/>
  <c r="U307" s="1"/>
  <c r="A217"/>
  <c r="A262" s="1"/>
  <c r="A307" s="1"/>
  <c r="A172"/>
  <c r="O262"/>
  <c r="O261"/>
  <c r="O263" s="1"/>
  <c r="O305"/>
  <c r="O308" s="1"/>
  <c r="O304"/>
  <c r="O307" s="1"/>
  <c r="G178"/>
  <c r="E50" s="1"/>
  <c r="G177"/>
  <c r="E49" s="1"/>
  <c r="BE214"/>
  <c r="BE215"/>
  <c r="BE216" s="1"/>
  <c r="F239"/>
  <c r="BS213"/>
  <c r="BJ221"/>
  <c r="BJ214"/>
  <c r="BJ228"/>
  <c r="BJ223"/>
  <c r="BJ224"/>
  <c r="BJ220"/>
  <c r="BJ213"/>
  <c r="BJ227"/>
  <c r="BJ219"/>
  <c r="BJ212"/>
  <c r="BJ216"/>
  <c r="BJ226"/>
  <c r="BJ211"/>
  <c r="BJ217"/>
  <c r="BJ222"/>
  <c r="BJ225"/>
  <c r="BJ218"/>
  <c r="BJ210"/>
  <c r="BJ229"/>
  <c r="BJ215"/>
  <c r="Y273"/>
  <c r="Y269"/>
  <c r="Y267"/>
  <c r="Y265"/>
  <c r="Y264"/>
  <c r="Y263"/>
  <c r="Y257"/>
  <c r="Y255"/>
  <c r="Y259"/>
  <c r="Y258"/>
  <c r="Y270"/>
  <c r="Y262"/>
  <c r="Y261"/>
  <c r="Y256"/>
  <c r="Y274"/>
  <c r="Y271"/>
  <c r="Y260"/>
  <c r="E279"/>
  <c r="Y272"/>
  <c r="Y268"/>
  <c r="Y266"/>
  <c r="AG257"/>
  <c r="G20"/>
  <c r="J271"/>
  <c r="K271"/>
  <c r="G11"/>
  <c r="J262"/>
  <c r="K262"/>
  <c r="G23"/>
  <c r="K274"/>
  <c r="J274"/>
  <c r="G21"/>
  <c r="J272"/>
  <c r="K272"/>
  <c r="G15"/>
  <c r="J266"/>
  <c r="K266"/>
  <c r="Y319"/>
  <c r="Y315"/>
  <c r="Y307"/>
  <c r="Y306"/>
  <c r="Y305"/>
  <c r="Y316"/>
  <c r="Y313"/>
  <c r="Y317"/>
  <c r="Y311"/>
  <c r="E324"/>
  <c r="Y318"/>
  <c r="Y314"/>
  <c r="Y312"/>
  <c r="Y310"/>
  <c r="Y309"/>
  <c r="Y308"/>
  <c r="Y304"/>
  <c r="Y300"/>
  <c r="AG302"/>
  <c r="Y302"/>
  <c r="Y303"/>
  <c r="Y301"/>
  <c r="AZ228"/>
  <c r="BA228" s="1"/>
  <c r="AZ222"/>
  <c r="BA222" s="1"/>
  <c r="AZ212"/>
  <c r="BA212" s="1"/>
  <c r="AZ216"/>
  <c r="BA216" s="1"/>
  <c r="AZ223"/>
  <c r="BA223" s="1"/>
  <c r="AZ225"/>
  <c r="BA225" s="1"/>
  <c r="AZ218"/>
  <c r="BA218" s="1"/>
  <c r="AZ221"/>
  <c r="BA221" s="1"/>
  <c r="AZ226"/>
  <c r="BA226" s="1"/>
  <c r="AZ213"/>
  <c r="BA213" s="1"/>
  <c r="AZ229"/>
  <c r="BA229" s="1"/>
  <c r="AZ219"/>
  <c r="BA219" s="1"/>
  <c r="AZ224"/>
  <c r="BA224" s="1"/>
  <c r="AZ217"/>
  <c r="BA217" s="1"/>
  <c r="AZ214"/>
  <c r="BA214" s="1"/>
  <c r="AZ220"/>
  <c r="BA220" s="1"/>
  <c r="AZ227"/>
  <c r="BA227" s="1"/>
  <c r="AZ211"/>
  <c r="BA211" s="1"/>
  <c r="AZ215"/>
  <c r="BA215" s="1"/>
  <c r="AZ210"/>
  <c r="BC276"/>
  <c r="AW322"/>
  <c r="AS209"/>
  <c r="AQ219" s="1"/>
  <c r="G236" s="1"/>
  <c r="AT210"/>
  <c r="AQ220" s="1"/>
  <c r="H236" s="1"/>
  <c r="H223"/>
  <c r="F51" s="1"/>
  <c r="G179"/>
  <c r="E51" s="1"/>
  <c r="H220"/>
  <c r="F48" s="1"/>
  <c r="U262"/>
  <c r="U261"/>
  <c r="U263" s="1"/>
  <c r="G16"/>
  <c r="J267"/>
  <c r="K267"/>
  <c r="G18"/>
  <c r="J269"/>
  <c r="K269"/>
  <c r="G10"/>
  <c r="J261"/>
  <c r="K261"/>
  <c r="G22"/>
  <c r="J273"/>
  <c r="K273"/>
  <c r="G17"/>
  <c r="K268"/>
  <c r="J268"/>
  <c r="G7"/>
  <c r="J258"/>
  <c r="K258"/>
  <c r="BF170"/>
  <c r="BE173" s="1"/>
  <c r="BF169"/>
  <c r="BE172" s="1"/>
  <c r="E194"/>
  <c r="BS168"/>
  <c r="BJ166"/>
  <c r="BJ176"/>
  <c r="BJ168"/>
  <c r="BJ179"/>
  <c r="BJ171"/>
  <c r="BJ175"/>
  <c r="BJ183"/>
  <c r="BJ181"/>
  <c r="BJ167"/>
  <c r="BJ182"/>
  <c r="BJ169"/>
  <c r="BJ174"/>
  <c r="BJ178"/>
  <c r="BJ172"/>
  <c r="BJ180"/>
  <c r="BJ165"/>
  <c r="BJ173"/>
  <c r="BJ184"/>
  <c r="BJ177"/>
  <c r="BJ170"/>
  <c r="AS164"/>
  <c r="AQ175" s="1"/>
  <c r="F191" s="1"/>
  <c r="AT165"/>
  <c r="AQ176" s="1"/>
  <c r="G191" s="1"/>
  <c r="H221"/>
  <c r="F49" s="1"/>
  <c r="H222"/>
  <c r="F50" s="1"/>
  <c r="G9"/>
  <c r="J260"/>
  <c r="K260"/>
  <c r="G14"/>
  <c r="J265"/>
  <c r="K265"/>
  <c r="G13"/>
  <c r="K264"/>
  <c r="J264"/>
  <c r="G8"/>
  <c r="J259"/>
  <c r="K259"/>
  <c r="G5"/>
  <c r="K256"/>
  <c r="J256"/>
  <c r="A128"/>
  <c r="A84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4"/>
  <c r="I305"/>
  <c r="I301"/>
  <c r="I302"/>
  <c r="G176"/>
  <c r="E48" s="1"/>
  <c r="G6" i="53"/>
  <c r="J257"/>
  <c r="K257"/>
  <c r="G9"/>
  <c r="K260"/>
  <c r="J260"/>
  <c r="G5"/>
  <c r="J256"/>
  <c r="K256"/>
  <c r="H8"/>
  <c r="J304"/>
  <c r="K304"/>
  <c r="H23"/>
  <c r="J319"/>
  <c r="K319"/>
  <c r="H13"/>
  <c r="J309"/>
  <c r="K309"/>
  <c r="H21"/>
  <c r="J317"/>
  <c r="K317"/>
  <c r="H7"/>
  <c r="K303"/>
  <c r="J303"/>
  <c r="H20"/>
  <c r="K316"/>
  <c r="J316"/>
  <c r="G22"/>
  <c r="J273"/>
  <c r="K273"/>
  <c r="AZ164"/>
  <c r="AX175" s="1"/>
  <c r="F192" s="1"/>
  <c r="BA165"/>
  <c r="AX176" s="1"/>
  <c r="G192" s="1"/>
  <c r="V318"/>
  <c r="W318" s="1"/>
  <c r="V310"/>
  <c r="W310" s="1"/>
  <c r="V319"/>
  <c r="W319" s="1"/>
  <c r="V312"/>
  <c r="W312" s="1"/>
  <c r="V305"/>
  <c r="W305" s="1"/>
  <c r="V317"/>
  <c r="W317" s="1"/>
  <c r="V314"/>
  <c r="W314" s="1"/>
  <c r="V308"/>
  <c r="W308" s="1"/>
  <c r="V315"/>
  <c r="W315" s="1"/>
  <c r="V306"/>
  <c r="W306" s="1"/>
  <c r="V313"/>
  <c r="W313" s="1"/>
  <c r="V304"/>
  <c r="W304" s="1"/>
  <c r="V311"/>
  <c r="W311" s="1"/>
  <c r="V301"/>
  <c r="W301" s="1"/>
  <c r="V309"/>
  <c r="W309" s="1"/>
  <c r="V307"/>
  <c r="W307" s="1"/>
  <c r="V316"/>
  <c r="W316" s="1"/>
  <c r="V303"/>
  <c r="W303" s="1"/>
  <c r="V302"/>
  <c r="W302" s="1"/>
  <c r="V300"/>
  <c r="AA262"/>
  <c r="AA261"/>
  <c r="AA263" s="1"/>
  <c r="G23"/>
  <c r="J274"/>
  <c r="K274"/>
  <c r="BM169"/>
  <c r="BL172" s="1"/>
  <c r="BM170"/>
  <c r="BL173" s="1"/>
  <c r="E195"/>
  <c r="BZ168"/>
  <c r="BQ183"/>
  <c r="BQ177"/>
  <c r="BQ180"/>
  <c r="BQ167"/>
  <c r="BQ184"/>
  <c r="BQ165"/>
  <c r="BQ166"/>
  <c r="BQ179"/>
  <c r="BQ181"/>
  <c r="BQ170"/>
  <c r="BQ168"/>
  <c r="BQ173"/>
  <c r="BQ175"/>
  <c r="BQ176"/>
  <c r="BQ172"/>
  <c r="BQ182"/>
  <c r="BQ169"/>
  <c r="BQ171"/>
  <c r="BQ178"/>
  <c r="BQ174"/>
  <c r="A217"/>
  <c r="A262" s="1"/>
  <c r="A307" s="1"/>
  <c r="A172"/>
  <c r="G177"/>
  <c r="E49" s="1"/>
  <c r="G17"/>
  <c r="J268"/>
  <c r="K268"/>
  <c r="G19"/>
  <c r="J270"/>
  <c r="K270"/>
  <c r="G7"/>
  <c r="K258"/>
  <c r="J258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68"/>
  <c r="BH168" s="1"/>
  <c r="BG178"/>
  <c r="BH178" s="1"/>
  <c r="BG177"/>
  <c r="BH177" s="1"/>
  <c r="BG172"/>
  <c r="BH172" s="1"/>
  <c r="BG174"/>
  <c r="BH174" s="1"/>
  <c r="BG170"/>
  <c r="BH170" s="1"/>
  <c r="BG176"/>
  <c r="BH176" s="1"/>
  <c r="BG171"/>
  <c r="BH171" s="1"/>
  <c r="BG169"/>
  <c r="BH169" s="1"/>
  <c r="BG167"/>
  <c r="BH167" s="1"/>
  <c r="BG166"/>
  <c r="BH166" s="1"/>
  <c r="BG165"/>
  <c r="BG175"/>
  <c r="BH175" s="1"/>
  <c r="AT210"/>
  <c r="AQ220" s="1"/>
  <c r="H236" s="1"/>
  <c r="AS209"/>
  <c r="AQ219" s="1"/>
  <c r="G236" s="1"/>
  <c r="G20"/>
  <c r="K271"/>
  <c r="J271"/>
  <c r="G8"/>
  <c r="K259"/>
  <c r="J259"/>
  <c r="H9"/>
  <c r="K305"/>
  <c r="J305"/>
  <c r="H19"/>
  <c r="K315"/>
  <c r="J315"/>
  <c r="H22"/>
  <c r="J318"/>
  <c r="K318"/>
  <c r="H11"/>
  <c r="K307"/>
  <c r="J307"/>
  <c r="I299"/>
  <c r="G310" s="1"/>
  <c r="H47" s="1"/>
  <c r="H4"/>
  <c r="J300"/>
  <c r="K300"/>
  <c r="H17"/>
  <c r="J313"/>
  <c r="K313"/>
  <c r="G18"/>
  <c r="K269"/>
  <c r="J269"/>
  <c r="E280"/>
  <c r="AE271"/>
  <c r="AE268"/>
  <c r="AE262"/>
  <c r="AE260"/>
  <c r="AM257"/>
  <c r="AE272"/>
  <c r="AE263"/>
  <c r="AE273"/>
  <c r="AE266"/>
  <c r="AE265"/>
  <c r="AE264"/>
  <c r="AE269"/>
  <c r="AE259"/>
  <c r="AE258"/>
  <c r="AE257"/>
  <c r="AE255"/>
  <c r="AE274"/>
  <c r="AE270"/>
  <c r="AE267"/>
  <c r="AE261"/>
  <c r="AE256"/>
  <c r="F239"/>
  <c r="BS213"/>
  <c r="BJ213"/>
  <c r="BJ220"/>
  <c r="BJ211"/>
  <c r="BJ228"/>
  <c r="BJ212"/>
  <c r="BJ210"/>
  <c r="BJ221"/>
  <c r="BJ218"/>
  <c r="BJ222"/>
  <c r="BJ224"/>
  <c r="BJ225"/>
  <c r="BJ229"/>
  <c r="BJ217"/>
  <c r="BJ215"/>
  <c r="BJ226"/>
  <c r="BJ223"/>
  <c r="BJ219"/>
  <c r="BJ216"/>
  <c r="BJ227"/>
  <c r="BJ214"/>
  <c r="A84"/>
  <c r="A128"/>
  <c r="G179"/>
  <c r="E51" s="1"/>
  <c r="G11"/>
  <c r="J262"/>
  <c r="K262"/>
  <c r="AZ227"/>
  <c r="BA227" s="1"/>
  <c r="AZ225"/>
  <c r="BA225" s="1"/>
  <c r="AZ210"/>
  <c r="AZ223"/>
  <c r="BA223" s="1"/>
  <c r="AZ216"/>
  <c r="BA216" s="1"/>
  <c r="AZ224"/>
  <c r="BA224" s="1"/>
  <c r="AZ229"/>
  <c r="BA229" s="1"/>
  <c r="AZ213"/>
  <c r="BA213" s="1"/>
  <c r="AZ211"/>
  <c r="BA211" s="1"/>
  <c r="AZ218"/>
  <c r="BA218" s="1"/>
  <c r="AZ212"/>
  <c r="BA212" s="1"/>
  <c r="AZ222"/>
  <c r="BA222" s="1"/>
  <c r="AZ217"/>
  <c r="BA217" s="1"/>
  <c r="AZ220"/>
  <c r="BA220" s="1"/>
  <c r="AZ214"/>
  <c r="BA214" s="1"/>
  <c r="AZ228"/>
  <c r="BA228" s="1"/>
  <c r="AZ226"/>
  <c r="BA226" s="1"/>
  <c r="AZ219"/>
  <c r="BA219" s="1"/>
  <c r="AZ221"/>
  <c r="BA221" s="1"/>
  <c r="AZ215"/>
  <c r="BA215" s="1"/>
  <c r="G13"/>
  <c r="J264"/>
  <c r="K264"/>
  <c r="BC276"/>
  <c r="AW322"/>
  <c r="O262"/>
  <c r="O261"/>
  <c r="O263" s="1"/>
  <c r="H5"/>
  <c r="J301"/>
  <c r="K301"/>
  <c r="H15"/>
  <c r="J311"/>
  <c r="K311"/>
  <c r="H18"/>
  <c r="J314"/>
  <c r="K314"/>
  <c r="H14"/>
  <c r="J310"/>
  <c r="K310"/>
  <c r="G12"/>
  <c r="J263"/>
  <c r="K263"/>
  <c r="G15"/>
  <c r="K266"/>
  <c r="J266"/>
  <c r="AE316"/>
  <c r="AE313"/>
  <c r="AE307"/>
  <c r="AE305"/>
  <c r="AE303"/>
  <c r="AE300"/>
  <c r="E325"/>
  <c r="AE317"/>
  <c r="AE318"/>
  <c r="AE314"/>
  <c r="AE312"/>
  <c r="AE311"/>
  <c r="AE309"/>
  <c r="AE319"/>
  <c r="AE315"/>
  <c r="AE310"/>
  <c r="AE308"/>
  <c r="AE306"/>
  <c r="AM302"/>
  <c r="AE302"/>
  <c r="AE304"/>
  <c r="AE301"/>
  <c r="AA305"/>
  <c r="AA308" s="1"/>
  <c r="AA304"/>
  <c r="AA307" s="1"/>
  <c r="O305"/>
  <c r="O308" s="1"/>
  <c r="O304"/>
  <c r="O307" s="1"/>
  <c r="G14"/>
  <c r="J265"/>
  <c r="K265"/>
  <c r="G16"/>
  <c r="J267"/>
  <c r="K267"/>
  <c r="G178"/>
  <c r="E50" s="1"/>
  <c r="I254"/>
  <c r="G265" s="1"/>
  <c r="G47" s="1"/>
  <c r="G4"/>
  <c r="J255"/>
  <c r="K255"/>
  <c r="V274"/>
  <c r="W274" s="1"/>
  <c r="V265"/>
  <c r="W265" s="1"/>
  <c r="V272"/>
  <c r="W272" s="1"/>
  <c r="V264"/>
  <c r="W264" s="1"/>
  <c r="V269"/>
  <c r="W269" s="1"/>
  <c r="V255"/>
  <c r="V261"/>
  <c r="W261" s="1"/>
  <c r="V266"/>
  <c r="W266" s="1"/>
  <c r="V271"/>
  <c r="W271" s="1"/>
  <c r="V268"/>
  <c r="W268" s="1"/>
  <c r="V267"/>
  <c r="W267" s="1"/>
  <c r="V262"/>
  <c r="W262" s="1"/>
  <c r="V258"/>
  <c r="W258" s="1"/>
  <c r="V260"/>
  <c r="W260" s="1"/>
  <c r="V273"/>
  <c r="W273" s="1"/>
  <c r="V257"/>
  <c r="W257" s="1"/>
  <c r="V259"/>
  <c r="W259" s="1"/>
  <c r="V270"/>
  <c r="W270" s="1"/>
  <c r="V263"/>
  <c r="W263" s="1"/>
  <c r="V256"/>
  <c r="W256" s="1"/>
  <c r="H6"/>
  <c r="K302"/>
  <c r="J302"/>
  <c r="H10"/>
  <c r="J306"/>
  <c r="K306"/>
  <c r="H16"/>
  <c r="K312"/>
  <c r="J312"/>
  <c r="H12"/>
  <c r="K308"/>
  <c r="J308"/>
  <c r="G21"/>
  <c r="J272"/>
  <c r="K272"/>
  <c r="G10"/>
  <c r="J261"/>
  <c r="K261"/>
  <c r="BE214"/>
  <c r="BE215"/>
  <c r="BE216" s="1"/>
  <c r="G176"/>
  <c r="E48" s="1"/>
  <c r="AQ176" i="52"/>
  <c r="G191" s="1"/>
  <c r="AS164"/>
  <c r="AQ175" s="1"/>
  <c r="F191" s="1"/>
  <c r="BF170"/>
  <c r="BE173" s="1"/>
  <c r="BF169"/>
  <c r="BE172" s="1"/>
  <c r="G9"/>
  <c r="K260"/>
  <c r="J260"/>
  <c r="G15"/>
  <c r="J266"/>
  <c r="K266"/>
  <c r="G17"/>
  <c r="J268"/>
  <c r="K268"/>
  <c r="G10"/>
  <c r="J261"/>
  <c r="K261"/>
  <c r="G22"/>
  <c r="J273"/>
  <c r="K273"/>
  <c r="H220"/>
  <c r="F48" s="1"/>
  <c r="G179"/>
  <c r="E51" s="1"/>
  <c r="AZ209"/>
  <c r="AX219" s="1"/>
  <c r="G237" s="1"/>
  <c r="BA210"/>
  <c r="AX220" s="1"/>
  <c r="H237" s="1"/>
  <c r="U261"/>
  <c r="U263" s="1"/>
  <c r="U262"/>
  <c r="Y273"/>
  <c r="E279"/>
  <c r="Y272"/>
  <c r="Y266"/>
  <c r="Y258"/>
  <c r="Y269"/>
  <c r="Y259"/>
  <c r="Y255"/>
  <c r="Y270"/>
  <c r="Y267"/>
  <c r="Y263"/>
  <c r="Y262"/>
  <c r="Y261"/>
  <c r="Y256"/>
  <c r="Y271"/>
  <c r="Y265"/>
  <c r="Y260"/>
  <c r="Y274"/>
  <c r="Y268"/>
  <c r="Y264"/>
  <c r="AG257"/>
  <c r="Y257"/>
  <c r="Y319"/>
  <c r="Y315"/>
  <c r="Y307"/>
  <c r="Y306"/>
  <c r="Y305"/>
  <c r="Y316"/>
  <c r="Y313"/>
  <c r="Y304"/>
  <c r="Y303"/>
  <c r="Y302"/>
  <c r="Y300"/>
  <c r="Y317"/>
  <c r="Y311"/>
  <c r="E324"/>
  <c r="Y318"/>
  <c r="Y314"/>
  <c r="Y312"/>
  <c r="Y310"/>
  <c r="Y309"/>
  <c r="Y308"/>
  <c r="Y301"/>
  <c r="AG302"/>
  <c r="E194"/>
  <c r="BS168"/>
  <c r="BJ180"/>
  <c r="BJ169"/>
  <c r="BJ176"/>
  <c r="BJ166"/>
  <c r="BJ174"/>
  <c r="BJ168"/>
  <c r="BJ181"/>
  <c r="BJ177"/>
  <c r="BJ171"/>
  <c r="BJ167"/>
  <c r="BJ182"/>
  <c r="BJ184"/>
  <c r="BJ173"/>
  <c r="BJ172"/>
  <c r="BJ183"/>
  <c r="BJ178"/>
  <c r="BJ170"/>
  <c r="BJ179"/>
  <c r="BJ165"/>
  <c r="BJ175"/>
  <c r="G7"/>
  <c r="J258"/>
  <c r="K258"/>
  <c r="G14"/>
  <c r="K265"/>
  <c r="J265"/>
  <c r="G12"/>
  <c r="K263"/>
  <c r="J263"/>
  <c r="G8"/>
  <c r="J259"/>
  <c r="K259"/>
  <c r="G18"/>
  <c r="J269"/>
  <c r="K269"/>
  <c r="A217"/>
  <c r="A262" s="1"/>
  <c r="A307" s="1"/>
  <c r="A172"/>
  <c r="F240"/>
  <c r="BZ213"/>
  <c r="BQ214"/>
  <c r="BQ229"/>
  <c r="BQ213"/>
  <c r="BQ212"/>
  <c r="BQ226"/>
  <c r="BQ219"/>
  <c r="BQ221"/>
  <c r="BQ227"/>
  <c r="BQ222"/>
  <c r="BQ211"/>
  <c r="BQ225"/>
  <c r="BQ216"/>
  <c r="BQ210"/>
  <c r="BQ218"/>
  <c r="BQ215"/>
  <c r="BQ224"/>
  <c r="BQ228"/>
  <c r="BQ223"/>
  <c r="BQ220"/>
  <c r="BQ217"/>
  <c r="G6"/>
  <c r="K257"/>
  <c r="J257"/>
  <c r="G5"/>
  <c r="J256"/>
  <c r="K256"/>
  <c r="G11"/>
  <c r="J262"/>
  <c r="K262"/>
  <c r="I254"/>
  <c r="G265" s="1"/>
  <c r="G47" s="1"/>
  <c r="G4"/>
  <c r="J255"/>
  <c r="K255"/>
  <c r="G16"/>
  <c r="K267"/>
  <c r="J267"/>
  <c r="G176"/>
  <c r="E48" s="1"/>
  <c r="H223"/>
  <c r="F51" s="1"/>
  <c r="O305"/>
  <c r="O308" s="1"/>
  <c r="O304"/>
  <c r="O307" s="1"/>
  <c r="A84"/>
  <c r="A128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4"/>
  <c r="I302"/>
  <c r="I300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8"/>
  <c r="BA178" s="1"/>
  <c r="AZ176"/>
  <c r="BA176" s="1"/>
  <c r="AZ174"/>
  <c r="BA174" s="1"/>
  <c r="AZ169"/>
  <c r="BA169" s="1"/>
  <c r="AZ175"/>
  <c r="BA175" s="1"/>
  <c r="AZ171"/>
  <c r="BA171" s="1"/>
  <c r="AZ168"/>
  <c r="BA168" s="1"/>
  <c r="AZ167"/>
  <c r="BA167" s="1"/>
  <c r="AZ166"/>
  <c r="BA166" s="1"/>
  <c r="AZ165"/>
  <c r="AZ173"/>
  <c r="BA173" s="1"/>
  <c r="AZ177"/>
  <c r="BA177" s="1"/>
  <c r="AZ170"/>
  <c r="BA170" s="1"/>
  <c r="AW322"/>
  <c r="BC276"/>
  <c r="U305"/>
  <c r="U308" s="1"/>
  <c r="U304"/>
  <c r="U307" s="1"/>
  <c r="BL214"/>
  <c r="BL215"/>
  <c r="BL216" s="1"/>
  <c r="G20"/>
  <c r="K271"/>
  <c r="J271"/>
  <c r="G19"/>
  <c r="J270"/>
  <c r="K270"/>
  <c r="G21"/>
  <c r="K272"/>
  <c r="J272"/>
  <c r="G13"/>
  <c r="J264"/>
  <c r="K264"/>
  <c r="G23"/>
  <c r="J274"/>
  <c r="K274"/>
  <c r="O261"/>
  <c r="O263" s="1"/>
  <c r="O262"/>
  <c r="BG227"/>
  <c r="BH227" s="1"/>
  <c r="BG220"/>
  <c r="BH220" s="1"/>
  <c r="BG211"/>
  <c r="BH211" s="1"/>
  <c r="BG222"/>
  <c r="BH222" s="1"/>
  <c r="BG216"/>
  <c r="BH216" s="1"/>
  <c r="BG210"/>
  <c r="BG226"/>
  <c r="BH226" s="1"/>
  <c r="BG221"/>
  <c r="BH221" s="1"/>
  <c r="BG225"/>
  <c r="BH225" s="1"/>
  <c r="BG218"/>
  <c r="BH218" s="1"/>
  <c r="BG213"/>
  <c r="BH213" s="1"/>
  <c r="BG229"/>
  <c r="BH229" s="1"/>
  <c r="BG224"/>
  <c r="BH224" s="1"/>
  <c r="BG223"/>
  <c r="BH223" s="1"/>
  <c r="BG214"/>
  <c r="BH214" s="1"/>
  <c r="BG228"/>
  <c r="BH228" s="1"/>
  <c r="BG219"/>
  <c r="BH219" s="1"/>
  <c r="BG217"/>
  <c r="BH217" s="1"/>
  <c r="BG212"/>
  <c r="BH212" s="1"/>
  <c r="BG215"/>
  <c r="BH215" s="1"/>
  <c r="H222"/>
  <c r="F50" s="1"/>
  <c r="G178"/>
  <c r="E50" s="1"/>
  <c r="H221"/>
  <c r="F49" s="1"/>
  <c r="G177"/>
  <c r="E49" s="1"/>
  <c r="G16" i="51"/>
  <c r="K267"/>
  <c r="J267"/>
  <c r="G10"/>
  <c r="K261"/>
  <c r="J261"/>
  <c r="G23"/>
  <c r="K274"/>
  <c r="J274"/>
  <c r="G12"/>
  <c r="J263"/>
  <c r="K263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5"/>
  <c r="I304"/>
  <c r="I301"/>
  <c r="I302"/>
  <c r="E195"/>
  <c r="BZ168"/>
  <c r="BQ171"/>
  <c r="BQ173"/>
  <c r="BQ176"/>
  <c r="BQ178"/>
  <c r="BQ167"/>
  <c r="BQ182"/>
  <c r="BQ169"/>
  <c r="BQ184"/>
  <c r="BQ180"/>
  <c r="BQ177"/>
  <c r="BQ166"/>
  <c r="BQ175"/>
  <c r="BQ181"/>
  <c r="BQ165"/>
  <c r="BQ170"/>
  <c r="BQ174"/>
  <c r="BQ179"/>
  <c r="BQ168"/>
  <c r="BQ183"/>
  <c r="BQ172"/>
  <c r="U305"/>
  <c r="U308" s="1"/>
  <c r="U304"/>
  <c r="U307" s="1"/>
  <c r="Y319"/>
  <c r="Y315"/>
  <c r="Y307"/>
  <c r="Y306"/>
  <c r="Y305"/>
  <c r="Y316"/>
  <c r="Y313"/>
  <c r="Y317"/>
  <c r="Y311"/>
  <c r="E324"/>
  <c r="Y318"/>
  <c r="Y314"/>
  <c r="Y312"/>
  <c r="Y310"/>
  <c r="Y309"/>
  <c r="Y308"/>
  <c r="Y304"/>
  <c r="Y300"/>
  <c r="Y303"/>
  <c r="Y301"/>
  <c r="AG302"/>
  <c r="Y302"/>
  <c r="H223"/>
  <c r="F51" s="1"/>
  <c r="G177"/>
  <c r="E49" s="1"/>
  <c r="H220"/>
  <c r="F48" s="1"/>
  <c r="O305"/>
  <c r="O308" s="1"/>
  <c r="O304"/>
  <c r="O307" s="1"/>
  <c r="G15"/>
  <c r="J266"/>
  <c r="K266"/>
  <c r="G18"/>
  <c r="J269"/>
  <c r="K269"/>
  <c r="G22"/>
  <c r="K273"/>
  <c r="J273"/>
  <c r="G21"/>
  <c r="J272"/>
  <c r="K272"/>
  <c r="G9"/>
  <c r="J260"/>
  <c r="K260"/>
  <c r="G20"/>
  <c r="J271"/>
  <c r="K271"/>
  <c r="Y270"/>
  <c r="Y262"/>
  <c r="AG257"/>
  <c r="Y256"/>
  <c r="Y273"/>
  <c r="Y264"/>
  <c r="Y259"/>
  <c r="Y258"/>
  <c r="Y257"/>
  <c r="E279"/>
  <c r="Y269"/>
  <c r="Y261"/>
  <c r="Y255"/>
  <c r="Y274"/>
  <c r="Y271"/>
  <c r="Y267"/>
  <c r="Y263"/>
  <c r="Y260"/>
  <c r="Y272"/>
  <c r="Y268"/>
  <c r="Y266"/>
  <c r="Y265"/>
  <c r="AZ226"/>
  <c r="BA226" s="1"/>
  <c r="AZ217"/>
  <c r="BA217" s="1"/>
  <c r="AZ220"/>
  <c r="BA220" s="1"/>
  <c r="AZ225"/>
  <c r="BA225" s="1"/>
  <c r="AZ218"/>
  <c r="BA218" s="1"/>
  <c r="AZ229"/>
  <c r="BA229" s="1"/>
  <c r="AZ224"/>
  <c r="BA224" s="1"/>
  <c r="AZ221"/>
  <c r="BA221" s="1"/>
  <c r="AZ210"/>
  <c r="AZ222"/>
  <c r="BA222" s="1"/>
  <c r="AZ213"/>
  <c r="BA213" s="1"/>
  <c r="AZ228"/>
  <c r="BA228" s="1"/>
  <c r="AZ223"/>
  <c r="BA223" s="1"/>
  <c r="AZ214"/>
  <c r="BA214" s="1"/>
  <c r="AZ212"/>
  <c r="BA212" s="1"/>
  <c r="AZ227"/>
  <c r="BA227" s="1"/>
  <c r="AZ211"/>
  <c r="BA211" s="1"/>
  <c r="AZ219"/>
  <c r="BA219" s="1"/>
  <c r="AZ215"/>
  <c r="BA215" s="1"/>
  <c r="AZ216"/>
  <c r="BA216" s="1"/>
  <c r="BG182"/>
  <c r="BH182" s="1"/>
  <c r="BG181"/>
  <c r="BH181" s="1"/>
  <c r="BG180"/>
  <c r="BH180" s="1"/>
  <c r="BG184"/>
  <c r="BH184" s="1"/>
  <c r="BG183"/>
  <c r="BH183" s="1"/>
  <c r="BG178"/>
  <c r="BH178" s="1"/>
  <c r="BG175"/>
  <c r="BH175" s="1"/>
  <c r="BG174"/>
  <c r="BH174" s="1"/>
  <c r="BG169"/>
  <c r="BH169" s="1"/>
  <c r="BG176"/>
  <c r="BH176" s="1"/>
  <c r="BG171"/>
  <c r="BH171" s="1"/>
  <c r="BG168"/>
  <c r="BH168" s="1"/>
  <c r="BG179"/>
  <c r="BH179" s="1"/>
  <c r="BG173"/>
  <c r="BH173" s="1"/>
  <c r="BG177"/>
  <c r="BH177" s="1"/>
  <c r="BG172"/>
  <c r="BH172" s="1"/>
  <c r="BG170"/>
  <c r="BH170" s="1"/>
  <c r="BG167"/>
  <c r="BH167" s="1"/>
  <c r="BG166"/>
  <c r="BH166" s="1"/>
  <c r="BG165"/>
  <c r="A127"/>
  <c r="A83"/>
  <c r="BA165"/>
  <c r="AX176" s="1"/>
  <c r="G192" s="1"/>
  <c r="AZ164"/>
  <c r="AX175" s="1"/>
  <c r="F192" s="1"/>
  <c r="G5"/>
  <c r="K256"/>
  <c r="J256"/>
  <c r="I254"/>
  <c r="G265" s="1"/>
  <c r="G47" s="1"/>
  <c r="G4"/>
  <c r="K255"/>
  <c r="J255"/>
  <c r="G13"/>
  <c r="K264"/>
  <c r="J264"/>
  <c r="G8"/>
  <c r="J259"/>
  <c r="K259"/>
  <c r="G6"/>
  <c r="K257"/>
  <c r="J257"/>
  <c r="G17"/>
  <c r="J268"/>
  <c r="K268"/>
  <c r="U262"/>
  <c r="U261"/>
  <c r="U263" s="1"/>
  <c r="F239"/>
  <c r="BS213"/>
  <c r="BJ221"/>
  <c r="BJ223"/>
  <c r="BJ225"/>
  <c r="BJ226"/>
  <c r="BJ214"/>
  <c r="BJ216"/>
  <c r="BJ229"/>
  <c r="BJ211"/>
  <c r="BJ212"/>
  <c r="BJ220"/>
  <c r="BJ222"/>
  <c r="BJ227"/>
  <c r="BJ218"/>
  <c r="BJ215"/>
  <c r="BJ213"/>
  <c r="BJ219"/>
  <c r="BJ210"/>
  <c r="BJ217"/>
  <c r="BJ224"/>
  <c r="BJ228"/>
  <c r="O262"/>
  <c r="O261"/>
  <c r="O263" s="1"/>
  <c r="G178"/>
  <c r="E50" s="1"/>
  <c r="A216"/>
  <c r="A261" s="1"/>
  <c r="A306" s="1"/>
  <c r="A171"/>
  <c r="G19"/>
  <c r="J270"/>
  <c r="K270"/>
  <c r="G11"/>
  <c r="K262"/>
  <c r="J262"/>
  <c r="G7"/>
  <c r="J258"/>
  <c r="K258"/>
  <c r="G14"/>
  <c r="J265"/>
  <c r="K265"/>
  <c r="BM170"/>
  <c r="BL173" s="1"/>
  <c r="BM169"/>
  <c r="BL172" s="1"/>
  <c r="BE215"/>
  <c r="BE216" s="1"/>
  <c r="BE214"/>
  <c r="BC276"/>
  <c r="AW322"/>
  <c r="AS209"/>
  <c r="AQ219" s="1"/>
  <c r="G236" s="1"/>
  <c r="AT210"/>
  <c r="AQ220" s="1"/>
  <c r="H236" s="1"/>
  <c r="G179"/>
  <c r="E51" s="1"/>
  <c r="H222"/>
  <c r="F50" s="1"/>
  <c r="G176"/>
  <c r="E48" s="1"/>
  <c r="U262" i="50"/>
  <c r="U261"/>
  <c r="U263" s="1"/>
  <c r="O262"/>
  <c r="O261"/>
  <c r="O263" s="1"/>
  <c r="AS164"/>
  <c r="AQ175" s="1"/>
  <c r="F191" s="1"/>
  <c r="AT165"/>
  <c r="AQ176" s="1"/>
  <c r="G191" s="1"/>
  <c r="G266"/>
  <c r="G48" s="1"/>
  <c r="H220"/>
  <c r="F48" s="1"/>
  <c r="H221"/>
  <c r="F49" s="1"/>
  <c r="G268"/>
  <c r="G50" s="1"/>
  <c r="G267"/>
  <c r="G49" s="1"/>
  <c r="AZ176"/>
  <c r="BA176" s="1"/>
  <c r="AZ173"/>
  <c r="BA173" s="1"/>
  <c r="AZ169"/>
  <c r="BA169" s="1"/>
  <c r="AZ167"/>
  <c r="BA167" s="1"/>
  <c r="AZ166"/>
  <c r="BA166" s="1"/>
  <c r="AZ165"/>
  <c r="AZ177"/>
  <c r="BA177" s="1"/>
  <c r="AZ168"/>
  <c r="BA168" s="1"/>
  <c r="AZ184"/>
  <c r="BA184" s="1"/>
  <c r="AZ183"/>
  <c r="BA183" s="1"/>
  <c r="AZ182"/>
  <c r="BA182" s="1"/>
  <c r="AZ181"/>
  <c r="BA181" s="1"/>
  <c r="AZ180"/>
  <c r="BA180" s="1"/>
  <c r="AZ179"/>
  <c r="BA179" s="1"/>
  <c r="AZ175"/>
  <c r="BA175" s="1"/>
  <c r="AZ171"/>
  <c r="BA171" s="1"/>
  <c r="AZ170"/>
  <c r="BA170" s="1"/>
  <c r="AZ178"/>
  <c r="BA178" s="1"/>
  <c r="AZ174"/>
  <c r="BA174" s="1"/>
  <c r="AZ172"/>
  <c r="BA172" s="1"/>
  <c r="Y319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BF169"/>
  <c r="BE172" s="1"/>
  <c r="BF170"/>
  <c r="BE173" s="1"/>
  <c r="BC276"/>
  <c r="AW322"/>
  <c r="A128"/>
  <c r="A84"/>
  <c r="BE214"/>
  <c r="BE215"/>
  <c r="BE216" s="1"/>
  <c r="F239"/>
  <c r="BS213"/>
  <c r="BJ215"/>
  <c r="BJ225"/>
  <c r="BJ220"/>
  <c r="BJ229"/>
  <c r="BJ219"/>
  <c r="BJ214"/>
  <c r="BJ224"/>
  <c r="BJ210"/>
  <c r="BJ227"/>
  <c r="BJ228"/>
  <c r="BJ226"/>
  <c r="BJ213"/>
  <c r="BJ217"/>
  <c r="BJ223"/>
  <c r="BJ211"/>
  <c r="BJ222"/>
  <c r="BJ216"/>
  <c r="BJ221"/>
  <c r="BJ212"/>
  <c r="BJ218"/>
  <c r="E279"/>
  <c r="Y270"/>
  <c r="Y262"/>
  <c r="AG257"/>
  <c r="Y256"/>
  <c r="Y274"/>
  <c r="Y271"/>
  <c r="Y268"/>
  <c r="Y261"/>
  <c r="Y273"/>
  <c r="Y269"/>
  <c r="Y267"/>
  <c r="Y265"/>
  <c r="Y264"/>
  <c r="Y263"/>
  <c r="Y257"/>
  <c r="Y255"/>
  <c r="Y258"/>
  <c r="Y260"/>
  <c r="Y266"/>
  <c r="Y272"/>
  <c r="Y259"/>
  <c r="AS209"/>
  <c r="AQ219" s="1"/>
  <c r="G236" s="1"/>
  <c r="AT210"/>
  <c r="AQ220" s="1"/>
  <c r="H236" s="1"/>
  <c r="O305"/>
  <c r="O308" s="1"/>
  <c r="O304"/>
  <c r="O307" s="1"/>
  <c r="U305"/>
  <c r="U308" s="1"/>
  <c r="U304"/>
  <c r="U307" s="1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04"/>
  <c r="I302"/>
  <c r="I341"/>
  <c r="H45" s="1"/>
  <c r="B340"/>
  <c r="I337"/>
  <c r="H41" s="1"/>
  <c r="B336"/>
  <c r="I333"/>
  <c r="H37" s="1"/>
  <c r="B332"/>
  <c r="I320"/>
  <c r="H24" s="1"/>
  <c r="I319"/>
  <c r="I315"/>
  <c r="I311"/>
  <c r="I306"/>
  <c r="E194"/>
  <c r="BS168"/>
  <c r="BJ175"/>
  <c r="BJ174"/>
  <c r="BJ179"/>
  <c r="BJ168"/>
  <c r="BJ172"/>
  <c r="BJ183"/>
  <c r="BJ181"/>
  <c r="BJ170"/>
  <c r="BJ184"/>
  <c r="BJ169"/>
  <c r="BJ178"/>
  <c r="BJ165"/>
  <c r="BJ180"/>
  <c r="BJ182"/>
  <c r="BJ177"/>
  <c r="BJ167"/>
  <c r="BJ173"/>
  <c r="BJ171"/>
  <c r="BJ166"/>
  <c r="BJ176"/>
  <c r="A172"/>
  <c r="A217"/>
  <c r="A262" s="1"/>
  <c r="A307" s="1"/>
  <c r="AZ225"/>
  <c r="BA225" s="1"/>
  <c r="AZ223"/>
  <c r="BA223" s="1"/>
  <c r="AZ214"/>
  <c r="BA214" s="1"/>
  <c r="AZ211"/>
  <c r="BA211" s="1"/>
  <c r="AZ212"/>
  <c r="BA212" s="1"/>
  <c r="AZ229"/>
  <c r="BA229" s="1"/>
  <c r="AZ227"/>
  <c r="BA227" s="1"/>
  <c r="AZ217"/>
  <c r="BA217" s="1"/>
  <c r="AZ215"/>
  <c r="BA215" s="1"/>
  <c r="AZ224"/>
  <c r="BA224" s="1"/>
  <c r="AZ219"/>
  <c r="BA219" s="1"/>
  <c r="AZ222"/>
  <c r="BA222" s="1"/>
  <c r="AZ210"/>
  <c r="AZ228"/>
  <c r="BA228" s="1"/>
  <c r="AZ221"/>
  <c r="BA221" s="1"/>
  <c r="AZ218"/>
  <c r="BA218" s="1"/>
  <c r="AZ213"/>
  <c r="BA213" s="1"/>
  <c r="AZ226"/>
  <c r="BA226" s="1"/>
  <c r="AZ216"/>
  <c r="BA216" s="1"/>
  <c r="AZ220"/>
  <c r="BA220" s="1"/>
  <c r="H222"/>
  <c r="F50" s="1"/>
  <c r="H223"/>
  <c r="F51" s="1"/>
  <c r="G269"/>
  <c r="G51" s="1"/>
  <c r="BE214" i="49"/>
  <c r="BE215"/>
  <c r="BE216" s="1"/>
  <c r="F239"/>
  <c r="BS213"/>
  <c r="BJ219"/>
  <c r="BJ223"/>
  <c r="BJ212"/>
  <c r="BJ227"/>
  <c r="BJ218"/>
  <c r="BJ213"/>
  <c r="BJ229"/>
  <c r="BJ211"/>
  <c r="BJ217"/>
  <c r="BJ216"/>
  <c r="BJ226"/>
  <c r="BJ222"/>
  <c r="BJ228"/>
  <c r="BJ210"/>
  <c r="BJ225"/>
  <c r="BJ214"/>
  <c r="BJ224"/>
  <c r="BJ220"/>
  <c r="BJ215"/>
  <c r="BJ221"/>
  <c r="U305"/>
  <c r="U308" s="1"/>
  <c r="U304"/>
  <c r="U307" s="1"/>
  <c r="E195"/>
  <c r="BZ168"/>
  <c r="BQ171"/>
  <c r="BQ173"/>
  <c r="BQ168"/>
  <c r="BQ184"/>
  <c r="BQ172"/>
  <c r="BQ174"/>
  <c r="BQ167"/>
  <c r="BQ181"/>
  <c r="BQ166"/>
  <c r="BQ183"/>
  <c r="BQ178"/>
  <c r="BQ182"/>
  <c r="BQ177"/>
  <c r="BQ169"/>
  <c r="BQ176"/>
  <c r="BQ175"/>
  <c r="BQ180"/>
  <c r="BQ179"/>
  <c r="BQ165"/>
  <c r="BQ170"/>
  <c r="A172"/>
  <c r="A217"/>
  <c r="A262" s="1"/>
  <c r="A307" s="1"/>
  <c r="G17"/>
  <c r="J268"/>
  <c r="K268"/>
  <c r="G20"/>
  <c r="J271"/>
  <c r="K271"/>
  <c r="G18"/>
  <c r="J269"/>
  <c r="K269"/>
  <c r="G11"/>
  <c r="J262"/>
  <c r="K262"/>
  <c r="G23"/>
  <c r="K274"/>
  <c r="J274"/>
  <c r="G5"/>
  <c r="J256"/>
  <c r="K256"/>
  <c r="BG178"/>
  <c r="BH178" s="1"/>
  <c r="BG175"/>
  <c r="BH175" s="1"/>
  <c r="BG174"/>
  <c r="BH174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72"/>
  <c r="BH172" s="1"/>
  <c r="BG177"/>
  <c r="BH177" s="1"/>
  <c r="BG176"/>
  <c r="BH176" s="1"/>
  <c r="BG170"/>
  <c r="BH170" s="1"/>
  <c r="BG167"/>
  <c r="BH167" s="1"/>
  <c r="BG166"/>
  <c r="BH166" s="1"/>
  <c r="BG165"/>
  <c r="BG169"/>
  <c r="BH169" s="1"/>
  <c r="BG171"/>
  <c r="BH171" s="1"/>
  <c r="BG168"/>
  <c r="BH168" s="1"/>
  <c r="O262"/>
  <c r="O261"/>
  <c r="O263" s="1"/>
  <c r="H221"/>
  <c r="F49" s="1"/>
  <c r="G176"/>
  <c r="E48" s="1"/>
  <c r="H222"/>
  <c r="F50" s="1"/>
  <c r="O304"/>
  <c r="O307" s="1"/>
  <c r="O305"/>
  <c r="O308" s="1"/>
  <c r="BM169"/>
  <c r="BL172" s="1"/>
  <c r="BM170"/>
  <c r="BL173" s="1"/>
  <c r="AZ164"/>
  <c r="AX175" s="1"/>
  <c r="F192" s="1"/>
  <c r="BA165"/>
  <c r="AX176" s="1"/>
  <c r="G192" s="1"/>
  <c r="A84"/>
  <c r="A128"/>
  <c r="G8"/>
  <c r="J259"/>
  <c r="K259"/>
  <c r="G16"/>
  <c r="J267"/>
  <c r="K267"/>
  <c r="G14"/>
  <c r="J265"/>
  <c r="K265"/>
  <c r="G10"/>
  <c r="K261"/>
  <c r="J261"/>
  <c r="G22"/>
  <c r="J273"/>
  <c r="K273"/>
  <c r="G19"/>
  <c r="J270"/>
  <c r="K270"/>
  <c r="U262"/>
  <c r="U261"/>
  <c r="U263" s="1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41"/>
  <c r="H45" s="1"/>
  <c r="B340"/>
  <c r="I337"/>
  <c r="H41" s="1"/>
  <c r="B336"/>
  <c r="I333"/>
  <c r="H37" s="1"/>
  <c r="B332"/>
  <c r="I320"/>
  <c r="H24" s="1"/>
  <c r="I319"/>
  <c r="I315"/>
  <c r="I311"/>
  <c r="I306"/>
  <c r="I304"/>
  <c r="I301"/>
  <c r="I305"/>
  <c r="I302"/>
  <c r="AS209"/>
  <c r="AQ219" s="1"/>
  <c r="G236" s="1"/>
  <c r="AT210"/>
  <c r="AQ220" s="1"/>
  <c r="H236" s="1"/>
  <c r="G177"/>
  <c r="E49" s="1"/>
  <c r="H220"/>
  <c r="F48" s="1"/>
  <c r="G9"/>
  <c r="K260"/>
  <c r="J260"/>
  <c r="I254"/>
  <c r="G265" s="1"/>
  <c r="G47" s="1"/>
  <c r="G4"/>
  <c r="K255"/>
  <c r="J255"/>
  <c r="G13"/>
  <c r="J264"/>
  <c r="K264"/>
  <c r="G15"/>
  <c r="J266"/>
  <c r="K266"/>
  <c r="Y273"/>
  <c r="Y269"/>
  <c r="Y267"/>
  <c r="Y265"/>
  <c r="Y264"/>
  <c r="Y263"/>
  <c r="Y257"/>
  <c r="Y255"/>
  <c r="Y270"/>
  <c r="Y262"/>
  <c r="Y261"/>
  <c r="Y256"/>
  <c r="E279"/>
  <c r="Y274"/>
  <c r="Y271"/>
  <c r="Y260"/>
  <c r="Y272"/>
  <c r="Y268"/>
  <c r="Y266"/>
  <c r="AG257"/>
  <c r="Y259"/>
  <c r="Y258"/>
  <c r="G179"/>
  <c r="E51" s="1"/>
  <c r="Y319"/>
  <c r="Y315"/>
  <c r="Y307"/>
  <c r="Y306"/>
  <c r="Y305"/>
  <c r="Y316"/>
  <c r="Y313"/>
  <c r="Y317"/>
  <c r="Y311"/>
  <c r="E324"/>
  <c r="Y318"/>
  <c r="Y314"/>
  <c r="Y312"/>
  <c r="Y310"/>
  <c r="Y309"/>
  <c r="Y308"/>
  <c r="Y304"/>
  <c r="Y300"/>
  <c r="AG302"/>
  <c r="Y301"/>
  <c r="Y303"/>
  <c r="Y302"/>
  <c r="BC276"/>
  <c r="AW322"/>
  <c r="AZ225"/>
  <c r="BA225" s="1"/>
  <c r="AZ221"/>
  <c r="BA221" s="1"/>
  <c r="AZ213"/>
  <c r="BA213" s="1"/>
  <c r="AZ220"/>
  <c r="BA220" s="1"/>
  <c r="AZ229"/>
  <c r="BA229" s="1"/>
  <c r="AZ223"/>
  <c r="BA223" s="1"/>
  <c r="AZ214"/>
  <c r="BA214" s="1"/>
  <c r="AZ217"/>
  <c r="BA217" s="1"/>
  <c r="AZ212"/>
  <c r="BA212" s="1"/>
  <c r="AZ224"/>
  <c r="BA224" s="1"/>
  <c r="AZ227"/>
  <c r="BA227" s="1"/>
  <c r="AZ215"/>
  <c r="BA215" s="1"/>
  <c r="AZ222"/>
  <c r="BA222" s="1"/>
  <c r="AZ218"/>
  <c r="BA218" s="1"/>
  <c r="AZ228"/>
  <c r="BA228" s="1"/>
  <c r="AZ226"/>
  <c r="BA226" s="1"/>
  <c r="AZ216"/>
  <c r="BA216" s="1"/>
  <c r="AZ210"/>
  <c r="AZ211"/>
  <c r="BA211" s="1"/>
  <c r="AZ219"/>
  <c r="BA219" s="1"/>
  <c r="G21"/>
  <c r="K272"/>
  <c r="J272"/>
  <c r="G6"/>
  <c r="K257"/>
  <c r="J257"/>
  <c r="G12"/>
  <c r="K263"/>
  <c r="J263"/>
  <c r="G7"/>
  <c r="J258"/>
  <c r="K258"/>
  <c r="H223"/>
  <c r="F51" s="1"/>
  <c r="G178"/>
  <c r="E50" s="1"/>
  <c r="Y319" i="48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AW322"/>
  <c r="BC276"/>
  <c r="O261"/>
  <c r="O263" s="1"/>
  <c r="O262"/>
  <c r="BE214"/>
  <c r="BE215"/>
  <c r="BE216" s="1"/>
  <c r="F239"/>
  <c r="BS213"/>
  <c r="BJ215"/>
  <c r="BJ213"/>
  <c r="BJ222"/>
  <c r="BJ223"/>
  <c r="BJ221"/>
  <c r="BJ218"/>
  <c r="BJ226"/>
  <c r="BJ225"/>
  <c r="BJ220"/>
  <c r="BJ227"/>
  <c r="BJ229"/>
  <c r="BJ216"/>
  <c r="BJ219"/>
  <c r="BJ228"/>
  <c r="BJ210"/>
  <c r="BJ211"/>
  <c r="BJ224"/>
  <c r="BJ214"/>
  <c r="BJ217"/>
  <c r="BJ212"/>
  <c r="H23"/>
  <c r="K319"/>
  <c r="J319"/>
  <c r="H6"/>
  <c r="K302"/>
  <c r="J302"/>
  <c r="H18"/>
  <c r="J314"/>
  <c r="K314"/>
  <c r="H21"/>
  <c r="K317"/>
  <c r="J317"/>
  <c r="H7"/>
  <c r="J303"/>
  <c r="K303"/>
  <c r="H20"/>
  <c r="J316"/>
  <c r="K316"/>
  <c r="G267"/>
  <c r="G49" s="1"/>
  <c r="G266"/>
  <c r="G48" s="1"/>
  <c r="G176"/>
  <c r="E48" s="1"/>
  <c r="H220"/>
  <c r="F48" s="1"/>
  <c r="U305"/>
  <c r="U308" s="1"/>
  <c r="U304"/>
  <c r="U307" s="1"/>
  <c r="AT165"/>
  <c r="AQ176" s="1"/>
  <c r="G191" s="1"/>
  <c r="AS164"/>
  <c r="AQ175" s="1"/>
  <c r="F191" s="1"/>
  <c r="E279"/>
  <c r="Y272"/>
  <c r="Y266"/>
  <c r="Y258"/>
  <c r="Y273"/>
  <c r="Y269"/>
  <c r="Y267"/>
  <c r="Y265"/>
  <c r="Y264"/>
  <c r="Y263"/>
  <c r="Y257"/>
  <c r="Y255"/>
  <c r="Y270"/>
  <c r="Y262"/>
  <c r="AG257"/>
  <c r="Y256"/>
  <c r="Y274"/>
  <c r="Y271"/>
  <c r="Y268"/>
  <c r="Y261"/>
  <c r="Y260"/>
  <c r="Y259"/>
  <c r="A217"/>
  <c r="A262" s="1"/>
  <c r="A307" s="1"/>
  <c r="A172"/>
  <c r="H19"/>
  <c r="J315"/>
  <c r="K315"/>
  <c r="H16"/>
  <c r="J312"/>
  <c r="K312"/>
  <c r="H11"/>
  <c r="K307"/>
  <c r="J307"/>
  <c r="I299"/>
  <c r="G310" s="1"/>
  <c r="H47" s="1"/>
  <c r="H4"/>
  <c r="K300"/>
  <c r="J300"/>
  <c r="H17"/>
  <c r="J313"/>
  <c r="K313"/>
  <c r="G268"/>
  <c r="G50" s="1"/>
  <c r="G177"/>
  <c r="E49" s="1"/>
  <c r="G178"/>
  <c r="E50" s="1"/>
  <c r="H223"/>
  <c r="F51" s="1"/>
  <c r="AT210"/>
  <c r="AQ220" s="1"/>
  <c r="H236" s="1"/>
  <c r="AS209"/>
  <c r="AQ219" s="1"/>
  <c r="G236" s="1"/>
  <c r="BF170"/>
  <c r="BE173" s="1"/>
  <c r="BF169"/>
  <c r="BE172" s="1"/>
  <c r="E194"/>
  <c r="BS168"/>
  <c r="BJ174"/>
  <c r="BJ177"/>
  <c r="BJ175"/>
  <c r="BJ171"/>
  <c r="BJ179"/>
  <c r="BJ182"/>
  <c r="BJ184"/>
  <c r="BJ178"/>
  <c r="BJ170"/>
  <c r="BJ166"/>
  <c r="BJ165"/>
  <c r="BJ180"/>
  <c r="BJ176"/>
  <c r="BJ173"/>
  <c r="BJ168"/>
  <c r="BJ183"/>
  <c r="BJ181"/>
  <c r="BJ169"/>
  <c r="BJ172"/>
  <c r="BJ167"/>
  <c r="AZ217"/>
  <c r="BA217" s="1"/>
  <c r="AZ220"/>
  <c r="BA220" s="1"/>
  <c r="AZ226"/>
  <c r="BA226" s="1"/>
  <c r="AZ221"/>
  <c r="BA221" s="1"/>
  <c r="AZ210"/>
  <c r="AZ224"/>
  <c r="BA224" s="1"/>
  <c r="AZ222"/>
  <c r="BA222" s="1"/>
  <c r="AZ229"/>
  <c r="BA229" s="1"/>
  <c r="AZ223"/>
  <c r="BA223" s="1"/>
  <c r="AZ214"/>
  <c r="BA214" s="1"/>
  <c r="AZ212"/>
  <c r="BA212" s="1"/>
  <c r="AZ225"/>
  <c r="BA225" s="1"/>
  <c r="AZ218"/>
  <c r="BA218" s="1"/>
  <c r="AZ227"/>
  <c r="BA227" s="1"/>
  <c r="AZ215"/>
  <c r="BA215" s="1"/>
  <c r="AZ213"/>
  <c r="BA213" s="1"/>
  <c r="AZ228"/>
  <c r="BA228" s="1"/>
  <c r="AZ219"/>
  <c r="BA219" s="1"/>
  <c r="AZ216"/>
  <c r="BA216" s="1"/>
  <c r="AZ211"/>
  <c r="BA211" s="1"/>
  <c r="U261"/>
  <c r="U263" s="1"/>
  <c r="U262"/>
  <c r="A128"/>
  <c r="A84"/>
  <c r="H15"/>
  <c r="K311"/>
  <c r="J311"/>
  <c r="H13"/>
  <c r="K309"/>
  <c r="J309"/>
  <c r="H9"/>
  <c r="K305"/>
  <c r="J305"/>
  <c r="H14"/>
  <c r="J310"/>
  <c r="K310"/>
  <c r="G179"/>
  <c r="E51" s="1"/>
  <c r="H221"/>
  <c r="F49" s="1"/>
  <c r="O305"/>
  <c r="O308" s="1"/>
  <c r="O304"/>
  <c r="O307" s="1"/>
  <c r="AZ177"/>
  <c r="BA177" s="1"/>
  <c r="AZ175"/>
  <c r="BA175" s="1"/>
  <c r="AZ169"/>
  <c r="BA169" s="1"/>
  <c r="AZ167"/>
  <c r="BA167" s="1"/>
  <c r="AZ166"/>
  <c r="BA166" s="1"/>
  <c r="AZ165"/>
  <c r="AZ178"/>
  <c r="BA178" s="1"/>
  <c r="AZ174"/>
  <c r="BA174" s="1"/>
  <c r="AZ173"/>
  <c r="BA173" s="1"/>
  <c r="AZ168"/>
  <c r="BA168" s="1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6"/>
  <c r="BA176" s="1"/>
  <c r="AZ171"/>
  <c r="BA171" s="1"/>
  <c r="AZ170"/>
  <c r="BA170" s="1"/>
  <c r="H10"/>
  <c r="K306"/>
  <c r="J306"/>
  <c r="H8"/>
  <c r="J304"/>
  <c r="K304"/>
  <c r="H22"/>
  <c r="J318"/>
  <c r="K318"/>
  <c r="H5"/>
  <c r="J301"/>
  <c r="K301"/>
  <c r="H12"/>
  <c r="J308"/>
  <c r="K308"/>
  <c r="H222"/>
  <c r="F50" s="1"/>
  <c r="I311" i="47"/>
  <c r="B320"/>
  <c r="I305"/>
  <c r="J305" s="1"/>
  <c r="I322"/>
  <c r="H26" s="1"/>
  <c r="I309"/>
  <c r="B337"/>
  <c r="I310"/>
  <c r="J310" s="1"/>
  <c r="I336"/>
  <c r="H40" s="1"/>
  <c r="B340"/>
  <c r="B330"/>
  <c r="I339"/>
  <c r="H43" s="1"/>
  <c r="I329"/>
  <c r="H33" s="1"/>
  <c r="H221"/>
  <c r="F49" s="1"/>
  <c r="I306"/>
  <c r="I320"/>
  <c r="H24" s="1"/>
  <c r="I337"/>
  <c r="H41" s="1"/>
  <c r="I304"/>
  <c r="I318"/>
  <c r="J318" s="1"/>
  <c r="I324"/>
  <c r="H28" s="1"/>
  <c r="I328"/>
  <c r="H32" s="1"/>
  <c r="I334"/>
  <c r="H38" s="1"/>
  <c r="I301"/>
  <c r="K301" s="1"/>
  <c r="B321"/>
  <c r="B338"/>
  <c r="I308"/>
  <c r="B322"/>
  <c r="B325"/>
  <c r="B329"/>
  <c r="B335"/>
  <c r="I319"/>
  <c r="H23" s="1"/>
  <c r="B336"/>
  <c r="I302"/>
  <c r="J302" s="1"/>
  <c r="I314"/>
  <c r="B324"/>
  <c r="B328"/>
  <c r="B333"/>
  <c r="B341"/>
  <c r="I317"/>
  <c r="J317" s="1"/>
  <c r="I335"/>
  <c r="H39" s="1"/>
  <c r="I303"/>
  <c r="J303" s="1"/>
  <c r="I316"/>
  <c r="I323"/>
  <c r="H27" s="1"/>
  <c r="I327"/>
  <c r="H31" s="1"/>
  <c r="I332"/>
  <c r="H36" s="1"/>
  <c r="I340"/>
  <c r="H44" s="1"/>
  <c r="H223"/>
  <c r="F51" s="1"/>
  <c r="I315"/>
  <c r="H19" s="1"/>
  <c r="I333"/>
  <c r="H37" s="1"/>
  <c r="I341"/>
  <c r="H45" s="1"/>
  <c r="I312"/>
  <c r="H16" s="1"/>
  <c r="I321"/>
  <c r="H25" s="1"/>
  <c r="I326"/>
  <c r="H30" s="1"/>
  <c r="I330"/>
  <c r="H34" s="1"/>
  <c r="I338"/>
  <c r="H42" s="1"/>
  <c r="I307"/>
  <c r="K307" s="1"/>
  <c r="B334"/>
  <c r="I300"/>
  <c r="I313"/>
  <c r="K313" s="1"/>
  <c r="B323"/>
  <c r="B327"/>
  <c r="B331"/>
  <c r="G18"/>
  <c r="J269"/>
  <c r="K269"/>
  <c r="G21"/>
  <c r="J272"/>
  <c r="K272"/>
  <c r="Y272"/>
  <c r="Y266"/>
  <c r="Y273"/>
  <c r="Y269"/>
  <c r="Y267"/>
  <c r="Y265"/>
  <c r="Y264"/>
  <c r="Y270"/>
  <c r="E279"/>
  <c r="Y274"/>
  <c r="Y271"/>
  <c r="Y268"/>
  <c r="Y261"/>
  <c r="Y260"/>
  <c r="Y259"/>
  <c r="Y263"/>
  <c r="Y258"/>
  <c r="AG257"/>
  <c r="Y257"/>
  <c r="Y262"/>
  <c r="Y255"/>
  <c r="Y256"/>
  <c r="BE215"/>
  <c r="BE216" s="1"/>
  <c r="BE214"/>
  <c r="G10"/>
  <c r="K261"/>
  <c r="J261"/>
  <c r="E194"/>
  <c r="BS168"/>
  <c r="BJ174"/>
  <c r="BJ165"/>
  <c r="BJ173"/>
  <c r="BJ177"/>
  <c r="BJ167"/>
  <c r="BJ172"/>
  <c r="BJ169"/>
  <c r="BJ178"/>
  <c r="BJ183"/>
  <c r="BJ184"/>
  <c r="BJ171"/>
  <c r="BJ182"/>
  <c r="BJ170"/>
  <c r="BJ181"/>
  <c r="BJ175"/>
  <c r="BJ168"/>
  <c r="BJ180"/>
  <c r="BJ176"/>
  <c r="BJ179"/>
  <c r="BJ166"/>
  <c r="G13"/>
  <c r="J264"/>
  <c r="K264"/>
  <c r="G5"/>
  <c r="J256"/>
  <c r="K256"/>
  <c r="G19"/>
  <c r="J270"/>
  <c r="K270"/>
  <c r="G7"/>
  <c r="K258"/>
  <c r="J258"/>
  <c r="K319"/>
  <c r="H6"/>
  <c r="H18"/>
  <c r="J314"/>
  <c r="K314"/>
  <c r="H21"/>
  <c r="K303"/>
  <c r="H20"/>
  <c r="J316"/>
  <c r="K316"/>
  <c r="G179"/>
  <c r="E51" s="1"/>
  <c r="H222"/>
  <c r="F50" s="1"/>
  <c r="G12"/>
  <c r="J263"/>
  <c r="K263"/>
  <c r="AS209"/>
  <c r="AQ219" s="1"/>
  <c r="G236" s="1"/>
  <c r="AT210"/>
  <c r="AQ220" s="1"/>
  <c r="H236" s="1"/>
  <c r="BC322"/>
  <c r="BI276"/>
  <c r="BI322" s="1"/>
  <c r="G9"/>
  <c r="J260"/>
  <c r="K260"/>
  <c r="G23"/>
  <c r="J274"/>
  <c r="K274"/>
  <c r="A130"/>
  <c r="A86"/>
  <c r="AZ220"/>
  <c r="BA220" s="1"/>
  <c r="AZ227"/>
  <c r="BA227" s="1"/>
  <c r="AZ215"/>
  <c r="BA215" s="1"/>
  <c r="AZ217"/>
  <c r="BA217" s="1"/>
  <c r="AZ222"/>
  <c r="BA222" s="1"/>
  <c r="AZ226"/>
  <c r="BA226" s="1"/>
  <c r="AZ216"/>
  <c r="BA216" s="1"/>
  <c r="AZ210"/>
  <c r="AZ224"/>
  <c r="BA224" s="1"/>
  <c r="AZ225"/>
  <c r="BA225" s="1"/>
  <c r="AZ218"/>
  <c r="BA218" s="1"/>
  <c r="AZ221"/>
  <c r="BA221" s="1"/>
  <c r="AZ213"/>
  <c r="BA213" s="1"/>
  <c r="AZ212"/>
  <c r="BA212" s="1"/>
  <c r="AZ228"/>
  <c r="BA228" s="1"/>
  <c r="AZ229"/>
  <c r="BA229" s="1"/>
  <c r="AZ219"/>
  <c r="BA219" s="1"/>
  <c r="AZ223"/>
  <c r="BA223" s="1"/>
  <c r="AZ214"/>
  <c r="BA214" s="1"/>
  <c r="AZ211"/>
  <c r="BA211" s="1"/>
  <c r="O262"/>
  <c r="O261"/>
  <c r="O263" s="1"/>
  <c r="G16"/>
  <c r="J267"/>
  <c r="K267"/>
  <c r="G11"/>
  <c r="J262"/>
  <c r="K262"/>
  <c r="AZ184"/>
  <c r="BA184" s="1"/>
  <c r="AZ183"/>
  <c r="BA183" s="1"/>
  <c r="AZ182"/>
  <c r="BA182" s="1"/>
  <c r="AZ181"/>
  <c r="BA181" s="1"/>
  <c r="AZ180"/>
  <c r="BA180" s="1"/>
  <c r="AZ179"/>
  <c r="BA179" s="1"/>
  <c r="AZ175"/>
  <c r="BA175" s="1"/>
  <c r="AZ174"/>
  <c r="BA174" s="1"/>
  <c r="AZ173"/>
  <c r="BA173" s="1"/>
  <c r="AZ177"/>
  <c r="BA177" s="1"/>
  <c r="AZ172"/>
  <c r="BA172" s="1"/>
  <c r="AZ178"/>
  <c r="BA178" s="1"/>
  <c r="AZ176"/>
  <c r="BA176" s="1"/>
  <c r="AZ171"/>
  <c r="BA171" s="1"/>
  <c r="AZ170"/>
  <c r="BA170" s="1"/>
  <c r="AZ169"/>
  <c r="BA169" s="1"/>
  <c r="AZ168"/>
  <c r="BA168" s="1"/>
  <c r="AZ167"/>
  <c r="BA167" s="1"/>
  <c r="AZ166"/>
  <c r="BA166" s="1"/>
  <c r="AZ165"/>
  <c r="O305"/>
  <c r="O308" s="1"/>
  <c r="O304"/>
  <c r="O307" s="1"/>
  <c r="J312"/>
  <c r="H4"/>
  <c r="J300"/>
  <c r="K300"/>
  <c r="H17"/>
  <c r="J313"/>
  <c r="I254"/>
  <c r="G265" s="1"/>
  <c r="G47" s="1"/>
  <c r="G4"/>
  <c r="J255"/>
  <c r="K255"/>
  <c r="U262"/>
  <c r="U261"/>
  <c r="U263" s="1"/>
  <c r="F239"/>
  <c r="BS213"/>
  <c r="BJ212"/>
  <c r="BJ217"/>
  <c r="BJ220"/>
  <c r="BJ223"/>
  <c r="BJ229"/>
  <c r="BJ227"/>
  <c r="BJ226"/>
  <c r="BJ228"/>
  <c r="BJ219"/>
  <c r="BJ218"/>
  <c r="BJ222"/>
  <c r="BJ216"/>
  <c r="BJ215"/>
  <c r="BJ214"/>
  <c r="BJ210"/>
  <c r="BJ213"/>
  <c r="BJ211"/>
  <c r="BJ224"/>
  <c r="BJ221"/>
  <c r="BJ225"/>
  <c r="G22"/>
  <c r="K273"/>
  <c r="J273"/>
  <c r="BF169"/>
  <c r="BE172" s="1"/>
  <c r="BF170"/>
  <c r="BE173" s="1"/>
  <c r="U305"/>
  <c r="U308" s="1"/>
  <c r="U304"/>
  <c r="U307" s="1"/>
  <c r="G17"/>
  <c r="J268"/>
  <c r="K268"/>
  <c r="A219"/>
  <c r="A264" s="1"/>
  <c r="A309" s="1"/>
  <c r="A174"/>
  <c r="H15"/>
  <c r="J311"/>
  <c r="K311"/>
  <c r="H13"/>
  <c r="J309"/>
  <c r="K309"/>
  <c r="K305"/>
  <c r="G176"/>
  <c r="E48" s="1"/>
  <c r="G8"/>
  <c r="K259"/>
  <c r="J259"/>
  <c r="G14"/>
  <c r="K265"/>
  <c r="J265"/>
  <c r="Y319"/>
  <c r="Y315"/>
  <c r="Y307"/>
  <c r="Y306"/>
  <c r="Y305"/>
  <c r="Y316"/>
  <c r="Y313"/>
  <c r="Y304"/>
  <c r="Y303"/>
  <c r="Y302"/>
  <c r="Y300"/>
  <c r="Y317"/>
  <c r="Y311"/>
  <c r="AG302"/>
  <c r="E324"/>
  <c r="Y318"/>
  <c r="Y314"/>
  <c r="Y312"/>
  <c r="Y310"/>
  <c r="Y309"/>
  <c r="Y308"/>
  <c r="Y301"/>
  <c r="AT165"/>
  <c r="AQ176" s="1"/>
  <c r="G191" s="1"/>
  <c r="AS164"/>
  <c r="AQ175" s="1"/>
  <c r="F191" s="1"/>
  <c r="G15"/>
  <c r="K266"/>
  <c r="J266"/>
  <c r="G6"/>
  <c r="K257"/>
  <c r="J257"/>
  <c r="G20"/>
  <c r="J271"/>
  <c r="K271"/>
  <c r="H10"/>
  <c r="J306"/>
  <c r="K306"/>
  <c r="H8"/>
  <c r="K304"/>
  <c r="J304"/>
  <c r="H22"/>
  <c r="H5"/>
  <c r="J301"/>
  <c r="H12"/>
  <c r="J308"/>
  <c r="K308"/>
  <c r="G177"/>
  <c r="E49" s="1"/>
  <c r="G178"/>
  <c r="E50" s="1"/>
  <c r="H220"/>
  <c r="F48" s="1"/>
  <c r="AS164" i="46"/>
  <c r="AQ175" s="1"/>
  <c r="F191" s="1"/>
  <c r="AQ176"/>
  <c r="G191" s="1"/>
  <c r="Y319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A216"/>
  <c r="A261" s="1"/>
  <c r="A306" s="1"/>
  <c r="A171"/>
  <c r="U305"/>
  <c r="U308" s="1"/>
  <c r="U304"/>
  <c r="U307" s="1"/>
  <c r="I340"/>
  <c r="H44" s="1"/>
  <c r="B339"/>
  <c r="I336"/>
  <c r="H40" s="1"/>
  <c r="B335"/>
  <c r="I332"/>
  <c r="H36" s="1"/>
  <c r="B331"/>
  <c r="I329"/>
  <c r="H33" s="1"/>
  <c r="B329"/>
  <c r="I327"/>
  <c r="H31" s="1"/>
  <c r="B327"/>
  <c r="I325"/>
  <c r="H29" s="1"/>
  <c r="B325"/>
  <c r="I323"/>
  <c r="H27" s="1"/>
  <c r="B323"/>
  <c r="I322"/>
  <c r="H26" s="1"/>
  <c r="B322"/>
  <c r="I316"/>
  <c r="I313"/>
  <c r="I310"/>
  <c r="I308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B337"/>
  <c r="I334"/>
  <c r="H38" s="1"/>
  <c r="B333"/>
  <c r="I330"/>
  <c r="H34" s="1"/>
  <c r="B330"/>
  <c r="I328"/>
  <c r="H32" s="1"/>
  <c r="B328"/>
  <c r="I326"/>
  <c r="H30" s="1"/>
  <c r="B326"/>
  <c r="I324"/>
  <c r="H28" s="1"/>
  <c r="B324"/>
  <c r="I321"/>
  <c r="H25" s="1"/>
  <c r="B320"/>
  <c r="I318"/>
  <c r="I314"/>
  <c r="I312"/>
  <c r="I309"/>
  <c r="I304"/>
  <c r="I302"/>
  <c r="I341"/>
  <c r="H45" s="1"/>
  <c r="B340"/>
  <c r="I337"/>
  <c r="H41" s="1"/>
  <c r="B336"/>
  <c r="I333"/>
  <c r="H37" s="1"/>
  <c r="B332"/>
  <c r="I320"/>
  <c r="H24" s="1"/>
  <c r="I319"/>
  <c r="I315"/>
  <c r="I311"/>
  <c r="I306"/>
  <c r="I303"/>
  <c r="I300"/>
  <c r="AZ216"/>
  <c r="BA216" s="1"/>
  <c r="AZ225"/>
  <c r="BA225" s="1"/>
  <c r="AZ218"/>
  <c r="BA218" s="1"/>
  <c r="AZ213"/>
  <c r="BA213" s="1"/>
  <c r="AZ212"/>
  <c r="BA212" s="1"/>
  <c r="AZ221"/>
  <c r="BA221" s="1"/>
  <c r="AZ229"/>
  <c r="BA229" s="1"/>
  <c r="AZ219"/>
  <c r="BA219" s="1"/>
  <c r="AZ214"/>
  <c r="BA214" s="1"/>
  <c r="AZ217"/>
  <c r="BA217" s="1"/>
  <c r="AZ223"/>
  <c r="BA223" s="1"/>
  <c r="AZ224"/>
  <c r="BA224" s="1"/>
  <c r="AZ220"/>
  <c r="BA220" s="1"/>
  <c r="AZ215"/>
  <c r="BA215" s="1"/>
  <c r="AZ211"/>
  <c r="BA211" s="1"/>
  <c r="AZ227"/>
  <c r="BA227" s="1"/>
  <c r="AZ228"/>
  <c r="BA228" s="1"/>
  <c r="AZ222"/>
  <c r="BA222" s="1"/>
  <c r="AZ226"/>
  <c r="BA226" s="1"/>
  <c r="AZ210"/>
  <c r="Y274"/>
  <c r="E279"/>
  <c r="Y272"/>
  <c r="Y273"/>
  <c r="Y269"/>
  <c r="Y267"/>
  <c r="Y265"/>
  <c r="Y264"/>
  <c r="Y263"/>
  <c r="Y257"/>
  <c r="Y255"/>
  <c r="Y270"/>
  <c r="Y262"/>
  <c r="AG257"/>
  <c r="Y256"/>
  <c r="Y271"/>
  <c r="Y268"/>
  <c r="Y261"/>
  <c r="Y260"/>
  <c r="Y259"/>
  <c r="Y258"/>
  <c r="Y266"/>
  <c r="BE214"/>
  <c r="BE215"/>
  <c r="BE216" s="1"/>
  <c r="F239"/>
  <c r="BS213"/>
  <c r="BJ214"/>
  <c r="BJ211"/>
  <c r="BJ224"/>
  <c r="BJ213"/>
  <c r="BJ216"/>
  <c r="BJ228"/>
  <c r="BJ217"/>
  <c r="BJ226"/>
  <c r="BJ220"/>
  <c r="BJ229"/>
  <c r="BJ222"/>
  <c r="BJ225"/>
  <c r="BJ219"/>
  <c r="BJ223"/>
  <c r="BJ218"/>
  <c r="BJ210"/>
  <c r="BJ212"/>
  <c r="BJ221"/>
  <c r="BJ227"/>
  <c r="BJ215"/>
  <c r="G18"/>
  <c r="J269"/>
  <c r="K269"/>
  <c r="G13"/>
  <c r="J264"/>
  <c r="K264"/>
  <c r="G12"/>
  <c r="J263"/>
  <c r="K263"/>
  <c r="G5"/>
  <c r="K256"/>
  <c r="J256"/>
  <c r="G23"/>
  <c r="K274"/>
  <c r="J274"/>
  <c r="H221"/>
  <c r="F49" s="1"/>
  <c r="G179"/>
  <c r="E51" s="1"/>
  <c r="A83"/>
  <c r="A127"/>
  <c r="BF169"/>
  <c r="BE172" s="1"/>
  <c r="BF170"/>
  <c r="BE173" s="1"/>
  <c r="O305"/>
  <c r="O308" s="1"/>
  <c r="O304"/>
  <c r="O307" s="1"/>
  <c r="U262"/>
  <c r="U261"/>
  <c r="U263" s="1"/>
  <c r="I254"/>
  <c r="G265" s="1"/>
  <c r="G47" s="1"/>
  <c r="G4"/>
  <c r="K255"/>
  <c r="J255"/>
  <c r="G10"/>
  <c r="J261"/>
  <c r="K261"/>
  <c r="G9"/>
  <c r="K260"/>
  <c r="J260"/>
  <c r="G20"/>
  <c r="J271"/>
  <c r="K271"/>
  <c r="G19"/>
  <c r="K270"/>
  <c r="J270"/>
  <c r="G177"/>
  <c r="E49" s="1"/>
  <c r="H222"/>
  <c r="F50" s="1"/>
  <c r="E194"/>
  <c r="BS168"/>
  <c r="BJ179"/>
  <c r="BJ166"/>
  <c r="BJ181"/>
  <c r="BJ183"/>
  <c r="BJ169"/>
  <c r="BJ171"/>
  <c r="BJ175"/>
  <c r="BJ184"/>
  <c r="BJ168"/>
  <c r="BJ172"/>
  <c r="BJ177"/>
  <c r="BJ180"/>
  <c r="BJ176"/>
  <c r="BJ173"/>
  <c r="BJ170"/>
  <c r="BJ165"/>
  <c r="BJ167"/>
  <c r="BJ178"/>
  <c r="BJ174"/>
  <c r="BJ182"/>
  <c r="O262"/>
  <c r="O261"/>
  <c r="O263" s="1"/>
  <c r="AZ184"/>
  <c r="BA184" s="1"/>
  <c r="AZ183"/>
  <c r="BA183" s="1"/>
  <c r="AZ182"/>
  <c r="BA182" s="1"/>
  <c r="AZ181"/>
  <c r="BA181" s="1"/>
  <c r="AZ180"/>
  <c r="BA180" s="1"/>
  <c r="AZ179"/>
  <c r="BA179" s="1"/>
  <c r="AZ176"/>
  <c r="BA176" s="1"/>
  <c r="AZ171"/>
  <c r="BA171" s="1"/>
  <c r="AZ170"/>
  <c r="BA170" s="1"/>
  <c r="AZ177"/>
  <c r="BA177" s="1"/>
  <c r="AZ175"/>
  <c r="BA175" s="1"/>
  <c r="AZ169"/>
  <c r="BA169" s="1"/>
  <c r="AZ167"/>
  <c r="BA167" s="1"/>
  <c r="AZ166"/>
  <c r="BA166" s="1"/>
  <c r="AZ165"/>
  <c r="AZ178"/>
  <c r="BA178" s="1"/>
  <c r="AZ174"/>
  <c r="BA174" s="1"/>
  <c r="AZ173"/>
  <c r="BA173" s="1"/>
  <c r="AZ168"/>
  <c r="BA168" s="1"/>
  <c r="AZ172"/>
  <c r="BA172" s="1"/>
  <c r="G8"/>
  <c r="K259"/>
  <c r="J259"/>
  <c r="G21"/>
  <c r="K272"/>
  <c r="J272"/>
  <c r="G6"/>
  <c r="J257"/>
  <c r="K257"/>
  <c r="G17"/>
  <c r="J268"/>
  <c r="K268"/>
  <c r="G15"/>
  <c r="J266"/>
  <c r="K266"/>
  <c r="G22"/>
  <c r="J273"/>
  <c r="K273"/>
  <c r="G176"/>
  <c r="E48" s="1"/>
  <c r="H220"/>
  <c r="F48" s="1"/>
  <c r="AW322"/>
  <c r="BC276"/>
  <c r="AS209"/>
  <c r="AQ219" s="1"/>
  <c r="G236" s="1"/>
  <c r="AT210"/>
  <c r="AQ220" s="1"/>
  <c r="H236" s="1"/>
  <c r="G16"/>
  <c r="K267"/>
  <c r="J267"/>
  <c r="G11"/>
  <c r="J262"/>
  <c r="K262"/>
  <c r="G14"/>
  <c r="K265"/>
  <c r="J265"/>
  <c r="G7"/>
  <c r="J258"/>
  <c r="K258"/>
  <c r="H223"/>
  <c r="F51" s="1"/>
  <c r="G178"/>
  <c r="E50" s="1"/>
  <c r="E194" i="45"/>
  <c r="BS168"/>
  <c r="BJ167"/>
  <c r="BJ181"/>
  <c r="BJ180"/>
  <c r="BJ168"/>
  <c r="BJ166"/>
  <c r="BJ183"/>
  <c r="BJ179"/>
  <c r="BJ184"/>
  <c r="BJ171"/>
  <c r="BJ177"/>
  <c r="BJ175"/>
  <c r="BJ178"/>
  <c r="BJ174"/>
  <c r="BJ173"/>
  <c r="BJ165"/>
  <c r="BJ169"/>
  <c r="BJ172"/>
  <c r="BJ170"/>
  <c r="BJ176"/>
  <c r="BJ182"/>
  <c r="G23"/>
  <c r="Q23" i="44" s="1"/>
  <c r="K274" i="45"/>
  <c r="J274"/>
  <c r="Y319"/>
  <c r="Y315"/>
  <c r="Y307"/>
  <c r="Y306"/>
  <c r="Y305"/>
  <c r="Y316"/>
  <c r="Y313"/>
  <c r="Y304"/>
  <c r="Y303"/>
  <c r="Y302"/>
  <c r="Y300"/>
  <c r="Y317"/>
  <c r="Y311"/>
  <c r="AG302"/>
  <c r="Y301"/>
  <c r="E324"/>
  <c r="Y318"/>
  <c r="Y314"/>
  <c r="Y312"/>
  <c r="Y310"/>
  <c r="Y309"/>
  <c r="Y308"/>
  <c r="G10"/>
  <c r="Q10" i="44" s="1"/>
  <c r="J261" i="45"/>
  <c r="K261"/>
  <c r="G9"/>
  <c r="Q9" i="44" s="1"/>
  <c r="K260" i="45"/>
  <c r="J260"/>
  <c r="AZ178"/>
  <c r="BA178" s="1"/>
  <c r="AZ184"/>
  <c r="BA184" s="1"/>
  <c r="AZ183"/>
  <c r="BA183" s="1"/>
  <c r="AZ182"/>
  <c r="BA182" s="1"/>
  <c r="AZ181"/>
  <c r="BA181" s="1"/>
  <c r="AZ180"/>
  <c r="BA180" s="1"/>
  <c r="AZ179"/>
  <c r="BA179" s="1"/>
  <c r="AZ172"/>
  <c r="BA172" s="1"/>
  <c r="AZ173"/>
  <c r="BA173" s="1"/>
  <c r="AZ169"/>
  <c r="BA169" s="1"/>
  <c r="AZ167"/>
  <c r="BA167" s="1"/>
  <c r="AZ166"/>
  <c r="BA166" s="1"/>
  <c r="AZ165"/>
  <c r="AZ177"/>
  <c r="BA177" s="1"/>
  <c r="AZ170"/>
  <c r="BA170" s="1"/>
  <c r="AZ168"/>
  <c r="BA168" s="1"/>
  <c r="AZ171"/>
  <c r="BA171" s="1"/>
  <c r="AZ176"/>
  <c r="BA176" s="1"/>
  <c r="AZ174"/>
  <c r="BA174" s="1"/>
  <c r="AZ175"/>
  <c r="BA175" s="1"/>
  <c r="G5"/>
  <c r="Q5" i="44" s="1"/>
  <c r="J256" i="45"/>
  <c r="K256"/>
  <c r="I254"/>
  <c r="G265" s="1"/>
  <c r="G47" s="1"/>
  <c r="G4"/>
  <c r="Q4" i="44" s="1"/>
  <c r="K255" i="45"/>
  <c r="J255"/>
  <c r="G16"/>
  <c r="K267"/>
  <c r="J267"/>
  <c r="G14"/>
  <c r="J265"/>
  <c r="K265"/>
  <c r="E279"/>
  <c r="Y270"/>
  <c r="Y262"/>
  <c r="AG257"/>
  <c r="Y256"/>
  <c r="Y274"/>
  <c r="Y271"/>
  <c r="Y268"/>
  <c r="Y272"/>
  <c r="Y266"/>
  <c r="Y258"/>
  <c r="Y273"/>
  <c r="Y269"/>
  <c r="Y267"/>
  <c r="Y265"/>
  <c r="Y264"/>
  <c r="Y263"/>
  <c r="Y257"/>
  <c r="Y255"/>
  <c r="Y260"/>
  <c r="Y261"/>
  <c r="Y259"/>
  <c r="BE215"/>
  <c r="BE216" s="1"/>
  <c r="BE214"/>
  <c r="F239"/>
  <c r="BS213"/>
  <c r="BJ212"/>
  <c r="BJ228"/>
  <c r="BJ229"/>
  <c r="BJ225"/>
  <c r="BJ222"/>
  <c r="BJ226"/>
  <c r="BJ213"/>
  <c r="BJ220"/>
  <c r="BJ211"/>
  <c r="BJ224"/>
  <c r="BJ223"/>
  <c r="BJ216"/>
  <c r="BJ215"/>
  <c r="BJ227"/>
  <c r="BJ210"/>
  <c r="BJ214"/>
  <c r="BJ217"/>
  <c r="BJ221"/>
  <c r="BJ218"/>
  <c r="BJ219"/>
  <c r="A83"/>
  <c r="A127"/>
  <c r="O305"/>
  <c r="O308" s="1"/>
  <c r="O304"/>
  <c r="O307" s="1"/>
  <c r="H221"/>
  <c r="F49" s="1"/>
  <c r="H220"/>
  <c r="F48" s="1"/>
  <c r="G179"/>
  <c r="E51" s="1"/>
  <c r="H223"/>
  <c r="F51" s="1"/>
  <c r="G178"/>
  <c r="E50" s="1"/>
  <c r="H222"/>
  <c r="F50" s="1"/>
  <c r="G19"/>
  <c r="Q19" i="44" s="1"/>
  <c r="K270" i="45"/>
  <c r="J270"/>
  <c r="U262"/>
  <c r="U261"/>
  <c r="U263" s="1"/>
  <c r="BF170"/>
  <c r="BE173" s="1"/>
  <c r="BF169"/>
  <c r="BE172" s="1"/>
  <c r="G22"/>
  <c r="Q22" i="44" s="1"/>
  <c r="K273" i="45"/>
  <c r="J273"/>
  <c r="BI276"/>
  <c r="BI322" s="1"/>
  <c r="BC322"/>
  <c r="U305"/>
  <c r="U308" s="1"/>
  <c r="U304"/>
  <c r="U307" s="1"/>
  <c r="AZ217"/>
  <c r="BA217" s="1"/>
  <c r="AZ219"/>
  <c r="BA219" s="1"/>
  <c r="AZ221"/>
  <c r="BA221" s="1"/>
  <c r="AZ211"/>
  <c r="BA211" s="1"/>
  <c r="AZ216"/>
  <c r="BA216" s="1"/>
  <c r="AZ225"/>
  <c r="BA225" s="1"/>
  <c r="AZ214"/>
  <c r="BA214" s="1"/>
  <c r="AZ224"/>
  <c r="BA224" s="1"/>
  <c r="AZ220"/>
  <c r="BA220" s="1"/>
  <c r="AZ213"/>
  <c r="BA213" s="1"/>
  <c r="AZ223"/>
  <c r="BA223" s="1"/>
  <c r="AZ218"/>
  <c r="BA218" s="1"/>
  <c r="AZ215"/>
  <c r="BA215" s="1"/>
  <c r="AZ228"/>
  <c r="BA228" s="1"/>
  <c r="AZ222"/>
  <c r="BA222" s="1"/>
  <c r="AZ226"/>
  <c r="BA226" s="1"/>
  <c r="AZ210"/>
  <c r="AZ227"/>
  <c r="BA227" s="1"/>
  <c r="AZ229"/>
  <c r="BA229" s="1"/>
  <c r="AZ212"/>
  <c r="BA212" s="1"/>
  <c r="G177"/>
  <c r="E49" s="1"/>
  <c r="AQ176"/>
  <c r="G191" s="1"/>
  <c r="G13"/>
  <c r="Q13" i="44" s="1"/>
  <c r="K264" i="45"/>
  <c r="J264"/>
  <c r="G12"/>
  <c r="K263"/>
  <c r="J263"/>
  <c r="G15"/>
  <c r="K266"/>
  <c r="J266"/>
  <c r="G21"/>
  <c r="Q21" i="44" s="1"/>
  <c r="J272" i="45"/>
  <c r="K272"/>
  <c r="G20"/>
  <c r="Q20" i="44" s="1"/>
  <c r="K271" i="45"/>
  <c r="J271"/>
  <c r="G7"/>
  <c r="Q7" i="44" s="1"/>
  <c r="K258" i="45"/>
  <c r="J258"/>
  <c r="G8"/>
  <c r="K259"/>
  <c r="J259"/>
  <c r="G18"/>
  <c r="Q18" i="44" s="1"/>
  <c r="K269" i="45"/>
  <c r="J269"/>
  <c r="G11"/>
  <c r="Q11" i="44" s="1"/>
  <c r="J262" i="45"/>
  <c r="K262"/>
  <c r="G6"/>
  <c r="Q6" i="44" s="1"/>
  <c r="J257" i="45"/>
  <c r="K257"/>
  <c r="G17"/>
  <c r="K268"/>
  <c r="J268"/>
  <c r="O262"/>
  <c r="O261"/>
  <c r="O263" s="1"/>
  <c r="AT210"/>
  <c r="AQ220" s="1"/>
  <c r="H236" s="1"/>
  <c r="AS209"/>
  <c r="AQ219" s="1"/>
  <c r="G236" s="1"/>
  <c r="A216"/>
  <c r="A261" s="1"/>
  <c r="A306" s="1"/>
  <c r="A171"/>
  <c r="I340"/>
  <c r="H44" s="1"/>
  <c r="R44" i="44" s="1"/>
  <c r="B339" i="45"/>
  <c r="I336"/>
  <c r="H40" s="1"/>
  <c r="B335"/>
  <c r="I332"/>
  <c r="H36" s="1"/>
  <c r="R36" i="44" s="1"/>
  <c r="B331" i="45"/>
  <c r="I329"/>
  <c r="H33" s="1"/>
  <c r="B329"/>
  <c r="I327"/>
  <c r="H31" s="1"/>
  <c r="B327"/>
  <c r="I325"/>
  <c r="H29" s="1"/>
  <c r="B325"/>
  <c r="I323"/>
  <c r="H27" s="1"/>
  <c r="R27" i="44" s="1"/>
  <c r="B323" i="45"/>
  <c r="I322"/>
  <c r="H26" s="1"/>
  <c r="B322"/>
  <c r="I316"/>
  <c r="I313"/>
  <c r="I310"/>
  <c r="I308"/>
  <c r="I303"/>
  <c r="I300"/>
  <c r="I339"/>
  <c r="H43" s="1"/>
  <c r="B338"/>
  <c r="I335"/>
  <c r="H39" s="1"/>
  <c r="B334"/>
  <c r="I331"/>
  <c r="H35" s="1"/>
  <c r="B321"/>
  <c r="I317"/>
  <c r="I307"/>
  <c r="I305"/>
  <c r="I301"/>
  <c r="B341"/>
  <c r="I338"/>
  <c r="H42" s="1"/>
  <c r="R42" i="44" s="1"/>
  <c r="B337" i="45"/>
  <c r="I334"/>
  <c r="H38" s="1"/>
  <c r="B333"/>
  <c r="I330"/>
  <c r="H34" s="1"/>
  <c r="R34" i="44" s="1"/>
  <c r="B330" i="45"/>
  <c r="I328"/>
  <c r="H32" s="1"/>
  <c r="B328"/>
  <c r="I326"/>
  <c r="H30" s="1"/>
  <c r="R30" i="44" s="1"/>
  <c r="B326" i="45"/>
  <c r="I324"/>
  <c r="H28" s="1"/>
  <c r="B324"/>
  <c r="I321"/>
  <c r="H25" s="1"/>
  <c r="R25" i="44" s="1"/>
  <c r="B320" i="45"/>
  <c r="I318"/>
  <c r="I314"/>
  <c r="I312"/>
  <c r="I309"/>
  <c r="I304"/>
  <c r="I302"/>
  <c r="I341"/>
  <c r="H45" s="1"/>
  <c r="R45" i="44" s="1"/>
  <c r="B340" i="45"/>
  <c r="I337"/>
  <c r="H41" s="1"/>
  <c r="B336"/>
  <c r="I333"/>
  <c r="H37" s="1"/>
  <c r="R37" i="44" s="1"/>
  <c r="B332" i="45"/>
  <c r="I320"/>
  <c r="H24" s="1"/>
  <c r="I319"/>
  <c r="I315"/>
  <c r="I311"/>
  <c r="I306"/>
  <c r="AS164"/>
  <c r="AQ175" s="1"/>
  <c r="F191" s="1"/>
  <c r="G176"/>
  <c r="E48" s="1"/>
  <c r="H222" i="44"/>
  <c r="F50" s="1"/>
  <c r="H223"/>
  <c r="F51" s="1"/>
  <c r="O305"/>
  <c r="O308" s="1"/>
  <c r="P316" s="1"/>
  <c r="Q316" s="1"/>
  <c r="G179"/>
  <c r="E51" s="1"/>
  <c r="BI276"/>
  <c r="BI322" s="1"/>
  <c r="BC322"/>
  <c r="G178"/>
  <c r="E50" s="1"/>
  <c r="G177"/>
  <c r="E49" s="1"/>
  <c r="G176"/>
  <c r="E48" s="1"/>
  <c r="G268"/>
  <c r="G50" s="1"/>
  <c r="A127"/>
  <c r="A83"/>
  <c r="A171"/>
  <c r="A216"/>
  <c r="A261" s="1"/>
  <c r="A306" s="1"/>
  <c r="AA304"/>
  <c r="AA307" s="1"/>
  <c r="AA305"/>
  <c r="AA308" s="1"/>
  <c r="AA323" i="40"/>
  <c r="AA326" s="1"/>
  <c r="AA324"/>
  <c r="AA327" s="1"/>
  <c r="F252"/>
  <c r="BJ239"/>
  <c r="BJ237"/>
  <c r="BJ231"/>
  <c r="BJ229"/>
  <c r="BJ241"/>
  <c r="BS226"/>
  <c r="BJ235"/>
  <c r="BJ233"/>
  <c r="BJ225"/>
  <c r="BJ223"/>
  <c r="BJ227"/>
  <c r="BJ222"/>
  <c r="BJ238"/>
  <c r="BJ226"/>
  <c r="BJ234"/>
  <c r="BJ242"/>
  <c r="BJ228"/>
  <c r="BJ230"/>
  <c r="BJ240"/>
  <c r="BJ236"/>
  <c r="BJ224"/>
  <c r="BJ232"/>
  <c r="BS178"/>
  <c r="BJ177"/>
  <c r="BJ181"/>
  <c r="BJ187"/>
  <c r="BJ185"/>
  <c r="BJ175"/>
  <c r="BJ193"/>
  <c r="BJ183"/>
  <c r="BJ179"/>
  <c r="E204"/>
  <c r="BJ191"/>
  <c r="BJ189"/>
  <c r="BJ174"/>
  <c r="BJ190"/>
  <c r="BJ176"/>
  <c r="BJ182"/>
  <c r="BJ178"/>
  <c r="BJ184"/>
  <c r="BJ180"/>
  <c r="BJ188"/>
  <c r="BJ186"/>
  <c r="BJ192"/>
  <c r="BJ194"/>
  <c r="J307" i="44"/>
  <c r="K307"/>
  <c r="H11"/>
  <c r="H8"/>
  <c r="J304"/>
  <c r="K304"/>
  <c r="BE215"/>
  <c r="BE216" s="1"/>
  <c r="BE214"/>
  <c r="BF169"/>
  <c r="BE172" s="1"/>
  <c r="BF170"/>
  <c r="BE173" s="1"/>
  <c r="AT174" i="40"/>
  <c r="AQ186" s="1"/>
  <c r="G201" s="1"/>
  <c r="AS173"/>
  <c r="AQ185" s="1"/>
  <c r="F201" s="1"/>
  <c r="AS221"/>
  <c r="AQ232" s="1"/>
  <c r="G249" s="1"/>
  <c r="AT222"/>
  <c r="AQ233" s="1"/>
  <c r="H249" s="1"/>
  <c r="H18"/>
  <c r="K332"/>
  <c r="J332"/>
  <c r="H8"/>
  <c r="J322"/>
  <c r="K322"/>
  <c r="H16"/>
  <c r="J330"/>
  <c r="K330"/>
  <c r="K337"/>
  <c r="H23"/>
  <c r="J337"/>
  <c r="K319"/>
  <c r="H5"/>
  <c r="J319"/>
  <c r="H10"/>
  <c r="K324"/>
  <c r="J324"/>
  <c r="H12"/>
  <c r="J326"/>
  <c r="K326"/>
  <c r="J329"/>
  <c r="H15"/>
  <c r="K329"/>
  <c r="AZ237"/>
  <c r="BA237" s="1"/>
  <c r="AZ235"/>
  <c r="BA235" s="1"/>
  <c r="AZ240"/>
  <c r="BA240" s="1"/>
  <c r="AZ241"/>
  <c r="BA241" s="1"/>
  <c r="AZ242"/>
  <c r="BA242" s="1"/>
  <c r="AZ225"/>
  <c r="BA225" s="1"/>
  <c r="AZ226"/>
  <c r="BA226" s="1"/>
  <c r="AZ222"/>
  <c r="AZ231"/>
  <c r="BA231" s="1"/>
  <c r="AZ239"/>
  <c r="BA239" s="1"/>
  <c r="AZ238"/>
  <c r="BA238" s="1"/>
  <c r="AZ233"/>
  <c r="BA233" s="1"/>
  <c r="AZ234"/>
  <c r="BA234" s="1"/>
  <c r="AZ236"/>
  <c r="BA236" s="1"/>
  <c r="AZ224"/>
  <c r="BA224" s="1"/>
  <c r="AZ232"/>
  <c r="BA232" s="1"/>
  <c r="AZ228"/>
  <c r="BA228" s="1"/>
  <c r="AZ229"/>
  <c r="BA229" s="1"/>
  <c r="AZ227"/>
  <c r="BA227" s="1"/>
  <c r="AZ223"/>
  <c r="BA223" s="1"/>
  <c r="AZ230"/>
  <c r="BA230" s="1"/>
  <c r="H15" i="44"/>
  <c r="J311"/>
  <c r="K311"/>
  <c r="AE255"/>
  <c r="AE270"/>
  <c r="AE265"/>
  <c r="AE264"/>
  <c r="AE258"/>
  <c r="AE257"/>
  <c r="AE272"/>
  <c r="AE262"/>
  <c r="AE274"/>
  <c r="AE263"/>
  <c r="AE266"/>
  <c r="AE256"/>
  <c r="AM257"/>
  <c r="AE273"/>
  <c r="AE268"/>
  <c r="AE260"/>
  <c r="AE261"/>
  <c r="AE271"/>
  <c r="AE267"/>
  <c r="E280"/>
  <c r="AE269"/>
  <c r="AE259"/>
  <c r="AE278" i="40"/>
  <c r="AM273"/>
  <c r="AE275"/>
  <c r="AE277"/>
  <c r="AE284"/>
  <c r="AE273"/>
  <c r="AE276"/>
  <c r="AE290"/>
  <c r="AE289"/>
  <c r="AE287"/>
  <c r="AE274"/>
  <c r="AE280"/>
  <c r="AE279"/>
  <c r="AE285"/>
  <c r="AE288"/>
  <c r="AE271"/>
  <c r="AE286"/>
  <c r="AE283"/>
  <c r="E296"/>
  <c r="AE270"/>
  <c r="AE272"/>
  <c r="AE282"/>
  <c r="AE281"/>
  <c r="V280"/>
  <c r="W280" s="1"/>
  <c r="V271"/>
  <c r="W271" s="1"/>
  <c r="V285"/>
  <c r="W285" s="1"/>
  <c r="V282"/>
  <c r="W282" s="1"/>
  <c r="V290"/>
  <c r="W290" s="1"/>
  <c r="V278"/>
  <c r="W278" s="1"/>
  <c r="V277"/>
  <c r="W277" s="1"/>
  <c r="V281"/>
  <c r="W281" s="1"/>
  <c r="V288"/>
  <c r="W288" s="1"/>
  <c r="V275"/>
  <c r="W275" s="1"/>
  <c r="V287"/>
  <c r="W287" s="1"/>
  <c r="V279"/>
  <c r="W279" s="1"/>
  <c r="V274"/>
  <c r="W274" s="1"/>
  <c r="V286"/>
  <c r="W286" s="1"/>
  <c r="V272"/>
  <c r="W272" s="1"/>
  <c r="V276"/>
  <c r="W276" s="1"/>
  <c r="V283"/>
  <c r="W283" s="1"/>
  <c r="V270"/>
  <c r="V289"/>
  <c r="W289" s="1"/>
  <c r="V273"/>
  <c r="W273" s="1"/>
  <c r="V284"/>
  <c r="W284" s="1"/>
  <c r="G267" i="44"/>
  <c r="G49" s="1"/>
  <c r="G285" i="40"/>
  <c r="G54" s="1"/>
  <c r="J316" i="44"/>
  <c r="K316"/>
  <c r="H20"/>
  <c r="K300"/>
  <c r="J300"/>
  <c r="H4"/>
  <c r="AZ223"/>
  <c r="BA223" s="1"/>
  <c r="AZ210"/>
  <c r="BA210" s="1"/>
  <c r="AZ228"/>
  <c r="BA228" s="1"/>
  <c r="AZ227"/>
  <c r="BA227" s="1"/>
  <c r="AZ212"/>
  <c r="BA212" s="1"/>
  <c r="AZ225"/>
  <c r="BA225" s="1"/>
  <c r="AZ221"/>
  <c r="BA221" s="1"/>
  <c r="AZ215"/>
  <c r="BA215" s="1"/>
  <c r="AZ214"/>
  <c r="BA214" s="1"/>
  <c r="AZ217"/>
  <c r="BA217" s="1"/>
  <c r="AZ229"/>
  <c r="BA229" s="1"/>
  <c r="AZ211"/>
  <c r="BA211" s="1"/>
  <c r="AZ216"/>
  <c r="BA216" s="1"/>
  <c r="AZ226"/>
  <c r="BA226" s="1"/>
  <c r="AZ224"/>
  <c r="BA224" s="1"/>
  <c r="AZ219"/>
  <c r="BA219" s="1"/>
  <c r="AZ222"/>
  <c r="BA222" s="1"/>
  <c r="AZ218"/>
  <c r="BA218" s="1"/>
  <c r="AZ220"/>
  <c r="BA220" s="1"/>
  <c r="AZ213"/>
  <c r="BA213" s="1"/>
  <c r="F239"/>
  <c r="BJ223"/>
  <c r="BJ215"/>
  <c r="BS213"/>
  <c r="BJ221"/>
  <c r="BJ222"/>
  <c r="BJ225"/>
  <c r="BJ226"/>
  <c r="BJ217"/>
  <c r="BJ228"/>
  <c r="BJ213"/>
  <c r="BJ227"/>
  <c r="BJ229"/>
  <c r="BJ210"/>
  <c r="BJ219"/>
  <c r="BJ211"/>
  <c r="BJ224"/>
  <c r="BJ218"/>
  <c r="BJ220"/>
  <c r="BJ214"/>
  <c r="BJ216"/>
  <c r="BJ212"/>
  <c r="J317"/>
  <c r="H21"/>
  <c r="K317"/>
  <c r="J318"/>
  <c r="K318"/>
  <c r="H22"/>
  <c r="A229" i="40"/>
  <c r="A277" s="1"/>
  <c r="A325" s="1"/>
  <c r="A181"/>
  <c r="K323"/>
  <c r="J323"/>
  <c r="H9"/>
  <c r="H22"/>
  <c r="J336"/>
  <c r="K336"/>
  <c r="K325"/>
  <c r="J325"/>
  <c r="H11"/>
  <c r="I299" i="44"/>
  <c r="G310" s="1"/>
  <c r="H47" s="1"/>
  <c r="AA262"/>
  <c r="AA261"/>
  <c r="AA263" s="1"/>
  <c r="K303"/>
  <c r="J303"/>
  <c r="H7"/>
  <c r="H16"/>
  <c r="J312"/>
  <c r="K312"/>
  <c r="H10"/>
  <c r="K306"/>
  <c r="J306"/>
  <c r="AE319"/>
  <c r="AE318"/>
  <c r="AE314"/>
  <c r="E325"/>
  <c r="AE310"/>
  <c r="AM302"/>
  <c r="AE308"/>
  <c r="AE317"/>
  <c r="AE302"/>
  <c r="AE315"/>
  <c r="AE305"/>
  <c r="AE301"/>
  <c r="AE306"/>
  <c r="AE311"/>
  <c r="AE309"/>
  <c r="AE304"/>
  <c r="AE316"/>
  <c r="AE312"/>
  <c r="AE307"/>
  <c r="AE300"/>
  <c r="AE303"/>
  <c r="AE313"/>
  <c r="AE334" i="40"/>
  <c r="AE328"/>
  <c r="AE327"/>
  <c r="AM321"/>
  <c r="AE336"/>
  <c r="AE332"/>
  <c r="AE331"/>
  <c r="AE321"/>
  <c r="AE333"/>
  <c r="AE320"/>
  <c r="AE337"/>
  <c r="AE335"/>
  <c r="AE329"/>
  <c r="AE322"/>
  <c r="AE318"/>
  <c r="AE323"/>
  <c r="AE338"/>
  <c r="AE319"/>
  <c r="AE330"/>
  <c r="AE326"/>
  <c r="AE324"/>
  <c r="E344"/>
  <c r="AE325"/>
  <c r="BE228"/>
  <c r="BE229" s="1"/>
  <c r="BE227"/>
  <c r="K313" i="44"/>
  <c r="J313"/>
  <c r="H17"/>
  <c r="V264"/>
  <c r="W264" s="1"/>
  <c r="V265"/>
  <c r="W265" s="1"/>
  <c r="V273"/>
  <c r="W273" s="1"/>
  <c r="V258"/>
  <c r="W258" s="1"/>
  <c r="V261"/>
  <c r="W261" s="1"/>
  <c r="V271"/>
  <c r="W271" s="1"/>
  <c r="V255"/>
  <c r="W255" s="1"/>
  <c r="V263"/>
  <c r="W263" s="1"/>
  <c r="V262"/>
  <c r="W262" s="1"/>
  <c r="V270"/>
  <c r="W270" s="1"/>
  <c r="V272"/>
  <c r="W272" s="1"/>
  <c r="V266"/>
  <c r="W266" s="1"/>
  <c r="V274"/>
  <c r="W274" s="1"/>
  <c r="V260"/>
  <c r="W260" s="1"/>
  <c r="V256"/>
  <c r="W256" s="1"/>
  <c r="V257"/>
  <c r="W257" s="1"/>
  <c r="V267"/>
  <c r="W267" s="1"/>
  <c r="V259"/>
  <c r="W259" s="1"/>
  <c r="V269"/>
  <c r="W269" s="1"/>
  <c r="V268"/>
  <c r="W268" s="1"/>
  <c r="AQ220"/>
  <c r="H236" s="1"/>
  <c r="AS209"/>
  <c r="AQ219" s="1"/>
  <c r="G236" s="1"/>
  <c r="V328" i="40"/>
  <c r="W328" s="1"/>
  <c r="V323"/>
  <c r="W323" s="1"/>
  <c r="V318"/>
  <c r="V335"/>
  <c r="W335" s="1"/>
  <c r="V333"/>
  <c r="W333" s="1"/>
  <c r="V324"/>
  <c r="W324" s="1"/>
  <c r="V326"/>
  <c r="W326" s="1"/>
  <c r="V337"/>
  <c r="W337" s="1"/>
  <c r="V327"/>
  <c r="W327" s="1"/>
  <c r="V322"/>
  <c r="W322" s="1"/>
  <c r="V336"/>
  <c r="W336" s="1"/>
  <c r="V330"/>
  <c r="W330" s="1"/>
  <c r="V329"/>
  <c r="W329" s="1"/>
  <c r="V325"/>
  <c r="W325" s="1"/>
  <c r="V338"/>
  <c r="W338" s="1"/>
  <c r="V332"/>
  <c r="W332" s="1"/>
  <c r="V334"/>
  <c r="W334" s="1"/>
  <c r="V320"/>
  <c r="W320" s="1"/>
  <c r="V331"/>
  <c r="W331" s="1"/>
  <c r="V319"/>
  <c r="W319" s="1"/>
  <c r="V321"/>
  <c r="W321" s="1"/>
  <c r="J305" i="44"/>
  <c r="H9"/>
  <c r="K305"/>
  <c r="A134" i="40"/>
  <c r="A87"/>
  <c r="H14"/>
  <c r="K328"/>
  <c r="J328"/>
  <c r="K333"/>
  <c r="H19"/>
  <c r="J333"/>
  <c r="J331"/>
  <c r="H17"/>
  <c r="K331"/>
  <c r="K327"/>
  <c r="J327"/>
  <c r="H13"/>
  <c r="H24"/>
  <c r="J338"/>
  <c r="K338"/>
  <c r="I317"/>
  <c r="G329" s="1"/>
  <c r="H50" s="1"/>
  <c r="H4"/>
  <c r="J318"/>
  <c r="K318"/>
  <c r="AQ176" i="44"/>
  <c r="G191" s="1"/>
  <c r="AS164"/>
  <c r="AQ175" s="1"/>
  <c r="F191" s="1"/>
  <c r="P273"/>
  <c r="Q273" s="1"/>
  <c r="P257"/>
  <c r="Q257" s="1"/>
  <c r="P271"/>
  <c r="Q271" s="1"/>
  <c r="P270"/>
  <c r="Q270" s="1"/>
  <c r="P265"/>
  <c r="Q265" s="1"/>
  <c r="P256"/>
  <c r="Q256" s="1"/>
  <c r="P274"/>
  <c r="Q274" s="1"/>
  <c r="P261"/>
  <c r="Q261" s="1"/>
  <c r="P267"/>
  <c r="Q267" s="1"/>
  <c r="P262"/>
  <c r="Q262" s="1"/>
  <c r="P255"/>
  <c r="Q255" s="1"/>
  <c r="P268"/>
  <c r="Q268" s="1"/>
  <c r="P272"/>
  <c r="Q272" s="1"/>
  <c r="P258"/>
  <c r="Q258" s="1"/>
  <c r="P259"/>
  <c r="Q259" s="1"/>
  <c r="P264"/>
  <c r="Q264" s="1"/>
  <c r="P263"/>
  <c r="Q263" s="1"/>
  <c r="P266"/>
  <c r="Q266" s="1"/>
  <c r="P260"/>
  <c r="Q260" s="1"/>
  <c r="P269"/>
  <c r="Q269" s="1"/>
  <c r="H18"/>
  <c r="J314"/>
  <c r="K314"/>
  <c r="H12"/>
  <c r="J308"/>
  <c r="K308"/>
  <c r="H6"/>
  <c r="K302"/>
  <c r="J302"/>
  <c r="AA278" i="40"/>
  <c r="AA277"/>
  <c r="AA279" s="1"/>
  <c r="G282"/>
  <c r="G51" s="1"/>
  <c r="H13" i="44"/>
  <c r="K309"/>
  <c r="J309"/>
  <c r="AZ165"/>
  <c r="BA165" s="1"/>
  <c r="AZ173"/>
  <c r="BA173" s="1"/>
  <c r="AZ168"/>
  <c r="BA168" s="1"/>
  <c r="AZ167"/>
  <c r="BA167" s="1"/>
  <c r="AZ170"/>
  <c r="BA170" s="1"/>
  <c r="AZ176"/>
  <c r="BA176" s="1"/>
  <c r="AZ183"/>
  <c r="BA183" s="1"/>
  <c r="AZ179"/>
  <c r="BA179" s="1"/>
  <c r="AZ180"/>
  <c r="BA180" s="1"/>
  <c r="AZ166"/>
  <c r="BA166" s="1"/>
  <c r="AZ182"/>
  <c r="BA182" s="1"/>
  <c r="AZ169"/>
  <c r="BA169" s="1"/>
  <c r="AZ177"/>
  <c r="BA177" s="1"/>
  <c r="AZ171"/>
  <c r="BA171" s="1"/>
  <c r="AZ178"/>
  <c r="BA178" s="1"/>
  <c r="AZ181"/>
  <c r="BA181" s="1"/>
  <c r="AZ175"/>
  <c r="BA175" s="1"/>
  <c r="AZ172"/>
  <c r="BA172" s="1"/>
  <c r="AZ184"/>
  <c r="BA184" s="1"/>
  <c r="AZ174"/>
  <c r="BA174" s="1"/>
  <c r="BF180" i="40"/>
  <c r="BE183" s="1"/>
  <c r="BF179"/>
  <c r="BE182" s="1"/>
  <c r="H14" i="44"/>
  <c r="J310"/>
  <c r="K310"/>
  <c r="H19"/>
  <c r="J315"/>
  <c r="K315"/>
  <c r="BS168"/>
  <c r="BJ172"/>
  <c r="BJ178"/>
  <c r="BJ166"/>
  <c r="BJ174"/>
  <c r="BJ176"/>
  <c r="BJ184"/>
  <c r="BJ183"/>
  <c r="BJ167"/>
  <c r="BJ180"/>
  <c r="BJ165"/>
  <c r="BJ177"/>
  <c r="BJ182"/>
  <c r="E194"/>
  <c r="BJ170"/>
  <c r="BJ168"/>
  <c r="BJ181"/>
  <c r="BJ179"/>
  <c r="BJ173"/>
  <c r="BJ171"/>
  <c r="BJ169"/>
  <c r="BJ175"/>
  <c r="AZ186" i="40"/>
  <c r="BA186" s="1"/>
  <c r="AZ194"/>
  <c r="BA194" s="1"/>
  <c r="AZ176"/>
  <c r="BA176" s="1"/>
  <c r="AZ189"/>
  <c r="BA189" s="1"/>
  <c r="AZ181"/>
  <c r="BA181" s="1"/>
  <c r="AZ183"/>
  <c r="BA183" s="1"/>
  <c r="AZ192"/>
  <c r="BA192" s="1"/>
  <c r="AZ177"/>
  <c r="BA177" s="1"/>
  <c r="AZ191"/>
  <c r="BA191" s="1"/>
  <c r="AZ193"/>
  <c r="BA193" s="1"/>
  <c r="AZ179"/>
  <c r="BA179" s="1"/>
  <c r="AZ190"/>
  <c r="BA190" s="1"/>
  <c r="AZ178"/>
  <c r="BA178" s="1"/>
  <c r="AZ184"/>
  <c r="BA184" s="1"/>
  <c r="AZ185"/>
  <c r="BA185" s="1"/>
  <c r="AZ175"/>
  <c r="BA175" s="1"/>
  <c r="AZ188"/>
  <c r="BA188" s="1"/>
  <c r="AZ174"/>
  <c r="AZ180"/>
  <c r="BA180" s="1"/>
  <c r="AZ182"/>
  <c r="BA182" s="1"/>
  <c r="AZ187"/>
  <c r="BA187" s="1"/>
  <c r="K301" i="44"/>
  <c r="H5"/>
  <c r="J301"/>
  <c r="V300"/>
  <c r="W300" s="1"/>
  <c r="V306"/>
  <c r="W306" s="1"/>
  <c r="V317"/>
  <c r="W317" s="1"/>
  <c r="V312"/>
  <c r="W312" s="1"/>
  <c r="V308"/>
  <c r="W308" s="1"/>
  <c r="V310"/>
  <c r="W310" s="1"/>
  <c r="V307"/>
  <c r="W307" s="1"/>
  <c r="V309"/>
  <c r="W309" s="1"/>
  <c r="V319"/>
  <c r="W319" s="1"/>
  <c r="V302"/>
  <c r="W302" s="1"/>
  <c r="V311"/>
  <c r="W311" s="1"/>
  <c r="V316"/>
  <c r="W316" s="1"/>
  <c r="V305"/>
  <c r="W305" s="1"/>
  <c r="V314"/>
  <c r="W314" s="1"/>
  <c r="V303"/>
  <c r="W303" s="1"/>
  <c r="V313"/>
  <c r="W313" s="1"/>
  <c r="V301"/>
  <c r="W301" s="1"/>
  <c r="V318"/>
  <c r="W318" s="1"/>
  <c r="V315"/>
  <c r="W315" s="1"/>
  <c r="V304"/>
  <c r="W304" s="1"/>
  <c r="H6" i="40"/>
  <c r="K320"/>
  <c r="J320"/>
  <c r="H20"/>
  <c r="K334"/>
  <c r="J334"/>
  <c r="J321"/>
  <c r="K321"/>
  <c r="H7"/>
  <c r="K335"/>
  <c r="J335"/>
  <c r="H21"/>
  <c r="K319" i="44"/>
  <c r="J319"/>
  <c r="H23"/>
  <c r="G266"/>
  <c r="G48" s="1"/>
  <c r="G269"/>
  <c r="G51" s="1"/>
  <c r="G284" i="40"/>
  <c r="G53" s="1"/>
  <c r="G283"/>
  <c r="G52" s="1"/>
  <c r="S10" i="44" l="1"/>
  <c r="S17"/>
  <c r="S21"/>
  <c r="S11"/>
  <c r="S14"/>
  <c r="P276" i="40"/>
  <c r="Q276" s="1"/>
  <c r="P278"/>
  <c r="Q278" s="1"/>
  <c r="P274"/>
  <c r="Q274" s="1"/>
  <c r="P287"/>
  <c r="Q287" s="1"/>
  <c r="P272"/>
  <c r="Q272" s="1"/>
  <c r="P286"/>
  <c r="Q286" s="1"/>
  <c r="P279"/>
  <c r="Q279" s="1"/>
  <c r="P284"/>
  <c r="Q284" s="1"/>
  <c r="P277"/>
  <c r="Q277" s="1"/>
  <c r="P290"/>
  <c r="Q290" s="1"/>
  <c r="P289"/>
  <c r="Q289" s="1"/>
  <c r="P282"/>
  <c r="Q282" s="1"/>
  <c r="P270"/>
  <c r="P280"/>
  <c r="Q280" s="1"/>
  <c r="P271"/>
  <c r="Q271" s="1"/>
  <c r="P283"/>
  <c r="Q283" s="1"/>
  <c r="P285"/>
  <c r="Q285" s="1"/>
  <c r="P288"/>
  <c r="Q288" s="1"/>
  <c r="P281"/>
  <c r="Q281" s="1"/>
  <c r="P275"/>
  <c r="Q275" s="1"/>
  <c r="P273"/>
  <c r="Q273" s="1"/>
  <c r="R24" i="44"/>
  <c r="R41"/>
  <c r="R28"/>
  <c r="R32"/>
  <c r="R38"/>
  <c r="Q17"/>
  <c r="Q8"/>
  <c r="Q15"/>
  <c r="Q16"/>
  <c r="K318" i="47"/>
  <c r="K310"/>
  <c r="H11"/>
  <c r="K315"/>
  <c r="K317"/>
  <c r="J319"/>
  <c r="G269" i="51"/>
  <c r="G51" s="1"/>
  <c r="J310" i="55"/>
  <c r="H13"/>
  <c r="H20"/>
  <c r="H18"/>
  <c r="AA305" i="60"/>
  <c r="AA304"/>
  <c r="AA262" i="62"/>
  <c r="AA261"/>
  <c r="AA263" s="1"/>
  <c r="R39" i="44"/>
  <c r="R31"/>
  <c r="Q12"/>
  <c r="H9" i="47"/>
  <c r="I299"/>
  <c r="G310" s="1"/>
  <c r="H47" s="1"/>
  <c r="J315"/>
  <c r="G267" i="51"/>
  <c r="G49" s="1"/>
  <c r="G269" i="53"/>
  <c r="G51" s="1"/>
  <c r="K308" i="55"/>
  <c r="I299"/>
  <c r="G310" s="1"/>
  <c r="H47" s="1"/>
  <c r="H11"/>
  <c r="K315"/>
  <c r="BM169" i="60"/>
  <c r="BM170"/>
  <c r="P334" i="40"/>
  <c r="Q334" s="1"/>
  <c r="P322"/>
  <c r="Q322" s="1"/>
  <c r="P328"/>
  <c r="Q328" s="1"/>
  <c r="P338"/>
  <c r="Q338" s="1"/>
  <c r="P320"/>
  <c r="Q320" s="1"/>
  <c r="P326"/>
  <c r="Q326" s="1"/>
  <c r="P335"/>
  <c r="Q335" s="1"/>
  <c r="P332"/>
  <c r="Q332" s="1"/>
  <c r="P331"/>
  <c r="Q331" s="1"/>
  <c r="P337"/>
  <c r="Q337" s="1"/>
  <c r="P319"/>
  <c r="Q319" s="1"/>
  <c r="P336"/>
  <c r="Q336" s="1"/>
  <c r="P325"/>
  <c r="Q325" s="1"/>
  <c r="P321"/>
  <c r="Q321" s="1"/>
  <c r="P323"/>
  <c r="Q323" s="1"/>
  <c r="P318"/>
  <c r="P324"/>
  <c r="Q324" s="1"/>
  <c r="P327"/>
  <c r="Q327" s="1"/>
  <c r="P333"/>
  <c r="Q333" s="1"/>
  <c r="P329"/>
  <c r="Q329" s="1"/>
  <c r="P330"/>
  <c r="Q330" s="1"/>
  <c r="AH302" i="62"/>
  <c r="E324"/>
  <c r="Z318"/>
  <c r="Z314"/>
  <c r="Z310"/>
  <c r="Z306"/>
  <c r="Z302"/>
  <c r="Z319"/>
  <c r="Z315"/>
  <c r="Z311"/>
  <c r="Z307"/>
  <c r="Z303"/>
  <c r="Z316"/>
  <c r="Z312"/>
  <c r="Z308"/>
  <c r="Z304"/>
  <c r="Z300"/>
  <c r="Z317"/>
  <c r="Z313"/>
  <c r="Z309"/>
  <c r="Z305"/>
  <c r="Z301"/>
  <c r="AM257"/>
  <c r="AE272"/>
  <c r="AE268"/>
  <c r="E280"/>
  <c r="AE260"/>
  <c r="AE265"/>
  <c r="AE266"/>
  <c r="AE267"/>
  <c r="AE269"/>
  <c r="AE255"/>
  <c r="AE256"/>
  <c r="AE259"/>
  <c r="AE273"/>
  <c r="AE274"/>
  <c r="AE258"/>
  <c r="AE261"/>
  <c r="AE262"/>
  <c r="AE263"/>
  <c r="AE264"/>
  <c r="AE270"/>
  <c r="AE271"/>
  <c r="AE257"/>
  <c r="R35" i="44"/>
  <c r="R43"/>
  <c r="R26"/>
  <c r="R29"/>
  <c r="R33"/>
  <c r="R40"/>
  <c r="Q14"/>
  <c r="H14" i="47"/>
  <c r="K312"/>
  <c r="G267" i="54"/>
  <c r="G49" s="1"/>
  <c r="H5" i="55"/>
  <c r="J313"/>
  <c r="J303"/>
  <c r="K302"/>
  <c r="J312"/>
  <c r="U311" i="44"/>
  <c r="U266"/>
  <c r="H17" i="62"/>
  <c r="K313"/>
  <c r="J313"/>
  <c r="H9"/>
  <c r="K305"/>
  <c r="J305"/>
  <c r="H8"/>
  <c r="J304"/>
  <c r="K304"/>
  <c r="AZ184"/>
  <c r="BA184" s="1"/>
  <c r="AZ183"/>
  <c r="BA183" s="1"/>
  <c r="AZ182"/>
  <c r="BA182" s="1"/>
  <c r="AZ181"/>
  <c r="BA181" s="1"/>
  <c r="AZ180"/>
  <c r="BA180" s="1"/>
  <c r="AZ179"/>
  <c r="BA179" s="1"/>
  <c r="AZ173"/>
  <c r="BA173" s="1"/>
  <c r="AZ177"/>
  <c r="BA177" s="1"/>
  <c r="AZ176"/>
  <c r="BA176" s="1"/>
  <c r="AZ178"/>
  <c r="BA178" s="1"/>
  <c r="AZ175"/>
  <c r="BA175" s="1"/>
  <c r="AZ174"/>
  <c r="BA174" s="1"/>
  <c r="AZ169"/>
  <c r="BA169" s="1"/>
  <c r="AZ172"/>
  <c r="BA172" s="1"/>
  <c r="AZ170"/>
  <c r="BA170" s="1"/>
  <c r="AZ171"/>
  <c r="BA171" s="1"/>
  <c r="AZ168"/>
  <c r="BA168" s="1"/>
  <c r="AZ167"/>
  <c r="BA167" s="1"/>
  <c r="AZ166"/>
  <c r="BA166" s="1"/>
  <c r="AZ165"/>
  <c r="H22"/>
  <c r="J318"/>
  <c r="K318"/>
  <c r="G267"/>
  <c r="G49" s="1"/>
  <c r="H19"/>
  <c r="K315"/>
  <c r="J315"/>
  <c r="I299"/>
  <c r="G310" s="1"/>
  <c r="H47" s="1"/>
  <c r="H4"/>
  <c r="K300"/>
  <c r="J300"/>
  <c r="H10"/>
  <c r="J306"/>
  <c r="K306"/>
  <c r="AZ226"/>
  <c r="BA226" s="1"/>
  <c r="AZ223"/>
  <c r="BA223" s="1"/>
  <c r="AZ229"/>
  <c r="BA229" s="1"/>
  <c r="AZ212"/>
  <c r="BA212" s="1"/>
  <c r="AZ217"/>
  <c r="BA217" s="1"/>
  <c r="AZ216"/>
  <c r="BA216" s="1"/>
  <c r="AZ227"/>
  <c r="BA227" s="1"/>
  <c r="AZ224"/>
  <c r="BA224" s="1"/>
  <c r="AZ218"/>
  <c r="BA218" s="1"/>
  <c r="AZ214"/>
  <c r="BA214" s="1"/>
  <c r="AZ211"/>
  <c r="BA211" s="1"/>
  <c r="AZ219"/>
  <c r="BA219" s="1"/>
  <c r="AZ228"/>
  <c r="BA228" s="1"/>
  <c r="AZ222"/>
  <c r="BA222" s="1"/>
  <c r="AZ210"/>
  <c r="AZ220"/>
  <c r="BA220" s="1"/>
  <c r="AZ221"/>
  <c r="BA221" s="1"/>
  <c r="AZ225"/>
  <c r="BA225" s="1"/>
  <c r="AZ213"/>
  <c r="BA213" s="1"/>
  <c r="AZ215"/>
  <c r="BA215" s="1"/>
  <c r="H5"/>
  <c r="J301"/>
  <c r="K301"/>
  <c r="H13"/>
  <c r="K309"/>
  <c r="J309"/>
  <c r="BE214"/>
  <c r="BE215"/>
  <c r="BE216" s="1"/>
  <c r="G269"/>
  <c r="G51" s="1"/>
  <c r="H23"/>
  <c r="J319"/>
  <c r="K319"/>
  <c r="H12"/>
  <c r="K308"/>
  <c r="J308"/>
  <c r="H11"/>
  <c r="J307"/>
  <c r="K307"/>
  <c r="H15"/>
  <c r="K311"/>
  <c r="J311"/>
  <c r="H14"/>
  <c r="K310"/>
  <c r="J310"/>
  <c r="BS213"/>
  <c r="F240" s="1"/>
  <c r="BJ217"/>
  <c r="BJ214"/>
  <c r="BJ226"/>
  <c r="BJ212"/>
  <c r="BJ219"/>
  <c r="BJ223"/>
  <c r="BJ218"/>
  <c r="BJ213"/>
  <c r="BJ227"/>
  <c r="BJ211"/>
  <c r="BJ210"/>
  <c r="BJ224"/>
  <c r="BJ228"/>
  <c r="BJ220"/>
  <c r="BJ221"/>
  <c r="BJ225"/>
  <c r="BJ222"/>
  <c r="BJ215"/>
  <c r="BJ216"/>
  <c r="BJ229"/>
  <c r="H6"/>
  <c r="K302"/>
  <c r="J302"/>
  <c r="A128"/>
  <c r="A84"/>
  <c r="BF170"/>
  <c r="BE173" s="1"/>
  <c r="BF169"/>
  <c r="BE172" s="1"/>
  <c r="G268"/>
  <c r="G50" s="1"/>
  <c r="H7"/>
  <c r="K303"/>
  <c r="J303"/>
  <c r="AT165"/>
  <c r="AQ176" s="1"/>
  <c r="G191" s="1"/>
  <c r="AS164"/>
  <c r="AQ175" s="1"/>
  <c r="F191" s="1"/>
  <c r="H20"/>
  <c r="K316"/>
  <c r="J316"/>
  <c r="H21"/>
  <c r="J317"/>
  <c r="K317"/>
  <c r="AT210"/>
  <c r="AQ220" s="1"/>
  <c r="H236" s="1"/>
  <c r="AS209"/>
  <c r="AQ219" s="1"/>
  <c r="G236" s="1"/>
  <c r="H18"/>
  <c r="J314"/>
  <c r="K314"/>
  <c r="H16"/>
  <c r="K312"/>
  <c r="J312"/>
  <c r="A217"/>
  <c r="A262" s="1"/>
  <c r="A307" s="1"/>
  <c r="A172"/>
  <c r="BS168"/>
  <c r="E195" s="1"/>
  <c r="BJ166"/>
  <c r="BJ172"/>
  <c r="BJ175"/>
  <c r="BJ167"/>
  <c r="BJ182"/>
  <c r="BJ181"/>
  <c r="BJ168"/>
  <c r="BJ179"/>
  <c r="BJ165"/>
  <c r="BJ176"/>
  <c r="BJ178"/>
  <c r="BJ173"/>
  <c r="BJ183"/>
  <c r="BJ169"/>
  <c r="BJ174"/>
  <c r="BJ177"/>
  <c r="BJ184"/>
  <c r="BJ180"/>
  <c r="BJ171"/>
  <c r="BJ170"/>
  <c r="G266"/>
  <c r="G48" s="1"/>
  <c r="AA261" i="60"/>
  <c r="AA263" s="1"/>
  <c r="AA262"/>
  <c r="BL214"/>
  <c r="BL215"/>
  <c r="BL216" s="1"/>
  <c r="BA210"/>
  <c r="AX220" s="1"/>
  <c r="H237" s="1"/>
  <c r="AZ209"/>
  <c r="AX219" s="1"/>
  <c r="G237" s="1"/>
  <c r="A218"/>
  <c r="A263" s="1"/>
  <c r="A308" s="1"/>
  <c r="A173"/>
  <c r="H6"/>
  <c r="J302"/>
  <c r="K302"/>
  <c r="H23"/>
  <c r="J319"/>
  <c r="K319"/>
  <c r="H13"/>
  <c r="J309"/>
  <c r="K309"/>
  <c r="H21"/>
  <c r="K317"/>
  <c r="J317"/>
  <c r="H7"/>
  <c r="J303"/>
  <c r="K303"/>
  <c r="H20"/>
  <c r="J316"/>
  <c r="K316"/>
  <c r="BC322"/>
  <c r="BI276"/>
  <c r="BI322" s="1"/>
  <c r="P308"/>
  <c r="Q308" s="1"/>
  <c r="P314"/>
  <c r="Q314" s="1"/>
  <c r="P307"/>
  <c r="Q307" s="1"/>
  <c r="P302"/>
  <c r="Q302" s="1"/>
  <c r="Q301"/>
  <c r="P311"/>
  <c r="Q311" s="1"/>
  <c r="P317"/>
  <c r="Q317" s="1"/>
  <c r="P309"/>
  <c r="Q309" s="1"/>
  <c r="P319"/>
  <c r="Q319" s="1"/>
  <c r="P313"/>
  <c r="Q313" s="1"/>
  <c r="P303"/>
  <c r="Q303" s="1"/>
  <c r="P310"/>
  <c r="Q310" s="1"/>
  <c r="P318"/>
  <c r="Q318" s="1"/>
  <c r="P305"/>
  <c r="Q305" s="1"/>
  <c r="P304"/>
  <c r="Q304" s="1"/>
  <c r="P316"/>
  <c r="Q316" s="1"/>
  <c r="P312"/>
  <c r="Q312" s="1"/>
  <c r="P315"/>
  <c r="Q315" s="1"/>
  <c r="P306"/>
  <c r="Q306" s="1"/>
  <c r="G269"/>
  <c r="G51" s="1"/>
  <c r="G266"/>
  <c r="G48" s="1"/>
  <c r="AE316"/>
  <c r="AE313"/>
  <c r="AE307"/>
  <c r="AE305"/>
  <c r="AE303"/>
  <c r="E325"/>
  <c r="AE317"/>
  <c r="AE318"/>
  <c r="AE314"/>
  <c r="AE312"/>
  <c r="AE311"/>
  <c r="AE309"/>
  <c r="AE319"/>
  <c r="AE315"/>
  <c r="AE310"/>
  <c r="AE308"/>
  <c r="AE306"/>
  <c r="AE304"/>
  <c r="AM302"/>
  <c r="AE302"/>
  <c r="A129"/>
  <c r="A85"/>
  <c r="H9"/>
  <c r="K305"/>
  <c r="J305"/>
  <c r="H19"/>
  <c r="J315"/>
  <c r="K315"/>
  <c r="H22"/>
  <c r="J318"/>
  <c r="K318"/>
  <c r="H11"/>
  <c r="K307"/>
  <c r="J307"/>
  <c r="I299"/>
  <c r="G310" s="1"/>
  <c r="H47" s="1"/>
  <c r="H4"/>
  <c r="K300"/>
  <c r="H17"/>
  <c r="J313"/>
  <c r="K313"/>
  <c r="G268"/>
  <c r="G50" s="1"/>
  <c r="P274"/>
  <c r="Q274" s="1"/>
  <c r="P271"/>
  <c r="Q271" s="1"/>
  <c r="P260"/>
  <c r="Q260" s="1"/>
  <c r="P268"/>
  <c r="Q268" s="1"/>
  <c r="P258"/>
  <c r="Q258" s="1"/>
  <c r="P270"/>
  <c r="Q270" s="1"/>
  <c r="P261"/>
  <c r="Q261" s="1"/>
  <c r="Q256"/>
  <c r="P269"/>
  <c r="Q269" s="1"/>
  <c r="P262"/>
  <c r="Q262" s="1"/>
  <c r="P265"/>
  <c r="Q265" s="1"/>
  <c r="P272"/>
  <c r="Q272" s="1"/>
  <c r="P264"/>
  <c r="Q264" s="1"/>
  <c r="P263"/>
  <c r="Q263" s="1"/>
  <c r="P273"/>
  <c r="Q273" s="1"/>
  <c r="P266"/>
  <c r="Q266" s="1"/>
  <c r="P259"/>
  <c r="Q259" s="1"/>
  <c r="P267"/>
  <c r="Q267" s="1"/>
  <c r="P257"/>
  <c r="Q257" s="1"/>
  <c r="BL173"/>
  <c r="BL172"/>
  <c r="H8"/>
  <c r="K304"/>
  <c r="J304"/>
  <c r="H15"/>
  <c r="K311"/>
  <c r="J311"/>
  <c r="H18"/>
  <c r="J314"/>
  <c r="K314"/>
  <c r="H14"/>
  <c r="J310"/>
  <c r="K310"/>
  <c r="V265"/>
  <c r="W265" s="1"/>
  <c r="V258"/>
  <c r="W258" s="1"/>
  <c r="V274"/>
  <c r="W274" s="1"/>
  <c r="V259"/>
  <c r="W259" s="1"/>
  <c r="V266"/>
  <c r="W266" s="1"/>
  <c r="V273"/>
  <c r="W273" s="1"/>
  <c r="V267"/>
  <c r="W267" s="1"/>
  <c r="V268"/>
  <c r="W268" s="1"/>
  <c r="V260"/>
  <c r="W260" s="1"/>
  <c r="V270"/>
  <c r="W270" s="1"/>
  <c r="V262"/>
  <c r="W262" s="1"/>
  <c r="V271"/>
  <c r="W271" s="1"/>
  <c r="V261"/>
  <c r="W261" s="1"/>
  <c r="V272"/>
  <c r="W272" s="1"/>
  <c r="V264"/>
  <c r="W264" s="1"/>
  <c r="V257"/>
  <c r="W257" s="1"/>
  <c r="V269"/>
  <c r="W269" s="1"/>
  <c r="V263"/>
  <c r="W263" s="1"/>
  <c r="W256"/>
  <c r="F240"/>
  <c r="BZ213"/>
  <c r="BQ215"/>
  <c r="BQ226"/>
  <c r="BQ224"/>
  <c r="BQ217"/>
  <c r="BQ219"/>
  <c r="BQ218"/>
  <c r="BQ223"/>
  <c r="BQ222"/>
  <c r="BQ227"/>
  <c r="BQ228"/>
  <c r="BQ220"/>
  <c r="BQ221"/>
  <c r="BQ225"/>
  <c r="BQ212"/>
  <c r="BQ229"/>
  <c r="BQ213"/>
  <c r="BQ216"/>
  <c r="BQ214"/>
  <c r="BG228"/>
  <c r="BH228" s="1"/>
  <c r="BG226"/>
  <c r="BH226" s="1"/>
  <c r="BG216"/>
  <c r="BH216" s="1"/>
  <c r="BG225"/>
  <c r="BH225" s="1"/>
  <c r="BG218"/>
  <c r="BH218" s="1"/>
  <c r="BG213"/>
  <c r="BH213" s="1"/>
  <c r="BG217"/>
  <c r="BH217" s="1"/>
  <c r="BG223"/>
  <c r="BH223" s="1"/>
  <c r="BG229"/>
  <c r="BH229" s="1"/>
  <c r="BG219"/>
  <c r="BH219" s="1"/>
  <c r="BG214"/>
  <c r="BH214" s="1"/>
  <c r="BH211"/>
  <c r="BG212"/>
  <c r="BH212" s="1"/>
  <c r="BG227"/>
  <c r="BH227" s="1"/>
  <c r="BG224"/>
  <c r="BH224" s="1"/>
  <c r="BG220"/>
  <c r="BH220" s="1"/>
  <c r="BG215"/>
  <c r="BH215" s="1"/>
  <c r="BG221"/>
  <c r="BH221" s="1"/>
  <c r="BG222"/>
  <c r="BH222" s="1"/>
  <c r="E280"/>
  <c r="AE274"/>
  <c r="AE270"/>
  <c r="AE265"/>
  <c r="AE263"/>
  <c r="AE257"/>
  <c r="AE272"/>
  <c r="AE268"/>
  <c r="AE273"/>
  <c r="AE266"/>
  <c r="AE264"/>
  <c r="AM257"/>
  <c r="AE269"/>
  <c r="AE259"/>
  <c r="AE258"/>
  <c r="AE271"/>
  <c r="AE267"/>
  <c r="AE262"/>
  <c r="AE261"/>
  <c r="AE260"/>
  <c r="AA308"/>
  <c r="AA307"/>
  <c r="V317"/>
  <c r="W317" s="1"/>
  <c r="V314"/>
  <c r="W314" s="1"/>
  <c r="V308"/>
  <c r="W308" s="1"/>
  <c r="V315"/>
  <c r="W315" s="1"/>
  <c r="V306"/>
  <c r="W306" s="1"/>
  <c r="V313"/>
  <c r="W313" s="1"/>
  <c r="V311"/>
  <c r="W311" s="1"/>
  <c r="W301"/>
  <c r="V309"/>
  <c r="W309" s="1"/>
  <c r="V307"/>
  <c r="W307" s="1"/>
  <c r="V316"/>
  <c r="W316" s="1"/>
  <c r="V304"/>
  <c r="W304" s="1"/>
  <c r="V303"/>
  <c r="W303" s="1"/>
  <c r="V302"/>
  <c r="W302" s="1"/>
  <c r="V318"/>
  <c r="W318" s="1"/>
  <c r="V310"/>
  <c r="W310" s="1"/>
  <c r="V319"/>
  <c r="W319" s="1"/>
  <c r="V312"/>
  <c r="W312" s="1"/>
  <c r="V305"/>
  <c r="W305" s="1"/>
  <c r="E195"/>
  <c r="BZ168"/>
  <c r="BQ183"/>
  <c r="BQ175"/>
  <c r="BQ174"/>
  <c r="BQ177"/>
  <c r="BQ184"/>
  <c r="BQ176"/>
  <c r="BQ180"/>
  <c r="BQ173"/>
  <c r="BQ167"/>
  <c r="BQ179"/>
  <c r="BQ170"/>
  <c r="BQ172"/>
  <c r="BQ181"/>
  <c r="BQ178"/>
  <c r="BQ182"/>
  <c r="BQ169"/>
  <c r="BQ168"/>
  <c r="BQ171"/>
  <c r="H5"/>
  <c r="K301"/>
  <c r="H10"/>
  <c r="J306"/>
  <c r="K306"/>
  <c r="H16"/>
  <c r="J312"/>
  <c r="K312"/>
  <c r="H12"/>
  <c r="K308"/>
  <c r="J308"/>
  <c r="BA165"/>
  <c r="AX176" s="1"/>
  <c r="G192" s="1"/>
  <c r="AZ164"/>
  <c r="AX175" s="1"/>
  <c r="F192" s="1"/>
  <c r="BG178"/>
  <c r="BH178" s="1"/>
  <c r="BG184"/>
  <c r="BH184" s="1"/>
  <c r="BG183"/>
  <c r="BH183" s="1"/>
  <c r="BG182"/>
  <c r="BH182" s="1"/>
  <c r="BG181"/>
  <c r="BH181" s="1"/>
  <c r="BG180"/>
  <c r="BH180" s="1"/>
  <c r="BG179"/>
  <c r="BH179" s="1"/>
  <c r="BG172"/>
  <c r="BH172" s="1"/>
  <c r="BG171"/>
  <c r="BH171" s="1"/>
  <c r="BG177"/>
  <c r="BH177" s="1"/>
  <c r="BG175"/>
  <c r="BH175" s="1"/>
  <c r="BG168"/>
  <c r="BH168" s="1"/>
  <c r="BG173"/>
  <c r="BH173" s="1"/>
  <c r="BG174"/>
  <c r="BH174" s="1"/>
  <c r="BG170"/>
  <c r="BH170" s="1"/>
  <c r="BG176"/>
  <c r="BH176" s="1"/>
  <c r="BG169"/>
  <c r="BH169" s="1"/>
  <c r="BG167"/>
  <c r="BH167" s="1"/>
  <c r="BH166"/>
  <c r="G267"/>
  <c r="G49" s="1"/>
  <c r="P269" i="59"/>
  <c r="Q269" s="1"/>
  <c r="P262"/>
  <c r="Q262" s="1"/>
  <c r="P271"/>
  <c r="Q271" s="1"/>
  <c r="P264"/>
  <c r="Q264" s="1"/>
  <c r="P270"/>
  <c r="Q270" s="1"/>
  <c r="P263"/>
  <c r="Q263" s="1"/>
  <c r="P260"/>
  <c r="Q260" s="1"/>
  <c r="P256"/>
  <c r="Q256" s="1"/>
  <c r="P273"/>
  <c r="Q273" s="1"/>
  <c r="P266"/>
  <c r="Q266" s="1"/>
  <c r="P272"/>
  <c r="Q272" s="1"/>
  <c r="P257"/>
  <c r="Q257" s="1"/>
  <c r="P261"/>
  <c r="Q261" s="1"/>
  <c r="P274"/>
  <c r="Q274" s="1"/>
  <c r="P267"/>
  <c r="Q267" s="1"/>
  <c r="P268"/>
  <c r="Q268" s="1"/>
  <c r="P265"/>
  <c r="Q265" s="1"/>
  <c r="P259"/>
  <c r="Q259" s="1"/>
  <c r="P255"/>
  <c r="P258"/>
  <c r="Q258" s="1"/>
  <c r="AA261"/>
  <c r="AA263" s="1"/>
  <c r="AA262"/>
  <c r="V268"/>
  <c r="W268" s="1"/>
  <c r="V266"/>
  <c r="W266" s="1"/>
  <c r="V269"/>
  <c r="W269" s="1"/>
  <c r="V263"/>
  <c r="W263" s="1"/>
  <c r="V259"/>
  <c r="W259" s="1"/>
  <c r="V271"/>
  <c r="W271" s="1"/>
  <c r="V274"/>
  <c r="W274" s="1"/>
  <c r="V264"/>
  <c r="W264" s="1"/>
  <c r="V257"/>
  <c r="W257" s="1"/>
  <c r="V256"/>
  <c r="W256" s="1"/>
  <c r="V260"/>
  <c r="W260" s="1"/>
  <c r="V270"/>
  <c r="W270" s="1"/>
  <c r="V273"/>
  <c r="W273" s="1"/>
  <c r="V265"/>
  <c r="W265" s="1"/>
  <c r="V261"/>
  <c r="W261" s="1"/>
  <c r="V262"/>
  <c r="W262" s="1"/>
  <c r="V272"/>
  <c r="W272" s="1"/>
  <c r="V267"/>
  <c r="W267" s="1"/>
  <c r="V255"/>
  <c r="V258"/>
  <c r="W258" s="1"/>
  <c r="H9"/>
  <c r="K305"/>
  <c r="J305"/>
  <c r="I299"/>
  <c r="G310" s="1"/>
  <c r="H47" s="1"/>
  <c r="H4"/>
  <c r="J300"/>
  <c r="K300"/>
  <c r="H15"/>
  <c r="J311"/>
  <c r="K311"/>
  <c r="H18"/>
  <c r="J314"/>
  <c r="K314"/>
  <c r="H14"/>
  <c r="K310"/>
  <c r="J310"/>
  <c r="BG227"/>
  <c r="BH227" s="1"/>
  <c r="BG228"/>
  <c r="BH228" s="1"/>
  <c r="BG229"/>
  <c r="BH229" s="1"/>
  <c r="BG212"/>
  <c r="BH212" s="1"/>
  <c r="BG219"/>
  <c r="BH219" s="1"/>
  <c r="BG216"/>
  <c r="BH216" s="1"/>
  <c r="BG218"/>
  <c r="BH218" s="1"/>
  <c r="BG214"/>
  <c r="BH214" s="1"/>
  <c r="BG220"/>
  <c r="BH220" s="1"/>
  <c r="BG221"/>
  <c r="BH221" s="1"/>
  <c r="BG217"/>
  <c r="BH217" s="1"/>
  <c r="BG222"/>
  <c r="BH222" s="1"/>
  <c r="BG211"/>
  <c r="BH211" s="1"/>
  <c r="BG210"/>
  <c r="BG226"/>
  <c r="BH226" s="1"/>
  <c r="BG223"/>
  <c r="BH223" s="1"/>
  <c r="BG224"/>
  <c r="BH224" s="1"/>
  <c r="BG225"/>
  <c r="BH225" s="1"/>
  <c r="BG213"/>
  <c r="BH213" s="1"/>
  <c r="BG215"/>
  <c r="BH215" s="1"/>
  <c r="G267"/>
  <c r="G49" s="1"/>
  <c r="BM169"/>
  <c r="BL172" s="1"/>
  <c r="BM170"/>
  <c r="BL173" s="1"/>
  <c r="E195"/>
  <c r="BZ168"/>
  <c r="BQ174"/>
  <c r="BQ171"/>
  <c r="BQ173"/>
  <c r="BQ177"/>
  <c r="BQ182"/>
  <c r="BQ168"/>
  <c r="BQ183"/>
  <c r="BQ178"/>
  <c r="BQ166"/>
  <c r="BQ181"/>
  <c r="BQ184"/>
  <c r="BQ175"/>
  <c r="BQ167"/>
  <c r="BQ169"/>
  <c r="BQ172"/>
  <c r="BQ165"/>
  <c r="BQ176"/>
  <c r="BQ179"/>
  <c r="BQ170"/>
  <c r="BQ180"/>
  <c r="F240"/>
  <c r="BZ213"/>
  <c r="BQ213"/>
  <c r="BQ218"/>
  <c r="BQ211"/>
  <c r="BQ227"/>
  <c r="BQ229"/>
  <c r="BQ220"/>
  <c r="BQ223"/>
  <c r="BQ216"/>
  <c r="BQ228"/>
  <c r="BQ226"/>
  <c r="BQ219"/>
  <c r="BQ222"/>
  <c r="BQ225"/>
  <c r="BQ221"/>
  <c r="BQ217"/>
  <c r="BQ224"/>
  <c r="BQ214"/>
  <c r="BQ210"/>
  <c r="BQ215"/>
  <c r="BQ212"/>
  <c r="A218"/>
  <c r="A263" s="1"/>
  <c r="A308" s="1"/>
  <c r="A173"/>
  <c r="P311"/>
  <c r="Q311" s="1"/>
  <c r="P312"/>
  <c r="Q312" s="1"/>
  <c r="P302"/>
  <c r="Q302" s="1"/>
  <c r="P303"/>
  <c r="Q303" s="1"/>
  <c r="P313"/>
  <c r="Q313" s="1"/>
  <c r="P317"/>
  <c r="Q317" s="1"/>
  <c r="P314"/>
  <c r="Q314" s="1"/>
  <c r="P319"/>
  <c r="Q319" s="1"/>
  <c r="P307"/>
  <c r="Q307" s="1"/>
  <c r="P305"/>
  <c r="Q305" s="1"/>
  <c r="P316"/>
  <c r="Q316" s="1"/>
  <c r="P310"/>
  <c r="Q310" s="1"/>
  <c r="P309"/>
  <c r="Q309" s="1"/>
  <c r="P304"/>
  <c r="Q304" s="1"/>
  <c r="P308"/>
  <c r="Q308" s="1"/>
  <c r="P301"/>
  <c r="Q301" s="1"/>
  <c r="P318"/>
  <c r="Q318" s="1"/>
  <c r="P315"/>
  <c r="Q315" s="1"/>
  <c r="P306"/>
  <c r="Q306" s="1"/>
  <c r="P300"/>
  <c r="BA210"/>
  <c r="AX220" s="1"/>
  <c r="H237" s="1"/>
  <c r="AZ209"/>
  <c r="AX219" s="1"/>
  <c r="G237" s="1"/>
  <c r="H8"/>
  <c r="J304"/>
  <c r="K304"/>
  <c r="H7"/>
  <c r="K303"/>
  <c r="J303"/>
  <c r="H10"/>
  <c r="J306"/>
  <c r="K306"/>
  <c r="H16"/>
  <c r="J312"/>
  <c r="K312"/>
  <c r="G269"/>
  <c r="G51" s="1"/>
  <c r="A85"/>
  <c r="A129"/>
  <c r="E280"/>
  <c r="AE273"/>
  <c r="AE269"/>
  <c r="AE267"/>
  <c r="AE266"/>
  <c r="AE264"/>
  <c r="AE258"/>
  <c r="AE270"/>
  <c r="AE265"/>
  <c r="AE263"/>
  <c r="AE274"/>
  <c r="AE271"/>
  <c r="AE268"/>
  <c r="AE272"/>
  <c r="AE261"/>
  <c r="AE259"/>
  <c r="AE256"/>
  <c r="AE262"/>
  <c r="AE260"/>
  <c r="AM257"/>
  <c r="AE257"/>
  <c r="AE255"/>
  <c r="BG178"/>
  <c r="BH178" s="1"/>
  <c r="BG175"/>
  <c r="BH175" s="1"/>
  <c r="BG174"/>
  <c r="BH174" s="1"/>
  <c r="BG182"/>
  <c r="BH182" s="1"/>
  <c r="BG181"/>
  <c r="BH181" s="1"/>
  <c r="BG180"/>
  <c r="BH180" s="1"/>
  <c r="BG179"/>
  <c r="BH179" s="1"/>
  <c r="BG173"/>
  <c r="BH173" s="1"/>
  <c r="BG184"/>
  <c r="BH184" s="1"/>
  <c r="BG183"/>
  <c r="BH183" s="1"/>
  <c r="BG172"/>
  <c r="BH172" s="1"/>
  <c r="BG171"/>
  <c r="BH171" s="1"/>
  <c r="BG177"/>
  <c r="BH177" s="1"/>
  <c r="BG176"/>
  <c r="BH176" s="1"/>
  <c r="BG170"/>
  <c r="BH170" s="1"/>
  <c r="BG167"/>
  <c r="BH167" s="1"/>
  <c r="BG166"/>
  <c r="BH166" s="1"/>
  <c r="BG165"/>
  <c r="BG169"/>
  <c r="BH169" s="1"/>
  <c r="BG168"/>
  <c r="BH168" s="1"/>
  <c r="H5"/>
  <c r="K301"/>
  <c r="J301"/>
  <c r="H12"/>
  <c r="J308"/>
  <c r="K308"/>
  <c r="H23"/>
  <c r="J319"/>
  <c r="K319"/>
  <c r="H13"/>
  <c r="J309"/>
  <c r="K309"/>
  <c r="H20"/>
  <c r="K316"/>
  <c r="J316"/>
  <c r="G266"/>
  <c r="G48" s="1"/>
  <c r="AA305"/>
  <c r="AA308" s="1"/>
  <c r="AA304"/>
  <c r="AA307" s="1"/>
  <c r="AE316"/>
  <c r="AE313"/>
  <c r="E325"/>
  <c r="AE317"/>
  <c r="AE318"/>
  <c r="AE314"/>
  <c r="AE312"/>
  <c r="AE311"/>
  <c r="AE309"/>
  <c r="AE319"/>
  <c r="AE315"/>
  <c r="AE310"/>
  <c r="AE308"/>
  <c r="AE306"/>
  <c r="AM302"/>
  <c r="AE302"/>
  <c r="AE300"/>
  <c r="AE305"/>
  <c r="AE304"/>
  <c r="AE303"/>
  <c r="AE301"/>
  <c r="AE307"/>
  <c r="BL215"/>
  <c r="BL216" s="1"/>
  <c r="BL214"/>
  <c r="AZ164"/>
  <c r="AX175" s="1"/>
  <c r="F192" s="1"/>
  <c r="BA165"/>
  <c r="AX176" s="1"/>
  <c r="G192" s="1"/>
  <c r="V311"/>
  <c r="W311" s="1"/>
  <c r="V318"/>
  <c r="W318" s="1"/>
  <c r="V310"/>
  <c r="W310" s="1"/>
  <c r="V315"/>
  <c r="W315" s="1"/>
  <c r="V316"/>
  <c r="W316" s="1"/>
  <c r="V304"/>
  <c r="W304" s="1"/>
  <c r="V300"/>
  <c r="V301"/>
  <c r="W301" s="1"/>
  <c r="V312"/>
  <c r="W312" s="1"/>
  <c r="V314"/>
  <c r="W314" s="1"/>
  <c r="V319"/>
  <c r="W319" s="1"/>
  <c r="V302"/>
  <c r="W302" s="1"/>
  <c r="V305"/>
  <c r="W305" s="1"/>
  <c r="V307"/>
  <c r="W307" s="1"/>
  <c r="V317"/>
  <c r="W317" s="1"/>
  <c r="V309"/>
  <c r="W309" s="1"/>
  <c r="V313"/>
  <c r="W313" s="1"/>
  <c r="V303"/>
  <c r="W303" s="1"/>
  <c r="V306"/>
  <c r="W306" s="1"/>
  <c r="V308"/>
  <c r="W308" s="1"/>
  <c r="H6"/>
  <c r="J302"/>
  <c r="K302"/>
  <c r="H11"/>
  <c r="J307"/>
  <c r="K307"/>
  <c r="H19"/>
  <c r="J315"/>
  <c r="K315"/>
  <c r="H22"/>
  <c r="J318"/>
  <c r="K318"/>
  <c r="H21"/>
  <c r="J317"/>
  <c r="K317"/>
  <c r="H17"/>
  <c r="J313"/>
  <c r="K313"/>
  <c r="G268"/>
  <c r="G50" s="1"/>
  <c r="V318" i="58"/>
  <c r="W318" s="1"/>
  <c r="V310"/>
  <c r="W310" s="1"/>
  <c r="V315"/>
  <c r="W315" s="1"/>
  <c r="V306"/>
  <c r="W306" s="1"/>
  <c r="V302"/>
  <c r="W302" s="1"/>
  <c r="V312"/>
  <c r="W312" s="1"/>
  <c r="V307"/>
  <c r="W307" s="1"/>
  <c r="V313"/>
  <c r="W313" s="1"/>
  <c r="V303"/>
  <c r="W303" s="1"/>
  <c r="V317"/>
  <c r="W317" s="1"/>
  <c r="V314"/>
  <c r="W314" s="1"/>
  <c r="V308"/>
  <c r="W308" s="1"/>
  <c r="V319"/>
  <c r="W319" s="1"/>
  <c r="V316"/>
  <c r="W316" s="1"/>
  <c r="V304"/>
  <c r="W304" s="1"/>
  <c r="V300"/>
  <c r="V311"/>
  <c r="W311" s="1"/>
  <c r="V301"/>
  <c r="W301" s="1"/>
  <c r="V309"/>
  <c r="W309" s="1"/>
  <c r="V305"/>
  <c r="W305" s="1"/>
  <c r="BZ168"/>
  <c r="E195"/>
  <c r="BQ181"/>
  <c r="BQ182"/>
  <c r="BQ176"/>
  <c r="BQ166"/>
  <c r="BQ178"/>
  <c r="BQ169"/>
  <c r="BQ175"/>
  <c r="BQ171"/>
  <c r="BQ174"/>
  <c r="BQ170"/>
  <c r="BQ167"/>
  <c r="BQ179"/>
  <c r="BQ172"/>
  <c r="BQ168"/>
  <c r="BQ183"/>
  <c r="BQ165"/>
  <c r="BQ173"/>
  <c r="BQ180"/>
  <c r="BQ184"/>
  <c r="BQ177"/>
  <c r="BA210"/>
  <c r="AX220" s="1"/>
  <c r="H237" s="1"/>
  <c r="AZ209"/>
  <c r="AX219" s="1"/>
  <c r="G237" s="1"/>
  <c r="A218"/>
  <c r="A263" s="1"/>
  <c r="A308" s="1"/>
  <c r="A173"/>
  <c r="V258"/>
  <c r="W258" s="1"/>
  <c r="V273"/>
  <c r="W273" s="1"/>
  <c r="V265"/>
  <c r="W265" s="1"/>
  <c r="V270"/>
  <c r="W270" s="1"/>
  <c r="V261"/>
  <c r="W261" s="1"/>
  <c r="V255"/>
  <c r="V274"/>
  <c r="W274" s="1"/>
  <c r="V267"/>
  <c r="W267" s="1"/>
  <c r="V262"/>
  <c r="W262" s="1"/>
  <c r="V268"/>
  <c r="W268" s="1"/>
  <c r="V272"/>
  <c r="W272" s="1"/>
  <c r="V269"/>
  <c r="W269" s="1"/>
  <c r="V263"/>
  <c r="W263" s="1"/>
  <c r="V256"/>
  <c r="W256" s="1"/>
  <c r="V259"/>
  <c r="W259" s="1"/>
  <c r="V260"/>
  <c r="W260" s="1"/>
  <c r="V266"/>
  <c r="W266" s="1"/>
  <c r="V264"/>
  <c r="W264" s="1"/>
  <c r="V257"/>
  <c r="W257" s="1"/>
  <c r="V271"/>
  <c r="W271" s="1"/>
  <c r="H15"/>
  <c r="K311"/>
  <c r="J311"/>
  <c r="H13"/>
  <c r="J309"/>
  <c r="K309"/>
  <c r="H9"/>
  <c r="K305"/>
  <c r="J305"/>
  <c r="H14"/>
  <c r="K310"/>
  <c r="J310"/>
  <c r="G269"/>
  <c r="G51" s="1"/>
  <c r="G268"/>
  <c r="G50" s="1"/>
  <c r="P300"/>
  <c r="P308"/>
  <c r="Q308" s="1"/>
  <c r="P312"/>
  <c r="Q312" s="1"/>
  <c r="P315"/>
  <c r="Q315" s="1"/>
  <c r="P306"/>
  <c r="Q306" s="1"/>
  <c r="P311"/>
  <c r="Q311" s="1"/>
  <c r="P317"/>
  <c r="Q317" s="1"/>
  <c r="P301"/>
  <c r="Q301" s="1"/>
  <c r="P314"/>
  <c r="Q314" s="1"/>
  <c r="P307"/>
  <c r="Q307" s="1"/>
  <c r="P302"/>
  <c r="Q302" s="1"/>
  <c r="P313"/>
  <c r="Q313" s="1"/>
  <c r="P303"/>
  <c r="Q303" s="1"/>
  <c r="P310"/>
  <c r="Q310" s="1"/>
  <c r="P309"/>
  <c r="Q309" s="1"/>
  <c r="P319"/>
  <c r="Q319" s="1"/>
  <c r="P316"/>
  <c r="Q316" s="1"/>
  <c r="P318"/>
  <c r="Q318" s="1"/>
  <c r="P305"/>
  <c r="Q305" s="1"/>
  <c r="P304"/>
  <c r="Q304" s="1"/>
  <c r="BG172"/>
  <c r="BH172" s="1"/>
  <c r="BG171"/>
  <c r="BH171" s="1"/>
  <c r="BG177"/>
  <c r="BH177" s="1"/>
  <c r="BG176"/>
  <c r="BH176" s="1"/>
  <c r="BG170"/>
  <c r="BH170" s="1"/>
  <c r="BG178"/>
  <c r="BH178" s="1"/>
  <c r="BG175"/>
  <c r="BH175" s="1"/>
  <c r="BG174"/>
  <c r="BH174" s="1"/>
  <c r="BG169"/>
  <c r="BH169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67"/>
  <c r="BH167" s="1"/>
  <c r="BG166"/>
  <c r="BH166" s="1"/>
  <c r="BG165"/>
  <c r="BG168"/>
  <c r="BH168" s="1"/>
  <c r="P272"/>
  <c r="Q272" s="1"/>
  <c r="P257"/>
  <c r="Q257" s="1"/>
  <c r="P269"/>
  <c r="Q269" s="1"/>
  <c r="P262"/>
  <c r="Q262" s="1"/>
  <c r="P274"/>
  <c r="Q274" s="1"/>
  <c r="P266"/>
  <c r="Q266" s="1"/>
  <c r="P265"/>
  <c r="Q265" s="1"/>
  <c r="P264"/>
  <c r="Q264" s="1"/>
  <c r="P255"/>
  <c r="P268"/>
  <c r="Q268" s="1"/>
  <c r="P258"/>
  <c r="Q258" s="1"/>
  <c r="P273"/>
  <c r="Q273" s="1"/>
  <c r="P270"/>
  <c r="Q270" s="1"/>
  <c r="P261"/>
  <c r="Q261" s="1"/>
  <c r="P271"/>
  <c r="Q271" s="1"/>
  <c r="P260"/>
  <c r="Q260" s="1"/>
  <c r="P263"/>
  <c r="Q263" s="1"/>
  <c r="P267"/>
  <c r="Q267" s="1"/>
  <c r="P259"/>
  <c r="Q259" s="1"/>
  <c r="P256"/>
  <c r="Q256" s="1"/>
  <c r="F240"/>
  <c r="BZ213"/>
  <c r="BQ226"/>
  <c r="BQ228"/>
  <c r="BQ227"/>
  <c r="BQ217"/>
  <c r="BQ213"/>
  <c r="BQ211"/>
  <c r="BQ212"/>
  <c r="BQ221"/>
  <c r="BQ219"/>
  <c r="BQ215"/>
  <c r="BQ224"/>
  <c r="BQ220"/>
  <c r="BQ216"/>
  <c r="BQ214"/>
  <c r="BQ223"/>
  <c r="BQ225"/>
  <c r="BQ210"/>
  <c r="BQ229"/>
  <c r="BQ222"/>
  <c r="BQ218"/>
  <c r="A129"/>
  <c r="A85"/>
  <c r="H10"/>
  <c r="J306"/>
  <c r="K306"/>
  <c r="H8"/>
  <c r="J304"/>
  <c r="K304"/>
  <c r="H22"/>
  <c r="K318"/>
  <c r="J318"/>
  <c r="H5"/>
  <c r="J301"/>
  <c r="K301"/>
  <c r="H12"/>
  <c r="J308"/>
  <c r="K308"/>
  <c r="AA262"/>
  <c r="AA261"/>
  <c r="AA263" s="1"/>
  <c r="BC322"/>
  <c r="BI276"/>
  <c r="BI322" s="1"/>
  <c r="AZ164"/>
  <c r="AX175" s="1"/>
  <c r="F192" s="1"/>
  <c r="BA165"/>
  <c r="AX176" s="1"/>
  <c r="G192" s="1"/>
  <c r="H23"/>
  <c r="J319"/>
  <c r="K319"/>
  <c r="H6"/>
  <c r="J302"/>
  <c r="K302"/>
  <c r="H18"/>
  <c r="J314"/>
  <c r="K314"/>
  <c r="H21"/>
  <c r="J317"/>
  <c r="K317"/>
  <c r="H7"/>
  <c r="J303"/>
  <c r="K303"/>
  <c r="H20"/>
  <c r="J316"/>
  <c r="K316"/>
  <c r="E280"/>
  <c r="AE274"/>
  <c r="AE271"/>
  <c r="AE268"/>
  <c r="AE262"/>
  <c r="AE260"/>
  <c r="AM257"/>
  <c r="AE272"/>
  <c r="AE261"/>
  <c r="AE259"/>
  <c r="AE273"/>
  <c r="AE269"/>
  <c r="AE267"/>
  <c r="AE266"/>
  <c r="AE264"/>
  <c r="AE258"/>
  <c r="AE255"/>
  <c r="AE270"/>
  <c r="AE256"/>
  <c r="AE257"/>
  <c r="AE265"/>
  <c r="AE263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BM170"/>
  <c r="BL173" s="1"/>
  <c r="BM169"/>
  <c r="BL172" s="1"/>
  <c r="BL214"/>
  <c r="BL215"/>
  <c r="BL216" s="1"/>
  <c r="BG226"/>
  <c r="BH226" s="1"/>
  <c r="BG223"/>
  <c r="BH223" s="1"/>
  <c r="BG217"/>
  <c r="BH217" s="1"/>
  <c r="BG213"/>
  <c r="BH213" s="1"/>
  <c r="BG210"/>
  <c r="BG229"/>
  <c r="BH229" s="1"/>
  <c r="BG227"/>
  <c r="BH227" s="1"/>
  <c r="BG224"/>
  <c r="BH224" s="1"/>
  <c r="BG214"/>
  <c r="BH214" s="1"/>
  <c r="BG225"/>
  <c r="BH225" s="1"/>
  <c r="BG212"/>
  <c r="BH212" s="1"/>
  <c r="BG219"/>
  <c r="BH219" s="1"/>
  <c r="BG228"/>
  <c r="BH228" s="1"/>
  <c r="BG215"/>
  <c r="BH215" s="1"/>
  <c r="BG220"/>
  <c r="BH220" s="1"/>
  <c r="BG221"/>
  <c r="BH221" s="1"/>
  <c r="BG216"/>
  <c r="BH216" s="1"/>
  <c r="BG211"/>
  <c r="BH211" s="1"/>
  <c r="BG218"/>
  <c r="BH218" s="1"/>
  <c r="BG222"/>
  <c r="BH222" s="1"/>
  <c r="H19"/>
  <c r="J315"/>
  <c r="K315"/>
  <c r="H16"/>
  <c r="J312"/>
  <c r="K312"/>
  <c r="H11"/>
  <c r="J307"/>
  <c r="K307"/>
  <c r="I299"/>
  <c r="G310" s="1"/>
  <c r="H47" s="1"/>
  <c r="H4"/>
  <c r="K300"/>
  <c r="J300"/>
  <c r="H17"/>
  <c r="J313"/>
  <c r="K313"/>
  <c r="G267"/>
  <c r="G49" s="1"/>
  <c r="G266"/>
  <c r="G48" s="1"/>
  <c r="H15" i="57"/>
  <c r="J311"/>
  <c r="K311"/>
  <c r="H16"/>
  <c r="J312"/>
  <c r="K312"/>
  <c r="H11"/>
  <c r="J307"/>
  <c r="K307"/>
  <c r="I299"/>
  <c r="G310" s="1"/>
  <c r="H47" s="1"/>
  <c r="H4"/>
  <c r="J300"/>
  <c r="K300"/>
  <c r="H17"/>
  <c r="J313"/>
  <c r="K313"/>
  <c r="AA305"/>
  <c r="AA308" s="1"/>
  <c r="AA304"/>
  <c r="AA307" s="1"/>
  <c r="V273"/>
  <c r="W273" s="1"/>
  <c r="V265"/>
  <c r="W265" s="1"/>
  <c r="V270"/>
  <c r="W270" s="1"/>
  <c r="V259"/>
  <c r="W259" s="1"/>
  <c r="V272"/>
  <c r="W272" s="1"/>
  <c r="V267"/>
  <c r="W267" s="1"/>
  <c r="V255"/>
  <c r="V262"/>
  <c r="W262" s="1"/>
  <c r="V268"/>
  <c r="W268" s="1"/>
  <c r="V260"/>
  <c r="W260" s="1"/>
  <c r="V266"/>
  <c r="W266" s="1"/>
  <c r="V269"/>
  <c r="W269" s="1"/>
  <c r="V263"/>
  <c r="W263" s="1"/>
  <c r="V256"/>
  <c r="W256" s="1"/>
  <c r="V271"/>
  <c r="W271" s="1"/>
  <c r="V261"/>
  <c r="W261" s="1"/>
  <c r="V274"/>
  <c r="W274" s="1"/>
  <c r="V258"/>
  <c r="W258" s="1"/>
  <c r="V264"/>
  <c r="W264" s="1"/>
  <c r="V257"/>
  <c r="W257" s="1"/>
  <c r="A174"/>
  <c r="A219"/>
  <c r="A264" s="1"/>
  <c r="A309" s="1"/>
  <c r="E195"/>
  <c r="BZ168"/>
  <c r="BQ165"/>
  <c r="BQ174"/>
  <c r="BQ179"/>
  <c r="BQ170"/>
  <c r="BQ167"/>
  <c r="BQ181"/>
  <c r="BQ176"/>
  <c r="BQ182"/>
  <c r="BQ177"/>
  <c r="BQ178"/>
  <c r="BQ175"/>
  <c r="BQ166"/>
  <c r="BQ173"/>
  <c r="BQ183"/>
  <c r="BQ172"/>
  <c r="BQ171"/>
  <c r="BQ169"/>
  <c r="BQ168"/>
  <c r="BQ180"/>
  <c r="BQ184"/>
  <c r="BG222"/>
  <c r="BH222" s="1"/>
  <c r="BG226"/>
  <c r="BH226" s="1"/>
  <c r="BG223"/>
  <c r="BH223" s="1"/>
  <c r="BG211"/>
  <c r="BH211" s="1"/>
  <c r="BG213"/>
  <c r="BH213" s="1"/>
  <c r="BG225"/>
  <c r="BH225" s="1"/>
  <c r="BG229"/>
  <c r="BH229" s="1"/>
  <c r="BG227"/>
  <c r="BH227" s="1"/>
  <c r="BG214"/>
  <c r="BH214" s="1"/>
  <c r="BG224"/>
  <c r="BH224" s="1"/>
  <c r="BG219"/>
  <c r="BH219" s="1"/>
  <c r="BG216"/>
  <c r="BH216" s="1"/>
  <c r="BG215"/>
  <c r="BH215" s="1"/>
  <c r="BG210"/>
  <c r="BG228"/>
  <c r="BH228" s="1"/>
  <c r="BG218"/>
  <c r="BH218" s="1"/>
  <c r="BG220"/>
  <c r="BH220" s="1"/>
  <c r="BG221"/>
  <c r="BH221" s="1"/>
  <c r="BG212"/>
  <c r="BH212" s="1"/>
  <c r="BG217"/>
  <c r="BH217" s="1"/>
  <c r="G267"/>
  <c r="G49" s="1"/>
  <c r="V317"/>
  <c r="W317" s="1"/>
  <c r="V314"/>
  <c r="W314" s="1"/>
  <c r="V308"/>
  <c r="W308" s="1"/>
  <c r="V319"/>
  <c r="W319" s="1"/>
  <c r="V302"/>
  <c r="W302" s="1"/>
  <c r="V311"/>
  <c r="W311" s="1"/>
  <c r="V301"/>
  <c r="W301" s="1"/>
  <c r="V309"/>
  <c r="W309" s="1"/>
  <c r="V305"/>
  <c r="W305" s="1"/>
  <c r="V313"/>
  <c r="W313" s="1"/>
  <c r="V303"/>
  <c r="W303" s="1"/>
  <c r="V318"/>
  <c r="W318" s="1"/>
  <c r="V310"/>
  <c r="W310" s="1"/>
  <c r="V315"/>
  <c r="W315" s="1"/>
  <c r="V306"/>
  <c r="W306" s="1"/>
  <c r="V316"/>
  <c r="W316" s="1"/>
  <c r="V304"/>
  <c r="W304" s="1"/>
  <c r="V300"/>
  <c r="V312"/>
  <c r="W312" s="1"/>
  <c r="V307"/>
  <c r="W307" s="1"/>
  <c r="H10"/>
  <c r="J306"/>
  <c r="K306"/>
  <c r="H13"/>
  <c r="J309"/>
  <c r="K309"/>
  <c r="H9"/>
  <c r="J305"/>
  <c r="K305"/>
  <c r="H14"/>
  <c r="J310"/>
  <c r="K310"/>
  <c r="BC322"/>
  <c r="BI276"/>
  <c r="BI322" s="1"/>
  <c r="BA165"/>
  <c r="AX176" s="1"/>
  <c r="G192" s="1"/>
  <c r="AZ164"/>
  <c r="AX175" s="1"/>
  <c r="F192" s="1"/>
  <c r="F240"/>
  <c r="BZ213"/>
  <c r="BQ210"/>
  <c r="BQ212"/>
  <c r="BQ217"/>
  <c r="BQ221"/>
  <c r="BQ218"/>
  <c r="BQ227"/>
  <c r="BQ215"/>
  <c r="BQ226"/>
  <c r="BQ220"/>
  <c r="BQ228"/>
  <c r="BQ219"/>
  <c r="BQ223"/>
  <c r="BQ211"/>
  <c r="BQ224"/>
  <c r="BQ222"/>
  <c r="BQ229"/>
  <c r="BQ213"/>
  <c r="BQ216"/>
  <c r="BQ214"/>
  <c r="BQ225"/>
  <c r="A130"/>
  <c r="A86"/>
  <c r="P274"/>
  <c r="Q274" s="1"/>
  <c r="P267"/>
  <c r="Q267" s="1"/>
  <c r="P259"/>
  <c r="Q259" s="1"/>
  <c r="P271"/>
  <c r="Q271" s="1"/>
  <c r="P260"/>
  <c r="Q260" s="1"/>
  <c r="P272"/>
  <c r="Q272" s="1"/>
  <c r="P257"/>
  <c r="Q257" s="1"/>
  <c r="P269"/>
  <c r="Q269" s="1"/>
  <c r="P262"/>
  <c r="Q262" s="1"/>
  <c r="P265"/>
  <c r="Q265" s="1"/>
  <c r="P255"/>
  <c r="P264"/>
  <c r="Q264" s="1"/>
  <c r="P270"/>
  <c r="Q270" s="1"/>
  <c r="P261"/>
  <c r="Q261" s="1"/>
  <c r="P256"/>
  <c r="Q256" s="1"/>
  <c r="P266"/>
  <c r="Q266" s="1"/>
  <c r="P273"/>
  <c r="Q273" s="1"/>
  <c r="P268"/>
  <c r="Q268" s="1"/>
  <c r="P258"/>
  <c r="Q258" s="1"/>
  <c r="P263"/>
  <c r="Q263" s="1"/>
  <c r="BM170"/>
  <c r="BL173" s="1"/>
  <c r="BM169"/>
  <c r="BL172" s="1"/>
  <c r="G269"/>
  <c r="G51" s="1"/>
  <c r="H6"/>
  <c r="K302"/>
  <c r="J302"/>
  <c r="H23"/>
  <c r="K319"/>
  <c r="J319"/>
  <c r="H8"/>
  <c r="J304"/>
  <c r="K304"/>
  <c r="H22"/>
  <c r="J318"/>
  <c r="K318"/>
  <c r="H5"/>
  <c r="K301"/>
  <c r="J301"/>
  <c r="H12"/>
  <c r="J308"/>
  <c r="K308"/>
  <c r="AA261"/>
  <c r="AA263" s="1"/>
  <c r="AA262"/>
  <c r="G266"/>
  <c r="G48" s="1"/>
  <c r="AZ209"/>
  <c r="AX219" s="1"/>
  <c r="G237" s="1"/>
  <c r="BA210"/>
  <c r="AX220" s="1"/>
  <c r="H237" s="1"/>
  <c r="BG177"/>
  <c r="BH177" s="1"/>
  <c r="BG176"/>
  <c r="BH176" s="1"/>
  <c r="BG170"/>
  <c r="BH170" s="1"/>
  <c r="BG178"/>
  <c r="BH178" s="1"/>
  <c r="BG175"/>
  <c r="BH175" s="1"/>
  <c r="BG174"/>
  <c r="BH174" s="1"/>
  <c r="BG169"/>
  <c r="BH169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68"/>
  <c r="BH168" s="1"/>
  <c r="BG172"/>
  <c r="BH172" s="1"/>
  <c r="BG167"/>
  <c r="BH167" s="1"/>
  <c r="BG171"/>
  <c r="BH171" s="1"/>
  <c r="BG166"/>
  <c r="BH166" s="1"/>
  <c r="BG165"/>
  <c r="H19"/>
  <c r="K315"/>
  <c r="J315"/>
  <c r="H18"/>
  <c r="J314"/>
  <c r="K314"/>
  <c r="H21"/>
  <c r="K317"/>
  <c r="J317"/>
  <c r="H7"/>
  <c r="K303"/>
  <c r="J303"/>
  <c r="H20"/>
  <c r="K316"/>
  <c r="J316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E319"/>
  <c r="AE315"/>
  <c r="AE310"/>
  <c r="AE308"/>
  <c r="AE306"/>
  <c r="AM302"/>
  <c r="BL214"/>
  <c r="BL215"/>
  <c r="BL216" s="1"/>
  <c r="E280"/>
  <c r="AE273"/>
  <c r="AE269"/>
  <c r="AE267"/>
  <c r="AE266"/>
  <c r="AE264"/>
  <c r="AE270"/>
  <c r="AE265"/>
  <c r="AE263"/>
  <c r="AE257"/>
  <c r="AE256"/>
  <c r="AE274"/>
  <c r="AE271"/>
  <c r="AE268"/>
  <c r="AE262"/>
  <c r="AE260"/>
  <c r="AM257"/>
  <c r="AE272"/>
  <c r="AE261"/>
  <c r="AE259"/>
  <c r="AE258"/>
  <c r="AE255"/>
  <c r="P311"/>
  <c r="Q311" s="1"/>
  <c r="P317"/>
  <c r="Q317" s="1"/>
  <c r="P301"/>
  <c r="Q301" s="1"/>
  <c r="P314"/>
  <c r="Q314" s="1"/>
  <c r="P307"/>
  <c r="Q307" s="1"/>
  <c r="P302"/>
  <c r="Q302" s="1"/>
  <c r="P313"/>
  <c r="Q313" s="1"/>
  <c r="P303"/>
  <c r="Q303" s="1"/>
  <c r="P310"/>
  <c r="Q310" s="1"/>
  <c r="P309"/>
  <c r="Q309" s="1"/>
  <c r="P319"/>
  <c r="Q319" s="1"/>
  <c r="P316"/>
  <c r="Q316" s="1"/>
  <c r="P318"/>
  <c r="Q318" s="1"/>
  <c r="P305"/>
  <c r="Q305" s="1"/>
  <c r="P304"/>
  <c r="Q304" s="1"/>
  <c r="P300"/>
  <c r="P308"/>
  <c r="Q308" s="1"/>
  <c r="P312"/>
  <c r="Q312" s="1"/>
  <c r="P315"/>
  <c r="Q315" s="1"/>
  <c r="P306"/>
  <c r="Q306" s="1"/>
  <c r="G268"/>
  <c r="G50" s="1"/>
  <c r="K305" i="55"/>
  <c r="H15"/>
  <c r="K307"/>
  <c r="H7"/>
  <c r="H6"/>
  <c r="J315"/>
  <c r="G313" s="1"/>
  <c r="H50" s="1"/>
  <c r="H12"/>
  <c r="H10"/>
  <c r="J311"/>
  <c r="G314" s="1"/>
  <c r="H51" s="1"/>
  <c r="H21"/>
  <c r="H23"/>
  <c r="A218"/>
  <c r="A263" s="1"/>
  <c r="A308" s="1"/>
  <c r="A173"/>
  <c r="AA261"/>
  <c r="AA263" s="1"/>
  <c r="AA262"/>
  <c r="BG178"/>
  <c r="BH178" s="1"/>
  <c r="BG175"/>
  <c r="BH175" s="1"/>
  <c r="BG174"/>
  <c r="BH174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72"/>
  <c r="BH172" s="1"/>
  <c r="BG171"/>
  <c r="BH171" s="1"/>
  <c r="BG177"/>
  <c r="BH177" s="1"/>
  <c r="BG176"/>
  <c r="BH176" s="1"/>
  <c r="BG170"/>
  <c r="BH170" s="1"/>
  <c r="BG169"/>
  <c r="BH169" s="1"/>
  <c r="BG168"/>
  <c r="BH168" s="1"/>
  <c r="BG167"/>
  <c r="BH167" s="1"/>
  <c r="BG166"/>
  <c r="BH166" s="1"/>
  <c r="BG165"/>
  <c r="A85"/>
  <c r="A129"/>
  <c r="BC322"/>
  <c r="BI276"/>
  <c r="BI322" s="1"/>
  <c r="E280"/>
  <c r="AE273"/>
  <c r="AE269"/>
  <c r="AE267"/>
  <c r="AE266"/>
  <c r="AE264"/>
  <c r="AE270"/>
  <c r="AE265"/>
  <c r="AE263"/>
  <c r="AE257"/>
  <c r="AE256"/>
  <c r="AE274"/>
  <c r="AE271"/>
  <c r="AE268"/>
  <c r="AE262"/>
  <c r="AE260"/>
  <c r="AM257"/>
  <c r="AE272"/>
  <c r="AE261"/>
  <c r="AE259"/>
  <c r="AE258"/>
  <c r="AE255"/>
  <c r="BM170"/>
  <c r="BL173" s="1"/>
  <c r="BM169"/>
  <c r="BL172" s="1"/>
  <c r="BN224"/>
  <c r="BO224" s="1"/>
  <c r="BN218"/>
  <c r="BO218" s="1"/>
  <c r="BN213"/>
  <c r="BO213" s="1"/>
  <c r="BN227"/>
  <c r="BO227" s="1"/>
  <c r="BN219"/>
  <c r="BO219" s="1"/>
  <c r="BN225"/>
  <c r="BO225" s="1"/>
  <c r="BN228"/>
  <c r="BO228" s="1"/>
  <c r="BN222"/>
  <c r="BO222" s="1"/>
  <c r="BN214"/>
  <c r="BO214" s="1"/>
  <c r="BN226"/>
  <c r="BO226" s="1"/>
  <c r="BN220"/>
  <c r="BO220" s="1"/>
  <c r="BN229"/>
  <c r="BO229" s="1"/>
  <c r="BN211"/>
  <c r="BO211" s="1"/>
  <c r="BN217"/>
  <c r="BO217" s="1"/>
  <c r="BN216"/>
  <c r="BO216" s="1"/>
  <c r="BN212"/>
  <c r="BO212" s="1"/>
  <c r="BN223"/>
  <c r="BO223" s="1"/>
  <c r="BN210"/>
  <c r="BN215"/>
  <c r="BO215" s="1"/>
  <c r="BN221"/>
  <c r="BO221" s="1"/>
  <c r="V312"/>
  <c r="W312" s="1"/>
  <c r="V307"/>
  <c r="W307" s="1"/>
  <c r="V313"/>
  <c r="W313" s="1"/>
  <c r="V303"/>
  <c r="W303" s="1"/>
  <c r="V309"/>
  <c r="W309" s="1"/>
  <c r="V317"/>
  <c r="W317" s="1"/>
  <c r="V314"/>
  <c r="W314" s="1"/>
  <c r="V308"/>
  <c r="W308" s="1"/>
  <c r="V319"/>
  <c r="W319" s="1"/>
  <c r="V316"/>
  <c r="W316" s="1"/>
  <c r="V304"/>
  <c r="W304" s="1"/>
  <c r="V300"/>
  <c r="V311"/>
  <c r="W311" s="1"/>
  <c r="V301"/>
  <c r="W301" s="1"/>
  <c r="V305"/>
  <c r="W305" s="1"/>
  <c r="V318"/>
  <c r="W318" s="1"/>
  <c r="V310"/>
  <c r="W310" s="1"/>
  <c r="V315"/>
  <c r="W315" s="1"/>
  <c r="V306"/>
  <c r="W306" s="1"/>
  <c r="V302"/>
  <c r="W302" s="1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BH210"/>
  <c r="BE220" s="1"/>
  <c r="H238" s="1"/>
  <c r="BG209"/>
  <c r="BE219" s="1"/>
  <c r="G238" s="1"/>
  <c r="P316"/>
  <c r="Q316" s="1"/>
  <c r="P318"/>
  <c r="Q318" s="1"/>
  <c r="P305"/>
  <c r="Q305" s="1"/>
  <c r="P304"/>
  <c r="Q304" s="1"/>
  <c r="P300"/>
  <c r="P308"/>
  <c r="Q308" s="1"/>
  <c r="P312"/>
  <c r="Q312" s="1"/>
  <c r="P315"/>
  <c r="Q315" s="1"/>
  <c r="P306"/>
  <c r="Q306" s="1"/>
  <c r="P307"/>
  <c r="Q307" s="1"/>
  <c r="P313"/>
  <c r="Q313" s="1"/>
  <c r="P303"/>
  <c r="Q303" s="1"/>
  <c r="P310"/>
  <c r="Q310" s="1"/>
  <c r="P309"/>
  <c r="Q309" s="1"/>
  <c r="P319"/>
  <c r="Q319" s="1"/>
  <c r="P311"/>
  <c r="Q311" s="1"/>
  <c r="P317"/>
  <c r="Q317" s="1"/>
  <c r="P301"/>
  <c r="Q301" s="1"/>
  <c r="P314"/>
  <c r="Q314" s="1"/>
  <c r="P302"/>
  <c r="Q302" s="1"/>
  <c r="F241"/>
  <c r="CG213"/>
  <c r="BX214"/>
  <c r="BX215"/>
  <c r="BX229"/>
  <c r="BX222"/>
  <c r="BX217"/>
  <c r="BX227"/>
  <c r="BX210"/>
  <c r="BX220"/>
  <c r="BX225"/>
  <c r="BX228"/>
  <c r="BX224"/>
  <c r="BX213"/>
  <c r="BX221"/>
  <c r="BX226"/>
  <c r="BX223"/>
  <c r="BX219"/>
  <c r="BX216"/>
  <c r="BX211"/>
  <c r="BX218"/>
  <c r="BX212"/>
  <c r="G312"/>
  <c r="H49" s="1"/>
  <c r="P273"/>
  <c r="Q273" s="1"/>
  <c r="P270"/>
  <c r="Q270" s="1"/>
  <c r="P261"/>
  <c r="Q261" s="1"/>
  <c r="P256"/>
  <c r="Q256" s="1"/>
  <c r="P266"/>
  <c r="Q266" s="1"/>
  <c r="P263"/>
  <c r="Q263" s="1"/>
  <c r="P274"/>
  <c r="Q274" s="1"/>
  <c r="P267"/>
  <c r="Q267" s="1"/>
  <c r="P268"/>
  <c r="Q268" s="1"/>
  <c r="P258"/>
  <c r="Q258" s="1"/>
  <c r="P272"/>
  <c r="Q272" s="1"/>
  <c r="P257"/>
  <c r="Q257" s="1"/>
  <c r="P255"/>
  <c r="P269"/>
  <c r="Q269" s="1"/>
  <c r="P271"/>
  <c r="Q271" s="1"/>
  <c r="P264"/>
  <c r="Q264" s="1"/>
  <c r="P262"/>
  <c r="Q262" s="1"/>
  <c r="P259"/>
  <c r="Q259" s="1"/>
  <c r="P260"/>
  <c r="Q260" s="1"/>
  <c r="P265"/>
  <c r="Q265" s="1"/>
  <c r="E195"/>
  <c r="BZ168"/>
  <c r="BQ175"/>
  <c r="BQ184"/>
  <c r="BQ168"/>
  <c r="BQ172"/>
  <c r="BQ182"/>
  <c r="BQ170"/>
  <c r="BQ183"/>
  <c r="BQ165"/>
  <c r="BQ177"/>
  <c r="BQ180"/>
  <c r="BQ169"/>
  <c r="BQ179"/>
  <c r="BQ176"/>
  <c r="BQ181"/>
  <c r="BQ171"/>
  <c r="BQ166"/>
  <c r="BQ173"/>
  <c r="BQ167"/>
  <c r="BQ178"/>
  <c r="BQ174"/>
  <c r="BS214"/>
  <c r="BS215"/>
  <c r="BS216" s="1"/>
  <c r="AZ164"/>
  <c r="AX175" s="1"/>
  <c r="F192" s="1"/>
  <c r="BA165"/>
  <c r="AX176" s="1"/>
  <c r="G192" s="1"/>
  <c r="V270"/>
  <c r="W270" s="1"/>
  <c r="V268"/>
  <c r="W268" s="1"/>
  <c r="V260"/>
  <c r="W260" s="1"/>
  <c r="V266"/>
  <c r="W266" s="1"/>
  <c r="V269"/>
  <c r="W269" s="1"/>
  <c r="V263"/>
  <c r="W263" s="1"/>
  <c r="V273"/>
  <c r="W273" s="1"/>
  <c r="V265"/>
  <c r="W265" s="1"/>
  <c r="V256"/>
  <c r="W256" s="1"/>
  <c r="V262"/>
  <c r="W262" s="1"/>
  <c r="V271"/>
  <c r="W271" s="1"/>
  <c r="V261"/>
  <c r="W261" s="1"/>
  <c r="V274"/>
  <c r="W274" s="1"/>
  <c r="V258"/>
  <c r="W258" s="1"/>
  <c r="V264"/>
  <c r="W264" s="1"/>
  <c r="V257"/>
  <c r="W257" s="1"/>
  <c r="V259"/>
  <c r="W259" s="1"/>
  <c r="V272"/>
  <c r="W272" s="1"/>
  <c r="V267"/>
  <c r="W267" s="1"/>
  <c r="V255"/>
  <c r="G269" i="54"/>
  <c r="G51" s="1"/>
  <c r="H5"/>
  <c r="K301"/>
  <c r="J301"/>
  <c r="H15"/>
  <c r="K311"/>
  <c r="J311"/>
  <c r="H18"/>
  <c r="J314"/>
  <c r="K314"/>
  <c r="H14"/>
  <c r="K310"/>
  <c r="J310"/>
  <c r="A218"/>
  <c r="A263" s="1"/>
  <c r="A308" s="1"/>
  <c r="A173"/>
  <c r="BM170"/>
  <c r="BL173" s="1"/>
  <c r="BM169"/>
  <c r="BL172" s="1"/>
  <c r="E195"/>
  <c r="BZ168"/>
  <c r="BQ166"/>
  <c r="BQ167"/>
  <c r="BQ182"/>
  <c r="BQ174"/>
  <c r="BQ178"/>
  <c r="BQ172"/>
  <c r="BQ179"/>
  <c r="BQ176"/>
  <c r="BQ181"/>
  <c r="BQ169"/>
  <c r="BQ171"/>
  <c r="BQ175"/>
  <c r="BQ183"/>
  <c r="BQ168"/>
  <c r="BQ177"/>
  <c r="BQ165"/>
  <c r="BQ180"/>
  <c r="BQ170"/>
  <c r="BQ173"/>
  <c r="BQ184"/>
  <c r="AA305"/>
  <c r="AA308" s="1"/>
  <c r="AA304"/>
  <c r="AA307" s="1"/>
  <c r="E280"/>
  <c r="AE274"/>
  <c r="AE270"/>
  <c r="AE265"/>
  <c r="AE263"/>
  <c r="AE257"/>
  <c r="AE256"/>
  <c r="AE271"/>
  <c r="AE267"/>
  <c r="AE262"/>
  <c r="AE261"/>
  <c r="AE260"/>
  <c r="AE272"/>
  <c r="AE268"/>
  <c r="AE273"/>
  <c r="AE266"/>
  <c r="AE264"/>
  <c r="AM257"/>
  <c r="AE269"/>
  <c r="AE259"/>
  <c r="AE258"/>
  <c r="AE255"/>
  <c r="BL214"/>
  <c r="BL215"/>
  <c r="BL216" s="1"/>
  <c r="BG226"/>
  <c r="BH226" s="1"/>
  <c r="BG222"/>
  <c r="BH222" s="1"/>
  <c r="BG218"/>
  <c r="BH218" s="1"/>
  <c r="BG213"/>
  <c r="BH213" s="1"/>
  <c r="BG211"/>
  <c r="BH211" s="1"/>
  <c r="BG229"/>
  <c r="BH229" s="1"/>
  <c r="BG225"/>
  <c r="BH225" s="1"/>
  <c r="BG223"/>
  <c r="BH223" s="1"/>
  <c r="BG214"/>
  <c r="BH214" s="1"/>
  <c r="BG221"/>
  <c r="BH221" s="1"/>
  <c r="BG228"/>
  <c r="BH228" s="1"/>
  <c r="BG219"/>
  <c r="BH219" s="1"/>
  <c r="BG227"/>
  <c r="BH227" s="1"/>
  <c r="BG215"/>
  <c r="BH215" s="1"/>
  <c r="BG224"/>
  <c r="BH224" s="1"/>
  <c r="BG220"/>
  <c r="BH220" s="1"/>
  <c r="BG212"/>
  <c r="BH212" s="1"/>
  <c r="BG216"/>
  <c r="BH216" s="1"/>
  <c r="BG210"/>
  <c r="BG217"/>
  <c r="BH217" s="1"/>
  <c r="P316"/>
  <c r="Q316" s="1"/>
  <c r="P312"/>
  <c r="Q312" s="1"/>
  <c r="P315"/>
  <c r="Q315" s="1"/>
  <c r="P306"/>
  <c r="Q306" s="1"/>
  <c r="P300"/>
  <c r="P308"/>
  <c r="Q308" s="1"/>
  <c r="P314"/>
  <c r="Q314" s="1"/>
  <c r="P307"/>
  <c r="Q307" s="1"/>
  <c r="P301"/>
  <c r="Q301" s="1"/>
  <c r="P302"/>
  <c r="Q302" s="1"/>
  <c r="P311"/>
  <c r="Q311" s="1"/>
  <c r="P317"/>
  <c r="Q317" s="1"/>
  <c r="P309"/>
  <c r="Q309" s="1"/>
  <c r="P319"/>
  <c r="Q319" s="1"/>
  <c r="P313"/>
  <c r="Q313" s="1"/>
  <c r="P303"/>
  <c r="Q303" s="1"/>
  <c r="P310"/>
  <c r="Q310" s="1"/>
  <c r="P318"/>
  <c r="Q318" s="1"/>
  <c r="P305"/>
  <c r="Q305" s="1"/>
  <c r="P304"/>
  <c r="Q304" s="1"/>
  <c r="H6"/>
  <c r="K302"/>
  <c r="J302"/>
  <c r="H10"/>
  <c r="J306"/>
  <c r="K306"/>
  <c r="H16"/>
  <c r="J312"/>
  <c r="K312"/>
  <c r="H12"/>
  <c r="J308"/>
  <c r="K308"/>
  <c r="A129"/>
  <c r="A85"/>
  <c r="V268"/>
  <c r="W268" s="1"/>
  <c r="V260"/>
  <c r="W260" s="1"/>
  <c r="V270"/>
  <c r="W270" s="1"/>
  <c r="V262"/>
  <c r="W262" s="1"/>
  <c r="V265"/>
  <c r="W265" s="1"/>
  <c r="V273"/>
  <c r="W273" s="1"/>
  <c r="V255"/>
  <c r="V271"/>
  <c r="W271" s="1"/>
  <c r="V261"/>
  <c r="W261" s="1"/>
  <c r="V263"/>
  <c r="W263" s="1"/>
  <c r="V256"/>
  <c r="W256" s="1"/>
  <c r="V266"/>
  <c r="W266" s="1"/>
  <c r="V264"/>
  <c r="W264" s="1"/>
  <c r="V257"/>
  <c r="W257" s="1"/>
  <c r="V274"/>
  <c r="W274" s="1"/>
  <c r="V259"/>
  <c r="W259" s="1"/>
  <c r="V267"/>
  <c r="W267" s="1"/>
  <c r="V272"/>
  <c r="W272" s="1"/>
  <c r="V258"/>
  <c r="W258" s="1"/>
  <c r="V269"/>
  <c r="W269" s="1"/>
  <c r="BA210"/>
  <c r="AX220" s="1"/>
  <c r="H237" s="1"/>
  <c r="AZ209"/>
  <c r="AX219" s="1"/>
  <c r="G237" s="1"/>
  <c r="AE316"/>
  <c r="AE313"/>
  <c r="AE307"/>
  <c r="AE305"/>
  <c r="AE303"/>
  <c r="AE300"/>
  <c r="E325"/>
  <c r="AE317"/>
  <c r="AE318"/>
  <c r="AE314"/>
  <c r="AE312"/>
  <c r="AE311"/>
  <c r="AE309"/>
  <c r="AE319"/>
  <c r="AE315"/>
  <c r="AE310"/>
  <c r="AE308"/>
  <c r="AE306"/>
  <c r="AE304"/>
  <c r="AM302"/>
  <c r="AE302"/>
  <c r="AE301"/>
  <c r="P270"/>
  <c r="Q270" s="1"/>
  <c r="P261"/>
  <c r="Q261" s="1"/>
  <c r="P256"/>
  <c r="Q256" s="1"/>
  <c r="P264"/>
  <c r="Q264" s="1"/>
  <c r="P271"/>
  <c r="Q271" s="1"/>
  <c r="P260"/>
  <c r="Q260" s="1"/>
  <c r="P269"/>
  <c r="Q269" s="1"/>
  <c r="P262"/>
  <c r="Q262" s="1"/>
  <c r="P265"/>
  <c r="Q265" s="1"/>
  <c r="P274"/>
  <c r="Q274" s="1"/>
  <c r="P257"/>
  <c r="Q257" s="1"/>
  <c r="P259"/>
  <c r="Q259" s="1"/>
  <c r="P273"/>
  <c r="Q273" s="1"/>
  <c r="P263"/>
  <c r="Q263" s="1"/>
  <c r="P266"/>
  <c r="Q266" s="1"/>
  <c r="P268"/>
  <c r="Q268" s="1"/>
  <c r="P258"/>
  <c r="Q258" s="1"/>
  <c r="P255"/>
  <c r="P267"/>
  <c r="Q267" s="1"/>
  <c r="P272"/>
  <c r="Q272" s="1"/>
  <c r="G268"/>
  <c r="G50" s="1"/>
  <c r="H8"/>
  <c r="J304"/>
  <c r="K304"/>
  <c r="H23"/>
  <c r="J319"/>
  <c r="K319"/>
  <c r="H13"/>
  <c r="J309"/>
  <c r="K309"/>
  <c r="H21"/>
  <c r="J317"/>
  <c r="K317"/>
  <c r="H7"/>
  <c r="K303"/>
  <c r="J303"/>
  <c r="H20"/>
  <c r="J316"/>
  <c r="K316"/>
  <c r="BG184"/>
  <c r="BH184" s="1"/>
  <c r="BG183"/>
  <c r="BH183" s="1"/>
  <c r="BG182"/>
  <c r="BH182" s="1"/>
  <c r="BG181"/>
  <c r="BH181" s="1"/>
  <c r="BG178"/>
  <c r="BH178" s="1"/>
  <c r="BG175"/>
  <c r="BH175" s="1"/>
  <c r="BG174"/>
  <c r="BH174" s="1"/>
  <c r="BG169"/>
  <c r="BH169" s="1"/>
  <c r="BG173"/>
  <c r="BH173" s="1"/>
  <c r="BG177"/>
  <c r="BH177" s="1"/>
  <c r="BG172"/>
  <c r="BH172" s="1"/>
  <c r="BG180"/>
  <c r="BH180" s="1"/>
  <c r="BG179"/>
  <c r="BH179" s="1"/>
  <c r="BG170"/>
  <c r="BH170" s="1"/>
  <c r="BG167"/>
  <c r="BH167" s="1"/>
  <c r="BG166"/>
  <c r="BH166" s="1"/>
  <c r="BG165"/>
  <c r="BG176"/>
  <c r="BH176" s="1"/>
  <c r="BG171"/>
  <c r="BH171" s="1"/>
  <c r="BG168"/>
  <c r="BH168" s="1"/>
  <c r="BC322"/>
  <c r="BI276"/>
  <c r="BI322" s="1"/>
  <c r="AA262"/>
  <c r="AA261"/>
  <c r="AA263" s="1"/>
  <c r="V312"/>
  <c r="W312" s="1"/>
  <c r="V305"/>
  <c r="W305" s="1"/>
  <c r="V302"/>
  <c r="W302" s="1"/>
  <c r="V317"/>
  <c r="W317" s="1"/>
  <c r="V314"/>
  <c r="W314" s="1"/>
  <c r="V308"/>
  <c r="W308" s="1"/>
  <c r="V315"/>
  <c r="W315" s="1"/>
  <c r="V306"/>
  <c r="W306" s="1"/>
  <c r="V313"/>
  <c r="W313" s="1"/>
  <c r="V303"/>
  <c r="W303" s="1"/>
  <c r="V300"/>
  <c r="V311"/>
  <c r="W311" s="1"/>
  <c r="V301"/>
  <c r="W301" s="1"/>
  <c r="V309"/>
  <c r="W309" s="1"/>
  <c r="V307"/>
  <c r="W307" s="1"/>
  <c r="V316"/>
  <c r="W316" s="1"/>
  <c r="V304"/>
  <c r="W304" s="1"/>
  <c r="V318"/>
  <c r="W318" s="1"/>
  <c r="V310"/>
  <c r="W310" s="1"/>
  <c r="V319"/>
  <c r="W319" s="1"/>
  <c r="AZ164"/>
  <c r="AX175" s="1"/>
  <c r="F192" s="1"/>
  <c r="BA165"/>
  <c r="AX176" s="1"/>
  <c r="G192" s="1"/>
  <c r="G266"/>
  <c r="G48" s="1"/>
  <c r="H9"/>
  <c r="K305"/>
  <c r="J305"/>
  <c r="H19"/>
  <c r="J315"/>
  <c r="K315"/>
  <c r="H22"/>
  <c r="K318"/>
  <c r="J318"/>
  <c r="H11"/>
  <c r="J307"/>
  <c r="K307"/>
  <c r="I299"/>
  <c r="G310" s="1"/>
  <c r="H47" s="1"/>
  <c r="H4"/>
  <c r="J300"/>
  <c r="K300"/>
  <c r="H17"/>
  <c r="J313"/>
  <c r="K313"/>
  <c r="F240"/>
  <c r="BZ213"/>
  <c r="BQ221"/>
  <c r="BQ227"/>
  <c r="BQ217"/>
  <c r="BQ211"/>
  <c r="BQ220"/>
  <c r="BQ214"/>
  <c r="BQ219"/>
  <c r="BQ228"/>
  <c r="BQ213"/>
  <c r="BQ212"/>
  <c r="BQ224"/>
  <c r="BQ216"/>
  <c r="BQ226"/>
  <c r="BQ223"/>
  <c r="BQ222"/>
  <c r="BQ210"/>
  <c r="BQ225"/>
  <c r="BQ229"/>
  <c r="BQ215"/>
  <c r="BQ218"/>
  <c r="G268" i="53"/>
  <c r="G50" s="1"/>
  <c r="W255"/>
  <c r="U266" s="1"/>
  <c r="G278" s="1"/>
  <c r="V254"/>
  <c r="U265" s="1"/>
  <c r="F278" s="1"/>
  <c r="BC322"/>
  <c r="BI276"/>
  <c r="BI322" s="1"/>
  <c r="A218"/>
  <c r="A263" s="1"/>
  <c r="A308" s="1"/>
  <c r="A173"/>
  <c r="BL214"/>
  <c r="BL215"/>
  <c r="BL216" s="1"/>
  <c r="AG262"/>
  <c r="AG261"/>
  <c r="AG263" s="1"/>
  <c r="AK272"/>
  <c r="AK262"/>
  <c r="AS257"/>
  <c r="AK274"/>
  <c r="AK269"/>
  <c r="AK266"/>
  <c r="AK265"/>
  <c r="AK255"/>
  <c r="AK270"/>
  <c r="AK267"/>
  <c r="AK259"/>
  <c r="AK258"/>
  <c r="AK257"/>
  <c r="AK256"/>
  <c r="AK271"/>
  <c r="AK261"/>
  <c r="AK260"/>
  <c r="E281"/>
  <c r="AK273"/>
  <c r="AK268"/>
  <c r="AK264"/>
  <c r="AK263"/>
  <c r="E196"/>
  <c r="CG168"/>
  <c r="BX179"/>
  <c r="BX177"/>
  <c r="BX175"/>
  <c r="BX176"/>
  <c r="BX183"/>
  <c r="BX180"/>
  <c r="BX167"/>
  <c r="BX173"/>
  <c r="BX166"/>
  <c r="BX168"/>
  <c r="BX184"/>
  <c r="BX165"/>
  <c r="BX181"/>
  <c r="BX170"/>
  <c r="BX172"/>
  <c r="BX182"/>
  <c r="BX178"/>
  <c r="BX174"/>
  <c r="BX169"/>
  <c r="BX171"/>
  <c r="AB269"/>
  <c r="AC269" s="1"/>
  <c r="AB255"/>
  <c r="AB257"/>
  <c r="AC257" s="1"/>
  <c r="AB270"/>
  <c r="AC270" s="1"/>
  <c r="AB259"/>
  <c r="AC259" s="1"/>
  <c r="AB262"/>
  <c r="AC262" s="1"/>
  <c r="AB272"/>
  <c r="AC272" s="1"/>
  <c r="AB264"/>
  <c r="AC264" s="1"/>
  <c r="AB271"/>
  <c r="AC271" s="1"/>
  <c r="AB263"/>
  <c r="AC263" s="1"/>
  <c r="AB273"/>
  <c r="AC273" s="1"/>
  <c r="AB266"/>
  <c r="AC266" s="1"/>
  <c r="AB260"/>
  <c r="AC260" s="1"/>
  <c r="AB265"/>
  <c r="AC265" s="1"/>
  <c r="AB274"/>
  <c r="AC274" s="1"/>
  <c r="AB267"/>
  <c r="AC267" s="1"/>
  <c r="AB258"/>
  <c r="AC258" s="1"/>
  <c r="AB256"/>
  <c r="AC256" s="1"/>
  <c r="AB261"/>
  <c r="AC261" s="1"/>
  <c r="AB268"/>
  <c r="AC268" s="1"/>
  <c r="G311"/>
  <c r="H48" s="1"/>
  <c r="AB318"/>
  <c r="AC318" s="1"/>
  <c r="AB311"/>
  <c r="AC311" s="1"/>
  <c r="AB307"/>
  <c r="AC307" s="1"/>
  <c r="AB317"/>
  <c r="AC317" s="1"/>
  <c r="AB304"/>
  <c r="AC304" s="1"/>
  <c r="AB312"/>
  <c r="AC312" s="1"/>
  <c r="AB315"/>
  <c r="AC315" s="1"/>
  <c r="AB306"/>
  <c r="AC306" s="1"/>
  <c r="AB300"/>
  <c r="AB314"/>
  <c r="AC314" s="1"/>
  <c r="AB308"/>
  <c r="AC308" s="1"/>
  <c r="AB313"/>
  <c r="AC313" s="1"/>
  <c r="AB301"/>
  <c r="AC301" s="1"/>
  <c r="AB309"/>
  <c r="AC309" s="1"/>
  <c r="AB319"/>
  <c r="AC319" s="1"/>
  <c r="AB310"/>
  <c r="AC310" s="1"/>
  <c r="AB316"/>
  <c r="AC316" s="1"/>
  <c r="AB305"/>
  <c r="AC305" s="1"/>
  <c r="AB302"/>
  <c r="AC302" s="1"/>
  <c r="AB303"/>
  <c r="AC303" s="1"/>
  <c r="F240"/>
  <c r="BZ213"/>
  <c r="BQ220"/>
  <c r="BQ211"/>
  <c r="BQ213"/>
  <c r="BQ228"/>
  <c r="BQ212"/>
  <c r="BQ210"/>
  <c r="BQ218"/>
  <c r="BQ222"/>
  <c r="BQ224"/>
  <c r="BQ225"/>
  <c r="BQ229"/>
  <c r="BQ217"/>
  <c r="BQ215"/>
  <c r="BQ221"/>
  <c r="BQ226"/>
  <c r="BQ219"/>
  <c r="BQ216"/>
  <c r="BQ227"/>
  <c r="BQ214"/>
  <c r="BQ223"/>
  <c r="BN178"/>
  <c r="BO178" s="1"/>
  <c r="BN184"/>
  <c r="BO184" s="1"/>
  <c r="BN183"/>
  <c r="BO183" s="1"/>
  <c r="BN182"/>
  <c r="BO182" s="1"/>
  <c r="BN181"/>
  <c r="BO181" s="1"/>
  <c r="BN180"/>
  <c r="BO180" s="1"/>
  <c r="BN173"/>
  <c r="BO173" s="1"/>
  <c r="BN171"/>
  <c r="BO171" s="1"/>
  <c r="BN168"/>
  <c r="BO168" s="1"/>
  <c r="BN170"/>
  <c r="BO170" s="1"/>
  <c r="BN167"/>
  <c r="BO167" s="1"/>
  <c r="BN166"/>
  <c r="BO166" s="1"/>
  <c r="BN165"/>
  <c r="BN179"/>
  <c r="BO179" s="1"/>
  <c r="BN176"/>
  <c r="BO176" s="1"/>
  <c r="BN169"/>
  <c r="BO169" s="1"/>
  <c r="BN177"/>
  <c r="BO177" s="1"/>
  <c r="BN175"/>
  <c r="BO175" s="1"/>
  <c r="BN174"/>
  <c r="BO174" s="1"/>
  <c r="BN172"/>
  <c r="BO172" s="1"/>
  <c r="BG229"/>
  <c r="BH229" s="1"/>
  <c r="BG223"/>
  <c r="BH223" s="1"/>
  <c r="BG213"/>
  <c r="BH213" s="1"/>
  <c r="BG216"/>
  <c r="BH216" s="1"/>
  <c r="BG222"/>
  <c r="BH222" s="1"/>
  <c r="BG228"/>
  <c r="BH228" s="1"/>
  <c r="BG227"/>
  <c r="BH227" s="1"/>
  <c r="BG218"/>
  <c r="BH218" s="1"/>
  <c r="BG220"/>
  <c r="BH220" s="1"/>
  <c r="BG212"/>
  <c r="BH212" s="1"/>
  <c r="BG210"/>
  <c r="BG226"/>
  <c r="BH226" s="1"/>
  <c r="BG219"/>
  <c r="BH219" s="1"/>
  <c r="BG224"/>
  <c r="BH224" s="1"/>
  <c r="BG214"/>
  <c r="BH214" s="1"/>
  <c r="BG225"/>
  <c r="BH225" s="1"/>
  <c r="BG221"/>
  <c r="BH221" s="1"/>
  <c r="BG211"/>
  <c r="BH211" s="1"/>
  <c r="BG215"/>
  <c r="BH215" s="1"/>
  <c r="BG217"/>
  <c r="BH217" s="1"/>
  <c r="P266"/>
  <c r="Q266" s="1"/>
  <c r="P267"/>
  <c r="Q267" s="1"/>
  <c r="P264"/>
  <c r="Q264" s="1"/>
  <c r="P268"/>
  <c r="Q268" s="1"/>
  <c r="P258"/>
  <c r="Q258" s="1"/>
  <c r="P261"/>
  <c r="Q261" s="1"/>
  <c r="P270"/>
  <c r="Q270" s="1"/>
  <c r="P274"/>
  <c r="Q274" s="1"/>
  <c r="P271"/>
  <c r="Q271" s="1"/>
  <c r="P260"/>
  <c r="Q260" s="1"/>
  <c r="P262"/>
  <c r="Q262" s="1"/>
  <c r="P256"/>
  <c r="Q256" s="1"/>
  <c r="P273"/>
  <c r="Q273" s="1"/>
  <c r="P259"/>
  <c r="Q259" s="1"/>
  <c r="P269"/>
  <c r="Q269" s="1"/>
  <c r="P263"/>
  <c r="Q263" s="1"/>
  <c r="P255"/>
  <c r="P265"/>
  <c r="Q265" s="1"/>
  <c r="P272"/>
  <c r="Q272" s="1"/>
  <c r="P257"/>
  <c r="Q257" s="1"/>
  <c r="BT170"/>
  <c r="BS173" s="1"/>
  <c r="BT169"/>
  <c r="BS172" s="1"/>
  <c r="G266"/>
  <c r="G48" s="1"/>
  <c r="G267"/>
  <c r="G49" s="1"/>
  <c r="G314"/>
  <c r="H51" s="1"/>
  <c r="P300"/>
  <c r="P308"/>
  <c r="Q308" s="1"/>
  <c r="P314"/>
  <c r="Q314" s="1"/>
  <c r="P307"/>
  <c r="Q307" s="1"/>
  <c r="P302"/>
  <c r="Q302" s="1"/>
  <c r="P311"/>
  <c r="Q311" s="1"/>
  <c r="P317"/>
  <c r="Q317" s="1"/>
  <c r="P309"/>
  <c r="Q309" s="1"/>
  <c r="P319"/>
  <c r="Q319" s="1"/>
  <c r="P313"/>
  <c r="Q313" s="1"/>
  <c r="P303"/>
  <c r="Q303" s="1"/>
  <c r="P310"/>
  <c r="Q310" s="1"/>
  <c r="P318"/>
  <c r="Q318" s="1"/>
  <c r="P305"/>
  <c r="Q305" s="1"/>
  <c r="P304"/>
  <c r="Q304" s="1"/>
  <c r="P301"/>
  <c r="Q301" s="1"/>
  <c r="P316"/>
  <c r="Q316" s="1"/>
  <c r="P312"/>
  <c r="Q312" s="1"/>
  <c r="P315"/>
  <c r="Q315" s="1"/>
  <c r="P306"/>
  <c r="Q306" s="1"/>
  <c r="AK317"/>
  <c r="AK307"/>
  <c r="AK305"/>
  <c r="AK301"/>
  <c r="AK318"/>
  <c r="AK314"/>
  <c r="AK312"/>
  <c r="AK309"/>
  <c r="AK319"/>
  <c r="AK315"/>
  <c r="AK311"/>
  <c r="AK306"/>
  <c r="E326"/>
  <c r="AK316"/>
  <c r="AK313"/>
  <c r="AK310"/>
  <c r="AK308"/>
  <c r="AS302"/>
  <c r="AK302"/>
  <c r="AK300"/>
  <c r="AK304"/>
  <c r="AK303"/>
  <c r="AG304"/>
  <c r="AG307" s="1"/>
  <c r="AG305"/>
  <c r="AG308" s="1"/>
  <c r="AZ209"/>
  <c r="AX219" s="1"/>
  <c r="G237" s="1"/>
  <c r="BA210"/>
  <c r="AX220" s="1"/>
  <c r="H237" s="1"/>
  <c r="A129"/>
  <c r="A85"/>
  <c r="BG164"/>
  <c r="BE175" s="1"/>
  <c r="F193" s="1"/>
  <c r="BH165"/>
  <c r="BE176" s="1"/>
  <c r="G193" s="1"/>
  <c r="W300"/>
  <c r="U311" s="1"/>
  <c r="G323" s="1"/>
  <c r="V299"/>
  <c r="U310" s="1"/>
  <c r="F323" s="1"/>
  <c r="G312"/>
  <c r="H49" s="1"/>
  <c r="G313"/>
  <c r="H50" s="1"/>
  <c r="P264" i="52"/>
  <c r="Q264" s="1"/>
  <c r="P255"/>
  <c r="P263"/>
  <c r="Q263" s="1"/>
  <c r="P274"/>
  <c r="Q274" s="1"/>
  <c r="P258"/>
  <c r="Q258" s="1"/>
  <c r="P273"/>
  <c r="Q273" s="1"/>
  <c r="P261"/>
  <c r="Q261" s="1"/>
  <c r="P256"/>
  <c r="Q256" s="1"/>
  <c r="P271"/>
  <c r="Q271" s="1"/>
  <c r="P260"/>
  <c r="Q260" s="1"/>
  <c r="P259"/>
  <c r="Q259" s="1"/>
  <c r="P267"/>
  <c r="Q267" s="1"/>
  <c r="P270"/>
  <c r="Q270" s="1"/>
  <c r="P265"/>
  <c r="Q265" s="1"/>
  <c r="P268"/>
  <c r="Q268" s="1"/>
  <c r="P269"/>
  <c r="Q269" s="1"/>
  <c r="P262"/>
  <c r="Q262" s="1"/>
  <c r="P266"/>
  <c r="Q266" s="1"/>
  <c r="P272"/>
  <c r="Q272" s="1"/>
  <c r="P257"/>
  <c r="Q257" s="1"/>
  <c r="H6"/>
  <c r="J302"/>
  <c r="K302"/>
  <c r="H19"/>
  <c r="J315"/>
  <c r="K315"/>
  <c r="H22"/>
  <c r="J318"/>
  <c r="K318"/>
  <c r="H5"/>
  <c r="J301"/>
  <c r="K301"/>
  <c r="H14"/>
  <c r="K310"/>
  <c r="J310"/>
  <c r="A129"/>
  <c r="A85"/>
  <c r="BS214"/>
  <c r="BS215"/>
  <c r="BS216" s="1"/>
  <c r="E195"/>
  <c r="BZ168"/>
  <c r="BQ171"/>
  <c r="BQ177"/>
  <c r="BQ166"/>
  <c r="BQ168"/>
  <c r="BQ181"/>
  <c r="BQ180"/>
  <c r="BQ169"/>
  <c r="BQ176"/>
  <c r="BQ167"/>
  <c r="BQ182"/>
  <c r="BQ184"/>
  <c r="BQ174"/>
  <c r="BQ175"/>
  <c r="BQ173"/>
  <c r="BQ183"/>
  <c r="BQ165"/>
  <c r="BQ172"/>
  <c r="BQ178"/>
  <c r="BQ179"/>
  <c r="BQ170"/>
  <c r="G266"/>
  <c r="G48" s="1"/>
  <c r="V317"/>
  <c r="W317" s="1"/>
  <c r="V312"/>
  <c r="W312" s="1"/>
  <c r="V307"/>
  <c r="W307" s="1"/>
  <c r="V316"/>
  <c r="W316" s="1"/>
  <c r="V304"/>
  <c r="W304" s="1"/>
  <c r="V301"/>
  <c r="W301" s="1"/>
  <c r="V311"/>
  <c r="W311" s="1"/>
  <c r="V314"/>
  <c r="W314" s="1"/>
  <c r="V308"/>
  <c r="W308" s="1"/>
  <c r="V319"/>
  <c r="W319" s="1"/>
  <c r="V309"/>
  <c r="W309" s="1"/>
  <c r="V305"/>
  <c r="W305" s="1"/>
  <c r="V302"/>
  <c r="W302" s="1"/>
  <c r="V318"/>
  <c r="W318" s="1"/>
  <c r="V310"/>
  <c r="W310" s="1"/>
  <c r="V315"/>
  <c r="W315" s="1"/>
  <c r="V306"/>
  <c r="W306" s="1"/>
  <c r="V313"/>
  <c r="W313" s="1"/>
  <c r="V303"/>
  <c r="W303" s="1"/>
  <c r="V300"/>
  <c r="I299"/>
  <c r="G310" s="1"/>
  <c r="H47" s="1"/>
  <c r="H4"/>
  <c r="J300"/>
  <c r="K300"/>
  <c r="H15"/>
  <c r="J311"/>
  <c r="K311"/>
  <c r="H18"/>
  <c r="J314"/>
  <c r="K314"/>
  <c r="H21"/>
  <c r="J317"/>
  <c r="K317"/>
  <c r="H12"/>
  <c r="K308"/>
  <c r="J308"/>
  <c r="A218"/>
  <c r="A263" s="1"/>
  <c r="A308" s="1"/>
  <c r="A173"/>
  <c r="AA305"/>
  <c r="AA308" s="1"/>
  <c r="AA304"/>
  <c r="AA307" s="1"/>
  <c r="BG178"/>
  <c r="BH178" s="1"/>
  <c r="BG184"/>
  <c r="BH184" s="1"/>
  <c r="BG183"/>
  <c r="BH183" s="1"/>
  <c r="BG182"/>
  <c r="BH182" s="1"/>
  <c r="BG181"/>
  <c r="BH181" s="1"/>
  <c r="BG180"/>
  <c r="BH180" s="1"/>
  <c r="BG179"/>
  <c r="BH179" s="1"/>
  <c r="BG172"/>
  <c r="BH172" s="1"/>
  <c r="BG171"/>
  <c r="BH171" s="1"/>
  <c r="BG175"/>
  <c r="BH175" s="1"/>
  <c r="BG168"/>
  <c r="BH168" s="1"/>
  <c r="BG177"/>
  <c r="BH177" s="1"/>
  <c r="BG173"/>
  <c r="BH173" s="1"/>
  <c r="BG174"/>
  <c r="BH174" s="1"/>
  <c r="BG170"/>
  <c r="BH170" s="1"/>
  <c r="BG176"/>
  <c r="BH176" s="1"/>
  <c r="BG169"/>
  <c r="BH169" s="1"/>
  <c r="BG167"/>
  <c r="BH167" s="1"/>
  <c r="BG166"/>
  <c r="BH166" s="1"/>
  <c r="BG165"/>
  <c r="G267"/>
  <c r="G49" s="1"/>
  <c r="BG209"/>
  <c r="BE219" s="1"/>
  <c r="G238" s="1"/>
  <c r="BH210"/>
  <c r="BE220" s="1"/>
  <c r="H238" s="1"/>
  <c r="BA165"/>
  <c r="AX176" s="1"/>
  <c r="G192" s="1"/>
  <c r="AZ164"/>
  <c r="AX175" s="1"/>
  <c r="F192" s="1"/>
  <c r="H10"/>
  <c r="J306"/>
  <c r="K306"/>
  <c r="H16"/>
  <c r="K312"/>
  <c r="J312"/>
  <c r="H11"/>
  <c r="K307"/>
  <c r="J307"/>
  <c r="H7"/>
  <c r="J303"/>
  <c r="K303"/>
  <c r="H20"/>
  <c r="J316"/>
  <c r="K316"/>
  <c r="AE316"/>
  <c r="AE313"/>
  <c r="AE307"/>
  <c r="AE305"/>
  <c r="AE303"/>
  <c r="E325"/>
  <c r="AE317"/>
  <c r="AE304"/>
  <c r="AE302"/>
  <c r="AE301"/>
  <c r="AE318"/>
  <c r="AE314"/>
  <c r="AE312"/>
  <c r="AE311"/>
  <c r="AE309"/>
  <c r="AE319"/>
  <c r="AE315"/>
  <c r="AE310"/>
  <c r="AE308"/>
  <c r="AE306"/>
  <c r="AM302"/>
  <c r="AE300"/>
  <c r="AA261"/>
  <c r="AA263" s="1"/>
  <c r="AA262"/>
  <c r="V262"/>
  <c r="W262" s="1"/>
  <c r="V273"/>
  <c r="W273" s="1"/>
  <c r="V263"/>
  <c r="W263" s="1"/>
  <c r="V272"/>
  <c r="W272" s="1"/>
  <c r="V258"/>
  <c r="W258" s="1"/>
  <c r="V261"/>
  <c r="W261" s="1"/>
  <c r="V256"/>
  <c r="W256" s="1"/>
  <c r="V267"/>
  <c r="W267" s="1"/>
  <c r="V265"/>
  <c r="W265" s="1"/>
  <c r="V264"/>
  <c r="W264" s="1"/>
  <c r="V259"/>
  <c r="W259" s="1"/>
  <c r="V271"/>
  <c r="W271" s="1"/>
  <c r="V266"/>
  <c r="W266" s="1"/>
  <c r="V255"/>
  <c r="V274"/>
  <c r="W274" s="1"/>
  <c r="V270"/>
  <c r="W270" s="1"/>
  <c r="V260"/>
  <c r="W260" s="1"/>
  <c r="V268"/>
  <c r="W268" s="1"/>
  <c r="V257"/>
  <c r="W257" s="1"/>
  <c r="V269"/>
  <c r="W269" s="1"/>
  <c r="G269"/>
  <c r="G51" s="1"/>
  <c r="BN228"/>
  <c r="BO228" s="1"/>
  <c r="BN223"/>
  <c r="BO223" s="1"/>
  <c r="BN210"/>
  <c r="BN212"/>
  <c r="BO212" s="1"/>
  <c r="BN215"/>
  <c r="BO215" s="1"/>
  <c r="BN217"/>
  <c r="BO217" s="1"/>
  <c r="BN227"/>
  <c r="BO227" s="1"/>
  <c r="BN219"/>
  <c r="BO219" s="1"/>
  <c r="BN216"/>
  <c r="BO216" s="1"/>
  <c r="BN211"/>
  <c r="BO211" s="1"/>
  <c r="BN226"/>
  <c r="BO226" s="1"/>
  <c r="BN220"/>
  <c r="BO220" s="1"/>
  <c r="BN222"/>
  <c r="BO222" s="1"/>
  <c r="BN224"/>
  <c r="BO224" s="1"/>
  <c r="BN213"/>
  <c r="BO213" s="1"/>
  <c r="BN229"/>
  <c r="BO229" s="1"/>
  <c r="BN221"/>
  <c r="BO221" s="1"/>
  <c r="BN225"/>
  <c r="BO225" s="1"/>
  <c r="BN218"/>
  <c r="BO218" s="1"/>
  <c r="BN214"/>
  <c r="BO214" s="1"/>
  <c r="BC322"/>
  <c r="BI276"/>
  <c r="BI322" s="1"/>
  <c r="H8"/>
  <c r="J304"/>
  <c r="K304"/>
  <c r="H23"/>
  <c r="J319"/>
  <c r="K319"/>
  <c r="H13"/>
  <c r="J309"/>
  <c r="K309"/>
  <c r="H9"/>
  <c r="K305"/>
  <c r="J305"/>
  <c r="H17"/>
  <c r="J313"/>
  <c r="K313"/>
  <c r="P313"/>
  <c r="Q313" s="1"/>
  <c r="P303"/>
  <c r="Q303" s="1"/>
  <c r="P308"/>
  <c r="Q308" s="1"/>
  <c r="P312"/>
  <c r="Q312" s="1"/>
  <c r="P315"/>
  <c r="Q315" s="1"/>
  <c r="P306"/>
  <c r="Q306" s="1"/>
  <c r="P316"/>
  <c r="Q316" s="1"/>
  <c r="P317"/>
  <c r="Q317" s="1"/>
  <c r="P301"/>
  <c r="Q301" s="1"/>
  <c r="P314"/>
  <c r="Q314" s="1"/>
  <c r="P307"/>
  <c r="Q307" s="1"/>
  <c r="P302"/>
  <c r="Q302" s="1"/>
  <c r="P310"/>
  <c r="Q310" s="1"/>
  <c r="P309"/>
  <c r="Q309" s="1"/>
  <c r="P319"/>
  <c r="Q319" s="1"/>
  <c r="P300"/>
  <c r="P311"/>
  <c r="Q311" s="1"/>
  <c r="P318"/>
  <c r="Q318" s="1"/>
  <c r="P305"/>
  <c r="Q305" s="1"/>
  <c r="P304"/>
  <c r="Q304" s="1"/>
  <c r="F241"/>
  <c r="CG213"/>
  <c r="BX216"/>
  <c r="BX225"/>
  <c r="BX214"/>
  <c r="BX229"/>
  <c r="BX213"/>
  <c r="BX219"/>
  <c r="BX212"/>
  <c r="BX211"/>
  <c r="BX227"/>
  <c r="BX222"/>
  <c r="BX221"/>
  <c r="BX226"/>
  <c r="BX224"/>
  <c r="BX215"/>
  <c r="BX223"/>
  <c r="BX220"/>
  <c r="BX228"/>
  <c r="BX210"/>
  <c r="BX218"/>
  <c r="BX217"/>
  <c r="BM170"/>
  <c r="BL173" s="1"/>
  <c r="BM169"/>
  <c r="BL172" s="1"/>
  <c r="AE274"/>
  <c r="E280"/>
  <c r="AE273"/>
  <c r="AE269"/>
  <c r="AE267"/>
  <c r="AE266"/>
  <c r="AE264"/>
  <c r="AE258"/>
  <c r="AE255"/>
  <c r="AE271"/>
  <c r="AE263"/>
  <c r="AE262"/>
  <c r="AE261"/>
  <c r="AE260"/>
  <c r="AE272"/>
  <c r="AE268"/>
  <c r="AE265"/>
  <c r="AM257"/>
  <c r="AE257"/>
  <c r="AE270"/>
  <c r="AE259"/>
  <c r="AE256"/>
  <c r="G268"/>
  <c r="G50" s="1"/>
  <c r="BN184" i="51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77"/>
  <c r="BO177" s="1"/>
  <c r="BN173"/>
  <c r="BO173" s="1"/>
  <c r="BN178"/>
  <c r="BO178" s="1"/>
  <c r="BN174"/>
  <c r="BO174" s="1"/>
  <c r="BN172"/>
  <c r="BO172" s="1"/>
  <c r="BN167"/>
  <c r="BO167" s="1"/>
  <c r="BN166"/>
  <c r="BO166" s="1"/>
  <c r="BN165"/>
  <c r="BN171"/>
  <c r="BO171" s="1"/>
  <c r="BN170"/>
  <c r="BO170" s="1"/>
  <c r="BN176"/>
  <c r="BO176" s="1"/>
  <c r="BN168"/>
  <c r="BO168" s="1"/>
  <c r="F240"/>
  <c r="BZ213"/>
  <c r="BQ221"/>
  <c r="BQ218"/>
  <c r="BQ223"/>
  <c r="BQ222"/>
  <c r="BQ225"/>
  <c r="BQ214"/>
  <c r="BQ216"/>
  <c r="BQ229"/>
  <c r="BQ220"/>
  <c r="BQ226"/>
  <c r="BQ211"/>
  <c r="BQ212"/>
  <c r="BQ227"/>
  <c r="BQ224"/>
  <c r="BQ228"/>
  <c r="BQ215"/>
  <c r="BQ213"/>
  <c r="BQ219"/>
  <c r="BQ210"/>
  <c r="BQ217"/>
  <c r="A128"/>
  <c r="A84"/>
  <c r="AE316"/>
  <c r="AE313"/>
  <c r="AE307"/>
  <c r="AE305"/>
  <c r="AE303"/>
  <c r="AE300"/>
  <c r="E325"/>
  <c r="AE317"/>
  <c r="AE318"/>
  <c r="AE314"/>
  <c r="AE312"/>
  <c r="AE311"/>
  <c r="AE309"/>
  <c r="AE319"/>
  <c r="AE315"/>
  <c r="AE310"/>
  <c r="AE308"/>
  <c r="AM302"/>
  <c r="AE302"/>
  <c r="AE306"/>
  <c r="AE304"/>
  <c r="AE301"/>
  <c r="H9"/>
  <c r="J305"/>
  <c r="K305"/>
  <c r="H23"/>
  <c r="J319"/>
  <c r="K319"/>
  <c r="H13"/>
  <c r="K309"/>
  <c r="J309"/>
  <c r="H21"/>
  <c r="J317"/>
  <c r="K317"/>
  <c r="H7"/>
  <c r="K303"/>
  <c r="J303"/>
  <c r="H20"/>
  <c r="K316"/>
  <c r="J316"/>
  <c r="G266"/>
  <c r="G48" s="1"/>
  <c r="BG227"/>
  <c r="BH227" s="1"/>
  <c r="BG225"/>
  <c r="BH225" s="1"/>
  <c r="BG224"/>
  <c r="BH224" s="1"/>
  <c r="BG211"/>
  <c r="BH211" s="1"/>
  <c r="BG213"/>
  <c r="BH213" s="1"/>
  <c r="BG214"/>
  <c r="BH214" s="1"/>
  <c r="BG226"/>
  <c r="BH226" s="1"/>
  <c r="BG229"/>
  <c r="BH229" s="1"/>
  <c r="BG212"/>
  <c r="BH212" s="1"/>
  <c r="BG221"/>
  <c r="BH221" s="1"/>
  <c r="BG219"/>
  <c r="BH219" s="1"/>
  <c r="BG228"/>
  <c r="BH228" s="1"/>
  <c r="BG218"/>
  <c r="BH218" s="1"/>
  <c r="BG215"/>
  <c r="BH215" s="1"/>
  <c r="BG223"/>
  <c r="BH223" s="1"/>
  <c r="BG220"/>
  <c r="BH220" s="1"/>
  <c r="BG222"/>
  <c r="BH222" s="1"/>
  <c r="BG217"/>
  <c r="BH217" s="1"/>
  <c r="BG216"/>
  <c r="BH216" s="1"/>
  <c r="BG210"/>
  <c r="AA262"/>
  <c r="AA261"/>
  <c r="AA263" s="1"/>
  <c r="E196"/>
  <c r="CG168"/>
  <c r="BX171"/>
  <c r="BX169"/>
  <c r="BX173"/>
  <c r="BX167"/>
  <c r="BX182"/>
  <c r="BX184"/>
  <c r="BX180"/>
  <c r="BX176"/>
  <c r="BX166"/>
  <c r="BX178"/>
  <c r="BX177"/>
  <c r="BX175"/>
  <c r="BX181"/>
  <c r="BX168"/>
  <c r="BX172"/>
  <c r="BX165"/>
  <c r="BX179"/>
  <c r="BX170"/>
  <c r="BX183"/>
  <c r="BX174"/>
  <c r="H8"/>
  <c r="J304"/>
  <c r="K304"/>
  <c r="H19"/>
  <c r="J315"/>
  <c r="K315"/>
  <c r="H22"/>
  <c r="K318"/>
  <c r="J318"/>
  <c r="H11"/>
  <c r="J307"/>
  <c r="K307"/>
  <c r="I299"/>
  <c r="G310" s="1"/>
  <c r="H47" s="1"/>
  <c r="H4"/>
  <c r="J300"/>
  <c r="K300"/>
  <c r="H17"/>
  <c r="K313"/>
  <c r="J313"/>
  <c r="G268"/>
  <c r="G50" s="1"/>
  <c r="P271"/>
  <c r="Q271" s="1"/>
  <c r="P260"/>
  <c r="Q260" s="1"/>
  <c r="P264"/>
  <c r="Q264" s="1"/>
  <c r="P267"/>
  <c r="Q267" s="1"/>
  <c r="P261"/>
  <c r="Q261" s="1"/>
  <c r="P270"/>
  <c r="Q270" s="1"/>
  <c r="P274"/>
  <c r="Q274" s="1"/>
  <c r="P266"/>
  <c r="Q266" s="1"/>
  <c r="P273"/>
  <c r="Q273" s="1"/>
  <c r="P259"/>
  <c r="Q259" s="1"/>
  <c r="P262"/>
  <c r="Q262" s="1"/>
  <c r="P256"/>
  <c r="Q256" s="1"/>
  <c r="P268"/>
  <c r="Q268" s="1"/>
  <c r="P258"/>
  <c r="Q258" s="1"/>
  <c r="P269"/>
  <c r="Q269" s="1"/>
  <c r="P263"/>
  <c r="Q263" s="1"/>
  <c r="P255"/>
  <c r="P265"/>
  <c r="Q265" s="1"/>
  <c r="P272"/>
  <c r="Q272" s="1"/>
  <c r="P257"/>
  <c r="Q257" s="1"/>
  <c r="BL214"/>
  <c r="BL215"/>
  <c r="BL216" s="1"/>
  <c r="V271"/>
  <c r="W271" s="1"/>
  <c r="V268"/>
  <c r="W268" s="1"/>
  <c r="V272"/>
  <c r="W272" s="1"/>
  <c r="V261"/>
  <c r="W261" s="1"/>
  <c r="V260"/>
  <c r="W260" s="1"/>
  <c r="V273"/>
  <c r="W273" s="1"/>
  <c r="V257"/>
  <c r="W257" s="1"/>
  <c r="V259"/>
  <c r="W259" s="1"/>
  <c r="V266"/>
  <c r="W266" s="1"/>
  <c r="V267"/>
  <c r="W267" s="1"/>
  <c r="V262"/>
  <c r="W262" s="1"/>
  <c r="V274"/>
  <c r="W274" s="1"/>
  <c r="V265"/>
  <c r="W265" s="1"/>
  <c r="V258"/>
  <c r="W258" s="1"/>
  <c r="V270"/>
  <c r="W270" s="1"/>
  <c r="V263"/>
  <c r="W263" s="1"/>
  <c r="V256"/>
  <c r="W256" s="1"/>
  <c r="V264"/>
  <c r="W264" s="1"/>
  <c r="V269"/>
  <c r="W269" s="1"/>
  <c r="V255"/>
  <c r="BG164"/>
  <c r="BE175" s="1"/>
  <c r="F193" s="1"/>
  <c r="BH165"/>
  <c r="BE176" s="1"/>
  <c r="G193" s="1"/>
  <c r="E280"/>
  <c r="AE271"/>
  <c r="AE268"/>
  <c r="AE262"/>
  <c r="AE260"/>
  <c r="AM257"/>
  <c r="AE274"/>
  <c r="AE270"/>
  <c r="AE267"/>
  <c r="AE261"/>
  <c r="AE256"/>
  <c r="AE272"/>
  <c r="AE263"/>
  <c r="AE273"/>
  <c r="AE266"/>
  <c r="AE265"/>
  <c r="AE264"/>
  <c r="AE269"/>
  <c r="AE259"/>
  <c r="AE258"/>
  <c r="AE257"/>
  <c r="AE255"/>
  <c r="P300"/>
  <c r="P308"/>
  <c r="Q308" s="1"/>
  <c r="P314"/>
  <c r="Q314" s="1"/>
  <c r="P307"/>
  <c r="Q307" s="1"/>
  <c r="P315"/>
  <c r="Q315" s="1"/>
  <c r="P305"/>
  <c r="Q305" s="1"/>
  <c r="P302"/>
  <c r="Q302" s="1"/>
  <c r="P311"/>
  <c r="Q311" s="1"/>
  <c r="P317"/>
  <c r="Q317" s="1"/>
  <c r="P309"/>
  <c r="Q309" s="1"/>
  <c r="P306"/>
  <c r="Q306" s="1"/>
  <c r="P313"/>
  <c r="Q313" s="1"/>
  <c r="P303"/>
  <c r="Q303" s="1"/>
  <c r="P310"/>
  <c r="Q310" s="1"/>
  <c r="P318"/>
  <c r="Q318" s="1"/>
  <c r="P319"/>
  <c r="Q319" s="1"/>
  <c r="P301"/>
  <c r="Q301" s="1"/>
  <c r="P316"/>
  <c r="Q316" s="1"/>
  <c r="P312"/>
  <c r="Q312" s="1"/>
  <c r="P304"/>
  <c r="Q304" s="1"/>
  <c r="H5"/>
  <c r="J301"/>
  <c r="K301"/>
  <c r="H15"/>
  <c r="J311"/>
  <c r="K311"/>
  <c r="H18"/>
  <c r="J314"/>
  <c r="K314"/>
  <c r="H14"/>
  <c r="J310"/>
  <c r="K310"/>
  <c r="BC322"/>
  <c r="BI276"/>
  <c r="BI322" s="1"/>
  <c r="A217"/>
  <c r="A262" s="1"/>
  <c r="A307" s="1"/>
  <c r="A172"/>
  <c r="BA210"/>
  <c r="AX220" s="1"/>
  <c r="H237" s="1"/>
  <c r="AZ209"/>
  <c r="AX219" s="1"/>
  <c r="G237" s="1"/>
  <c r="AA305"/>
  <c r="AA308" s="1"/>
  <c r="AA304"/>
  <c r="AA307" s="1"/>
  <c r="V318"/>
  <c r="W318" s="1"/>
  <c r="V310"/>
  <c r="W310" s="1"/>
  <c r="V319"/>
  <c r="W319" s="1"/>
  <c r="V316"/>
  <c r="W316" s="1"/>
  <c r="V303"/>
  <c r="W303" s="1"/>
  <c r="V302"/>
  <c r="W302" s="1"/>
  <c r="V312"/>
  <c r="W312" s="1"/>
  <c r="V304"/>
  <c r="W304" s="1"/>
  <c r="V317"/>
  <c r="W317" s="1"/>
  <c r="V314"/>
  <c r="W314" s="1"/>
  <c r="V308"/>
  <c r="W308" s="1"/>
  <c r="V315"/>
  <c r="W315" s="1"/>
  <c r="V306"/>
  <c r="W306" s="1"/>
  <c r="V305"/>
  <c r="W305" s="1"/>
  <c r="V300"/>
  <c r="V311"/>
  <c r="W311" s="1"/>
  <c r="V301"/>
  <c r="W301" s="1"/>
  <c r="V309"/>
  <c r="W309" s="1"/>
  <c r="V307"/>
  <c r="W307" s="1"/>
  <c r="V313"/>
  <c r="W313" s="1"/>
  <c r="BT170"/>
  <c r="BS173" s="1"/>
  <c r="BT169"/>
  <c r="BS172" s="1"/>
  <c r="H6"/>
  <c r="J302"/>
  <c r="K302"/>
  <c r="H10"/>
  <c r="J306"/>
  <c r="K306"/>
  <c r="H16"/>
  <c r="J312"/>
  <c r="K312"/>
  <c r="H12"/>
  <c r="K308"/>
  <c r="J308"/>
  <c r="BM169" i="50"/>
  <c r="BL172" s="1"/>
  <c r="BM170"/>
  <c r="BL173" s="1"/>
  <c r="BZ168"/>
  <c r="E195"/>
  <c r="BQ175"/>
  <c r="BQ174"/>
  <c r="BQ179"/>
  <c r="BQ170"/>
  <c r="BQ184"/>
  <c r="BQ169"/>
  <c r="BQ178"/>
  <c r="BQ165"/>
  <c r="BQ183"/>
  <c r="BQ168"/>
  <c r="BQ172"/>
  <c r="BQ181"/>
  <c r="BQ180"/>
  <c r="BQ182"/>
  <c r="BQ176"/>
  <c r="BQ177"/>
  <c r="BQ166"/>
  <c r="BQ171"/>
  <c r="BQ167"/>
  <c r="BQ173"/>
  <c r="H19"/>
  <c r="J315"/>
  <c r="K315"/>
  <c r="H16"/>
  <c r="J312"/>
  <c r="K312"/>
  <c r="H11"/>
  <c r="J307"/>
  <c r="K307"/>
  <c r="I299"/>
  <c r="G310" s="1"/>
  <c r="H47" s="1"/>
  <c r="H4"/>
  <c r="J300"/>
  <c r="K300"/>
  <c r="H17"/>
  <c r="K313"/>
  <c r="J313"/>
  <c r="P300"/>
  <c r="P308"/>
  <c r="Q308" s="1"/>
  <c r="P312"/>
  <c r="Q312" s="1"/>
  <c r="P315"/>
  <c r="Q315" s="1"/>
  <c r="P306"/>
  <c r="Q306" s="1"/>
  <c r="P313"/>
  <c r="Q313" s="1"/>
  <c r="P303"/>
  <c r="Q303" s="1"/>
  <c r="P310"/>
  <c r="Q310" s="1"/>
  <c r="P309"/>
  <c r="Q309" s="1"/>
  <c r="P319"/>
  <c r="Q319" s="1"/>
  <c r="P311"/>
  <c r="Q311" s="1"/>
  <c r="P317"/>
  <c r="Q317" s="1"/>
  <c r="P301"/>
  <c r="Q301" s="1"/>
  <c r="P314"/>
  <c r="Q314" s="1"/>
  <c r="P307"/>
  <c r="Q307" s="1"/>
  <c r="P302"/>
  <c r="Q302" s="1"/>
  <c r="P316"/>
  <c r="Q316" s="1"/>
  <c r="P318"/>
  <c r="Q318" s="1"/>
  <c r="P305"/>
  <c r="Q305" s="1"/>
  <c r="P304"/>
  <c r="Q304" s="1"/>
  <c r="AA262"/>
  <c r="AA261"/>
  <c r="AA263" s="1"/>
  <c r="BG217"/>
  <c r="BH217" s="1"/>
  <c r="BG228"/>
  <c r="BH228" s="1"/>
  <c r="BG214"/>
  <c r="BH214" s="1"/>
  <c r="BG220"/>
  <c r="BH220" s="1"/>
  <c r="BG218"/>
  <c r="BH218" s="1"/>
  <c r="BG227"/>
  <c r="BH227" s="1"/>
  <c r="BG216"/>
  <c r="BH216" s="1"/>
  <c r="BG211"/>
  <c r="BH211" s="1"/>
  <c r="BG212"/>
  <c r="BH212" s="1"/>
  <c r="BG226"/>
  <c r="BH226" s="1"/>
  <c r="BG224"/>
  <c r="BH224" s="1"/>
  <c r="BG210"/>
  <c r="BG215"/>
  <c r="BH215" s="1"/>
  <c r="BG222"/>
  <c r="BH222" s="1"/>
  <c r="BG225"/>
  <c r="BH225" s="1"/>
  <c r="BG229"/>
  <c r="BH229" s="1"/>
  <c r="BG223"/>
  <c r="BH223" s="1"/>
  <c r="BG221"/>
  <c r="BH221" s="1"/>
  <c r="BG213"/>
  <c r="BH213" s="1"/>
  <c r="BG219"/>
  <c r="BH219" s="1"/>
  <c r="AZ164"/>
  <c r="AX175" s="1"/>
  <c r="F192" s="1"/>
  <c r="BA165"/>
  <c r="AX176" s="1"/>
  <c r="G192" s="1"/>
  <c r="V264"/>
  <c r="W264" s="1"/>
  <c r="V257"/>
  <c r="W257" s="1"/>
  <c r="V266"/>
  <c r="W266" s="1"/>
  <c r="V268"/>
  <c r="W268" s="1"/>
  <c r="V255"/>
  <c r="V272"/>
  <c r="W272" s="1"/>
  <c r="V273"/>
  <c r="W273" s="1"/>
  <c r="V265"/>
  <c r="W265" s="1"/>
  <c r="V274"/>
  <c r="W274" s="1"/>
  <c r="V259"/>
  <c r="W259" s="1"/>
  <c r="V270"/>
  <c r="W270" s="1"/>
  <c r="V256"/>
  <c r="W256" s="1"/>
  <c r="V258"/>
  <c r="W258" s="1"/>
  <c r="V269"/>
  <c r="W269" s="1"/>
  <c r="V263"/>
  <c r="W263" s="1"/>
  <c r="V271"/>
  <c r="W271" s="1"/>
  <c r="V261"/>
  <c r="W261" s="1"/>
  <c r="V262"/>
  <c r="W262" s="1"/>
  <c r="V267"/>
  <c r="W267" s="1"/>
  <c r="V260"/>
  <c r="W260" s="1"/>
  <c r="H15"/>
  <c r="J311"/>
  <c r="K311"/>
  <c r="H13"/>
  <c r="J309"/>
  <c r="K309"/>
  <c r="H9"/>
  <c r="J305"/>
  <c r="K305"/>
  <c r="H14"/>
  <c r="K310"/>
  <c r="J310"/>
  <c r="E280"/>
  <c r="AE271"/>
  <c r="AE268"/>
  <c r="AE262"/>
  <c r="AE260"/>
  <c r="AM257"/>
  <c r="AE272"/>
  <c r="AE261"/>
  <c r="AE274"/>
  <c r="AE270"/>
  <c r="AE265"/>
  <c r="AE263"/>
  <c r="AE257"/>
  <c r="AE256"/>
  <c r="AE273"/>
  <c r="AE266"/>
  <c r="AE264"/>
  <c r="AE258"/>
  <c r="AE255"/>
  <c r="AE259"/>
  <c r="AE267"/>
  <c r="AE269"/>
  <c r="A218"/>
  <c r="A263" s="1"/>
  <c r="A308" s="1"/>
  <c r="A173"/>
  <c r="BG177"/>
  <c r="BH177" s="1"/>
  <c r="BG176"/>
  <c r="BH176" s="1"/>
  <c r="BG178"/>
  <c r="BH178" s="1"/>
  <c r="BG174"/>
  <c r="BH174" s="1"/>
  <c r="BG169"/>
  <c r="BH169" s="1"/>
  <c r="BG184"/>
  <c r="BH184" s="1"/>
  <c r="BG183"/>
  <c r="BH183" s="1"/>
  <c r="BG182"/>
  <c r="BH182" s="1"/>
  <c r="BG181"/>
  <c r="BH181" s="1"/>
  <c r="BG180"/>
  <c r="BH180" s="1"/>
  <c r="BG179"/>
  <c r="BH179" s="1"/>
  <c r="BG168"/>
  <c r="BH168" s="1"/>
  <c r="BG173"/>
  <c r="BH173" s="1"/>
  <c r="BG170"/>
  <c r="BH170" s="1"/>
  <c r="BG167"/>
  <c r="BH167" s="1"/>
  <c r="BG166"/>
  <c r="BH166" s="1"/>
  <c r="BG165"/>
  <c r="BG172"/>
  <c r="BH172" s="1"/>
  <c r="BG171"/>
  <c r="BH171" s="1"/>
  <c r="BG175"/>
  <c r="BH175" s="1"/>
  <c r="H10"/>
  <c r="K306"/>
  <c r="J306"/>
  <c r="H8"/>
  <c r="J304"/>
  <c r="K304"/>
  <c r="H22"/>
  <c r="J318"/>
  <c r="K318"/>
  <c r="H5"/>
  <c r="K301"/>
  <c r="J301"/>
  <c r="H12"/>
  <c r="K308"/>
  <c r="J308"/>
  <c r="V318"/>
  <c r="W318" s="1"/>
  <c r="V310"/>
  <c r="W310" s="1"/>
  <c r="V315"/>
  <c r="W315" s="1"/>
  <c r="V306"/>
  <c r="W306" s="1"/>
  <c r="V302"/>
  <c r="W302" s="1"/>
  <c r="V308"/>
  <c r="W308" s="1"/>
  <c r="V300"/>
  <c r="V312"/>
  <c r="W312" s="1"/>
  <c r="V307"/>
  <c r="W307" s="1"/>
  <c r="V313"/>
  <c r="W313" s="1"/>
  <c r="V303"/>
  <c r="W303" s="1"/>
  <c r="V311"/>
  <c r="W311" s="1"/>
  <c r="V301"/>
  <c r="W301" s="1"/>
  <c r="V309"/>
  <c r="W309" s="1"/>
  <c r="V305"/>
  <c r="W305" s="1"/>
  <c r="V317"/>
  <c r="W317" s="1"/>
  <c r="V314"/>
  <c r="W314" s="1"/>
  <c r="V319"/>
  <c r="W319" s="1"/>
  <c r="V316"/>
  <c r="W316" s="1"/>
  <c r="V304"/>
  <c r="W304" s="1"/>
  <c r="BL215"/>
  <c r="BL216" s="1"/>
  <c r="BL214"/>
  <c r="A85"/>
  <c r="A129"/>
  <c r="P271"/>
  <c r="Q271" s="1"/>
  <c r="P260"/>
  <c r="Q260" s="1"/>
  <c r="P272"/>
  <c r="Q272" s="1"/>
  <c r="P270"/>
  <c r="Q270" s="1"/>
  <c r="P261"/>
  <c r="Q261" s="1"/>
  <c r="P256"/>
  <c r="Q256" s="1"/>
  <c r="P269"/>
  <c r="Q269" s="1"/>
  <c r="P257"/>
  <c r="Q257" s="1"/>
  <c r="P266"/>
  <c r="Q266" s="1"/>
  <c r="P273"/>
  <c r="Q273" s="1"/>
  <c r="P265"/>
  <c r="Q265" s="1"/>
  <c r="P264"/>
  <c r="Q264" s="1"/>
  <c r="P274"/>
  <c r="Q274" s="1"/>
  <c r="P259"/>
  <c r="Q259" s="1"/>
  <c r="P262"/>
  <c r="Q262" s="1"/>
  <c r="P268"/>
  <c r="Q268" s="1"/>
  <c r="P258"/>
  <c r="Q258" s="1"/>
  <c r="P263"/>
  <c r="Q263" s="1"/>
  <c r="P267"/>
  <c r="Q267" s="1"/>
  <c r="P255"/>
  <c r="BA210"/>
  <c r="AX220" s="1"/>
  <c r="H237" s="1"/>
  <c r="AZ209"/>
  <c r="AX219" s="1"/>
  <c r="G237" s="1"/>
  <c r="H23"/>
  <c r="J319"/>
  <c r="K319"/>
  <c r="H6"/>
  <c r="J302"/>
  <c r="K302"/>
  <c r="H18"/>
  <c r="J314"/>
  <c r="K314"/>
  <c r="H21"/>
  <c r="J317"/>
  <c r="K317"/>
  <c r="H7"/>
  <c r="J303"/>
  <c r="K303"/>
  <c r="H20"/>
  <c r="K316"/>
  <c r="J316"/>
  <c r="F240"/>
  <c r="BZ213"/>
  <c r="BQ215"/>
  <c r="BQ225"/>
  <c r="BQ214"/>
  <c r="BQ223"/>
  <c r="BQ220"/>
  <c r="BQ217"/>
  <c r="BQ219"/>
  <c r="BQ210"/>
  <c r="BQ227"/>
  <c r="BQ228"/>
  <c r="BQ226"/>
  <c r="BQ224"/>
  <c r="BQ229"/>
  <c r="BQ213"/>
  <c r="BQ222"/>
  <c r="BQ218"/>
  <c r="BQ216"/>
  <c r="BQ221"/>
  <c r="BQ212"/>
  <c r="BQ211"/>
  <c r="BC322"/>
  <c r="BI276"/>
  <c r="BI322" s="1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E280" i="49"/>
  <c r="AE274"/>
  <c r="AE270"/>
  <c r="AE265"/>
  <c r="AE263"/>
  <c r="AE257"/>
  <c r="AE256"/>
  <c r="AE272"/>
  <c r="AE268"/>
  <c r="AE273"/>
  <c r="AE266"/>
  <c r="AE264"/>
  <c r="AM257"/>
  <c r="AE269"/>
  <c r="AE259"/>
  <c r="AE258"/>
  <c r="AE255"/>
  <c r="AE271"/>
  <c r="AE267"/>
  <c r="AE262"/>
  <c r="AE261"/>
  <c r="AE260"/>
  <c r="H6"/>
  <c r="J302"/>
  <c r="K302"/>
  <c r="H10"/>
  <c r="J306"/>
  <c r="K306"/>
  <c r="H16"/>
  <c r="J312"/>
  <c r="K312"/>
  <c r="H12"/>
  <c r="J308"/>
  <c r="K308"/>
  <c r="A218"/>
  <c r="A263" s="1"/>
  <c r="A308" s="1"/>
  <c r="A173"/>
  <c r="P263"/>
  <c r="Q263" s="1"/>
  <c r="P266"/>
  <c r="Q266" s="1"/>
  <c r="P268"/>
  <c r="Q268" s="1"/>
  <c r="P258"/>
  <c r="Q258" s="1"/>
  <c r="P264"/>
  <c r="Q264" s="1"/>
  <c r="P270"/>
  <c r="Q270" s="1"/>
  <c r="P261"/>
  <c r="Q261" s="1"/>
  <c r="P256"/>
  <c r="Q256" s="1"/>
  <c r="P255"/>
  <c r="P267"/>
  <c r="Q267" s="1"/>
  <c r="P272"/>
  <c r="Q272" s="1"/>
  <c r="P271"/>
  <c r="Q271" s="1"/>
  <c r="P260"/>
  <c r="Q260" s="1"/>
  <c r="P273"/>
  <c r="Q273" s="1"/>
  <c r="P259"/>
  <c r="Q259" s="1"/>
  <c r="P269"/>
  <c r="Q269" s="1"/>
  <c r="P262"/>
  <c r="Q262" s="1"/>
  <c r="P265"/>
  <c r="Q265" s="1"/>
  <c r="P274"/>
  <c r="Q274" s="1"/>
  <c r="P257"/>
  <c r="Q257" s="1"/>
  <c r="BG164"/>
  <c r="BE175" s="1"/>
  <c r="F193" s="1"/>
  <c r="BH165"/>
  <c r="BE176" s="1"/>
  <c r="G193" s="1"/>
  <c r="G269"/>
  <c r="G51" s="1"/>
  <c r="AA305"/>
  <c r="AA308" s="1"/>
  <c r="AA304"/>
  <c r="AA307" s="1"/>
  <c r="AA262"/>
  <c r="AA261"/>
  <c r="AA263" s="1"/>
  <c r="H8"/>
  <c r="K304"/>
  <c r="J304"/>
  <c r="H23"/>
  <c r="J319"/>
  <c r="K319"/>
  <c r="H13"/>
  <c r="J309"/>
  <c r="K309"/>
  <c r="H21"/>
  <c r="J317"/>
  <c r="K317"/>
  <c r="H7"/>
  <c r="J303"/>
  <c r="K303"/>
  <c r="H20"/>
  <c r="K316"/>
  <c r="J316"/>
  <c r="P311"/>
  <c r="Q311" s="1"/>
  <c r="P317"/>
  <c r="Q317" s="1"/>
  <c r="P309"/>
  <c r="Q309" s="1"/>
  <c r="P319"/>
  <c r="Q319" s="1"/>
  <c r="P313"/>
  <c r="Q313" s="1"/>
  <c r="P303"/>
  <c r="Q303" s="1"/>
  <c r="P310"/>
  <c r="Q310" s="1"/>
  <c r="P318"/>
  <c r="Q318" s="1"/>
  <c r="P305"/>
  <c r="Q305" s="1"/>
  <c r="P304"/>
  <c r="Q304" s="1"/>
  <c r="P316"/>
  <c r="Q316" s="1"/>
  <c r="P312"/>
  <c r="Q312" s="1"/>
  <c r="P315"/>
  <c r="Q315" s="1"/>
  <c r="P306"/>
  <c r="Q306" s="1"/>
  <c r="P300"/>
  <c r="P308"/>
  <c r="Q308" s="1"/>
  <c r="P314"/>
  <c r="Q314" s="1"/>
  <c r="P307"/>
  <c r="Q307" s="1"/>
  <c r="P302"/>
  <c r="Q302" s="1"/>
  <c r="P301"/>
  <c r="Q301" s="1"/>
  <c r="V317"/>
  <c r="W317" s="1"/>
  <c r="V314"/>
  <c r="W314" s="1"/>
  <c r="V308"/>
  <c r="W308" s="1"/>
  <c r="V315"/>
  <c r="W315" s="1"/>
  <c r="V306"/>
  <c r="W306" s="1"/>
  <c r="V313"/>
  <c r="W313" s="1"/>
  <c r="V303"/>
  <c r="W303" s="1"/>
  <c r="V311"/>
  <c r="W311" s="1"/>
  <c r="V301"/>
  <c r="W301" s="1"/>
  <c r="V309"/>
  <c r="W309" s="1"/>
  <c r="V307"/>
  <c r="W307" s="1"/>
  <c r="V316"/>
  <c r="W316" s="1"/>
  <c r="V304"/>
  <c r="W304" s="1"/>
  <c r="V300"/>
  <c r="V318"/>
  <c r="W318" s="1"/>
  <c r="V310"/>
  <c r="W310" s="1"/>
  <c r="V319"/>
  <c r="W319" s="1"/>
  <c r="V312"/>
  <c r="W312" s="1"/>
  <c r="V305"/>
  <c r="W305" s="1"/>
  <c r="V302"/>
  <c r="W302" s="1"/>
  <c r="BL214"/>
  <c r="BL215"/>
  <c r="BL216" s="1"/>
  <c r="BG227"/>
  <c r="BH227" s="1"/>
  <c r="BG224"/>
  <c r="BH224" s="1"/>
  <c r="BG214"/>
  <c r="BH214" s="1"/>
  <c r="BG222"/>
  <c r="BH222" s="1"/>
  <c r="BG218"/>
  <c r="BH218" s="1"/>
  <c r="BG226"/>
  <c r="BH226" s="1"/>
  <c r="BG228"/>
  <c r="BH228" s="1"/>
  <c r="BG215"/>
  <c r="BH215" s="1"/>
  <c r="BG221"/>
  <c r="BH221" s="1"/>
  <c r="BG210"/>
  <c r="BG225"/>
  <c r="BH225" s="1"/>
  <c r="BG216"/>
  <c r="BH216" s="1"/>
  <c r="BG211"/>
  <c r="BH211" s="1"/>
  <c r="BG219"/>
  <c r="BH219" s="1"/>
  <c r="BG212"/>
  <c r="BH212" s="1"/>
  <c r="BG229"/>
  <c r="BH229" s="1"/>
  <c r="BG223"/>
  <c r="BH223" s="1"/>
  <c r="BG217"/>
  <c r="BH217" s="1"/>
  <c r="BG213"/>
  <c r="BH213" s="1"/>
  <c r="BG220"/>
  <c r="BH220" s="1"/>
  <c r="G267"/>
  <c r="G49" s="1"/>
  <c r="AZ209"/>
  <c r="AX219" s="1"/>
  <c r="G237" s="1"/>
  <c r="BA210"/>
  <c r="AX220" s="1"/>
  <c r="H237" s="1"/>
  <c r="AE316"/>
  <c r="AE313"/>
  <c r="AE307"/>
  <c r="AE305"/>
  <c r="AE303"/>
  <c r="AE300"/>
  <c r="E325"/>
  <c r="AE317"/>
  <c r="AE318"/>
  <c r="AE314"/>
  <c r="AE312"/>
  <c r="AE311"/>
  <c r="AE309"/>
  <c r="AE319"/>
  <c r="AE315"/>
  <c r="AE310"/>
  <c r="AE308"/>
  <c r="AE306"/>
  <c r="AM302"/>
  <c r="AE302"/>
  <c r="AE304"/>
  <c r="AE301"/>
  <c r="H5"/>
  <c r="J301"/>
  <c r="K301"/>
  <c r="H19"/>
  <c r="K315"/>
  <c r="J315"/>
  <c r="H22"/>
  <c r="J318"/>
  <c r="K318"/>
  <c r="H11"/>
  <c r="J307"/>
  <c r="K307"/>
  <c r="I299"/>
  <c r="G310" s="1"/>
  <c r="H47" s="1"/>
  <c r="H4"/>
  <c r="J300"/>
  <c r="K300"/>
  <c r="H17"/>
  <c r="K313"/>
  <c r="J313"/>
  <c r="BT169"/>
  <c r="BS172" s="1"/>
  <c r="BT170"/>
  <c r="BS173" s="1"/>
  <c r="F240"/>
  <c r="BZ213"/>
  <c r="BQ222"/>
  <c r="BQ212"/>
  <c r="BQ219"/>
  <c r="BQ211"/>
  <c r="BQ223"/>
  <c r="BQ217"/>
  <c r="BQ218"/>
  <c r="BQ227"/>
  <c r="BQ213"/>
  <c r="BQ229"/>
  <c r="BQ216"/>
  <c r="BQ226"/>
  <c r="BQ228"/>
  <c r="BQ221"/>
  <c r="BQ225"/>
  <c r="BQ214"/>
  <c r="BQ224"/>
  <c r="BQ215"/>
  <c r="BQ220"/>
  <c r="BQ210"/>
  <c r="G266"/>
  <c r="G48" s="1"/>
  <c r="BC322"/>
  <c r="BI276"/>
  <c r="BI322" s="1"/>
  <c r="H9"/>
  <c r="J305"/>
  <c r="K305"/>
  <c r="H15"/>
  <c r="K311"/>
  <c r="J311"/>
  <c r="H18"/>
  <c r="K314"/>
  <c r="J314"/>
  <c r="H14"/>
  <c r="K310"/>
  <c r="J310"/>
  <c r="V268"/>
  <c r="W268" s="1"/>
  <c r="V260"/>
  <c r="W260" s="1"/>
  <c r="V272"/>
  <c r="W272" s="1"/>
  <c r="V258"/>
  <c r="W258" s="1"/>
  <c r="V269"/>
  <c r="W269" s="1"/>
  <c r="V263"/>
  <c r="W263" s="1"/>
  <c r="V256"/>
  <c r="W256" s="1"/>
  <c r="V271"/>
  <c r="W271" s="1"/>
  <c r="V261"/>
  <c r="W261" s="1"/>
  <c r="V265"/>
  <c r="W265" s="1"/>
  <c r="V273"/>
  <c r="W273" s="1"/>
  <c r="V255"/>
  <c r="V266"/>
  <c r="W266" s="1"/>
  <c r="V267"/>
  <c r="W267" s="1"/>
  <c r="V274"/>
  <c r="W274" s="1"/>
  <c r="V259"/>
  <c r="W259" s="1"/>
  <c r="V264"/>
  <c r="W264" s="1"/>
  <c r="V257"/>
  <c r="W257" s="1"/>
  <c r="V270"/>
  <c r="W270" s="1"/>
  <c r="V262"/>
  <c r="W262" s="1"/>
  <c r="A85"/>
  <c r="A129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73"/>
  <c r="BO173" s="1"/>
  <c r="BN177"/>
  <c r="BO177" s="1"/>
  <c r="BN172"/>
  <c r="BO172" s="1"/>
  <c r="BN178"/>
  <c r="BO178" s="1"/>
  <c r="BN176"/>
  <c r="BO176" s="1"/>
  <c r="BN174"/>
  <c r="BO174" s="1"/>
  <c r="BN170"/>
  <c r="BO170" s="1"/>
  <c r="BN171"/>
  <c r="BO171" s="1"/>
  <c r="BN169"/>
  <c r="BO169" s="1"/>
  <c r="BN167"/>
  <c r="BO167" s="1"/>
  <c r="BN166"/>
  <c r="BO166" s="1"/>
  <c r="BN165"/>
  <c r="BN168"/>
  <c r="BO168" s="1"/>
  <c r="E196"/>
  <c r="CG168"/>
  <c r="BX171"/>
  <c r="BX178"/>
  <c r="BX166"/>
  <c r="BX174"/>
  <c r="BX173"/>
  <c r="BX168"/>
  <c r="BX184"/>
  <c r="BX181"/>
  <c r="BX172"/>
  <c r="BX177"/>
  <c r="BX183"/>
  <c r="BX167"/>
  <c r="BX182"/>
  <c r="BX169"/>
  <c r="BX180"/>
  <c r="BX176"/>
  <c r="BX175"/>
  <c r="BX179"/>
  <c r="BX170"/>
  <c r="BX165"/>
  <c r="G268"/>
  <c r="G50" s="1"/>
  <c r="A218" i="48"/>
  <c r="A263" s="1"/>
  <c r="A308" s="1"/>
  <c r="A173"/>
  <c r="BM170"/>
  <c r="BL173" s="1"/>
  <c r="BM169"/>
  <c r="BL172" s="1"/>
  <c r="AE273"/>
  <c r="AE269"/>
  <c r="AE267"/>
  <c r="AE266"/>
  <c r="AE264"/>
  <c r="AE258"/>
  <c r="AE274"/>
  <c r="AE270"/>
  <c r="AE265"/>
  <c r="AE263"/>
  <c r="AE257"/>
  <c r="AE256"/>
  <c r="AE271"/>
  <c r="AE268"/>
  <c r="AE262"/>
  <c r="AE260"/>
  <c r="AM257"/>
  <c r="E280"/>
  <c r="AE272"/>
  <c r="AE261"/>
  <c r="AE259"/>
  <c r="AE255"/>
  <c r="BL214"/>
  <c r="BL215"/>
  <c r="BL216" s="1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G314"/>
  <c r="H51" s="1"/>
  <c r="G313"/>
  <c r="H50" s="1"/>
  <c r="P300"/>
  <c r="P308"/>
  <c r="Q308" s="1"/>
  <c r="P312"/>
  <c r="Q312" s="1"/>
  <c r="P315"/>
  <c r="Q315" s="1"/>
  <c r="P306"/>
  <c r="Q306" s="1"/>
  <c r="P311"/>
  <c r="Q311" s="1"/>
  <c r="P317"/>
  <c r="Q317" s="1"/>
  <c r="P301"/>
  <c r="Q301" s="1"/>
  <c r="P314"/>
  <c r="Q314" s="1"/>
  <c r="P307"/>
  <c r="Q307" s="1"/>
  <c r="P302"/>
  <c r="Q302" s="1"/>
  <c r="P313"/>
  <c r="Q313" s="1"/>
  <c r="P303"/>
  <c r="Q303" s="1"/>
  <c r="P310"/>
  <c r="Q310" s="1"/>
  <c r="P309"/>
  <c r="Q309" s="1"/>
  <c r="P319"/>
  <c r="Q319" s="1"/>
  <c r="P316"/>
  <c r="Q316" s="1"/>
  <c r="P318"/>
  <c r="Q318" s="1"/>
  <c r="P305"/>
  <c r="Q305" s="1"/>
  <c r="P304"/>
  <c r="Q304" s="1"/>
  <c r="A129"/>
  <c r="A85"/>
  <c r="BZ168"/>
  <c r="E195"/>
  <c r="BQ176"/>
  <c r="BQ173"/>
  <c r="BQ177"/>
  <c r="BQ183"/>
  <c r="BQ181"/>
  <c r="BQ174"/>
  <c r="BQ179"/>
  <c r="BQ175"/>
  <c r="BQ178"/>
  <c r="BQ171"/>
  <c r="BQ182"/>
  <c r="BQ184"/>
  <c r="BQ168"/>
  <c r="BQ170"/>
  <c r="BQ166"/>
  <c r="BQ165"/>
  <c r="BQ180"/>
  <c r="BQ169"/>
  <c r="BQ167"/>
  <c r="BQ172"/>
  <c r="V317"/>
  <c r="W317" s="1"/>
  <c r="V314"/>
  <c r="W314" s="1"/>
  <c r="V308"/>
  <c r="W308" s="1"/>
  <c r="V319"/>
  <c r="W319" s="1"/>
  <c r="V316"/>
  <c r="W316" s="1"/>
  <c r="V304"/>
  <c r="W304" s="1"/>
  <c r="V300"/>
  <c r="V311"/>
  <c r="W311" s="1"/>
  <c r="V301"/>
  <c r="W301" s="1"/>
  <c r="V309"/>
  <c r="W309" s="1"/>
  <c r="V305"/>
  <c r="W305" s="1"/>
  <c r="V318"/>
  <c r="W318" s="1"/>
  <c r="V310"/>
  <c r="W310" s="1"/>
  <c r="V315"/>
  <c r="W315" s="1"/>
  <c r="V306"/>
  <c r="W306" s="1"/>
  <c r="V302"/>
  <c r="W302" s="1"/>
  <c r="V312"/>
  <c r="W312" s="1"/>
  <c r="V307"/>
  <c r="W307" s="1"/>
  <c r="V313"/>
  <c r="W313" s="1"/>
  <c r="V303"/>
  <c r="W303" s="1"/>
  <c r="P267"/>
  <c r="Q267" s="1"/>
  <c r="P259"/>
  <c r="Q259" s="1"/>
  <c r="P271"/>
  <c r="Q271" s="1"/>
  <c r="P260"/>
  <c r="Q260" s="1"/>
  <c r="P272"/>
  <c r="Q272" s="1"/>
  <c r="P257"/>
  <c r="Q257" s="1"/>
  <c r="P269"/>
  <c r="Q269" s="1"/>
  <c r="P262"/>
  <c r="Q262" s="1"/>
  <c r="P265"/>
  <c r="Q265" s="1"/>
  <c r="P255"/>
  <c r="P264"/>
  <c r="Q264" s="1"/>
  <c r="P270"/>
  <c r="Q270" s="1"/>
  <c r="P261"/>
  <c r="Q261" s="1"/>
  <c r="P256"/>
  <c r="Q256" s="1"/>
  <c r="P266"/>
  <c r="Q266" s="1"/>
  <c r="P274"/>
  <c r="Q274" s="1"/>
  <c r="P273"/>
  <c r="Q273" s="1"/>
  <c r="P268"/>
  <c r="Q268" s="1"/>
  <c r="P258"/>
  <c r="Q258" s="1"/>
  <c r="P263"/>
  <c r="Q263" s="1"/>
  <c r="G312"/>
  <c r="H49" s="1"/>
  <c r="BA210"/>
  <c r="AX220" s="1"/>
  <c r="H237" s="1"/>
  <c r="AZ209"/>
  <c r="AX219" s="1"/>
  <c r="G237" s="1"/>
  <c r="AZ164"/>
  <c r="AX175" s="1"/>
  <c r="F192" s="1"/>
  <c r="BA165"/>
  <c r="AX176" s="1"/>
  <c r="G192" s="1"/>
  <c r="V262"/>
  <c r="W262" s="1"/>
  <c r="V273"/>
  <c r="W273" s="1"/>
  <c r="V265"/>
  <c r="W265" s="1"/>
  <c r="V255"/>
  <c r="V274"/>
  <c r="W274" s="1"/>
  <c r="V259"/>
  <c r="W259" s="1"/>
  <c r="V272"/>
  <c r="W272" s="1"/>
  <c r="V267"/>
  <c r="W267" s="1"/>
  <c r="V268"/>
  <c r="W268" s="1"/>
  <c r="V260"/>
  <c r="W260" s="1"/>
  <c r="V266"/>
  <c r="W266" s="1"/>
  <c r="V269"/>
  <c r="W269" s="1"/>
  <c r="V263"/>
  <c r="W263" s="1"/>
  <c r="V256"/>
  <c r="W256" s="1"/>
  <c r="V270"/>
  <c r="W270" s="1"/>
  <c r="V271"/>
  <c r="W271" s="1"/>
  <c r="V261"/>
  <c r="W261" s="1"/>
  <c r="V258"/>
  <c r="W258" s="1"/>
  <c r="V264"/>
  <c r="W264" s="1"/>
  <c r="V257"/>
  <c r="W257" s="1"/>
  <c r="BG178"/>
  <c r="BH178" s="1"/>
  <c r="BG175"/>
  <c r="BH175" s="1"/>
  <c r="BG174"/>
  <c r="BH174" s="1"/>
  <c r="BG169"/>
  <c r="BH169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68"/>
  <c r="BH168" s="1"/>
  <c r="BG172"/>
  <c r="BH172" s="1"/>
  <c r="BG171"/>
  <c r="BH171" s="1"/>
  <c r="BG177"/>
  <c r="BH177" s="1"/>
  <c r="BG176"/>
  <c r="BH176" s="1"/>
  <c r="BG170"/>
  <c r="BH170" s="1"/>
  <c r="BG167"/>
  <c r="BH167" s="1"/>
  <c r="BG166"/>
  <c r="BH166" s="1"/>
  <c r="BG165"/>
  <c r="AA261"/>
  <c r="AA263" s="1"/>
  <c r="AA262"/>
  <c r="BZ213"/>
  <c r="F240"/>
  <c r="BQ222"/>
  <c r="BQ218"/>
  <c r="BQ226"/>
  <c r="BQ215"/>
  <c r="BQ213"/>
  <c r="BQ225"/>
  <c r="BQ223"/>
  <c r="BQ210"/>
  <c r="BQ221"/>
  <c r="BQ220"/>
  <c r="BQ227"/>
  <c r="BQ228"/>
  <c r="BQ229"/>
  <c r="BQ211"/>
  <c r="BQ216"/>
  <c r="BQ219"/>
  <c r="BQ224"/>
  <c r="BQ214"/>
  <c r="BQ217"/>
  <c r="BQ212"/>
  <c r="BG218"/>
  <c r="BH218" s="1"/>
  <c r="BG220"/>
  <c r="BH220" s="1"/>
  <c r="BG221"/>
  <c r="BH221" s="1"/>
  <c r="BG224"/>
  <c r="BH224" s="1"/>
  <c r="BG214"/>
  <c r="BH214" s="1"/>
  <c r="BG222"/>
  <c r="BH222" s="1"/>
  <c r="BG226"/>
  <c r="BH226" s="1"/>
  <c r="BG223"/>
  <c r="BH223" s="1"/>
  <c r="BG228"/>
  <c r="BH228" s="1"/>
  <c r="BG215"/>
  <c r="BH215" s="1"/>
  <c r="BG225"/>
  <c r="BH225" s="1"/>
  <c r="BG227"/>
  <c r="BH227" s="1"/>
  <c r="BG210"/>
  <c r="BG216"/>
  <c r="BH216" s="1"/>
  <c r="BG211"/>
  <c r="BH211" s="1"/>
  <c r="BG229"/>
  <c r="BH229" s="1"/>
  <c r="BG212"/>
  <c r="BH212" s="1"/>
  <c r="BG219"/>
  <c r="BH219" s="1"/>
  <c r="BG217"/>
  <c r="BH217" s="1"/>
  <c r="BG213"/>
  <c r="BH213" s="1"/>
  <c r="BI276"/>
  <c r="BI322" s="1"/>
  <c r="BC322"/>
  <c r="G311"/>
  <c r="H48" s="1"/>
  <c r="J307" i="47"/>
  <c r="H7"/>
  <c r="K302"/>
  <c r="V270"/>
  <c r="W270" s="1"/>
  <c r="V268"/>
  <c r="W268" s="1"/>
  <c r="V273"/>
  <c r="W273" s="1"/>
  <c r="V265"/>
  <c r="W265" s="1"/>
  <c r="V261"/>
  <c r="W261" s="1"/>
  <c r="V262"/>
  <c r="W262" s="1"/>
  <c r="V271"/>
  <c r="W271" s="1"/>
  <c r="V272"/>
  <c r="W272" s="1"/>
  <c r="V267"/>
  <c r="W267" s="1"/>
  <c r="V255"/>
  <c r="V260"/>
  <c r="W260" s="1"/>
  <c r="V274"/>
  <c r="W274" s="1"/>
  <c r="V266"/>
  <c r="W266" s="1"/>
  <c r="V269"/>
  <c r="W269" s="1"/>
  <c r="V263"/>
  <c r="W263" s="1"/>
  <c r="V258"/>
  <c r="W258" s="1"/>
  <c r="V256"/>
  <c r="W256" s="1"/>
  <c r="V264"/>
  <c r="W264" s="1"/>
  <c r="V257"/>
  <c r="W257" s="1"/>
  <c r="V259"/>
  <c r="W259" s="1"/>
  <c r="A220"/>
  <c r="A265" s="1"/>
  <c r="A310" s="1"/>
  <c r="A175"/>
  <c r="BM169"/>
  <c r="BL172" s="1"/>
  <c r="BM170"/>
  <c r="BL173" s="1"/>
  <c r="BG225"/>
  <c r="BH225" s="1"/>
  <c r="BG220"/>
  <c r="BH220" s="1"/>
  <c r="BG221"/>
  <c r="BH221" s="1"/>
  <c r="BG217"/>
  <c r="BH217" s="1"/>
  <c r="BG213"/>
  <c r="BH213" s="1"/>
  <c r="BG212"/>
  <c r="BH212" s="1"/>
  <c r="BG226"/>
  <c r="BH226" s="1"/>
  <c r="BG223"/>
  <c r="BH223" s="1"/>
  <c r="BG224"/>
  <c r="BH224" s="1"/>
  <c r="BG214"/>
  <c r="BH214" s="1"/>
  <c r="BG218"/>
  <c r="BH218" s="1"/>
  <c r="BG227"/>
  <c r="BH227" s="1"/>
  <c r="BG228"/>
  <c r="BH228" s="1"/>
  <c r="BG215"/>
  <c r="BH215" s="1"/>
  <c r="BG210"/>
  <c r="BG222"/>
  <c r="BH222" s="1"/>
  <c r="BG219"/>
  <c r="BH219" s="1"/>
  <c r="BG229"/>
  <c r="BH229" s="1"/>
  <c r="BG216"/>
  <c r="BH216" s="1"/>
  <c r="BG211"/>
  <c r="BH211" s="1"/>
  <c r="E280"/>
  <c r="AE273"/>
  <c r="AE269"/>
  <c r="AE267"/>
  <c r="AE266"/>
  <c r="AE264"/>
  <c r="AE274"/>
  <c r="AE270"/>
  <c r="AE265"/>
  <c r="AE263"/>
  <c r="AE271"/>
  <c r="AE268"/>
  <c r="AE272"/>
  <c r="AE261"/>
  <c r="AE259"/>
  <c r="AE262"/>
  <c r="AE258"/>
  <c r="AM257"/>
  <c r="AE257"/>
  <c r="AE255"/>
  <c r="AE256"/>
  <c r="AE260"/>
  <c r="G311"/>
  <c r="H48" s="1"/>
  <c r="AZ164"/>
  <c r="AX175" s="1"/>
  <c r="F192" s="1"/>
  <c r="BA165"/>
  <c r="AX176" s="1"/>
  <c r="G192" s="1"/>
  <c r="BA210"/>
  <c r="AX220" s="1"/>
  <c r="H237" s="1"/>
  <c r="AZ209"/>
  <c r="AX219" s="1"/>
  <c r="G237" s="1"/>
  <c r="A131"/>
  <c r="A87"/>
  <c r="G267"/>
  <c r="G49" s="1"/>
  <c r="V312"/>
  <c r="W312" s="1"/>
  <c r="V307"/>
  <c r="W307" s="1"/>
  <c r="V302"/>
  <c r="W302" s="1"/>
  <c r="V317"/>
  <c r="W317" s="1"/>
  <c r="V314"/>
  <c r="W314" s="1"/>
  <c r="V308"/>
  <c r="W308" s="1"/>
  <c r="V319"/>
  <c r="W319" s="1"/>
  <c r="V313"/>
  <c r="W313" s="1"/>
  <c r="V303"/>
  <c r="W303" s="1"/>
  <c r="V311"/>
  <c r="W311" s="1"/>
  <c r="V301"/>
  <c r="W301" s="1"/>
  <c r="V309"/>
  <c r="W309" s="1"/>
  <c r="V305"/>
  <c r="W305" s="1"/>
  <c r="V316"/>
  <c r="W316" s="1"/>
  <c r="V304"/>
  <c r="W304" s="1"/>
  <c r="V300"/>
  <c r="V318"/>
  <c r="W318" s="1"/>
  <c r="V310"/>
  <c r="W310" s="1"/>
  <c r="V315"/>
  <c r="W315" s="1"/>
  <c r="V306"/>
  <c r="W306" s="1"/>
  <c r="BL214"/>
  <c r="BL215"/>
  <c r="BL216" s="1"/>
  <c r="P264"/>
  <c r="Q264" s="1"/>
  <c r="P271"/>
  <c r="Q271" s="1"/>
  <c r="P265"/>
  <c r="Q265" s="1"/>
  <c r="P259"/>
  <c r="Q259" s="1"/>
  <c r="P261"/>
  <c r="Q261" s="1"/>
  <c r="P273"/>
  <c r="Q273" s="1"/>
  <c r="P270"/>
  <c r="Q270" s="1"/>
  <c r="P274"/>
  <c r="Q274" s="1"/>
  <c r="P260"/>
  <c r="Q260" s="1"/>
  <c r="P267"/>
  <c r="Q267" s="1"/>
  <c r="P266"/>
  <c r="Q266" s="1"/>
  <c r="P263"/>
  <c r="Q263" s="1"/>
  <c r="P255"/>
  <c r="P256"/>
  <c r="Q256" s="1"/>
  <c r="P269"/>
  <c r="Q269" s="1"/>
  <c r="P262"/>
  <c r="Q262" s="1"/>
  <c r="P268"/>
  <c r="Q268" s="1"/>
  <c r="P272"/>
  <c r="Q272" s="1"/>
  <c r="P257"/>
  <c r="Q257" s="1"/>
  <c r="P258"/>
  <c r="Q258" s="1"/>
  <c r="E195"/>
  <c r="BZ168"/>
  <c r="BQ182"/>
  <c r="BQ170"/>
  <c r="BQ171"/>
  <c r="BQ181"/>
  <c r="BQ175"/>
  <c r="BQ174"/>
  <c r="BQ173"/>
  <c r="BQ167"/>
  <c r="BQ172"/>
  <c r="BQ169"/>
  <c r="BQ165"/>
  <c r="BQ178"/>
  <c r="BQ183"/>
  <c r="BQ184"/>
  <c r="BQ177"/>
  <c r="BQ166"/>
  <c r="BQ168"/>
  <c r="BQ180"/>
  <c r="BQ179"/>
  <c r="BQ176"/>
  <c r="G269"/>
  <c r="G51" s="1"/>
  <c r="G312"/>
  <c r="H49" s="1"/>
  <c r="G268"/>
  <c r="G50" s="1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BG177"/>
  <c r="BH177" s="1"/>
  <c r="BG174"/>
  <c r="BH174" s="1"/>
  <c r="BG178"/>
  <c r="BH178" s="1"/>
  <c r="BG173"/>
  <c r="BH173" s="1"/>
  <c r="BG184"/>
  <c r="BH184" s="1"/>
  <c r="BG183"/>
  <c r="BH183" s="1"/>
  <c r="BG182"/>
  <c r="BH182" s="1"/>
  <c r="BG181"/>
  <c r="BH181" s="1"/>
  <c r="BG180"/>
  <c r="BH180" s="1"/>
  <c r="BG179"/>
  <c r="BH179" s="1"/>
  <c r="BG176"/>
  <c r="BH176" s="1"/>
  <c r="BG172"/>
  <c r="BH172" s="1"/>
  <c r="BG171"/>
  <c r="BH171" s="1"/>
  <c r="BG175"/>
  <c r="BH175" s="1"/>
  <c r="BG170"/>
  <c r="BH170" s="1"/>
  <c r="BG167"/>
  <c r="BH167" s="1"/>
  <c r="BG166"/>
  <c r="BH166" s="1"/>
  <c r="BG165"/>
  <c r="BG169"/>
  <c r="BH169" s="1"/>
  <c r="BG168"/>
  <c r="BH168" s="1"/>
  <c r="F240"/>
  <c r="BZ213"/>
  <c r="BQ216"/>
  <c r="BQ212"/>
  <c r="BQ217"/>
  <c r="BQ229"/>
  <c r="BQ226"/>
  <c r="BQ220"/>
  <c r="BQ228"/>
  <c r="BQ223"/>
  <c r="BQ218"/>
  <c r="BQ222"/>
  <c r="BQ227"/>
  <c r="BQ210"/>
  <c r="BQ219"/>
  <c r="BQ215"/>
  <c r="BQ214"/>
  <c r="BQ213"/>
  <c r="BQ211"/>
  <c r="BQ225"/>
  <c r="BQ224"/>
  <c r="BQ221"/>
  <c r="P313"/>
  <c r="Q313" s="1"/>
  <c r="P303"/>
  <c r="Q303" s="1"/>
  <c r="P310"/>
  <c r="Q310" s="1"/>
  <c r="P309"/>
  <c r="Q309" s="1"/>
  <c r="P319"/>
  <c r="Q319" s="1"/>
  <c r="P316"/>
  <c r="Q316" s="1"/>
  <c r="P318"/>
  <c r="Q318" s="1"/>
  <c r="P305"/>
  <c r="Q305" s="1"/>
  <c r="P304"/>
  <c r="Q304" s="1"/>
  <c r="P300"/>
  <c r="P308"/>
  <c r="Q308" s="1"/>
  <c r="P312"/>
  <c r="Q312" s="1"/>
  <c r="P315"/>
  <c r="Q315" s="1"/>
  <c r="P306"/>
  <c r="Q306" s="1"/>
  <c r="P311"/>
  <c r="Q311" s="1"/>
  <c r="P317"/>
  <c r="Q317" s="1"/>
  <c r="P301"/>
  <c r="Q301" s="1"/>
  <c r="P314"/>
  <c r="Q314" s="1"/>
  <c r="P307"/>
  <c r="Q307" s="1"/>
  <c r="P302"/>
  <c r="Q302" s="1"/>
  <c r="AA262"/>
  <c r="AA261"/>
  <c r="AA263" s="1"/>
  <c r="G314"/>
  <c r="H51" s="1"/>
  <c r="G266"/>
  <c r="G48" s="1"/>
  <c r="G313"/>
  <c r="H50" s="1"/>
  <c r="BC322" i="46"/>
  <c r="BI276"/>
  <c r="BI322" s="1"/>
  <c r="BM169"/>
  <c r="BL172" s="1"/>
  <c r="BM170"/>
  <c r="BL173" s="1"/>
  <c r="E195"/>
  <c r="BZ168"/>
  <c r="BQ179"/>
  <c r="BQ172"/>
  <c r="BQ180"/>
  <c r="BQ168"/>
  <c r="BQ166"/>
  <c r="BQ181"/>
  <c r="BQ183"/>
  <c r="BQ169"/>
  <c r="BQ177"/>
  <c r="BQ171"/>
  <c r="BQ175"/>
  <c r="BQ184"/>
  <c r="BQ174"/>
  <c r="BQ182"/>
  <c r="BQ176"/>
  <c r="BQ173"/>
  <c r="BQ170"/>
  <c r="BQ165"/>
  <c r="BQ167"/>
  <c r="BQ178"/>
  <c r="H7"/>
  <c r="J303"/>
  <c r="K303"/>
  <c r="H23"/>
  <c r="K319"/>
  <c r="J319"/>
  <c r="H6"/>
  <c r="J302"/>
  <c r="K302"/>
  <c r="H18"/>
  <c r="K314"/>
  <c r="J314"/>
  <c r="H21"/>
  <c r="J317"/>
  <c r="K317"/>
  <c r="H14"/>
  <c r="K310"/>
  <c r="J310"/>
  <c r="AE316"/>
  <c r="AE313"/>
  <c r="AE307"/>
  <c r="AE305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E303"/>
  <c r="AE300"/>
  <c r="AA305"/>
  <c r="AA308" s="1"/>
  <c r="AA304"/>
  <c r="AA307" s="1"/>
  <c r="G268"/>
  <c r="G50" s="1"/>
  <c r="BA165"/>
  <c r="AX176" s="1"/>
  <c r="G192" s="1"/>
  <c r="AZ164"/>
  <c r="AX175" s="1"/>
  <c r="F192" s="1"/>
  <c r="P273"/>
  <c r="Q273" s="1"/>
  <c r="P269"/>
  <c r="Q269" s="1"/>
  <c r="P255"/>
  <c r="P274"/>
  <c r="Q274" s="1"/>
  <c r="P270"/>
  <c r="Q270" s="1"/>
  <c r="P261"/>
  <c r="Q261" s="1"/>
  <c r="P256"/>
  <c r="Q256" s="1"/>
  <c r="P266"/>
  <c r="Q266" s="1"/>
  <c r="P263"/>
  <c r="Q263" s="1"/>
  <c r="P268"/>
  <c r="Q268" s="1"/>
  <c r="P258"/>
  <c r="Q258" s="1"/>
  <c r="P272"/>
  <c r="Q272" s="1"/>
  <c r="P257"/>
  <c r="Q257" s="1"/>
  <c r="P262"/>
  <c r="Q262" s="1"/>
  <c r="P267"/>
  <c r="Q267" s="1"/>
  <c r="P259"/>
  <c r="Q259" s="1"/>
  <c r="P271"/>
  <c r="Q271" s="1"/>
  <c r="P260"/>
  <c r="Q260" s="1"/>
  <c r="P265"/>
  <c r="Q265" s="1"/>
  <c r="P264"/>
  <c r="Q264" s="1"/>
  <c r="A84"/>
  <c r="A128"/>
  <c r="BG216"/>
  <c r="BH216" s="1"/>
  <c r="BG227"/>
  <c r="BH227" s="1"/>
  <c r="BG211"/>
  <c r="BH211" s="1"/>
  <c r="BG215"/>
  <c r="BH215" s="1"/>
  <c r="BG217"/>
  <c r="BH217" s="1"/>
  <c r="BG222"/>
  <c r="BH222" s="1"/>
  <c r="BG219"/>
  <c r="BH219" s="1"/>
  <c r="BG213"/>
  <c r="BH213" s="1"/>
  <c r="BG221"/>
  <c r="BH221" s="1"/>
  <c r="BG224"/>
  <c r="BH224" s="1"/>
  <c r="BG225"/>
  <c r="BH225" s="1"/>
  <c r="BG220"/>
  <c r="BH220" s="1"/>
  <c r="BG214"/>
  <c r="BH214" s="1"/>
  <c r="BG212"/>
  <c r="BH212" s="1"/>
  <c r="BG210"/>
  <c r="BG228"/>
  <c r="BH228" s="1"/>
  <c r="BG229"/>
  <c r="BH229" s="1"/>
  <c r="BG226"/>
  <c r="BH226" s="1"/>
  <c r="BG223"/>
  <c r="BH223" s="1"/>
  <c r="BG218"/>
  <c r="BH218" s="1"/>
  <c r="AA262"/>
  <c r="AA261"/>
  <c r="AA263" s="1"/>
  <c r="BA210"/>
  <c r="AX220" s="1"/>
  <c r="H237" s="1"/>
  <c r="AZ209"/>
  <c r="AX219" s="1"/>
  <c r="G237" s="1"/>
  <c r="I299"/>
  <c r="G310" s="1"/>
  <c r="H47" s="1"/>
  <c r="H4"/>
  <c r="J300"/>
  <c r="K300"/>
  <c r="H19"/>
  <c r="K315"/>
  <c r="J315"/>
  <c r="H16"/>
  <c r="J312"/>
  <c r="K312"/>
  <c r="H11"/>
  <c r="K307"/>
  <c r="J307"/>
  <c r="H12"/>
  <c r="J308"/>
  <c r="K308"/>
  <c r="V312"/>
  <c r="W312" s="1"/>
  <c r="V303"/>
  <c r="W303" s="1"/>
  <c r="V311"/>
  <c r="W311" s="1"/>
  <c r="V314"/>
  <c r="W314" s="1"/>
  <c r="V308"/>
  <c r="W308" s="1"/>
  <c r="V319"/>
  <c r="W319" s="1"/>
  <c r="V316"/>
  <c r="W316" s="1"/>
  <c r="V304"/>
  <c r="W304" s="1"/>
  <c r="V300"/>
  <c r="V309"/>
  <c r="W309" s="1"/>
  <c r="V305"/>
  <c r="W305" s="1"/>
  <c r="V318"/>
  <c r="W318" s="1"/>
  <c r="V310"/>
  <c r="W310" s="1"/>
  <c r="V315"/>
  <c r="W315" s="1"/>
  <c r="V306"/>
  <c r="W306" s="1"/>
  <c r="V302"/>
  <c r="W302" s="1"/>
  <c r="V317"/>
  <c r="W317" s="1"/>
  <c r="V307"/>
  <c r="W307" s="1"/>
  <c r="V313"/>
  <c r="W313" s="1"/>
  <c r="V301"/>
  <c r="W301" s="1"/>
  <c r="P311"/>
  <c r="Q311" s="1"/>
  <c r="P310"/>
  <c r="Q310" s="1"/>
  <c r="P309"/>
  <c r="Q309" s="1"/>
  <c r="P319"/>
  <c r="Q319" s="1"/>
  <c r="P300"/>
  <c r="P313"/>
  <c r="Q313" s="1"/>
  <c r="P318"/>
  <c r="Q318" s="1"/>
  <c r="P305"/>
  <c r="Q305" s="1"/>
  <c r="P304"/>
  <c r="Q304" s="1"/>
  <c r="P316"/>
  <c r="Q316" s="1"/>
  <c r="P308"/>
  <c r="Q308" s="1"/>
  <c r="P312"/>
  <c r="Q312" s="1"/>
  <c r="P315"/>
  <c r="Q315" s="1"/>
  <c r="P306"/>
  <c r="Q306" s="1"/>
  <c r="P317"/>
  <c r="Q317" s="1"/>
  <c r="P301"/>
  <c r="Q301" s="1"/>
  <c r="P314"/>
  <c r="Q314" s="1"/>
  <c r="P307"/>
  <c r="Q307" s="1"/>
  <c r="P302"/>
  <c r="Q302" s="1"/>
  <c r="P303"/>
  <c r="Q303" s="1"/>
  <c r="A217"/>
  <c r="A262" s="1"/>
  <c r="A307" s="1"/>
  <c r="A172"/>
  <c r="F240"/>
  <c r="BZ213"/>
  <c r="BQ222"/>
  <c r="BQ211"/>
  <c r="BQ224"/>
  <c r="BQ217"/>
  <c r="BQ214"/>
  <c r="BQ225"/>
  <c r="BQ213"/>
  <c r="BQ228"/>
  <c r="BQ216"/>
  <c r="BQ229"/>
  <c r="BQ226"/>
  <c r="BQ220"/>
  <c r="BQ215"/>
  <c r="BQ219"/>
  <c r="BQ223"/>
  <c r="BQ218"/>
  <c r="BQ210"/>
  <c r="BQ212"/>
  <c r="BQ221"/>
  <c r="BQ227"/>
  <c r="E280"/>
  <c r="AE273"/>
  <c r="AE270"/>
  <c r="AE265"/>
  <c r="AE263"/>
  <c r="AE257"/>
  <c r="AE256"/>
  <c r="AE274"/>
  <c r="AE271"/>
  <c r="AE268"/>
  <c r="AE262"/>
  <c r="AE260"/>
  <c r="AM257"/>
  <c r="AE272"/>
  <c r="AE261"/>
  <c r="AE259"/>
  <c r="AE267"/>
  <c r="AE269"/>
  <c r="AE258"/>
  <c r="AE255"/>
  <c r="AE266"/>
  <c r="AE264"/>
  <c r="H15"/>
  <c r="J311"/>
  <c r="K311"/>
  <c r="H13"/>
  <c r="J309"/>
  <c r="K309"/>
  <c r="H9"/>
  <c r="J305"/>
  <c r="K305"/>
  <c r="H20"/>
  <c r="J316"/>
  <c r="K316"/>
  <c r="G267"/>
  <c r="G49" s="1"/>
  <c r="V270"/>
  <c r="W270" s="1"/>
  <c r="V271"/>
  <c r="W271" s="1"/>
  <c r="V261"/>
  <c r="W261" s="1"/>
  <c r="V274"/>
  <c r="W274" s="1"/>
  <c r="V258"/>
  <c r="W258" s="1"/>
  <c r="V264"/>
  <c r="W264" s="1"/>
  <c r="V257"/>
  <c r="W257" s="1"/>
  <c r="V256"/>
  <c r="W256" s="1"/>
  <c r="V273"/>
  <c r="W273" s="1"/>
  <c r="V265"/>
  <c r="W265" s="1"/>
  <c r="V259"/>
  <c r="W259" s="1"/>
  <c r="V272"/>
  <c r="W272" s="1"/>
  <c r="V267"/>
  <c r="W267" s="1"/>
  <c r="V255"/>
  <c r="V262"/>
  <c r="W262" s="1"/>
  <c r="V268"/>
  <c r="W268" s="1"/>
  <c r="V260"/>
  <c r="W260" s="1"/>
  <c r="V266"/>
  <c r="W266" s="1"/>
  <c r="V269"/>
  <c r="W269" s="1"/>
  <c r="V263"/>
  <c r="W263" s="1"/>
  <c r="BG177"/>
  <c r="BH177" s="1"/>
  <c r="BG176"/>
  <c r="BH176" s="1"/>
  <c r="BG170"/>
  <c r="BH170" s="1"/>
  <c r="BG178"/>
  <c r="BH178" s="1"/>
  <c r="BG175"/>
  <c r="BH175" s="1"/>
  <c r="BG174"/>
  <c r="BH174" s="1"/>
  <c r="BG169"/>
  <c r="BH169" s="1"/>
  <c r="BG184"/>
  <c r="BH184" s="1"/>
  <c r="BG183"/>
  <c r="BH183" s="1"/>
  <c r="BG182"/>
  <c r="BH182" s="1"/>
  <c r="BG181"/>
  <c r="BH181" s="1"/>
  <c r="BG180"/>
  <c r="BH180" s="1"/>
  <c r="BG179"/>
  <c r="BH179" s="1"/>
  <c r="BG173"/>
  <c r="BH173" s="1"/>
  <c r="BG168"/>
  <c r="BH168" s="1"/>
  <c r="BG172"/>
  <c r="BH172" s="1"/>
  <c r="BG167"/>
  <c r="BH167" s="1"/>
  <c r="BG166"/>
  <c r="BH166" s="1"/>
  <c r="BG165"/>
  <c r="BG171"/>
  <c r="BH171" s="1"/>
  <c r="BL214"/>
  <c r="BL215"/>
  <c r="BL216" s="1"/>
  <c r="H10"/>
  <c r="J306"/>
  <c r="K306"/>
  <c r="H8"/>
  <c r="J304"/>
  <c r="K304"/>
  <c r="H22"/>
  <c r="J318"/>
  <c r="K318"/>
  <c r="H5"/>
  <c r="J301"/>
  <c r="K301"/>
  <c r="H17"/>
  <c r="J313"/>
  <c r="K313"/>
  <c r="G269"/>
  <c r="G51" s="1"/>
  <c r="G266"/>
  <c r="G48" s="1"/>
  <c r="H10" i="45"/>
  <c r="J306"/>
  <c r="K306"/>
  <c r="H8"/>
  <c r="R8" i="44" s="1"/>
  <c r="K304" i="45"/>
  <c r="J304"/>
  <c r="H22"/>
  <c r="R22" i="44" s="1"/>
  <c r="J318" i="45"/>
  <c r="K318"/>
  <c r="H5"/>
  <c r="K301"/>
  <c r="J301"/>
  <c r="H12"/>
  <c r="J308"/>
  <c r="K308"/>
  <c r="AZ209"/>
  <c r="AX219" s="1"/>
  <c r="G237" s="1"/>
  <c r="BA210"/>
  <c r="AX220" s="1"/>
  <c r="H237" s="1"/>
  <c r="A128"/>
  <c r="A84"/>
  <c r="BG218"/>
  <c r="BH218" s="1"/>
  <c r="BG219"/>
  <c r="BH219" s="1"/>
  <c r="BG221"/>
  <c r="BH221" s="1"/>
  <c r="BG210"/>
  <c r="BG213"/>
  <c r="BH213" s="1"/>
  <c r="BG215"/>
  <c r="BH215" s="1"/>
  <c r="BG222"/>
  <c r="BH222" s="1"/>
  <c r="BG220"/>
  <c r="BH220" s="1"/>
  <c r="BG223"/>
  <c r="BH223" s="1"/>
  <c r="BG217"/>
  <c r="BH217" s="1"/>
  <c r="BG214"/>
  <c r="BH214" s="1"/>
  <c r="BG225"/>
  <c r="BH225" s="1"/>
  <c r="BG226"/>
  <c r="BH226" s="1"/>
  <c r="BG228"/>
  <c r="BH228" s="1"/>
  <c r="BG224"/>
  <c r="BH224" s="1"/>
  <c r="BG212"/>
  <c r="BH212" s="1"/>
  <c r="BG229"/>
  <c r="BH229" s="1"/>
  <c r="BG227"/>
  <c r="BH227" s="1"/>
  <c r="BG216"/>
  <c r="BH216" s="1"/>
  <c r="BG211"/>
  <c r="BH211" s="1"/>
  <c r="E280"/>
  <c r="AE271"/>
  <c r="AE268"/>
  <c r="AE262"/>
  <c r="AE260"/>
  <c r="AM257"/>
  <c r="AE272"/>
  <c r="AE273"/>
  <c r="AE269"/>
  <c r="AE267"/>
  <c r="AE266"/>
  <c r="AE264"/>
  <c r="AE258"/>
  <c r="AE255"/>
  <c r="AE274"/>
  <c r="AE270"/>
  <c r="AE265"/>
  <c r="AE263"/>
  <c r="AE257"/>
  <c r="AE256"/>
  <c r="AE261"/>
  <c r="AE259"/>
  <c r="BM170"/>
  <c r="BL173" s="1"/>
  <c r="BM169"/>
  <c r="BL172" s="1"/>
  <c r="H23"/>
  <c r="R23" i="44" s="1"/>
  <c r="K319" i="45"/>
  <c r="J319"/>
  <c r="H6"/>
  <c r="R6" i="44" s="1"/>
  <c r="K302" i="45"/>
  <c r="J302"/>
  <c r="H18"/>
  <c r="R18" i="44" s="1"/>
  <c r="J314" i="45"/>
  <c r="K314"/>
  <c r="H21"/>
  <c r="J317"/>
  <c r="K317"/>
  <c r="H7"/>
  <c r="R7" i="44" s="1"/>
  <c r="J303" i="45"/>
  <c r="K303"/>
  <c r="H20"/>
  <c r="R20" i="44" s="1"/>
  <c r="K316" i="45"/>
  <c r="J316"/>
  <c r="V258"/>
  <c r="W258" s="1"/>
  <c r="V264"/>
  <c r="W264" s="1"/>
  <c r="V271"/>
  <c r="W271" s="1"/>
  <c r="V261"/>
  <c r="W261" s="1"/>
  <c r="V255"/>
  <c r="V267"/>
  <c r="W267" s="1"/>
  <c r="V262"/>
  <c r="W262" s="1"/>
  <c r="V273"/>
  <c r="W273" s="1"/>
  <c r="V265"/>
  <c r="W265" s="1"/>
  <c r="V270"/>
  <c r="W270" s="1"/>
  <c r="V272"/>
  <c r="W272" s="1"/>
  <c r="V274"/>
  <c r="W274" s="1"/>
  <c r="V259"/>
  <c r="W259" s="1"/>
  <c r="V266"/>
  <c r="W266" s="1"/>
  <c r="V269"/>
  <c r="W269" s="1"/>
  <c r="V263"/>
  <c r="W263" s="1"/>
  <c r="V256"/>
  <c r="W256" s="1"/>
  <c r="V268"/>
  <c r="W268" s="1"/>
  <c r="V260"/>
  <c r="W260" s="1"/>
  <c r="V257"/>
  <c r="W257" s="1"/>
  <c r="A172"/>
  <c r="A217"/>
  <c r="A262" s="1"/>
  <c r="A307" s="1"/>
  <c r="F240"/>
  <c r="BZ213"/>
  <c r="BQ212"/>
  <c r="BQ223"/>
  <c r="BQ225"/>
  <c r="BQ222"/>
  <c r="BQ220"/>
  <c r="BQ216"/>
  <c r="BQ224"/>
  <c r="BQ226"/>
  <c r="BQ229"/>
  <c r="BQ213"/>
  <c r="BQ211"/>
  <c r="BQ228"/>
  <c r="BQ221"/>
  <c r="BQ217"/>
  <c r="BQ215"/>
  <c r="BQ227"/>
  <c r="BQ218"/>
  <c r="BQ219"/>
  <c r="BQ210"/>
  <c r="BQ214"/>
  <c r="AZ164"/>
  <c r="AX175" s="1"/>
  <c r="F192" s="1"/>
  <c r="BA165"/>
  <c r="AX176" s="1"/>
  <c r="G192" s="1"/>
  <c r="AE316"/>
  <c r="AE313"/>
  <c r="AE307"/>
  <c r="AE305"/>
  <c r="AE303"/>
  <c r="AE300"/>
  <c r="E325"/>
  <c r="AE317"/>
  <c r="AE304"/>
  <c r="AE302"/>
  <c r="AE301"/>
  <c r="AE318"/>
  <c r="AE314"/>
  <c r="AE312"/>
  <c r="AE311"/>
  <c r="AE309"/>
  <c r="AM302"/>
  <c r="AE319"/>
  <c r="AE315"/>
  <c r="AE310"/>
  <c r="AE308"/>
  <c r="AE306"/>
  <c r="AA305"/>
  <c r="AA308" s="1"/>
  <c r="AA304"/>
  <c r="AA307" s="1"/>
  <c r="E195"/>
  <c r="BZ168"/>
  <c r="BQ167"/>
  <c r="BQ175"/>
  <c r="BQ180"/>
  <c r="BQ184"/>
  <c r="BQ181"/>
  <c r="BQ183"/>
  <c r="BQ168"/>
  <c r="BQ166"/>
  <c r="BQ179"/>
  <c r="BQ177"/>
  <c r="BQ178"/>
  <c r="BQ171"/>
  <c r="BQ170"/>
  <c r="BQ176"/>
  <c r="BQ169"/>
  <c r="BQ182"/>
  <c r="BQ172"/>
  <c r="BQ165"/>
  <c r="BQ173"/>
  <c r="BQ174"/>
  <c r="G269"/>
  <c r="G51" s="1"/>
  <c r="G267"/>
  <c r="G49" s="1"/>
  <c r="BG184"/>
  <c r="BH184" s="1"/>
  <c r="BG183"/>
  <c r="BH183" s="1"/>
  <c r="BG182"/>
  <c r="BH182" s="1"/>
  <c r="BG181"/>
  <c r="BH181" s="1"/>
  <c r="BG180"/>
  <c r="BH180" s="1"/>
  <c r="BG179"/>
  <c r="BH179" s="1"/>
  <c r="BG172"/>
  <c r="BH172" s="1"/>
  <c r="BG171"/>
  <c r="BH171" s="1"/>
  <c r="BG174"/>
  <c r="BH174" s="1"/>
  <c r="BG170"/>
  <c r="BH170" s="1"/>
  <c r="BG169"/>
  <c r="BH169" s="1"/>
  <c r="BG177"/>
  <c r="BH177" s="1"/>
  <c r="BG173"/>
  <c r="BH173" s="1"/>
  <c r="BG176"/>
  <c r="BH176" s="1"/>
  <c r="BG168"/>
  <c r="BH168" s="1"/>
  <c r="BG166"/>
  <c r="BH166" s="1"/>
  <c r="BG178"/>
  <c r="BH178" s="1"/>
  <c r="BG175"/>
  <c r="BH175" s="1"/>
  <c r="BG167"/>
  <c r="BH167" s="1"/>
  <c r="BG165"/>
  <c r="H19"/>
  <c r="R19" i="44" s="1"/>
  <c r="J315" i="45"/>
  <c r="K315"/>
  <c r="H16"/>
  <c r="R16" i="44" s="1"/>
  <c r="K312" i="45"/>
  <c r="J312"/>
  <c r="H11"/>
  <c r="R11" i="44" s="1"/>
  <c r="J307" i="45"/>
  <c r="K307"/>
  <c r="I299"/>
  <c r="G310" s="1"/>
  <c r="H47" s="1"/>
  <c r="H4"/>
  <c r="J300"/>
  <c r="K300"/>
  <c r="H17"/>
  <c r="K313"/>
  <c r="J313"/>
  <c r="BL215"/>
  <c r="BL216" s="1"/>
  <c r="BL214"/>
  <c r="AA262"/>
  <c r="AA261"/>
  <c r="AA263" s="1"/>
  <c r="G266"/>
  <c r="G48" s="1"/>
  <c r="H15"/>
  <c r="R15" i="44" s="1"/>
  <c r="K311" i="45"/>
  <c r="J311"/>
  <c r="H13"/>
  <c r="R13" i="44" s="1"/>
  <c r="K309" i="45"/>
  <c r="J309"/>
  <c r="H9"/>
  <c r="R9" i="44" s="1"/>
  <c r="K305" i="45"/>
  <c r="J305"/>
  <c r="H14"/>
  <c r="R14" i="44" s="1"/>
  <c r="K310" i="45"/>
  <c r="J310"/>
  <c r="P265"/>
  <c r="Q265" s="1"/>
  <c r="P264"/>
  <c r="Q264" s="1"/>
  <c r="P255"/>
  <c r="P259"/>
  <c r="Q259" s="1"/>
  <c r="P268"/>
  <c r="Q268" s="1"/>
  <c r="P258"/>
  <c r="Q258" s="1"/>
  <c r="P263"/>
  <c r="Q263" s="1"/>
  <c r="P267"/>
  <c r="Q267" s="1"/>
  <c r="P261"/>
  <c r="Q261" s="1"/>
  <c r="P256"/>
  <c r="Q256" s="1"/>
  <c r="P271"/>
  <c r="Q271" s="1"/>
  <c r="P260"/>
  <c r="Q260" s="1"/>
  <c r="P272"/>
  <c r="Q272" s="1"/>
  <c r="P269"/>
  <c r="Q269" s="1"/>
  <c r="P262"/>
  <c r="Q262" s="1"/>
  <c r="P266"/>
  <c r="Q266" s="1"/>
  <c r="P274"/>
  <c r="Q274" s="1"/>
  <c r="P273"/>
  <c r="Q273" s="1"/>
  <c r="P270"/>
  <c r="Q270" s="1"/>
  <c r="P257"/>
  <c r="Q257" s="1"/>
  <c r="V311"/>
  <c r="W311" s="1"/>
  <c r="V301"/>
  <c r="W301" s="1"/>
  <c r="V309"/>
  <c r="W309" s="1"/>
  <c r="V305"/>
  <c r="W305" s="1"/>
  <c r="V312"/>
  <c r="W312" s="1"/>
  <c r="V307"/>
  <c r="W307" s="1"/>
  <c r="V313"/>
  <c r="W313" s="1"/>
  <c r="V318"/>
  <c r="W318" s="1"/>
  <c r="V310"/>
  <c r="W310" s="1"/>
  <c r="V315"/>
  <c r="W315" s="1"/>
  <c r="V306"/>
  <c r="W306" s="1"/>
  <c r="V302"/>
  <c r="W302" s="1"/>
  <c r="V317"/>
  <c r="W317" s="1"/>
  <c r="V314"/>
  <c r="W314" s="1"/>
  <c r="V308"/>
  <c r="W308" s="1"/>
  <c r="V319"/>
  <c r="W319" s="1"/>
  <c r="V316"/>
  <c r="W316" s="1"/>
  <c r="V304"/>
  <c r="W304" s="1"/>
  <c r="V300"/>
  <c r="V303"/>
  <c r="W303" s="1"/>
  <c r="P311"/>
  <c r="Q311" s="1"/>
  <c r="P317"/>
  <c r="Q317" s="1"/>
  <c r="P301"/>
  <c r="Q301" s="1"/>
  <c r="P314"/>
  <c r="Q314" s="1"/>
  <c r="P307"/>
  <c r="Q307" s="1"/>
  <c r="P302"/>
  <c r="Q302" s="1"/>
  <c r="P318"/>
  <c r="Q318" s="1"/>
  <c r="P305"/>
  <c r="Q305" s="1"/>
  <c r="P304"/>
  <c r="Q304" s="1"/>
  <c r="P313"/>
  <c r="Q313" s="1"/>
  <c r="P303"/>
  <c r="Q303" s="1"/>
  <c r="P310"/>
  <c r="Q310" s="1"/>
  <c r="P309"/>
  <c r="Q309" s="1"/>
  <c r="P319"/>
  <c r="Q319" s="1"/>
  <c r="P300"/>
  <c r="P308"/>
  <c r="Q308" s="1"/>
  <c r="P312"/>
  <c r="Q312" s="1"/>
  <c r="P315"/>
  <c r="Q315" s="1"/>
  <c r="P306"/>
  <c r="Q306" s="1"/>
  <c r="P316"/>
  <c r="Q316" s="1"/>
  <c r="G268"/>
  <c r="G50" s="1"/>
  <c r="P315" i="44"/>
  <c r="Q315" s="1"/>
  <c r="P318"/>
  <c r="Q318" s="1"/>
  <c r="P311"/>
  <c r="Q311" s="1"/>
  <c r="P304"/>
  <c r="Q304" s="1"/>
  <c r="P314"/>
  <c r="Q314" s="1"/>
  <c r="P309"/>
  <c r="Q309" s="1"/>
  <c r="P305"/>
  <c r="Q305" s="1"/>
  <c r="P308"/>
  <c r="Q308" s="1"/>
  <c r="P302"/>
  <c r="Q302" s="1"/>
  <c r="P312"/>
  <c r="Q312" s="1"/>
  <c r="P319"/>
  <c r="Q319" s="1"/>
  <c r="P306"/>
  <c r="Q306" s="1"/>
  <c r="P317"/>
  <c r="Q317" s="1"/>
  <c r="P301"/>
  <c r="Q301" s="1"/>
  <c r="P307"/>
  <c r="Q307" s="1"/>
  <c r="P310"/>
  <c r="Q310" s="1"/>
  <c r="P313"/>
  <c r="Q313" s="1"/>
  <c r="P303"/>
  <c r="Q303" s="1"/>
  <c r="P300"/>
  <c r="Q300" s="1"/>
  <c r="O311" s="1"/>
  <c r="G322" s="1"/>
  <c r="G312"/>
  <c r="H49" s="1"/>
  <c r="A217"/>
  <c r="A262" s="1"/>
  <c r="A307" s="1"/>
  <c r="A172"/>
  <c r="A84"/>
  <c r="A128"/>
  <c r="BZ168"/>
  <c r="BQ180"/>
  <c r="BQ170"/>
  <c r="BQ182"/>
  <c r="BQ176"/>
  <c r="E195"/>
  <c r="BQ184"/>
  <c r="BQ177"/>
  <c r="BQ166"/>
  <c r="BQ172"/>
  <c r="BQ178"/>
  <c r="BQ168"/>
  <c r="BQ165"/>
  <c r="BQ167"/>
  <c r="BQ183"/>
  <c r="BQ181"/>
  <c r="BQ174"/>
  <c r="BQ171"/>
  <c r="BQ179"/>
  <c r="BQ169"/>
  <c r="BQ175"/>
  <c r="BQ173"/>
  <c r="BG181" i="40"/>
  <c r="BH181" s="1"/>
  <c r="BG184"/>
  <c r="BH184" s="1"/>
  <c r="BG192"/>
  <c r="BH192" s="1"/>
  <c r="BG187"/>
  <c r="BH187" s="1"/>
  <c r="BG183"/>
  <c r="BH183" s="1"/>
  <c r="BG177"/>
  <c r="BH177" s="1"/>
  <c r="BG180"/>
  <c r="BH180" s="1"/>
  <c r="BG190"/>
  <c r="BH190" s="1"/>
  <c r="BG182"/>
  <c r="BH182" s="1"/>
  <c r="BG193"/>
  <c r="BH193" s="1"/>
  <c r="BG174"/>
  <c r="BG176"/>
  <c r="BH176" s="1"/>
  <c r="BG188"/>
  <c r="BH188" s="1"/>
  <c r="BG178"/>
  <c r="BH178" s="1"/>
  <c r="BG191"/>
  <c r="BH191" s="1"/>
  <c r="BG175"/>
  <c r="BH175" s="1"/>
  <c r="BG185"/>
  <c r="BH185" s="1"/>
  <c r="BG186"/>
  <c r="BH186" s="1"/>
  <c r="BG194"/>
  <c r="BH194" s="1"/>
  <c r="BG189"/>
  <c r="BH189" s="1"/>
  <c r="BG179"/>
  <c r="BH179" s="1"/>
  <c r="P254" i="44"/>
  <c r="O265" s="1"/>
  <c r="F277" s="1"/>
  <c r="O266"/>
  <c r="G277" s="1"/>
  <c r="A88" i="40"/>
  <c r="A135"/>
  <c r="AK326"/>
  <c r="AK325"/>
  <c r="AK327"/>
  <c r="AK330"/>
  <c r="AK323"/>
  <c r="AK334"/>
  <c r="AK337"/>
  <c r="AK338"/>
  <c r="AK332"/>
  <c r="AK318"/>
  <c r="AK320"/>
  <c r="AK331"/>
  <c r="AK322"/>
  <c r="AK336"/>
  <c r="AK333"/>
  <c r="AK319"/>
  <c r="AK324"/>
  <c r="AS321"/>
  <c r="E345"/>
  <c r="AK329"/>
  <c r="AK335"/>
  <c r="AK328"/>
  <c r="AK321"/>
  <c r="BM179"/>
  <c r="BL182" s="1"/>
  <c r="BM180"/>
  <c r="BL183" s="1"/>
  <c r="E205"/>
  <c r="BQ181"/>
  <c r="BQ179"/>
  <c r="BQ183"/>
  <c r="BQ189"/>
  <c r="BQ174"/>
  <c r="BQ191"/>
  <c r="BQ177"/>
  <c r="BZ178"/>
  <c r="BQ187"/>
  <c r="BQ185"/>
  <c r="BQ175"/>
  <c r="BQ193"/>
  <c r="BQ194"/>
  <c r="BQ182"/>
  <c r="BQ192"/>
  <c r="BQ180"/>
  <c r="BQ190"/>
  <c r="BQ188"/>
  <c r="BQ178"/>
  <c r="BQ176"/>
  <c r="BQ186"/>
  <c r="BQ184"/>
  <c r="BQ225"/>
  <c r="BQ231"/>
  <c r="BZ226"/>
  <c r="BQ235"/>
  <c r="BQ223"/>
  <c r="BQ227"/>
  <c r="BQ237"/>
  <c r="F253"/>
  <c r="BQ233"/>
  <c r="BQ239"/>
  <c r="BQ229"/>
  <c r="BQ241"/>
  <c r="BQ222"/>
  <c r="BQ240"/>
  <c r="BQ236"/>
  <c r="BQ228"/>
  <c r="BQ230"/>
  <c r="BQ226"/>
  <c r="BQ232"/>
  <c r="BQ238"/>
  <c r="BQ234"/>
  <c r="BQ242"/>
  <c r="BQ224"/>
  <c r="V299" i="44"/>
  <c r="G323"/>
  <c r="BA174" i="40"/>
  <c r="AX186" s="1"/>
  <c r="G202" s="1"/>
  <c r="AZ173"/>
  <c r="AX185" s="1"/>
  <c r="F202" s="1"/>
  <c r="BM169" i="44"/>
  <c r="BL172" s="1"/>
  <c r="BM170"/>
  <c r="BL173" s="1"/>
  <c r="AZ164"/>
  <c r="AX175" s="1"/>
  <c r="F192" s="1"/>
  <c r="AX176"/>
  <c r="G192" s="1"/>
  <c r="AB284" i="40"/>
  <c r="AC284" s="1"/>
  <c r="AB286"/>
  <c r="AC286" s="1"/>
  <c r="AB278"/>
  <c r="AC278" s="1"/>
  <c r="AB274"/>
  <c r="AC274" s="1"/>
  <c r="AB279"/>
  <c r="AC279" s="1"/>
  <c r="AB275"/>
  <c r="AC275" s="1"/>
  <c r="AB287"/>
  <c r="AC287" s="1"/>
  <c r="AB273"/>
  <c r="AC273" s="1"/>
  <c r="AB277"/>
  <c r="AC277" s="1"/>
  <c r="AB289"/>
  <c r="AC289" s="1"/>
  <c r="AB283"/>
  <c r="AC283" s="1"/>
  <c r="AB270"/>
  <c r="AB285"/>
  <c r="AC285" s="1"/>
  <c r="AB288"/>
  <c r="AC288" s="1"/>
  <c r="AB272"/>
  <c r="AC272" s="1"/>
  <c r="AB271"/>
  <c r="AC271" s="1"/>
  <c r="AB281"/>
  <c r="AC281" s="1"/>
  <c r="AB280"/>
  <c r="AC280" s="1"/>
  <c r="AB276"/>
  <c r="AC276" s="1"/>
  <c r="AB290"/>
  <c r="AC290" s="1"/>
  <c r="AB282"/>
  <c r="AC282" s="1"/>
  <c r="BG222"/>
  <c r="BG234"/>
  <c r="BH234" s="1"/>
  <c r="BG227"/>
  <c r="BH227" s="1"/>
  <c r="BG241"/>
  <c r="BH241" s="1"/>
  <c r="BG231"/>
  <c r="BH231" s="1"/>
  <c r="BG240"/>
  <c r="BH240" s="1"/>
  <c r="BG237"/>
  <c r="BH237" s="1"/>
  <c r="BG228"/>
  <c r="BH228" s="1"/>
  <c r="BG239"/>
  <c r="BH239" s="1"/>
  <c r="BG226"/>
  <c r="BH226" s="1"/>
  <c r="BG232"/>
  <c r="BH232" s="1"/>
  <c r="BG229"/>
  <c r="BH229" s="1"/>
  <c r="BG225"/>
  <c r="BH225" s="1"/>
  <c r="BG235"/>
  <c r="BH235" s="1"/>
  <c r="BG224"/>
  <c r="BH224" s="1"/>
  <c r="BG223"/>
  <c r="BH223" s="1"/>
  <c r="BG233"/>
  <c r="BH233" s="1"/>
  <c r="BG238"/>
  <c r="BH238" s="1"/>
  <c r="BG236"/>
  <c r="BH236" s="1"/>
  <c r="BG242"/>
  <c r="BH242" s="1"/>
  <c r="BG230"/>
  <c r="BH230" s="1"/>
  <c r="AG305" i="44"/>
  <c r="AG308" s="1"/>
  <c r="AG304"/>
  <c r="AG307" s="1"/>
  <c r="BL214"/>
  <c r="BL215"/>
  <c r="BL216" s="1"/>
  <c r="BQ210"/>
  <c r="BQ223"/>
  <c r="BQ227"/>
  <c r="BQ226"/>
  <c r="BZ213"/>
  <c r="BQ228"/>
  <c r="BQ213"/>
  <c r="F240"/>
  <c r="BQ221"/>
  <c r="BQ215"/>
  <c r="BQ222"/>
  <c r="BQ211"/>
  <c r="BQ217"/>
  <c r="BQ229"/>
  <c r="BQ225"/>
  <c r="BQ219"/>
  <c r="BQ224"/>
  <c r="BQ220"/>
  <c r="BQ214"/>
  <c r="BQ216"/>
  <c r="BQ212"/>
  <c r="BQ218"/>
  <c r="AX220"/>
  <c r="H237" s="1"/>
  <c r="AZ209"/>
  <c r="AX219" s="1"/>
  <c r="G237" s="1"/>
  <c r="AG278" i="40"/>
  <c r="AG277"/>
  <c r="AG279" s="1"/>
  <c r="AG261" i="44"/>
  <c r="AG263" s="1"/>
  <c r="AG262"/>
  <c r="AZ221" i="40"/>
  <c r="AX232" s="1"/>
  <c r="G250" s="1"/>
  <c r="BA222"/>
  <c r="AX233" s="1"/>
  <c r="H250" s="1"/>
  <c r="BL227"/>
  <c r="BL228"/>
  <c r="BL229" s="1"/>
  <c r="AB331"/>
  <c r="AC331" s="1"/>
  <c r="AB319"/>
  <c r="AC319" s="1"/>
  <c r="AB321"/>
  <c r="AC321" s="1"/>
  <c r="AB322"/>
  <c r="AC322" s="1"/>
  <c r="AB327"/>
  <c r="AC327" s="1"/>
  <c r="AB318"/>
  <c r="AB328"/>
  <c r="AC328" s="1"/>
  <c r="AB332"/>
  <c r="AC332" s="1"/>
  <c r="AB338"/>
  <c r="AC338" s="1"/>
  <c r="AB330"/>
  <c r="AC330" s="1"/>
  <c r="AB329"/>
  <c r="AC329" s="1"/>
  <c r="AB320"/>
  <c r="AC320" s="1"/>
  <c r="AB324"/>
  <c r="AC324" s="1"/>
  <c r="AB336"/>
  <c r="AC336" s="1"/>
  <c r="AB333"/>
  <c r="AC333" s="1"/>
  <c r="AB335"/>
  <c r="AC335" s="1"/>
  <c r="AB325"/>
  <c r="AC325" s="1"/>
  <c r="AB326"/>
  <c r="AC326" s="1"/>
  <c r="AB323"/>
  <c r="AC323" s="1"/>
  <c r="AB337"/>
  <c r="AC337" s="1"/>
  <c r="AB334"/>
  <c r="AC334" s="1"/>
  <c r="G311" i="44"/>
  <c r="H48" s="1"/>
  <c r="G333" i="40"/>
  <c r="H54" s="1"/>
  <c r="V254" i="44"/>
  <c r="G278"/>
  <c r="AG323" i="40"/>
  <c r="AG326" s="1"/>
  <c r="AG324"/>
  <c r="AG327" s="1"/>
  <c r="BG179" i="44"/>
  <c r="BH179" s="1"/>
  <c r="BG175"/>
  <c r="BH175" s="1"/>
  <c r="BG165"/>
  <c r="BH165" s="1"/>
  <c r="BG182"/>
  <c r="BH182" s="1"/>
  <c r="BG176"/>
  <c r="BH176" s="1"/>
  <c r="BG173"/>
  <c r="BH173" s="1"/>
  <c r="BG171"/>
  <c r="BH171" s="1"/>
  <c r="BG174"/>
  <c r="BH174" s="1"/>
  <c r="BG168"/>
  <c r="BH168" s="1"/>
  <c r="BG177"/>
  <c r="BH177" s="1"/>
  <c r="BG167"/>
  <c r="BH167" s="1"/>
  <c r="BG170"/>
  <c r="BH170" s="1"/>
  <c r="BG180"/>
  <c r="BH180" s="1"/>
  <c r="BG184"/>
  <c r="BH184" s="1"/>
  <c r="BG178"/>
  <c r="BH178" s="1"/>
  <c r="BG183"/>
  <c r="BH183" s="1"/>
  <c r="BG166"/>
  <c r="BH166" s="1"/>
  <c r="BG169"/>
  <c r="BH169" s="1"/>
  <c r="BG172"/>
  <c r="BH172" s="1"/>
  <c r="BG181"/>
  <c r="BH181" s="1"/>
  <c r="BG228"/>
  <c r="BH228" s="1"/>
  <c r="BG216"/>
  <c r="BH216" s="1"/>
  <c r="BG218"/>
  <c r="BH218" s="1"/>
  <c r="BG214"/>
  <c r="BH214" s="1"/>
  <c r="BG210"/>
  <c r="BH210" s="1"/>
  <c r="BG220"/>
  <c r="BH220" s="1"/>
  <c r="BG226"/>
  <c r="BH226" s="1"/>
  <c r="BG223"/>
  <c r="BH223" s="1"/>
  <c r="BG225"/>
  <c r="BH225" s="1"/>
  <c r="BG222"/>
  <c r="BH222" s="1"/>
  <c r="BG215"/>
  <c r="BH215" s="1"/>
  <c r="BG229"/>
  <c r="BH229" s="1"/>
  <c r="BG227"/>
  <c r="BH227" s="1"/>
  <c r="BG221"/>
  <c r="BH221" s="1"/>
  <c r="BG219"/>
  <c r="BH219" s="1"/>
  <c r="BG217"/>
  <c r="BH217" s="1"/>
  <c r="BG224"/>
  <c r="BH224" s="1"/>
  <c r="BG211"/>
  <c r="BH211" s="1"/>
  <c r="BG213"/>
  <c r="BH213" s="1"/>
  <c r="BG212"/>
  <c r="BH212" s="1"/>
  <c r="G314"/>
  <c r="H51" s="1"/>
  <c r="G332" i="40"/>
  <c r="H53" s="1"/>
  <c r="G313" i="44"/>
  <c r="H50" s="1"/>
  <c r="A182" i="40"/>
  <c r="A230"/>
  <c r="A278" s="1"/>
  <c r="A326" s="1"/>
  <c r="V317"/>
  <c r="U329" s="1"/>
  <c r="F342" s="1"/>
  <c r="W318"/>
  <c r="U330" s="1"/>
  <c r="G342" s="1"/>
  <c r="AK316" i="44"/>
  <c r="AK312"/>
  <c r="AK309"/>
  <c r="AK311"/>
  <c r="E326"/>
  <c r="AK301"/>
  <c r="AK318"/>
  <c r="AK307"/>
  <c r="AK314"/>
  <c r="AK305"/>
  <c r="AK304"/>
  <c r="AK303"/>
  <c r="AK310"/>
  <c r="AS302"/>
  <c r="AK313"/>
  <c r="AK308"/>
  <c r="AK319"/>
  <c r="AK315"/>
  <c r="AK302"/>
  <c r="AK306"/>
  <c r="AK317"/>
  <c r="AK300"/>
  <c r="AB273"/>
  <c r="AC273" s="1"/>
  <c r="AB271"/>
  <c r="AC271" s="1"/>
  <c r="AB263"/>
  <c r="AC263" s="1"/>
  <c r="AB260"/>
  <c r="AC260" s="1"/>
  <c r="AB266"/>
  <c r="AC266" s="1"/>
  <c r="AB264"/>
  <c r="AC264" s="1"/>
  <c r="AB257"/>
  <c r="AC257" s="1"/>
  <c r="AB259"/>
  <c r="AC259" s="1"/>
  <c r="AB256"/>
  <c r="AC256" s="1"/>
  <c r="AB270"/>
  <c r="AC270" s="1"/>
  <c r="AB262"/>
  <c r="AC262" s="1"/>
  <c r="AB258"/>
  <c r="AC258" s="1"/>
  <c r="AB255"/>
  <c r="AC255" s="1"/>
  <c r="AB268"/>
  <c r="AC268" s="1"/>
  <c r="AB267"/>
  <c r="AC267" s="1"/>
  <c r="AB272"/>
  <c r="AC272" s="1"/>
  <c r="AB274"/>
  <c r="AC274" s="1"/>
  <c r="AB265"/>
  <c r="AC265" s="1"/>
  <c r="AB269"/>
  <c r="AC269" s="1"/>
  <c r="AB261"/>
  <c r="AC261" s="1"/>
  <c r="V269" i="40"/>
  <c r="U281" s="1"/>
  <c r="F294" s="1"/>
  <c r="W270"/>
  <c r="U282" s="1"/>
  <c r="G294" s="1"/>
  <c r="AK289"/>
  <c r="AK276"/>
  <c r="AK274"/>
  <c r="AK271"/>
  <c r="AK272"/>
  <c r="AK275"/>
  <c r="AK273"/>
  <c r="AK287"/>
  <c r="AK286"/>
  <c r="AK278"/>
  <c r="AK290"/>
  <c r="AK277"/>
  <c r="AK280"/>
  <c r="AK282"/>
  <c r="AK285"/>
  <c r="AK288"/>
  <c r="AK270"/>
  <c r="AK283"/>
  <c r="E297"/>
  <c r="AS273"/>
  <c r="AK279"/>
  <c r="AK284"/>
  <c r="AK281"/>
  <c r="AK256" i="44"/>
  <c r="E281"/>
  <c r="AK273"/>
  <c r="AK266"/>
  <c r="AK267"/>
  <c r="AK261"/>
  <c r="AK260"/>
  <c r="AK269"/>
  <c r="AS257"/>
  <c r="AK264"/>
  <c r="AK255"/>
  <c r="AK265"/>
  <c r="AK258"/>
  <c r="AK272"/>
  <c r="AK257"/>
  <c r="AK262"/>
  <c r="AK268"/>
  <c r="AK270"/>
  <c r="AK271"/>
  <c r="AK274"/>
  <c r="AK259"/>
  <c r="AK263"/>
  <c r="AB316"/>
  <c r="AC316" s="1"/>
  <c r="AB309"/>
  <c r="AC309" s="1"/>
  <c r="AB300"/>
  <c r="AC300" s="1"/>
  <c r="AB306"/>
  <c r="AC306" s="1"/>
  <c r="AB315"/>
  <c r="AC315" s="1"/>
  <c r="AB314"/>
  <c r="AC314" s="1"/>
  <c r="AB318"/>
  <c r="AC318" s="1"/>
  <c r="AB304"/>
  <c r="AC304" s="1"/>
  <c r="AB313"/>
  <c r="AC313" s="1"/>
  <c r="AB303"/>
  <c r="AC303" s="1"/>
  <c r="AB301"/>
  <c r="AC301" s="1"/>
  <c r="AB317"/>
  <c r="AC317" s="1"/>
  <c r="AB312"/>
  <c r="AC312" s="1"/>
  <c r="AB310"/>
  <c r="AC310" s="1"/>
  <c r="AB311"/>
  <c r="AC311" s="1"/>
  <c r="AB305"/>
  <c r="AC305" s="1"/>
  <c r="AB319"/>
  <c r="AC319" s="1"/>
  <c r="AB308"/>
  <c r="AC308" s="1"/>
  <c r="AB307"/>
  <c r="AC307" s="1"/>
  <c r="AB302"/>
  <c r="AC302" s="1"/>
  <c r="G330" i="40"/>
  <c r="H51" s="1"/>
  <c r="G331"/>
  <c r="H52" s="1"/>
  <c r="AG262" i="62" l="1"/>
  <c r="AG261"/>
  <c r="AG263" s="1"/>
  <c r="AB257"/>
  <c r="AC257" s="1"/>
  <c r="AB271"/>
  <c r="AC271" s="1"/>
  <c r="AB258"/>
  <c r="AC258" s="1"/>
  <c r="AB268"/>
  <c r="AC268" s="1"/>
  <c r="AB259"/>
  <c r="AC259" s="1"/>
  <c r="AB262"/>
  <c r="AC262" s="1"/>
  <c r="AB263"/>
  <c r="AC263" s="1"/>
  <c r="AB272"/>
  <c r="AC272" s="1"/>
  <c r="AB264"/>
  <c r="AC264" s="1"/>
  <c r="AB260"/>
  <c r="AC260" s="1"/>
  <c r="AB267"/>
  <c r="AC267" s="1"/>
  <c r="AB270"/>
  <c r="AC270" s="1"/>
  <c r="AB269"/>
  <c r="AC269" s="1"/>
  <c r="AB266"/>
  <c r="AC266" s="1"/>
  <c r="AB273"/>
  <c r="AC273" s="1"/>
  <c r="AB256"/>
  <c r="AC256" s="1"/>
  <c r="AB265"/>
  <c r="AC265" s="1"/>
  <c r="AB274"/>
  <c r="AC274" s="1"/>
  <c r="AB255"/>
  <c r="AC255" s="1"/>
  <c r="AA266" s="1"/>
  <c r="G279" s="1"/>
  <c r="AB261"/>
  <c r="AC261" s="1"/>
  <c r="R4" i="44"/>
  <c r="R5"/>
  <c r="BT170" i="60"/>
  <c r="BT169"/>
  <c r="AG304"/>
  <c r="AG305"/>
  <c r="AN302" i="62"/>
  <c r="AF318"/>
  <c r="AF314"/>
  <c r="AF310"/>
  <c r="AF306"/>
  <c r="AF302"/>
  <c r="AF319"/>
  <c r="AF315"/>
  <c r="AF311"/>
  <c r="AF307"/>
  <c r="AF303"/>
  <c r="E325"/>
  <c r="AF316"/>
  <c r="AF312"/>
  <c r="AF308"/>
  <c r="AF304"/>
  <c r="AF300"/>
  <c r="AF317"/>
  <c r="AF313"/>
  <c r="AF309"/>
  <c r="AF305"/>
  <c r="AF301"/>
  <c r="P269" i="40"/>
  <c r="O281" s="1"/>
  <c r="F293" s="1"/>
  <c r="Q270"/>
  <c r="O282" s="1"/>
  <c r="G293" s="1"/>
  <c r="G311" i="55"/>
  <c r="H48" s="1"/>
  <c r="AS257" i="62"/>
  <c r="AK259"/>
  <c r="AK263"/>
  <c r="AK264"/>
  <c r="AK270"/>
  <c r="AK272"/>
  <c r="AK271"/>
  <c r="AK257"/>
  <c r="E281"/>
  <c r="AK260"/>
  <c r="AK268"/>
  <c r="AK262"/>
  <c r="AK267"/>
  <c r="AK269"/>
  <c r="AK255"/>
  <c r="AK256"/>
  <c r="AK266"/>
  <c r="AK273"/>
  <c r="AK274"/>
  <c r="AK258"/>
  <c r="AK261"/>
  <c r="AK265"/>
  <c r="P317" i="40"/>
  <c r="O329" s="1"/>
  <c r="F341" s="1"/>
  <c r="Q318"/>
  <c r="O330" s="1"/>
  <c r="G341" s="1"/>
  <c r="R17" i="44"/>
  <c r="R21"/>
  <c r="R12"/>
  <c r="R10"/>
  <c r="U310"/>
  <c r="F323" s="1"/>
  <c r="U265"/>
  <c r="F278" s="1"/>
  <c r="A218" i="62"/>
  <c r="A263" s="1"/>
  <c r="A308" s="1"/>
  <c r="A173"/>
  <c r="BA165"/>
  <c r="AX176" s="1"/>
  <c r="G192" s="1"/>
  <c r="AZ164"/>
  <c r="AX175" s="1"/>
  <c r="F192" s="1"/>
  <c r="G314"/>
  <c r="H51" s="1"/>
  <c r="BZ168"/>
  <c r="E196" s="1"/>
  <c r="BQ166"/>
  <c r="BQ168"/>
  <c r="BQ173"/>
  <c r="BQ174"/>
  <c r="BQ182"/>
  <c r="BQ181"/>
  <c r="BQ172"/>
  <c r="BQ179"/>
  <c r="BQ175"/>
  <c r="BQ183"/>
  <c r="BQ165"/>
  <c r="BQ176"/>
  <c r="BQ169"/>
  <c r="BQ167"/>
  <c r="BQ178"/>
  <c r="BQ177"/>
  <c r="BQ184"/>
  <c r="BQ170"/>
  <c r="BQ180"/>
  <c r="BQ171"/>
  <c r="A129"/>
  <c r="A85"/>
  <c r="BL215"/>
  <c r="BL216" s="1"/>
  <c r="BL214"/>
  <c r="BA210"/>
  <c r="AX220" s="1"/>
  <c r="H237" s="1"/>
  <c r="AZ209"/>
  <c r="AX219" s="1"/>
  <c r="G237" s="1"/>
  <c r="BM169"/>
  <c r="BL172" s="1"/>
  <c r="BM170"/>
  <c r="BL173" s="1"/>
  <c r="BG221"/>
  <c r="BH221" s="1"/>
  <c r="BG229"/>
  <c r="BH229" s="1"/>
  <c r="BG222"/>
  <c r="BH222" s="1"/>
  <c r="BG211"/>
  <c r="BH211" s="1"/>
  <c r="BG212"/>
  <c r="BH212" s="1"/>
  <c r="BG223"/>
  <c r="BH223" s="1"/>
  <c r="BG225"/>
  <c r="BH225" s="1"/>
  <c r="BG214"/>
  <c r="BH214" s="1"/>
  <c r="BG213"/>
  <c r="BH213" s="1"/>
  <c r="BG227"/>
  <c r="BH227" s="1"/>
  <c r="BG219"/>
  <c r="BH219" s="1"/>
  <c r="BG224"/>
  <c r="BH224" s="1"/>
  <c r="BG217"/>
  <c r="BH217" s="1"/>
  <c r="BG215"/>
  <c r="BH215" s="1"/>
  <c r="BG210"/>
  <c r="BG220"/>
  <c r="BH220" s="1"/>
  <c r="BG228"/>
  <c r="BH228" s="1"/>
  <c r="BG226"/>
  <c r="BH226" s="1"/>
  <c r="BG218"/>
  <c r="BH218" s="1"/>
  <c r="BG216"/>
  <c r="BH216" s="1"/>
  <c r="G311"/>
  <c r="H48" s="1"/>
  <c r="BG178"/>
  <c r="BH178" s="1"/>
  <c r="BG173"/>
  <c r="BH173" s="1"/>
  <c r="BG177"/>
  <c r="BH177" s="1"/>
  <c r="BG184"/>
  <c r="BH184" s="1"/>
  <c r="BG183"/>
  <c r="BH183" s="1"/>
  <c r="BG182"/>
  <c r="BH182" s="1"/>
  <c r="BG181"/>
  <c r="BH181" s="1"/>
  <c r="BG180"/>
  <c r="BH180" s="1"/>
  <c r="BG179"/>
  <c r="BH179" s="1"/>
  <c r="BG176"/>
  <c r="BH176" s="1"/>
  <c r="BG174"/>
  <c r="BH174" s="1"/>
  <c r="BG175"/>
  <c r="BH175" s="1"/>
  <c r="BG169"/>
  <c r="BH169" s="1"/>
  <c r="BG172"/>
  <c r="BH172" s="1"/>
  <c r="BG171"/>
  <c r="BH171" s="1"/>
  <c r="BG170"/>
  <c r="BH170" s="1"/>
  <c r="BG167"/>
  <c r="BH167" s="1"/>
  <c r="BG166"/>
  <c r="BH166" s="1"/>
  <c r="BG165"/>
  <c r="BG168"/>
  <c r="BH168" s="1"/>
  <c r="BZ213"/>
  <c r="F241" s="1"/>
  <c r="BQ217"/>
  <c r="BQ224"/>
  <c r="BQ220"/>
  <c r="BQ228"/>
  <c r="BQ226"/>
  <c r="BQ223"/>
  <c r="BQ210"/>
  <c r="BQ213"/>
  <c r="BQ214"/>
  <c r="BQ219"/>
  <c r="BQ212"/>
  <c r="BQ221"/>
  <c r="BQ227"/>
  <c r="BQ211"/>
  <c r="BQ218"/>
  <c r="BQ215"/>
  <c r="BQ216"/>
  <c r="BQ222"/>
  <c r="BQ225"/>
  <c r="BQ229"/>
  <c r="G312"/>
  <c r="H49" s="1"/>
  <c r="G313"/>
  <c r="H50" s="1"/>
  <c r="AG261" i="60"/>
  <c r="AG263" s="1"/>
  <c r="AG262"/>
  <c r="BS214"/>
  <c r="BS215"/>
  <c r="BS216" s="1"/>
  <c r="BS173"/>
  <c r="BS172"/>
  <c r="E281"/>
  <c r="AK271"/>
  <c r="AK268"/>
  <c r="AK265"/>
  <c r="AK263"/>
  <c r="AK260"/>
  <c r="AK257"/>
  <c r="AK274"/>
  <c r="AK269"/>
  <c r="AK266"/>
  <c r="AS257"/>
  <c r="AK270"/>
  <c r="AK267"/>
  <c r="AK259"/>
  <c r="AK258"/>
  <c r="AK273"/>
  <c r="AK272"/>
  <c r="AK262"/>
  <c r="AK261"/>
  <c r="AK264"/>
  <c r="V254"/>
  <c r="U265" s="1"/>
  <c r="F278" s="1"/>
  <c r="W255"/>
  <c r="U266" s="1"/>
  <c r="G278" s="1"/>
  <c r="AK317"/>
  <c r="AK307"/>
  <c r="AK305"/>
  <c r="AK318"/>
  <c r="AK314"/>
  <c r="AK312"/>
  <c r="AK309"/>
  <c r="AK319"/>
  <c r="AK315"/>
  <c r="AK311"/>
  <c r="AK306"/>
  <c r="E326"/>
  <c r="AK316"/>
  <c r="AK313"/>
  <c r="AK310"/>
  <c r="AK308"/>
  <c r="AK303"/>
  <c r="AK304"/>
  <c r="AS302"/>
  <c r="AK302"/>
  <c r="P299"/>
  <c r="O310" s="1"/>
  <c r="F322" s="1"/>
  <c r="Q300"/>
  <c r="O311" s="1"/>
  <c r="G322" s="1"/>
  <c r="G314"/>
  <c r="H51" s="1"/>
  <c r="BG164"/>
  <c r="BE175" s="1"/>
  <c r="F193" s="1"/>
  <c r="BH165"/>
  <c r="BE176" s="1"/>
  <c r="G193" s="1"/>
  <c r="AB314"/>
  <c r="AC314" s="1"/>
  <c r="AB308"/>
  <c r="AC308" s="1"/>
  <c r="AB313"/>
  <c r="AC313" s="1"/>
  <c r="AB304"/>
  <c r="AC304" s="1"/>
  <c r="AB309"/>
  <c r="AC309" s="1"/>
  <c r="AB319"/>
  <c r="AC319" s="1"/>
  <c r="AB310"/>
  <c r="AC310" s="1"/>
  <c r="AB316"/>
  <c r="AC316" s="1"/>
  <c r="AB305"/>
  <c r="AC305" s="1"/>
  <c r="AB318"/>
  <c r="AC318" s="1"/>
  <c r="AB311"/>
  <c r="AC311" s="1"/>
  <c r="AB307"/>
  <c r="AC307" s="1"/>
  <c r="AB317"/>
  <c r="AC317" s="1"/>
  <c r="AB302"/>
  <c r="AC302" s="1"/>
  <c r="AC301"/>
  <c r="AB312"/>
  <c r="AC312" s="1"/>
  <c r="AB315"/>
  <c r="AC315" s="1"/>
  <c r="AB306"/>
  <c r="AC306" s="1"/>
  <c r="AB303"/>
  <c r="AC303" s="1"/>
  <c r="BH210"/>
  <c r="BE220" s="1"/>
  <c r="H238" s="1"/>
  <c r="BG209"/>
  <c r="BE219" s="1"/>
  <c r="G238" s="1"/>
  <c r="F241"/>
  <c r="CG213"/>
  <c r="BX215"/>
  <c r="BX225"/>
  <c r="BX229"/>
  <c r="BX221"/>
  <c r="BX222"/>
  <c r="BX217"/>
  <c r="BX219"/>
  <c r="BX218"/>
  <c r="BX212"/>
  <c r="BX226"/>
  <c r="BX220"/>
  <c r="BX224"/>
  <c r="BX223"/>
  <c r="BX227"/>
  <c r="BX228"/>
  <c r="BX213"/>
  <c r="BX216"/>
  <c r="BX214"/>
  <c r="BN184"/>
  <c r="BO184" s="1"/>
  <c r="BN183"/>
  <c r="BO183" s="1"/>
  <c r="BN182"/>
  <c r="BO182" s="1"/>
  <c r="BN181"/>
  <c r="BO181" s="1"/>
  <c r="BN180"/>
  <c r="BO180" s="1"/>
  <c r="BN179"/>
  <c r="BO179" s="1"/>
  <c r="BN177"/>
  <c r="BO177" s="1"/>
  <c r="BN172"/>
  <c r="BO172" s="1"/>
  <c r="BN167"/>
  <c r="BO167" s="1"/>
  <c r="BO166"/>
  <c r="BN174"/>
  <c r="BO174" s="1"/>
  <c r="BN173"/>
  <c r="BO173" s="1"/>
  <c r="BN178"/>
  <c r="BO178" s="1"/>
  <c r="BN170"/>
  <c r="BO170" s="1"/>
  <c r="BN176"/>
  <c r="BO176" s="1"/>
  <c r="BN171"/>
  <c r="BO171" s="1"/>
  <c r="BN169"/>
  <c r="BO169" s="1"/>
  <c r="BN175"/>
  <c r="BO175" s="1"/>
  <c r="BN168"/>
  <c r="BO168" s="1"/>
  <c r="Q255"/>
  <c r="O266" s="1"/>
  <c r="G277" s="1"/>
  <c r="P254"/>
  <c r="O265" s="1"/>
  <c r="F277" s="1"/>
  <c r="AG308"/>
  <c r="AG307"/>
  <c r="G312"/>
  <c r="H49" s="1"/>
  <c r="A219"/>
  <c r="A264" s="1"/>
  <c r="A309" s="1"/>
  <c r="A174"/>
  <c r="AB259"/>
  <c r="AC259" s="1"/>
  <c r="AB269"/>
  <c r="AC269" s="1"/>
  <c r="AB257"/>
  <c r="AC257" s="1"/>
  <c r="AB270"/>
  <c r="AC270" s="1"/>
  <c r="AB265"/>
  <c r="AC265" s="1"/>
  <c r="AB273"/>
  <c r="AC273" s="1"/>
  <c r="AB261"/>
  <c r="AC261" s="1"/>
  <c r="AB258"/>
  <c r="AC258" s="1"/>
  <c r="AC256"/>
  <c r="AB260"/>
  <c r="AC260" s="1"/>
  <c r="AB266"/>
  <c r="AC266" s="1"/>
  <c r="AB274"/>
  <c r="AC274" s="1"/>
  <c r="AB271"/>
  <c r="AC271" s="1"/>
  <c r="AB262"/>
  <c r="AC262" s="1"/>
  <c r="AB268"/>
  <c r="AC268" s="1"/>
  <c r="AB272"/>
  <c r="AC272" s="1"/>
  <c r="AB267"/>
  <c r="AC267" s="1"/>
  <c r="AB263"/>
  <c r="AC263" s="1"/>
  <c r="AB264"/>
  <c r="AC264" s="1"/>
  <c r="G313"/>
  <c r="H50" s="1"/>
  <c r="E196"/>
  <c r="CG168"/>
  <c r="BX183"/>
  <c r="BX178"/>
  <c r="BX174"/>
  <c r="BX184"/>
  <c r="BX175"/>
  <c r="BX180"/>
  <c r="BX177"/>
  <c r="BX176"/>
  <c r="BX170"/>
  <c r="BX172"/>
  <c r="BX173"/>
  <c r="BX181"/>
  <c r="BX167"/>
  <c r="BX179"/>
  <c r="BX182"/>
  <c r="BX171"/>
  <c r="BX168"/>
  <c r="BX169"/>
  <c r="W300"/>
  <c r="U311" s="1"/>
  <c r="G323" s="1"/>
  <c r="V299"/>
  <c r="U310" s="1"/>
  <c r="F323" s="1"/>
  <c r="BN229"/>
  <c r="BO229" s="1"/>
  <c r="BN227"/>
  <c r="BO227" s="1"/>
  <c r="BN219"/>
  <c r="BO219" s="1"/>
  <c r="BN215"/>
  <c r="BO215" s="1"/>
  <c r="BN224"/>
  <c r="BO224" s="1"/>
  <c r="BN220"/>
  <c r="BO220" s="1"/>
  <c r="BN222"/>
  <c r="BO222" s="1"/>
  <c r="BN216"/>
  <c r="BO216" s="1"/>
  <c r="BO211"/>
  <c r="BN228"/>
  <c r="BO228" s="1"/>
  <c r="BN226"/>
  <c r="BO226" s="1"/>
  <c r="BN221"/>
  <c r="BO221" s="1"/>
  <c r="BN217"/>
  <c r="BO217" s="1"/>
  <c r="BN218"/>
  <c r="BO218" s="1"/>
  <c r="BN213"/>
  <c r="BO213" s="1"/>
  <c r="BN225"/>
  <c r="BO225" s="1"/>
  <c r="BN223"/>
  <c r="BO223" s="1"/>
  <c r="BN212"/>
  <c r="BO212" s="1"/>
  <c r="BN214"/>
  <c r="BO214" s="1"/>
  <c r="A86"/>
  <c r="A130"/>
  <c r="G311"/>
  <c r="H48" s="1"/>
  <c r="W300" i="59"/>
  <c r="U311" s="1"/>
  <c r="G323" s="1"/>
  <c r="V299"/>
  <c r="U310" s="1"/>
  <c r="F323" s="1"/>
  <c r="V254"/>
  <c r="U265" s="1"/>
  <c r="F278" s="1"/>
  <c r="W255"/>
  <c r="U266" s="1"/>
  <c r="G278" s="1"/>
  <c r="G312"/>
  <c r="H49" s="1"/>
  <c r="G311"/>
  <c r="H48" s="1"/>
  <c r="AG305"/>
  <c r="AG308" s="1"/>
  <c r="AG304"/>
  <c r="AG307" s="1"/>
  <c r="AG261"/>
  <c r="AG263" s="1"/>
  <c r="AG262"/>
  <c r="AK274"/>
  <c r="AK270"/>
  <c r="AK266"/>
  <c r="AK258"/>
  <c r="AK256"/>
  <c r="E281"/>
  <c r="AK271"/>
  <c r="AK268"/>
  <c r="AK265"/>
  <c r="AK263"/>
  <c r="AK272"/>
  <c r="AK273"/>
  <c r="AK269"/>
  <c r="AK267"/>
  <c r="AK264"/>
  <c r="AK261"/>
  <c r="AK259"/>
  <c r="AK255"/>
  <c r="AK257"/>
  <c r="AK260"/>
  <c r="AK262"/>
  <c r="AS257"/>
  <c r="AB274"/>
  <c r="AC274" s="1"/>
  <c r="AB264"/>
  <c r="AC264" s="1"/>
  <c r="AB265"/>
  <c r="AC265" s="1"/>
  <c r="AB255"/>
  <c r="AB268"/>
  <c r="AC268" s="1"/>
  <c r="AB273"/>
  <c r="AC273" s="1"/>
  <c r="AB266"/>
  <c r="AC266" s="1"/>
  <c r="AB259"/>
  <c r="AC259" s="1"/>
  <c r="AB271"/>
  <c r="AC271" s="1"/>
  <c r="AB260"/>
  <c r="AC260" s="1"/>
  <c r="AB267"/>
  <c r="AC267" s="1"/>
  <c r="AB270"/>
  <c r="AC270" s="1"/>
  <c r="AB256"/>
  <c r="AC256" s="1"/>
  <c r="AB261"/>
  <c r="AC261" s="1"/>
  <c r="AB258"/>
  <c r="AC258" s="1"/>
  <c r="AB262"/>
  <c r="AC262" s="1"/>
  <c r="AB272"/>
  <c r="AC272" s="1"/>
  <c r="AB269"/>
  <c r="AC269" s="1"/>
  <c r="AB263"/>
  <c r="AC263" s="1"/>
  <c r="AB257"/>
  <c r="AC257" s="1"/>
  <c r="G314"/>
  <c r="H51" s="1"/>
  <c r="BN221"/>
  <c r="BO221" s="1"/>
  <c r="BN224"/>
  <c r="BO224" s="1"/>
  <c r="BN222"/>
  <c r="BO222" s="1"/>
  <c r="BN215"/>
  <c r="BO215" s="1"/>
  <c r="BN211"/>
  <c r="BO211" s="1"/>
  <c r="BN223"/>
  <c r="BO223" s="1"/>
  <c r="BN228"/>
  <c r="BO228" s="1"/>
  <c r="BN225"/>
  <c r="BO225" s="1"/>
  <c r="BN226"/>
  <c r="BO226" s="1"/>
  <c r="BN212"/>
  <c r="BO212" s="1"/>
  <c r="BN227"/>
  <c r="BO227" s="1"/>
  <c r="BN219"/>
  <c r="BO219" s="1"/>
  <c r="BN229"/>
  <c r="BO229" s="1"/>
  <c r="BN216"/>
  <c r="BO216" s="1"/>
  <c r="BN213"/>
  <c r="BO213" s="1"/>
  <c r="BN220"/>
  <c r="BO220" s="1"/>
  <c r="BN217"/>
  <c r="BO217" s="1"/>
  <c r="BN218"/>
  <c r="BO218" s="1"/>
  <c r="BN210"/>
  <c r="BN214"/>
  <c r="BO214" s="1"/>
  <c r="A130"/>
  <c r="A86"/>
  <c r="Q300"/>
  <c r="O311" s="1"/>
  <c r="G322" s="1"/>
  <c r="P299"/>
  <c r="O310" s="1"/>
  <c r="F322" s="1"/>
  <c r="BS215"/>
  <c r="BS216" s="1"/>
  <c r="BS214"/>
  <c r="F241"/>
  <c r="CG213"/>
  <c r="BX226"/>
  <c r="BX219"/>
  <c r="BX211"/>
  <c r="BX222"/>
  <c r="BX213"/>
  <c r="BX223"/>
  <c r="BX227"/>
  <c r="BX220"/>
  <c r="BX218"/>
  <c r="BX229"/>
  <c r="BX216"/>
  <c r="BX228"/>
  <c r="BX221"/>
  <c r="BX215"/>
  <c r="BX210"/>
  <c r="BX212"/>
  <c r="BX225"/>
  <c r="BX217"/>
  <c r="BX224"/>
  <c r="BX214"/>
  <c r="BT169"/>
  <c r="BS172" s="1"/>
  <c r="BT170"/>
  <c r="BS173" s="1"/>
  <c r="E196"/>
  <c r="CG168"/>
  <c r="BX174"/>
  <c r="BX175"/>
  <c r="BX171"/>
  <c r="BX182"/>
  <c r="BX173"/>
  <c r="BX183"/>
  <c r="BX168"/>
  <c r="BX177"/>
  <c r="BX178"/>
  <c r="BX181"/>
  <c r="BX184"/>
  <c r="BX166"/>
  <c r="BX165"/>
  <c r="BX169"/>
  <c r="BX167"/>
  <c r="BX172"/>
  <c r="BX170"/>
  <c r="BX176"/>
  <c r="BX179"/>
  <c r="BX180"/>
  <c r="P254"/>
  <c r="O265" s="1"/>
  <c r="F277" s="1"/>
  <c r="Q255"/>
  <c r="O266" s="1"/>
  <c r="G277" s="1"/>
  <c r="AK317"/>
  <c r="AK318"/>
  <c r="AK314"/>
  <c r="AK312"/>
  <c r="AK309"/>
  <c r="AK319"/>
  <c r="AK315"/>
  <c r="AK311"/>
  <c r="E326"/>
  <c r="AK316"/>
  <c r="AK313"/>
  <c r="AK310"/>
  <c r="AK308"/>
  <c r="AK303"/>
  <c r="AK300"/>
  <c r="AS302"/>
  <c r="AK302"/>
  <c r="AK301"/>
  <c r="AK305"/>
  <c r="AK304"/>
  <c r="AK307"/>
  <c r="AK306"/>
  <c r="AB318"/>
  <c r="AC318" s="1"/>
  <c r="AB311"/>
  <c r="AC311" s="1"/>
  <c r="AB315"/>
  <c r="AC315" s="1"/>
  <c r="AB304"/>
  <c r="AC304" s="1"/>
  <c r="AB305"/>
  <c r="AC305" s="1"/>
  <c r="AB312"/>
  <c r="AC312" s="1"/>
  <c r="AB308"/>
  <c r="AC308" s="1"/>
  <c r="AB306"/>
  <c r="AC306" s="1"/>
  <c r="AB314"/>
  <c r="AC314" s="1"/>
  <c r="AB319"/>
  <c r="AC319" s="1"/>
  <c r="AB310"/>
  <c r="AC310" s="1"/>
  <c r="AB313"/>
  <c r="AC313" s="1"/>
  <c r="AB317"/>
  <c r="AC317" s="1"/>
  <c r="AB301"/>
  <c r="AC301" s="1"/>
  <c r="AB300"/>
  <c r="AB307"/>
  <c r="AC307" s="1"/>
  <c r="AB309"/>
  <c r="AC309" s="1"/>
  <c r="AB316"/>
  <c r="AC316" s="1"/>
  <c r="AB302"/>
  <c r="AC302" s="1"/>
  <c r="AB303"/>
  <c r="AC303" s="1"/>
  <c r="BG164"/>
  <c r="BE175" s="1"/>
  <c r="F193" s="1"/>
  <c r="BH165"/>
  <c r="BE176" s="1"/>
  <c r="G193" s="1"/>
  <c r="A219"/>
  <c r="A264" s="1"/>
  <c r="A309" s="1"/>
  <c r="A174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73"/>
  <c r="BO173" s="1"/>
  <c r="BN171"/>
  <c r="BO171" s="1"/>
  <c r="BN177"/>
  <c r="BO177" s="1"/>
  <c r="BN172"/>
  <c r="BO172" s="1"/>
  <c r="BN178"/>
  <c r="BO178" s="1"/>
  <c r="BN176"/>
  <c r="BO176" s="1"/>
  <c r="BN174"/>
  <c r="BO174" s="1"/>
  <c r="BN170"/>
  <c r="BO170" s="1"/>
  <c r="BN169"/>
  <c r="BO169" s="1"/>
  <c r="BN167"/>
  <c r="BO167" s="1"/>
  <c r="BN166"/>
  <c r="BO166" s="1"/>
  <c r="BN165"/>
  <c r="BN168"/>
  <c r="BO168" s="1"/>
  <c r="BG209"/>
  <c r="BE219" s="1"/>
  <c r="G238" s="1"/>
  <c r="BH210"/>
  <c r="BE220" s="1"/>
  <c r="H238" s="1"/>
  <c r="G313"/>
  <c r="H50" s="1"/>
  <c r="G311" i="58"/>
  <c r="H48" s="1"/>
  <c r="BN221"/>
  <c r="BO221" s="1"/>
  <c r="BN224"/>
  <c r="BO224" s="1"/>
  <c r="BN218"/>
  <c r="BO218" s="1"/>
  <c r="BN213"/>
  <c r="BO213" s="1"/>
  <c r="BN211"/>
  <c r="BO211" s="1"/>
  <c r="BN223"/>
  <c r="BO223" s="1"/>
  <c r="BN229"/>
  <c r="BO229" s="1"/>
  <c r="BN222"/>
  <c r="BO222" s="1"/>
  <c r="BN214"/>
  <c r="BO214" s="1"/>
  <c r="BN210"/>
  <c r="BN227"/>
  <c r="BO227" s="1"/>
  <c r="BN219"/>
  <c r="BO219" s="1"/>
  <c r="BN225"/>
  <c r="BO225" s="1"/>
  <c r="BN215"/>
  <c r="BO215" s="1"/>
  <c r="BN226"/>
  <c r="BO226" s="1"/>
  <c r="BN228"/>
  <c r="BO228" s="1"/>
  <c r="BN220"/>
  <c r="BO220" s="1"/>
  <c r="BN217"/>
  <c r="BO217" s="1"/>
  <c r="BN216"/>
  <c r="BO216" s="1"/>
  <c r="BN212"/>
  <c r="BO212" s="1"/>
  <c r="F241"/>
  <c r="CG213"/>
  <c r="BX228"/>
  <c r="BX226"/>
  <c r="BX217"/>
  <c r="BX220"/>
  <c r="BX216"/>
  <c r="BX223"/>
  <c r="BX227"/>
  <c r="BX213"/>
  <c r="BX212"/>
  <c r="BX224"/>
  <c r="BX214"/>
  <c r="BX211"/>
  <c r="BX219"/>
  <c r="BX215"/>
  <c r="BX221"/>
  <c r="BX218"/>
  <c r="BX229"/>
  <c r="BX225"/>
  <c r="BX222"/>
  <c r="BX210"/>
  <c r="BG209"/>
  <c r="BE219" s="1"/>
  <c r="G238" s="1"/>
  <c r="BH210"/>
  <c r="BE220" s="1"/>
  <c r="H238" s="1"/>
  <c r="AK272"/>
  <c r="AK262"/>
  <c r="AS257"/>
  <c r="AK274"/>
  <c r="AK273"/>
  <c r="AK269"/>
  <c r="AK267"/>
  <c r="AK264"/>
  <c r="AK261"/>
  <c r="AK259"/>
  <c r="AK255"/>
  <c r="AK270"/>
  <c r="AK266"/>
  <c r="AK258"/>
  <c r="AK256"/>
  <c r="AK268"/>
  <c r="AK263"/>
  <c r="E281"/>
  <c r="AK271"/>
  <c r="AK260"/>
  <c r="AK257"/>
  <c r="AK265"/>
  <c r="BT170"/>
  <c r="BS173" s="1"/>
  <c r="BT169"/>
  <c r="BS172" s="1"/>
  <c r="G313"/>
  <c r="H50" s="1"/>
  <c r="G314"/>
  <c r="H51" s="1"/>
  <c r="AB312"/>
  <c r="AC312" s="1"/>
  <c r="AB315"/>
  <c r="AC315" s="1"/>
  <c r="AB306"/>
  <c r="AC306" s="1"/>
  <c r="AB302"/>
  <c r="AC302" s="1"/>
  <c r="AB314"/>
  <c r="AC314" s="1"/>
  <c r="AB308"/>
  <c r="AC308" s="1"/>
  <c r="AB313"/>
  <c r="AC313" s="1"/>
  <c r="AB303"/>
  <c r="AC303" s="1"/>
  <c r="AB304"/>
  <c r="AC304" s="1"/>
  <c r="AB309"/>
  <c r="AC309" s="1"/>
  <c r="AB319"/>
  <c r="AC319" s="1"/>
  <c r="AB310"/>
  <c r="AC310" s="1"/>
  <c r="AB316"/>
  <c r="AC316" s="1"/>
  <c r="AB305"/>
  <c r="AC305" s="1"/>
  <c r="AB300"/>
  <c r="AB318"/>
  <c r="AC318" s="1"/>
  <c r="AB311"/>
  <c r="AC311" s="1"/>
  <c r="AB307"/>
  <c r="AC307" s="1"/>
  <c r="AB317"/>
  <c r="AC317" s="1"/>
  <c r="AB301"/>
  <c r="AC301" s="1"/>
  <c r="AG262"/>
  <c r="AG261"/>
  <c r="AG263" s="1"/>
  <c r="Q255"/>
  <c r="O266" s="1"/>
  <c r="G277" s="1"/>
  <c r="P254"/>
  <c r="O265" s="1"/>
  <c r="F277" s="1"/>
  <c r="E196"/>
  <c r="CG168"/>
  <c r="BX181"/>
  <c r="BX176"/>
  <c r="BX182"/>
  <c r="BX166"/>
  <c r="BX172"/>
  <c r="BX168"/>
  <c r="BX183"/>
  <c r="BX178"/>
  <c r="BX169"/>
  <c r="BX174"/>
  <c r="BX170"/>
  <c r="BX175"/>
  <c r="BX167"/>
  <c r="BX179"/>
  <c r="BX171"/>
  <c r="BX180"/>
  <c r="BX165"/>
  <c r="BX177"/>
  <c r="BX173"/>
  <c r="BX184"/>
  <c r="BN177"/>
  <c r="BO177" s="1"/>
  <c r="BN172"/>
  <c r="BO172" s="1"/>
  <c r="BN178"/>
  <c r="BO178" s="1"/>
  <c r="BN176"/>
  <c r="BO176" s="1"/>
  <c r="BN174"/>
  <c r="BO174" s="1"/>
  <c r="BN170"/>
  <c r="BO170" s="1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67"/>
  <c r="BO167" s="1"/>
  <c r="BN166"/>
  <c r="BO166" s="1"/>
  <c r="BN165"/>
  <c r="BN171"/>
  <c r="BO171" s="1"/>
  <c r="BN168"/>
  <c r="BO168" s="1"/>
  <c r="BN173"/>
  <c r="BO173" s="1"/>
  <c r="AK317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G305"/>
  <c r="AG308" s="1"/>
  <c r="AG304"/>
  <c r="AG307" s="1"/>
  <c r="A219"/>
  <c r="A264" s="1"/>
  <c r="A309" s="1"/>
  <c r="A174"/>
  <c r="BS215"/>
  <c r="BS216" s="1"/>
  <c r="BS214"/>
  <c r="BG164"/>
  <c r="BE175" s="1"/>
  <c r="F193" s="1"/>
  <c r="BH165"/>
  <c r="BE176" s="1"/>
  <c r="G193" s="1"/>
  <c r="G312"/>
  <c r="H49" s="1"/>
  <c r="P299"/>
  <c r="O310" s="1"/>
  <c r="F322" s="1"/>
  <c r="Q300"/>
  <c r="O311" s="1"/>
  <c r="G322" s="1"/>
  <c r="AB264"/>
  <c r="AC264" s="1"/>
  <c r="AB270"/>
  <c r="AC270" s="1"/>
  <c r="AB256"/>
  <c r="AC256" s="1"/>
  <c r="AB259"/>
  <c r="AC259" s="1"/>
  <c r="AB273"/>
  <c r="AC273" s="1"/>
  <c r="AB266"/>
  <c r="AC266" s="1"/>
  <c r="AB263"/>
  <c r="AC263" s="1"/>
  <c r="AB257"/>
  <c r="AC257" s="1"/>
  <c r="AB268"/>
  <c r="AC268" s="1"/>
  <c r="AB267"/>
  <c r="AC267" s="1"/>
  <c r="AB258"/>
  <c r="AC258" s="1"/>
  <c r="AB265"/>
  <c r="AC265" s="1"/>
  <c r="AB271"/>
  <c r="AC271" s="1"/>
  <c r="AB260"/>
  <c r="AC260" s="1"/>
  <c r="AB274"/>
  <c r="AC274" s="1"/>
  <c r="AB269"/>
  <c r="AC269" s="1"/>
  <c r="AB255"/>
  <c r="AB262"/>
  <c r="AC262" s="1"/>
  <c r="AB272"/>
  <c r="AC272" s="1"/>
  <c r="AB261"/>
  <c r="AC261" s="1"/>
  <c r="A86"/>
  <c r="A130"/>
  <c r="V254"/>
  <c r="U265" s="1"/>
  <c r="F278" s="1"/>
  <c r="W255"/>
  <c r="U266" s="1"/>
  <c r="G278" s="1"/>
  <c r="V299"/>
  <c r="U310" s="1"/>
  <c r="F323" s="1"/>
  <c r="W300"/>
  <c r="U311" s="1"/>
  <c r="G323" s="1"/>
  <c r="BG164" i="57"/>
  <c r="BE175" s="1"/>
  <c r="F193" s="1"/>
  <c r="BH165"/>
  <c r="BE176" s="1"/>
  <c r="G193" s="1"/>
  <c r="BN177"/>
  <c r="BO177" s="1"/>
  <c r="BN178"/>
  <c r="BO178" s="1"/>
  <c r="BN176"/>
  <c r="BO176" s="1"/>
  <c r="BN174"/>
  <c r="BO174" s="1"/>
  <c r="BN170"/>
  <c r="BO170" s="1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73"/>
  <c r="BO173" s="1"/>
  <c r="BN171"/>
  <c r="BO171" s="1"/>
  <c r="BN168"/>
  <c r="BO168" s="1"/>
  <c r="BN172"/>
  <c r="BO172" s="1"/>
  <c r="BN167"/>
  <c r="BO167" s="1"/>
  <c r="BN166"/>
  <c r="BO166" s="1"/>
  <c r="BN165"/>
  <c r="W300"/>
  <c r="U311" s="1"/>
  <c r="G323" s="1"/>
  <c r="V299"/>
  <c r="U310" s="1"/>
  <c r="F323" s="1"/>
  <c r="V254"/>
  <c r="U265" s="1"/>
  <c r="F278" s="1"/>
  <c r="W255"/>
  <c r="U266" s="1"/>
  <c r="G278" s="1"/>
  <c r="G311"/>
  <c r="H48" s="1"/>
  <c r="P299"/>
  <c r="O310" s="1"/>
  <c r="F322" s="1"/>
  <c r="Q300"/>
  <c r="O311" s="1"/>
  <c r="G322" s="1"/>
  <c r="AG261"/>
  <c r="AG263" s="1"/>
  <c r="AG262"/>
  <c r="AK274"/>
  <c r="AK270"/>
  <c r="AK266"/>
  <c r="AK271"/>
  <c r="AK268"/>
  <c r="AK265"/>
  <c r="AK263"/>
  <c r="AK260"/>
  <c r="AK257"/>
  <c r="E281"/>
  <c r="AK272"/>
  <c r="AK262"/>
  <c r="AS257"/>
  <c r="AK273"/>
  <c r="AK269"/>
  <c r="AK267"/>
  <c r="AK264"/>
  <c r="AK261"/>
  <c r="AK259"/>
  <c r="AK255"/>
  <c r="AK258"/>
  <c r="AK256"/>
  <c r="AK317"/>
  <c r="AK307"/>
  <c r="AK305"/>
  <c r="AK301"/>
  <c r="AK318"/>
  <c r="AK314"/>
  <c r="AK312"/>
  <c r="AK309"/>
  <c r="AK304"/>
  <c r="AK302"/>
  <c r="AK319"/>
  <c r="AK315"/>
  <c r="AK311"/>
  <c r="AK306"/>
  <c r="E326"/>
  <c r="AK316"/>
  <c r="AK313"/>
  <c r="AK310"/>
  <c r="AK308"/>
  <c r="AK303"/>
  <c r="AK300"/>
  <c r="AS302"/>
  <c r="AG305"/>
  <c r="AG308" s="1"/>
  <c r="AG304"/>
  <c r="AG307" s="1"/>
  <c r="AB262"/>
  <c r="AC262" s="1"/>
  <c r="AB261"/>
  <c r="AC261" s="1"/>
  <c r="AB273"/>
  <c r="AC273" s="1"/>
  <c r="AB266"/>
  <c r="AC266" s="1"/>
  <c r="AB270"/>
  <c r="AC270" s="1"/>
  <c r="AB256"/>
  <c r="AC256" s="1"/>
  <c r="AB274"/>
  <c r="AC274" s="1"/>
  <c r="AB267"/>
  <c r="AC267" s="1"/>
  <c r="AB258"/>
  <c r="AC258" s="1"/>
  <c r="AB263"/>
  <c r="AC263" s="1"/>
  <c r="AB257"/>
  <c r="AC257" s="1"/>
  <c r="AB268"/>
  <c r="AC268" s="1"/>
  <c r="AB272"/>
  <c r="AC272" s="1"/>
  <c r="AB269"/>
  <c r="AC269" s="1"/>
  <c r="AB255"/>
  <c r="AB265"/>
  <c r="AC265" s="1"/>
  <c r="AB260"/>
  <c r="AC260" s="1"/>
  <c r="AB271"/>
  <c r="AC271" s="1"/>
  <c r="AB259"/>
  <c r="AC259" s="1"/>
  <c r="AB264"/>
  <c r="AC264" s="1"/>
  <c r="P254"/>
  <c r="O265" s="1"/>
  <c r="F277" s="1"/>
  <c r="Q255"/>
  <c r="O266" s="1"/>
  <c r="G277" s="1"/>
  <c r="A175"/>
  <c r="A220"/>
  <c r="A265" s="1"/>
  <c r="A310" s="1"/>
  <c r="BS214"/>
  <c r="BS215"/>
  <c r="BS216" s="1"/>
  <c r="E196"/>
  <c r="CG168"/>
  <c r="BX174"/>
  <c r="BX172"/>
  <c r="BX167"/>
  <c r="BX166"/>
  <c r="BX170"/>
  <c r="BX181"/>
  <c r="BX179"/>
  <c r="BX176"/>
  <c r="BX165"/>
  <c r="BX182"/>
  <c r="BX177"/>
  <c r="BX178"/>
  <c r="BX175"/>
  <c r="BX173"/>
  <c r="BX183"/>
  <c r="BX180"/>
  <c r="BX184"/>
  <c r="BX168"/>
  <c r="BX171"/>
  <c r="BX169"/>
  <c r="AB314"/>
  <c r="AC314" s="1"/>
  <c r="AB308"/>
  <c r="AC308" s="1"/>
  <c r="AB313"/>
  <c r="AC313" s="1"/>
  <c r="AB303"/>
  <c r="AC303" s="1"/>
  <c r="AB309"/>
  <c r="AC309" s="1"/>
  <c r="AB319"/>
  <c r="AC319" s="1"/>
  <c r="AB310"/>
  <c r="AC310" s="1"/>
  <c r="AB316"/>
  <c r="AC316" s="1"/>
  <c r="AB305"/>
  <c r="AC305" s="1"/>
  <c r="AB317"/>
  <c r="AC317" s="1"/>
  <c r="AB301"/>
  <c r="AC301" s="1"/>
  <c r="AB318"/>
  <c r="AC318" s="1"/>
  <c r="AB311"/>
  <c r="AC311" s="1"/>
  <c r="AB307"/>
  <c r="AC307" s="1"/>
  <c r="AB302"/>
  <c r="AC302" s="1"/>
  <c r="AB300"/>
  <c r="AB312"/>
  <c r="AC312" s="1"/>
  <c r="AB315"/>
  <c r="AC315" s="1"/>
  <c r="AB306"/>
  <c r="AC306" s="1"/>
  <c r="AB304"/>
  <c r="AC304" s="1"/>
  <c r="G314"/>
  <c r="H51" s="1"/>
  <c r="A87"/>
  <c r="A131"/>
  <c r="F241"/>
  <c r="CG213"/>
  <c r="BX217"/>
  <c r="BX210"/>
  <c r="BX212"/>
  <c r="BX223"/>
  <c r="BX211"/>
  <c r="BX224"/>
  <c r="BX218"/>
  <c r="BX220"/>
  <c r="BX215"/>
  <c r="BX227"/>
  <c r="BX219"/>
  <c r="BX226"/>
  <c r="BX221"/>
  <c r="BX228"/>
  <c r="BX222"/>
  <c r="BX214"/>
  <c r="BX225"/>
  <c r="BX229"/>
  <c r="BX213"/>
  <c r="BX216"/>
  <c r="BT169"/>
  <c r="BS172" s="1"/>
  <c r="BT170"/>
  <c r="BS173" s="1"/>
  <c r="G312"/>
  <c r="H49" s="1"/>
  <c r="BN225"/>
  <c r="BO225" s="1"/>
  <c r="BN223"/>
  <c r="BO223" s="1"/>
  <c r="BN228"/>
  <c r="BO228" s="1"/>
  <c r="BN212"/>
  <c r="BO212" s="1"/>
  <c r="BN213"/>
  <c r="BO213" s="1"/>
  <c r="BN229"/>
  <c r="BO229" s="1"/>
  <c r="BN227"/>
  <c r="BO227" s="1"/>
  <c r="BN219"/>
  <c r="BO219" s="1"/>
  <c r="BN215"/>
  <c r="BO215" s="1"/>
  <c r="BN214"/>
  <c r="BO214" s="1"/>
  <c r="BN211"/>
  <c r="BO211" s="1"/>
  <c r="BN226"/>
  <c r="BO226" s="1"/>
  <c r="BN220"/>
  <c r="BO220" s="1"/>
  <c r="BN217"/>
  <c r="BO217" s="1"/>
  <c r="BN216"/>
  <c r="BO216" s="1"/>
  <c r="BN222"/>
  <c r="BO222" s="1"/>
  <c r="BN221"/>
  <c r="BO221" s="1"/>
  <c r="BN224"/>
  <c r="BO224" s="1"/>
  <c r="BN218"/>
  <c r="BO218" s="1"/>
  <c r="BN210"/>
  <c r="BH210"/>
  <c r="BE220" s="1"/>
  <c r="H238" s="1"/>
  <c r="BG209"/>
  <c r="BE219" s="1"/>
  <c r="G238" s="1"/>
  <c r="G313"/>
  <c r="H50" s="1"/>
  <c r="BU229" i="55"/>
  <c r="BV229" s="1"/>
  <c r="BU214"/>
  <c r="BV214" s="1"/>
  <c r="BU223"/>
  <c r="BV223" s="1"/>
  <c r="BU219"/>
  <c r="BV219" s="1"/>
  <c r="BU212"/>
  <c r="BV212" s="1"/>
  <c r="BU218"/>
  <c r="BV218" s="1"/>
  <c r="BU215"/>
  <c r="BV215" s="1"/>
  <c r="BU227"/>
  <c r="BV227" s="1"/>
  <c r="BU220"/>
  <c r="BV220" s="1"/>
  <c r="BU222"/>
  <c r="BV222" s="1"/>
  <c r="BU216"/>
  <c r="BV216" s="1"/>
  <c r="BU228"/>
  <c r="BV228" s="1"/>
  <c r="BU224"/>
  <c r="BV224" s="1"/>
  <c r="BU211"/>
  <c r="BV211" s="1"/>
  <c r="BU225"/>
  <c r="BV225" s="1"/>
  <c r="BU226"/>
  <c r="BV226" s="1"/>
  <c r="BU213"/>
  <c r="BV213" s="1"/>
  <c r="BU221"/>
  <c r="BV221" s="1"/>
  <c r="BU217"/>
  <c r="BV217" s="1"/>
  <c r="BU210"/>
  <c r="AB274"/>
  <c r="AC274" s="1"/>
  <c r="AB272"/>
  <c r="AC272" s="1"/>
  <c r="AB269"/>
  <c r="AC269" s="1"/>
  <c r="AB255"/>
  <c r="AB268"/>
  <c r="AC268" s="1"/>
  <c r="AB259"/>
  <c r="AC259" s="1"/>
  <c r="AB264"/>
  <c r="AC264" s="1"/>
  <c r="AB270"/>
  <c r="AC270" s="1"/>
  <c r="AB256"/>
  <c r="AC256" s="1"/>
  <c r="AB271"/>
  <c r="AC271" s="1"/>
  <c r="AB260"/>
  <c r="AC260" s="1"/>
  <c r="AB261"/>
  <c r="AC261" s="1"/>
  <c r="AB273"/>
  <c r="AC273" s="1"/>
  <c r="AB266"/>
  <c r="AC266" s="1"/>
  <c r="AB263"/>
  <c r="AC263" s="1"/>
  <c r="AB257"/>
  <c r="AC257" s="1"/>
  <c r="AB262"/>
  <c r="AC262" s="1"/>
  <c r="AB267"/>
  <c r="AC267" s="1"/>
  <c r="AB258"/>
  <c r="AC258" s="1"/>
  <c r="AB265"/>
  <c r="AC265" s="1"/>
  <c r="P254"/>
  <c r="O265" s="1"/>
  <c r="F277" s="1"/>
  <c r="Q255"/>
  <c r="O266" s="1"/>
  <c r="G277" s="1"/>
  <c r="AK317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G305"/>
  <c r="AG308" s="1"/>
  <c r="AG304"/>
  <c r="AG307" s="1"/>
  <c r="V299"/>
  <c r="U310" s="1"/>
  <c r="F323" s="1"/>
  <c r="W300"/>
  <c r="U311" s="1"/>
  <c r="G323" s="1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73"/>
  <c r="BO173" s="1"/>
  <c r="BN171"/>
  <c r="BO171" s="1"/>
  <c r="BN177"/>
  <c r="BO177" s="1"/>
  <c r="BN172"/>
  <c r="BO172" s="1"/>
  <c r="BN178"/>
  <c r="BO178" s="1"/>
  <c r="BN176"/>
  <c r="BO176" s="1"/>
  <c r="BN174"/>
  <c r="BO174" s="1"/>
  <c r="BN170"/>
  <c r="BO170" s="1"/>
  <c r="BN169"/>
  <c r="BO169" s="1"/>
  <c r="BN168"/>
  <c r="BO168" s="1"/>
  <c r="BN167"/>
  <c r="BO167" s="1"/>
  <c r="BN166"/>
  <c r="BO166" s="1"/>
  <c r="BN165"/>
  <c r="V254"/>
  <c r="U265" s="1"/>
  <c r="F278" s="1"/>
  <c r="W255"/>
  <c r="U266" s="1"/>
  <c r="G278" s="1"/>
  <c r="BT170"/>
  <c r="BS173" s="1"/>
  <c r="BT169"/>
  <c r="BS172" s="1"/>
  <c r="E196"/>
  <c r="CG168"/>
  <c r="BX169"/>
  <c r="BX184"/>
  <c r="BX180"/>
  <c r="BX175"/>
  <c r="BX182"/>
  <c r="BX183"/>
  <c r="BX168"/>
  <c r="BX165"/>
  <c r="BX179"/>
  <c r="BX172"/>
  <c r="BX170"/>
  <c r="BX177"/>
  <c r="BX178"/>
  <c r="BX181"/>
  <c r="BX171"/>
  <c r="BX176"/>
  <c r="BX167"/>
  <c r="BX166"/>
  <c r="BX173"/>
  <c r="BX174"/>
  <c r="BZ214"/>
  <c r="BZ215"/>
  <c r="BZ216" s="1"/>
  <c r="P299"/>
  <c r="O310" s="1"/>
  <c r="F322" s="1"/>
  <c r="Q300"/>
  <c r="O311" s="1"/>
  <c r="G322" s="1"/>
  <c r="A86"/>
  <c r="A130"/>
  <c r="F242"/>
  <c r="CN213"/>
  <c r="CE214"/>
  <c r="CE213"/>
  <c r="CE220"/>
  <c r="CE228"/>
  <c r="CE224"/>
  <c r="CE222"/>
  <c r="CE227"/>
  <c r="CE229"/>
  <c r="CE215"/>
  <c r="CE217"/>
  <c r="CE225"/>
  <c r="CE210"/>
  <c r="CE211"/>
  <c r="CE218"/>
  <c r="CE223"/>
  <c r="CE212"/>
  <c r="CE226"/>
  <c r="CE221"/>
  <c r="CE219"/>
  <c r="CE216"/>
  <c r="BH165"/>
  <c r="BE176" s="1"/>
  <c r="G193" s="1"/>
  <c r="BG164"/>
  <c r="BE175" s="1"/>
  <c r="F193" s="1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AB314"/>
  <c r="AC314" s="1"/>
  <c r="AB308"/>
  <c r="AC308" s="1"/>
  <c r="AB313"/>
  <c r="AC313" s="1"/>
  <c r="AB303"/>
  <c r="AC303" s="1"/>
  <c r="AB304"/>
  <c r="AC304" s="1"/>
  <c r="AB309"/>
  <c r="AC309" s="1"/>
  <c r="AB319"/>
  <c r="AC319" s="1"/>
  <c r="AB310"/>
  <c r="AC310" s="1"/>
  <c r="AB316"/>
  <c r="AC316" s="1"/>
  <c r="AB305"/>
  <c r="AC305" s="1"/>
  <c r="AB300"/>
  <c r="BO210"/>
  <c r="BL220" s="1"/>
  <c r="H239" s="1"/>
  <c r="BN209"/>
  <c r="BL219" s="1"/>
  <c r="G239" s="1"/>
  <c r="AG261"/>
  <c r="AG263" s="1"/>
  <c r="AG262"/>
  <c r="AK274"/>
  <c r="AK270"/>
  <c r="AK266"/>
  <c r="E281"/>
  <c r="AK271"/>
  <c r="AK268"/>
  <c r="AK265"/>
  <c r="AK263"/>
  <c r="AK260"/>
  <c r="AK257"/>
  <c r="AK272"/>
  <c r="AK262"/>
  <c r="AS257"/>
  <c r="AK273"/>
  <c r="AK269"/>
  <c r="AK267"/>
  <c r="AK264"/>
  <c r="AK261"/>
  <c r="AK259"/>
  <c r="AK255"/>
  <c r="AK258"/>
  <c r="AK256"/>
  <c r="A219"/>
  <c r="A264" s="1"/>
  <c r="A309" s="1"/>
  <c r="A174"/>
  <c r="G311" i="54"/>
  <c r="H48" s="1"/>
  <c r="G313"/>
  <c r="H50" s="1"/>
  <c r="BS215"/>
  <c r="BS216" s="1"/>
  <c r="BS214"/>
  <c r="AK317"/>
  <c r="AK307"/>
  <c r="AK305"/>
  <c r="AK301"/>
  <c r="AK318"/>
  <c r="AK314"/>
  <c r="AK312"/>
  <c r="AK309"/>
  <c r="AK319"/>
  <c r="AK315"/>
  <c r="AK311"/>
  <c r="AK306"/>
  <c r="E326"/>
  <c r="AK316"/>
  <c r="AK313"/>
  <c r="AK310"/>
  <c r="AK308"/>
  <c r="AK304"/>
  <c r="AK303"/>
  <c r="AK300"/>
  <c r="AS302"/>
  <c r="AK302"/>
  <c r="W255"/>
  <c r="U266" s="1"/>
  <c r="G278" s="1"/>
  <c r="V254"/>
  <c r="U265" s="1"/>
  <c r="F278" s="1"/>
  <c r="A219"/>
  <c r="A264" s="1"/>
  <c r="A309" s="1"/>
  <c r="A174"/>
  <c r="P299"/>
  <c r="O310" s="1"/>
  <c r="F322" s="1"/>
  <c r="Q300"/>
  <c r="O311" s="1"/>
  <c r="G322" s="1"/>
  <c r="F241"/>
  <c r="CG213"/>
  <c r="BX221"/>
  <c r="BX217"/>
  <c r="BX219"/>
  <c r="BX211"/>
  <c r="BX223"/>
  <c r="BX227"/>
  <c r="BX214"/>
  <c r="BX228"/>
  <c r="BX212"/>
  <c r="BX224"/>
  <c r="BX213"/>
  <c r="BX226"/>
  <c r="BX220"/>
  <c r="BX216"/>
  <c r="BX222"/>
  <c r="BX225"/>
  <c r="BX218"/>
  <c r="BX210"/>
  <c r="BX229"/>
  <c r="BX215"/>
  <c r="BG164"/>
  <c r="BE175" s="1"/>
  <c r="F193" s="1"/>
  <c r="BH165"/>
  <c r="BE176" s="1"/>
  <c r="G193" s="1"/>
  <c r="AG304"/>
  <c r="AG307" s="1"/>
  <c r="AG305"/>
  <c r="AG308" s="1"/>
  <c r="A86"/>
  <c r="A130"/>
  <c r="AG262"/>
  <c r="AG261"/>
  <c r="AG263" s="1"/>
  <c r="BT169"/>
  <c r="BS172" s="1"/>
  <c r="BT170"/>
  <c r="BS173" s="1"/>
  <c r="E196"/>
  <c r="CG168"/>
  <c r="BX166"/>
  <c r="BX167"/>
  <c r="BX182"/>
  <c r="BX175"/>
  <c r="BX168"/>
  <c r="BX174"/>
  <c r="BX178"/>
  <c r="BX172"/>
  <c r="BX179"/>
  <c r="BX181"/>
  <c r="BX176"/>
  <c r="BX169"/>
  <c r="BX171"/>
  <c r="BX183"/>
  <c r="BX170"/>
  <c r="BX177"/>
  <c r="BX180"/>
  <c r="BX165"/>
  <c r="BX173"/>
  <c r="BX184"/>
  <c r="BG209"/>
  <c r="BE219" s="1"/>
  <c r="G238" s="1"/>
  <c r="BH210"/>
  <c r="BE220" s="1"/>
  <c r="H238" s="1"/>
  <c r="G312"/>
  <c r="H49" s="1"/>
  <c r="W300"/>
  <c r="U311" s="1"/>
  <c r="G323" s="1"/>
  <c r="V299"/>
  <c r="U310" s="1"/>
  <c r="F323" s="1"/>
  <c r="AB274"/>
  <c r="AC274" s="1"/>
  <c r="AB261"/>
  <c r="AC261" s="1"/>
  <c r="AB273"/>
  <c r="AC273" s="1"/>
  <c r="AB264"/>
  <c r="AC264" s="1"/>
  <c r="AB269"/>
  <c r="AC269" s="1"/>
  <c r="AB257"/>
  <c r="AC257" s="1"/>
  <c r="AB256"/>
  <c r="AC256" s="1"/>
  <c r="AB260"/>
  <c r="AC260" s="1"/>
  <c r="AB265"/>
  <c r="AC265" s="1"/>
  <c r="AB258"/>
  <c r="AC258" s="1"/>
  <c r="AB271"/>
  <c r="AC271" s="1"/>
  <c r="AB262"/>
  <c r="AC262" s="1"/>
  <c r="AB272"/>
  <c r="AC272" s="1"/>
  <c r="AB266"/>
  <c r="AC266" s="1"/>
  <c r="AB255"/>
  <c r="AB267"/>
  <c r="AC267" s="1"/>
  <c r="AB263"/>
  <c r="AC263" s="1"/>
  <c r="AB259"/>
  <c r="AC259" s="1"/>
  <c r="AB268"/>
  <c r="AC268" s="1"/>
  <c r="AB270"/>
  <c r="AC270" s="1"/>
  <c r="Q255"/>
  <c r="O266" s="1"/>
  <c r="G277" s="1"/>
  <c r="P254"/>
  <c r="O265" s="1"/>
  <c r="F277" s="1"/>
  <c r="BN227"/>
  <c r="BO227" s="1"/>
  <c r="BN219"/>
  <c r="BO219" s="1"/>
  <c r="BN215"/>
  <c r="BO215" s="1"/>
  <c r="BN228"/>
  <c r="BO228" s="1"/>
  <c r="BN220"/>
  <c r="BO220" s="1"/>
  <c r="BN216"/>
  <c r="BO216" s="1"/>
  <c r="BN211"/>
  <c r="BO211" s="1"/>
  <c r="BN222"/>
  <c r="BO222" s="1"/>
  <c r="BN218"/>
  <c r="BO218" s="1"/>
  <c r="BN229"/>
  <c r="BO229" s="1"/>
  <c r="BN221"/>
  <c r="BO221" s="1"/>
  <c r="BN224"/>
  <c r="BO224" s="1"/>
  <c r="BN213"/>
  <c r="BO213" s="1"/>
  <c r="BN225"/>
  <c r="BO225" s="1"/>
  <c r="BN226"/>
  <c r="BO226" s="1"/>
  <c r="BN223"/>
  <c r="BO223" s="1"/>
  <c r="BN210"/>
  <c r="BN214"/>
  <c r="BO214" s="1"/>
  <c r="BN217"/>
  <c r="BO217" s="1"/>
  <c r="BN212"/>
  <c r="BO212" s="1"/>
  <c r="E281"/>
  <c r="AK271"/>
  <c r="AK268"/>
  <c r="AK265"/>
  <c r="AK263"/>
  <c r="AK260"/>
  <c r="AK257"/>
  <c r="AK273"/>
  <c r="AK264"/>
  <c r="AK274"/>
  <c r="AK269"/>
  <c r="AK266"/>
  <c r="AS257"/>
  <c r="AK255"/>
  <c r="AK270"/>
  <c r="AK267"/>
  <c r="AK259"/>
  <c r="AK258"/>
  <c r="AK256"/>
  <c r="AK272"/>
  <c r="AK262"/>
  <c r="AK261"/>
  <c r="AB314"/>
  <c r="AC314" s="1"/>
  <c r="AB308"/>
  <c r="AC308" s="1"/>
  <c r="AB313"/>
  <c r="AC313" s="1"/>
  <c r="AB302"/>
  <c r="AC302" s="1"/>
  <c r="AB309"/>
  <c r="AC309" s="1"/>
  <c r="AB319"/>
  <c r="AC319" s="1"/>
  <c r="AB310"/>
  <c r="AC310" s="1"/>
  <c r="AB316"/>
  <c r="AC316" s="1"/>
  <c r="AB305"/>
  <c r="AC305" s="1"/>
  <c r="AB301"/>
  <c r="AC301" s="1"/>
  <c r="AB300"/>
  <c r="AB318"/>
  <c r="AC318" s="1"/>
  <c r="AB311"/>
  <c r="AC311" s="1"/>
  <c r="AB307"/>
  <c r="AC307" s="1"/>
  <c r="AB317"/>
  <c r="AC317" s="1"/>
  <c r="AB303"/>
  <c r="AC303" s="1"/>
  <c r="AB312"/>
  <c r="AC312" s="1"/>
  <c r="AB315"/>
  <c r="AC315" s="1"/>
  <c r="AB306"/>
  <c r="AC306" s="1"/>
  <c r="AB304"/>
  <c r="AC304" s="1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78"/>
  <c r="BO178" s="1"/>
  <c r="BN174"/>
  <c r="BO174" s="1"/>
  <c r="BN172"/>
  <c r="BO172" s="1"/>
  <c r="BN167"/>
  <c r="BO167" s="1"/>
  <c r="BN166"/>
  <c r="BO166" s="1"/>
  <c r="BN165"/>
  <c r="BN171"/>
  <c r="BO171" s="1"/>
  <c r="BN170"/>
  <c r="BO170" s="1"/>
  <c r="BN176"/>
  <c r="BO176" s="1"/>
  <c r="BN168"/>
  <c r="BO168" s="1"/>
  <c r="BN177"/>
  <c r="BO177" s="1"/>
  <c r="BN173"/>
  <c r="BO173" s="1"/>
  <c r="G314"/>
  <c r="H51" s="1"/>
  <c r="A219" i="53"/>
  <c r="A264" s="1"/>
  <c r="A309" s="1"/>
  <c r="A174"/>
  <c r="AH313"/>
  <c r="AI313" s="1"/>
  <c r="AH317"/>
  <c r="AI317" s="1"/>
  <c r="AH318"/>
  <c r="AI318" s="1"/>
  <c r="AH303"/>
  <c r="AI303" s="1"/>
  <c r="AH300"/>
  <c r="AH319"/>
  <c r="AI319" s="1"/>
  <c r="AH311"/>
  <c r="AI311" s="1"/>
  <c r="AH316"/>
  <c r="AI316" s="1"/>
  <c r="AH312"/>
  <c r="AI312" s="1"/>
  <c r="AH304"/>
  <c r="AI304" s="1"/>
  <c r="AH308"/>
  <c r="AI308" s="1"/>
  <c r="AH305"/>
  <c r="AI305" s="1"/>
  <c r="AH314"/>
  <c r="AI314" s="1"/>
  <c r="AH301"/>
  <c r="AI301" s="1"/>
  <c r="AH315"/>
  <c r="AI315" s="1"/>
  <c r="AH306"/>
  <c r="AI306" s="1"/>
  <c r="AH310"/>
  <c r="AI310" s="1"/>
  <c r="AH307"/>
  <c r="AI307" s="1"/>
  <c r="AH309"/>
  <c r="AI309" s="1"/>
  <c r="AH302"/>
  <c r="AI302" s="1"/>
  <c r="AH258"/>
  <c r="AI258" s="1"/>
  <c r="AH271"/>
  <c r="AI271" s="1"/>
  <c r="AH259"/>
  <c r="AI259" s="1"/>
  <c r="AH262"/>
  <c r="AI262" s="1"/>
  <c r="AH265"/>
  <c r="AI265" s="1"/>
  <c r="AH269"/>
  <c r="AI269" s="1"/>
  <c r="AH270"/>
  <c r="AI270" s="1"/>
  <c r="AH260"/>
  <c r="AI260" s="1"/>
  <c r="AH268"/>
  <c r="AI268" s="1"/>
  <c r="AH263"/>
  <c r="AI263" s="1"/>
  <c r="AH257"/>
  <c r="AI257" s="1"/>
  <c r="AH256"/>
  <c r="AI256" s="1"/>
  <c r="AH272"/>
  <c r="AI272" s="1"/>
  <c r="AH273"/>
  <c r="AI273" s="1"/>
  <c r="AH274"/>
  <c r="AI274" s="1"/>
  <c r="AH266"/>
  <c r="AI266" s="1"/>
  <c r="AH267"/>
  <c r="AI267" s="1"/>
  <c r="AH261"/>
  <c r="AI261" s="1"/>
  <c r="AH264"/>
  <c r="AI264" s="1"/>
  <c r="AH255"/>
  <c r="A130"/>
  <c r="A86"/>
  <c r="AQ318"/>
  <c r="AQ314"/>
  <c r="AQ312"/>
  <c r="AQ309"/>
  <c r="AQ307"/>
  <c r="AQ305"/>
  <c r="E327"/>
  <c r="AQ319"/>
  <c r="AQ315"/>
  <c r="AQ306"/>
  <c r="AQ316"/>
  <c r="AQ313"/>
  <c r="AQ311"/>
  <c r="AQ317"/>
  <c r="AQ310"/>
  <c r="AQ308"/>
  <c r="AQ303"/>
  <c r="AY302"/>
  <c r="AQ302"/>
  <c r="AQ301"/>
  <c r="AQ304"/>
  <c r="AQ300"/>
  <c r="P254"/>
  <c r="O265" s="1"/>
  <c r="F277" s="1"/>
  <c r="Q255"/>
  <c r="O266" s="1"/>
  <c r="G277" s="1"/>
  <c r="BO165"/>
  <c r="BL176" s="1"/>
  <c r="G194" s="1"/>
  <c r="BN164"/>
  <c r="BL175" s="1"/>
  <c r="F194" s="1"/>
  <c r="CA170"/>
  <c r="BZ173" s="1"/>
  <c r="CA169"/>
  <c r="BZ172" s="1"/>
  <c r="E197"/>
  <c r="CN168"/>
  <c r="CE179"/>
  <c r="CE181"/>
  <c r="CE170"/>
  <c r="CE175"/>
  <c r="CE177"/>
  <c r="CE173"/>
  <c r="CE176"/>
  <c r="CE172"/>
  <c r="CE183"/>
  <c r="CE167"/>
  <c r="CE165"/>
  <c r="CE166"/>
  <c r="CE168"/>
  <c r="CE180"/>
  <c r="CE184"/>
  <c r="CE178"/>
  <c r="CE182"/>
  <c r="CE174"/>
  <c r="CE169"/>
  <c r="CE171"/>
  <c r="E282"/>
  <c r="AQ274"/>
  <c r="AQ273"/>
  <c r="AQ269"/>
  <c r="AQ267"/>
  <c r="AQ264"/>
  <c r="AQ262"/>
  <c r="AY257"/>
  <c r="AQ255"/>
  <c r="AQ271"/>
  <c r="AQ260"/>
  <c r="AQ259"/>
  <c r="AQ258"/>
  <c r="AQ257"/>
  <c r="AQ272"/>
  <c r="AQ268"/>
  <c r="AQ261"/>
  <c r="AQ263"/>
  <c r="AQ270"/>
  <c r="AQ266"/>
  <c r="AQ265"/>
  <c r="AQ256"/>
  <c r="P299"/>
  <c r="O310" s="1"/>
  <c r="F322" s="1"/>
  <c r="Q300"/>
  <c r="O311" s="1"/>
  <c r="G322" s="1"/>
  <c r="BU178"/>
  <c r="BV178" s="1"/>
  <c r="BU184"/>
  <c r="BV184" s="1"/>
  <c r="BU183"/>
  <c r="BV183" s="1"/>
  <c r="BU182"/>
  <c r="BV182" s="1"/>
  <c r="BU181"/>
  <c r="BV181" s="1"/>
  <c r="BU180"/>
  <c r="BV180" s="1"/>
  <c r="BU179"/>
  <c r="BV179" s="1"/>
  <c r="BU177"/>
  <c r="BV177" s="1"/>
  <c r="BU173"/>
  <c r="BV173" s="1"/>
  <c r="BU168"/>
  <c r="BV168" s="1"/>
  <c r="BU167"/>
  <c r="BV167" s="1"/>
  <c r="BU166"/>
  <c r="BV166" s="1"/>
  <c r="BU165"/>
  <c r="BU176"/>
  <c r="BV176" s="1"/>
  <c r="BU169"/>
  <c r="BV169" s="1"/>
  <c r="BU175"/>
  <c r="BV175" s="1"/>
  <c r="BU174"/>
  <c r="BV174" s="1"/>
  <c r="BU172"/>
  <c r="BV172" s="1"/>
  <c r="BU171"/>
  <c r="BV171" s="1"/>
  <c r="BU170"/>
  <c r="BV170" s="1"/>
  <c r="BS215"/>
  <c r="BS216" s="1"/>
  <c r="BS214"/>
  <c r="AM305"/>
  <c r="AM308" s="1"/>
  <c r="AM304"/>
  <c r="AM307" s="1"/>
  <c r="BH210"/>
  <c r="BE220" s="1"/>
  <c r="H238" s="1"/>
  <c r="BG209"/>
  <c r="BE219" s="1"/>
  <c r="G238" s="1"/>
  <c r="F241"/>
  <c r="CG213"/>
  <c r="BX211"/>
  <c r="BX213"/>
  <c r="BX220"/>
  <c r="BX229"/>
  <c r="BX210"/>
  <c r="BX218"/>
  <c r="BX217"/>
  <c r="BX222"/>
  <c r="BX215"/>
  <c r="BX226"/>
  <c r="BX228"/>
  <c r="BX212"/>
  <c r="BX221"/>
  <c r="BX225"/>
  <c r="BX224"/>
  <c r="BX219"/>
  <c r="BX214"/>
  <c r="BX223"/>
  <c r="BX216"/>
  <c r="BX227"/>
  <c r="AC300"/>
  <c r="AA311" s="1"/>
  <c r="G324" s="1"/>
  <c r="AB299"/>
  <c r="AA310" s="1"/>
  <c r="F324" s="1"/>
  <c r="AC255"/>
  <c r="AA266" s="1"/>
  <c r="G279" s="1"/>
  <c r="AB254"/>
  <c r="AA265" s="1"/>
  <c r="F279" s="1"/>
  <c r="AM262"/>
  <c r="AM261"/>
  <c r="AM263" s="1"/>
  <c r="BN226"/>
  <c r="BO226" s="1"/>
  <c r="BN224"/>
  <c r="BO224" s="1"/>
  <c r="BN216"/>
  <c r="BO216" s="1"/>
  <c r="BN212"/>
  <c r="BO212" s="1"/>
  <c r="BN221"/>
  <c r="BO221" s="1"/>
  <c r="BN225"/>
  <c r="BO225" s="1"/>
  <c r="BN228"/>
  <c r="BO228" s="1"/>
  <c r="BN220"/>
  <c r="BO220" s="1"/>
  <c r="BN213"/>
  <c r="BO213" s="1"/>
  <c r="BN223"/>
  <c r="BO223" s="1"/>
  <c r="BN211"/>
  <c r="BO211" s="1"/>
  <c r="BN229"/>
  <c r="BO229" s="1"/>
  <c r="BN227"/>
  <c r="BO227" s="1"/>
  <c r="BN222"/>
  <c r="BO222" s="1"/>
  <c r="BN214"/>
  <c r="BO214" s="1"/>
  <c r="BN210"/>
  <c r="BN217"/>
  <c r="BO217" s="1"/>
  <c r="BN215"/>
  <c r="BO215" s="1"/>
  <c r="BN218"/>
  <c r="BO218" s="1"/>
  <c r="BN219"/>
  <c r="BO219" s="1"/>
  <c r="AG261" i="52"/>
  <c r="AG263" s="1"/>
  <c r="AG262"/>
  <c r="BT170"/>
  <c r="BS173" s="1"/>
  <c r="BT169"/>
  <c r="BS172" s="1"/>
  <c r="E196"/>
  <c r="CG168"/>
  <c r="BX182"/>
  <c r="BX184"/>
  <c r="BX171"/>
  <c r="BX168"/>
  <c r="BX180"/>
  <c r="BX166"/>
  <c r="BX181"/>
  <c r="BX169"/>
  <c r="BX177"/>
  <c r="BX176"/>
  <c r="BX167"/>
  <c r="BX174"/>
  <c r="BX179"/>
  <c r="BX175"/>
  <c r="BX173"/>
  <c r="BX172"/>
  <c r="BX183"/>
  <c r="BX178"/>
  <c r="BX165"/>
  <c r="BX170"/>
  <c r="A130"/>
  <c r="A86"/>
  <c r="G313"/>
  <c r="H50" s="1"/>
  <c r="AK274"/>
  <c r="E281"/>
  <c r="AK270"/>
  <c r="AK266"/>
  <c r="AK258"/>
  <c r="AK256"/>
  <c r="AK273"/>
  <c r="AK265"/>
  <c r="AK264"/>
  <c r="AK269"/>
  <c r="AS257"/>
  <c r="AK257"/>
  <c r="AK255"/>
  <c r="AK271"/>
  <c r="AK267"/>
  <c r="AK260"/>
  <c r="AK259"/>
  <c r="AK272"/>
  <c r="AK268"/>
  <c r="AK263"/>
  <c r="AK262"/>
  <c r="AK261"/>
  <c r="F242"/>
  <c r="CN213"/>
  <c r="CE222"/>
  <c r="CE226"/>
  <c r="CE216"/>
  <c r="CE219"/>
  <c r="CE214"/>
  <c r="CE229"/>
  <c r="CE213"/>
  <c r="CE212"/>
  <c r="CE211"/>
  <c r="CE221"/>
  <c r="CE227"/>
  <c r="CE225"/>
  <c r="CE228"/>
  <c r="CE218"/>
  <c r="CE217"/>
  <c r="CE223"/>
  <c r="CE210"/>
  <c r="CE224"/>
  <c r="CE220"/>
  <c r="CE215"/>
  <c r="BO210"/>
  <c r="BL220" s="1"/>
  <c r="H239" s="1"/>
  <c r="BN209"/>
  <c r="BL219" s="1"/>
  <c r="G239" s="1"/>
  <c r="AB271"/>
  <c r="AC271" s="1"/>
  <c r="AB260"/>
  <c r="AC260" s="1"/>
  <c r="AB265"/>
  <c r="AC265" s="1"/>
  <c r="AB273"/>
  <c r="AC273" s="1"/>
  <c r="AB258"/>
  <c r="AC258" s="1"/>
  <c r="AB261"/>
  <c r="AC261" s="1"/>
  <c r="AB272"/>
  <c r="AC272" s="1"/>
  <c r="AB262"/>
  <c r="AC262" s="1"/>
  <c r="AB266"/>
  <c r="AC266" s="1"/>
  <c r="AB259"/>
  <c r="AC259" s="1"/>
  <c r="AB255"/>
  <c r="AB263"/>
  <c r="AC263" s="1"/>
  <c r="AB274"/>
  <c r="AC274" s="1"/>
  <c r="AB269"/>
  <c r="AC269" s="1"/>
  <c r="AB267"/>
  <c r="AC267" s="1"/>
  <c r="AB256"/>
  <c r="AC256" s="1"/>
  <c r="AB268"/>
  <c r="AC268" s="1"/>
  <c r="AB264"/>
  <c r="AC264" s="1"/>
  <c r="AB257"/>
  <c r="AC257" s="1"/>
  <c r="AB270"/>
  <c r="AC270" s="1"/>
  <c r="AK317"/>
  <c r="AK307"/>
  <c r="AK305"/>
  <c r="AK301"/>
  <c r="AK318"/>
  <c r="AK314"/>
  <c r="AK312"/>
  <c r="AK309"/>
  <c r="AK304"/>
  <c r="AK302"/>
  <c r="AK319"/>
  <c r="AK315"/>
  <c r="AK311"/>
  <c r="AK306"/>
  <c r="E326"/>
  <c r="AK316"/>
  <c r="AK313"/>
  <c r="AK310"/>
  <c r="AK308"/>
  <c r="AK303"/>
  <c r="AS302"/>
  <c r="AK300"/>
  <c r="BG164"/>
  <c r="BE175" s="1"/>
  <c r="F193" s="1"/>
  <c r="BH165"/>
  <c r="BE176" s="1"/>
  <c r="G193" s="1"/>
  <c r="AB309"/>
  <c r="AC309" s="1"/>
  <c r="AB319"/>
  <c r="AC319" s="1"/>
  <c r="AB310"/>
  <c r="AC310" s="1"/>
  <c r="AB316"/>
  <c r="AC316" s="1"/>
  <c r="AB305"/>
  <c r="AC305" s="1"/>
  <c r="AB303"/>
  <c r="AC303" s="1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AB300"/>
  <c r="AB314"/>
  <c r="AC314" s="1"/>
  <c r="AB308"/>
  <c r="AC308" s="1"/>
  <c r="AB313"/>
  <c r="AC313" s="1"/>
  <c r="AB304"/>
  <c r="AC304" s="1"/>
  <c r="W300"/>
  <c r="U311" s="1"/>
  <c r="G323" s="1"/>
  <c r="V299"/>
  <c r="U310" s="1"/>
  <c r="F323" s="1"/>
  <c r="P254"/>
  <c r="O265" s="1"/>
  <c r="F277" s="1"/>
  <c r="Q255"/>
  <c r="O266" s="1"/>
  <c r="G277" s="1"/>
  <c r="G311"/>
  <c r="H48" s="1"/>
  <c r="G312"/>
  <c r="H49" s="1"/>
  <c r="AG305"/>
  <c r="AG308" s="1"/>
  <c r="AG304"/>
  <c r="AG307" s="1"/>
  <c r="BU224"/>
  <c r="BV224" s="1"/>
  <c r="BU211"/>
  <c r="BV211" s="1"/>
  <c r="BU216"/>
  <c r="BV216" s="1"/>
  <c r="BU225"/>
  <c r="BV225" s="1"/>
  <c r="BU229"/>
  <c r="BV229" s="1"/>
  <c r="BU228"/>
  <c r="BV228" s="1"/>
  <c r="BU217"/>
  <c r="BV217" s="1"/>
  <c r="BU221"/>
  <c r="BV221" s="1"/>
  <c r="BU213"/>
  <c r="BV213" s="1"/>
  <c r="BU218"/>
  <c r="BV218" s="1"/>
  <c r="BU227"/>
  <c r="BV227" s="1"/>
  <c r="BU219"/>
  <c r="BV219" s="1"/>
  <c r="BU210"/>
  <c r="BU214"/>
  <c r="BV214" s="1"/>
  <c r="BU212"/>
  <c r="BV212" s="1"/>
  <c r="BU226"/>
  <c r="BV226" s="1"/>
  <c r="BU220"/>
  <c r="BV220" s="1"/>
  <c r="BU223"/>
  <c r="BV223" s="1"/>
  <c r="BU215"/>
  <c r="BV215" s="1"/>
  <c r="BU222"/>
  <c r="BV222" s="1"/>
  <c r="G314"/>
  <c r="H51" s="1"/>
  <c r="BN184"/>
  <c r="BO184" s="1"/>
  <c r="BN183"/>
  <c r="BO183" s="1"/>
  <c r="BN182"/>
  <c r="BO182" s="1"/>
  <c r="BN181"/>
  <c r="BO181" s="1"/>
  <c r="BN178"/>
  <c r="BO178" s="1"/>
  <c r="BN180"/>
  <c r="BO180" s="1"/>
  <c r="BN179"/>
  <c r="BO179" s="1"/>
  <c r="BN177"/>
  <c r="BO177" s="1"/>
  <c r="BN172"/>
  <c r="BO172" s="1"/>
  <c r="BN167"/>
  <c r="BO167" s="1"/>
  <c r="BN166"/>
  <c r="BO166" s="1"/>
  <c r="BN165"/>
  <c r="BN174"/>
  <c r="BO174" s="1"/>
  <c r="BN173"/>
  <c r="BO173" s="1"/>
  <c r="BN170"/>
  <c r="BO170" s="1"/>
  <c r="BN176"/>
  <c r="BO176" s="1"/>
  <c r="BN171"/>
  <c r="BO171" s="1"/>
  <c r="BN169"/>
  <c r="BO169" s="1"/>
  <c r="BN175"/>
  <c r="BO175" s="1"/>
  <c r="BN168"/>
  <c r="BO168" s="1"/>
  <c r="BZ215"/>
  <c r="BZ216" s="1"/>
  <c r="BZ214"/>
  <c r="Q300"/>
  <c r="O311" s="1"/>
  <c r="G322" s="1"/>
  <c r="P299"/>
  <c r="O310" s="1"/>
  <c r="F322" s="1"/>
  <c r="W255"/>
  <c r="U266" s="1"/>
  <c r="G278" s="1"/>
  <c r="V254"/>
  <c r="U265" s="1"/>
  <c r="F278" s="1"/>
  <c r="A219"/>
  <c r="A264" s="1"/>
  <c r="A309" s="1"/>
  <c r="A174"/>
  <c r="BU184" i="51"/>
  <c r="BV184" s="1"/>
  <c r="BU183"/>
  <c r="BV183" s="1"/>
  <c r="BU182"/>
  <c r="BV182" s="1"/>
  <c r="BU181"/>
  <c r="BV181" s="1"/>
  <c r="BU180"/>
  <c r="BV180" s="1"/>
  <c r="BU175"/>
  <c r="BV175" s="1"/>
  <c r="BU171"/>
  <c r="BV171" s="1"/>
  <c r="BU169"/>
  <c r="BV169" s="1"/>
  <c r="BU172"/>
  <c r="BV172" s="1"/>
  <c r="BU170"/>
  <c r="BV170" s="1"/>
  <c r="BU177"/>
  <c r="BV177" s="1"/>
  <c r="BU176"/>
  <c r="BV176" s="1"/>
  <c r="BU168"/>
  <c r="BV168" s="1"/>
  <c r="BU179"/>
  <c r="BV179" s="1"/>
  <c r="BU178"/>
  <c r="BV178" s="1"/>
  <c r="BU174"/>
  <c r="BV174" s="1"/>
  <c r="BU173"/>
  <c r="BV173" s="1"/>
  <c r="BU167"/>
  <c r="BV167" s="1"/>
  <c r="BU166"/>
  <c r="BV166" s="1"/>
  <c r="BU165"/>
  <c r="CA169"/>
  <c r="BZ172" s="1"/>
  <c r="CA170"/>
  <c r="BZ173" s="1"/>
  <c r="E197"/>
  <c r="CN168"/>
  <c r="CE171"/>
  <c r="CE182"/>
  <c r="CE169"/>
  <c r="CE180"/>
  <c r="CE173"/>
  <c r="CE175"/>
  <c r="CE167"/>
  <c r="CE181"/>
  <c r="CE176"/>
  <c r="CE178"/>
  <c r="CE184"/>
  <c r="CE177"/>
  <c r="CE166"/>
  <c r="CE179"/>
  <c r="CE168"/>
  <c r="CE165"/>
  <c r="CE170"/>
  <c r="CE172"/>
  <c r="CE183"/>
  <c r="CE174"/>
  <c r="BG209"/>
  <c r="BE219" s="1"/>
  <c r="G238" s="1"/>
  <c r="BH210"/>
  <c r="BE220" s="1"/>
  <c r="H238" s="1"/>
  <c r="AK317"/>
  <c r="AK307"/>
  <c r="AK305"/>
  <c r="AK301"/>
  <c r="AK318"/>
  <c r="AK314"/>
  <c r="AK312"/>
  <c r="AK309"/>
  <c r="AK319"/>
  <c r="AK315"/>
  <c r="AK311"/>
  <c r="AK306"/>
  <c r="E326"/>
  <c r="AK316"/>
  <c r="AK313"/>
  <c r="AK310"/>
  <c r="AK308"/>
  <c r="AS302"/>
  <c r="AK302"/>
  <c r="AK300"/>
  <c r="AK304"/>
  <c r="AK303"/>
  <c r="BS214"/>
  <c r="BS215"/>
  <c r="BS216" s="1"/>
  <c r="F241"/>
  <c r="CG213"/>
  <c r="BX221"/>
  <c r="BX216"/>
  <c r="BX229"/>
  <c r="BX218"/>
  <c r="BX220"/>
  <c r="BX227"/>
  <c r="BX225"/>
  <c r="BX211"/>
  <c r="BX212"/>
  <c r="BX223"/>
  <c r="BX222"/>
  <c r="BX226"/>
  <c r="BX214"/>
  <c r="BX224"/>
  <c r="BX219"/>
  <c r="BX228"/>
  <c r="BX213"/>
  <c r="BX210"/>
  <c r="BX215"/>
  <c r="BX217"/>
  <c r="G311"/>
  <c r="H48" s="1"/>
  <c r="W300"/>
  <c r="U311" s="1"/>
  <c r="G323" s="1"/>
  <c r="V299"/>
  <c r="U310" s="1"/>
  <c r="F323" s="1"/>
  <c r="P254"/>
  <c r="O265" s="1"/>
  <c r="F277" s="1"/>
  <c r="Q255"/>
  <c r="O266" s="1"/>
  <c r="G277" s="1"/>
  <c r="AB264"/>
  <c r="AC264" s="1"/>
  <c r="AB268"/>
  <c r="AC268" s="1"/>
  <c r="AB271"/>
  <c r="AC271" s="1"/>
  <c r="AB263"/>
  <c r="AC263" s="1"/>
  <c r="AB273"/>
  <c r="AC273" s="1"/>
  <c r="AB266"/>
  <c r="AC266" s="1"/>
  <c r="AB272"/>
  <c r="AC272" s="1"/>
  <c r="AB260"/>
  <c r="AC260" s="1"/>
  <c r="AB274"/>
  <c r="AC274" s="1"/>
  <c r="AB267"/>
  <c r="AC267" s="1"/>
  <c r="AB258"/>
  <c r="AC258" s="1"/>
  <c r="AB256"/>
  <c r="AC256" s="1"/>
  <c r="AB261"/>
  <c r="AC261" s="1"/>
  <c r="AB269"/>
  <c r="AC269" s="1"/>
  <c r="AB255"/>
  <c r="AB265"/>
  <c r="AC265" s="1"/>
  <c r="AB257"/>
  <c r="AC257" s="1"/>
  <c r="AB270"/>
  <c r="AC270" s="1"/>
  <c r="AB259"/>
  <c r="AC259" s="1"/>
  <c r="AB262"/>
  <c r="AC262" s="1"/>
  <c r="AG305"/>
  <c r="AG308" s="1"/>
  <c r="AG304"/>
  <c r="AG307" s="1"/>
  <c r="G314"/>
  <c r="H51" s="1"/>
  <c r="AB314"/>
  <c r="AC314" s="1"/>
  <c r="AB308"/>
  <c r="AC308" s="1"/>
  <c r="AB313"/>
  <c r="AC313" s="1"/>
  <c r="AB300"/>
  <c r="AB301"/>
  <c r="AC301" s="1"/>
  <c r="AB309"/>
  <c r="AC309" s="1"/>
  <c r="AB319"/>
  <c r="AC319" s="1"/>
  <c r="AB310"/>
  <c r="AC310" s="1"/>
  <c r="AB316"/>
  <c r="AC316" s="1"/>
  <c r="AB303"/>
  <c r="AC303" s="1"/>
  <c r="AB318"/>
  <c r="AC318" s="1"/>
  <c r="AB311"/>
  <c r="AC311" s="1"/>
  <c r="AB307"/>
  <c r="AC307" s="1"/>
  <c r="AB302"/>
  <c r="AC302" s="1"/>
  <c r="AB304"/>
  <c r="AC304" s="1"/>
  <c r="AB312"/>
  <c r="AC312" s="1"/>
  <c r="AB315"/>
  <c r="AC315" s="1"/>
  <c r="AB306"/>
  <c r="AC306" s="1"/>
  <c r="AB317"/>
  <c r="AC317" s="1"/>
  <c r="AB305"/>
  <c r="AC305" s="1"/>
  <c r="AG262"/>
  <c r="AG261"/>
  <c r="AG263" s="1"/>
  <c r="AK272"/>
  <c r="AK262"/>
  <c r="AS257"/>
  <c r="E281"/>
  <c r="AK273"/>
  <c r="AK268"/>
  <c r="AK264"/>
  <c r="AK263"/>
  <c r="AK274"/>
  <c r="AK269"/>
  <c r="AK266"/>
  <c r="AK265"/>
  <c r="AK255"/>
  <c r="AK270"/>
  <c r="AK267"/>
  <c r="AK259"/>
  <c r="AK258"/>
  <c r="AK257"/>
  <c r="AK256"/>
  <c r="AK271"/>
  <c r="AK261"/>
  <c r="AK260"/>
  <c r="V254"/>
  <c r="U265" s="1"/>
  <c r="F278" s="1"/>
  <c r="W255"/>
  <c r="U266" s="1"/>
  <c r="G278" s="1"/>
  <c r="BN229"/>
  <c r="BO229" s="1"/>
  <c r="BN221"/>
  <c r="BO221" s="1"/>
  <c r="BN224"/>
  <c r="BO224" s="1"/>
  <c r="BN214"/>
  <c r="BO214" s="1"/>
  <c r="BN215"/>
  <c r="BO215" s="1"/>
  <c r="BN228"/>
  <c r="BO228" s="1"/>
  <c r="BN223"/>
  <c r="BO223" s="1"/>
  <c r="BN213"/>
  <c r="BO213" s="1"/>
  <c r="BN217"/>
  <c r="BO217" s="1"/>
  <c r="BN218"/>
  <c r="BO218" s="1"/>
  <c r="BN227"/>
  <c r="BO227" s="1"/>
  <c r="BN225"/>
  <c r="BO225" s="1"/>
  <c r="BN210"/>
  <c r="BN219"/>
  <c r="BO219" s="1"/>
  <c r="BN222"/>
  <c r="BO222" s="1"/>
  <c r="BN212"/>
  <c r="BO212" s="1"/>
  <c r="BN226"/>
  <c r="BO226" s="1"/>
  <c r="BN216"/>
  <c r="BO216" s="1"/>
  <c r="BN220"/>
  <c r="BO220" s="1"/>
  <c r="BN211"/>
  <c r="BO211" s="1"/>
  <c r="A218"/>
  <c r="A263" s="1"/>
  <c r="A308" s="1"/>
  <c r="A173"/>
  <c r="G312"/>
  <c r="H49" s="1"/>
  <c r="P299"/>
  <c r="O310" s="1"/>
  <c r="F322" s="1"/>
  <c r="Q300"/>
  <c r="O311" s="1"/>
  <c r="G322" s="1"/>
  <c r="A85"/>
  <c r="A129"/>
  <c r="BO165"/>
  <c r="BL176" s="1"/>
  <c r="G194" s="1"/>
  <c r="BN164"/>
  <c r="BL175" s="1"/>
  <c r="F194" s="1"/>
  <c r="G313"/>
  <c r="H50" s="1"/>
  <c r="AK317" i="50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G305"/>
  <c r="AG308" s="1"/>
  <c r="AG304"/>
  <c r="AG307" s="1"/>
  <c r="BS215"/>
  <c r="BS216" s="1"/>
  <c r="BS214"/>
  <c r="F241"/>
  <c r="CG213"/>
  <c r="BX215"/>
  <c r="BX227"/>
  <c r="BX228"/>
  <c r="BX226"/>
  <c r="BX217"/>
  <c r="BX223"/>
  <c r="BX214"/>
  <c r="BX220"/>
  <c r="BX229"/>
  <c r="BX210"/>
  <c r="BX213"/>
  <c r="BX225"/>
  <c r="BX224"/>
  <c r="BX219"/>
  <c r="BX222"/>
  <c r="BX211"/>
  <c r="BX221"/>
  <c r="BX212"/>
  <c r="BX218"/>
  <c r="BX216"/>
  <c r="BH165"/>
  <c r="BE176" s="1"/>
  <c r="G193" s="1"/>
  <c r="BG164"/>
  <c r="BE175" s="1"/>
  <c r="F193" s="1"/>
  <c r="AG262"/>
  <c r="AG261"/>
  <c r="AG263" s="1"/>
  <c r="W255"/>
  <c r="U266" s="1"/>
  <c r="G278" s="1"/>
  <c r="V254"/>
  <c r="U265" s="1"/>
  <c r="F278" s="1"/>
  <c r="AB274"/>
  <c r="AC274" s="1"/>
  <c r="AB269"/>
  <c r="AC269" s="1"/>
  <c r="AB265"/>
  <c r="AC265" s="1"/>
  <c r="AB272"/>
  <c r="AC272" s="1"/>
  <c r="AB268"/>
  <c r="AC268" s="1"/>
  <c r="AB262"/>
  <c r="AC262" s="1"/>
  <c r="AB264"/>
  <c r="AC264" s="1"/>
  <c r="AB259"/>
  <c r="AC259" s="1"/>
  <c r="AB257"/>
  <c r="AC257" s="1"/>
  <c r="AB271"/>
  <c r="AC271" s="1"/>
  <c r="AB273"/>
  <c r="AC273" s="1"/>
  <c r="AB266"/>
  <c r="AC266" s="1"/>
  <c r="AB270"/>
  <c r="AC270" s="1"/>
  <c r="AB261"/>
  <c r="AC261" s="1"/>
  <c r="AB260"/>
  <c r="AC260" s="1"/>
  <c r="AB255"/>
  <c r="AB267"/>
  <c r="AC267" s="1"/>
  <c r="AB258"/>
  <c r="AC258" s="1"/>
  <c r="AB263"/>
  <c r="AC263" s="1"/>
  <c r="AB256"/>
  <c r="AC256" s="1"/>
  <c r="P299"/>
  <c r="O310" s="1"/>
  <c r="F322" s="1"/>
  <c r="Q300"/>
  <c r="O311" s="1"/>
  <c r="G322" s="1"/>
  <c r="BN178"/>
  <c r="BO178" s="1"/>
  <c r="BN176"/>
  <c r="BO176" s="1"/>
  <c r="BN174"/>
  <c r="BO174" s="1"/>
  <c r="BN169"/>
  <c r="BO169" s="1"/>
  <c r="BN175"/>
  <c r="BO175" s="1"/>
  <c r="BN171"/>
  <c r="BO171" s="1"/>
  <c r="BN168"/>
  <c r="BO168" s="1"/>
  <c r="BN184"/>
  <c r="BO184" s="1"/>
  <c r="BN183"/>
  <c r="BO183" s="1"/>
  <c r="BN182"/>
  <c r="BO182" s="1"/>
  <c r="BN181"/>
  <c r="BO181" s="1"/>
  <c r="BN180"/>
  <c r="BO180" s="1"/>
  <c r="BN179"/>
  <c r="BO179" s="1"/>
  <c r="BN170"/>
  <c r="BO170" s="1"/>
  <c r="BN177"/>
  <c r="BO177" s="1"/>
  <c r="BN167"/>
  <c r="BO167" s="1"/>
  <c r="BN166"/>
  <c r="BO166" s="1"/>
  <c r="BN165"/>
  <c r="BN173"/>
  <c r="BO173" s="1"/>
  <c r="BN172"/>
  <c r="BO172" s="1"/>
  <c r="G311"/>
  <c r="H48" s="1"/>
  <c r="A86"/>
  <c r="A130"/>
  <c r="V299"/>
  <c r="U310" s="1"/>
  <c r="F323" s="1"/>
  <c r="W300"/>
  <c r="U311" s="1"/>
  <c r="G323" s="1"/>
  <c r="AK272"/>
  <c r="AK262"/>
  <c r="AS257"/>
  <c r="AK274"/>
  <c r="AK273"/>
  <c r="AK269"/>
  <c r="AK267"/>
  <c r="AK264"/>
  <c r="AK261"/>
  <c r="E281"/>
  <c r="AK271"/>
  <c r="AK268"/>
  <c r="AK265"/>
  <c r="AK263"/>
  <c r="AK260"/>
  <c r="AK257"/>
  <c r="AK270"/>
  <c r="AK266"/>
  <c r="AK258"/>
  <c r="AK256"/>
  <c r="AK255"/>
  <c r="AK259"/>
  <c r="BG209"/>
  <c r="BE219" s="1"/>
  <c r="G238" s="1"/>
  <c r="BH210"/>
  <c r="BE220" s="1"/>
  <c r="H238" s="1"/>
  <c r="AB312"/>
  <c r="AC312" s="1"/>
  <c r="AB315"/>
  <c r="AC315" s="1"/>
  <c r="AB306"/>
  <c r="AC306" s="1"/>
  <c r="AB302"/>
  <c r="AC302" s="1"/>
  <c r="AB314"/>
  <c r="AC314" s="1"/>
  <c r="AB308"/>
  <c r="AC308" s="1"/>
  <c r="AB313"/>
  <c r="AC313" s="1"/>
  <c r="AB303"/>
  <c r="AC303" s="1"/>
  <c r="AB304"/>
  <c r="AC304" s="1"/>
  <c r="AB309"/>
  <c r="AC309" s="1"/>
  <c r="AB319"/>
  <c r="AC319" s="1"/>
  <c r="AB310"/>
  <c r="AC310" s="1"/>
  <c r="AB316"/>
  <c r="AC316" s="1"/>
  <c r="AB305"/>
  <c r="AC305" s="1"/>
  <c r="AB300"/>
  <c r="AB318"/>
  <c r="AC318" s="1"/>
  <c r="AB311"/>
  <c r="AC311" s="1"/>
  <c r="AB307"/>
  <c r="AC307" s="1"/>
  <c r="AB317"/>
  <c r="AC317" s="1"/>
  <c r="AB301"/>
  <c r="AC301" s="1"/>
  <c r="Q255"/>
  <c r="O266" s="1"/>
  <c r="G277" s="1"/>
  <c r="P254"/>
  <c r="O265" s="1"/>
  <c r="F277" s="1"/>
  <c r="A219"/>
  <c r="A264" s="1"/>
  <c r="A309" s="1"/>
  <c r="A174"/>
  <c r="E196"/>
  <c r="CG168"/>
  <c r="BX175"/>
  <c r="BX174"/>
  <c r="BX179"/>
  <c r="BX180"/>
  <c r="BX170"/>
  <c r="BX184"/>
  <c r="BX178"/>
  <c r="BX165"/>
  <c r="BX183"/>
  <c r="BX172"/>
  <c r="BX169"/>
  <c r="BX182"/>
  <c r="BX168"/>
  <c r="BX181"/>
  <c r="BX166"/>
  <c r="BX177"/>
  <c r="BX176"/>
  <c r="BX171"/>
  <c r="BX167"/>
  <c r="BX173"/>
  <c r="G312"/>
  <c r="H49" s="1"/>
  <c r="BN228"/>
  <c r="BO228" s="1"/>
  <c r="BN219"/>
  <c r="BO219" s="1"/>
  <c r="BN214"/>
  <c r="BO214" s="1"/>
  <c r="BN229"/>
  <c r="BO229" s="1"/>
  <c r="BN227"/>
  <c r="BO227" s="1"/>
  <c r="BN218"/>
  <c r="BO218" s="1"/>
  <c r="BN220"/>
  <c r="BO220" s="1"/>
  <c r="BN215"/>
  <c r="BO215" s="1"/>
  <c r="BN223"/>
  <c r="BO223" s="1"/>
  <c r="BN224"/>
  <c r="BO224" s="1"/>
  <c r="BN222"/>
  <c r="BO222" s="1"/>
  <c r="BN226"/>
  <c r="BO226" s="1"/>
  <c r="BN216"/>
  <c r="BO216" s="1"/>
  <c r="BN212"/>
  <c r="BO212" s="1"/>
  <c r="BN210"/>
  <c r="BN225"/>
  <c r="BO225" s="1"/>
  <c r="BN211"/>
  <c r="BO211" s="1"/>
  <c r="BN217"/>
  <c r="BO217" s="1"/>
  <c r="BN213"/>
  <c r="BO213" s="1"/>
  <c r="BN221"/>
  <c r="BO221" s="1"/>
  <c r="BT169"/>
  <c r="BS172" s="1"/>
  <c r="BT170"/>
  <c r="BS173" s="1"/>
  <c r="G314"/>
  <c r="H51" s="1"/>
  <c r="G313"/>
  <c r="H50" s="1"/>
  <c r="G314" i="49"/>
  <c r="H51" s="1"/>
  <c r="BH210"/>
  <c r="BE220" s="1"/>
  <c r="H238" s="1"/>
  <c r="BG209"/>
  <c r="BE219" s="1"/>
  <c r="G238" s="1"/>
  <c r="AB309"/>
  <c r="AC309" s="1"/>
  <c r="AB319"/>
  <c r="AC319" s="1"/>
  <c r="AB310"/>
  <c r="AC310" s="1"/>
  <c r="AB316"/>
  <c r="AC316" s="1"/>
  <c r="AB305"/>
  <c r="AC305" s="1"/>
  <c r="AB303"/>
  <c r="AC303" s="1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AB314"/>
  <c r="AC314" s="1"/>
  <c r="AB308"/>
  <c r="AC308" s="1"/>
  <c r="AB313"/>
  <c r="AC313" s="1"/>
  <c r="AB304"/>
  <c r="AC304" s="1"/>
  <c r="AB300"/>
  <c r="Q255"/>
  <c r="O266" s="1"/>
  <c r="G277" s="1"/>
  <c r="P254"/>
  <c r="O265" s="1"/>
  <c r="F277" s="1"/>
  <c r="G312"/>
  <c r="H49" s="1"/>
  <c r="CA169"/>
  <c r="BZ172" s="1"/>
  <c r="CA170"/>
  <c r="BZ173" s="1"/>
  <c r="E197"/>
  <c r="CN168"/>
  <c r="CE171"/>
  <c r="CE182"/>
  <c r="CE166"/>
  <c r="CE178"/>
  <c r="CE173"/>
  <c r="CE168"/>
  <c r="CE184"/>
  <c r="CE181"/>
  <c r="CE172"/>
  <c r="CE177"/>
  <c r="CE174"/>
  <c r="CE167"/>
  <c r="CE183"/>
  <c r="CE165"/>
  <c r="CE169"/>
  <c r="CE180"/>
  <c r="CE170"/>
  <c r="CE176"/>
  <c r="CE175"/>
  <c r="CE179"/>
  <c r="W255"/>
  <c r="U266" s="1"/>
  <c r="G278" s="1"/>
  <c r="V254"/>
  <c r="U265" s="1"/>
  <c r="F278" s="1"/>
  <c r="AK317"/>
  <c r="AK307"/>
  <c r="AK305"/>
  <c r="AK301"/>
  <c r="AK318"/>
  <c r="AK314"/>
  <c r="AK312"/>
  <c r="AK309"/>
  <c r="AK319"/>
  <c r="AK315"/>
  <c r="AK311"/>
  <c r="AK306"/>
  <c r="E326"/>
  <c r="AK316"/>
  <c r="AK313"/>
  <c r="AK310"/>
  <c r="AK308"/>
  <c r="AK303"/>
  <c r="AK300"/>
  <c r="AK304"/>
  <c r="AS302"/>
  <c r="AK302"/>
  <c r="AB259"/>
  <c r="AC259" s="1"/>
  <c r="AB269"/>
  <c r="AC269" s="1"/>
  <c r="AB257"/>
  <c r="AC257" s="1"/>
  <c r="AB260"/>
  <c r="AC260" s="1"/>
  <c r="AB266"/>
  <c r="AC266" s="1"/>
  <c r="AB274"/>
  <c r="AC274" s="1"/>
  <c r="AB261"/>
  <c r="AC261" s="1"/>
  <c r="AB258"/>
  <c r="AC258" s="1"/>
  <c r="AB267"/>
  <c r="AC267" s="1"/>
  <c r="AB271"/>
  <c r="AC271" s="1"/>
  <c r="AB262"/>
  <c r="AC262" s="1"/>
  <c r="AB268"/>
  <c r="AC268" s="1"/>
  <c r="AB255"/>
  <c r="AB270"/>
  <c r="AC270" s="1"/>
  <c r="AB263"/>
  <c r="AC263" s="1"/>
  <c r="AB273"/>
  <c r="AC273" s="1"/>
  <c r="AB264"/>
  <c r="AC264" s="1"/>
  <c r="AB272"/>
  <c r="AC272" s="1"/>
  <c r="AB256"/>
  <c r="AC256" s="1"/>
  <c r="AB265"/>
  <c r="AC265" s="1"/>
  <c r="E281"/>
  <c r="AK271"/>
  <c r="AK268"/>
  <c r="AK265"/>
  <c r="AK263"/>
  <c r="AK260"/>
  <c r="AK257"/>
  <c r="AK274"/>
  <c r="AK269"/>
  <c r="AK266"/>
  <c r="AS257"/>
  <c r="AK255"/>
  <c r="AK270"/>
  <c r="AK267"/>
  <c r="AK259"/>
  <c r="AK258"/>
  <c r="AK256"/>
  <c r="AK272"/>
  <c r="AK262"/>
  <c r="AK261"/>
  <c r="AK273"/>
  <c r="AK264"/>
  <c r="BN164"/>
  <c r="BL175" s="1"/>
  <c r="F194" s="1"/>
  <c r="BO165"/>
  <c r="BL176" s="1"/>
  <c r="G194" s="1"/>
  <c r="A86"/>
  <c r="A130"/>
  <c r="BS215"/>
  <c r="BS216" s="1"/>
  <c r="BS214"/>
  <c r="F241"/>
  <c r="CG213"/>
  <c r="BX226"/>
  <c r="BX222"/>
  <c r="BX228"/>
  <c r="BX212"/>
  <c r="BX213"/>
  <c r="BX219"/>
  <c r="BX223"/>
  <c r="BX218"/>
  <c r="BX227"/>
  <c r="BX229"/>
  <c r="BX216"/>
  <c r="BX211"/>
  <c r="BX217"/>
  <c r="BX210"/>
  <c r="BX214"/>
  <c r="BX215"/>
  <c r="BX225"/>
  <c r="BX224"/>
  <c r="BX220"/>
  <c r="BX221"/>
  <c r="BN226"/>
  <c r="BO226" s="1"/>
  <c r="BN224"/>
  <c r="BO224" s="1"/>
  <c r="BN218"/>
  <c r="BO218" s="1"/>
  <c r="BN213"/>
  <c r="BO213" s="1"/>
  <c r="BN219"/>
  <c r="BO219" s="1"/>
  <c r="BN221"/>
  <c r="BO221" s="1"/>
  <c r="BN228"/>
  <c r="BO228" s="1"/>
  <c r="BN222"/>
  <c r="BO222" s="1"/>
  <c r="BN214"/>
  <c r="BO214" s="1"/>
  <c r="BN220"/>
  <c r="BO220" s="1"/>
  <c r="BN223"/>
  <c r="BO223" s="1"/>
  <c r="BN225"/>
  <c r="BO225" s="1"/>
  <c r="BN215"/>
  <c r="BO215" s="1"/>
  <c r="BN210"/>
  <c r="BN211"/>
  <c r="BO211" s="1"/>
  <c r="BN227"/>
  <c r="BO227" s="1"/>
  <c r="BN229"/>
  <c r="BO229" s="1"/>
  <c r="BN216"/>
  <c r="BO216" s="1"/>
  <c r="BN212"/>
  <c r="BO212" s="1"/>
  <c r="BN217"/>
  <c r="BO217" s="1"/>
  <c r="W300"/>
  <c r="U311" s="1"/>
  <c r="G323" s="1"/>
  <c r="V299"/>
  <c r="U310" s="1"/>
  <c r="F323" s="1"/>
  <c r="G313"/>
  <c r="H50" s="1"/>
  <c r="A219"/>
  <c r="A264" s="1"/>
  <c r="A309" s="1"/>
  <c r="A174"/>
  <c r="BU175"/>
  <c r="BV175" s="1"/>
  <c r="BU177"/>
  <c r="BV177" s="1"/>
  <c r="BU173"/>
  <c r="BV173" s="1"/>
  <c r="BU184"/>
  <c r="BV184" s="1"/>
  <c r="BU178"/>
  <c r="BV178" s="1"/>
  <c r="BU174"/>
  <c r="BV174" s="1"/>
  <c r="BU172"/>
  <c r="BV172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BU169"/>
  <c r="BV169" s="1"/>
  <c r="BU168"/>
  <c r="BV168" s="1"/>
  <c r="BU171"/>
  <c r="BV171" s="1"/>
  <c r="BU167"/>
  <c r="BV167" s="1"/>
  <c r="BU166"/>
  <c r="BV166" s="1"/>
  <c r="BU165"/>
  <c r="AG305"/>
  <c r="AG308" s="1"/>
  <c r="AG304"/>
  <c r="AG307" s="1"/>
  <c r="Q300"/>
  <c r="O311" s="1"/>
  <c r="G322" s="1"/>
  <c r="P299"/>
  <c r="O310" s="1"/>
  <c r="F322" s="1"/>
  <c r="AG262"/>
  <c r="AG261"/>
  <c r="AG263" s="1"/>
  <c r="G311"/>
  <c r="H48" s="1"/>
  <c r="AB271" i="48"/>
  <c r="AC271" s="1"/>
  <c r="AB260"/>
  <c r="AC260" s="1"/>
  <c r="AB267"/>
  <c r="AC267" s="1"/>
  <c r="AB258"/>
  <c r="AC258" s="1"/>
  <c r="AB265"/>
  <c r="AC265" s="1"/>
  <c r="AB262"/>
  <c r="AC262" s="1"/>
  <c r="AB272"/>
  <c r="AC272" s="1"/>
  <c r="AB269"/>
  <c r="AC269" s="1"/>
  <c r="AB255"/>
  <c r="AB274"/>
  <c r="AC274" s="1"/>
  <c r="AB259"/>
  <c r="AC259" s="1"/>
  <c r="AB264"/>
  <c r="AC264" s="1"/>
  <c r="AB270"/>
  <c r="AC270" s="1"/>
  <c r="AB256"/>
  <c r="AC256" s="1"/>
  <c r="AB268"/>
  <c r="AC268" s="1"/>
  <c r="AB261"/>
  <c r="AC261" s="1"/>
  <c r="AB273"/>
  <c r="AC273" s="1"/>
  <c r="AB266"/>
  <c r="AC266" s="1"/>
  <c r="AB263"/>
  <c r="AC263" s="1"/>
  <c r="AB257"/>
  <c r="AC257" s="1"/>
  <c r="V299"/>
  <c r="U310" s="1"/>
  <c r="F323" s="1"/>
  <c r="W300"/>
  <c r="U311" s="1"/>
  <c r="G323" s="1"/>
  <c r="CG168"/>
  <c r="E196"/>
  <c r="BX170"/>
  <c r="BX183"/>
  <c r="BX181"/>
  <c r="BX176"/>
  <c r="BX173"/>
  <c r="BX174"/>
  <c r="BX166"/>
  <c r="BX179"/>
  <c r="BX177"/>
  <c r="BX175"/>
  <c r="BX171"/>
  <c r="BX182"/>
  <c r="BX184"/>
  <c r="BX168"/>
  <c r="BX178"/>
  <c r="BX165"/>
  <c r="BX180"/>
  <c r="BX167"/>
  <c r="BX169"/>
  <c r="BX172"/>
  <c r="BG209"/>
  <c r="BE219" s="1"/>
  <c r="G238" s="1"/>
  <c r="BH210"/>
  <c r="BE220" s="1"/>
  <c r="H238" s="1"/>
  <c r="F241"/>
  <c r="CG213"/>
  <c r="BX220"/>
  <c r="BX228"/>
  <c r="BX222"/>
  <c r="BX210"/>
  <c r="BX211"/>
  <c r="BX216"/>
  <c r="BX219"/>
  <c r="BX227"/>
  <c r="BX223"/>
  <c r="BX221"/>
  <c r="BX218"/>
  <c r="BX226"/>
  <c r="BX224"/>
  <c r="BX215"/>
  <c r="BX213"/>
  <c r="BX225"/>
  <c r="BX229"/>
  <c r="BX217"/>
  <c r="BX212"/>
  <c r="BX214"/>
  <c r="BT170"/>
  <c r="BS173" s="1"/>
  <c r="BT169"/>
  <c r="BS172" s="1"/>
  <c r="AK317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G305"/>
  <c r="AG308" s="1"/>
  <c r="AG304"/>
  <c r="AG307" s="1"/>
  <c r="AG261"/>
  <c r="AG263" s="1"/>
  <c r="AG262"/>
  <c r="AK274"/>
  <c r="E281"/>
  <c r="AK270"/>
  <c r="AK266"/>
  <c r="AK258"/>
  <c r="AK271"/>
  <c r="AK268"/>
  <c r="AK265"/>
  <c r="AK263"/>
  <c r="AK260"/>
  <c r="AK257"/>
  <c r="AK272"/>
  <c r="AK262"/>
  <c r="AS257"/>
  <c r="AK273"/>
  <c r="AK269"/>
  <c r="AK267"/>
  <c r="AK264"/>
  <c r="AK261"/>
  <c r="AK259"/>
  <c r="AK256"/>
  <c r="AK255"/>
  <c r="BS215"/>
  <c r="BS216" s="1"/>
  <c r="BS214"/>
  <c r="BG164"/>
  <c r="BE175" s="1"/>
  <c r="F193" s="1"/>
  <c r="BH165"/>
  <c r="BE176" s="1"/>
  <c r="G193" s="1"/>
  <c r="W255"/>
  <c r="U266" s="1"/>
  <c r="G278" s="1"/>
  <c r="V254"/>
  <c r="U265" s="1"/>
  <c r="F278" s="1"/>
  <c r="A219"/>
  <c r="A264" s="1"/>
  <c r="A309" s="1"/>
  <c r="A174"/>
  <c r="Q300"/>
  <c r="O311" s="1"/>
  <c r="G322" s="1"/>
  <c r="P299"/>
  <c r="O310" s="1"/>
  <c r="F322" s="1"/>
  <c r="Q255"/>
  <c r="O266" s="1"/>
  <c r="G277" s="1"/>
  <c r="P254"/>
  <c r="O265" s="1"/>
  <c r="F277" s="1"/>
  <c r="A130"/>
  <c r="A86"/>
  <c r="AB314"/>
  <c r="AC314" s="1"/>
  <c r="AB308"/>
  <c r="AC308" s="1"/>
  <c r="AB313"/>
  <c r="AC313" s="1"/>
  <c r="AB303"/>
  <c r="AC303" s="1"/>
  <c r="AB304"/>
  <c r="AC304" s="1"/>
  <c r="AB309"/>
  <c r="AC309" s="1"/>
  <c r="AB319"/>
  <c r="AC319" s="1"/>
  <c r="AB310"/>
  <c r="AC310" s="1"/>
  <c r="AB316"/>
  <c r="AC316" s="1"/>
  <c r="AB305"/>
  <c r="AC305" s="1"/>
  <c r="AB300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BN227"/>
  <c r="BO227" s="1"/>
  <c r="BN219"/>
  <c r="BO219" s="1"/>
  <c r="BN218"/>
  <c r="BO218" s="1"/>
  <c r="BN213"/>
  <c r="BO213" s="1"/>
  <c r="BN226"/>
  <c r="BO226" s="1"/>
  <c r="BN220"/>
  <c r="BO220" s="1"/>
  <c r="BN217"/>
  <c r="BO217" s="1"/>
  <c r="BN222"/>
  <c r="BO222" s="1"/>
  <c r="BN214"/>
  <c r="BO214" s="1"/>
  <c r="BN228"/>
  <c r="BO228" s="1"/>
  <c r="BN221"/>
  <c r="BO221" s="1"/>
  <c r="BN224"/>
  <c r="BO224" s="1"/>
  <c r="BN225"/>
  <c r="BO225" s="1"/>
  <c r="BN215"/>
  <c r="BO215" s="1"/>
  <c r="BN212"/>
  <c r="BO212" s="1"/>
  <c r="BN223"/>
  <c r="BO223" s="1"/>
  <c r="BN229"/>
  <c r="BO229" s="1"/>
  <c r="BN211"/>
  <c r="BO211" s="1"/>
  <c r="BN216"/>
  <c r="BO216" s="1"/>
  <c r="BN210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73"/>
  <c r="BO173" s="1"/>
  <c r="BN171"/>
  <c r="BO171" s="1"/>
  <c r="BN168"/>
  <c r="BO168" s="1"/>
  <c r="BN177"/>
  <c r="BO177" s="1"/>
  <c r="BN172"/>
  <c r="BO172" s="1"/>
  <c r="BN167"/>
  <c r="BO167" s="1"/>
  <c r="BN166"/>
  <c r="BO166" s="1"/>
  <c r="BN178"/>
  <c r="BO178" s="1"/>
  <c r="BN176"/>
  <c r="BO176" s="1"/>
  <c r="BN174"/>
  <c r="BO174" s="1"/>
  <c r="BN170"/>
  <c r="BO170" s="1"/>
  <c r="BN165"/>
  <c r="P299" i="47"/>
  <c r="O310" s="1"/>
  <c r="F322" s="1"/>
  <c r="Q300"/>
  <c r="O311" s="1"/>
  <c r="G322" s="1"/>
  <c r="F241"/>
  <c r="CG213"/>
  <c r="BX219"/>
  <c r="BX228"/>
  <c r="BX216"/>
  <c r="BX215"/>
  <c r="BX212"/>
  <c r="BX223"/>
  <c r="BX229"/>
  <c r="BX222"/>
  <c r="BX217"/>
  <c r="BX226"/>
  <c r="BX220"/>
  <c r="BX218"/>
  <c r="BX214"/>
  <c r="BX227"/>
  <c r="BX210"/>
  <c r="BX224"/>
  <c r="BX213"/>
  <c r="BX211"/>
  <c r="BX221"/>
  <c r="BX225"/>
  <c r="AB312"/>
  <c r="AC312" s="1"/>
  <c r="AB315"/>
  <c r="AC315" s="1"/>
  <c r="AB306"/>
  <c r="AC306" s="1"/>
  <c r="AB314"/>
  <c r="AC314" s="1"/>
  <c r="AB308"/>
  <c r="AC308" s="1"/>
  <c r="AB313"/>
  <c r="AC313" s="1"/>
  <c r="AB303"/>
  <c r="AC303" s="1"/>
  <c r="AB317"/>
  <c r="AC317" s="1"/>
  <c r="AB301"/>
  <c r="AC301" s="1"/>
  <c r="AB309"/>
  <c r="AC309" s="1"/>
  <c r="AB319"/>
  <c r="AC319" s="1"/>
  <c r="AB310"/>
  <c r="AC310" s="1"/>
  <c r="AB316"/>
  <c r="AC316" s="1"/>
  <c r="AB305"/>
  <c r="AC305" s="1"/>
  <c r="AB302"/>
  <c r="AC302" s="1"/>
  <c r="AB318"/>
  <c r="AC318" s="1"/>
  <c r="AB311"/>
  <c r="AC311" s="1"/>
  <c r="AB307"/>
  <c r="AC307" s="1"/>
  <c r="AB304"/>
  <c r="AC304" s="1"/>
  <c r="AB300"/>
  <c r="BT169"/>
  <c r="BS172" s="1"/>
  <c r="BT170"/>
  <c r="BS173" s="1"/>
  <c r="P254"/>
  <c r="O265" s="1"/>
  <c r="F277" s="1"/>
  <c r="Q255"/>
  <c r="O266" s="1"/>
  <c r="G277" s="1"/>
  <c r="A132"/>
  <c r="A88"/>
  <c r="AK274"/>
  <c r="AK270"/>
  <c r="AK266"/>
  <c r="AK271"/>
  <c r="AK268"/>
  <c r="AK265"/>
  <c r="AK263"/>
  <c r="AK272"/>
  <c r="E281"/>
  <c r="AK273"/>
  <c r="AK269"/>
  <c r="AK267"/>
  <c r="AK264"/>
  <c r="AK261"/>
  <c r="AK259"/>
  <c r="AK255"/>
  <c r="AK260"/>
  <c r="AK262"/>
  <c r="AK258"/>
  <c r="AS257"/>
  <c r="AK257"/>
  <c r="AK256"/>
  <c r="AB262"/>
  <c r="AC262" s="1"/>
  <c r="AB264"/>
  <c r="AC264" s="1"/>
  <c r="AB270"/>
  <c r="AC270" s="1"/>
  <c r="AB256"/>
  <c r="AC256" s="1"/>
  <c r="AB255"/>
  <c r="AB274"/>
  <c r="AC274" s="1"/>
  <c r="AB273"/>
  <c r="AC273" s="1"/>
  <c r="AB266"/>
  <c r="AC266" s="1"/>
  <c r="AB263"/>
  <c r="AC263" s="1"/>
  <c r="AB257"/>
  <c r="AC257" s="1"/>
  <c r="AB260"/>
  <c r="AC260" s="1"/>
  <c r="AB268"/>
  <c r="AC268" s="1"/>
  <c r="AB272"/>
  <c r="AC272" s="1"/>
  <c r="AB267"/>
  <c r="AC267" s="1"/>
  <c r="AB265"/>
  <c r="AC265" s="1"/>
  <c r="AB261"/>
  <c r="AC261" s="1"/>
  <c r="AB258"/>
  <c r="AC258" s="1"/>
  <c r="AB271"/>
  <c r="AC271" s="1"/>
  <c r="AB269"/>
  <c r="AC269" s="1"/>
  <c r="AB259"/>
  <c r="AC259" s="1"/>
  <c r="E196"/>
  <c r="CG168"/>
  <c r="BX172"/>
  <c r="BX182"/>
  <c r="BX171"/>
  <c r="BX181"/>
  <c r="BX174"/>
  <c r="BX170"/>
  <c r="BX177"/>
  <c r="BX175"/>
  <c r="BX165"/>
  <c r="BX173"/>
  <c r="BX167"/>
  <c r="BX169"/>
  <c r="BX178"/>
  <c r="BX183"/>
  <c r="BX184"/>
  <c r="BX179"/>
  <c r="BX166"/>
  <c r="BX180"/>
  <c r="BX168"/>
  <c r="BX176"/>
  <c r="V299"/>
  <c r="U310" s="1"/>
  <c r="F323" s="1"/>
  <c r="W300"/>
  <c r="U311" s="1"/>
  <c r="G323" s="1"/>
  <c r="W255"/>
  <c r="U266" s="1"/>
  <c r="G278" s="1"/>
  <c r="V254"/>
  <c r="U265" s="1"/>
  <c r="F278" s="1"/>
  <c r="BS215"/>
  <c r="BS216" s="1"/>
  <c r="BS214"/>
  <c r="BH165"/>
  <c r="BE176" s="1"/>
  <c r="G193" s="1"/>
  <c r="BG164"/>
  <c r="BE175" s="1"/>
  <c r="F193" s="1"/>
  <c r="AK317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G305"/>
  <c r="AG308" s="1"/>
  <c r="AG304"/>
  <c r="AG307" s="1"/>
  <c r="AG262"/>
  <c r="AG261"/>
  <c r="AG263" s="1"/>
  <c r="BH210"/>
  <c r="BE220" s="1"/>
  <c r="H238" s="1"/>
  <c r="BG209"/>
  <c r="BE219" s="1"/>
  <c r="G238" s="1"/>
  <c r="BN177"/>
  <c r="BO177" s="1"/>
  <c r="BN184"/>
  <c r="BO184" s="1"/>
  <c r="BN183"/>
  <c r="BO183" s="1"/>
  <c r="BN182"/>
  <c r="BO182" s="1"/>
  <c r="BN181"/>
  <c r="BO181" s="1"/>
  <c r="BN180"/>
  <c r="BO180" s="1"/>
  <c r="BN179"/>
  <c r="BO179" s="1"/>
  <c r="BN176"/>
  <c r="BO176" s="1"/>
  <c r="BN173"/>
  <c r="BO173" s="1"/>
  <c r="BN171"/>
  <c r="BO171" s="1"/>
  <c r="BN175"/>
  <c r="BO175" s="1"/>
  <c r="BN172"/>
  <c r="BO172" s="1"/>
  <c r="BN178"/>
  <c r="BO178" s="1"/>
  <c r="BN174"/>
  <c r="BO174" s="1"/>
  <c r="BN170"/>
  <c r="BO170" s="1"/>
  <c r="BN169"/>
  <c r="BO169" s="1"/>
  <c r="BN167"/>
  <c r="BO167" s="1"/>
  <c r="BN166"/>
  <c r="BO166" s="1"/>
  <c r="BN165"/>
  <c r="BN168"/>
  <c r="BO168" s="1"/>
  <c r="BN226"/>
  <c r="BO226" s="1"/>
  <c r="BN220"/>
  <c r="BO220" s="1"/>
  <c r="BN224"/>
  <c r="BO224" s="1"/>
  <c r="BN218"/>
  <c r="BO218" s="1"/>
  <c r="BN213"/>
  <c r="BO213" s="1"/>
  <c r="BN229"/>
  <c r="BO229" s="1"/>
  <c r="BN221"/>
  <c r="BO221" s="1"/>
  <c r="BN228"/>
  <c r="BO228" s="1"/>
  <c r="BN222"/>
  <c r="BO222" s="1"/>
  <c r="BN214"/>
  <c r="BO214" s="1"/>
  <c r="BN211"/>
  <c r="BO211" s="1"/>
  <c r="BN223"/>
  <c r="BO223" s="1"/>
  <c r="BN225"/>
  <c r="BO225" s="1"/>
  <c r="BN215"/>
  <c r="BO215" s="1"/>
  <c r="BN210"/>
  <c r="BN227"/>
  <c r="BO227" s="1"/>
  <c r="BN219"/>
  <c r="BO219" s="1"/>
  <c r="BN217"/>
  <c r="BO217" s="1"/>
  <c r="BN216"/>
  <c r="BO216" s="1"/>
  <c r="BN212"/>
  <c r="BO212" s="1"/>
  <c r="A221"/>
  <c r="A266" s="1"/>
  <c r="A311" s="1"/>
  <c r="A176"/>
  <c r="BH165" i="46"/>
  <c r="BE176" s="1"/>
  <c r="G193" s="1"/>
  <c r="BG164"/>
  <c r="BE175" s="1"/>
  <c r="F193" s="1"/>
  <c r="A173"/>
  <c r="A218"/>
  <c r="A263" s="1"/>
  <c r="A308" s="1"/>
  <c r="G311"/>
  <c r="H48" s="1"/>
  <c r="BN229"/>
  <c r="BO229" s="1"/>
  <c r="BN216"/>
  <c r="BO216" s="1"/>
  <c r="BN221"/>
  <c r="BO221" s="1"/>
  <c r="BN214"/>
  <c r="BO214" s="1"/>
  <c r="BN224"/>
  <c r="BO224" s="1"/>
  <c r="BN211"/>
  <c r="BO211" s="1"/>
  <c r="BN218"/>
  <c r="BO218" s="1"/>
  <c r="BN223"/>
  <c r="BO223" s="1"/>
  <c r="BN228"/>
  <c r="BO228" s="1"/>
  <c r="BN217"/>
  <c r="BO217" s="1"/>
  <c r="BN222"/>
  <c r="BO222" s="1"/>
  <c r="BN227"/>
  <c r="BO227" s="1"/>
  <c r="BN219"/>
  <c r="BO219" s="1"/>
  <c r="BN212"/>
  <c r="BO212" s="1"/>
  <c r="BN210"/>
  <c r="BN225"/>
  <c r="BO225" s="1"/>
  <c r="BN226"/>
  <c r="BO226" s="1"/>
  <c r="BN220"/>
  <c r="BO220" s="1"/>
  <c r="BN213"/>
  <c r="BO213" s="1"/>
  <c r="BN215"/>
  <c r="BO215" s="1"/>
  <c r="V254"/>
  <c r="U265" s="1"/>
  <c r="F278" s="1"/>
  <c r="W255"/>
  <c r="U266" s="1"/>
  <c r="G278" s="1"/>
  <c r="AK274"/>
  <c r="AK270"/>
  <c r="E281"/>
  <c r="AK271"/>
  <c r="AK268"/>
  <c r="AK265"/>
  <c r="AK263"/>
  <c r="AK260"/>
  <c r="AK257"/>
  <c r="AK272"/>
  <c r="AK262"/>
  <c r="AS257"/>
  <c r="AK273"/>
  <c r="AK269"/>
  <c r="AK267"/>
  <c r="AK264"/>
  <c r="AK261"/>
  <c r="AK259"/>
  <c r="AK255"/>
  <c r="AK266"/>
  <c r="AK258"/>
  <c r="AK256"/>
  <c r="BS215"/>
  <c r="BS216" s="1"/>
  <c r="BS214"/>
  <c r="Q300"/>
  <c r="O311" s="1"/>
  <c r="G322" s="1"/>
  <c r="P299"/>
  <c r="O310" s="1"/>
  <c r="F322" s="1"/>
  <c r="V299"/>
  <c r="U310" s="1"/>
  <c r="F323" s="1"/>
  <c r="W300"/>
  <c r="U311" s="1"/>
  <c r="G323" s="1"/>
  <c r="AB259"/>
  <c r="AC259" s="1"/>
  <c r="AB264"/>
  <c r="AC264" s="1"/>
  <c r="AB268"/>
  <c r="AC268" s="1"/>
  <c r="AB260"/>
  <c r="AC260" s="1"/>
  <c r="AB271"/>
  <c r="AC271" s="1"/>
  <c r="AB261"/>
  <c r="AC261" s="1"/>
  <c r="AB273"/>
  <c r="AC273" s="1"/>
  <c r="AB266"/>
  <c r="AC266" s="1"/>
  <c r="AB270"/>
  <c r="AC270" s="1"/>
  <c r="AB256"/>
  <c r="AC256" s="1"/>
  <c r="AB262"/>
  <c r="AC262" s="1"/>
  <c r="AB267"/>
  <c r="AC267" s="1"/>
  <c r="AB258"/>
  <c r="AC258" s="1"/>
  <c r="AB263"/>
  <c r="AC263" s="1"/>
  <c r="AB257"/>
  <c r="AC257" s="1"/>
  <c r="AB274"/>
  <c r="AC274" s="1"/>
  <c r="AB272"/>
  <c r="AC272" s="1"/>
  <c r="AB269"/>
  <c r="AC269" s="1"/>
  <c r="AB255"/>
  <c r="AB265"/>
  <c r="AC265" s="1"/>
  <c r="P254"/>
  <c r="O265" s="1"/>
  <c r="F277" s="1"/>
  <c r="Q255"/>
  <c r="O266" s="1"/>
  <c r="G277" s="1"/>
  <c r="AG305"/>
  <c r="AG308" s="1"/>
  <c r="AG304"/>
  <c r="AG307" s="1"/>
  <c r="E196"/>
  <c r="CG168"/>
  <c r="BX168"/>
  <c r="BX177"/>
  <c r="BX184"/>
  <c r="BX172"/>
  <c r="BX180"/>
  <c r="BX179"/>
  <c r="BX171"/>
  <c r="BX181"/>
  <c r="BX169"/>
  <c r="BX183"/>
  <c r="BX166"/>
  <c r="BX175"/>
  <c r="BX174"/>
  <c r="BX178"/>
  <c r="BX167"/>
  <c r="BX182"/>
  <c r="BX176"/>
  <c r="BX173"/>
  <c r="BX170"/>
  <c r="BX165"/>
  <c r="BN177"/>
  <c r="BO177" s="1"/>
  <c r="BN178"/>
  <c r="BO178" s="1"/>
  <c r="BN176"/>
  <c r="BO176" s="1"/>
  <c r="BN174"/>
  <c r="BO174" s="1"/>
  <c r="BN170"/>
  <c r="BO170" s="1"/>
  <c r="BN184"/>
  <c r="BO184" s="1"/>
  <c r="BN183"/>
  <c r="BO183" s="1"/>
  <c r="BN182"/>
  <c r="BO182" s="1"/>
  <c r="BN181"/>
  <c r="BO181" s="1"/>
  <c r="BN180"/>
  <c r="BO180" s="1"/>
  <c r="BN179"/>
  <c r="BO179" s="1"/>
  <c r="BN175"/>
  <c r="BO175" s="1"/>
  <c r="BN169"/>
  <c r="BO169" s="1"/>
  <c r="BN173"/>
  <c r="BO173" s="1"/>
  <c r="BN171"/>
  <c r="BO171" s="1"/>
  <c r="BN168"/>
  <c r="BO168" s="1"/>
  <c r="BN172"/>
  <c r="BO172" s="1"/>
  <c r="BN167"/>
  <c r="BO167" s="1"/>
  <c r="BN166"/>
  <c r="BO166" s="1"/>
  <c r="BN165"/>
  <c r="G312"/>
  <c r="H49" s="1"/>
  <c r="AG262"/>
  <c r="AG261"/>
  <c r="AG263" s="1"/>
  <c r="F241"/>
  <c r="CG213"/>
  <c r="BX222"/>
  <c r="BX226"/>
  <c r="BX220"/>
  <c r="BX217"/>
  <c r="BX211"/>
  <c r="BX224"/>
  <c r="BX214"/>
  <c r="BX225"/>
  <c r="BX213"/>
  <c r="BX228"/>
  <c r="BX216"/>
  <c r="BX229"/>
  <c r="BX223"/>
  <c r="BX227"/>
  <c r="BX215"/>
  <c r="BX219"/>
  <c r="BX221"/>
  <c r="BX218"/>
  <c r="BX210"/>
  <c r="BX212"/>
  <c r="BH210"/>
  <c r="BE220" s="1"/>
  <c r="H238" s="1"/>
  <c r="BG209"/>
  <c r="BE219" s="1"/>
  <c r="G238" s="1"/>
  <c r="A129"/>
  <c r="A85"/>
  <c r="AB314"/>
  <c r="AC314" s="1"/>
  <c r="AB308"/>
  <c r="AC308" s="1"/>
  <c r="AB313"/>
  <c r="AC313" s="1"/>
  <c r="AB303"/>
  <c r="AC303" s="1"/>
  <c r="AB304"/>
  <c r="AC304" s="1"/>
  <c r="AB309"/>
  <c r="AC309" s="1"/>
  <c r="AB319"/>
  <c r="AC319" s="1"/>
  <c r="AB310"/>
  <c r="AC310" s="1"/>
  <c r="AB316"/>
  <c r="AC316" s="1"/>
  <c r="AB305"/>
  <c r="AC305" s="1"/>
  <c r="AB300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AK317"/>
  <c r="AK307"/>
  <c r="AK305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AK301"/>
  <c r="BT169"/>
  <c r="BS172" s="1"/>
  <c r="BT170"/>
  <c r="BS173" s="1"/>
  <c r="G313"/>
  <c r="H50" s="1"/>
  <c r="G314"/>
  <c r="H51" s="1"/>
  <c r="AG305" i="45"/>
  <c r="AG308" s="1"/>
  <c r="AG304"/>
  <c r="AG307" s="1"/>
  <c r="E281"/>
  <c r="AK272"/>
  <c r="AK262"/>
  <c r="AS257"/>
  <c r="AK274"/>
  <c r="AK273"/>
  <c r="AK269"/>
  <c r="AK267"/>
  <c r="AK264"/>
  <c r="AK270"/>
  <c r="AK266"/>
  <c r="AK258"/>
  <c r="AK256"/>
  <c r="AK271"/>
  <c r="AK268"/>
  <c r="AK265"/>
  <c r="AK263"/>
  <c r="AK260"/>
  <c r="AK257"/>
  <c r="AK259"/>
  <c r="AK255"/>
  <c r="AK261"/>
  <c r="AB267"/>
  <c r="AC267" s="1"/>
  <c r="AB258"/>
  <c r="AC258" s="1"/>
  <c r="AB265"/>
  <c r="AC265" s="1"/>
  <c r="AB268"/>
  <c r="AC268" s="1"/>
  <c r="AB261"/>
  <c r="AC261" s="1"/>
  <c r="AB274"/>
  <c r="AC274" s="1"/>
  <c r="AB269"/>
  <c r="AC269" s="1"/>
  <c r="AB255"/>
  <c r="AB271"/>
  <c r="AC271" s="1"/>
  <c r="AB260"/>
  <c r="AC260" s="1"/>
  <c r="AB257"/>
  <c r="AC257" s="1"/>
  <c r="AB264"/>
  <c r="AC264" s="1"/>
  <c r="AB270"/>
  <c r="AC270" s="1"/>
  <c r="AB262"/>
  <c r="AC262" s="1"/>
  <c r="AB272"/>
  <c r="AC272" s="1"/>
  <c r="AB273"/>
  <c r="AC273" s="1"/>
  <c r="AB266"/>
  <c r="AC266" s="1"/>
  <c r="AB263"/>
  <c r="AC263" s="1"/>
  <c r="AB259"/>
  <c r="AC259" s="1"/>
  <c r="AB256"/>
  <c r="AC256" s="1"/>
  <c r="V254"/>
  <c r="U265" s="1"/>
  <c r="F278" s="1"/>
  <c r="W255"/>
  <c r="U266" s="1"/>
  <c r="G278" s="1"/>
  <c r="A218"/>
  <c r="A263" s="1"/>
  <c r="A308" s="1"/>
  <c r="A173"/>
  <c r="E196"/>
  <c r="CG168"/>
  <c r="BX167"/>
  <c r="BX177"/>
  <c r="BX180"/>
  <c r="BX166"/>
  <c r="BX184"/>
  <c r="BX175"/>
  <c r="BX171"/>
  <c r="BX178"/>
  <c r="BX183"/>
  <c r="BX168"/>
  <c r="BX179"/>
  <c r="BX181"/>
  <c r="BX173"/>
  <c r="BX176"/>
  <c r="BX172"/>
  <c r="BX170"/>
  <c r="BX165"/>
  <c r="BX182"/>
  <c r="BX169"/>
  <c r="BX174"/>
  <c r="AK317"/>
  <c r="AK307"/>
  <c r="AK305"/>
  <c r="AK301"/>
  <c r="AK318"/>
  <c r="AK314"/>
  <c r="AK312"/>
  <c r="AK309"/>
  <c r="AK304"/>
  <c r="AK302"/>
  <c r="AK319"/>
  <c r="AK315"/>
  <c r="AK311"/>
  <c r="AK306"/>
  <c r="AS302"/>
  <c r="E326"/>
  <c r="AK316"/>
  <c r="AK313"/>
  <c r="AK310"/>
  <c r="AK308"/>
  <c r="AK303"/>
  <c r="AK300"/>
  <c r="P299"/>
  <c r="O310" s="1"/>
  <c r="F322" s="1"/>
  <c r="Q300"/>
  <c r="O311" s="1"/>
  <c r="G322" s="1"/>
  <c r="V299"/>
  <c r="U310" s="1"/>
  <c r="F323" s="1"/>
  <c r="W300"/>
  <c r="U311" s="1"/>
  <c r="G323" s="1"/>
  <c r="P254"/>
  <c r="O265" s="1"/>
  <c r="F277" s="1"/>
  <c r="Q255"/>
  <c r="O266" s="1"/>
  <c r="G277" s="1"/>
  <c r="BG164"/>
  <c r="BE175" s="1"/>
  <c r="F193" s="1"/>
  <c r="BH165"/>
  <c r="BE176" s="1"/>
  <c r="G193" s="1"/>
  <c r="BT170"/>
  <c r="BS173" s="1"/>
  <c r="BT169"/>
  <c r="BS172" s="1"/>
  <c r="AB309"/>
  <c r="AC309" s="1"/>
  <c r="AB319"/>
  <c r="AC319" s="1"/>
  <c r="AB310"/>
  <c r="AC310" s="1"/>
  <c r="AB316"/>
  <c r="AC316" s="1"/>
  <c r="AB305"/>
  <c r="AC305" s="1"/>
  <c r="AB300"/>
  <c r="AB318"/>
  <c r="AC318" s="1"/>
  <c r="AB311"/>
  <c r="AC311" s="1"/>
  <c r="AB307"/>
  <c r="AC307" s="1"/>
  <c r="AB317"/>
  <c r="AC317" s="1"/>
  <c r="AB301"/>
  <c r="AC301" s="1"/>
  <c r="AB312"/>
  <c r="AC312" s="1"/>
  <c r="AB315"/>
  <c r="AC315" s="1"/>
  <c r="AB306"/>
  <c r="AC306" s="1"/>
  <c r="AB302"/>
  <c r="AC302" s="1"/>
  <c r="AB314"/>
  <c r="AC314" s="1"/>
  <c r="AB308"/>
  <c r="AC308" s="1"/>
  <c r="AB313"/>
  <c r="AC313" s="1"/>
  <c r="AB303"/>
  <c r="AC303" s="1"/>
  <c r="AB304"/>
  <c r="AC304" s="1"/>
  <c r="F241"/>
  <c r="CG213"/>
  <c r="BX212"/>
  <c r="BX226"/>
  <c r="BX220"/>
  <c r="BX223"/>
  <c r="BX222"/>
  <c r="BX216"/>
  <c r="BX225"/>
  <c r="BX224"/>
  <c r="BX229"/>
  <c r="BX213"/>
  <c r="BX228"/>
  <c r="BX211"/>
  <c r="BX210"/>
  <c r="BX215"/>
  <c r="BX214"/>
  <c r="BX221"/>
  <c r="BX227"/>
  <c r="BX218"/>
  <c r="BX217"/>
  <c r="BX219"/>
  <c r="BN184"/>
  <c r="BO184" s="1"/>
  <c r="BN183"/>
  <c r="BO183" s="1"/>
  <c r="BN182"/>
  <c r="BO182" s="1"/>
  <c r="BN181"/>
  <c r="BO181" s="1"/>
  <c r="BN180"/>
  <c r="BO180" s="1"/>
  <c r="BN179"/>
  <c r="BO179" s="1"/>
  <c r="BN177"/>
  <c r="BO177" s="1"/>
  <c r="BN172"/>
  <c r="BO172" s="1"/>
  <c r="BN176"/>
  <c r="BO176" s="1"/>
  <c r="BN171"/>
  <c r="BO171" s="1"/>
  <c r="BN169"/>
  <c r="BO169" s="1"/>
  <c r="BN178"/>
  <c r="BO178" s="1"/>
  <c r="BN175"/>
  <c r="BO175" s="1"/>
  <c r="BN168"/>
  <c r="BO168" s="1"/>
  <c r="BN170"/>
  <c r="BO170" s="1"/>
  <c r="BN174"/>
  <c r="BO174" s="1"/>
  <c r="BN173"/>
  <c r="BO173" s="1"/>
  <c r="BN167"/>
  <c r="BO167" s="1"/>
  <c r="BN166"/>
  <c r="BO166" s="1"/>
  <c r="BN165"/>
  <c r="BH210"/>
  <c r="BE220" s="1"/>
  <c r="H238" s="1"/>
  <c r="BG209"/>
  <c r="BE219" s="1"/>
  <c r="G238" s="1"/>
  <c r="A129"/>
  <c r="A85"/>
  <c r="G312"/>
  <c r="H49" s="1"/>
  <c r="G313"/>
  <c r="H50" s="1"/>
  <c r="BN227"/>
  <c r="BO227" s="1"/>
  <c r="BN221"/>
  <c r="BO221" s="1"/>
  <c r="BN224"/>
  <c r="BO224" s="1"/>
  <c r="BN210"/>
  <c r="BN213"/>
  <c r="BO213" s="1"/>
  <c r="BN222"/>
  <c r="BO222" s="1"/>
  <c r="BN223"/>
  <c r="BO223" s="1"/>
  <c r="BN229"/>
  <c r="BO229" s="1"/>
  <c r="BN211"/>
  <c r="BO211" s="1"/>
  <c r="BN214"/>
  <c r="BO214" s="1"/>
  <c r="BN225"/>
  <c r="BO225" s="1"/>
  <c r="BN228"/>
  <c r="BO228" s="1"/>
  <c r="BN212"/>
  <c r="BO212" s="1"/>
  <c r="BN226"/>
  <c r="BO226" s="1"/>
  <c r="BN219"/>
  <c r="BO219" s="1"/>
  <c r="BN215"/>
  <c r="BO215" s="1"/>
  <c r="BN218"/>
  <c r="BO218" s="1"/>
  <c r="BN220"/>
  <c r="BO220" s="1"/>
  <c r="BN217"/>
  <c r="BO217" s="1"/>
  <c r="BN216"/>
  <c r="BO216" s="1"/>
  <c r="BS215"/>
  <c r="BS216" s="1"/>
  <c r="BS214"/>
  <c r="AG262"/>
  <c r="AG261"/>
  <c r="AG263" s="1"/>
  <c r="G314"/>
  <c r="H51" s="1"/>
  <c r="G311"/>
  <c r="H48" s="1"/>
  <c r="P299" i="44"/>
  <c r="O310" s="1"/>
  <c r="F322" s="1"/>
  <c r="A129"/>
  <c r="A85"/>
  <c r="A218"/>
  <c r="A263" s="1"/>
  <c r="A308" s="1"/>
  <c r="A173"/>
  <c r="AM305"/>
  <c r="AM308" s="1"/>
  <c r="AM304"/>
  <c r="AM307" s="1"/>
  <c r="AB317" i="40"/>
  <c r="AA329" s="1"/>
  <c r="F343" s="1"/>
  <c r="AC318"/>
  <c r="AA330" s="1"/>
  <c r="G343" s="1"/>
  <c r="BS215" i="44"/>
  <c r="BS216" s="1"/>
  <c r="BS214"/>
  <c r="CG226" i="40"/>
  <c r="BX235"/>
  <c r="BX223"/>
  <c r="BX237"/>
  <c r="BX229"/>
  <c r="BX241"/>
  <c r="BX233"/>
  <c r="BX227"/>
  <c r="BX225"/>
  <c r="F254"/>
  <c r="BX239"/>
  <c r="BX231"/>
  <c r="BX222"/>
  <c r="BX228"/>
  <c r="BX234"/>
  <c r="BX232"/>
  <c r="BX238"/>
  <c r="BX242"/>
  <c r="BX240"/>
  <c r="BX226"/>
  <c r="BX236"/>
  <c r="BX224"/>
  <c r="BX230"/>
  <c r="BT179"/>
  <c r="BS182" s="1"/>
  <c r="BT180"/>
  <c r="BS183" s="1"/>
  <c r="A136"/>
  <c r="A89"/>
  <c r="AQ271" i="44"/>
  <c r="AQ256"/>
  <c r="AQ261"/>
  <c r="AQ273"/>
  <c r="AQ257"/>
  <c r="AQ258"/>
  <c r="AY257"/>
  <c r="AQ267"/>
  <c r="AQ270"/>
  <c r="AQ259"/>
  <c r="E282"/>
  <c r="AQ262"/>
  <c r="AQ260"/>
  <c r="AQ265"/>
  <c r="AQ274"/>
  <c r="AQ255"/>
  <c r="AQ263"/>
  <c r="AQ266"/>
  <c r="AQ268"/>
  <c r="AQ264"/>
  <c r="AQ272"/>
  <c r="AQ269"/>
  <c r="AH322" i="40"/>
  <c r="AI322" s="1"/>
  <c r="AH330"/>
  <c r="AI330" s="1"/>
  <c r="AH327"/>
  <c r="AI327" s="1"/>
  <c r="AH324"/>
  <c r="AI324" s="1"/>
  <c r="AH336"/>
  <c r="AI336" s="1"/>
  <c r="AH335"/>
  <c r="AI335" s="1"/>
  <c r="AH329"/>
  <c r="AI329" s="1"/>
  <c r="AH325"/>
  <c r="AI325" s="1"/>
  <c r="AH323"/>
  <c r="AI323" s="1"/>
  <c r="AH318"/>
  <c r="AH320"/>
  <c r="AI320" s="1"/>
  <c r="AH333"/>
  <c r="AI333" s="1"/>
  <c r="AH338"/>
  <c r="AI338" s="1"/>
  <c r="AH337"/>
  <c r="AI337" s="1"/>
  <c r="AH331"/>
  <c r="AI331" s="1"/>
  <c r="AH321"/>
  <c r="AI321" s="1"/>
  <c r="AH326"/>
  <c r="AI326" s="1"/>
  <c r="AH332"/>
  <c r="AI332" s="1"/>
  <c r="AH334"/>
  <c r="AI334" s="1"/>
  <c r="AH328"/>
  <c r="AI328" s="1"/>
  <c r="AH319"/>
  <c r="AI319" s="1"/>
  <c r="BG221"/>
  <c r="BE232" s="1"/>
  <c r="G251" s="1"/>
  <c r="BH222"/>
  <c r="BE233" s="1"/>
  <c r="H251" s="1"/>
  <c r="AB269"/>
  <c r="AA281" s="1"/>
  <c r="F295" s="1"/>
  <c r="AC270"/>
  <c r="AA282" s="1"/>
  <c r="G295" s="1"/>
  <c r="BN186"/>
  <c r="BO186" s="1"/>
  <c r="BN181"/>
  <c r="BO181" s="1"/>
  <c r="BN175"/>
  <c r="BO175" s="1"/>
  <c r="BN189"/>
  <c r="BO189" s="1"/>
  <c r="BN182"/>
  <c r="BO182" s="1"/>
  <c r="BN184"/>
  <c r="BO184" s="1"/>
  <c r="BN192"/>
  <c r="BO192" s="1"/>
  <c r="BN188"/>
  <c r="BO188" s="1"/>
  <c r="BN187"/>
  <c r="BO187" s="1"/>
  <c r="BN178"/>
  <c r="BO178" s="1"/>
  <c r="BN180"/>
  <c r="BO180" s="1"/>
  <c r="BN185"/>
  <c r="BO185" s="1"/>
  <c r="BN177"/>
  <c r="BO177" s="1"/>
  <c r="BN183"/>
  <c r="BO183" s="1"/>
  <c r="BN193"/>
  <c r="BO193" s="1"/>
  <c r="BN176"/>
  <c r="BO176" s="1"/>
  <c r="BN194"/>
  <c r="BO194" s="1"/>
  <c r="BN190"/>
  <c r="BO190" s="1"/>
  <c r="BN179"/>
  <c r="BO179" s="1"/>
  <c r="BN191"/>
  <c r="BO191" s="1"/>
  <c r="BN174"/>
  <c r="AM323"/>
  <c r="AM326" s="1"/>
  <c r="AM324"/>
  <c r="AM327" s="1"/>
  <c r="A231"/>
  <c r="A279" s="1"/>
  <c r="A327" s="1"/>
  <c r="A183"/>
  <c r="BH174"/>
  <c r="BE186" s="1"/>
  <c r="G203" s="1"/>
  <c r="BG173"/>
  <c r="BE185" s="1"/>
  <c r="F203" s="1"/>
  <c r="BT170" i="44"/>
  <c r="BS173" s="1"/>
  <c r="BT169"/>
  <c r="BS172" s="1"/>
  <c r="AB299"/>
  <c r="AA310" s="1"/>
  <c r="F324" s="1"/>
  <c r="AA311"/>
  <c r="G324" s="1"/>
  <c r="AM261"/>
  <c r="AM263" s="1"/>
  <c r="AM262"/>
  <c r="AB254"/>
  <c r="AA265" s="1"/>
  <c r="F279" s="1"/>
  <c r="AA266"/>
  <c r="G279" s="1"/>
  <c r="AQ319"/>
  <c r="AQ314"/>
  <c r="AQ300"/>
  <c r="AQ309"/>
  <c r="AQ304"/>
  <c r="AQ318"/>
  <c r="AQ315"/>
  <c r="AQ310"/>
  <c r="AQ307"/>
  <c r="AQ308"/>
  <c r="AQ317"/>
  <c r="AY302"/>
  <c r="AQ301"/>
  <c r="AQ302"/>
  <c r="AQ313"/>
  <c r="E327"/>
  <c r="AQ312"/>
  <c r="AQ306"/>
  <c r="AQ303"/>
  <c r="AQ316"/>
  <c r="AQ305"/>
  <c r="AQ311"/>
  <c r="BN236" i="40"/>
  <c r="BO236" s="1"/>
  <c r="BN226"/>
  <c r="BO226" s="1"/>
  <c r="BN230"/>
  <c r="BO230" s="1"/>
  <c r="BN239"/>
  <c r="BO239" s="1"/>
  <c r="BN233"/>
  <c r="BO233" s="1"/>
  <c r="BN223"/>
  <c r="BO223" s="1"/>
  <c r="BN238"/>
  <c r="BO238" s="1"/>
  <c r="BN240"/>
  <c r="BO240" s="1"/>
  <c r="BN235"/>
  <c r="BO235" s="1"/>
  <c r="BN241"/>
  <c r="BO241" s="1"/>
  <c r="BN225"/>
  <c r="BO225" s="1"/>
  <c r="BN242"/>
  <c r="BO242" s="1"/>
  <c r="BN231"/>
  <c r="BO231" s="1"/>
  <c r="BN229"/>
  <c r="BO229" s="1"/>
  <c r="BN224"/>
  <c r="BO224" s="1"/>
  <c r="BN228"/>
  <c r="BO228" s="1"/>
  <c r="BN234"/>
  <c r="BO234" s="1"/>
  <c r="BN227"/>
  <c r="BO227" s="1"/>
  <c r="BN237"/>
  <c r="BO237" s="1"/>
  <c r="BN232"/>
  <c r="BO232" s="1"/>
  <c r="BN222"/>
  <c r="AH273" i="44"/>
  <c r="AI273" s="1"/>
  <c r="AH262"/>
  <c r="AI262" s="1"/>
  <c r="AH259"/>
  <c r="AI259" s="1"/>
  <c r="AH264"/>
  <c r="AI264" s="1"/>
  <c r="AH256"/>
  <c r="AI256" s="1"/>
  <c r="AH269"/>
  <c r="AI269" s="1"/>
  <c r="AH271"/>
  <c r="AI271" s="1"/>
  <c r="AH258"/>
  <c r="AI258" s="1"/>
  <c r="AH261"/>
  <c r="AI261" s="1"/>
  <c r="AH263"/>
  <c r="AI263" s="1"/>
  <c r="AH268"/>
  <c r="AI268" s="1"/>
  <c r="AH272"/>
  <c r="AI272" s="1"/>
  <c r="AH266"/>
  <c r="AI266" s="1"/>
  <c r="AH274"/>
  <c r="AI274" s="1"/>
  <c r="AH255"/>
  <c r="AI255" s="1"/>
  <c r="AH265"/>
  <c r="AI265" s="1"/>
  <c r="AH260"/>
  <c r="AI260" s="1"/>
  <c r="AH257"/>
  <c r="AI257" s="1"/>
  <c r="AH270"/>
  <c r="AI270" s="1"/>
  <c r="AH267"/>
  <c r="AI267" s="1"/>
  <c r="BN174"/>
  <c r="BO174" s="1"/>
  <c r="BN180"/>
  <c r="BO180" s="1"/>
  <c r="BN173"/>
  <c r="BO173" s="1"/>
  <c r="BN182"/>
  <c r="BO182" s="1"/>
  <c r="BN169"/>
  <c r="BO169" s="1"/>
  <c r="BN183"/>
  <c r="BO183" s="1"/>
  <c r="BN177"/>
  <c r="BO177" s="1"/>
  <c r="BN168"/>
  <c r="BO168" s="1"/>
  <c r="BN171"/>
  <c r="BO171" s="1"/>
  <c r="BN175"/>
  <c r="BO175" s="1"/>
  <c r="BN170"/>
  <c r="BO170" s="1"/>
  <c r="BN184"/>
  <c r="BO184" s="1"/>
  <c r="BN165"/>
  <c r="BO165" s="1"/>
  <c r="BN166"/>
  <c r="BO166" s="1"/>
  <c r="BN172"/>
  <c r="BO172" s="1"/>
  <c r="BN181"/>
  <c r="BO181" s="1"/>
  <c r="BN167"/>
  <c r="BO167" s="1"/>
  <c r="BN179"/>
  <c r="BO179" s="1"/>
  <c r="BN176"/>
  <c r="BO176" s="1"/>
  <c r="BN178"/>
  <c r="BO178" s="1"/>
  <c r="CG168"/>
  <c r="BX168"/>
  <c r="BX180"/>
  <c r="BX177"/>
  <c r="BX174"/>
  <c r="E196"/>
  <c r="BX176"/>
  <c r="BX183"/>
  <c r="BX166"/>
  <c r="BX182"/>
  <c r="BX167"/>
  <c r="BX178"/>
  <c r="BX165"/>
  <c r="BX172"/>
  <c r="BX184"/>
  <c r="BX170"/>
  <c r="BX181"/>
  <c r="BX173"/>
  <c r="BX169"/>
  <c r="BX179"/>
  <c r="BX171"/>
  <c r="BX175"/>
  <c r="AQ283" i="40"/>
  <c r="AQ278"/>
  <c r="AQ281"/>
  <c r="AQ279"/>
  <c r="AQ286"/>
  <c r="AQ282"/>
  <c r="AQ285"/>
  <c r="AQ287"/>
  <c r="AQ280"/>
  <c r="AQ270"/>
  <c r="AQ276"/>
  <c r="AQ289"/>
  <c r="E298"/>
  <c r="AQ288"/>
  <c r="AQ290"/>
  <c r="AQ277"/>
  <c r="AQ271"/>
  <c r="AQ273"/>
  <c r="AY273"/>
  <c r="AQ275"/>
  <c r="AQ274"/>
  <c r="AQ284"/>
  <c r="AQ272"/>
  <c r="AM278"/>
  <c r="AM277"/>
  <c r="AM279" s="1"/>
  <c r="BE220" i="44"/>
  <c r="H238" s="1"/>
  <c r="BG209"/>
  <c r="BE219" s="1"/>
  <c r="G238" s="1"/>
  <c r="BG164"/>
  <c r="BE175" s="1"/>
  <c r="F193" s="1"/>
  <c r="BE176"/>
  <c r="G193" s="1"/>
  <c r="AH280" i="40"/>
  <c r="AI280" s="1"/>
  <c r="AH276"/>
  <c r="AI276" s="1"/>
  <c r="AH283"/>
  <c r="AI283" s="1"/>
  <c r="AH286"/>
  <c r="AI286" s="1"/>
  <c r="AH279"/>
  <c r="AI279" s="1"/>
  <c r="AH275"/>
  <c r="AI275" s="1"/>
  <c r="AH290"/>
  <c r="AI290" s="1"/>
  <c r="AH277"/>
  <c r="AI277" s="1"/>
  <c r="AH281"/>
  <c r="AI281" s="1"/>
  <c r="AH289"/>
  <c r="AI289" s="1"/>
  <c r="AH278"/>
  <c r="AI278" s="1"/>
  <c r="AH288"/>
  <c r="AI288" s="1"/>
  <c r="AH271"/>
  <c r="AI271" s="1"/>
  <c r="AH273"/>
  <c r="AI273" s="1"/>
  <c r="AH287"/>
  <c r="AI287" s="1"/>
  <c r="AH274"/>
  <c r="AI274" s="1"/>
  <c r="AH272"/>
  <c r="AI272" s="1"/>
  <c r="AH284"/>
  <c r="AI284" s="1"/>
  <c r="AH270"/>
  <c r="AH282"/>
  <c r="AI282" s="1"/>
  <c r="AH285"/>
  <c r="AI285" s="1"/>
  <c r="BX221" i="44"/>
  <c r="BX215"/>
  <c r="BX210"/>
  <c r="BX219"/>
  <c r="BX217"/>
  <c r="BX211"/>
  <c r="F241"/>
  <c r="BX229"/>
  <c r="BX228"/>
  <c r="BX222"/>
  <c r="BX226"/>
  <c r="CG213"/>
  <c r="BX223"/>
  <c r="BX213"/>
  <c r="BX225"/>
  <c r="BX227"/>
  <c r="BX214"/>
  <c r="BX216"/>
  <c r="BX224"/>
  <c r="BX220"/>
  <c r="BX212"/>
  <c r="BX218"/>
  <c r="BN212"/>
  <c r="BO212" s="1"/>
  <c r="BN215"/>
  <c r="BO215" s="1"/>
  <c r="BN214"/>
  <c r="BO214" s="1"/>
  <c r="BN223"/>
  <c r="BO223" s="1"/>
  <c r="BN227"/>
  <c r="BO227" s="1"/>
  <c r="BN213"/>
  <c r="BO213" s="1"/>
  <c r="BN210"/>
  <c r="BO210" s="1"/>
  <c r="BN217"/>
  <c r="BO217" s="1"/>
  <c r="BN211"/>
  <c r="BO211" s="1"/>
  <c r="BN220"/>
  <c r="BO220" s="1"/>
  <c r="BN224"/>
  <c r="BO224" s="1"/>
  <c r="BN221"/>
  <c r="BO221" s="1"/>
  <c r="BN228"/>
  <c r="BO228" s="1"/>
  <c r="BN225"/>
  <c r="BO225" s="1"/>
  <c r="BN219"/>
  <c r="BO219" s="1"/>
  <c r="BN229"/>
  <c r="BO229" s="1"/>
  <c r="BN218"/>
  <c r="BO218" s="1"/>
  <c r="BN226"/>
  <c r="BO226" s="1"/>
  <c r="BN222"/>
  <c r="BO222" s="1"/>
  <c r="BN216"/>
  <c r="BO216" s="1"/>
  <c r="AH313"/>
  <c r="AI313" s="1"/>
  <c r="AH306"/>
  <c r="AI306" s="1"/>
  <c r="AH311"/>
  <c r="AI311" s="1"/>
  <c r="AH300"/>
  <c r="AI300" s="1"/>
  <c r="AH314"/>
  <c r="AI314" s="1"/>
  <c r="AH319"/>
  <c r="AI319" s="1"/>
  <c r="AH312"/>
  <c r="AI312" s="1"/>
  <c r="AH302"/>
  <c r="AI302" s="1"/>
  <c r="AH316"/>
  <c r="AI316" s="1"/>
  <c r="AH303"/>
  <c r="AI303" s="1"/>
  <c r="AH309"/>
  <c r="AI309" s="1"/>
  <c r="AH317"/>
  <c r="AI317" s="1"/>
  <c r="AH307"/>
  <c r="AI307" s="1"/>
  <c r="AH310"/>
  <c r="AI310" s="1"/>
  <c r="AH305"/>
  <c r="AI305" s="1"/>
  <c r="AH304"/>
  <c r="AI304" s="1"/>
  <c r="AH318"/>
  <c r="AI318" s="1"/>
  <c r="AH301"/>
  <c r="AI301" s="1"/>
  <c r="AH308"/>
  <c r="AI308" s="1"/>
  <c r="AH315"/>
  <c r="AI315" s="1"/>
  <c r="BS228" i="40"/>
  <c r="BS229" s="1"/>
  <c r="BS227"/>
  <c r="CG178"/>
  <c r="BX183"/>
  <c r="BX189"/>
  <c r="E206"/>
  <c r="BX191"/>
  <c r="BX177"/>
  <c r="BX187"/>
  <c r="BX185"/>
  <c r="BX175"/>
  <c r="BX193"/>
  <c r="BX174"/>
  <c r="BX181"/>
  <c r="BX179"/>
  <c r="BX188"/>
  <c r="BX184"/>
  <c r="BX194"/>
  <c r="BX176"/>
  <c r="BX180"/>
  <c r="BX182"/>
  <c r="BX186"/>
  <c r="BX178"/>
  <c r="BX192"/>
  <c r="BX190"/>
  <c r="AQ334"/>
  <c r="AQ329"/>
  <c r="AQ335"/>
  <c r="AY321"/>
  <c r="AQ321"/>
  <c r="AQ320"/>
  <c r="AQ318"/>
  <c r="AQ319"/>
  <c r="AQ331"/>
  <c r="AQ326"/>
  <c r="AQ333"/>
  <c r="AQ337"/>
  <c r="AQ336"/>
  <c r="AQ324"/>
  <c r="AQ325"/>
  <c r="AQ328"/>
  <c r="AQ338"/>
  <c r="AQ332"/>
  <c r="AQ330"/>
  <c r="E346"/>
  <c r="AQ323"/>
  <c r="AQ322"/>
  <c r="AQ327"/>
  <c r="AM305" i="60" l="1"/>
  <c r="AM304"/>
  <c r="AT302" i="62"/>
  <c r="AL318"/>
  <c r="AL314"/>
  <c r="AL310"/>
  <c r="AL306"/>
  <c r="AL302"/>
  <c r="E326"/>
  <c r="AL319"/>
  <c r="AL315"/>
  <c r="AL311"/>
  <c r="AL307"/>
  <c r="AL303"/>
  <c r="AL316"/>
  <c r="AL312"/>
  <c r="AL308"/>
  <c r="AL304"/>
  <c r="AL300"/>
  <c r="AL317"/>
  <c r="AL313"/>
  <c r="AL309"/>
  <c r="AL305"/>
  <c r="AL301"/>
  <c r="AH274"/>
  <c r="AI274" s="1"/>
  <c r="AH268"/>
  <c r="AI268" s="1"/>
  <c r="AH255"/>
  <c r="AI255" s="1"/>
  <c r="AH272"/>
  <c r="AI272" s="1"/>
  <c r="AH264"/>
  <c r="AI264" s="1"/>
  <c r="AH270"/>
  <c r="AI270" s="1"/>
  <c r="AH259"/>
  <c r="AI259" s="1"/>
  <c r="AH269"/>
  <c r="AI269" s="1"/>
  <c r="AH256"/>
  <c r="AI256" s="1"/>
  <c r="AH260"/>
  <c r="AI260" s="1"/>
  <c r="AH266"/>
  <c r="AI266" s="1"/>
  <c r="AH267"/>
  <c r="AI267" s="1"/>
  <c r="AH265"/>
  <c r="AI265" s="1"/>
  <c r="AH271"/>
  <c r="AI271" s="1"/>
  <c r="AH262"/>
  <c r="AI262" s="1"/>
  <c r="AH257"/>
  <c r="AI257" s="1"/>
  <c r="AH263"/>
  <c r="AI263" s="1"/>
  <c r="AH258"/>
  <c r="AI258" s="1"/>
  <c r="AH273"/>
  <c r="AI273" s="1"/>
  <c r="AH261"/>
  <c r="AI261" s="1"/>
  <c r="AY257"/>
  <c r="AQ256"/>
  <c r="AQ274"/>
  <c r="AQ258"/>
  <c r="AQ263"/>
  <c r="AQ262"/>
  <c r="AQ261"/>
  <c r="AQ264"/>
  <c r="AQ260"/>
  <c r="AQ269"/>
  <c r="AQ272"/>
  <c r="AQ268"/>
  <c r="AQ273"/>
  <c r="AQ257"/>
  <c r="AQ271"/>
  <c r="AQ267"/>
  <c r="AQ266"/>
  <c r="E282"/>
  <c r="AQ270"/>
  <c r="AQ259"/>
  <c r="AQ255"/>
  <c r="AQ265"/>
  <c r="CA169" i="60"/>
  <c r="CA170"/>
  <c r="AM262" i="62"/>
  <c r="AM261"/>
  <c r="AM263" s="1"/>
  <c r="BG164"/>
  <c r="BE175" s="1"/>
  <c r="F193" s="1"/>
  <c r="BH165"/>
  <c r="BE176" s="1"/>
  <c r="G193" s="1"/>
  <c r="A86"/>
  <c r="A130"/>
  <c r="BH210"/>
  <c r="BE220" s="1"/>
  <c r="H238" s="1"/>
  <c r="BG209"/>
  <c r="BE219" s="1"/>
  <c r="G238" s="1"/>
  <c r="BN184"/>
  <c r="BO184" s="1"/>
  <c r="BN183"/>
  <c r="BO183" s="1"/>
  <c r="BN182"/>
  <c r="BO182" s="1"/>
  <c r="BN181"/>
  <c r="BO181" s="1"/>
  <c r="BN180"/>
  <c r="BO180" s="1"/>
  <c r="BN179"/>
  <c r="BO179" s="1"/>
  <c r="BN178"/>
  <c r="BO178" s="1"/>
  <c r="BN173"/>
  <c r="BO173" s="1"/>
  <c r="BN174"/>
  <c r="BO174" s="1"/>
  <c r="BN176"/>
  <c r="BO176" s="1"/>
  <c r="BN177"/>
  <c r="BO177" s="1"/>
  <c r="BN175"/>
  <c r="BO175" s="1"/>
  <c r="BN171"/>
  <c r="BO171" s="1"/>
  <c r="BN169"/>
  <c r="BO169" s="1"/>
  <c r="BN170"/>
  <c r="BO170" s="1"/>
  <c r="BN168"/>
  <c r="BO168" s="1"/>
  <c r="BN172"/>
  <c r="BO172" s="1"/>
  <c r="BN167"/>
  <c r="BO167" s="1"/>
  <c r="BN166"/>
  <c r="BO166" s="1"/>
  <c r="BN165"/>
  <c r="BN224"/>
  <c r="BO224" s="1"/>
  <c r="BN225"/>
  <c r="BO225" s="1"/>
  <c r="BN223"/>
  <c r="BO223" s="1"/>
  <c r="BN211"/>
  <c r="BO211" s="1"/>
  <c r="BN228"/>
  <c r="BO228" s="1"/>
  <c r="BN227"/>
  <c r="BO227" s="1"/>
  <c r="BN215"/>
  <c r="BO215" s="1"/>
  <c r="BN213"/>
  <c r="BO213" s="1"/>
  <c r="BN212"/>
  <c r="BO212" s="1"/>
  <c r="BN229"/>
  <c r="BO229" s="1"/>
  <c r="BN219"/>
  <c r="BO219" s="1"/>
  <c r="BN226"/>
  <c r="BO226" s="1"/>
  <c r="BN210"/>
  <c r="BN217"/>
  <c r="BO217" s="1"/>
  <c r="BN214"/>
  <c r="BO214" s="1"/>
  <c r="BN220"/>
  <c r="BO220" s="1"/>
  <c r="BN222"/>
  <c r="BO222" s="1"/>
  <c r="BN221"/>
  <c r="BO221" s="1"/>
  <c r="BN216"/>
  <c r="BO216" s="1"/>
  <c r="BN218"/>
  <c r="BO218" s="1"/>
  <c r="BT170"/>
  <c r="BS173" s="1"/>
  <c r="BT169"/>
  <c r="BS172" s="1"/>
  <c r="BS214"/>
  <c r="BS215"/>
  <c r="BS216" s="1"/>
  <c r="CG213"/>
  <c r="F242" s="1"/>
  <c r="BX217"/>
  <c r="BX227"/>
  <c r="BX211"/>
  <c r="BX224"/>
  <c r="BX228"/>
  <c r="BX220"/>
  <c r="BX221"/>
  <c r="BX213"/>
  <c r="BX214"/>
  <c r="BX212"/>
  <c r="BX219"/>
  <c r="BX226"/>
  <c r="BX223"/>
  <c r="BX218"/>
  <c r="BX210"/>
  <c r="BX222"/>
  <c r="BX229"/>
  <c r="BX215"/>
  <c r="BX216"/>
  <c r="BX225"/>
  <c r="CG168"/>
  <c r="E197" s="1"/>
  <c r="BX166"/>
  <c r="BX168"/>
  <c r="BX183"/>
  <c r="BX176"/>
  <c r="BX167"/>
  <c r="BX173"/>
  <c r="BX174"/>
  <c r="BX182"/>
  <c r="BX181"/>
  <c r="BX178"/>
  <c r="BX172"/>
  <c r="BX179"/>
  <c r="BX175"/>
  <c r="BX165"/>
  <c r="BX169"/>
  <c r="BX177"/>
  <c r="BX170"/>
  <c r="BX184"/>
  <c r="BX180"/>
  <c r="BX171"/>
  <c r="A219"/>
  <c r="A264" s="1"/>
  <c r="A309" s="1"/>
  <c r="A174"/>
  <c r="AM261" i="60"/>
  <c r="AM263" s="1"/>
  <c r="AM262"/>
  <c r="BZ214"/>
  <c r="BZ215"/>
  <c r="BZ216" s="1"/>
  <c r="AB254"/>
  <c r="AA265" s="1"/>
  <c r="F279" s="1"/>
  <c r="AC255"/>
  <c r="AA266" s="1"/>
  <c r="G279" s="1"/>
  <c r="BU226"/>
  <c r="BV226" s="1"/>
  <c r="BU224"/>
  <c r="BV224" s="1"/>
  <c r="BV211"/>
  <c r="BU221"/>
  <c r="BV221" s="1"/>
  <c r="BU213"/>
  <c r="BV213" s="1"/>
  <c r="BU225"/>
  <c r="BV225" s="1"/>
  <c r="BU228"/>
  <c r="BV228" s="1"/>
  <c r="BU217"/>
  <c r="BV217" s="1"/>
  <c r="BU214"/>
  <c r="BV214" s="1"/>
  <c r="BU229"/>
  <c r="BV229" s="1"/>
  <c r="BU223"/>
  <c r="BV223" s="1"/>
  <c r="BU219"/>
  <c r="BV219" s="1"/>
  <c r="BU215"/>
  <c r="BV215" s="1"/>
  <c r="BU212"/>
  <c r="BV212" s="1"/>
  <c r="BU227"/>
  <c r="BV227" s="1"/>
  <c r="BU220"/>
  <c r="BV220" s="1"/>
  <c r="BU218"/>
  <c r="BV218" s="1"/>
  <c r="BU216"/>
  <c r="BV216" s="1"/>
  <c r="BU222"/>
  <c r="BV222" s="1"/>
  <c r="AH308"/>
  <c r="AI308" s="1"/>
  <c r="AH305"/>
  <c r="AI305" s="1"/>
  <c r="AH314"/>
  <c r="AI314" s="1"/>
  <c r="AH315"/>
  <c r="AI315" s="1"/>
  <c r="AH306"/>
  <c r="AI306" s="1"/>
  <c r="AH310"/>
  <c r="AI310" s="1"/>
  <c r="AH307"/>
  <c r="AI307" s="1"/>
  <c r="AH309"/>
  <c r="AI309" s="1"/>
  <c r="AH303"/>
  <c r="AI303" s="1"/>
  <c r="AI301"/>
  <c r="AH313"/>
  <c r="AI313" s="1"/>
  <c r="AH317"/>
  <c r="AI317" s="1"/>
  <c r="AH318"/>
  <c r="AI318" s="1"/>
  <c r="AH304"/>
  <c r="AI304" s="1"/>
  <c r="AH302"/>
  <c r="AI302" s="1"/>
  <c r="AH319"/>
  <c r="AI319" s="1"/>
  <c r="AH311"/>
  <c r="AI311" s="1"/>
  <c r="AH316"/>
  <c r="AI316" s="1"/>
  <c r="AH312"/>
  <c r="AI312" s="1"/>
  <c r="AQ318"/>
  <c r="AQ314"/>
  <c r="AQ312"/>
  <c r="AQ309"/>
  <c r="AQ307"/>
  <c r="AQ305"/>
  <c r="E327"/>
  <c r="AQ319"/>
  <c r="AQ315"/>
  <c r="AQ306"/>
  <c r="AQ316"/>
  <c r="AQ313"/>
  <c r="AQ311"/>
  <c r="AQ317"/>
  <c r="AQ310"/>
  <c r="AQ308"/>
  <c r="AY302"/>
  <c r="AQ302"/>
  <c r="AQ304"/>
  <c r="AQ303"/>
  <c r="A131"/>
  <c r="A87"/>
  <c r="AC300"/>
  <c r="AA311" s="1"/>
  <c r="G324" s="1"/>
  <c r="AB299"/>
  <c r="AA310" s="1"/>
  <c r="F324" s="1"/>
  <c r="BU184"/>
  <c r="BV184" s="1"/>
  <c r="BU183"/>
  <c r="BV183" s="1"/>
  <c r="BU182"/>
  <c r="BV182" s="1"/>
  <c r="BU181"/>
  <c r="BV181" s="1"/>
  <c r="BU180"/>
  <c r="BV180" s="1"/>
  <c r="BU179"/>
  <c r="BV179" s="1"/>
  <c r="BU177"/>
  <c r="BV177" s="1"/>
  <c r="BU178"/>
  <c r="BV178" s="1"/>
  <c r="BU174"/>
  <c r="BV174" s="1"/>
  <c r="BU172"/>
  <c r="BV172" s="1"/>
  <c r="BU171"/>
  <c r="BV171" s="1"/>
  <c r="BU170"/>
  <c r="BV170" s="1"/>
  <c r="BU167"/>
  <c r="BV167" s="1"/>
  <c r="BV166"/>
  <c r="BU176"/>
  <c r="BV176" s="1"/>
  <c r="BU169"/>
  <c r="BV169" s="1"/>
  <c r="BU175"/>
  <c r="BV175" s="1"/>
  <c r="BU168"/>
  <c r="BV168" s="1"/>
  <c r="BU173"/>
  <c r="BV173" s="1"/>
  <c r="A220"/>
  <c r="A265" s="1"/>
  <c r="A310" s="1"/>
  <c r="A175"/>
  <c r="BN209"/>
  <c r="BL219" s="1"/>
  <c r="G239" s="1"/>
  <c r="BO210"/>
  <c r="BL220" s="1"/>
  <c r="H239" s="1"/>
  <c r="BZ173"/>
  <c r="BZ172"/>
  <c r="E197"/>
  <c r="CN168"/>
  <c r="CE181"/>
  <c r="CE179"/>
  <c r="CE182"/>
  <c r="CE183"/>
  <c r="CE167"/>
  <c r="CE174"/>
  <c r="CE184"/>
  <c r="CE175"/>
  <c r="CE172"/>
  <c r="CE180"/>
  <c r="CE177"/>
  <c r="CE178"/>
  <c r="CE176"/>
  <c r="CE170"/>
  <c r="CE173"/>
  <c r="CE171"/>
  <c r="CE168"/>
  <c r="CE169"/>
  <c r="AH274"/>
  <c r="AI274" s="1"/>
  <c r="AH269"/>
  <c r="AI269" s="1"/>
  <c r="AH268"/>
  <c r="AI268" s="1"/>
  <c r="AH262"/>
  <c r="AI262" s="1"/>
  <c r="AH265"/>
  <c r="AI265" s="1"/>
  <c r="AI256"/>
  <c r="AH264"/>
  <c r="AI264" s="1"/>
  <c r="AH271"/>
  <c r="AI271" s="1"/>
  <c r="AH272"/>
  <c r="AI272" s="1"/>
  <c r="AH263"/>
  <c r="AI263" s="1"/>
  <c r="AH266"/>
  <c r="AI266" s="1"/>
  <c r="AH257"/>
  <c r="AI257" s="1"/>
  <c r="AH273"/>
  <c r="AI273" s="1"/>
  <c r="AH259"/>
  <c r="AI259" s="1"/>
  <c r="AH258"/>
  <c r="AI258" s="1"/>
  <c r="AH267"/>
  <c r="AI267" s="1"/>
  <c r="AH261"/>
  <c r="AI261" s="1"/>
  <c r="AH260"/>
  <c r="AI260" s="1"/>
  <c r="AH270"/>
  <c r="AI270" s="1"/>
  <c r="AM307"/>
  <c r="AM308"/>
  <c r="BN164"/>
  <c r="BL175" s="1"/>
  <c r="F194" s="1"/>
  <c r="BO165"/>
  <c r="BL176" s="1"/>
  <c r="G194" s="1"/>
  <c r="F242"/>
  <c r="CN213"/>
  <c r="CE215"/>
  <c r="CE224"/>
  <c r="CE228"/>
  <c r="CE223"/>
  <c r="CE225"/>
  <c r="CE227"/>
  <c r="CE229"/>
  <c r="CE219"/>
  <c r="CE221"/>
  <c r="CE220"/>
  <c r="CE217"/>
  <c r="CE218"/>
  <c r="CE222"/>
  <c r="CE212"/>
  <c r="CE226"/>
  <c r="CE214"/>
  <c r="CE213"/>
  <c r="CE216"/>
  <c r="E282"/>
  <c r="AQ274"/>
  <c r="AQ273"/>
  <c r="AQ272"/>
  <c r="AQ265"/>
  <c r="AQ263"/>
  <c r="AQ257"/>
  <c r="AQ271"/>
  <c r="AQ260"/>
  <c r="AQ259"/>
  <c r="AQ258"/>
  <c r="AQ268"/>
  <c r="AQ264"/>
  <c r="AQ262"/>
  <c r="AQ261"/>
  <c r="AQ269"/>
  <c r="AQ270"/>
  <c r="AQ267"/>
  <c r="AQ266"/>
  <c r="AY257"/>
  <c r="AM305" i="59"/>
  <c r="AM308" s="1"/>
  <c r="AM304"/>
  <c r="AM307" s="1"/>
  <c r="E197"/>
  <c r="CN168"/>
  <c r="CE177"/>
  <c r="CE181"/>
  <c r="CE184"/>
  <c r="CE166"/>
  <c r="CE178"/>
  <c r="CE175"/>
  <c r="CE171"/>
  <c r="CE182"/>
  <c r="CE174"/>
  <c r="CE173"/>
  <c r="CE183"/>
  <c r="CE168"/>
  <c r="CE165"/>
  <c r="CE180"/>
  <c r="CE169"/>
  <c r="CE170"/>
  <c r="CE167"/>
  <c r="CE172"/>
  <c r="CE176"/>
  <c r="CE179"/>
  <c r="F242"/>
  <c r="CN213"/>
  <c r="CE223"/>
  <c r="CE229"/>
  <c r="CE216"/>
  <c r="CE228"/>
  <c r="CE219"/>
  <c r="CE211"/>
  <c r="CE226"/>
  <c r="CE213"/>
  <c r="CE222"/>
  <c r="CE227"/>
  <c r="CE220"/>
  <c r="CE218"/>
  <c r="CE210"/>
  <c r="CE215"/>
  <c r="CE221"/>
  <c r="CE212"/>
  <c r="CE225"/>
  <c r="CE217"/>
  <c r="CE224"/>
  <c r="CE214"/>
  <c r="CA169"/>
  <c r="BZ172" s="1"/>
  <c r="CA170"/>
  <c r="BZ173" s="1"/>
  <c r="BU184"/>
  <c r="BV184" s="1"/>
  <c r="BU183"/>
  <c r="BV183" s="1"/>
  <c r="BU175"/>
  <c r="BV175" s="1"/>
  <c r="BU171"/>
  <c r="BV171" s="1"/>
  <c r="BU177"/>
  <c r="BV177" s="1"/>
  <c r="BU173"/>
  <c r="BV173" s="1"/>
  <c r="BU178"/>
  <c r="BV178" s="1"/>
  <c r="BU174"/>
  <c r="BV174" s="1"/>
  <c r="BU172"/>
  <c r="BV172" s="1"/>
  <c r="BU182"/>
  <c r="BV182" s="1"/>
  <c r="BU181"/>
  <c r="BV181" s="1"/>
  <c r="BU180"/>
  <c r="BV180" s="1"/>
  <c r="BU179"/>
  <c r="BV179" s="1"/>
  <c r="BU176"/>
  <c r="BV176" s="1"/>
  <c r="BU170"/>
  <c r="BV170" s="1"/>
  <c r="BU168"/>
  <c r="BV168" s="1"/>
  <c r="BU167"/>
  <c r="BV167" s="1"/>
  <c r="BU166"/>
  <c r="BV166" s="1"/>
  <c r="BU165"/>
  <c r="BU169"/>
  <c r="BV169" s="1"/>
  <c r="BU228"/>
  <c r="BV228" s="1"/>
  <c r="BU217"/>
  <c r="BV217" s="1"/>
  <c r="BU218"/>
  <c r="BV218" s="1"/>
  <c r="BU227"/>
  <c r="BV227" s="1"/>
  <c r="BU213"/>
  <c r="BV213" s="1"/>
  <c r="BU215"/>
  <c r="BV215" s="1"/>
  <c r="BU219"/>
  <c r="BV219" s="1"/>
  <c r="BU222"/>
  <c r="BV222" s="1"/>
  <c r="BU216"/>
  <c r="BV216" s="1"/>
  <c r="BU210"/>
  <c r="BU220"/>
  <c r="BV220" s="1"/>
  <c r="BU225"/>
  <c r="BV225" s="1"/>
  <c r="BU226"/>
  <c r="BV226" s="1"/>
  <c r="BU221"/>
  <c r="BV221" s="1"/>
  <c r="BU214"/>
  <c r="BV214" s="1"/>
  <c r="BU224"/>
  <c r="BV224" s="1"/>
  <c r="BU229"/>
  <c r="BV229" s="1"/>
  <c r="BU223"/>
  <c r="BV223" s="1"/>
  <c r="BU211"/>
  <c r="BV211" s="1"/>
  <c r="BU212"/>
  <c r="BV212" s="1"/>
  <c r="A220"/>
  <c r="A265" s="1"/>
  <c r="A310" s="1"/>
  <c r="A175"/>
  <c r="AM261"/>
  <c r="AM263" s="1"/>
  <c r="AM262"/>
  <c r="AH272"/>
  <c r="AI272" s="1"/>
  <c r="AH264"/>
  <c r="AI264" s="1"/>
  <c r="AH270"/>
  <c r="AI270" s="1"/>
  <c r="AH271"/>
  <c r="AI271" s="1"/>
  <c r="AH261"/>
  <c r="AI261" s="1"/>
  <c r="AH259"/>
  <c r="AI259" s="1"/>
  <c r="AH273"/>
  <c r="AI273" s="1"/>
  <c r="AH263"/>
  <c r="AI263" s="1"/>
  <c r="AH257"/>
  <c r="AI257" s="1"/>
  <c r="AH256"/>
  <c r="AI256" s="1"/>
  <c r="AH267"/>
  <c r="AI267" s="1"/>
  <c r="AH266"/>
  <c r="AI266" s="1"/>
  <c r="AH265"/>
  <c r="AI265" s="1"/>
  <c r="AH255"/>
  <c r="AH274"/>
  <c r="AI274" s="1"/>
  <c r="AH262"/>
  <c r="AI262" s="1"/>
  <c r="AH269"/>
  <c r="AI269" s="1"/>
  <c r="AH268"/>
  <c r="AI268" s="1"/>
  <c r="AH260"/>
  <c r="AI260" s="1"/>
  <c r="AH258"/>
  <c r="AI258" s="1"/>
  <c r="AQ318"/>
  <c r="AQ314"/>
  <c r="AQ312"/>
  <c r="AQ309"/>
  <c r="E327"/>
  <c r="AQ319"/>
  <c r="AQ315"/>
  <c r="AQ316"/>
  <c r="AQ313"/>
  <c r="AQ311"/>
  <c r="AQ317"/>
  <c r="AQ310"/>
  <c r="AQ308"/>
  <c r="AQ301"/>
  <c r="AQ306"/>
  <c r="AQ305"/>
  <c r="AQ304"/>
  <c r="AQ307"/>
  <c r="AQ300"/>
  <c r="AQ303"/>
  <c r="AY302"/>
  <c r="AQ302"/>
  <c r="A131"/>
  <c r="A87"/>
  <c r="BN164"/>
  <c r="BL175" s="1"/>
  <c r="F194" s="1"/>
  <c r="BO165"/>
  <c r="BL176" s="1"/>
  <c r="G194" s="1"/>
  <c r="AC300"/>
  <c r="AA311" s="1"/>
  <c r="G324" s="1"/>
  <c r="AB299"/>
  <c r="AA310" s="1"/>
  <c r="F324" s="1"/>
  <c r="BZ215"/>
  <c r="BZ216" s="1"/>
  <c r="BZ214"/>
  <c r="BO210"/>
  <c r="BL220" s="1"/>
  <c r="H239" s="1"/>
  <c r="BN209"/>
  <c r="BL219" s="1"/>
  <c r="G239" s="1"/>
  <c r="AC255"/>
  <c r="AA266" s="1"/>
  <c r="G279" s="1"/>
  <c r="AB254"/>
  <c r="AA265" s="1"/>
  <c r="F279" s="1"/>
  <c r="AQ271"/>
  <c r="AQ268"/>
  <c r="AQ266"/>
  <c r="AQ260"/>
  <c r="AQ258"/>
  <c r="E282"/>
  <c r="AQ272"/>
  <c r="AQ265"/>
  <c r="AQ263"/>
  <c r="AQ274"/>
  <c r="AQ273"/>
  <c r="AQ269"/>
  <c r="AQ267"/>
  <c r="AQ264"/>
  <c r="AQ270"/>
  <c r="AQ261"/>
  <c r="AQ259"/>
  <c r="AQ256"/>
  <c r="AQ255"/>
  <c r="AQ262"/>
  <c r="AY257"/>
  <c r="AQ257"/>
  <c r="AH316"/>
  <c r="AI316" s="1"/>
  <c r="AH309"/>
  <c r="AI309" s="1"/>
  <c r="AH302"/>
  <c r="AI302" s="1"/>
  <c r="AH315"/>
  <c r="AI315" s="1"/>
  <c r="AH308"/>
  <c r="AI308" s="1"/>
  <c r="AH318"/>
  <c r="AI318" s="1"/>
  <c r="AH304"/>
  <c r="AI304" s="1"/>
  <c r="AH307"/>
  <c r="AI307" s="1"/>
  <c r="AH300"/>
  <c r="AH310"/>
  <c r="AI310" s="1"/>
  <c r="AH312"/>
  <c r="AI312" s="1"/>
  <c r="AH305"/>
  <c r="AI305" s="1"/>
  <c r="AH301"/>
  <c r="AI301" s="1"/>
  <c r="AH319"/>
  <c r="AI319" s="1"/>
  <c r="AH311"/>
  <c r="AI311" s="1"/>
  <c r="AH313"/>
  <c r="AI313" s="1"/>
  <c r="AH317"/>
  <c r="AI317" s="1"/>
  <c r="AH314"/>
  <c r="AI314" s="1"/>
  <c r="AH306"/>
  <c r="AI306" s="1"/>
  <c r="AH303"/>
  <c r="AI303" s="1"/>
  <c r="BN164" i="58"/>
  <c r="BL175" s="1"/>
  <c r="F194" s="1"/>
  <c r="BO165"/>
  <c r="BL176" s="1"/>
  <c r="G194" s="1"/>
  <c r="CA170"/>
  <c r="BZ173" s="1"/>
  <c r="CA169"/>
  <c r="BZ172" s="1"/>
  <c r="AC300"/>
  <c r="AA311" s="1"/>
  <c r="G324" s="1"/>
  <c r="AB299"/>
  <c r="AA310" s="1"/>
  <c r="F324" s="1"/>
  <c r="A131"/>
  <c r="A87"/>
  <c r="AC255"/>
  <c r="AA266" s="1"/>
  <c r="G279" s="1"/>
  <c r="AB254"/>
  <c r="AA265" s="1"/>
  <c r="F279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BZ215"/>
  <c r="BZ216" s="1"/>
  <c r="BZ214"/>
  <c r="BO210"/>
  <c r="BL220" s="1"/>
  <c r="H239" s="1"/>
  <c r="BN209"/>
  <c r="BL219" s="1"/>
  <c r="G239" s="1"/>
  <c r="A220"/>
  <c r="A265" s="1"/>
  <c r="A310" s="1"/>
  <c r="A175"/>
  <c r="BU219"/>
  <c r="BV219" s="1"/>
  <c r="BU218"/>
  <c r="BV218" s="1"/>
  <c r="BU215"/>
  <c r="BV215" s="1"/>
  <c r="BU212"/>
  <c r="BV212" s="1"/>
  <c r="BU210"/>
  <c r="BU217"/>
  <c r="BV217" s="1"/>
  <c r="BU214"/>
  <c r="BV214" s="1"/>
  <c r="BU220"/>
  <c r="BV220" s="1"/>
  <c r="BU222"/>
  <c r="BV222" s="1"/>
  <c r="BU216"/>
  <c r="BV216" s="1"/>
  <c r="BU221"/>
  <c r="BV221" s="1"/>
  <c r="BU223"/>
  <c r="BV223" s="1"/>
  <c r="BU211"/>
  <c r="BV211" s="1"/>
  <c r="BU224"/>
  <c r="BV224" s="1"/>
  <c r="BU225"/>
  <c r="BV225" s="1"/>
  <c r="BU226"/>
  <c r="BV226" s="1"/>
  <c r="BU213"/>
  <c r="BV213" s="1"/>
  <c r="BU227"/>
  <c r="BV227" s="1"/>
  <c r="BU229"/>
  <c r="BV229" s="1"/>
  <c r="BU228"/>
  <c r="BV228" s="1"/>
  <c r="AH270"/>
  <c r="AI270" s="1"/>
  <c r="AH263"/>
  <c r="AI263" s="1"/>
  <c r="AH257"/>
  <c r="AI257" s="1"/>
  <c r="AH259"/>
  <c r="AI259" s="1"/>
  <c r="AH256"/>
  <c r="AI256" s="1"/>
  <c r="AH265"/>
  <c r="AI265" s="1"/>
  <c r="AH262"/>
  <c r="AI262" s="1"/>
  <c r="AH269"/>
  <c r="AI269" s="1"/>
  <c r="AH264"/>
  <c r="AI264" s="1"/>
  <c r="AH267"/>
  <c r="AI267" s="1"/>
  <c r="AH274"/>
  <c r="AI274" s="1"/>
  <c r="AH258"/>
  <c r="AI258" s="1"/>
  <c r="AH271"/>
  <c r="AI271" s="1"/>
  <c r="AH266"/>
  <c r="AI266" s="1"/>
  <c r="AH268"/>
  <c r="AI268" s="1"/>
  <c r="AH260"/>
  <c r="AI260" s="1"/>
  <c r="AH272"/>
  <c r="AI272" s="1"/>
  <c r="AH273"/>
  <c r="AI273" s="1"/>
  <c r="AH261"/>
  <c r="AI261" s="1"/>
  <c r="AH255"/>
  <c r="F242"/>
  <c r="CN213"/>
  <c r="CE228"/>
  <c r="CE226"/>
  <c r="CE223"/>
  <c r="CE221"/>
  <c r="CE219"/>
  <c r="CE215"/>
  <c r="CE217"/>
  <c r="CE211"/>
  <c r="CE220"/>
  <c r="CE216"/>
  <c r="CE227"/>
  <c r="CE224"/>
  <c r="CE213"/>
  <c r="CE214"/>
  <c r="CE212"/>
  <c r="CE225"/>
  <c r="CE222"/>
  <c r="CE218"/>
  <c r="CE229"/>
  <c r="CE210"/>
  <c r="AH315"/>
  <c r="AI315" s="1"/>
  <c r="AH306"/>
  <c r="AI306" s="1"/>
  <c r="AH310"/>
  <c r="AI310" s="1"/>
  <c r="AH317"/>
  <c r="AI317" s="1"/>
  <c r="AH301"/>
  <c r="AI301" s="1"/>
  <c r="AH314"/>
  <c r="AI314" s="1"/>
  <c r="AH313"/>
  <c r="AI313" s="1"/>
  <c r="AH303"/>
  <c r="AI303" s="1"/>
  <c r="AH309"/>
  <c r="AI309" s="1"/>
  <c r="AH302"/>
  <c r="AI302" s="1"/>
  <c r="AH307"/>
  <c r="AI307" s="1"/>
  <c r="AH312"/>
  <c r="AI312" s="1"/>
  <c r="AH319"/>
  <c r="AI319" s="1"/>
  <c r="AH311"/>
  <c r="AI311" s="1"/>
  <c r="AH316"/>
  <c r="AI316" s="1"/>
  <c r="AH300"/>
  <c r="AH305"/>
  <c r="AI305" s="1"/>
  <c r="AH318"/>
  <c r="AI318" s="1"/>
  <c r="AH304"/>
  <c r="AI304" s="1"/>
  <c r="AH308"/>
  <c r="AI308" s="1"/>
  <c r="E197"/>
  <c r="CN168"/>
  <c r="CE166"/>
  <c r="CE182"/>
  <c r="CE176"/>
  <c r="CE181"/>
  <c r="CE183"/>
  <c r="CE175"/>
  <c r="CE171"/>
  <c r="CE167"/>
  <c r="CE172"/>
  <c r="CE168"/>
  <c r="CE178"/>
  <c r="CE174"/>
  <c r="CE170"/>
  <c r="CE179"/>
  <c r="CE169"/>
  <c r="CE165"/>
  <c r="CE184"/>
  <c r="CE177"/>
  <c r="CE173"/>
  <c r="CE180"/>
  <c r="BU178"/>
  <c r="BV178" s="1"/>
  <c r="BU174"/>
  <c r="BV174" s="1"/>
  <c r="BU172"/>
  <c r="BV172" s="1"/>
  <c r="BU184"/>
  <c r="BV184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BU175"/>
  <c r="BV175" s="1"/>
  <c r="BU171"/>
  <c r="BV171" s="1"/>
  <c r="BU169"/>
  <c r="BV169" s="1"/>
  <c r="BU173"/>
  <c r="BV173" s="1"/>
  <c r="BU177"/>
  <c r="BV177" s="1"/>
  <c r="BU167"/>
  <c r="BV167" s="1"/>
  <c r="BU166"/>
  <c r="BV166" s="1"/>
  <c r="BU165"/>
  <c r="BU168"/>
  <c r="BV168" s="1"/>
  <c r="AM262"/>
  <c r="AM261"/>
  <c r="AM263" s="1"/>
  <c r="E282"/>
  <c r="AQ274"/>
  <c r="AQ273"/>
  <c r="AQ269"/>
  <c r="AQ267"/>
  <c r="AQ264"/>
  <c r="AQ262"/>
  <c r="AY257"/>
  <c r="AQ255"/>
  <c r="AQ270"/>
  <c r="AQ261"/>
  <c r="AQ259"/>
  <c r="AQ256"/>
  <c r="AQ271"/>
  <c r="AQ268"/>
  <c r="AQ266"/>
  <c r="AQ260"/>
  <c r="AQ258"/>
  <c r="AQ265"/>
  <c r="AQ263"/>
  <c r="AQ272"/>
  <c r="AQ257"/>
  <c r="BN209" i="57"/>
  <c r="BL219" s="1"/>
  <c r="G239" s="1"/>
  <c r="BO210"/>
  <c r="BL220" s="1"/>
  <c r="H239" s="1"/>
  <c r="F242"/>
  <c r="CN213"/>
  <c r="CE210"/>
  <c r="CE217"/>
  <c r="CE212"/>
  <c r="CE226"/>
  <c r="CE220"/>
  <c r="CE221"/>
  <c r="CE228"/>
  <c r="CE222"/>
  <c r="CE223"/>
  <c r="CE211"/>
  <c r="CE224"/>
  <c r="CE215"/>
  <c r="CE218"/>
  <c r="CE227"/>
  <c r="CE219"/>
  <c r="CE216"/>
  <c r="CE214"/>
  <c r="CE225"/>
  <c r="CE229"/>
  <c r="CE213"/>
  <c r="AB299"/>
  <c r="AA310" s="1"/>
  <c r="F324" s="1"/>
  <c r="AC300"/>
  <c r="AA311" s="1"/>
  <c r="G324" s="1"/>
  <c r="E197"/>
  <c r="CN168"/>
  <c r="CE182"/>
  <c r="CE177"/>
  <c r="CE178"/>
  <c r="CE175"/>
  <c r="CE173"/>
  <c r="CE183"/>
  <c r="CE174"/>
  <c r="CE172"/>
  <c r="CE165"/>
  <c r="CE166"/>
  <c r="CE170"/>
  <c r="CE167"/>
  <c r="CE181"/>
  <c r="CE179"/>
  <c r="CE176"/>
  <c r="CE169"/>
  <c r="CE180"/>
  <c r="CE184"/>
  <c r="CE171"/>
  <c r="CE168"/>
  <c r="AH308"/>
  <c r="AI308" s="1"/>
  <c r="AH307"/>
  <c r="AI307" s="1"/>
  <c r="AH309"/>
  <c r="AI309" s="1"/>
  <c r="AH302"/>
  <c r="AI302" s="1"/>
  <c r="AH315"/>
  <c r="AI315" s="1"/>
  <c r="AH306"/>
  <c r="AI306" s="1"/>
  <c r="AH310"/>
  <c r="AI310" s="1"/>
  <c r="AH317"/>
  <c r="AI317" s="1"/>
  <c r="AH318"/>
  <c r="AI318" s="1"/>
  <c r="AH304"/>
  <c r="AI304" s="1"/>
  <c r="AH313"/>
  <c r="AI313" s="1"/>
  <c r="AH303"/>
  <c r="AI303" s="1"/>
  <c r="AH312"/>
  <c r="AI312" s="1"/>
  <c r="AH319"/>
  <c r="AI319" s="1"/>
  <c r="AH311"/>
  <c r="AI311" s="1"/>
  <c r="AH316"/>
  <c r="AI316" s="1"/>
  <c r="AH300"/>
  <c r="AH305"/>
  <c r="AI305" s="1"/>
  <c r="AH314"/>
  <c r="AI314" s="1"/>
  <c r="AH301"/>
  <c r="AI301" s="1"/>
  <c r="CA169"/>
  <c r="BZ172" s="1"/>
  <c r="CA170"/>
  <c r="BZ173" s="1"/>
  <c r="AM305"/>
  <c r="AM308" s="1"/>
  <c r="AM304"/>
  <c r="AM307" s="1"/>
  <c r="AM261"/>
  <c r="AM263" s="1"/>
  <c r="AM262"/>
  <c r="BO165"/>
  <c r="BL176" s="1"/>
  <c r="G194" s="1"/>
  <c r="BN164"/>
  <c r="BL175" s="1"/>
  <c r="F194" s="1"/>
  <c r="BU178"/>
  <c r="BV178" s="1"/>
  <c r="BU184"/>
  <c r="BV184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BU175"/>
  <c r="BV175" s="1"/>
  <c r="BU171"/>
  <c r="BV171" s="1"/>
  <c r="BU169"/>
  <c r="BV169" s="1"/>
  <c r="BU177"/>
  <c r="BV177" s="1"/>
  <c r="BU173"/>
  <c r="BV173" s="1"/>
  <c r="BU168"/>
  <c r="BV168" s="1"/>
  <c r="BU167"/>
  <c r="BV167" s="1"/>
  <c r="BU172"/>
  <c r="BV172" s="1"/>
  <c r="BU174"/>
  <c r="BV174" s="1"/>
  <c r="BU166"/>
  <c r="BV166" s="1"/>
  <c r="BU165"/>
  <c r="A88"/>
  <c r="A132"/>
  <c r="BU221"/>
  <c r="BV221" s="1"/>
  <c r="BU220"/>
  <c r="BV220" s="1"/>
  <c r="BU222"/>
  <c r="BV222" s="1"/>
  <c r="BU210"/>
  <c r="BU211"/>
  <c r="BV211" s="1"/>
  <c r="BU223"/>
  <c r="BV223" s="1"/>
  <c r="BU224"/>
  <c r="BV224" s="1"/>
  <c r="BU225"/>
  <c r="BV225" s="1"/>
  <c r="BU213"/>
  <c r="BV213" s="1"/>
  <c r="BU227"/>
  <c r="BV227" s="1"/>
  <c r="BU228"/>
  <c r="BV228" s="1"/>
  <c r="BU217"/>
  <c r="BV217" s="1"/>
  <c r="BU214"/>
  <c r="BV214" s="1"/>
  <c r="BU215"/>
  <c r="BV215" s="1"/>
  <c r="BU226"/>
  <c r="BV226" s="1"/>
  <c r="BU229"/>
  <c r="BV229" s="1"/>
  <c r="BU219"/>
  <c r="BV219" s="1"/>
  <c r="BU218"/>
  <c r="BV218" s="1"/>
  <c r="BU216"/>
  <c r="BV216" s="1"/>
  <c r="BU212"/>
  <c r="BV212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17"/>
  <c r="AQ310"/>
  <c r="AQ308"/>
  <c r="AQ301"/>
  <c r="AQ300"/>
  <c r="E282"/>
  <c r="AQ271"/>
  <c r="AQ268"/>
  <c r="AQ266"/>
  <c r="AQ272"/>
  <c r="AQ265"/>
  <c r="AQ263"/>
  <c r="AQ257"/>
  <c r="AQ274"/>
  <c r="AQ273"/>
  <c r="AQ269"/>
  <c r="AQ267"/>
  <c r="AQ264"/>
  <c r="AQ262"/>
  <c r="AY257"/>
  <c r="AQ255"/>
  <c r="AQ270"/>
  <c r="AQ261"/>
  <c r="AQ259"/>
  <c r="AQ256"/>
  <c r="AQ260"/>
  <c r="AQ258"/>
  <c r="AH272"/>
  <c r="AI272" s="1"/>
  <c r="AH269"/>
  <c r="AI269" s="1"/>
  <c r="AH270"/>
  <c r="AI270" s="1"/>
  <c r="AH263"/>
  <c r="AI263" s="1"/>
  <c r="AH257"/>
  <c r="AI257" s="1"/>
  <c r="AH264"/>
  <c r="AI264" s="1"/>
  <c r="AH256"/>
  <c r="AI256" s="1"/>
  <c r="AH265"/>
  <c r="AI265" s="1"/>
  <c r="AH274"/>
  <c r="AI274" s="1"/>
  <c r="AH273"/>
  <c r="AI273" s="1"/>
  <c r="AH259"/>
  <c r="AI259" s="1"/>
  <c r="AH266"/>
  <c r="AI266" s="1"/>
  <c r="AH268"/>
  <c r="AI268" s="1"/>
  <c r="AH260"/>
  <c r="AI260" s="1"/>
  <c r="AH262"/>
  <c r="AI262" s="1"/>
  <c r="AH267"/>
  <c r="AI267" s="1"/>
  <c r="AH261"/>
  <c r="AI261" s="1"/>
  <c r="AH255"/>
  <c r="AH258"/>
  <c r="AI258" s="1"/>
  <c r="AH271"/>
  <c r="AI271" s="1"/>
  <c r="BZ215"/>
  <c r="BZ216" s="1"/>
  <c r="BZ214"/>
  <c r="A221"/>
  <c r="A266" s="1"/>
  <c r="A311" s="1"/>
  <c r="A176"/>
  <c r="AC255"/>
  <c r="AA266" s="1"/>
  <c r="G279" s="1"/>
  <c r="AB254"/>
  <c r="AA265" s="1"/>
  <c r="F279" s="1"/>
  <c r="CG215" i="55"/>
  <c r="CG216" s="1"/>
  <c r="CG214"/>
  <c r="CA170"/>
  <c r="BZ173" s="1"/>
  <c r="CA169"/>
  <c r="BZ172" s="1"/>
  <c r="E197"/>
  <c r="CN168"/>
  <c r="CE180"/>
  <c r="CE169"/>
  <c r="CE179"/>
  <c r="CE177"/>
  <c r="CE184"/>
  <c r="CE172"/>
  <c r="CE165"/>
  <c r="CE175"/>
  <c r="CE182"/>
  <c r="CE183"/>
  <c r="CE168"/>
  <c r="CE170"/>
  <c r="CE173"/>
  <c r="CE166"/>
  <c r="CE174"/>
  <c r="CE181"/>
  <c r="CE167"/>
  <c r="CE171"/>
  <c r="CE176"/>
  <c r="CE178"/>
  <c r="AH308"/>
  <c r="AI308" s="1"/>
  <c r="AH307"/>
  <c r="AI307" s="1"/>
  <c r="AH312"/>
  <c r="AI312" s="1"/>
  <c r="AH319"/>
  <c r="AI319" s="1"/>
  <c r="AH311"/>
  <c r="AI311" s="1"/>
  <c r="AH316"/>
  <c r="AI316" s="1"/>
  <c r="AH300"/>
  <c r="AH305"/>
  <c r="AI305" s="1"/>
  <c r="AH318"/>
  <c r="AI318" s="1"/>
  <c r="AH304"/>
  <c r="AI304" s="1"/>
  <c r="AH315"/>
  <c r="AI315" s="1"/>
  <c r="AH306"/>
  <c r="AI306" s="1"/>
  <c r="AH310"/>
  <c r="AI310" s="1"/>
  <c r="AH317"/>
  <c r="AI317" s="1"/>
  <c r="AH301"/>
  <c r="AI301" s="1"/>
  <c r="AH314"/>
  <c r="AI314" s="1"/>
  <c r="AH313"/>
  <c r="AI313" s="1"/>
  <c r="AH303"/>
  <c r="AI303" s="1"/>
  <c r="AH309"/>
  <c r="AI309" s="1"/>
  <c r="AH302"/>
  <c r="AI302" s="1"/>
  <c r="AM261"/>
  <c r="AM263" s="1"/>
  <c r="AM262"/>
  <c r="F243"/>
  <c r="CU213"/>
  <c r="CL214"/>
  <c r="CL220"/>
  <c r="CL227"/>
  <c r="CL228"/>
  <c r="CL210"/>
  <c r="CL229"/>
  <c r="CL213"/>
  <c r="CL225"/>
  <c r="CL222"/>
  <c r="CL217"/>
  <c r="CL215"/>
  <c r="CL224"/>
  <c r="CL219"/>
  <c r="CL216"/>
  <c r="CL226"/>
  <c r="CL221"/>
  <c r="CL212"/>
  <c r="CL211"/>
  <c r="CL218"/>
  <c r="CL223"/>
  <c r="A131"/>
  <c r="A87"/>
  <c r="E282"/>
  <c r="AQ271"/>
  <c r="AQ268"/>
  <c r="AQ266"/>
  <c r="AQ260"/>
  <c r="AQ272"/>
  <c r="AQ265"/>
  <c r="AQ263"/>
  <c r="AQ257"/>
  <c r="AQ274"/>
  <c r="AQ273"/>
  <c r="AQ269"/>
  <c r="AQ267"/>
  <c r="AQ264"/>
  <c r="AQ262"/>
  <c r="AY257"/>
  <c r="AQ255"/>
  <c r="AQ270"/>
  <c r="AQ261"/>
  <c r="AQ259"/>
  <c r="AQ256"/>
  <c r="AQ258"/>
  <c r="AH274"/>
  <c r="AI274" s="1"/>
  <c r="AH273"/>
  <c r="AI273" s="1"/>
  <c r="AH259"/>
  <c r="AI259" s="1"/>
  <c r="AH266"/>
  <c r="AI266" s="1"/>
  <c r="AH268"/>
  <c r="AI268" s="1"/>
  <c r="AH260"/>
  <c r="AI260" s="1"/>
  <c r="AH262"/>
  <c r="AI262" s="1"/>
  <c r="AH267"/>
  <c r="AI267" s="1"/>
  <c r="AH261"/>
  <c r="AI261" s="1"/>
  <c r="AH255"/>
  <c r="AH258"/>
  <c r="AI258" s="1"/>
  <c r="AH271"/>
  <c r="AI271" s="1"/>
  <c r="AH264"/>
  <c r="AI264" s="1"/>
  <c r="AH256"/>
  <c r="AI256" s="1"/>
  <c r="AH265"/>
  <c r="AI265" s="1"/>
  <c r="AH272"/>
  <c r="AI272" s="1"/>
  <c r="AH269"/>
  <c r="AI269" s="1"/>
  <c r="AH270"/>
  <c r="AI270" s="1"/>
  <c r="AH263"/>
  <c r="AI263" s="1"/>
  <c r="AH257"/>
  <c r="AI257" s="1"/>
  <c r="AC300"/>
  <c r="AA311" s="1"/>
  <c r="G324" s="1"/>
  <c r="AB299"/>
  <c r="AA310" s="1"/>
  <c r="F324" s="1"/>
  <c r="A220"/>
  <c r="A265" s="1"/>
  <c r="A310" s="1"/>
  <c r="A175"/>
  <c r="CB229"/>
  <c r="CC229" s="1"/>
  <c r="CB223"/>
  <c r="CC223" s="1"/>
  <c r="CB214"/>
  <c r="CC214" s="1"/>
  <c r="CB225"/>
  <c r="CC225" s="1"/>
  <c r="CB218"/>
  <c r="CC218" s="1"/>
  <c r="CB211"/>
  <c r="CC211" s="1"/>
  <c r="CB228"/>
  <c r="CC228" s="1"/>
  <c r="CB221"/>
  <c r="CC221" s="1"/>
  <c r="CB213"/>
  <c r="CC213" s="1"/>
  <c r="CB222"/>
  <c r="CC222" s="1"/>
  <c r="CB227"/>
  <c r="CC227" s="1"/>
  <c r="CB215"/>
  <c r="CC215" s="1"/>
  <c r="CB217"/>
  <c r="CC217" s="1"/>
  <c r="CB219"/>
  <c r="CC219" s="1"/>
  <c r="CB210"/>
  <c r="CB226"/>
  <c r="CC226" s="1"/>
  <c r="CB216"/>
  <c r="CC216" s="1"/>
  <c r="CB224"/>
  <c r="CC224" s="1"/>
  <c r="CB220"/>
  <c r="CC220" s="1"/>
  <c r="CB212"/>
  <c r="CC212" s="1"/>
  <c r="BU175"/>
  <c r="BV175" s="1"/>
  <c r="BU177"/>
  <c r="BV177" s="1"/>
  <c r="BU173"/>
  <c r="BV173" s="1"/>
  <c r="BU178"/>
  <c r="BV178" s="1"/>
  <c r="BU174"/>
  <c r="BV174" s="1"/>
  <c r="BU172"/>
  <c r="BV172" s="1"/>
  <c r="BU184"/>
  <c r="BV184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BU169"/>
  <c r="BV169" s="1"/>
  <c r="BU171"/>
  <c r="BV171" s="1"/>
  <c r="BU168"/>
  <c r="BV168" s="1"/>
  <c r="BU167"/>
  <c r="BV167" s="1"/>
  <c r="BU166"/>
  <c r="BV166" s="1"/>
  <c r="BU165"/>
  <c r="BO165"/>
  <c r="BL176" s="1"/>
  <c r="G194" s="1"/>
  <c r="BN164"/>
  <c r="BL175" s="1"/>
  <c r="F194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AC255"/>
  <c r="AA266" s="1"/>
  <c r="G279" s="1"/>
  <c r="AB254"/>
  <c r="AA265" s="1"/>
  <c r="F279" s="1"/>
  <c r="BU209"/>
  <c r="BS219" s="1"/>
  <c r="G240" s="1"/>
  <c r="BV210"/>
  <c r="BS220" s="1"/>
  <c r="H240" s="1"/>
  <c r="BU184" i="54"/>
  <c r="BV184" s="1"/>
  <c r="BU183"/>
  <c r="BV183" s="1"/>
  <c r="BU182"/>
  <c r="BV182" s="1"/>
  <c r="BU181"/>
  <c r="BV181" s="1"/>
  <c r="BU175"/>
  <c r="BV175" s="1"/>
  <c r="BU171"/>
  <c r="BV171" s="1"/>
  <c r="BU169"/>
  <c r="BV169" s="1"/>
  <c r="BU170"/>
  <c r="BV170" s="1"/>
  <c r="BU177"/>
  <c r="BV177" s="1"/>
  <c r="BU176"/>
  <c r="BV176" s="1"/>
  <c r="BU168"/>
  <c r="BV168" s="1"/>
  <c r="BU178"/>
  <c r="BV178" s="1"/>
  <c r="BU174"/>
  <c r="BV174" s="1"/>
  <c r="BU173"/>
  <c r="BV173" s="1"/>
  <c r="BU167"/>
  <c r="BV167" s="1"/>
  <c r="BU166"/>
  <c r="BV166" s="1"/>
  <c r="BU165"/>
  <c r="BU180"/>
  <c r="BV180" s="1"/>
  <c r="BU179"/>
  <c r="BV179" s="1"/>
  <c r="BU172"/>
  <c r="BV172" s="1"/>
  <c r="A131"/>
  <c r="A87"/>
  <c r="BU229"/>
  <c r="BV229" s="1"/>
  <c r="BU224"/>
  <c r="BV224" s="1"/>
  <c r="BU211"/>
  <c r="BV211" s="1"/>
  <c r="BU226"/>
  <c r="BV226" s="1"/>
  <c r="BU210"/>
  <c r="BU214"/>
  <c r="BV214" s="1"/>
  <c r="BU228"/>
  <c r="BV228" s="1"/>
  <c r="BU217"/>
  <c r="BV217" s="1"/>
  <c r="BU212"/>
  <c r="BV212" s="1"/>
  <c r="BU223"/>
  <c r="BV223" s="1"/>
  <c r="BU215"/>
  <c r="BV215" s="1"/>
  <c r="BU227"/>
  <c r="BV227" s="1"/>
  <c r="BU219"/>
  <c r="BV219" s="1"/>
  <c r="BU222"/>
  <c r="BV222" s="1"/>
  <c r="BU216"/>
  <c r="BV216" s="1"/>
  <c r="BU220"/>
  <c r="BV220" s="1"/>
  <c r="BU225"/>
  <c r="BV225" s="1"/>
  <c r="BU218"/>
  <c r="BV218" s="1"/>
  <c r="BU221"/>
  <c r="BV221" s="1"/>
  <c r="BU213"/>
  <c r="BV213" s="1"/>
  <c r="E282"/>
  <c r="AQ274"/>
  <c r="AQ272"/>
  <c r="AQ265"/>
  <c r="AQ263"/>
  <c r="AQ257"/>
  <c r="AQ270"/>
  <c r="AQ267"/>
  <c r="AQ266"/>
  <c r="AY257"/>
  <c r="AQ256"/>
  <c r="AQ271"/>
  <c r="AQ260"/>
  <c r="AQ259"/>
  <c r="AQ258"/>
  <c r="AQ273"/>
  <c r="AQ268"/>
  <c r="AQ264"/>
  <c r="AQ262"/>
  <c r="AQ261"/>
  <c r="AQ269"/>
  <c r="AQ255"/>
  <c r="CA170"/>
  <c r="BZ173" s="1"/>
  <c r="CA169"/>
  <c r="BZ172" s="1"/>
  <c r="A220"/>
  <c r="A265" s="1"/>
  <c r="A310" s="1"/>
  <c r="A175"/>
  <c r="BZ214"/>
  <c r="BZ215"/>
  <c r="BZ216" s="1"/>
  <c r="F242"/>
  <c r="CN213"/>
  <c r="CE221"/>
  <c r="CE213"/>
  <c r="CE227"/>
  <c r="CE219"/>
  <c r="CE216"/>
  <c r="CE217"/>
  <c r="CE226"/>
  <c r="CE211"/>
  <c r="CE228"/>
  <c r="CE223"/>
  <c r="CE214"/>
  <c r="CE212"/>
  <c r="CE224"/>
  <c r="CE220"/>
  <c r="CE229"/>
  <c r="CE215"/>
  <c r="CE210"/>
  <c r="CE222"/>
  <c r="CE225"/>
  <c r="CE218"/>
  <c r="AM305"/>
  <c r="AM308" s="1"/>
  <c r="AM304"/>
  <c r="AM307" s="1"/>
  <c r="BN164"/>
  <c r="BL175" s="1"/>
  <c r="F194" s="1"/>
  <c r="BO165"/>
  <c r="BL176" s="1"/>
  <c r="G194" s="1"/>
  <c r="AM262"/>
  <c r="AM261"/>
  <c r="AM263" s="1"/>
  <c r="AH264"/>
  <c r="AI264" s="1"/>
  <c r="AH256"/>
  <c r="AI256" s="1"/>
  <c r="AH260"/>
  <c r="AI260" s="1"/>
  <c r="AH273"/>
  <c r="AI273" s="1"/>
  <c r="AH259"/>
  <c r="AI259" s="1"/>
  <c r="AH274"/>
  <c r="AI274" s="1"/>
  <c r="AH257"/>
  <c r="AI257" s="1"/>
  <c r="AH268"/>
  <c r="AI268" s="1"/>
  <c r="AH262"/>
  <c r="AI262" s="1"/>
  <c r="AH265"/>
  <c r="AI265" s="1"/>
  <c r="AH267"/>
  <c r="AI267" s="1"/>
  <c r="AH261"/>
  <c r="AI261" s="1"/>
  <c r="AH255"/>
  <c r="AH258"/>
  <c r="AI258" s="1"/>
  <c r="AH271"/>
  <c r="AI271" s="1"/>
  <c r="AH272"/>
  <c r="AI272" s="1"/>
  <c r="AH263"/>
  <c r="AI263" s="1"/>
  <c r="AH266"/>
  <c r="AI266" s="1"/>
  <c r="AH269"/>
  <c r="AI269" s="1"/>
  <c r="AH270"/>
  <c r="AI270" s="1"/>
  <c r="AH308"/>
  <c r="AI308" s="1"/>
  <c r="AH305"/>
  <c r="AI305" s="1"/>
  <c r="AH314"/>
  <c r="AI314" s="1"/>
  <c r="AH304"/>
  <c r="AI304" s="1"/>
  <c r="AH301"/>
  <c r="AI301" s="1"/>
  <c r="AH315"/>
  <c r="AI315" s="1"/>
  <c r="AH306"/>
  <c r="AI306" s="1"/>
  <c r="AH310"/>
  <c r="AI310" s="1"/>
  <c r="AH307"/>
  <c r="AI307" s="1"/>
  <c r="AH309"/>
  <c r="AI309" s="1"/>
  <c r="AH303"/>
  <c r="AI303" s="1"/>
  <c r="AH313"/>
  <c r="AI313" s="1"/>
  <c r="AH317"/>
  <c r="AI317" s="1"/>
  <c r="AH318"/>
  <c r="AI318" s="1"/>
  <c r="AH300"/>
  <c r="AH319"/>
  <c r="AI319" s="1"/>
  <c r="AH311"/>
  <c r="AI311" s="1"/>
  <c r="AH316"/>
  <c r="AI316" s="1"/>
  <c r="AH312"/>
  <c r="AI312" s="1"/>
  <c r="AH302"/>
  <c r="AI302" s="1"/>
  <c r="AQ318"/>
  <c r="AQ314"/>
  <c r="AQ312"/>
  <c r="AQ309"/>
  <c r="AQ307"/>
  <c r="AQ305"/>
  <c r="E327"/>
  <c r="AQ319"/>
  <c r="AQ315"/>
  <c r="AQ306"/>
  <c r="AQ316"/>
  <c r="AQ313"/>
  <c r="AQ311"/>
  <c r="AQ317"/>
  <c r="AQ310"/>
  <c r="AQ308"/>
  <c r="AQ303"/>
  <c r="AQ304"/>
  <c r="AY302"/>
  <c r="AQ301"/>
  <c r="AQ302"/>
  <c r="AQ300"/>
  <c r="AC300"/>
  <c r="AA311" s="1"/>
  <c r="G324" s="1"/>
  <c r="AB299"/>
  <c r="AA310" s="1"/>
  <c r="F324" s="1"/>
  <c r="BN209"/>
  <c r="BL219" s="1"/>
  <c r="G239" s="1"/>
  <c r="BO210"/>
  <c r="BL220" s="1"/>
  <c r="H239" s="1"/>
  <c r="AC255"/>
  <c r="AA266" s="1"/>
  <c r="G279" s="1"/>
  <c r="AB254"/>
  <c r="AA265" s="1"/>
  <c r="F279" s="1"/>
  <c r="E197"/>
  <c r="CN168"/>
  <c r="CE166"/>
  <c r="CE175"/>
  <c r="CE167"/>
  <c r="CE183"/>
  <c r="CE179"/>
  <c r="CE181"/>
  <c r="CE176"/>
  <c r="CE182"/>
  <c r="CE169"/>
  <c r="CE168"/>
  <c r="CE174"/>
  <c r="CE178"/>
  <c r="CE172"/>
  <c r="CE171"/>
  <c r="CE170"/>
  <c r="CE177"/>
  <c r="CE180"/>
  <c r="CE173"/>
  <c r="CE184"/>
  <c r="CE165"/>
  <c r="CH170" i="53"/>
  <c r="CG173" s="1"/>
  <c r="CH169"/>
  <c r="CG172" s="1"/>
  <c r="F242"/>
  <c r="CN213"/>
  <c r="CE220"/>
  <c r="CE213"/>
  <c r="CE211"/>
  <c r="CE225"/>
  <c r="CE210"/>
  <c r="CE229"/>
  <c r="CE218"/>
  <c r="CE215"/>
  <c r="CE224"/>
  <c r="CE221"/>
  <c r="CE226"/>
  <c r="CE212"/>
  <c r="CE217"/>
  <c r="CE222"/>
  <c r="CE228"/>
  <c r="CE219"/>
  <c r="CE216"/>
  <c r="CE227"/>
  <c r="CE214"/>
  <c r="CE223"/>
  <c r="AN316"/>
  <c r="AO316" s="1"/>
  <c r="AN310"/>
  <c r="AO310" s="1"/>
  <c r="AN318"/>
  <c r="AO318" s="1"/>
  <c r="AN305"/>
  <c r="AO305" s="1"/>
  <c r="AN315"/>
  <c r="AO315" s="1"/>
  <c r="AN306"/>
  <c r="AO306" s="1"/>
  <c r="AN302"/>
  <c r="AO302" s="1"/>
  <c r="AN300"/>
  <c r="AN312"/>
  <c r="AO312" s="1"/>
  <c r="AN301"/>
  <c r="AO301" s="1"/>
  <c r="AN311"/>
  <c r="AO311" s="1"/>
  <c r="AN308"/>
  <c r="AO308" s="1"/>
  <c r="AN314"/>
  <c r="AO314" s="1"/>
  <c r="AN307"/>
  <c r="AO307" s="1"/>
  <c r="AN319"/>
  <c r="AO319" s="1"/>
  <c r="AN313"/>
  <c r="AO313" s="1"/>
  <c r="AN303"/>
  <c r="AO303" s="1"/>
  <c r="AN317"/>
  <c r="AO317" s="1"/>
  <c r="AN309"/>
  <c r="AO309" s="1"/>
  <c r="AN304"/>
  <c r="AO304" s="1"/>
  <c r="E283"/>
  <c r="AW270"/>
  <c r="AW262"/>
  <c r="BE257"/>
  <c r="AW256"/>
  <c r="AW274"/>
  <c r="AW273"/>
  <c r="AW264"/>
  <c r="AW261"/>
  <c r="AW269"/>
  <c r="AW263"/>
  <c r="AW255"/>
  <c r="AW271"/>
  <c r="AW267"/>
  <c r="AW266"/>
  <c r="AW265"/>
  <c r="AW260"/>
  <c r="AW272"/>
  <c r="AW268"/>
  <c r="AW259"/>
  <c r="AW258"/>
  <c r="AW257"/>
  <c r="E198"/>
  <c r="CU168"/>
  <c r="CL179"/>
  <c r="CL177"/>
  <c r="CL173"/>
  <c r="CL172"/>
  <c r="CL170"/>
  <c r="CL183"/>
  <c r="CL167"/>
  <c r="CL166"/>
  <c r="CL180"/>
  <c r="CL184"/>
  <c r="CL165"/>
  <c r="CL176"/>
  <c r="CL181"/>
  <c r="CL168"/>
  <c r="CL175"/>
  <c r="CL178"/>
  <c r="CL182"/>
  <c r="CL171"/>
  <c r="CL169"/>
  <c r="CL174"/>
  <c r="AS304"/>
  <c r="AS307" s="1"/>
  <c r="AS305"/>
  <c r="AS308" s="1"/>
  <c r="AI255"/>
  <c r="AG266" s="1"/>
  <c r="G280" s="1"/>
  <c r="AH254"/>
  <c r="AG265" s="1"/>
  <c r="F280" s="1"/>
  <c r="AN271"/>
  <c r="AO271" s="1"/>
  <c r="AN260"/>
  <c r="AO260" s="1"/>
  <c r="AN273"/>
  <c r="AO273" s="1"/>
  <c r="AN264"/>
  <c r="AO264" s="1"/>
  <c r="AN270"/>
  <c r="AO270" s="1"/>
  <c r="AN257"/>
  <c r="AO257" s="1"/>
  <c r="AN272"/>
  <c r="AO272" s="1"/>
  <c r="AN259"/>
  <c r="AO259" s="1"/>
  <c r="AN261"/>
  <c r="AO261" s="1"/>
  <c r="AN269"/>
  <c r="AO269" s="1"/>
  <c r="AN266"/>
  <c r="AO266" s="1"/>
  <c r="AN262"/>
  <c r="AO262" s="1"/>
  <c r="AN255"/>
  <c r="AN268"/>
  <c r="AO268" s="1"/>
  <c r="AN258"/>
  <c r="AO258" s="1"/>
  <c r="AN263"/>
  <c r="AO263" s="1"/>
  <c r="AN274"/>
  <c r="AO274" s="1"/>
  <c r="AN265"/>
  <c r="AO265" s="1"/>
  <c r="AN267"/>
  <c r="AO267" s="1"/>
  <c r="AN256"/>
  <c r="AO256" s="1"/>
  <c r="BZ215"/>
  <c r="BZ216" s="1"/>
  <c r="BZ214"/>
  <c r="BU229"/>
  <c r="BV229" s="1"/>
  <c r="BU217"/>
  <c r="BV217" s="1"/>
  <c r="BU210"/>
  <c r="BU220"/>
  <c r="BV220" s="1"/>
  <c r="BU228"/>
  <c r="BV228" s="1"/>
  <c r="BU218"/>
  <c r="BV218" s="1"/>
  <c r="BU221"/>
  <c r="BV221" s="1"/>
  <c r="BU211"/>
  <c r="BV211" s="1"/>
  <c r="BU214"/>
  <c r="BV214" s="1"/>
  <c r="BU227"/>
  <c r="BV227" s="1"/>
  <c r="BU222"/>
  <c r="BV222" s="1"/>
  <c r="BU223"/>
  <c r="BV223" s="1"/>
  <c r="BU219"/>
  <c r="BV219" s="1"/>
  <c r="BU215"/>
  <c r="BV215" s="1"/>
  <c r="BU226"/>
  <c r="BV226" s="1"/>
  <c r="BU225"/>
  <c r="BV225" s="1"/>
  <c r="BU213"/>
  <c r="BV213" s="1"/>
  <c r="BU224"/>
  <c r="BV224" s="1"/>
  <c r="BU216"/>
  <c r="BV216" s="1"/>
  <c r="BU212"/>
  <c r="BV212" s="1"/>
  <c r="BV165"/>
  <c r="BS176" s="1"/>
  <c r="G195" s="1"/>
  <c r="BU164"/>
  <c r="BS175" s="1"/>
  <c r="F195" s="1"/>
  <c r="AS262"/>
  <c r="AS261"/>
  <c r="AS263" s="1"/>
  <c r="AW319"/>
  <c r="AW315"/>
  <c r="AW307"/>
  <c r="AW306"/>
  <c r="AW305"/>
  <c r="AW316"/>
  <c r="AW313"/>
  <c r="AW317"/>
  <c r="AW311"/>
  <c r="E328"/>
  <c r="AW318"/>
  <c r="AW314"/>
  <c r="AW312"/>
  <c r="AW310"/>
  <c r="AW309"/>
  <c r="AW308"/>
  <c r="AW300"/>
  <c r="AW303"/>
  <c r="AW301"/>
  <c r="AW304"/>
  <c r="BE302"/>
  <c r="AW302"/>
  <c r="A220"/>
  <c r="A265" s="1"/>
  <c r="A310" s="1"/>
  <c r="A175"/>
  <c r="AI300"/>
  <c r="AG311" s="1"/>
  <c r="G325" s="1"/>
  <c r="AH299"/>
  <c r="AG310" s="1"/>
  <c r="F325" s="1"/>
  <c r="BN209"/>
  <c r="BL219" s="1"/>
  <c r="G239" s="1"/>
  <c r="BO210"/>
  <c r="BL220" s="1"/>
  <c r="H239" s="1"/>
  <c r="CB184"/>
  <c r="CC184" s="1"/>
  <c r="CB183"/>
  <c r="CC183" s="1"/>
  <c r="CB182"/>
  <c r="CC182" s="1"/>
  <c r="CB181"/>
  <c r="CC181" s="1"/>
  <c r="CB180"/>
  <c r="CC180" s="1"/>
  <c r="CB179"/>
  <c r="CC179" s="1"/>
  <c r="CB178"/>
  <c r="CC178" s="1"/>
  <c r="CB174"/>
  <c r="CC174" s="1"/>
  <c r="CB173"/>
  <c r="CC173" s="1"/>
  <c r="CB168"/>
  <c r="CC168" s="1"/>
  <c r="CB175"/>
  <c r="CC175" s="1"/>
  <c r="CB172"/>
  <c r="CC172" s="1"/>
  <c r="CB171"/>
  <c r="CC171" s="1"/>
  <c r="CB167"/>
  <c r="CC167" s="1"/>
  <c r="CB166"/>
  <c r="CC166" s="1"/>
  <c r="CB165"/>
  <c r="CB170"/>
  <c r="CC170" s="1"/>
  <c r="CB177"/>
  <c r="CC177" s="1"/>
  <c r="CB176"/>
  <c r="CC176" s="1"/>
  <c r="CB169"/>
  <c r="CC169" s="1"/>
  <c r="A87"/>
  <c r="A131"/>
  <c r="CB228" i="52"/>
  <c r="CC228" s="1"/>
  <c r="CB220"/>
  <c r="CC220" s="1"/>
  <c r="CB217"/>
  <c r="CC217" s="1"/>
  <c r="CB213"/>
  <c r="CC213" s="1"/>
  <c r="CB224"/>
  <c r="CC224" s="1"/>
  <c r="CB227"/>
  <c r="CC227" s="1"/>
  <c r="CB222"/>
  <c r="CC222" s="1"/>
  <c r="CB212"/>
  <c r="CC212" s="1"/>
  <c r="CB214"/>
  <c r="CC214" s="1"/>
  <c r="CB210"/>
  <c r="CB225"/>
  <c r="CC225" s="1"/>
  <c r="CB218"/>
  <c r="CC218" s="1"/>
  <c r="CB215"/>
  <c r="CC215" s="1"/>
  <c r="CB211"/>
  <c r="CC211" s="1"/>
  <c r="CB226"/>
  <c r="CC226" s="1"/>
  <c r="CB229"/>
  <c r="CC229" s="1"/>
  <c r="CB219"/>
  <c r="CC219" s="1"/>
  <c r="CB216"/>
  <c r="CC216" s="1"/>
  <c r="CB223"/>
  <c r="CC223" s="1"/>
  <c r="CB221"/>
  <c r="CC221" s="1"/>
  <c r="F243"/>
  <c r="CU213"/>
  <c r="CL222"/>
  <c r="CL225"/>
  <c r="CL229"/>
  <c r="CL221"/>
  <c r="CL211"/>
  <c r="CL216"/>
  <c r="CL212"/>
  <c r="CL227"/>
  <c r="CL214"/>
  <c r="CL213"/>
  <c r="CL219"/>
  <c r="CL226"/>
  <c r="CL218"/>
  <c r="CL215"/>
  <c r="CL217"/>
  <c r="CL223"/>
  <c r="CL220"/>
  <c r="CL210"/>
  <c r="CL224"/>
  <c r="CL228"/>
  <c r="AM261"/>
  <c r="AM263" s="1"/>
  <c r="AM262"/>
  <c r="CA170"/>
  <c r="BZ173" s="1"/>
  <c r="CA169"/>
  <c r="BZ172" s="1"/>
  <c r="AC255"/>
  <c r="AA266" s="1"/>
  <c r="G279" s="1"/>
  <c r="AB254"/>
  <c r="AA265" s="1"/>
  <c r="F279" s="1"/>
  <c r="CG214"/>
  <c r="CG215"/>
  <c r="CG216" s="1"/>
  <c r="E197"/>
  <c r="CN168"/>
  <c r="CE182"/>
  <c r="CE169"/>
  <c r="CE184"/>
  <c r="CE176"/>
  <c r="CE166"/>
  <c r="CE174"/>
  <c r="CE181"/>
  <c r="CE171"/>
  <c r="CE167"/>
  <c r="CE168"/>
  <c r="CE180"/>
  <c r="CE177"/>
  <c r="CE170"/>
  <c r="CE179"/>
  <c r="CE172"/>
  <c r="CE183"/>
  <c r="CE175"/>
  <c r="CE173"/>
  <c r="CE178"/>
  <c r="CE165"/>
  <c r="AH267"/>
  <c r="AI267" s="1"/>
  <c r="AH256"/>
  <c r="AI256" s="1"/>
  <c r="AH264"/>
  <c r="AI264" s="1"/>
  <c r="AH274"/>
  <c r="AI274" s="1"/>
  <c r="AH262"/>
  <c r="AI262" s="1"/>
  <c r="AH270"/>
  <c r="AI270" s="1"/>
  <c r="AH257"/>
  <c r="AI257" s="1"/>
  <c r="AH268"/>
  <c r="AI268" s="1"/>
  <c r="AH265"/>
  <c r="AI265" s="1"/>
  <c r="AH273"/>
  <c r="AI273" s="1"/>
  <c r="AH272"/>
  <c r="AI272" s="1"/>
  <c r="AH258"/>
  <c r="AI258" s="1"/>
  <c r="AH271"/>
  <c r="AI271" s="1"/>
  <c r="AH260"/>
  <c r="AI260" s="1"/>
  <c r="AH266"/>
  <c r="AI266" s="1"/>
  <c r="AH255"/>
  <c r="AH259"/>
  <c r="AI259" s="1"/>
  <c r="AH261"/>
  <c r="AI261" s="1"/>
  <c r="AH263"/>
  <c r="AI263" s="1"/>
  <c r="AH269"/>
  <c r="AI269" s="1"/>
  <c r="AH310"/>
  <c r="AI310" s="1"/>
  <c r="AH317"/>
  <c r="AI317" s="1"/>
  <c r="AH318"/>
  <c r="AI318" s="1"/>
  <c r="AH304"/>
  <c r="AI304" s="1"/>
  <c r="AH301"/>
  <c r="AI301" s="1"/>
  <c r="AH319"/>
  <c r="AI319" s="1"/>
  <c r="AH311"/>
  <c r="AI311" s="1"/>
  <c r="AH313"/>
  <c r="AI313" s="1"/>
  <c r="AH303"/>
  <c r="AI303" s="1"/>
  <c r="AH312"/>
  <c r="AI312" s="1"/>
  <c r="AH316"/>
  <c r="AI316" s="1"/>
  <c r="AH300"/>
  <c r="AH305"/>
  <c r="AI305" s="1"/>
  <c r="AH314"/>
  <c r="AI314" s="1"/>
  <c r="AH315"/>
  <c r="AI315" s="1"/>
  <c r="AH306"/>
  <c r="AI306" s="1"/>
  <c r="AH308"/>
  <c r="AI308" s="1"/>
  <c r="AH307"/>
  <c r="AI307" s="1"/>
  <c r="AH309"/>
  <c r="AI309" s="1"/>
  <c r="AH302"/>
  <c r="AI302" s="1"/>
  <c r="AB299"/>
  <c r="AA310" s="1"/>
  <c r="F324" s="1"/>
  <c r="AC300"/>
  <c r="AA311" s="1"/>
  <c r="G324" s="1"/>
  <c r="AQ318"/>
  <c r="AQ314"/>
  <c r="AQ312"/>
  <c r="AQ309"/>
  <c r="AQ307"/>
  <c r="AQ305"/>
  <c r="E327"/>
  <c r="AQ319"/>
  <c r="AQ315"/>
  <c r="AQ306"/>
  <c r="AQ304"/>
  <c r="AQ302"/>
  <c r="AQ316"/>
  <c r="AQ313"/>
  <c r="AQ311"/>
  <c r="AQ317"/>
  <c r="AQ310"/>
  <c r="AQ308"/>
  <c r="AQ301"/>
  <c r="AQ300"/>
  <c r="AQ303"/>
  <c r="AY302"/>
  <c r="E282"/>
  <c r="AQ274"/>
  <c r="AQ271"/>
  <c r="AQ268"/>
  <c r="AQ266"/>
  <c r="AQ260"/>
  <c r="AQ258"/>
  <c r="AQ270"/>
  <c r="AQ267"/>
  <c r="AY257"/>
  <c r="AQ257"/>
  <c r="AQ256"/>
  <c r="AQ273"/>
  <c r="AQ272"/>
  <c r="AQ259"/>
  <c r="AQ264"/>
  <c r="AQ263"/>
  <c r="AQ262"/>
  <c r="AQ261"/>
  <c r="AQ269"/>
  <c r="AQ265"/>
  <c r="AQ255"/>
  <c r="A220"/>
  <c r="A265" s="1"/>
  <c r="A310" s="1"/>
  <c r="A175"/>
  <c r="BN164"/>
  <c r="BL175" s="1"/>
  <c r="F194" s="1"/>
  <c r="BO165"/>
  <c r="BL176" s="1"/>
  <c r="G194" s="1"/>
  <c r="BU209"/>
  <c r="BS219" s="1"/>
  <c r="G240" s="1"/>
  <c r="BV210"/>
  <c r="BS220" s="1"/>
  <c r="H240" s="1"/>
  <c r="AM305"/>
  <c r="AM308" s="1"/>
  <c r="AM304"/>
  <c r="AM307" s="1"/>
  <c r="A131"/>
  <c r="A87"/>
  <c r="BU180"/>
  <c r="BV180" s="1"/>
  <c r="BU179"/>
  <c r="BV179" s="1"/>
  <c r="BU184"/>
  <c r="BV184" s="1"/>
  <c r="BU183"/>
  <c r="BV183" s="1"/>
  <c r="BU182"/>
  <c r="BV182" s="1"/>
  <c r="BU181"/>
  <c r="BV181" s="1"/>
  <c r="BU178"/>
  <c r="BV178" s="1"/>
  <c r="BU174"/>
  <c r="BV174" s="1"/>
  <c r="BU172"/>
  <c r="BV172" s="1"/>
  <c r="BU171"/>
  <c r="BV171" s="1"/>
  <c r="BU170"/>
  <c r="BV170" s="1"/>
  <c r="BU167"/>
  <c r="BV167" s="1"/>
  <c r="BU166"/>
  <c r="BV166" s="1"/>
  <c r="BU165"/>
  <c r="BU176"/>
  <c r="BV176" s="1"/>
  <c r="BU169"/>
  <c r="BV169" s="1"/>
  <c r="BU177"/>
  <c r="BV177" s="1"/>
  <c r="BU175"/>
  <c r="BV175" s="1"/>
  <c r="BU168"/>
  <c r="BV168" s="1"/>
  <c r="BU173"/>
  <c r="BV173" s="1"/>
  <c r="A219" i="51"/>
  <c r="A264" s="1"/>
  <c r="A309" s="1"/>
  <c r="A174"/>
  <c r="AH256"/>
  <c r="AI256" s="1"/>
  <c r="AH255"/>
  <c r="AH272"/>
  <c r="AI272" s="1"/>
  <c r="AH273"/>
  <c r="AI273" s="1"/>
  <c r="AH274"/>
  <c r="AI274" s="1"/>
  <c r="AH266"/>
  <c r="AI266" s="1"/>
  <c r="AH269"/>
  <c r="AI269" s="1"/>
  <c r="AH267"/>
  <c r="AI267" s="1"/>
  <c r="AH261"/>
  <c r="AI261" s="1"/>
  <c r="AH264"/>
  <c r="AI264" s="1"/>
  <c r="AH258"/>
  <c r="AI258" s="1"/>
  <c r="AH257"/>
  <c r="AI257" s="1"/>
  <c r="AH271"/>
  <c r="AI271" s="1"/>
  <c r="AH259"/>
  <c r="AI259" s="1"/>
  <c r="AH262"/>
  <c r="AI262" s="1"/>
  <c r="AH265"/>
  <c r="AI265" s="1"/>
  <c r="AH270"/>
  <c r="AI270" s="1"/>
  <c r="AH260"/>
  <c r="AI260" s="1"/>
  <c r="AH268"/>
  <c r="AI268" s="1"/>
  <c r="AH263"/>
  <c r="AI263" s="1"/>
  <c r="F242"/>
  <c r="CN213"/>
  <c r="CE221"/>
  <c r="CE216"/>
  <c r="CE211"/>
  <c r="CE229"/>
  <c r="CE212"/>
  <c r="CE223"/>
  <c r="CE220"/>
  <c r="CE225"/>
  <c r="CE227"/>
  <c r="CE218"/>
  <c r="CE222"/>
  <c r="CE226"/>
  <c r="CE214"/>
  <c r="CE210"/>
  <c r="CE217"/>
  <c r="CE224"/>
  <c r="CE219"/>
  <c r="CE213"/>
  <c r="CE228"/>
  <c r="CE215"/>
  <c r="CB184"/>
  <c r="CC184" s="1"/>
  <c r="CB183"/>
  <c r="CC183" s="1"/>
  <c r="CB182"/>
  <c r="CC182" s="1"/>
  <c r="CB181"/>
  <c r="CC181" s="1"/>
  <c r="CB180"/>
  <c r="CC180" s="1"/>
  <c r="CB179"/>
  <c r="CC179" s="1"/>
  <c r="CB177"/>
  <c r="CC177" s="1"/>
  <c r="CB175"/>
  <c r="CC175" s="1"/>
  <c r="CB169"/>
  <c r="CC169" s="1"/>
  <c r="CB167"/>
  <c r="CC167" s="1"/>
  <c r="CB166"/>
  <c r="CC166" s="1"/>
  <c r="CB165"/>
  <c r="CB170"/>
  <c r="CC170" s="1"/>
  <c r="CB178"/>
  <c r="CC178" s="1"/>
  <c r="CB176"/>
  <c r="CC176" s="1"/>
  <c r="CB174"/>
  <c r="CC174" s="1"/>
  <c r="CB168"/>
  <c r="CC168" s="1"/>
  <c r="CB173"/>
  <c r="CC173" s="1"/>
  <c r="CB172"/>
  <c r="CC172" s="1"/>
  <c r="CB171"/>
  <c r="CC171" s="1"/>
  <c r="BZ214"/>
  <c r="BZ215"/>
  <c r="BZ216" s="1"/>
  <c r="BU221"/>
  <c r="BV221" s="1"/>
  <c r="BU213"/>
  <c r="BV213" s="1"/>
  <c r="BU219"/>
  <c r="BV219" s="1"/>
  <c r="BU215"/>
  <c r="BV215" s="1"/>
  <c r="BU225"/>
  <c r="BV225" s="1"/>
  <c r="BU223"/>
  <c r="BV223" s="1"/>
  <c r="BU217"/>
  <c r="BV217" s="1"/>
  <c r="BU220"/>
  <c r="BV220" s="1"/>
  <c r="BU212"/>
  <c r="BV212" s="1"/>
  <c r="BU229"/>
  <c r="BV229" s="1"/>
  <c r="BU227"/>
  <c r="BV227" s="1"/>
  <c r="BU224"/>
  <c r="BV224" s="1"/>
  <c r="BU222"/>
  <c r="BV222" s="1"/>
  <c r="BU214"/>
  <c r="BV214" s="1"/>
  <c r="BU216"/>
  <c r="BV216" s="1"/>
  <c r="BU228"/>
  <c r="BV228" s="1"/>
  <c r="BU226"/>
  <c r="BV226" s="1"/>
  <c r="BU210"/>
  <c r="BU211"/>
  <c r="BV211" s="1"/>
  <c r="BU218"/>
  <c r="BV218" s="1"/>
  <c r="AQ318"/>
  <c r="AQ314"/>
  <c r="AQ312"/>
  <c r="AQ309"/>
  <c r="AQ307"/>
  <c r="AQ305"/>
  <c r="E327"/>
  <c r="AQ319"/>
  <c r="AQ315"/>
  <c r="AQ306"/>
  <c r="AQ316"/>
  <c r="AQ313"/>
  <c r="AQ311"/>
  <c r="AQ317"/>
  <c r="AQ310"/>
  <c r="AQ308"/>
  <c r="AQ303"/>
  <c r="AY302"/>
  <c r="AQ302"/>
  <c r="AQ301"/>
  <c r="AQ304"/>
  <c r="AQ300"/>
  <c r="BO210"/>
  <c r="BL220" s="1"/>
  <c r="H239" s="1"/>
  <c r="BN209"/>
  <c r="BL219" s="1"/>
  <c r="G239" s="1"/>
  <c r="AM262"/>
  <c r="AM261"/>
  <c r="AM263" s="1"/>
  <c r="AH308"/>
  <c r="AI308" s="1"/>
  <c r="AH312"/>
  <c r="AI312" s="1"/>
  <c r="AH303"/>
  <c r="AI303" s="1"/>
  <c r="AH304"/>
  <c r="AI304" s="1"/>
  <c r="AH315"/>
  <c r="AI315" s="1"/>
  <c r="AH306"/>
  <c r="AI306" s="1"/>
  <c r="AH310"/>
  <c r="AI310" s="1"/>
  <c r="AH307"/>
  <c r="AI307" s="1"/>
  <c r="AH314"/>
  <c r="AI314" s="1"/>
  <c r="AH305"/>
  <c r="AI305" s="1"/>
  <c r="AH313"/>
  <c r="AI313" s="1"/>
  <c r="AH317"/>
  <c r="AI317" s="1"/>
  <c r="AH309"/>
  <c r="AI309" s="1"/>
  <c r="AH301"/>
  <c r="AI301" s="1"/>
  <c r="AH300"/>
  <c r="AH319"/>
  <c r="AI319" s="1"/>
  <c r="AH311"/>
  <c r="AI311" s="1"/>
  <c r="AH316"/>
  <c r="AI316" s="1"/>
  <c r="AH318"/>
  <c r="AI318" s="1"/>
  <c r="AH302"/>
  <c r="AI302" s="1"/>
  <c r="E282"/>
  <c r="AQ274"/>
  <c r="AQ273"/>
  <c r="AQ269"/>
  <c r="AQ267"/>
  <c r="AQ264"/>
  <c r="AQ262"/>
  <c r="AY257"/>
  <c r="AQ255"/>
  <c r="AQ270"/>
  <c r="AQ266"/>
  <c r="AQ265"/>
  <c r="AQ256"/>
  <c r="AQ271"/>
  <c r="AQ260"/>
  <c r="AQ259"/>
  <c r="AQ258"/>
  <c r="AQ257"/>
  <c r="AQ272"/>
  <c r="AQ268"/>
  <c r="AQ261"/>
  <c r="AQ263"/>
  <c r="A86"/>
  <c r="A130"/>
  <c r="AC300"/>
  <c r="AA311" s="1"/>
  <c r="G324" s="1"/>
  <c r="AB299"/>
  <c r="AA310" s="1"/>
  <c r="F324" s="1"/>
  <c r="AC255"/>
  <c r="AA266" s="1"/>
  <c r="G279" s="1"/>
  <c r="AB254"/>
  <c r="AA265" s="1"/>
  <c r="F279" s="1"/>
  <c r="AM305"/>
  <c r="AM308" s="1"/>
  <c r="AM304"/>
  <c r="AM307" s="1"/>
  <c r="CH170"/>
  <c r="CG173" s="1"/>
  <c r="CH169"/>
  <c r="CG172" s="1"/>
  <c r="E198"/>
  <c r="CU168"/>
  <c r="CL171"/>
  <c r="CL177"/>
  <c r="CL175"/>
  <c r="CL181"/>
  <c r="CL173"/>
  <c r="CL176"/>
  <c r="CL167"/>
  <c r="CL178"/>
  <c r="CL184"/>
  <c r="CL182"/>
  <c r="CL169"/>
  <c r="CL180"/>
  <c r="CL166"/>
  <c r="CL168"/>
  <c r="CL170"/>
  <c r="CL183"/>
  <c r="CL179"/>
  <c r="CL165"/>
  <c r="CL172"/>
  <c r="CL174"/>
  <c r="BU164"/>
  <c r="BS175" s="1"/>
  <c r="F195" s="1"/>
  <c r="BV165"/>
  <c r="BS176" s="1"/>
  <c r="G195" s="1"/>
  <c r="BU184" i="50"/>
  <c r="BV184" s="1"/>
  <c r="BU183"/>
  <c r="BV183" s="1"/>
  <c r="BU182"/>
  <c r="BV182" s="1"/>
  <c r="BU181"/>
  <c r="BV181" s="1"/>
  <c r="BU180"/>
  <c r="BV180" s="1"/>
  <c r="BU179"/>
  <c r="BV179" s="1"/>
  <c r="BU176"/>
  <c r="BV176" s="1"/>
  <c r="BU177"/>
  <c r="BV177" s="1"/>
  <c r="BU175"/>
  <c r="BV175" s="1"/>
  <c r="BU171"/>
  <c r="BV171" s="1"/>
  <c r="BU169"/>
  <c r="BV169" s="1"/>
  <c r="BU178"/>
  <c r="BV178" s="1"/>
  <c r="BU174"/>
  <c r="BV174" s="1"/>
  <c r="BU173"/>
  <c r="BV173" s="1"/>
  <c r="BU168"/>
  <c r="BV168" s="1"/>
  <c r="BU167"/>
  <c r="BV167" s="1"/>
  <c r="BU166"/>
  <c r="BV166" s="1"/>
  <c r="BU165"/>
  <c r="BU170"/>
  <c r="BV170" s="1"/>
  <c r="BU172"/>
  <c r="BV172" s="1"/>
  <c r="E282"/>
  <c r="AQ274"/>
  <c r="AQ273"/>
  <c r="AQ269"/>
  <c r="AQ267"/>
  <c r="AQ264"/>
  <c r="AQ262"/>
  <c r="AY257"/>
  <c r="AQ270"/>
  <c r="AQ261"/>
  <c r="AQ272"/>
  <c r="AQ265"/>
  <c r="AQ263"/>
  <c r="AQ257"/>
  <c r="AQ268"/>
  <c r="AQ260"/>
  <c r="AQ258"/>
  <c r="AQ255"/>
  <c r="AQ271"/>
  <c r="AQ259"/>
  <c r="AQ266"/>
  <c r="AQ256"/>
  <c r="BU228"/>
  <c r="BV228" s="1"/>
  <c r="BU226"/>
  <c r="BV226" s="1"/>
  <c r="BU218"/>
  <c r="BV218" s="1"/>
  <c r="BU221"/>
  <c r="BV221" s="1"/>
  <c r="BU213"/>
  <c r="BV213" s="1"/>
  <c r="BU211"/>
  <c r="BV211" s="1"/>
  <c r="BU219"/>
  <c r="BV219" s="1"/>
  <c r="BU224"/>
  <c r="BV224" s="1"/>
  <c r="BU214"/>
  <c r="BV214" s="1"/>
  <c r="BU227"/>
  <c r="BV227" s="1"/>
  <c r="BU225"/>
  <c r="BV225" s="1"/>
  <c r="BU220"/>
  <c r="BV220" s="1"/>
  <c r="BU212"/>
  <c r="BV212" s="1"/>
  <c r="BU215"/>
  <c r="BV215" s="1"/>
  <c r="BU222"/>
  <c r="BV222" s="1"/>
  <c r="BU229"/>
  <c r="BV229" s="1"/>
  <c r="BU223"/>
  <c r="BV223" s="1"/>
  <c r="BU216"/>
  <c r="BV216" s="1"/>
  <c r="BU210"/>
  <c r="BU217"/>
  <c r="BV217" s="1"/>
  <c r="A131"/>
  <c r="A87"/>
  <c r="BO165"/>
  <c r="BL176" s="1"/>
  <c r="G194" s="1"/>
  <c r="BN164"/>
  <c r="BL175" s="1"/>
  <c r="F194" s="1"/>
  <c r="AB254"/>
  <c r="AA265" s="1"/>
  <c r="F279" s="1"/>
  <c r="AC255"/>
  <c r="AA266" s="1"/>
  <c r="G279" s="1"/>
  <c r="BZ214"/>
  <c r="BZ215"/>
  <c r="BZ216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BN209"/>
  <c r="BL219" s="1"/>
  <c r="G239" s="1"/>
  <c r="BO210"/>
  <c r="BL220" s="1"/>
  <c r="H239" s="1"/>
  <c r="CA169"/>
  <c r="BZ172" s="1"/>
  <c r="CA170"/>
  <c r="BZ173" s="1"/>
  <c r="CN168"/>
  <c r="E197"/>
  <c r="CE175"/>
  <c r="CE174"/>
  <c r="CE179"/>
  <c r="CE169"/>
  <c r="CE180"/>
  <c r="CE184"/>
  <c r="CE178"/>
  <c r="CE165"/>
  <c r="CE183"/>
  <c r="CE170"/>
  <c r="CE168"/>
  <c r="CE172"/>
  <c r="CE182"/>
  <c r="CE181"/>
  <c r="CE166"/>
  <c r="CE176"/>
  <c r="CE173"/>
  <c r="CE177"/>
  <c r="CE171"/>
  <c r="CE167"/>
  <c r="A220"/>
  <c r="A265" s="1"/>
  <c r="A310" s="1"/>
  <c r="A175"/>
  <c r="AH270"/>
  <c r="AI270" s="1"/>
  <c r="AH263"/>
  <c r="AI263" s="1"/>
  <c r="AH264"/>
  <c r="AI264" s="1"/>
  <c r="AH272"/>
  <c r="AI272" s="1"/>
  <c r="AH256"/>
  <c r="AI256" s="1"/>
  <c r="AH265"/>
  <c r="AI265" s="1"/>
  <c r="AH273"/>
  <c r="AI273" s="1"/>
  <c r="AH259"/>
  <c r="AI259" s="1"/>
  <c r="AH262"/>
  <c r="AI262" s="1"/>
  <c r="AH274"/>
  <c r="AI274" s="1"/>
  <c r="AH266"/>
  <c r="AI266" s="1"/>
  <c r="AH268"/>
  <c r="AI268" s="1"/>
  <c r="AH267"/>
  <c r="AI267" s="1"/>
  <c r="AH261"/>
  <c r="AI261" s="1"/>
  <c r="AH255"/>
  <c r="AH260"/>
  <c r="AI260" s="1"/>
  <c r="AH257"/>
  <c r="AI257" s="1"/>
  <c r="AH258"/>
  <c r="AI258" s="1"/>
  <c r="AH271"/>
  <c r="AI271" s="1"/>
  <c r="AH269"/>
  <c r="AI269" s="1"/>
  <c r="CN213"/>
  <c r="F242"/>
  <c r="CE215"/>
  <c r="CE226"/>
  <c r="CE224"/>
  <c r="CE210"/>
  <c r="CE217"/>
  <c r="CE227"/>
  <c r="CE228"/>
  <c r="CE214"/>
  <c r="CE223"/>
  <c r="CE225"/>
  <c r="CE220"/>
  <c r="CE219"/>
  <c r="CE229"/>
  <c r="CE213"/>
  <c r="CE221"/>
  <c r="CE222"/>
  <c r="CE218"/>
  <c r="CE211"/>
  <c r="CE216"/>
  <c r="CE212"/>
  <c r="AC300"/>
  <c r="AA311" s="1"/>
  <c r="G324" s="1"/>
  <c r="AB299"/>
  <c r="AA310" s="1"/>
  <c r="F324" s="1"/>
  <c r="AM262"/>
  <c r="AM261"/>
  <c r="AM263" s="1"/>
  <c r="AH319"/>
  <c r="AI319" s="1"/>
  <c r="AH311"/>
  <c r="AI311" s="1"/>
  <c r="AH316"/>
  <c r="AI316" s="1"/>
  <c r="AH300"/>
  <c r="AH305"/>
  <c r="AI305" s="1"/>
  <c r="AH318"/>
  <c r="AI318" s="1"/>
  <c r="AH304"/>
  <c r="AI304" s="1"/>
  <c r="AH308"/>
  <c r="AI308" s="1"/>
  <c r="AH307"/>
  <c r="AI307" s="1"/>
  <c r="AH312"/>
  <c r="AI312" s="1"/>
  <c r="AH315"/>
  <c r="AI315" s="1"/>
  <c r="AH306"/>
  <c r="AI306" s="1"/>
  <c r="AH310"/>
  <c r="AI310" s="1"/>
  <c r="AH317"/>
  <c r="AI317" s="1"/>
  <c r="AH301"/>
  <c r="AI301" s="1"/>
  <c r="AH314"/>
  <c r="AI314" s="1"/>
  <c r="AH313"/>
  <c r="AI313" s="1"/>
  <c r="AH303"/>
  <c r="AI303" s="1"/>
  <c r="AH309"/>
  <c r="AI309" s="1"/>
  <c r="AH302"/>
  <c r="AI302" s="1"/>
  <c r="AH264" i="49"/>
  <c r="AI264" s="1"/>
  <c r="AH271"/>
  <c r="AI271" s="1"/>
  <c r="AH272"/>
  <c r="AI272" s="1"/>
  <c r="AH263"/>
  <c r="AI263" s="1"/>
  <c r="AH266"/>
  <c r="AI266" s="1"/>
  <c r="AH258"/>
  <c r="AI258" s="1"/>
  <c r="AH273"/>
  <c r="AI273" s="1"/>
  <c r="AH259"/>
  <c r="AI259" s="1"/>
  <c r="AH270"/>
  <c r="AI270" s="1"/>
  <c r="AH267"/>
  <c r="AI267" s="1"/>
  <c r="AH261"/>
  <c r="AI261" s="1"/>
  <c r="AH255"/>
  <c r="AH260"/>
  <c r="AI260" s="1"/>
  <c r="AH256"/>
  <c r="AI256" s="1"/>
  <c r="AH269"/>
  <c r="AI269" s="1"/>
  <c r="AH268"/>
  <c r="AI268" s="1"/>
  <c r="AH262"/>
  <c r="AI262" s="1"/>
  <c r="AH265"/>
  <c r="AI265" s="1"/>
  <c r="AH274"/>
  <c r="AI274" s="1"/>
  <c r="AH257"/>
  <c r="AI257" s="1"/>
  <c r="BN209"/>
  <c r="BL219" s="1"/>
  <c r="G239" s="1"/>
  <c r="BO210"/>
  <c r="BL220" s="1"/>
  <c r="H239" s="1"/>
  <c r="BZ214"/>
  <c r="BZ215"/>
  <c r="BZ216" s="1"/>
  <c r="AM262"/>
  <c r="AM261"/>
  <c r="AM263" s="1"/>
  <c r="AM305"/>
  <c r="AM308" s="1"/>
  <c r="AM304"/>
  <c r="AM307" s="1"/>
  <c r="E198"/>
  <c r="CU168"/>
  <c r="CL171"/>
  <c r="CL182"/>
  <c r="CL166"/>
  <c r="CL178"/>
  <c r="CL177"/>
  <c r="CL174"/>
  <c r="CL184"/>
  <c r="CL181"/>
  <c r="CL167"/>
  <c r="CL173"/>
  <c r="CL168"/>
  <c r="CL172"/>
  <c r="CL183"/>
  <c r="CL169"/>
  <c r="CL176"/>
  <c r="CL175"/>
  <c r="CL180"/>
  <c r="CL165"/>
  <c r="CL179"/>
  <c r="CL170"/>
  <c r="AH313"/>
  <c r="AI313" s="1"/>
  <c r="AH317"/>
  <c r="AI317" s="1"/>
  <c r="AH318"/>
  <c r="AI318" s="1"/>
  <c r="AH304"/>
  <c r="AI304" s="1"/>
  <c r="AH303"/>
  <c r="AI303" s="1"/>
  <c r="AH300"/>
  <c r="AH319"/>
  <c r="AI319" s="1"/>
  <c r="AH311"/>
  <c r="AI311" s="1"/>
  <c r="AH316"/>
  <c r="AI316" s="1"/>
  <c r="AH312"/>
  <c r="AI312" s="1"/>
  <c r="AH301"/>
  <c r="AI301" s="1"/>
  <c r="AH308"/>
  <c r="AI308" s="1"/>
  <c r="AH305"/>
  <c r="AI305" s="1"/>
  <c r="AH314"/>
  <c r="AI314" s="1"/>
  <c r="AH315"/>
  <c r="AI315" s="1"/>
  <c r="AH306"/>
  <c r="AI306" s="1"/>
  <c r="AH310"/>
  <c r="AI310" s="1"/>
  <c r="AH307"/>
  <c r="AI307" s="1"/>
  <c r="AH309"/>
  <c r="AI309" s="1"/>
  <c r="AH302"/>
  <c r="AI302" s="1"/>
  <c r="A131"/>
  <c r="A87"/>
  <c r="AC255"/>
  <c r="AA266" s="1"/>
  <c r="G279" s="1"/>
  <c r="AB254"/>
  <c r="AA265" s="1"/>
  <c r="F279" s="1"/>
  <c r="CB184"/>
  <c r="CC184" s="1"/>
  <c r="CB177"/>
  <c r="CC177" s="1"/>
  <c r="CB175"/>
  <c r="CC175" s="1"/>
  <c r="CB178"/>
  <c r="CC178" s="1"/>
  <c r="CB174"/>
  <c r="CC174" s="1"/>
  <c r="CB173"/>
  <c r="CC173" s="1"/>
  <c r="CB183"/>
  <c r="CC183" s="1"/>
  <c r="CB182"/>
  <c r="CC182" s="1"/>
  <c r="CB181"/>
  <c r="CC181" s="1"/>
  <c r="CB180"/>
  <c r="CC180" s="1"/>
  <c r="CB179"/>
  <c r="CC179" s="1"/>
  <c r="CB172"/>
  <c r="CC172" s="1"/>
  <c r="CB176"/>
  <c r="CC176" s="1"/>
  <c r="CB171"/>
  <c r="CC171" s="1"/>
  <c r="CB170"/>
  <c r="CC170" s="1"/>
  <c r="CB168"/>
  <c r="CC168" s="1"/>
  <c r="CB167"/>
  <c r="CC167" s="1"/>
  <c r="CB166"/>
  <c r="CC166" s="1"/>
  <c r="CB165"/>
  <c r="CB169"/>
  <c r="CC169" s="1"/>
  <c r="AC300"/>
  <c r="AA311" s="1"/>
  <c r="G324" s="1"/>
  <c r="AB299"/>
  <c r="AA310" s="1"/>
  <c r="F324" s="1"/>
  <c r="A220"/>
  <c r="A265" s="1"/>
  <c r="A310" s="1"/>
  <c r="A175"/>
  <c r="CH169"/>
  <c r="CG172" s="1"/>
  <c r="CH170"/>
  <c r="CG173" s="1"/>
  <c r="BV165"/>
  <c r="BS176" s="1"/>
  <c r="G195" s="1"/>
  <c r="BU164"/>
  <c r="BS175" s="1"/>
  <c r="F195" s="1"/>
  <c r="F242"/>
  <c r="CN213"/>
  <c r="CE223"/>
  <c r="CE218"/>
  <c r="CE229"/>
  <c r="CE222"/>
  <c r="CE228"/>
  <c r="CE216"/>
  <c r="CE226"/>
  <c r="CE213"/>
  <c r="CE219"/>
  <c r="CE211"/>
  <c r="CE212"/>
  <c r="CE217"/>
  <c r="CE227"/>
  <c r="CE214"/>
  <c r="CE224"/>
  <c r="CE210"/>
  <c r="CE220"/>
  <c r="CE215"/>
  <c r="CE221"/>
  <c r="CE225"/>
  <c r="BU223"/>
  <c r="BV223" s="1"/>
  <c r="BU225"/>
  <c r="BV225" s="1"/>
  <c r="BU214"/>
  <c r="BV214" s="1"/>
  <c r="BU218"/>
  <c r="BV218" s="1"/>
  <c r="BU210"/>
  <c r="BU227"/>
  <c r="BV227" s="1"/>
  <c r="BU229"/>
  <c r="BV229" s="1"/>
  <c r="BU215"/>
  <c r="BV215" s="1"/>
  <c r="BU219"/>
  <c r="BV219" s="1"/>
  <c r="BU211"/>
  <c r="BV211" s="1"/>
  <c r="BU224"/>
  <c r="BV224" s="1"/>
  <c r="BU216"/>
  <c r="BV216" s="1"/>
  <c r="BU220"/>
  <c r="BV220" s="1"/>
  <c r="BU221"/>
  <c r="BV221" s="1"/>
  <c r="BU217"/>
  <c r="BV217" s="1"/>
  <c r="BU228"/>
  <c r="BV228" s="1"/>
  <c r="BU226"/>
  <c r="BV226" s="1"/>
  <c r="BU213"/>
  <c r="BV213" s="1"/>
  <c r="BU212"/>
  <c r="BV212" s="1"/>
  <c r="BU222"/>
  <c r="BV222" s="1"/>
  <c r="E282"/>
  <c r="AQ274"/>
  <c r="AQ272"/>
  <c r="AQ265"/>
  <c r="AQ263"/>
  <c r="AQ257"/>
  <c r="AQ271"/>
  <c r="AQ260"/>
  <c r="AQ259"/>
  <c r="AQ258"/>
  <c r="AQ273"/>
  <c r="AQ268"/>
  <c r="AQ264"/>
  <c r="AQ262"/>
  <c r="AQ261"/>
  <c r="AQ269"/>
  <c r="AQ255"/>
  <c r="AQ270"/>
  <c r="AQ267"/>
  <c r="AQ266"/>
  <c r="AY257"/>
  <c r="AQ256"/>
  <c r="AQ318"/>
  <c r="AQ314"/>
  <c r="AQ312"/>
  <c r="AQ309"/>
  <c r="AQ307"/>
  <c r="AQ305"/>
  <c r="E327"/>
  <c r="AQ319"/>
  <c r="AQ315"/>
  <c r="AQ306"/>
  <c r="AQ316"/>
  <c r="AQ313"/>
  <c r="AQ311"/>
  <c r="AQ317"/>
  <c r="AQ310"/>
  <c r="AQ308"/>
  <c r="AQ301"/>
  <c r="AQ303"/>
  <c r="AY302"/>
  <c r="AQ304"/>
  <c r="AQ302"/>
  <c r="AQ300"/>
  <c r="AQ271" i="48"/>
  <c r="AQ268"/>
  <c r="AQ266"/>
  <c r="AQ260"/>
  <c r="AQ258"/>
  <c r="AQ272"/>
  <c r="AQ265"/>
  <c r="AQ263"/>
  <c r="AQ257"/>
  <c r="E282"/>
  <c r="AQ274"/>
  <c r="AQ273"/>
  <c r="AQ269"/>
  <c r="AQ267"/>
  <c r="AQ264"/>
  <c r="AQ262"/>
  <c r="AY257"/>
  <c r="AQ255"/>
  <c r="AQ270"/>
  <c r="AQ261"/>
  <c r="AQ259"/>
  <c r="AQ256"/>
  <c r="F242"/>
  <c r="CN213"/>
  <c r="CE229"/>
  <c r="CE225"/>
  <c r="CE210"/>
  <c r="CE220"/>
  <c r="CE227"/>
  <c r="CE216"/>
  <c r="CE219"/>
  <c r="CE228"/>
  <c r="CE226"/>
  <c r="CE224"/>
  <c r="CE215"/>
  <c r="CE213"/>
  <c r="CE222"/>
  <c r="CE223"/>
  <c r="CE221"/>
  <c r="CE218"/>
  <c r="CE211"/>
  <c r="CE212"/>
  <c r="CE217"/>
  <c r="CE214"/>
  <c r="AB254"/>
  <c r="AA265" s="1"/>
  <c r="F279" s="1"/>
  <c r="AC255"/>
  <c r="AA266" s="1"/>
  <c r="G279" s="1"/>
  <c r="AM261"/>
  <c r="AM263" s="1"/>
  <c r="AM262"/>
  <c r="AH308"/>
  <c r="AI308" s="1"/>
  <c r="AH307"/>
  <c r="AI307" s="1"/>
  <c r="AH312"/>
  <c r="AI312" s="1"/>
  <c r="AH315"/>
  <c r="AI315" s="1"/>
  <c r="AH306"/>
  <c r="AI306" s="1"/>
  <c r="AH310"/>
  <c r="AI310" s="1"/>
  <c r="AH317"/>
  <c r="AI317" s="1"/>
  <c r="AH301"/>
  <c r="AI301" s="1"/>
  <c r="AH314"/>
  <c r="AI314" s="1"/>
  <c r="AH313"/>
  <c r="AI313" s="1"/>
  <c r="AH303"/>
  <c r="AI303" s="1"/>
  <c r="AH309"/>
  <c r="AI309" s="1"/>
  <c r="AH302"/>
  <c r="AI302" s="1"/>
  <c r="AH319"/>
  <c r="AI319" s="1"/>
  <c r="AH311"/>
  <c r="AI311" s="1"/>
  <c r="AH316"/>
  <c r="AI316" s="1"/>
  <c r="AH300"/>
  <c r="AH305"/>
  <c r="AI305" s="1"/>
  <c r="AH318"/>
  <c r="AI318" s="1"/>
  <c r="AH304"/>
  <c r="AI304" s="1"/>
  <c r="BU175"/>
  <c r="BV175" s="1"/>
  <c r="BU171"/>
  <c r="BV171" s="1"/>
  <c r="BU169"/>
  <c r="BV169" s="1"/>
  <c r="BU177"/>
  <c r="BV177" s="1"/>
  <c r="BU173"/>
  <c r="BV173" s="1"/>
  <c r="BU168"/>
  <c r="BV168" s="1"/>
  <c r="BU167"/>
  <c r="BV167" s="1"/>
  <c r="BU166"/>
  <c r="BV166" s="1"/>
  <c r="BU165"/>
  <c r="BU178"/>
  <c r="BV178" s="1"/>
  <c r="BU174"/>
  <c r="BV174" s="1"/>
  <c r="BU172"/>
  <c r="BV172" s="1"/>
  <c r="BU184"/>
  <c r="BV184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AB299"/>
  <c r="AA310" s="1"/>
  <c r="F324" s="1"/>
  <c r="AC300"/>
  <c r="AA311" s="1"/>
  <c r="G324" s="1"/>
  <c r="A220"/>
  <c r="A265" s="1"/>
  <c r="A310" s="1"/>
  <c r="A175"/>
  <c r="BU228"/>
  <c r="BV228" s="1"/>
  <c r="BU224"/>
  <c r="BV224" s="1"/>
  <c r="BU225"/>
  <c r="BV225" s="1"/>
  <c r="BU212"/>
  <c r="BV212" s="1"/>
  <c r="BU215"/>
  <c r="BV215" s="1"/>
  <c r="BU210"/>
  <c r="BU229"/>
  <c r="BV229" s="1"/>
  <c r="BU221"/>
  <c r="BV221" s="1"/>
  <c r="BU217"/>
  <c r="BV217" s="1"/>
  <c r="BU216"/>
  <c r="BV216" s="1"/>
  <c r="BU213"/>
  <c r="BV213" s="1"/>
  <c r="BU220"/>
  <c r="BV220" s="1"/>
  <c r="BU222"/>
  <c r="BV222" s="1"/>
  <c r="BU214"/>
  <c r="BV214" s="1"/>
  <c r="BU223"/>
  <c r="BV223" s="1"/>
  <c r="BU219"/>
  <c r="BV219" s="1"/>
  <c r="BU218"/>
  <c r="BV218" s="1"/>
  <c r="BU226"/>
  <c r="BV226" s="1"/>
  <c r="BU211"/>
  <c r="BV211" s="1"/>
  <c r="BU227"/>
  <c r="BV227" s="1"/>
  <c r="CN168"/>
  <c r="E197"/>
  <c r="CE180"/>
  <c r="CE168"/>
  <c r="CE178"/>
  <c r="CE170"/>
  <c r="CE166"/>
  <c r="CE183"/>
  <c r="CE181"/>
  <c r="CE176"/>
  <c r="CE173"/>
  <c r="CE165"/>
  <c r="CE174"/>
  <c r="CE179"/>
  <c r="CE177"/>
  <c r="CE175"/>
  <c r="CE171"/>
  <c r="CE182"/>
  <c r="CE184"/>
  <c r="CE167"/>
  <c r="CE169"/>
  <c r="CE172"/>
  <c r="BN164"/>
  <c r="BL175" s="1"/>
  <c r="F194" s="1"/>
  <c r="BO165"/>
  <c r="BL176" s="1"/>
  <c r="G194" s="1"/>
  <c r="BN209"/>
  <c r="BL219" s="1"/>
  <c r="G239" s="1"/>
  <c r="BO210"/>
  <c r="BL220" s="1"/>
  <c r="H239" s="1"/>
  <c r="A131"/>
  <c r="A87"/>
  <c r="AH269"/>
  <c r="AI269" s="1"/>
  <c r="AH270"/>
  <c r="AI270" s="1"/>
  <c r="AH265"/>
  <c r="AI265" s="1"/>
  <c r="AH262"/>
  <c r="AI262" s="1"/>
  <c r="AH264"/>
  <c r="AI264" s="1"/>
  <c r="AH256"/>
  <c r="AI256" s="1"/>
  <c r="AH268"/>
  <c r="AI268" s="1"/>
  <c r="AH260"/>
  <c r="AI260" s="1"/>
  <c r="AH272"/>
  <c r="AI272" s="1"/>
  <c r="AH273"/>
  <c r="AI273" s="1"/>
  <c r="AH259"/>
  <c r="AI259" s="1"/>
  <c r="AH274"/>
  <c r="AI274" s="1"/>
  <c r="AH266"/>
  <c r="AI266" s="1"/>
  <c r="AH271"/>
  <c r="AI271" s="1"/>
  <c r="AH267"/>
  <c r="AI267" s="1"/>
  <c r="AH261"/>
  <c r="AI261" s="1"/>
  <c r="AH255"/>
  <c r="AH258"/>
  <c r="AI258" s="1"/>
  <c r="AH263"/>
  <c r="AI263" s="1"/>
  <c r="AH257"/>
  <c r="AI257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BZ214"/>
  <c r="BZ215"/>
  <c r="BZ216" s="1"/>
  <c r="CA170"/>
  <c r="BZ173" s="1"/>
  <c r="CA169"/>
  <c r="BZ172" s="1"/>
  <c r="BN209" i="47"/>
  <c r="BL219" s="1"/>
  <c r="G239" s="1"/>
  <c r="BO210"/>
  <c r="BL220" s="1"/>
  <c r="H239" s="1"/>
  <c r="BO165"/>
  <c r="BL176" s="1"/>
  <c r="G194" s="1"/>
  <c r="BN164"/>
  <c r="BL175" s="1"/>
  <c r="F194" s="1"/>
  <c r="AB254"/>
  <c r="AA265" s="1"/>
  <c r="F279" s="1"/>
  <c r="AC255"/>
  <c r="AA266" s="1"/>
  <c r="G279" s="1"/>
  <c r="AQ271"/>
  <c r="AQ268"/>
  <c r="AQ266"/>
  <c r="AQ272"/>
  <c r="AQ265"/>
  <c r="AQ263"/>
  <c r="E282"/>
  <c r="AQ274"/>
  <c r="AQ273"/>
  <c r="AQ269"/>
  <c r="AQ267"/>
  <c r="AQ264"/>
  <c r="AQ270"/>
  <c r="AQ261"/>
  <c r="AQ259"/>
  <c r="AQ256"/>
  <c r="AQ262"/>
  <c r="AQ255"/>
  <c r="AQ260"/>
  <c r="AQ258"/>
  <c r="AY257"/>
  <c r="AQ257"/>
  <c r="A222"/>
  <c r="A267" s="1"/>
  <c r="A312" s="1"/>
  <c r="A177"/>
  <c r="BU178"/>
  <c r="BV178" s="1"/>
  <c r="BU176"/>
  <c r="BV176" s="1"/>
  <c r="BU171"/>
  <c r="BV171" s="1"/>
  <c r="BU177"/>
  <c r="BV177" s="1"/>
  <c r="BU175"/>
  <c r="BV175" s="1"/>
  <c r="BU173"/>
  <c r="BV173" s="1"/>
  <c r="BU184"/>
  <c r="BV184" s="1"/>
  <c r="BU183"/>
  <c r="BV183" s="1"/>
  <c r="BU182"/>
  <c r="BV182" s="1"/>
  <c r="BU181"/>
  <c r="BV181" s="1"/>
  <c r="BU180"/>
  <c r="BV180" s="1"/>
  <c r="BU179"/>
  <c r="BV179" s="1"/>
  <c r="BU174"/>
  <c r="BV174" s="1"/>
  <c r="BU172"/>
  <c r="BV172" s="1"/>
  <c r="BU170"/>
  <c r="BV170" s="1"/>
  <c r="BU168"/>
  <c r="BV168" s="1"/>
  <c r="BU167"/>
  <c r="BV167" s="1"/>
  <c r="BU166"/>
  <c r="BV166" s="1"/>
  <c r="BU165"/>
  <c r="BU169"/>
  <c r="BV169" s="1"/>
  <c r="AH315"/>
  <c r="AI315" s="1"/>
  <c r="AH306"/>
  <c r="AI306" s="1"/>
  <c r="AH310"/>
  <c r="AI310" s="1"/>
  <c r="AH317"/>
  <c r="AI317" s="1"/>
  <c r="AH312"/>
  <c r="AI312" s="1"/>
  <c r="AH313"/>
  <c r="AI313" s="1"/>
  <c r="AH303"/>
  <c r="AI303" s="1"/>
  <c r="AH314"/>
  <c r="AI314" s="1"/>
  <c r="AH301"/>
  <c r="AI301" s="1"/>
  <c r="AH319"/>
  <c r="AI319" s="1"/>
  <c r="AH311"/>
  <c r="AI311" s="1"/>
  <c r="AH316"/>
  <c r="AI316" s="1"/>
  <c r="AH300"/>
  <c r="AH305"/>
  <c r="AI305" s="1"/>
  <c r="AH309"/>
  <c r="AI309" s="1"/>
  <c r="AH302"/>
  <c r="AI302" s="1"/>
  <c r="AH308"/>
  <c r="AI308" s="1"/>
  <c r="AH307"/>
  <c r="AI307" s="1"/>
  <c r="AH318"/>
  <c r="AI318" s="1"/>
  <c r="AH304"/>
  <c r="AI304" s="1"/>
  <c r="E197"/>
  <c r="CN168"/>
  <c r="CE169"/>
  <c r="CE178"/>
  <c r="CE183"/>
  <c r="CE184"/>
  <c r="CE177"/>
  <c r="CE172"/>
  <c r="CE182"/>
  <c r="CE171"/>
  <c r="CE181"/>
  <c r="CE165"/>
  <c r="CE170"/>
  <c r="CE175"/>
  <c r="CE174"/>
  <c r="CE173"/>
  <c r="CE167"/>
  <c r="CE179"/>
  <c r="CE176"/>
  <c r="CE166"/>
  <c r="CE180"/>
  <c r="CE168"/>
  <c r="A89"/>
  <c r="A133"/>
  <c r="F242"/>
  <c r="CN213"/>
  <c r="CE223"/>
  <c r="CE229"/>
  <c r="CE227"/>
  <c r="CE219"/>
  <c r="CE218"/>
  <c r="CE222"/>
  <c r="CE228"/>
  <c r="CE216"/>
  <c r="CE214"/>
  <c r="CE215"/>
  <c r="CE212"/>
  <c r="CE217"/>
  <c r="CE210"/>
  <c r="CE226"/>
  <c r="CE220"/>
  <c r="CE224"/>
  <c r="CE213"/>
  <c r="CE221"/>
  <c r="CE225"/>
  <c r="CE211"/>
  <c r="AH262"/>
  <c r="AI262" s="1"/>
  <c r="AH269"/>
  <c r="AI269" s="1"/>
  <c r="AH268"/>
  <c r="AI268" s="1"/>
  <c r="AH260"/>
  <c r="AI260" s="1"/>
  <c r="AH258"/>
  <c r="AI258" s="1"/>
  <c r="AH272"/>
  <c r="AI272" s="1"/>
  <c r="AH264"/>
  <c r="AI264" s="1"/>
  <c r="AH270"/>
  <c r="AI270" s="1"/>
  <c r="AH271"/>
  <c r="AI271" s="1"/>
  <c r="AH259"/>
  <c r="AI259" s="1"/>
  <c r="AH273"/>
  <c r="AI273" s="1"/>
  <c r="AH263"/>
  <c r="AI263" s="1"/>
  <c r="AH257"/>
  <c r="AI257" s="1"/>
  <c r="AH261"/>
  <c r="AI261" s="1"/>
  <c r="AH267"/>
  <c r="AI267" s="1"/>
  <c r="AH274"/>
  <c r="AI274" s="1"/>
  <c r="AH266"/>
  <c r="AI266" s="1"/>
  <c r="AH265"/>
  <c r="AI265" s="1"/>
  <c r="AH255"/>
  <c r="AH256"/>
  <c r="AI256" s="1"/>
  <c r="BU229"/>
  <c r="BV229" s="1"/>
  <c r="BU228"/>
  <c r="BV228" s="1"/>
  <c r="BU217"/>
  <c r="BV217" s="1"/>
  <c r="BU226"/>
  <c r="BV226" s="1"/>
  <c r="BU213"/>
  <c r="BV213" s="1"/>
  <c r="BU211"/>
  <c r="BV211" s="1"/>
  <c r="BU221"/>
  <c r="BV221" s="1"/>
  <c r="BU219"/>
  <c r="BV219" s="1"/>
  <c r="BU218"/>
  <c r="BV218" s="1"/>
  <c r="BU214"/>
  <c r="BV214" s="1"/>
  <c r="BU210"/>
  <c r="BU227"/>
  <c r="BV227" s="1"/>
  <c r="BU225"/>
  <c r="BV225" s="1"/>
  <c r="BU216"/>
  <c r="BV216" s="1"/>
  <c r="BU223"/>
  <c r="BV223" s="1"/>
  <c r="BU220"/>
  <c r="BV220" s="1"/>
  <c r="BU222"/>
  <c r="BV222" s="1"/>
  <c r="BU215"/>
  <c r="BV215" s="1"/>
  <c r="BU224"/>
  <c r="BV224" s="1"/>
  <c r="BU212"/>
  <c r="BV212" s="1"/>
  <c r="CA169"/>
  <c r="BZ172" s="1"/>
  <c r="CA170"/>
  <c r="BZ173" s="1"/>
  <c r="BZ214"/>
  <c r="BZ215"/>
  <c r="BZ216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17"/>
  <c r="AQ310"/>
  <c r="AQ308"/>
  <c r="AQ301"/>
  <c r="AQ300"/>
  <c r="AM262"/>
  <c r="AM261"/>
  <c r="AM263" s="1"/>
  <c r="AB299"/>
  <c r="AA310" s="1"/>
  <c r="F324" s="1"/>
  <c r="AC300"/>
  <c r="AA311" s="1"/>
  <c r="G324" s="1"/>
  <c r="BU178" i="46"/>
  <c r="BV178" s="1"/>
  <c r="BU184"/>
  <c r="BV184" s="1"/>
  <c r="BU183"/>
  <c r="BV183" s="1"/>
  <c r="BU182"/>
  <c r="BV182" s="1"/>
  <c r="BU181"/>
  <c r="BV181" s="1"/>
  <c r="BU180"/>
  <c r="BV180" s="1"/>
  <c r="BU179"/>
  <c r="BV179" s="1"/>
  <c r="BU176"/>
  <c r="BV176" s="1"/>
  <c r="BU170"/>
  <c r="BV170" s="1"/>
  <c r="BU175"/>
  <c r="BV175" s="1"/>
  <c r="BU171"/>
  <c r="BV171" s="1"/>
  <c r="BU169"/>
  <c r="BV169" s="1"/>
  <c r="BU177"/>
  <c r="BV177" s="1"/>
  <c r="BU173"/>
  <c r="BV173" s="1"/>
  <c r="BU168"/>
  <c r="BV168" s="1"/>
  <c r="BU167"/>
  <c r="BV167" s="1"/>
  <c r="BU166"/>
  <c r="BV166" s="1"/>
  <c r="BU165"/>
  <c r="BU172"/>
  <c r="BV172" s="1"/>
  <c r="BU174"/>
  <c r="BV174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AC300"/>
  <c r="AA311" s="1"/>
  <c r="G324" s="1"/>
  <c r="AB299"/>
  <c r="AA310" s="1"/>
  <c r="F324" s="1"/>
  <c r="A219"/>
  <c r="A264" s="1"/>
  <c r="A309" s="1"/>
  <c r="A174"/>
  <c r="BZ215"/>
  <c r="BZ216" s="1"/>
  <c r="BZ214"/>
  <c r="BN164"/>
  <c r="BL175" s="1"/>
  <c r="F194" s="1"/>
  <c r="BO165"/>
  <c r="BL176" s="1"/>
  <c r="G194" s="1"/>
  <c r="CA169"/>
  <c r="BZ172" s="1"/>
  <c r="CA170"/>
  <c r="BZ173" s="1"/>
  <c r="E197"/>
  <c r="CN168"/>
  <c r="CE183"/>
  <c r="CE175"/>
  <c r="CE177"/>
  <c r="CE171"/>
  <c r="CE184"/>
  <c r="CE169"/>
  <c r="CE168"/>
  <c r="CE172"/>
  <c r="CE180"/>
  <c r="CE179"/>
  <c r="CE166"/>
  <c r="CE181"/>
  <c r="CE173"/>
  <c r="CE170"/>
  <c r="CE167"/>
  <c r="CE174"/>
  <c r="CE178"/>
  <c r="CE165"/>
  <c r="CE182"/>
  <c r="CE176"/>
  <c r="AM262"/>
  <c r="AM261"/>
  <c r="AM263" s="1"/>
  <c r="A86"/>
  <c r="A130"/>
  <c r="F242"/>
  <c r="CN213"/>
  <c r="CE216"/>
  <c r="CE229"/>
  <c r="CE224"/>
  <c r="CE228"/>
  <c r="CE226"/>
  <c r="CE220"/>
  <c r="CE217"/>
  <c r="CE222"/>
  <c r="CE214"/>
  <c r="CE211"/>
  <c r="CE225"/>
  <c r="CE213"/>
  <c r="CE223"/>
  <c r="CE212"/>
  <c r="CE221"/>
  <c r="CE227"/>
  <c r="CE210"/>
  <c r="CE215"/>
  <c r="CE219"/>
  <c r="CE218"/>
  <c r="AC255"/>
  <c r="AA266" s="1"/>
  <c r="G279" s="1"/>
  <c r="AB254"/>
  <c r="AA265" s="1"/>
  <c r="F279" s="1"/>
  <c r="BU223"/>
  <c r="BV223" s="1"/>
  <c r="BU220"/>
  <c r="BV220" s="1"/>
  <c r="BU225"/>
  <c r="BV225" s="1"/>
  <c r="BU215"/>
  <c r="BV215" s="1"/>
  <c r="BU227"/>
  <c r="BV227" s="1"/>
  <c r="BU224"/>
  <c r="BV224" s="1"/>
  <c r="BU229"/>
  <c r="BV229" s="1"/>
  <c r="BU222"/>
  <c r="BV222" s="1"/>
  <c r="BU218"/>
  <c r="BV218" s="1"/>
  <c r="BU216"/>
  <c r="BV216" s="1"/>
  <c r="BU228"/>
  <c r="BV228" s="1"/>
  <c r="BU217"/>
  <c r="BV217" s="1"/>
  <c r="BU213"/>
  <c r="BV213" s="1"/>
  <c r="BU211"/>
  <c r="BV211" s="1"/>
  <c r="BU226"/>
  <c r="BV226" s="1"/>
  <c r="BU221"/>
  <c r="BV221" s="1"/>
  <c r="BU219"/>
  <c r="BV219" s="1"/>
  <c r="BU214"/>
  <c r="BV214" s="1"/>
  <c r="BU210"/>
  <c r="BU212"/>
  <c r="BV212" s="1"/>
  <c r="AQ271"/>
  <c r="E282"/>
  <c r="AQ272"/>
  <c r="AQ265"/>
  <c r="AQ263"/>
  <c r="AQ257"/>
  <c r="AQ274"/>
  <c r="AQ273"/>
  <c r="AQ269"/>
  <c r="AQ267"/>
  <c r="AQ264"/>
  <c r="AQ262"/>
  <c r="AY257"/>
  <c r="AQ255"/>
  <c r="AQ270"/>
  <c r="AQ261"/>
  <c r="AQ259"/>
  <c r="AQ256"/>
  <c r="AQ260"/>
  <c r="AQ258"/>
  <c r="AQ266"/>
  <c r="AQ268"/>
  <c r="AH269"/>
  <c r="AI269" s="1"/>
  <c r="AH270"/>
  <c r="AI270" s="1"/>
  <c r="AH263"/>
  <c r="AI263" s="1"/>
  <c r="AH257"/>
  <c r="AI257" s="1"/>
  <c r="AH264"/>
  <c r="AI264" s="1"/>
  <c r="AH256"/>
  <c r="AI256" s="1"/>
  <c r="AH265"/>
  <c r="AI265" s="1"/>
  <c r="AH262"/>
  <c r="AI262" s="1"/>
  <c r="AH274"/>
  <c r="AI274" s="1"/>
  <c r="AH273"/>
  <c r="AI273" s="1"/>
  <c r="AH259"/>
  <c r="AI259" s="1"/>
  <c r="AH266"/>
  <c r="AI266" s="1"/>
  <c r="AH268"/>
  <c r="AI268" s="1"/>
  <c r="AH260"/>
  <c r="AI260" s="1"/>
  <c r="AH272"/>
  <c r="AI272" s="1"/>
  <c r="AH267"/>
  <c r="AI267" s="1"/>
  <c r="AH261"/>
  <c r="AI261" s="1"/>
  <c r="AH255"/>
  <c r="AH258"/>
  <c r="AI258" s="1"/>
  <c r="AH271"/>
  <c r="AI271" s="1"/>
  <c r="AH313"/>
  <c r="AI313" s="1"/>
  <c r="AH303"/>
  <c r="AI303" s="1"/>
  <c r="AH309"/>
  <c r="AI309" s="1"/>
  <c r="AH302"/>
  <c r="AI302" s="1"/>
  <c r="AH315"/>
  <c r="AI315" s="1"/>
  <c r="AH306"/>
  <c r="AI306" s="1"/>
  <c r="AH316"/>
  <c r="AI316" s="1"/>
  <c r="AH300"/>
  <c r="AH305"/>
  <c r="AI305" s="1"/>
  <c r="AH318"/>
  <c r="AI318" s="1"/>
  <c r="AH304"/>
  <c r="AI304" s="1"/>
  <c r="AH308"/>
  <c r="AI308" s="1"/>
  <c r="AH307"/>
  <c r="AI307" s="1"/>
  <c r="AH312"/>
  <c r="AI312" s="1"/>
  <c r="AH319"/>
  <c r="AI319" s="1"/>
  <c r="AH311"/>
  <c r="AI311" s="1"/>
  <c r="AH310"/>
  <c r="AI310" s="1"/>
  <c r="AH317"/>
  <c r="AI317" s="1"/>
  <c r="AH301"/>
  <c r="AI301" s="1"/>
  <c r="AH314"/>
  <c r="AI314" s="1"/>
  <c r="BO210"/>
  <c r="BL220" s="1"/>
  <c r="H239" s="1"/>
  <c r="BN209"/>
  <c r="BL219" s="1"/>
  <c r="G239" s="1"/>
  <c r="BN209" i="45"/>
  <c r="BL219" s="1"/>
  <c r="G239" s="1"/>
  <c r="BO210"/>
  <c r="BL220" s="1"/>
  <c r="H239" s="1"/>
  <c r="BU178"/>
  <c r="BV178" s="1"/>
  <c r="BU174"/>
  <c r="BV174" s="1"/>
  <c r="BU172"/>
  <c r="BV172" s="1"/>
  <c r="BU177"/>
  <c r="BV177" s="1"/>
  <c r="BU175"/>
  <c r="BV175" s="1"/>
  <c r="BU169"/>
  <c r="BV169" s="1"/>
  <c r="BU183"/>
  <c r="BV183" s="1"/>
  <c r="BU181"/>
  <c r="BV181" s="1"/>
  <c r="BU179"/>
  <c r="BV179" s="1"/>
  <c r="BU173"/>
  <c r="BV173" s="1"/>
  <c r="BU168"/>
  <c r="BV168" s="1"/>
  <c r="BU167"/>
  <c r="BV167" s="1"/>
  <c r="BU166"/>
  <c r="BV166" s="1"/>
  <c r="BU165"/>
  <c r="BU171"/>
  <c r="BV171" s="1"/>
  <c r="BU170"/>
  <c r="BV170" s="1"/>
  <c r="BU184"/>
  <c r="BV184" s="1"/>
  <c r="BU182"/>
  <c r="BV182" s="1"/>
  <c r="BU180"/>
  <c r="BV180" s="1"/>
  <c r="BU176"/>
  <c r="BV176" s="1"/>
  <c r="E197"/>
  <c r="CN168"/>
  <c r="CE167"/>
  <c r="CE177"/>
  <c r="CE179"/>
  <c r="CE180"/>
  <c r="CE184"/>
  <c r="CE178"/>
  <c r="CE181"/>
  <c r="CE168"/>
  <c r="CE183"/>
  <c r="CE175"/>
  <c r="CE166"/>
  <c r="CE171"/>
  <c r="CE169"/>
  <c r="CE172"/>
  <c r="CE173"/>
  <c r="CE170"/>
  <c r="CE165"/>
  <c r="CE174"/>
  <c r="CE176"/>
  <c r="CE182"/>
  <c r="AM262"/>
  <c r="AM261"/>
  <c r="AM263" s="1"/>
  <c r="AH319"/>
  <c r="AI319" s="1"/>
  <c r="AH311"/>
  <c r="AI311" s="1"/>
  <c r="AH316"/>
  <c r="AI316" s="1"/>
  <c r="AH300"/>
  <c r="AH305"/>
  <c r="AI305" s="1"/>
  <c r="AH318"/>
  <c r="AI318" s="1"/>
  <c r="AH304"/>
  <c r="AI304" s="1"/>
  <c r="AH313"/>
  <c r="AI313" s="1"/>
  <c r="AH308"/>
  <c r="AI308" s="1"/>
  <c r="AH307"/>
  <c r="AI307" s="1"/>
  <c r="AH312"/>
  <c r="AI312" s="1"/>
  <c r="AH303"/>
  <c r="AI303" s="1"/>
  <c r="AH309"/>
  <c r="AI309" s="1"/>
  <c r="AH315"/>
  <c r="AI315" s="1"/>
  <c r="AH306"/>
  <c r="AI306" s="1"/>
  <c r="AH310"/>
  <c r="AI310" s="1"/>
  <c r="AH317"/>
  <c r="AI317" s="1"/>
  <c r="AH301"/>
  <c r="AI301" s="1"/>
  <c r="AH314"/>
  <c r="AI314" s="1"/>
  <c r="AH302"/>
  <c r="AI302" s="1"/>
  <c r="AH258"/>
  <c r="AI258" s="1"/>
  <c r="AH271"/>
  <c r="AI271" s="1"/>
  <c r="AH269"/>
  <c r="AI269" s="1"/>
  <c r="AH257"/>
  <c r="AI257" s="1"/>
  <c r="AH270"/>
  <c r="AI270" s="1"/>
  <c r="AH263"/>
  <c r="AI263" s="1"/>
  <c r="AH264"/>
  <c r="AI264" s="1"/>
  <c r="AH267"/>
  <c r="AI267" s="1"/>
  <c r="AH256"/>
  <c r="AI256" s="1"/>
  <c r="AH265"/>
  <c r="AI265" s="1"/>
  <c r="AH262"/>
  <c r="AI262" s="1"/>
  <c r="AH273"/>
  <c r="AI273" s="1"/>
  <c r="AH259"/>
  <c r="AI259" s="1"/>
  <c r="AH260"/>
  <c r="AI260" s="1"/>
  <c r="AH274"/>
  <c r="AI274" s="1"/>
  <c r="AH266"/>
  <c r="AI266" s="1"/>
  <c r="AH268"/>
  <c r="AI268" s="1"/>
  <c r="AH272"/>
  <c r="AI272" s="1"/>
  <c r="AH261"/>
  <c r="AI261" s="1"/>
  <c r="AH255"/>
  <c r="BU228"/>
  <c r="BV228" s="1"/>
  <c r="BU224"/>
  <c r="BV224" s="1"/>
  <c r="BU225"/>
  <c r="BV225" s="1"/>
  <c r="BU212"/>
  <c r="BV212" s="1"/>
  <c r="BU214"/>
  <c r="BV214" s="1"/>
  <c r="BU210"/>
  <c r="BU223"/>
  <c r="BV223" s="1"/>
  <c r="BU222"/>
  <c r="BV222" s="1"/>
  <c r="BU217"/>
  <c r="BV217" s="1"/>
  <c r="BU227"/>
  <c r="BV227" s="1"/>
  <c r="BU215"/>
  <c r="BV215" s="1"/>
  <c r="BU226"/>
  <c r="BV226" s="1"/>
  <c r="BU220"/>
  <c r="BV220" s="1"/>
  <c r="BU211"/>
  <c r="BV211" s="1"/>
  <c r="BU221"/>
  <c r="BV221" s="1"/>
  <c r="BU219"/>
  <c r="BV219" s="1"/>
  <c r="BU218"/>
  <c r="BV218" s="1"/>
  <c r="BU216"/>
  <c r="BV216" s="1"/>
  <c r="BU229"/>
  <c r="BV229" s="1"/>
  <c r="BU213"/>
  <c r="BV213" s="1"/>
  <c r="A219"/>
  <c r="A264" s="1"/>
  <c r="A309" s="1"/>
  <c r="A174"/>
  <c r="F242"/>
  <c r="CN213"/>
  <c r="CE212"/>
  <c r="CE213"/>
  <c r="CE224"/>
  <c r="CE226"/>
  <c r="CE220"/>
  <c r="CE229"/>
  <c r="CE211"/>
  <c r="CE228"/>
  <c r="CE225"/>
  <c r="CE222"/>
  <c r="CE223"/>
  <c r="CE216"/>
  <c r="CE227"/>
  <c r="CE210"/>
  <c r="CE221"/>
  <c r="CE217"/>
  <c r="CE215"/>
  <c r="CE218"/>
  <c r="CE214"/>
  <c r="CE219"/>
  <c r="CA170"/>
  <c r="BZ173" s="1"/>
  <c r="CA169"/>
  <c r="BZ172" s="1"/>
  <c r="E282"/>
  <c r="AQ274"/>
  <c r="AQ273"/>
  <c r="AQ269"/>
  <c r="AQ267"/>
  <c r="AQ264"/>
  <c r="AQ262"/>
  <c r="AY257"/>
  <c r="AQ255"/>
  <c r="AQ270"/>
  <c r="AQ271"/>
  <c r="AQ268"/>
  <c r="AQ266"/>
  <c r="AQ260"/>
  <c r="AQ258"/>
  <c r="AQ272"/>
  <c r="AQ265"/>
  <c r="AQ263"/>
  <c r="AQ257"/>
  <c r="AQ261"/>
  <c r="AQ259"/>
  <c r="AQ256"/>
  <c r="BZ214"/>
  <c r="BZ215"/>
  <c r="BZ216" s="1"/>
  <c r="A86"/>
  <c r="A130"/>
  <c r="BN164"/>
  <c r="BL175" s="1"/>
  <c r="F194" s="1"/>
  <c r="BO165"/>
  <c r="BL176" s="1"/>
  <c r="G194" s="1"/>
  <c r="AC300"/>
  <c r="AA311" s="1"/>
  <c r="G324" s="1"/>
  <c r="AB299"/>
  <c r="AA310" s="1"/>
  <c r="F324" s="1"/>
  <c r="AM305"/>
  <c r="AM308" s="1"/>
  <c r="AM304"/>
  <c r="AM307" s="1"/>
  <c r="AQ318"/>
  <c r="AQ314"/>
  <c r="AQ312"/>
  <c r="AQ309"/>
  <c r="AQ307"/>
  <c r="AQ305"/>
  <c r="E327"/>
  <c r="AQ319"/>
  <c r="AQ315"/>
  <c r="AQ306"/>
  <c r="AQ304"/>
  <c r="AQ302"/>
  <c r="AQ316"/>
  <c r="AQ313"/>
  <c r="AQ311"/>
  <c r="AQ303"/>
  <c r="AY302"/>
  <c r="AQ300"/>
  <c r="AQ317"/>
  <c r="AQ310"/>
  <c r="AQ308"/>
  <c r="AQ301"/>
  <c r="AB254"/>
  <c r="AA265" s="1"/>
  <c r="F279" s="1"/>
  <c r="AC255"/>
  <c r="AA266" s="1"/>
  <c r="G279" s="1"/>
  <c r="A174" i="44"/>
  <c r="A219"/>
  <c r="A264" s="1"/>
  <c r="A309" s="1"/>
  <c r="A130"/>
  <c r="A86"/>
  <c r="BU230" i="40"/>
  <c r="BV230" s="1"/>
  <c r="BU238"/>
  <c r="BV238" s="1"/>
  <c r="BU240"/>
  <c r="BV240" s="1"/>
  <c r="BU232"/>
  <c r="BV232" s="1"/>
  <c r="BU239"/>
  <c r="BV239" s="1"/>
  <c r="BU224"/>
  <c r="BV224" s="1"/>
  <c r="BU228"/>
  <c r="BV228" s="1"/>
  <c r="BU226"/>
  <c r="BV226" s="1"/>
  <c r="BU235"/>
  <c r="BV235" s="1"/>
  <c r="BU241"/>
  <c r="BV241" s="1"/>
  <c r="BU222"/>
  <c r="BU229"/>
  <c r="BV229" s="1"/>
  <c r="BU233"/>
  <c r="BV233" s="1"/>
  <c r="BU223"/>
  <c r="BV223" s="1"/>
  <c r="BU237"/>
  <c r="BV237" s="1"/>
  <c r="BU225"/>
  <c r="BV225" s="1"/>
  <c r="BU234"/>
  <c r="BV234" s="1"/>
  <c r="BU236"/>
  <c r="BV236" s="1"/>
  <c r="BU227"/>
  <c r="BV227" s="1"/>
  <c r="BU231"/>
  <c r="BV231" s="1"/>
  <c r="BU242"/>
  <c r="BV242" s="1"/>
  <c r="CE217" i="44"/>
  <c r="CE222"/>
  <c r="CE215"/>
  <c r="CE227"/>
  <c r="CE211"/>
  <c r="CN213"/>
  <c r="CE213"/>
  <c r="CE229"/>
  <c r="CE226"/>
  <c r="F242"/>
  <c r="CE210"/>
  <c r="CE225"/>
  <c r="CE221"/>
  <c r="CE228"/>
  <c r="CE223"/>
  <c r="CE219"/>
  <c r="CE216"/>
  <c r="CE220"/>
  <c r="CE212"/>
  <c r="CE218"/>
  <c r="CE224"/>
  <c r="CE214"/>
  <c r="AH269" i="40"/>
  <c r="AG281" s="1"/>
  <c r="F296" s="1"/>
  <c r="AI270"/>
  <c r="AG282" s="1"/>
  <c r="G296" s="1"/>
  <c r="AW279"/>
  <c r="AW282"/>
  <c r="AW284"/>
  <c r="AW278"/>
  <c r="AW283"/>
  <c r="AW289"/>
  <c r="AW286"/>
  <c r="AW273"/>
  <c r="E299"/>
  <c r="AW281"/>
  <c r="AW274"/>
  <c r="BE273"/>
  <c r="AW270"/>
  <c r="AW277"/>
  <c r="AW272"/>
  <c r="AW288"/>
  <c r="AW276"/>
  <c r="AW271"/>
  <c r="AW280"/>
  <c r="AW275"/>
  <c r="AW290"/>
  <c r="AW287"/>
  <c r="AW285"/>
  <c r="AS278"/>
  <c r="AS277"/>
  <c r="AS279" s="1"/>
  <c r="CE167" i="44"/>
  <c r="CE165"/>
  <c r="CE170"/>
  <c r="CE182"/>
  <c r="CE178"/>
  <c r="CE183"/>
  <c r="CE177"/>
  <c r="CE166"/>
  <c r="CN168"/>
  <c r="E197"/>
  <c r="CE180"/>
  <c r="CE184"/>
  <c r="CE181"/>
  <c r="CE172"/>
  <c r="CE176"/>
  <c r="CE168"/>
  <c r="CE174"/>
  <c r="CE173"/>
  <c r="CE175"/>
  <c r="CE179"/>
  <c r="CE171"/>
  <c r="CE169"/>
  <c r="AW317"/>
  <c r="BE302"/>
  <c r="AW309"/>
  <c r="AW307"/>
  <c r="AW312"/>
  <c r="AW305"/>
  <c r="AW301"/>
  <c r="AW311"/>
  <c r="AW318"/>
  <c r="AW314"/>
  <c r="E328"/>
  <c r="AW313"/>
  <c r="AW302"/>
  <c r="AW315"/>
  <c r="AW310"/>
  <c r="AW300"/>
  <c r="AW306"/>
  <c r="AW319"/>
  <c r="AW303"/>
  <c r="AW308"/>
  <c r="AW316"/>
  <c r="AW304"/>
  <c r="BU168"/>
  <c r="BV168" s="1"/>
  <c r="BU183"/>
  <c r="BV183" s="1"/>
  <c r="BU172"/>
  <c r="BV172" s="1"/>
  <c r="BU180"/>
  <c r="BV180" s="1"/>
  <c r="BU177"/>
  <c r="BV177" s="1"/>
  <c r="BU178"/>
  <c r="BV178" s="1"/>
  <c r="BU184"/>
  <c r="BV184" s="1"/>
  <c r="BU171"/>
  <c r="BV171" s="1"/>
  <c r="BU165"/>
  <c r="BV165" s="1"/>
  <c r="BU174"/>
  <c r="BV174" s="1"/>
  <c r="BU182"/>
  <c r="BV182" s="1"/>
  <c r="BU170"/>
  <c r="BV170" s="1"/>
  <c r="BU176"/>
  <c r="BV176" s="1"/>
  <c r="BU166"/>
  <c r="BV166" s="1"/>
  <c r="BU175"/>
  <c r="BV175" s="1"/>
  <c r="BU179"/>
  <c r="BV179" s="1"/>
  <c r="BU167"/>
  <c r="BV167" s="1"/>
  <c r="BU169"/>
  <c r="BV169" s="1"/>
  <c r="BU181"/>
  <c r="BV181" s="1"/>
  <c r="BU173"/>
  <c r="BV173" s="1"/>
  <c r="AH317" i="40"/>
  <c r="AG329" s="1"/>
  <c r="F344" s="1"/>
  <c r="AI318"/>
  <c r="AG330" s="1"/>
  <c r="G344" s="1"/>
  <c r="AS261" i="44"/>
  <c r="AS263" s="1"/>
  <c r="AS262"/>
  <c r="A90" i="40"/>
  <c r="A137"/>
  <c r="BZ227"/>
  <c r="BZ228"/>
  <c r="BZ229" s="1"/>
  <c r="BU222" i="44"/>
  <c r="BV222" s="1"/>
  <c r="BU224"/>
  <c r="BV224" s="1"/>
  <c r="BU210"/>
  <c r="BV210" s="1"/>
  <c r="BU212"/>
  <c r="BV212" s="1"/>
  <c r="BU221"/>
  <c r="BV221" s="1"/>
  <c r="BU214"/>
  <c r="BV214" s="1"/>
  <c r="BU229"/>
  <c r="BV229" s="1"/>
  <c r="BU216"/>
  <c r="BV216" s="1"/>
  <c r="BU217"/>
  <c r="BV217" s="1"/>
  <c r="BU220"/>
  <c r="BV220" s="1"/>
  <c r="BU213"/>
  <c r="BV213" s="1"/>
  <c r="BU227"/>
  <c r="BV227" s="1"/>
  <c r="BU228"/>
  <c r="BV228" s="1"/>
  <c r="BU218"/>
  <c r="BV218" s="1"/>
  <c r="BU225"/>
  <c r="BV225" s="1"/>
  <c r="BU215"/>
  <c r="BV215" s="1"/>
  <c r="BU211"/>
  <c r="BV211" s="1"/>
  <c r="BU223"/>
  <c r="BV223" s="1"/>
  <c r="BU219"/>
  <c r="BV219" s="1"/>
  <c r="BU226"/>
  <c r="BV226" s="1"/>
  <c r="CA180" i="40"/>
  <c r="BZ183" s="1"/>
  <c r="CA179"/>
  <c r="BZ182" s="1"/>
  <c r="AS323"/>
  <c r="AS326" s="1"/>
  <c r="AS324"/>
  <c r="AS327" s="1"/>
  <c r="BL220" i="44"/>
  <c r="H239" s="1"/>
  <c r="BN209"/>
  <c r="BL219" s="1"/>
  <c r="G239" s="1"/>
  <c r="BZ215"/>
  <c r="BZ216" s="1"/>
  <c r="BZ214"/>
  <c r="CA170"/>
  <c r="BZ173" s="1"/>
  <c r="CA169"/>
  <c r="BZ172" s="1"/>
  <c r="AN264"/>
  <c r="AO264" s="1"/>
  <c r="AN262"/>
  <c r="AO262" s="1"/>
  <c r="AN258"/>
  <c r="AO258" s="1"/>
  <c r="AN271"/>
  <c r="AO271" s="1"/>
  <c r="AN268"/>
  <c r="AO268" s="1"/>
  <c r="AN261"/>
  <c r="AO261" s="1"/>
  <c r="AN260"/>
  <c r="AO260" s="1"/>
  <c r="AN255"/>
  <c r="AO255" s="1"/>
  <c r="AN263"/>
  <c r="AO263" s="1"/>
  <c r="AN269"/>
  <c r="AO269" s="1"/>
  <c r="AN270"/>
  <c r="AO270" s="1"/>
  <c r="AN272"/>
  <c r="AO272" s="1"/>
  <c r="AN259"/>
  <c r="AO259" s="1"/>
  <c r="AN267"/>
  <c r="AO267" s="1"/>
  <c r="AN274"/>
  <c r="AO274" s="1"/>
  <c r="AN266"/>
  <c r="AO266" s="1"/>
  <c r="AN256"/>
  <c r="AO256" s="1"/>
  <c r="AN257"/>
  <c r="AO257" s="1"/>
  <c r="AN265"/>
  <c r="AO265" s="1"/>
  <c r="AN273"/>
  <c r="AO273" s="1"/>
  <c r="AW337" i="40"/>
  <c r="AW331"/>
  <c r="AW327"/>
  <c r="AW318"/>
  <c r="AW325"/>
  <c r="AW338"/>
  <c r="AW321"/>
  <c r="AW332"/>
  <c r="AW323"/>
  <c r="AW324"/>
  <c r="E347"/>
  <c r="AW334"/>
  <c r="AW328"/>
  <c r="AW330"/>
  <c r="AW329"/>
  <c r="AW320"/>
  <c r="BE321"/>
  <c r="AW335"/>
  <c r="AW333"/>
  <c r="AW326"/>
  <c r="AW322"/>
  <c r="AW319"/>
  <c r="AW336"/>
  <c r="E207"/>
  <c r="CE187"/>
  <c r="CE185"/>
  <c r="CE174"/>
  <c r="CN178"/>
  <c r="CE179"/>
  <c r="CE191"/>
  <c r="CE181"/>
  <c r="CE193"/>
  <c r="CE183"/>
  <c r="CE189"/>
  <c r="CE175"/>
  <c r="CE177"/>
  <c r="CE182"/>
  <c r="CE184"/>
  <c r="CE188"/>
  <c r="CE178"/>
  <c r="CE186"/>
  <c r="CE194"/>
  <c r="CE190"/>
  <c r="CE176"/>
  <c r="CE192"/>
  <c r="CE180"/>
  <c r="AH299" i="44"/>
  <c r="AG310" s="1"/>
  <c r="F325" s="1"/>
  <c r="AG311"/>
  <c r="G325" s="1"/>
  <c r="AN271" i="40"/>
  <c r="AO271" s="1"/>
  <c r="AN270"/>
  <c r="AN279"/>
  <c r="AO279" s="1"/>
  <c r="AN287"/>
  <c r="AO287" s="1"/>
  <c r="AN290"/>
  <c r="AO290" s="1"/>
  <c r="AN283"/>
  <c r="AO283" s="1"/>
  <c r="AN289"/>
  <c r="AO289" s="1"/>
  <c r="AN274"/>
  <c r="AO274" s="1"/>
  <c r="AN286"/>
  <c r="AO286" s="1"/>
  <c r="AN282"/>
  <c r="AO282" s="1"/>
  <c r="AN280"/>
  <c r="AO280" s="1"/>
  <c r="AN285"/>
  <c r="AO285" s="1"/>
  <c r="AN284"/>
  <c r="AO284" s="1"/>
  <c r="AN276"/>
  <c r="AO276" s="1"/>
  <c r="AN288"/>
  <c r="AO288" s="1"/>
  <c r="AN275"/>
  <c r="AO275" s="1"/>
  <c r="AN277"/>
  <c r="AO277" s="1"/>
  <c r="AN272"/>
  <c r="AO272" s="1"/>
  <c r="AN278"/>
  <c r="AO278" s="1"/>
  <c r="AN281"/>
  <c r="AO281" s="1"/>
  <c r="AN273"/>
  <c r="AO273" s="1"/>
  <c r="AS305" i="44"/>
  <c r="AS308" s="1"/>
  <c r="AS304"/>
  <c r="AS307" s="1"/>
  <c r="BN173" i="40"/>
  <c r="BL185" s="1"/>
  <c r="F204" s="1"/>
  <c r="BO174"/>
  <c r="BL186" s="1"/>
  <c r="G204" s="1"/>
  <c r="AW265" i="44"/>
  <c r="AW274"/>
  <c r="AW259"/>
  <c r="AW256"/>
  <c r="AW260"/>
  <c r="AW266"/>
  <c r="AW257"/>
  <c r="AW258"/>
  <c r="AW270"/>
  <c r="E283"/>
  <c r="AW262"/>
  <c r="AW261"/>
  <c r="AW269"/>
  <c r="AW271"/>
  <c r="AW268"/>
  <c r="BE257"/>
  <c r="AW255"/>
  <c r="AW264"/>
  <c r="AW263"/>
  <c r="AW273"/>
  <c r="AW272"/>
  <c r="AW267"/>
  <c r="BL176"/>
  <c r="G194" s="1"/>
  <c r="BN164"/>
  <c r="BL175" s="1"/>
  <c r="F194" s="1"/>
  <c r="AH254"/>
  <c r="AG265" s="1"/>
  <c r="F280" s="1"/>
  <c r="AG266"/>
  <c r="G280" s="1"/>
  <c r="BN221" i="40"/>
  <c r="BL232" s="1"/>
  <c r="G252" s="1"/>
  <c r="BO222"/>
  <c r="BL233" s="1"/>
  <c r="H252" s="1"/>
  <c r="AN338"/>
  <c r="AO338" s="1"/>
  <c r="AN337"/>
  <c r="AO337" s="1"/>
  <c r="AN323"/>
  <c r="AO323" s="1"/>
  <c r="AN331"/>
  <c r="AO331" s="1"/>
  <c r="AN335"/>
  <c r="AO335" s="1"/>
  <c r="AN336"/>
  <c r="AO336" s="1"/>
  <c r="AN329"/>
  <c r="AO329" s="1"/>
  <c r="AN325"/>
  <c r="AO325" s="1"/>
  <c r="AN319"/>
  <c r="AO319" s="1"/>
  <c r="AN324"/>
  <c r="AO324" s="1"/>
  <c r="AN318"/>
  <c r="AN322"/>
  <c r="AO322" s="1"/>
  <c r="AN334"/>
  <c r="AO334" s="1"/>
  <c r="AN327"/>
  <c r="AO327" s="1"/>
  <c r="AN333"/>
  <c r="AO333" s="1"/>
  <c r="AN321"/>
  <c r="AO321" s="1"/>
  <c r="AN330"/>
  <c r="AO330" s="1"/>
  <c r="AN332"/>
  <c r="AO332" s="1"/>
  <c r="AN320"/>
  <c r="AO320" s="1"/>
  <c r="AN328"/>
  <c r="AO328" s="1"/>
  <c r="AN326"/>
  <c r="AO326" s="1"/>
  <c r="A232"/>
  <c r="A280" s="1"/>
  <c r="A328" s="1"/>
  <c r="A184"/>
  <c r="BU182"/>
  <c r="BV182" s="1"/>
  <c r="BU192"/>
  <c r="BV192" s="1"/>
  <c r="BU183"/>
  <c r="BV183" s="1"/>
  <c r="BU176"/>
  <c r="BV176" s="1"/>
  <c r="BU189"/>
  <c r="BV189" s="1"/>
  <c r="BU178"/>
  <c r="BV178" s="1"/>
  <c r="BU190"/>
  <c r="BV190" s="1"/>
  <c r="BU175"/>
  <c r="BV175" s="1"/>
  <c r="BU185"/>
  <c r="BV185" s="1"/>
  <c r="BU187"/>
  <c r="BV187" s="1"/>
  <c r="BU174"/>
  <c r="BU188"/>
  <c r="BV188" s="1"/>
  <c r="BU179"/>
  <c r="BV179" s="1"/>
  <c r="BU181"/>
  <c r="BV181" s="1"/>
  <c r="BU184"/>
  <c r="BV184" s="1"/>
  <c r="BU193"/>
  <c r="BV193" s="1"/>
  <c r="BU186"/>
  <c r="BV186" s="1"/>
  <c r="BU194"/>
  <c r="BV194" s="1"/>
  <c r="BU177"/>
  <c r="BV177" s="1"/>
  <c r="BU180"/>
  <c r="BV180" s="1"/>
  <c r="BU191"/>
  <c r="BV191" s="1"/>
  <c r="CE225"/>
  <c r="CE229"/>
  <c r="CN226"/>
  <c r="CE227"/>
  <c r="CE231"/>
  <c r="CE241"/>
  <c r="F255"/>
  <c r="CE233"/>
  <c r="CE223"/>
  <c r="CE239"/>
  <c r="CE237"/>
  <c r="CE235"/>
  <c r="CE222"/>
  <c r="CE230"/>
  <c r="CE238"/>
  <c r="CE242"/>
  <c r="CE240"/>
  <c r="CE224"/>
  <c r="CE232"/>
  <c r="CE226"/>
  <c r="CE236"/>
  <c r="CE228"/>
  <c r="CE234"/>
  <c r="AN307" i="44"/>
  <c r="AO307" s="1"/>
  <c r="AN316"/>
  <c r="AO316" s="1"/>
  <c r="AN311"/>
  <c r="AO311" s="1"/>
  <c r="AN317"/>
  <c r="AO317" s="1"/>
  <c r="AN318"/>
  <c r="AO318" s="1"/>
  <c r="AN315"/>
  <c r="AO315" s="1"/>
  <c r="AN309"/>
  <c r="AO309" s="1"/>
  <c r="AN302"/>
  <c r="AO302" s="1"/>
  <c r="AN308"/>
  <c r="AO308" s="1"/>
  <c r="AN312"/>
  <c r="AO312" s="1"/>
  <c r="AN314"/>
  <c r="AO314" s="1"/>
  <c r="AN303"/>
  <c r="AO303" s="1"/>
  <c r="AN305"/>
  <c r="AO305" s="1"/>
  <c r="AN300"/>
  <c r="AO300" s="1"/>
  <c r="AN306"/>
  <c r="AO306" s="1"/>
  <c r="AN304"/>
  <c r="AO304" s="1"/>
  <c r="AN313"/>
  <c r="AO313" s="1"/>
  <c r="AN319"/>
  <c r="AO319" s="1"/>
  <c r="AN310"/>
  <c r="AO310" s="1"/>
  <c r="AN301"/>
  <c r="AO301" s="1"/>
  <c r="AN266" i="62" l="1"/>
  <c r="AO266" s="1"/>
  <c r="AN265"/>
  <c r="AO265" s="1"/>
  <c r="AN264"/>
  <c r="AO264" s="1"/>
  <c r="AN260"/>
  <c r="AO260" s="1"/>
  <c r="AN270"/>
  <c r="AO270" s="1"/>
  <c r="AN263"/>
  <c r="AO263" s="1"/>
  <c r="AN269"/>
  <c r="AO269" s="1"/>
  <c r="AN261"/>
  <c r="AO261" s="1"/>
  <c r="AN262"/>
  <c r="AO262" s="1"/>
  <c r="AN273"/>
  <c r="AO273" s="1"/>
  <c r="AN268"/>
  <c r="AO268" s="1"/>
  <c r="AN259"/>
  <c r="AO259" s="1"/>
  <c r="AN258"/>
  <c r="AO258" s="1"/>
  <c r="AN257"/>
  <c r="AO257" s="1"/>
  <c r="AN272"/>
  <c r="AO272" s="1"/>
  <c r="AN271"/>
  <c r="AO271" s="1"/>
  <c r="AN267"/>
  <c r="AO267" s="1"/>
  <c r="AN255"/>
  <c r="AO255" s="1"/>
  <c r="AM266" s="1"/>
  <c r="AN274"/>
  <c r="AO274" s="1"/>
  <c r="AN256"/>
  <c r="AO256" s="1"/>
  <c r="AS262"/>
  <c r="AS261"/>
  <c r="AS263" s="1"/>
  <c r="BE257"/>
  <c r="AW256"/>
  <c r="AW259"/>
  <c r="AW263"/>
  <c r="AW260"/>
  <c r="AW272"/>
  <c r="AW265"/>
  <c r="AW266"/>
  <c r="AW273"/>
  <c r="AW269"/>
  <c r="AW255"/>
  <c r="AW270"/>
  <c r="AW271"/>
  <c r="AW257"/>
  <c r="AW274"/>
  <c r="AW258"/>
  <c r="AW268"/>
  <c r="AW261"/>
  <c r="AW262"/>
  <c r="AW267"/>
  <c r="AW264"/>
  <c r="E283"/>
  <c r="AS304" i="60"/>
  <c r="AS305"/>
  <c r="AZ302" i="62"/>
  <c r="E327"/>
  <c r="AR318"/>
  <c r="AR314"/>
  <c r="AR310"/>
  <c r="AR306"/>
  <c r="AR302"/>
  <c r="AR319"/>
  <c r="AR315"/>
  <c r="AR311"/>
  <c r="AR307"/>
  <c r="AR303"/>
  <c r="AR316"/>
  <c r="AR312"/>
  <c r="AR308"/>
  <c r="AR304"/>
  <c r="AR300"/>
  <c r="AR317"/>
  <c r="AR313"/>
  <c r="AR309"/>
  <c r="AR305"/>
  <c r="AR301"/>
  <c r="AG266"/>
  <c r="CH170" i="60"/>
  <c r="CH169"/>
  <c r="CN213" i="62"/>
  <c r="F243" s="1"/>
  <c r="CE217"/>
  <c r="CE224"/>
  <c r="CE228"/>
  <c r="CE219"/>
  <c r="CE227"/>
  <c r="CE211"/>
  <c r="CE221"/>
  <c r="CE214"/>
  <c r="CE210"/>
  <c r="CE212"/>
  <c r="CE220"/>
  <c r="CE226"/>
  <c r="CE218"/>
  <c r="CE213"/>
  <c r="CE223"/>
  <c r="CE215"/>
  <c r="CE216"/>
  <c r="CE229"/>
  <c r="CE225"/>
  <c r="CE222"/>
  <c r="A131"/>
  <c r="A87"/>
  <c r="CN168"/>
  <c r="E198" s="1"/>
  <c r="CE166"/>
  <c r="CE165"/>
  <c r="CE174"/>
  <c r="CE167"/>
  <c r="CE182"/>
  <c r="CE181"/>
  <c r="CE178"/>
  <c r="CE179"/>
  <c r="CE176"/>
  <c r="CE173"/>
  <c r="CE169"/>
  <c r="CE168"/>
  <c r="CE172"/>
  <c r="CE183"/>
  <c r="CE175"/>
  <c r="CE184"/>
  <c r="CE170"/>
  <c r="CE180"/>
  <c r="CE177"/>
  <c r="CE171"/>
  <c r="BU222"/>
  <c r="BV222" s="1"/>
  <c r="BU221"/>
  <c r="BV221" s="1"/>
  <c r="BU211"/>
  <c r="BV211" s="1"/>
  <c r="BU212"/>
  <c r="BV212" s="1"/>
  <c r="BU210"/>
  <c r="BU225"/>
  <c r="BV225" s="1"/>
  <c r="BU226"/>
  <c r="BV226" s="1"/>
  <c r="BU223"/>
  <c r="BV223" s="1"/>
  <c r="BU217"/>
  <c r="BV217" s="1"/>
  <c r="BU213"/>
  <c r="BV213" s="1"/>
  <c r="BU219"/>
  <c r="BV219" s="1"/>
  <c r="BU227"/>
  <c r="BV227" s="1"/>
  <c r="BU224"/>
  <c r="BV224" s="1"/>
  <c r="BU218"/>
  <c r="BV218" s="1"/>
  <c r="BU215"/>
  <c r="BV215" s="1"/>
  <c r="BU220"/>
  <c r="BV220" s="1"/>
  <c r="BU229"/>
  <c r="BV229" s="1"/>
  <c r="BU228"/>
  <c r="BV228" s="1"/>
  <c r="BU216"/>
  <c r="BV216" s="1"/>
  <c r="BU214"/>
  <c r="BV214" s="1"/>
  <c r="BO165"/>
  <c r="BL176" s="1"/>
  <c r="G194" s="1"/>
  <c r="BN164"/>
  <c r="BL175" s="1"/>
  <c r="F194" s="1"/>
  <c r="A220"/>
  <c r="A265" s="1"/>
  <c r="A310" s="1"/>
  <c r="A175"/>
  <c r="BZ215"/>
  <c r="BZ216" s="1"/>
  <c r="BZ214"/>
  <c r="BN209"/>
  <c r="BL219" s="1"/>
  <c r="G239" s="1"/>
  <c r="BO210"/>
  <c r="BL220" s="1"/>
  <c r="H239" s="1"/>
  <c r="CA170"/>
  <c r="BZ173" s="1"/>
  <c r="CA169"/>
  <c r="BZ172" s="1"/>
  <c r="BU174"/>
  <c r="BV174" s="1"/>
  <c r="BU173"/>
  <c r="BV173" s="1"/>
  <c r="BU177"/>
  <c r="BV177" s="1"/>
  <c r="BU178"/>
  <c r="BV178" s="1"/>
  <c r="BU176"/>
  <c r="BV176" s="1"/>
  <c r="BU184"/>
  <c r="BV184" s="1"/>
  <c r="BU183"/>
  <c r="BV183" s="1"/>
  <c r="BU182"/>
  <c r="BV182" s="1"/>
  <c r="BU181"/>
  <c r="BV181" s="1"/>
  <c r="BU180"/>
  <c r="BV180" s="1"/>
  <c r="BU179"/>
  <c r="BV179" s="1"/>
  <c r="BU175"/>
  <c r="BV175" s="1"/>
  <c r="BU169"/>
  <c r="BV169" s="1"/>
  <c r="BU167"/>
  <c r="BV167" s="1"/>
  <c r="BU166"/>
  <c r="BV166" s="1"/>
  <c r="BU165"/>
  <c r="BU168"/>
  <c r="BV168" s="1"/>
  <c r="BU172"/>
  <c r="BV172" s="1"/>
  <c r="BU171"/>
  <c r="BV171" s="1"/>
  <c r="BU170"/>
  <c r="BV170" s="1"/>
  <c r="AS261" i="60"/>
  <c r="AS262"/>
  <c r="CG214"/>
  <c r="CG215"/>
  <c r="CG216" s="1"/>
  <c r="AN316"/>
  <c r="AO316" s="1"/>
  <c r="AN310"/>
  <c r="AO310" s="1"/>
  <c r="AN318"/>
  <c r="AO318" s="1"/>
  <c r="AN305"/>
  <c r="AO305" s="1"/>
  <c r="AN315"/>
  <c r="AO315" s="1"/>
  <c r="AN306"/>
  <c r="AO306" s="1"/>
  <c r="AN302"/>
  <c r="AO302" s="1"/>
  <c r="AO301"/>
  <c r="AN312"/>
  <c r="AO312" s="1"/>
  <c r="AN311"/>
  <c r="AO311" s="1"/>
  <c r="AN308"/>
  <c r="AO308" s="1"/>
  <c r="AN314"/>
  <c r="AO314" s="1"/>
  <c r="AN307"/>
  <c r="AO307" s="1"/>
  <c r="AN319"/>
  <c r="AO319" s="1"/>
  <c r="AN313"/>
  <c r="AO313" s="1"/>
  <c r="AN303"/>
  <c r="AO303" s="1"/>
  <c r="AN317"/>
  <c r="AO317" s="1"/>
  <c r="AN309"/>
  <c r="AO309" s="1"/>
  <c r="AN304"/>
  <c r="AO304" s="1"/>
  <c r="CG173"/>
  <c r="CG172"/>
  <c r="BV165"/>
  <c r="BS176" s="1"/>
  <c r="G195" s="1"/>
  <c r="BU164"/>
  <c r="BS175" s="1"/>
  <c r="F195" s="1"/>
  <c r="AN269"/>
  <c r="AO269" s="1"/>
  <c r="AN257"/>
  <c r="AO257" s="1"/>
  <c r="AN259"/>
  <c r="AO259" s="1"/>
  <c r="AN262"/>
  <c r="AO262" s="1"/>
  <c r="AN265"/>
  <c r="AO265" s="1"/>
  <c r="AN267"/>
  <c r="AO267" s="1"/>
  <c r="AN258"/>
  <c r="AO258" s="1"/>
  <c r="AN268"/>
  <c r="AO268" s="1"/>
  <c r="AN263"/>
  <c r="AO263" s="1"/>
  <c r="AN274"/>
  <c r="AO274" s="1"/>
  <c r="AN266"/>
  <c r="AO266" s="1"/>
  <c r="AN271"/>
  <c r="AO271" s="1"/>
  <c r="AN260"/>
  <c r="AO260" s="1"/>
  <c r="AN272"/>
  <c r="AO272" s="1"/>
  <c r="AN270"/>
  <c r="AO270" s="1"/>
  <c r="AN261"/>
  <c r="AO261" s="1"/>
  <c r="AO256"/>
  <c r="AN264"/>
  <c r="AO264" s="1"/>
  <c r="AN273"/>
  <c r="AO273" s="1"/>
  <c r="AS308"/>
  <c r="AS307"/>
  <c r="E283"/>
  <c r="AW273"/>
  <c r="AW269"/>
  <c r="AW267"/>
  <c r="AW265"/>
  <c r="AW264"/>
  <c r="AW263"/>
  <c r="AW257"/>
  <c r="AW262"/>
  <c r="AW261"/>
  <c r="AW270"/>
  <c r="AW271"/>
  <c r="AW266"/>
  <c r="AW260"/>
  <c r="BE257"/>
  <c r="AW274"/>
  <c r="AW272"/>
  <c r="AW268"/>
  <c r="AW259"/>
  <c r="AW258"/>
  <c r="E198"/>
  <c r="CU168"/>
  <c r="CL183"/>
  <c r="CL174"/>
  <c r="CL184"/>
  <c r="CL178"/>
  <c r="CL167"/>
  <c r="CL180"/>
  <c r="CL176"/>
  <c r="CL170"/>
  <c r="CL173"/>
  <c r="CL181"/>
  <c r="CL175"/>
  <c r="CL179"/>
  <c r="CL172"/>
  <c r="CL177"/>
  <c r="CL182"/>
  <c r="CL169"/>
  <c r="CL171"/>
  <c r="CL168"/>
  <c r="AW319"/>
  <c r="AW315"/>
  <c r="AW307"/>
  <c r="AW306"/>
  <c r="AW305"/>
  <c r="AW316"/>
  <c r="AW313"/>
  <c r="AW317"/>
  <c r="AW311"/>
  <c r="E328"/>
  <c r="AW318"/>
  <c r="AW314"/>
  <c r="AW312"/>
  <c r="AW310"/>
  <c r="AW309"/>
  <c r="AW308"/>
  <c r="AW304"/>
  <c r="AW303"/>
  <c r="BE302"/>
  <c r="AW302"/>
  <c r="AI300"/>
  <c r="AG311" s="1"/>
  <c r="G325" s="1"/>
  <c r="AH299"/>
  <c r="AG310" s="1"/>
  <c r="F325" s="1"/>
  <c r="AS263"/>
  <c r="A221"/>
  <c r="A266" s="1"/>
  <c r="A311" s="1"/>
  <c r="A176"/>
  <c r="BV210"/>
  <c r="BS220" s="1"/>
  <c r="H240" s="1"/>
  <c r="BU209"/>
  <c r="BS219" s="1"/>
  <c r="G240" s="1"/>
  <c r="F243"/>
  <c r="CU213"/>
  <c r="CL215"/>
  <c r="CL224"/>
  <c r="CL223"/>
  <c r="CL225"/>
  <c r="CL227"/>
  <c r="CL229"/>
  <c r="CL228"/>
  <c r="CL219"/>
  <c r="CL221"/>
  <c r="CL220"/>
  <c r="CL217"/>
  <c r="CL222"/>
  <c r="CL226"/>
  <c r="CL218"/>
  <c r="CL212"/>
  <c r="CL213"/>
  <c r="CL216"/>
  <c r="CL214"/>
  <c r="CB228"/>
  <c r="CC228" s="1"/>
  <c r="CB222"/>
  <c r="CC222" s="1"/>
  <c r="CB212"/>
  <c r="CC212" s="1"/>
  <c r="CB216"/>
  <c r="CC216" s="1"/>
  <c r="CB223"/>
  <c r="CC223" s="1"/>
  <c r="CB225"/>
  <c r="CC225" s="1"/>
  <c r="CB218"/>
  <c r="CC218" s="1"/>
  <c r="CB217"/>
  <c r="CC217" s="1"/>
  <c r="CB213"/>
  <c r="CC213" s="1"/>
  <c r="CB227"/>
  <c r="CC227" s="1"/>
  <c r="CB229"/>
  <c r="CC229" s="1"/>
  <c r="CB219"/>
  <c r="CC219" s="1"/>
  <c r="CC211"/>
  <c r="CB214"/>
  <c r="CC214" s="1"/>
  <c r="CB226"/>
  <c r="CC226" s="1"/>
  <c r="CB224"/>
  <c r="CC224" s="1"/>
  <c r="CB220"/>
  <c r="CC220" s="1"/>
  <c r="CB221"/>
  <c r="CC221" s="1"/>
  <c r="CB215"/>
  <c r="CC215" s="1"/>
  <c r="AH254"/>
  <c r="AG265" s="1"/>
  <c r="F280" s="1"/>
  <c r="AI255"/>
  <c r="AG266" s="1"/>
  <c r="G280" s="1"/>
  <c r="CB177"/>
  <c r="CC177" s="1"/>
  <c r="CB178"/>
  <c r="CC178" s="1"/>
  <c r="CB184"/>
  <c r="CC184" s="1"/>
  <c r="CB183"/>
  <c r="CC183" s="1"/>
  <c r="CB182"/>
  <c r="CC182" s="1"/>
  <c r="CB181"/>
  <c r="CC181" s="1"/>
  <c r="CB180"/>
  <c r="CC180" s="1"/>
  <c r="CB179"/>
  <c r="CC179" s="1"/>
  <c r="CB172"/>
  <c r="CC172" s="1"/>
  <c r="CB176"/>
  <c r="CC176" s="1"/>
  <c r="CB169"/>
  <c r="CC169" s="1"/>
  <c r="CB175"/>
  <c r="CC175" s="1"/>
  <c r="CB174"/>
  <c r="CC174" s="1"/>
  <c r="CB168"/>
  <c r="CC168" s="1"/>
  <c r="CB173"/>
  <c r="CC173" s="1"/>
  <c r="CB171"/>
  <c r="CC171" s="1"/>
  <c r="CB167"/>
  <c r="CC167" s="1"/>
  <c r="CC166"/>
  <c r="CB170"/>
  <c r="CC170" s="1"/>
  <c r="A88"/>
  <c r="A132"/>
  <c r="AI300" i="59"/>
  <c r="AG311" s="1"/>
  <c r="G325" s="1"/>
  <c r="AH299"/>
  <c r="AG310" s="1"/>
  <c r="F325" s="1"/>
  <c r="CB220"/>
  <c r="CC220" s="1"/>
  <c r="CB226"/>
  <c r="CC226" s="1"/>
  <c r="CB216"/>
  <c r="CC216" s="1"/>
  <c r="CB211"/>
  <c r="CC211" s="1"/>
  <c r="CB214"/>
  <c r="CC214" s="1"/>
  <c r="CB222"/>
  <c r="CC222" s="1"/>
  <c r="CB212"/>
  <c r="CC212" s="1"/>
  <c r="CB221"/>
  <c r="CC221" s="1"/>
  <c r="CB217"/>
  <c r="CC217" s="1"/>
  <c r="CB213"/>
  <c r="CC213" s="1"/>
  <c r="CB225"/>
  <c r="CC225" s="1"/>
  <c r="CB218"/>
  <c r="CC218" s="1"/>
  <c r="CB223"/>
  <c r="CC223" s="1"/>
  <c r="CB224"/>
  <c r="CC224" s="1"/>
  <c r="CB210"/>
  <c r="CB229"/>
  <c r="CC229" s="1"/>
  <c r="CB219"/>
  <c r="CC219" s="1"/>
  <c r="CB227"/>
  <c r="CC227" s="1"/>
  <c r="CB228"/>
  <c r="CC228" s="1"/>
  <c r="CB215"/>
  <c r="CC215" s="1"/>
  <c r="AS305"/>
  <c r="AS308" s="1"/>
  <c r="AS304"/>
  <c r="AS307" s="1"/>
  <c r="CH169"/>
  <c r="CG172" s="1"/>
  <c r="CH170"/>
  <c r="CG173" s="1"/>
  <c r="AW274"/>
  <c r="AW272"/>
  <c r="AW266"/>
  <c r="AW258"/>
  <c r="AW273"/>
  <c r="AW269"/>
  <c r="AW267"/>
  <c r="AW265"/>
  <c r="AW264"/>
  <c r="AW263"/>
  <c r="E283"/>
  <c r="AW270"/>
  <c r="AW271"/>
  <c r="AW268"/>
  <c r="AW261"/>
  <c r="AW260"/>
  <c r="AW259"/>
  <c r="AW257"/>
  <c r="AW256"/>
  <c r="AW255"/>
  <c r="AW262"/>
  <c r="BE257"/>
  <c r="AH254"/>
  <c r="AG265" s="1"/>
  <c r="F280" s="1"/>
  <c r="AI255"/>
  <c r="AG266" s="1"/>
  <c r="G280" s="1"/>
  <c r="BU209"/>
  <c r="BS219" s="1"/>
  <c r="G240" s="1"/>
  <c r="BV210"/>
  <c r="BS220" s="1"/>
  <c r="H240" s="1"/>
  <c r="AN310"/>
  <c r="AO310" s="1"/>
  <c r="AN318"/>
  <c r="AO318" s="1"/>
  <c r="AN302"/>
  <c r="AO302" s="1"/>
  <c r="AN311"/>
  <c r="AO311" s="1"/>
  <c r="AN312"/>
  <c r="AO312" s="1"/>
  <c r="AN319"/>
  <c r="AO319" s="1"/>
  <c r="AN313"/>
  <c r="AO313" s="1"/>
  <c r="AN308"/>
  <c r="AO308" s="1"/>
  <c r="AN314"/>
  <c r="AO314" s="1"/>
  <c r="AN304"/>
  <c r="AO304" s="1"/>
  <c r="AN307"/>
  <c r="AO307" s="1"/>
  <c r="AN300"/>
  <c r="AN301"/>
  <c r="AO301" s="1"/>
  <c r="AN316"/>
  <c r="AO316" s="1"/>
  <c r="AN317"/>
  <c r="AO317" s="1"/>
  <c r="AN309"/>
  <c r="AO309" s="1"/>
  <c r="AN315"/>
  <c r="AO315" s="1"/>
  <c r="AN306"/>
  <c r="AO306" s="1"/>
  <c r="AN303"/>
  <c r="AO303" s="1"/>
  <c r="AN305"/>
  <c r="AO305" s="1"/>
  <c r="AS261"/>
  <c r="AS263" s="1"/>
  <c r="AS262"/>
  <c r="A221"/>
  <c r="A266" s="1"/>
  <c r="A311" s="1"/>
  <c r="A176"/>
  <c r="BU164"/>
  <c r="BS175" s="1"/>
  <c r="F195" s="1"/>
  <c r="BV165"/>
  <c r="BS176" s="1"/>
  <c r="G195" s="1"/>
  <c r="CB177"/>
  <c r="CC177" s="1"/>
  <c r="CB175"/>
  <c r="CC175" s="1"/>
  <c r="CB184"/>
  <c r="CC184" s="1"/>
  <c r="CB183"/>
  <c r="CC183" s="1"/>
  <c r="CB178"/>
  <c r="CC178" s="1"/>
  <c r="CB174"/>
  <c r="CC174" s="1"/>
  <c r="CB173"/>
  <c r="CC173" s="1"/>
  <c r="CB182"/>
  <c r="CC182" s="1"/>
  <c r="CB181"/>
  <c r="CC181" s="1"/>
  <c r="CB180"/>
  <c r="CC180" s="1"/>
  <c r="CB179"/>
  <c r="CC179" s="1"/>
  <c r="CB172"/>
  <c r="CC172" s="1"/>
  <c r="CB176"/>
  <c r="CC176" s="1"/>
  <c r="CB171"/>
  <c r="CC171" s="1"/>
  <c r="CB170"/>
  <c r="CC170" s="1"/>
  <c r="CB167"/>
  <c r="CC167" s="1"/>
  <c r="CB166"/>
  <c r="CC166" s="1"/>
  <c r="CB165"/>
  <c r="CB169"/>
  <c r="CC169" s="1"/>
  <c r="CB168"/>
  <c r="CC168" s="1"/>
  <c r="CG215"/>
  <c r="CG216" s="1"/>
  <c r="CG214"/>
  <c r="F243"/>
  <c r="CU213"/>
  <c r="CL223"/>
  <c r="CL220"/>
  <c r="CL226"/>
  <c r="CL216"/>
  <c r="CL211"/>
  <c r="CL222"/>
  <c r="CL219"/>
  <c r="CL218"/>
  <c r="CL227"/>
  <c r="CL229"/>
  <c r="CL213"/>
  <c r="CL228"/>
  <c r="CL210"/>
  <c r="CL214"/>
  <c r="CL212"/>
  <c r="CL225"/>
  <c r="CL221"/>
  <c r="CL217"/>
  <c r="CL224"/>
  <c r="CL215"/>
  <c r="A132"/>
  <c r="A88"/>
  <c r="AW319"/>
  <c r="AW315"/>
  <c r="AW316"/>
  <c r="AW313"/>
  <c r="AW317"/>
  <c r="AW311"/>
  <c r="E328"/>
  <c r="AW318"/>
  <c r="AW314"/>
  <c r="AW312"/>
  <c r="AW310"/>
  <c r="AW309"/>
  <c r="AW308"/>
  <c r="AW307"/>
  <c r="AW300"/>
  <c r="AW303"/>
  <c r="AW301"/>
  <c r="AW306"/>
  <c r="BE302"/>
  <c r="AW302"/>
  <c r="AW305"/>
  <c r="AW304"/>
  <c r="AN273"/>
  <c r="AO273" s="1"/>
  <c r="AN270"/>
  <c r="AO270" s="1"/>
  <c r="AN265"/>
  <c r="AO265" s="1"/>
  <c r="AN255"/>
  <c r="AN267"/>
  <c r="AO267" s="1"/>
  <c r="AN266"/>
  <c r="AO266" s="1"/>
  <c r="AN259"/>
  <c r="AO259" s="1"/>
  <c r="AN256"/>
  <c r="AO256" s="1"/>
  <c r="AN258"/>
  <c r="AO258" s="1"/>
  <c r="AN269"/>
  <c r="AO269" s="1"/>
  <c r="AN262"/>
  <c r="AO262" s="1"/>
  <c r="AN274"/>
  <c r="AO274" s="1"/>
  <c r="AN268"/>
  <c r="AO268" s="1"/>
  <c r="AN263"/>
  <c r="AO263" s="1"/>
  <c r="AN260"/>
  <c r="AO260" s="1"/>
  <c r="AN264"/>
  <c r="AO264" s="1"/>
  <c r="AN271"/>
  <c r="AO271" s="1"/>
  <c r="AN272"/>
  <c r="AO272" s="1"/>
  <c r="AN257"/>
  <c r="AO257" s="1"/>
  <c r="AN261"/>
  <c r="AO261" s="1"/>
  <c r="E198"/>
  <c r="CU168"/>
  <c r="CL178"/>
  <c r="CL181"/>
  <c r="CL168"/>
  <c r="CL171"/>
  <c r="CL166"/>
  <c r="CL174"/>
  <c r="CL183"/>
  <c r="CL175"/>
  <c r="CL177"/>
  <c r="CL182"/>
  <c r="CL184"/>
  <c r="CL173"/>
  <c r="CL180"/>
  <c r="CL176"/>
  <c r="CL169"/>
  <c r="CL167"/>
  <c r="CL165"/>
  <c r="CL172"/>
  <c r="CL179"/>
  <c r="CL170"/>
  <c r="AW274" i="58"/>
  <c r="AW270"/>
  <c r="AW262"/>
  <c r="BE257"/>
  <c r="AW256"/>
  <c r="E283"/>
  <c r="AW271"/>
  <c r="AW268"/>
  <c r="AW261"/>
  <c r="AW260"/>
  <c r="AW259"/>
  <c r="AW272"/>
  <c r="AW266"/>
  <c r="AW258"/>
  <c r="AW257"/>
  <c r="AW267"/>
  <c r="AW265"/>
  <c r="AW269"/>
  <c r="AW263"/>
  <c r="AW255"/>
  <c r="AW273"/>
  <c r="AW264"/>
  <c r="AN266"/>
  <c r="AO266" s="1"/>
  <c r="AN263"/>
  <c r="AO263" s="1"/>
  <c r="AN269"/>
  <c r="AO269" s="1"/>
  <c r="AN262"/>
  <c r="AO262" s="1"/>
  <c r="AN268"/>
  <c r="AO268" s="1"/>
  <c r="AN258"/>
  <c r="AO258" s="1"/>
  <c r="AN272"/>
  <c r="AO272" s="1"/>
  <c r="AN257"/>
  <c r="AO257" s="1"/>
  <c r="AN264"/>
  <c r="AO264" s="1"/>
  <c r="AN255"/>
  <c r="AN256"/>
  <c r="AO256" s="1"/>
  <c r="AN271"/>
  <c r="AO271" s="1"/>
  <c r="AN260"/>
  <c r="AO260" s="1"/>
  <c r="AN265"/>
  <c r="AO265" s="1"/>
  <c r="AN273"/>
  <c r="AO273" s="1"/>
  <c r="AN259"/>
  <c r="AO259" s="1"/>
  <c r="AN261"/>
  <c r="AO261" s="1"/>
  <c r="AN274"/>
  <c r="AO274" s="1"/>
  <c r="AN267"/>
  <c r="AO267" s="1"/>
  <c r="AN270"/>
  <c r="AO270" s="1"/>
  <c r="F243"/>
  <c r="CU213"/>
  <c r="CL228"/>
  <c r="CL226"/>
  <c r="CL217"/>
  <c r="CL214"/>
  <c r="CL224"/>
  <c r="CL221"/>
  <c r="CL211"/>
  <c r="CL223"/>
  <c r="CL219"/>
  <c r="CL215"/>
  <c r="CL212"/>
  <c r="CL216"/>
  <c r="CL227"/>
  <c r="CL213"/>
  <c r="CL220"/>
  <c r="CL229"/>
  <c r="CL225"/>
  <c r="CL210"/>
  <c r="CL222"/>
  <c r="CL218"/>
  <c r="BU209"/>
  <c r="BS219" s="1"/>
  <c r="G240" s="1"/>
  <c r="BV210"/>
  <c r="BS220" s="1"/>
  <c r="H240" s="1"/>
  <c r="AS262"/>
  <c r="AS261"/>
  <c r="AS263" s="1"/>
  <c r="AI300"/>
  <c r="AG311" s="1"/>
  <c r="G325" s="1"/>
  <c r="AH299"/>
  <c r="AG310" s="1"/>
  <c r="F325" s="1"/>
  <c r="CG215"/>
  <c r="CG216" s="1"/>
  <c r="CG214"/>
  <c r="BV165"/>
  <c r="BS176" s="1"/>
  <c r="G195" s="1"/>
  <c r="BU164"/>
  <c r="BS175" s="1"/>
  <c r="F195" s="1"/>
  <c r="CB222"/>
  <c r="CC222" s="1"/>
  <c r="CB229"/>
  <c r="CC229" s="1"/>
  <c r="CB221"/>
  <c r="CC221" s="1"/>
  <c r="CB213"/>
  <c r="CC213" s="1"/>
  <c r="CB211"/>
  <c r="CC211" s="1"/>
  <c r="CB225"/>
  <c r="CC225" s="1"/>
  <c r="CB218"/>
  <c r="CC218" s="1"/>
  <c r="CB223"/>
  <c r="CC223" s="1"/>
  <c r="CB214"/>
  <c r="CC214" s="1"/>
  <c r="CB228"/>
  <c r="CC228" s="1"/>
  <c r="CB219"/>
  <c r="CC219" s="1"/>
  <c r="CB227"/>
  <c r="CC227" s="1"/>
  <c r="CB215"/>
  <c r="CC215" s="1"/>
  <c r="CB217"/>
  <c r="CC217" s="1"/>
  <c r="CB224"/>
  <c r="CC224" s="1"/>
  <c r="CB220"/>
  <c r="CC220" s="1"/>
  <c r="CB226"/>
  <c r="CC226" s="1"/>
  <c r="CB216"/>
  <c r="CC216" s="1"/>
  <c r="CB210"/>
  <c r="CB212"/>
  <c r="CC212" s="1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A221"/>
  <c r="A266" s="1"/>
  <c r="A311" s="1"/>
  <c r="A176"/>
  <c r="CH170"/>
  <c r="CG173" s="1"/>
  <c r="CH169"/>
  <c r="CG172" s="1"/>
  <c r="E198"/>
  <c r="CU168"/>
  <c r="CL176"/>
  <c r="CL181"/>
  <c r="CL182"/>
  <c r="CL166"/>
  <c r="CL167"/>
  <c r="CL170"/>
  <c r="CL172"/>
  <c r="CL175"/>
  <c r="CL179"/>
  <c r="CL178"/>
  <c r="CL174"/>
  <c r="CL183"/>
  <c r="CL171"/>
  <c r="CL169"/>
  <c r="CL168"/>
  <c r="CL184"/>
  <c r="CL165"/>
  <c r="CL177"/>
  <c r="CL180"/>
  <c r="CL173"/>
  <c r="AH254"/>
  <c r="AG265" s="1"/>
  <c r="F280" s="1"/>
  <c r="AI255"/>
  <c r="AG266" s="1"/>
  <c r="G280" s="1"/>
  <c r="AS305"/>
  <c r="AS308" s="1"/>
  <c r="AS304"/>
  <c r="AS307" s="1"/>
  <c r="AN311"/>
  <c r="AO311" s="1"/>
  <c r="AN308"/>
  <c r="AO308" s="1"/>
  <c r="AN312"/>
  <c r="AO312" s="1"/>
  <c r="AN319"/>
  <c r="AO319" s="1"/>
  <c r="AN313"/>
  <c r="AO313" s="1"/>
  <c r="AN303"/>
  <c r="AO303" s="1"/>
  <c r="AN317"/>
  <c r="AO317" s="1"/>
  <c r="AN301"/>
  <c r="AO301" s="1"/>
  <c r="AN314"/>
  <c r="AO314" s="1"/>
  <c r="AN307"/>
  <c r="AO307" s="1"/>
  <c r="AN304"/>
  <c r="AO304" s="1"/>
  <c r="AN316"/>
  <c r="AO316" s="1"/>
  <c r="AN310"/>
  <c r="AO310" s="1"/>
  <c r="AN309"/>
  <c r="AO309" s="1"/>
  <c r="AN315"/>
  <c r="AO315" s="1"/>
  <c r="AN306"/>
  <c r="AO306" s="1"/>
  <c r="AN300"/>
  <c r="AN318"/>
  <c r="AO318" s="1"/>
  <c r="AN305"/>
  <c r="AO305" s="1"/>
  <c r="AN302"/>
  <c r="AO302" s="1"/>
  <c r="A132"/>
  <c r="A88"/>
  <c r="CB184"/>
  <c r="CC184" s="1"/>
  <c r="CB183"/>
  <c r="CC183" s="1"/>
  <c r="CB182"/>
  <c r="CC182" s="1"/>
  <c r="CB181"/>
  <c r="CC181" s="1"/>
  <c r="CB180"/>
  <c r="CC180" s="1"/>
  <c r="CB179"/>
  <c r="CC179" s="1"/>
  <c r="CB172"/>
  <c r="CC172" s="1"/>
  <c r="CB176"/>
  <c r="CC176" s="1"/>
  <c r="CB171"/>
  <c r="CC171" s="1"/>
  <c r="CB170"/>
  <c r="CC170" s="1"/>
  <c r="CB177"/>
  <c r="CC177" s="1"/>
  <c r="CB175"/>
  <c r="CC175" s="1"/>
  <c r="CB169"/>
  <c r="CC169" s="1"/>
  <c r="CB167"/>
  <c r="CC167" s="1"/>
  <c r="CB166"/>
  <c r="CC166" s="1"/>
  <c r="CB165"/>
  <c r="CB173"/>
  <c r="CC173" s="1"/>
  <c r="CB168"/>
  <c r="CC168" s="1"/>
  <c r="CB178"/>
  <c r="CC178" s="1"/>
  <c r="CB174"/>
  <c r="CC174" s="1"/>
  <c r="AW274" i="57"/>
  <c r="E283"/>
  <c r="AW272"/>
  <c r="AW266"/>
  <c r="AW273"/>
  <c r="AW269"/>
  <c r="AW267"/>
  <c r="AW265"/>
  <c r="AW264"/>
  <c r="AW263"/>
  <c r="AW257"/>
  <c r="AW255"/>
  <c r="AW270"/>
  <c r="AW262"/>
  <c r="BE257"/>
  <c r="AW256"/>
  <c r="AW271"/>
  <c r="AW268"/>
  <c r="AW261"/>
  <c r="AW260"/>
  <c r="AW259"/>
  <c r="AW258"/>
  <c r="AW319"/>
  <c r="AW315"/>
  <c r="AW307"/>
  <c r="AW306"/>
  <c r="AW305"/>
  <c r="AW316"/>
  <c r="AW313"/>
  <c r="AW304"/>
  <c r="AW303"/>
  <c r="AW302"/>
  <c r="AW300"/>
  <c r="AW317"/>
  <c r="AW311"/>
  <c r="BE302"/>
  <c r="E328"/>
  <c r="AW318"/>
  <c r="AW314"/>
  <c r="AW312"/>
  <c r="AW310"/>
  <c r="AW309"/>
  <c r="AW308"/>
  <c r="AW301"/>
  <c r="A133"/>
  <c r="A89"/>
  <c r="CB184"/>
  <c r="CC184" s="1"/>
  <c r="CB183"/>
  <c r="CC183" s="1"/>
  <c r="CB182"/>
  <c r="CC182" s="1"/>
  <c r="CB181"/>
  <c r="CC181" s="1"/>
  <c r="CB180"/>
  <c r="CC180" s="1"/>
  <c r="CB179"/>
  <c r="CC179" s="1"/>
  <c r="CB176"/>
  <c r="CC176" s="1"/>
  <c r="CB171"/>
  <c r="CC171" s="1"/>
  <c r="CB170"/>
  <c r="CC170" s="1"/>
  <c r="CB177"/>
  <c r="CC177" s="1"/>
  <c r="CB175"/>
  <c r="CC175" s="1"/>
  <c r="CB169"/>
  <c r="CC169" s="1"/>
  <c r="CB167"/>
  <c r="CC167" s="1"/>
  <c r="CB166"/>
  <c r="CC166" s="1"/>
  <c r="CB165"/>
  <c r="CB178"/>
  <c r="CC178" s="1"/>
  <c r="CB174"/>
  <c r="CC174" s="1"/>
  <c r="CB173"/>
  <c r="CC173" s="1"/>
  <c r="CB168"/>
  <c r="CC168" s="1"/>
  <c r="CB172"/>
  <c r="CC172" s="1"/>
  <c r="AH299"/>
  <c r="AG310" s="1"/>
  <c r="F325" s="1"/>
  <c r="AI300"/>
  <c r="AG311" s="1"/>
  <c r="G325" s="1"/>
  <c r="CH169"/>
  <c r="CG172" s="1"/>
  <c r="CH170"/>
  <c r="CG173" s="1"/>
  <c r="CG214"/>
  <c r="CG215"/>
  <c r="CG216" s="1"/>
  <c r="F243"/>
  <c r="CU213"/>
  <c r="CL217"/>
  <c r="CL210"/>
  <c r="CL212"/>
  <c r="CL221"/>
  <c r="CL215"/>
  <c r="CL228"/>
  <c r="CL223"/>
  <c r="CL211"/>
  <c r="CL224"/>
  <c r="CL222"/>
  <c r="CL220"/>
  <c r="CL218"/>
  <c r="CL227"/>
  <c r="CL219"/>
  <c r="CL226"/>
  <c r="CL216"/>
  <c r="CL225"/>
  <c r="CL229"/>
  <c r="CL214"/>
  <c r="CL213"/>
  <c r="AS261"/>
  <c r="AS263" s="1"/>
  <c r="AS262"/>
  <c r="BU209"/>
  <c r="BS219" s="1"/>
  <c r="G240" s="1"/>
  <c r="BV210"/>
  <c r="BS220" s="1"/>
  <c r="H240" s="1"/>
  <c r="A222"/>
  <c r="A267" s="1"/>
  <c r="A312" s="1"/>
  <c r="A177"/>
  <c r="AN267"/>
  <c r="AO267" s="1"/>
  <c r="AN274"/>
  <c r="AO274" s="1"/>
  <c r="AN259"/>
  <c r="AO259" s="1"/>
  <c r="AN265"/>
  <c r="AO265" s="1"/>
  <c r="AN269"/>
  <c r="AO269" s="1"/>
  <c r="AN262"/>
  <c r="AO262" s="1"/>
  <c r="AN266"/>
  <c r="AO266" s="1"/>
  <c r="AN264"/>
  <c r="AO264" s="1"/>
  <c r="AN270"/>
  <c r="AO270" s="1"/>
  <c r="AN261"/>
  <c r="AO261" s="1"/>
  <c r="AN256"/>
  <c r="AO256" s="1"/>
  <c r="AN268"/>
  <c r="AO268" s="1"/>
  <c r="AN258"/>
  <c r="AO258" s="1"/>
  <c r="AN263"/>
  <c r="AO263" s="1"/>
  <c r="AN273"/>
  <c r="AO273" s="1"/>
  <c r="AN271"/>
  <c r="AO271" s="1"/>
  <c r="AN260"/>
  <c r="AO260" s="1"/>
  <c r="AN272"/>
  <c r="AO272" s="1"/>
  <c r="AN257"/>
  <c r="AO257" s="1"/>
  <c r="AN255"/>
  <c r="CB223"/>
  <c r="CC223" s="1"/>
  <c r="CB217"/>
  <c r="CC217" s="1"/>
  <c r="CB219"/>
  <c r="CC219" s="1"/>
  <c r="CB210"/>
  <c r="CB216"/>
  <c r="CC216" s="1"/>
  <c r="CB227"/>
  <c r="CC227" s="1"/>
  <c r="CB224"/>
  <c r="CC224" s="1"/>
  <c r="CB220"/>
  <c r="CC220" s="1"/>
  <c r="CB215"/>
  <c r="CC215" s="1"/>
  <c r="CB212"/>
  <c r="CC212" s="1"/>
  <c r="CB229"/>
  <c r="CC229" s="1"/>
  <c r="CB228"/>
  <c r="CC228" s="1"/>
  <c r="CB222"/>
  <c r="CC222" s="1"/>
  <c r="CB226"/>
  <c r="CC226" s="1"/>
  <c r="CB211"/>
  <c r="CC211" s="1"/>
  <c r="CB213"/>
  <c r="CC213" s="1"/>
  <c r="CB221"/>
  <c r="CC221" s="1"/>
  <c r="CB225"/>
  <c r="CC225" s="1"/>
  <c r="CB218"/>
  <c r="CC218" s="1"/>
  <c r="CB214"/>
  <c r="CC214" s="1"/>
  <c r="AI255"/>
  <c r="AG266" s="1"/>
  <c r="G280" s="1"/>
  <c r="AH254"/>
  <c r="AG265" s="1"/>
  <c r="F280" s="1"/>
  <c r="AS305"/>
  <c r="AS308" s="1"/>
  <c r="AS304"/>
  <c r="AS307" s="1"/>
  <c r="BU164"/>
  <c r="BS175" s="1"/>
  <c r="F195" s="1"/>
  <c r="BV165"/>
  <c r="BS176" s="1"/>
  <c r="G195" s="1"/>
  <c r="AN313"/>
  <c r="AO313" s="1"/>
  <c r="AN303"/>
  <c r="AO303" s="1"/>
  <c r="AN317"/>
  <c r="AO317" s="1"/>
  <c r="AN301"/>
  <c r="AO301" s="1"/>
  <c r="AN314"/>
  <c r="AO314" s="1"/>
  <c r="AN307"/>
  <c r="AO307" s="1"/>
  <c r="AN319"/>
  <c r="AO319" s="1"/>
  <c r="AN316"/>
  <c r="AO316" s="1"/>
  <c r="AN310"/>
  <c r="AO310" s="1"/>
  <c r="AN309"/>
  <c r="AO309" s="1"/>
  <c r="AN304"/>
  <c r="AO304" s="1"/>
  <c r="AN300"/>
  <c r="AN318"/>
  <c r="AO318" s="1"/>
  <c r="AN305"/>
  <c r="AO305" s="1"/>
  <c r="AN315"/>
  <c r="AO315" s="1"/>
  <c r="AN306"/>
  <c r="AO306" s="1"/>
  <c r="AN311"/>
  <c r="AO311" s="1"/>
  <c r="AN308"/>
  <c r="AO308" s="1"/>
  <c r="AN312"/>
  <c r="AO312" s="1"/>
  <c r="AN302"/>
  <c r="AO302" s="1"/>
  <c r="E198"/>
  <c r="CU168"/>
  <c r="CL165"/>
  <c r="CL177"/>
  <c r="CL176"/>
  <c r="CL174"/>
  <c r="CL175"/>
  <c r="CL173"/>
  <c r="CL172"/>
  <c r="CL167"/>
  <c r="CL181"/>
  <c r="CL166"/>
  <c r="CL179"/>
  <c r="CL182"/>
  <c r="CL178"/>
  <c r="CL170"/>
  <c r="CL183"/>
  <c r="CL180"/>
  <c r="CL184"/>
  <c r="CL171"/>
  <c r="CL168"/>
  <c r="CL169"/>
  <c r="CI224" i="55"/>
  <c r="CJ224" s="1"/>
  <c r="CI214"/>
  <c r="CJ214" s="1"/>
  <c r="CI222"/>
  <c r="CJ222" s="1"/>
  <c r="CI226"/>
  <c r="CJ226" s="1"/>
  <c r="CI210"/>
  <c r="CI212"/>
  <c r="CJ212" s="1"/>
  <c r="CI221"/>
  <c r="CJ221" s="1"/>
  <c r="CI215"/>
  <c r="CJ215" s="1"/>
  <c r="CI225"/>
  <c r="CJ225" s="1"/>
  <c r="CI229"/>
  <c r="CJ229" s="1"/>
  <c r="CI227"/>
  <c r="CJ227" s="1"/>
  <c r="CI217"/>
  <c r="CJ217" s="1"/>
  <c r="CI213"/>
  <c r="CJ213" s="1"/>
  <c r="CI218"/>
  <c r="CJ218" s="1"/>
  <c r="CI220"/>
  <c r="CJ220" s="1"/>
  <c r="CI211"/>
  <c r="CJ211" s="1"/>
  <c r="CI223"/>
  <c r="CJ223" s="1"/>
  <c r="CI216"/>
  <c r="CJ216" s="1"/>
  <c r="CI228"/>
  <c r="CJ228" s="1"/>
  <c r="CI219"/>
  <c r="CJ219" s="1"/>
  <c r="AS305"/>
  <c r="AS308" s="1"/>
  <c r="AS304"/>
  <c r="AS307" s="1"/>
  <c r="AN316"/>
  <c r="AO316" s="1"/>
  <c r="AN310"/>
  <c r="AO310" s="1"/>
  <c r="AN309"/>
  <c r="AO309" s="1"/>
  <c r="AN315"/>
  <c r="AO315" s="1"/>
  <c r="AN306"/>
  <c r="AO306" s="1"/>
  <c r="AN311"/>
  <c r="AO311" s="1"/>
  <c r="AN319"/>
  <c r="AO319" s="1"/>
  <c r="AN300"/>
  <c r="AN318"/>
  <c r="AO318" s="1"/>
  <c r="AN305"/>
  <c r="AO305" s="1"/>
  <c r="AN302"/>
  <c r="AO302" s="1"/>
  <c r="AN308"/>
  <c r="AO308" s="1"/>
  <c r="AN312"/>
  <c r="AO312" s="1"/>
  <c r="AN313"/>
  <c r="AO313" s="1"/>
  <c r="AN303"/>
  <c r="AO303" s="1"/>
  <c r="AN317"/>
  <c r="AO317" s="1"/>
  <c r="AN301"/>
  <c r="AO301" s="1"/>
  <c r="AN314"/>
  <c r="AO314" s="1"/>
  <c r="AN307"/>
  <c r="AO307" s="1"/>
  <c r="AN304"/>
  <c r="AO304" s="1"/>
  <c r="BV165"/>
  <c r="BS176" s="1"/>
  <c r="G195" s="1"/>
  <c r="BU164"/>
  <c r="BS175" s="1"/>
  <c r="F195" s="1"/>
  <c r="AW274"/>
  <c r="AW272"/>
  <c r="AW266"/>
  <c r="AW273"/>
  <c r="AW269"/>
  <c r="AW267"/>
  <c r="AW265"/>
  <c r="AW264"/>
  <c r="AW263"/>
  <c r="AW257"/>
  <c r="AW255"/>
  <c r="AW270"/>
  <c r="AW262"/>
  <c r="BE257"/>
  <c r="AW256"/>
  <c r="E283"/>
  <c r="AW271"/>
  <c r="AW268"/>
  <c r="AW261"/>
  <c r="AW260"/>
  <c r="AW259"/>
  <c r="AW258"/>
  <c r="F244"/>
  <c r="DB213"/>
  <c r="CS214"/>
  <c r="CS227"/>
  <c r="CS228"/>
  <c r="CS210"/>
  <c r="CS224"/>
  <c r="CS215"/>
  <c r="CS220"/>
  <c r="CS229"/>
  <c r="CS225"/>
  <c r="CS222"/>
  <c r="CS217"/>
  <c r="CS213"/>
  <c r="CS211"/>
  <c r="CS218"/>
  <c r="CS226"/>
  <c r="CS212"/>
  <c r="CS219"/>
  <c r="CS216"/>
  <c r="CS221"/>
  <c r="CS223"/>
  <c r="E198"/>
  <c r="CU168"/>
  <c r="CL172"/>
  <c r="CL170"/>
  <c r="CL180"/>
  <c r="CL179"/>
  <c r="CL175"/>
  <c r="CL168"/>
  <c r="CL184"/>
  <c r="CL165"/>
  <c r="CL182"/>
  <c r="CL183"/>
  <c r="CL169"/>
  <c r="CL177"/>
  <c r="CL174"/>
  <c r="CL171"/>
  <c r="CL173"/>
  <c r="CL178"/>
  <c r="CL181"/>
  <c r="CL166"/>
  <c r="CL176"/>
  <c r="CL167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CB209"/>
  <c r="BZ219" s="1"/>
  <c r="G241" s="1"/>
  <c r="CC210"/>
  <c r="BZ220" s="1"/>
  <c r="H241" s="1"/>
  <c r="AS261"/>
  <c r="AS263" s="1"/>
  <c r="AS262"/>
  <c r="A221"/>
  <c r="A266" s="1"/>
  <c r="A311" s="1"/>
  <c r="A176"/>
  <c r="CN215"/>
  <c r="CN216" s="1"/>
  <c r="CN214"/>
  <c r="AI300"/>
  <c r="AG311" s="1"/>
  <c r="G325" s="1"/>
  <c r="AH299"/>
  <c r="AG310" s="1"/>
  <c r="F325" s="1"/>
  <c r="CH170"/>
  <c r="CG173" s="1"/>
  <c r="CH169"/>
  <c r="CG172" s="1"/>
  <c r="AI255"/>
  <c r="AG266" s="1"/>
  <c r="G280" s="1"/>
  <c r="AH254"/>
  <c r="AG265" s="1"/>
  <c r="F280" s="1"/>
  <c r="A88"/>
  <c r="A132"/>
  <c r="AN269"/>
  <c r="AO269" s="1"/>
  <c r="AN262"/>
  <c r="AO262" s="1"/>
  <c r="AN270"/>
  <c r="AO270" s="1"/>
  <c r="AN261"/>
  <c r="AO261" s="1"/>
  <c r="AN256"/>
  <c r="AO256" s="1"/>
  <c r="AN266"/>
  <c r="AO266" s="1"/>
  <c r="AN264"/>
  <c r="AO264" s="1"/>
  <c r="AN268"/>
  <c r="AO268" s="1"/>
  <c r="AN258"/>
  <c r="AO258" s="1"/>
  <c r="AN263"/>
  <c r="AO263" s="1"/>
  <c r="AN267"/>
  <c r="AO267" s="1"/>
  <c r="AN265"/>
  <c r="AO265" s="1"/>
  <c r="AN273"/>
  <c r="AO273" s="1"/>
  <c r="AN274"/>
  <c r="AO274" s="1"/>
  <c r="AN259"/>
  <c r="AO259" s="1"/>
  <c r="AN271"/>
  <c r="AO271" s="1"/>
  <c r="AN260"/>
  <c r="AO260" s="1"/>
  <c r="AN272"/>
  <c r="AO272" s="1"/>
  <c r="AN257"/>
  <c r="AO257" s="1"/>
  <c r="AN255"/>
  <c r="CB177"/>
  <c r="CC177" s="1"/>
  <c r="CB175"/>
  <c r="CC175" s="1"/>
  <c r="CB178"/>
  <c r="CC178" s="1"/>
  <c r="CB174"/>
  <c r="CC174" s="1"/>
  <c r="CB173"/>
  <c r="CC173" s="1"/>
  <c r="CB184"/>
  <c r="CC184" s="1"/>
  <c r="CB183"/>
  <c r="CC183" s="1"/>
  <c r="CB182"/>
  <c r="CC182" s="1"/>
  <c r="CB181"/>
  <c r="CC181" s="1"/>
  <c r="CB180"/>
  <c r="CC180" s="1"/>
  <c r="CB179"/>
  <c r="CC179" s="1"/>
  <c r="CB172"/>
  <c r="CC172" s="1"/>
  <c r="CB176"/>
  <c r="CC176" s="1"/>
  <c r="CB171"/>
  <c r="CC171" s="1"/>
  <c r="CB170"/>
  <c r="CC170" s="1"/>
  <c r="CB169"/>
  <c r="CC169" s="1"/>
  <c r="CB167"/>
  <c r="CC167" s="1"/>
  <c r="CB166"/>
  <c r="CC166" s="1"/>
  <c r="CB165"/>
  <c r="CB168"/>
  <c r="CC168" s="1"/>
  <c r="AI300" i="54"/>
  <c r="AG311" s="1"/>
  <c r="G325" s="1"/>
  <c r="AH299"/>
  <c r="AG310" s="1"/>
  <c r="F325" s="1"/>
  <c r="AN259"/>
  <c r="AO259" s="1"/>
  <c r="AN272"/>
  <c r="AO272" s="1"/>
  <c r="AN273"/>
  <c r="AO273" s="1"/>
  <c r="AN263"/>
  <c r="AO263" s="1"/>
  <c r="AN274"/>
  <c r="AO274" s="1"/>
  <c r="AN266"/>
  <c r="AO266" s="1"/>
  <c r="AN267"/>
  <c r="AO267" s="1"/>
  <c r="AN258"/>
  <c r="AO258" s="1"/>
  <c r="AN264"/>
  <c r="AO264" s="1"/>
  <c r="AN271"/>
  <c r="AO271" s="1"/>
  <c r="AN260"/>
  <c r="AO260" s="1"/>
  <c r="AN270"/>
  <c r="AO270" s="1"/>
  <c r="AN261"/>
  <c r="AO261" s="1"/>
  <c r="AN256"/>
  <c r="AO256" s="1"/>
  <c r="AN269"/>
  <c r="AO269" s="1"/>
  <c r="AN268"/>
  <c r="AO268" s="1"/>
  <c r="AN262"/>
  <c r="AO262" s="1"/>
  <c r="AN265"/>
  <c r="AO265" s="1"/>
  <c r="AN255"/>
  <c r="AN257"/>
  <c r="AO257" s="1"/>
  <c r="CG215"/>
  <c r="CG216" s="1"/>
  <c r="CG214"/>
  <c r="A221"/>
  <c r="A266" s="1"/>
  <c r="A311" s="1"/>
  <c r="A176"/>
  <c r="BV165"/>
  <c r="BS176" s="1"/>
  <c r="G195" s="1"/>
  <c r="BU164"/>
  <c r="BS175" s="1"/>
  <c r="F195" s="1"/>
  <c r="AS305"/>
  <c r="AS308" s="1"/>
  <c r="AS304"/>
  <c r="AS307" s="1"/>
  <c r="AN316"/>
  <c r="AO316" s="1"/>
  <c r="AN310"/>
  <c r="AO310" s="1"/>
  <c r="AN318"/>
  <c r="AO318" s="1"/>
  <c r="AN305"/>
  <c r="AO305" s="1"/>
  <c r="AN315"/>
  <c r="AO315" s="1"/>
  <c r="AN306"/>
  <c r="AO306" s="1"/>
  <c r="AN301"/>
  <c r="AO301" s="1"/>
  <c r="AN300"/>
  <c r="AN312"/>
  <c r="AO312" s="1"/>
  <c r="AN311"/>
  <c r="AO311" s="1"/>
  <c r="AN308"/>
  <c r="AO308" s="1"/>
  <c r="AN314"/>
  <c r="AO314" s="1"/>
  <c r="AN307"/>
  <c r="AO307" s="1"/>
  <c r="AN319"/>
  <c r="AO319" s="1"/>
  <c r="AN313"/>
  <c r="AO313" s="1"/>
  <c r="AN303"/>
  <c r="AO303" s="1"/>
  <c r="AN317"/>
  <c r="AO317" s="1"/>
  <c r="AN309"/>
  <c r="AO309" s="1"/>
  <c r="AN304"/>
  <c r="AO304" s="1"/>
  <c r="AN302"/>
  <c r="AO302" s="1"/>
  <c r="CB228"/>
  <c r="CC228" s="1"/>
  <c r="CB222"/>
  <c r="CC222" s="1"/>
  <c r="CB212"/>
  <c r="CC212" s="1"/>
  <c r="CB224"/>
  <c r="CC224" s="1"/>
  <c r="CB216"/>
  <c r="CC216" s="1"/>
  <c r="CB226"/>
  <c r="CC226" s="1"/>
  <c r="CB227"/>
  <c r="CC227" s="1"/>
  <c r="CB225"/>
  <c r="CC225" s="1"/>
  <c r="CB218"/>
  <c r="CC218" s="1"/>
  <c r="CB210"/>
  <c r="CB217"/>
  <c r="CC217" s="1"/>
  <c r="CB213"/>
  <c r="CC213" s="1"/>
  <c r="CB229"/>
  <c r="CC229" s="1"/>
  <c r="CB219"/>
  <c r="CC219" s="1"/>
  <c r="CB211"/>
  <c r="CC211" s="1"/>
  <c r="CB214"/>
  <c r="CC214" s="1"/>
  <c r="CB220"/>
  <c r="CC220" s="1"/>
  <c r="CB223"/>
  <c r="CC223" s="1"/>
  <c r="CB221"/>
  <c r="CC221" s="1"/>
  <c r="CB215"/>
  <c r="CC215" s="1"/>
  <c r="CB184"/>
  <c r="CC184" s="1"/>
  <c r="CB183"/>
  <c r="CC183" s="1"/>
  <c r="CB182"/>
  <c r="CC182" s="1"/>
  <c r="CB181"/>
  <c r="CC181" s="1"/>
  <c r="CB177"/>
  <c r="CC177" s="1"/>
  <c r="CB175"/>
  <c r="CC175" s="1"/>
  <c r="CB169"/>
  <c r="CC169" s="1"/>
  <c r="CB167"/>
  <c r="CC167" s="1"/>
  <c r="CB166"/>
  <c r="CC166" s="1"/>
  <c r="CB165"/>
  <c r="CB178"/>
  <c r="CC178" s="1"/>
  <c r="CB176"/>
  <c r="CC176" s="1"/>
  <c r="CB174"/>
  <c r="CC174" s="1"/>
  <c r="CB168"/>
  <c r="CC168" s="1"/>
  <c r="CB180"/>
  <c r="CC180" s="1"/>
  <c r="CB179"/>
  <c r="CC179" s="1"/>
  <c r="CB173"/>
  <c r="CC173" s="1"/>
  <c r="CB172"/>
  <c r="CC172" s="1"/>
  <c r="CB171"/>
  <c r="CC171" s="1"/>
  <c r="CB170"/>
  <c r="CC170" s="1"/>
  <c r="A132"/>
  <c r="A88"/>
  <c r="AW319"/>
  <c r="AW315"/>
  <c r="AW307"/>
  <c r="AW306"/>
  <c r="AW305"/>
  <c r="AW316"/>
  <c r="AW313"/>
  <c r="AW317"/>
  <c r="AW311"/>
  <c r="E328"/>
  <c r="AW318"/>
  <c r="AW314"/>
  <c r="AW312"/>
  <c r="AW310"/>
  <c r="AW309"/>
  <c r="AW308"/>
  <c r="AW304"/>
  <c r="AW303"/>
  <c r="AW301"/>
  <c r="BE302"/>
  <c r="AW302"/>
  <c r="AW300"/>
  <c r="AI255"/>
  <c r="AG266" s="1"/>
  <c r="G280" s="1"/>
  <c r="AH254"/>
  <c r="AG265" s="1"/>
  <c r="F280" s="1"/>
  <c r="F243"/>
  <c r="CU213"/>
  <c r="CL221"/>
  <c r="CL214"/>
  <c r="CL211"/>
  <c r="CL213"/>
  <c r="CL217"/>
  <c r="CL223"/>
  <c r="CL216"/>
  <c r="CL226"/>
  <c r="CL228"/>
  <c r="CL224"/>
  <c r="CL220"/>
  <c r="CL227"/>
  <c r="CL219"/>
  <c r="CL212"/>
  <c r="CL215"/>
  <c r="CL222"/>
  <c r="CL210"/>
  <c r="CL225"/>
  <c r="CL218"/>
  <c r="CL229"/>
  <c r="BV210"/>
  <c r="BS220" s="1"/>
  <c r="H240" s="1"/>
  <c r="BU209"/>
  <c r="BS219" s="1"/>
  <c r="G240" s="1"/>
  <c r="CH170"/>
  <c r="CG173" s="1"/>
  <c r="CH169"/>
  <c r="CG172" s="1"/>
  <c r="E198"/>
  <c r="CU168"/>
  <c r="CL166"/>
  <c r="CL175"/>
  <c r="CL183"/>
  <c r="CL181"/>
  <c r="CL176"/>
  <c r="CL167"/>
  <c r="CL182"/>
  <c r="CL169"/>
  <c r="CL178"/>
  <c r="CL168"/>
  <c r="CL174"/>
  <c r="CL179"/>
  <c r="CL171"/>
  <c r="CL172"/>
  <c r="CL180"/>
  <c r="CL170"/>
  <c r="CL173"/>
  <c r="CL184"/>
  <c r="CL177"/>
  <c r="CL165"/>
  <c r="AS262"/>
  <c r="AS261"/>
  <c r="AS263" s="1"/>
  <c r="AW273"/>
  <c r="AW269"/>
  <c r="AW267"/>
  <c r="AW265"/>
  <c r="AW264"/>
  <c r="AW263"/>
  <c r="AW257"/>
  <c r="AW255"/>
  <c r="E283"/>
  <c r="AW272"/>
  <c r="AW268"/>
  <c r="AW259"/>
  <c r="AW258"/>
  <c r="AW274"/>
  <c r="AW262"/>
  <c r="AW261"/>
  <c r="AW270"/>
  <c r="AW256"/>
  <c r="AW271"/>
  <c r="AW266"/>
  <c r="AW260"/>
  <c r="BE257"/>
  <c r="AT256" i="53"/>
  <c r="AU256" s="1"/>
  <c r="AT268"/>
  <c r="AU268" s="1"/>
  <c r="AT263"/>
  <c r="AU263" s="1"/>
  <c r="AT255"/>
  <c r="AT272"/>
  <c r="AU272" s="1"/>
  <c r="AT265"/>
  <c r="AU265" s="1"/>
  <c r="AT273"/>
  <c r="AU273" s="1"/>
  <c r="AT259"/>
  <c r="AU259" s="1"/>
  <c r="AT266"/>
  <c r="AU266" s="1"/>
  <c r="AT267"/>
  <c r="AU267" s="1"/>
  <c r="AT271"/>
  <c r="AU271" s="1"/>
  <c r="AT257"/>
  <c r="AU257" s="1"/>
  <c r="AT261"/>
  <c r="AU261" s="1"/>
  <c r="AT274"/>
  <c r="AU274" s="1"/>
  <c r="AT258"/>
  <c r="AU258" s="1"/>
  <c r="AT270"/>
  <c r="AU270" s="1"/>
  <c r="AT260"/>
  <c r="AU260" s="1"/>
  <c r="AT264"/>
  <c r="AU264" s="1"/>
  <c r="AT269"/>
  <c r="AU269" s="1"/>
  <c r="AT262"/>
  <c r="AU262" s="1"/>
  <c r="BU209"/>
  <c r="BS219" s="1"/>
  <c r="G240" s="1"/>
  <c r="BV210"/>
  <c r="BS220" s="1"/>
  <c r="H240" s="1"/>
  <c r="CB229"/>
  <c r="CC229" s="1"/>
  <c r="CB213"/>
  <c r="CC213" s="1"/>
  <c r="CB211"/>
  <c r="CC211" s="1"/>
  <c r="CB215"/>
  <c r="CC215" s="1"/>
  <c r="CB221"/>
  <c r="CC221" s="1"/>
  <c r="CB224"/>
  <c r="CC224" s="1"/>
  <c r="CB219"/>
  <c r="CC219" s="1"/>
  <c r="CB216"/>
  <c r="CC216" s="1"/>
  <c r="CB223"/>
  <c r="CC223" s="1"/>
  <c r="CB228"/>
  <c r="CC228" s="1"/>
  <c r="CB226"/>
  <c r="CC226" s="1"/>
  <c r="CB222"/>
  <c r="CC222" s="1"/>
  <c r="CB217"/>
  <c r="CC217" s="1"/>
  <c r="CB212"/>
  <c r="CC212" s="1"/>
  <c r="CB227"/>
  <c r="CC227" s="1"/>
  <c r="CB225"/>
  <c r="CC225" s="1"/>
  <c r="CB210"/>
  <c r="CB220"/>
  <c r="CC220" s="1"/>
  <c r="CB214"/>
  <c r="CC214" s="1"/>
  <c r="CB218"/>
  <c r="CC218" s="1"/>
  <c r="AO255"/>
  <c r="AM266" s="1"/>
  <c r="G281" s="1"/>
  <c r="AN254"/>
  <c r="AM265" s="1"/>
  <c r="F281" s="1"/>
  <c r="AT318"/>
  <c r="AU318" s="1"/>
  <c r="AT310"/>
  <c r="AU310" s="1"/>
  <c r="AT319"/>
  <c r="AU319" s="1"/>
  <c r="AT303"/>
  <c r="AU303" s="1"/>
  <c r="AT312"/>
  <c r="AU312" s="1"/>
  <c r="AT305"/>
  <c r="AU305" s="1"/>
  <c r="AT317"/>
  <c r="AU317" s="1"/>
  <c r="AT314"/>
  <c r="AU314" s="1"/>
  <c r="AT308"/>
  <c r="AU308" s="1"/>
  <c r="AT315"/>
  <c r="AU315" s="1"/>
  <c r="AT306"/>
  <c r="AU306" s="1"/>
  <c r="AT313"/>
  <c r="AU313" s="1"/>
  <c r="AT300"/>
  <c r="AT311"/>
  <c r="AU311" s="1"/>
  <c r="AT301"/>
  <c r="AU301" s="1"/>
  <c r="AT309"/>
  <c r="AU309" s="1"/>
  <c r="AT307"/>
  <c r="AU307" s="1"/>
  <c r="AT316"/>
  <c r="AU316" s="1"/>
  <c r="AT304"/>
  <c r="AU304" s="1"/>
  <c r="AT302"/>
  <c r="AU302" s="1"/>
  <c r="CG214"/>
  <c r="CG215"/>
  <c r="CG216" s="1"/>
  <c r="CC165"/>
  <c r="BZ176" s="1"/>
  <c r="G196" s="1"/>
  <c r="CB164"/>
  <c r="BZ175" s="1"/>
  <c r="F196" s="1"/>
  <c r="BC316"/>
  <c r="BC313"/>
  <c r="BC307"/>
  <c r="BC305"/>
  <c r="BC303"/>
  <c r="BC300"/>
  <c r="E329"/>
  <c r="BC317"/>
  <c r="BC318"/>
  <c r="BC314"/>
  <c r="BC312"/>
  <c r="BC311"/>
  <c r="BC309"/>
  <c r="BC319"/>
  <c r="BC315"/>
  <c r="BC310"/>
  <c r="BC308"/>
  <c r="BC306"/>
  <c r="BC301"/>
  <c r="BC304"/>
  <c r="BK302"/>
  <c r="BC302"/>
  <c r="CI184"/>
  <c r="CJ184" s="1"/>
  <c r="CI183"/>
  <c r="CJ183" s="1"/>
  <c r="CI182"/>
  <c r="CJ182" s="1"/>
  <c r="CI181"/>
  <c r="CJ181" s="1"/>
  <c r="CI180"/>
  <c r="CJ180" s="1"/>
  <c r="CI179"/>
  <c r="CJ179" s="1"/>
  <c r="CI173"/>
  <c r="CJ173" s="1"/>
  <c r="CI168"/>
  <c r="CJ168" s="1"/>
  <c r="CI172"/>
  <c r="CJ172" s="1"/>
  <c r="CI177"/>
  <c r="CJ177" s="1"/>
  <c r="CI170"/>
  <c r="CJ170" s="1"/>
  <c r="CI176"/>
  <c r="CJ176" s="1"/>
  <c r="CI174"/>
  <c r="CJ174" s="1"/>
  <c r="CI169"/>
  <c r="CJ169" s="1"/>
  <c r="CI178"/>
  <c r="CJ178" s="1"/>
  <c r="CI175"/>
  <c r="CJ175" s="1"/>
  <c r="CI171"/>
  <c r="CJ171" s="1"/>
  <c r="CI167"/>
  <c r="CJ167" s="1"/>
  <c r="CI166"/>
  <c r="CJ166" s="1"/>
  <c r="CI165"/>
  <c r="A88"/>
  <c r="A132"/>
  <c r="CO169"/>
  <c r="CN172" s="1"/>
  <c r="CO170"/>
  <c r="CN173" s="1"/>
  <c r="E284"/>
  <c r="BC274"/>
  <c r="BC271"/>
  <c r="BC268"/>
  <c r="BC262"/>
  <c r="BC260"/>
  <c r="BK257"/>
  <c r="BC270"/>
  <c r="BC267"/>
  <c r="BC263"/>
  <c r="BC256"/>
  <c r="BC272"/>
  <c r="BC266"/>
  <c r="BC265"/>
  <c r="BC273"/>
  <c r="BC264"/>
  <c r="BC259"/>
  <c r="BC258"/>
  <c r="BC257"/>
  <c r="BC269"/>
  <c r="BC261"/>
  <c r="BC255"/>
  <c r="F243"/>
  <c r="CU213"/>
  <c r="CL211"/>
  <c r="CL213"/>
  <c r="CL220"/>
  <c r="CL218"/>
  <c r="CL222"/>
  <c r="CL224"/>
  <c r="CL225"/>
  <c r="CL229"/>
  <c r="CL217"/>
  <c r="CL215"/>
  <c r="CL221"/>
  <c r="CL226"/>
  <c r="CL228"/>
  <c r="CL212"/>
  <c r="CL210"/>
  <c r="CL216"/>
  <c r="CL227"/>
  <c r="CL214"/>
  <c r="CL223"/>
  <c r="CL219"/>
  <c r="A221"/>
  <c r="A266" s="1"/>
  <c r="A311" s="1"/>
  <c r="A176"/>
  <c r="AY305"/>
  <c r="AY308" s="1"/>
  <c r="AY304"/>
  <c r="AY307" s="1"/>
  <c r="E199"/>
  <c r="DB168"/>
  <c r="CS179"/>
  <c r="CS181"/>
  <c r="CS168"/>
  <c r="CS167"/>
  <c r="CS175"/>
  <c r="CS166"/>
  <c r="CS165"/>
  <c r="CS173"/>
  <c r="CS172"/>
  <c r="CS170"/>
  <c r="CS183"/>
  <c r="CS180"/>
  <c r="CS177"/>
  <c r="CS184"/>
  <c r="CS176"/>
  <c r="CS178"/>
  <c r="CS174"/>
  <c r="CS182"/>
  <c r="CS171"/>
  <c r="CS169"/>
  <c r="AY262"/>
  <c r="AY261"/>
  <c r="AY263" s="1"/>
  <c r="AO300"/>
  <c r="AM311" s="1"/>
  <c r="G326" s="1"/>
  <c r="AN299"/>
  <c r="AM310" s="1"/>
  <c r="F326" s="1"/>
  <c r="AS305" i="52"/>
  <c r="AS308" s="1"/>
  <c r="AS304"/>
  <c r="AS307" s="1"/>
  <c r="F244"/>
  <c r="DB213"/>
  <c r="CS214"/>
  <c r="CS222"/>
  <c r="CS213"/>
  <c r="CS225"/>
  <c r="CS211"/>
  <c r="CS221"/>
  <c r="CS229"/>
  <c r="CS212"/>
  <c r="CS226"/>
  <c r="CS216"/>
  <c r="CS219"/>
  <c r="CS227"/>
  <c r="CS228"/>
  <c r="CS223"/>
  <c r="CS224"/>
  <c r="CS220"/>
  <c r="CS215"/>
  <c r="CS218"/>
  <c r="CS217"/>
  <c r="CS210"/>
  <c r="BV165"/>
  <c r="BS176" s="1"/>
  <c r="G195" s="1"/>
  <c r="BU164"/>
  <c r="BS175" s="1"/>
  <c r="F195" s="1"/>
  <c r="AN310"/>
  <c r="AO310" s="1"/>
  <c r="AN309"/>
  <c r="AO309" s="1"/>
  <c r="AN304"/>
  <c r="AO304" s="1"/>
  <c r="AN311"/>
  <c r="AO311" s="1"/>
  <c r="AN318"/>
  <c r="AO318" s="1"/>
  <c r="AN305"/>
  <c r="AO305" s="1"/>
  <c r="AN315"/>
  <c r="AO315" s="1"/>
  <c r="AN306"/>
  <c r="AO306" s="1"/>
  <c r="AN313"/>
  <c r="AO313" s="1"/>
  <c r="AN303"/>
  <c r="AO303" s="1"/>
  <c r="AN308"/>
  <c r="AO308" s="1"/>
  <c r="AN312"/>
  <c r="AO312" s="1"/>
  <c r="AN302"/>
  <c r="AO302" s="1"/>
  <c r="AN316"/>
  <c r="AO316" s="1"/>
  <c r="AN317"/>
  <c r="AO317" s="1"/>
  <c r="AN301"/>
  <c r="AO301" s="1"/>
  <c r="AN314"/>
  <c r="AO314" s="1"/>
  <c r="AN307"/>
  <c r="AO307" s="1"/>
  <c r="AN319"/>
  <c r="AO319" s="1"/>
  <c r="AN300"/>
  <c r="AS261"/>
  <c r="AS263" s="1"/>
  <c r="AS262"/>
  <c r="CI227"/>
  <c r="CJ227" s="1"/>
  <c r="CI225"/>
  <c r="CJ225" s="1"/>
  <c r="CI223"/>
  <c r="CJ223" s="1"/>
  <c r="CI221"/>
  <c r="CJ221" s="1"/>
  <c r="CI222"/>
  <c r="CJ222" s="1"/>
  <c r="CI213"/>
  <c r="CJ213" s="1"/>
  <c r="CI229"/>
  <c r="CJ229" s="1"/>
  <c r="CI219"/>
  <c r="CJ219" s="1"/>
  <c r="CI224"/>
  <c r="CJ224" s="1"/>
  <c r="CI217"/>
  <c r="CJ217" s="1"/>
  <c r="CI214"/>
  <c r="CJ214" s="1"/>
  <c r="CI220"/>
  <c r="CJ220" s="1"/>
  <c r="CI210"/>
  <c r="CI211"/>
  <c r="CJ211" s="1"/>
  <c r="CI215"/>
  <c r="CJ215" s="1"/>
  <c r="CI228"/>
  <c r="CJ228" s="1"/>
  <c r="CI226"/>
  <c r="CJ226" s="1"/>
  <c r="CI218"/>
  <c r="CJ218" s="1"/>
  <c r="CI216"/>
  <c r="CJ216" s="1"/>
  <c r="CI212"/>
  <c r="CJ212" s="1"/>
  <c r="CB184"/>
  <c r="CC184" s="1"/>
  <c r="CB183"/>
  <c r="CC183" s="1"/>
  <c r="CB182"/>
  <c r="CC182" s="1"/>
  <c r="CB181"/>
  <c r="CC181" s="1"/>
  <c r="CB178"/>
  <c r="CC178" s="1"/>
  <c r="CB180"/>
  <c r="CC180" s="1"/>
  <c r="CB179"/>
  <c r="CC179" s="1"/>
  <c r="CB172"/>
  <c r="CC172" s="1"/>
  <c r="CB177"/>
  <c r="CC177" s="1"/>
  <c r="CB176"/>
  <c r="CC176" s="1"/>
  <c r="CB169"/>
  <c r="CC169" s="1"/>
  <c r="CB175"/>
  <c r="CC175" s="1"/>
  <c r="CB174"/>
  <c r="CC174" s="1"/>
  <c r="CB168"/>
  <c r="CC168" s="1"/>
  <c r="CB173"/>
  <c r="CC173" s="1"/>
  <c r="CB171"/>
  <c r="CC171" s="1"/>
  <c r="CB167"/>
  <c r="CC167" s="1"/>
  <c r="CB166"/>
  <c r="CC166" s="1"/>
  <c r="CB165"/>
  <c r="CB170"/>
  <c r="CC170" s="1"/>
  <c r="CC210"/>
  <c r="BZ220" s="1"/>
  <c r="H241" s="1"/>
  <c r="CB209"/>
  <c r="BZ219" s="1"/>
  <c r="G241" s="1"/>
  <c r="A221"/>
  <c r="A266" s="1"/>
  <c r="A311" s="1"/>
  <c r="A176"/>
  <c r="A88"/>
  <c r="A132"/>
  <c r="E283"/>
  <c r="AW273"/>
  <c r="AW274"/>
  <c r="AW272"/>
  <c r="AW266"/>
  <c r="AW258"/>
  <c r="AW268"/>
  <c r="AW264"/>
  <c r="AW259"/>
  <c r="AW269"/>
  <c r="AW263"/>
  <c r="AW262"/>
  <c r="AW261"/>
  <c r="AW255"/>
  <c r="AW270"/>
  <c r="AW267"/>
  <c r="AW265"/>
  <c r="AW256"/>
  <c r="AW271"/>
  <c r="AW260"/>
  <c r="BE257"/>
  <c r="AW257"/>
  <c r="AW319"/>
  <c r="AW315"/>
  <c r="AW307"/>
  <c r="AW306"/>
  <c r="AW305"/>
  <c r="AW316"/>
  <c r="AW313"/>
  <c r="AW304"/>
  <c r="AW303"/>
  <c r="AW302"/>
  <c r="AW300"/>
  <c r="AW317"/>
  <c r="AW311"/>
  <c r="E328"/>
  <c r="AW318"/>
  <c r="AW314"/>
  <c r="AW312"/>
  <c r="AW310"/>
  <c r="AW309"/>
  <c r="AW308"/>
  <c r="AW301"/>
  <c r="BE302"/>
  <c r="AI300"/>
  <c r="AG311" s="1"/>
  <c r="G325" s="1"/>
  <c r="AH299"/>
  <c r="AG310" s="1"/>
  <c r="F325" s="1"/>
  <c r="AH254"/>
  <c r="AG265" s="1"/>
  <c r="F280" s="1"/>
  <c r="AI255"/>
  <c r="AG266" s="1"/>
  <c r="G280" s="1"/>
  <c r="CH170"/>
  <c r="CG173" s="1"/>
  <c r="CH169"/>
  <c r="CG172" s="1"/>
  <c r="E198"/>
  <c r="CU168"/>
  <c r="CL166"/>
  <c r="CL169"/>
  <c r="CL167"/>
  <c r="CL181"/>
  <c r="CL182"/>
  <c r="CL180"/>
  <c r="CL184"/>
  <c r="CL171"/>
  <c r="CL168"/>
  <c r="CL177"/>
  <c r="CL176"/>
  <c r="CL174"/>
  <c r="CL179"/>
  <c r="CL183"/>
  <c r="CL173"/>
  <c r="CL172"/>
  <c r="CL175"/>
  <c r="CL178"/>
  <c r="CL165"/>
  <c r="CL170"/>
  <c r="AN274"/>
  <c r="AO274" s="1"/>
  <c r="AN267"/>
  <c r="AO267" s="1"/>
  <c r="AN272"/>
  <c r="AO272" s="1"/>
  <c r="AN261"/>
  <c r="AO261" s="1"/>
  <c r="AN260"/>
  <c r="AO260" s="1"/>
  <c r="AN269"/>
  <c r="AO269" s="1"/>
  <c r="AN262"/>
  <c r="AO262" s="1"/>
  <c r="AN270"/>
  <c r="AO270" s="1"/>
  <c r="AN271"/>
  <c r="AO271" s="1"/>
  <c r="AN257"/>
  <c r="AO257" s="1"/>
  <c r="AN264"/>
  <c r="AO264" s="1"/>
  <c r="AN255"/>
  <c r="AN263"/>
  <c r="AO263" s="1"/>
  <c r="AN265"/>
  <c r="AO265" s="1"/>
  <c r="AN258"/>
  <c r="AO258" s="1"/>
  <c r="AN273"/>
  <c r="AO273" s="1"/>
  <c r="AN268"/>
  <c r="AO268" s="1"/>
  <c r="AN266"/>
  <c r="AO266" s="1"/>
  <c r="AN256"/>
  <c r="AO256" s="1"/>
  <c r="AN259"/>
  <c r="AO259" s="1"/>
  <c r="CN214"/>
  <c r="CN215"/>
  <c r="CN216" s="1"/>
  <c r="AS262" i="51"/>
  <c r="AS261"/>
  <c r="AS263" s="1"/>
  <c r="F243"/>
  <c r="CU213"/>
  <c r="CL221"/>
  <c r="CL229"/>
  <c r="CL211"/>
  <c r="CL220"/>
  <c r="CL227"/>
  <c r="CL212"/>
  <c r="CL222"/>
  <c r="CL214"/>
  <c r="CL216"/>
  <c r="CL218"/>
  <c r="CL223"/>
  <c r="CL225"/>
  <c r="CL226"/>
  <c r="CL219"/>
  <c r="CL210"/>
  <c r="CL217"/>
  <c r="CL224"/>
  <c r="CL228"/>
  <c r="CL215"/>
  <c r="CL213"/>
  <c r="E199"/>
  <c r="DB168"/>
  <c r="CS171"/>
  <c r="CS182"/>
  <c r="CS169"/>
  <c r="CS178"/>
  <c r="CS180"/>
  <c r="CS177"/>
  <c r="CS184"/>
  <c r="CS176"/>
  <c r="CS166"/>
  <c r="CS175"/>
  <c r="CS181"/>
  <c r="CS173"/>
  <c r="CS167"/>
  <c r="CS170"/>
  <c r="CS183"/>
  <c r="CS165"/>
  <c r="CS179"/>
  <c r="CS168"/>
  <c r="CS172"/>
  <c r="CS174"/>
  <c r="AN316"/>
  <c r="AO316" s="1"/>
  <c r="AN310"/>
  <c r="AO310" s="1"/>
  <c r="AN318"/>
  <c r="AO318" s="1"/>
  <c r="AN305"/>
  <c r="AO305" s="1"/>
  <c r="AN315"/>
  <c r="AO315" s="1"/>
  <c r="AN306"/>
  <c r="AO306" s="1"/>
  <c r="AN302"/>
  <c r="AO302" s="1"/>
  <c r="AN300"/>
  <c r="AN312"/>
  <c r="AO312" s="1"/>
  <c r="AN301"/>
  <c r="AO301" s="1"/>
  <c r="AN311"/>
  <c r="AO311" s="1"/>
  <c r="AN308"/>
  <c r="AO308" s="1"/>
  <c r="AN314"/>
  <c r="AO314" s="1"/>
  <c r="AN307"/>
  <c r="AO307" s="1"/>
  <c r="AN319"/>
  <c r="AO319" s="1"/>
  <c r="AN313"/>
  <c r="AO313" s="1"/>
  <c r="AN303"/>
  <c r="AO303" s="1"/>
  <c r="AN317"/>
  <c r="AO317" s="1"/>
  <c r="AN309"/>
  <c r="AO309" s="1"/>
  <c r="AN304"/>
  <c r="AO304" s="1"/>
  <c r="CB229"/>
  <c r="CC229" s="1"/>
  <c r="CB224"/>
  <c r="CC224" s="1"/>
  <c r="CB219"/>
  <c r="CC219" s="1"/>
  <c r="CB215"/>
  <c r="CC215" s="1"/>
  <c r="CB225"/>
  <c r="CC225" s="1"/>
  <c r="CB212"/>
  <c r="CC212" s="1"/>
  <c r="CB228"/>
  <c r="CC228" s="1"/>
  <c r="CB220"/>
  <c r="CC220" s="1"/>
  <c r="CB221"/>
  <c r="CC221" s="1"/>
  <c r="CB216"/>
  <c r="CC216" s="1"/>
  <c r="CB213"/>
  <c r="CC213" s="1"/>
  <c r="CB227"/>
  <c r="CC227" s="1"/>
  <c r="CB211"/>
  <c r="CC211" s="1"/>
  <c r="CB223"/>
  <c r="CC223" s="1"/>
  <c r="CB210"/>
  <c r="CB218"/>
  <c r="CC218" s="1"/>
  <c r="CB226"/>
  <c r="CC226" s="1"/>
  <c r="CB217"/>
  <c r="CC217" s="1"/>
  <c r="CB214"/>
  <c r="CC214" s="1"/>
  <c r="CB222"/>
  <c r="CC222" s="1"/>
  <c r="CG215"/>
  <c r="CG216" s="1"/>
  <c r="CG214"/>
  <c r="A131"/>
  <c r="A87"/>
  <c r="AH299"/>
  <c r="AG310" s="1"/>
  <c r="F325" s="1"/>
  <c r="AI300"/>
  <c r="AG311" s="1"/>
  <c r="G325" s="1"/>
  <c r="AN271"/>
  <c r="AO271" s="1"/>
  <c r="AN260"/>
  <c r="AO260" s="1"/>
  <c r="AN263"/>
  <c r="AO263" s="1"/>
  <c r="AN274"/>
  <c r="AO274" s="1"/>
  <c r="AN265"/>
  <c r="AO265" s="1"/>
  <c r="AN267"/>
  <c r="AO267" s="1"/>
  <c r="AN256"/>
  <c r="AO256" s="1"/>
  <c r="AN273"/>
  <c r="AO273" s="1"/>
  <c r="AN264"/>
  <c r="AO264" s="1"/>
  <c r="AN270"/>
  <c r="AO270" s="1"/>
  <c r="AN257"/>
  <c r="AO257" s="1"/>
  <c r="AN266"/>
  <c r="AO266" s="1"/>
  <c r="AN261"/>
  <c r="AO261" s="1"/>
  <c r="AN269"/>
  <c r="AO269" s="1"/>
  <c r="AN268"/>
  <c r="AO268" s="1"/>
  <c r="AN258"/>
  <c r="AO258" s="1"/>
  <c r="AN272"/>
  <c r="AO272" s="1"/>
  <c r="AN259"/>
  <c r="AO259" s="1"/>
  <c r="AN262"/>
  <c r="AO262" s="1"/>
  <c r="AN255"/>
  <c r="CO170"/>
  <c r="CN173" s="1"/>
  <c r="CO169"/>
  <c r="CN172" s="1"/>
  <c r="CI182"/>
  <c r="CJ182" s="1"/>
  <c r="CI181"/>
  <c r="CJ181" s="1"/>
  <c r="CI180"/>
  <c r="CJ180" s="1"/>
  <c r="CI179"/>
  <c r="CJ179" s="1"/>
  <c r="CI184"/>
  <c r="CJ184" s="1"/>
  <c r="CI183"/>
  <c r="CJ183" s="1"/>
  <c r="CI178"/>
  <c r="CJ178" s="1"/>
  <c r="CI175"/>
  <c r="CJ175" s="1"/>
  <c r="CI174"/>
  <c r="CJ174" s="1"/>
  <c r="CI169"/>
  <c r="CJ169" s="1"/>
  <c r="CI176"/>
  <c r="CJ176" s="1"/>
  <c r="CI168"/>
  <c r="CJ168" s="1"/>
  <c r="CI167"/>
  <c r="CJ167" s="1"/>
  <c r="CI166"/>
  <c r="CJ166" s="1"/>
  <c r="CI165"/>
  <c r="CI173"/>
  <c r="CJ173" s="1"/>
  <c r="CI171"/>
  <c r="CJ171" s="1"/>
  <c r="CI172"/>
  <c r="CJ172" s="1"/>
  <c r="CI177"/>
  <c r="CJ177" s="1"/>
  <c r="CI170"/>
  <c r="CJ170" s="1"/>
  <c r="A220"/>
  <c r="A265" s="1"/>
  <c r="A310" s="1"/>
  <c r="A175"/>
  <c r="E283"/>
  <c r="AW270"/>
  <c r="AW262"/>
  <c r="BE257"/>
  <c r="AW256"/>
  <c r="AW272"/>
  <c r="AW268"/>
  <c r="AW259"/>
  <c r="AW258"/>
  <c r="AW257"/>
  <c r="AW274"/>
  <c r="AW273"/>
  <c r="AW264"/>
  <c r="AW261"/>
  <c r="AW269"/>
  <c r="AW263"/>
  <c r="AW255"/>
  <c r="AW271"/>
  <c r="AW267"/>
  <c r="AW266"/>
  <c r="AW265"/>
  <c r="AW260"/>
  <c r="AS305"/>
  <c r="AS308" s="1"/>
  <c r="AS304"/>
  <c r="AS307" s="1"/>
  <c r="AW319"/>
  <c r="AW315"/>
  <c r="AW307"/>
  <c r="AW306"/>
  <c r="AW305"/>
  <c r="AW316"/>
  <c r="AW313"/>
  <c r="AW317"/>
  <c r="AW311"/>
  <c r="E328"/>
  <c r="AW318"/>
  <c r="AW314"/>
  <c r="AW312"/>
  <c r="AW310"/>
  <c r="AW309"/>
  <c r="AW308"/>
  <c r="AW304"/>
  <c r="AW300"/>
  <c r="AW303"/>
  <c r="AW301"/>
  <c r="BE302"/>
  <c r="AW302"/>
  <c r="BU209"/>
  <c r="BS219" s="1"/>
  <c r="G240" s="1"/>
  <c r="BV210"/>
  <c r="BS220" s="1"/>
  <c r="H240" s="1"/>
  <c r="CB164"/>
  <c r="BZ175" s="1"/>
  <c r="F196" s="1"/>
  <c r="CC165"/>
  <c r="BZ176" s="1"/>
  <c r="G196" s="1"/>
  <c r="AH254"/>
  <c r="AG265" s="1"/>
  <c r="F280" s="1"/>
  <c r="AI255"/>
  <c r="AG266" s="1"/>
  <c r="G280" s="1"/>
  <c r="AI255" i="50"/>
  <c r="AG266" s="1"/>
  <c r="G280" s="1"/>
  <c r="AH254"/>
  <c r="AG265" s="1"/>
  <c r="F280" s="1"/>
  <c r="CB176"/>
  <c r="CC176" s="1"/>
  <c r="CB184"/>
  <c r="CC184" s="1"/>
  <c r="CB183"/>
  <c r="CC183" s="1"/>
  <c r="CB182"/>
  <c r="CC182" s="1"/>
  <c r="CB181"/>
  <c r="CC181" s="1"/>
  <c r="CB180"/>
  <c r="CC180" s="1"/>
  <c r="CB179"/>
  <c r="CC179" s="1"/>
  <c r="CB173"/>
  <c r="CC173" s="1"/>
  <c r="CB169"/>
  <c r="CC169" s="1"/>
  <c r="CB167"/>
  <c r="CC167" s="1"/>
  <c r="CB166"/>
  <c r="CC166" s="1"/>
  <c r="CB165"/>
  <c r="CB172"/>
  <c r="CC172" s="1"/>
  <c r="CB168"/>
  <c r="CC168" s="1"/>
  <c r="CB178"/>
  <c r="CC178" s="1"/>
  <c r="CB175"/>
  <c r="CC175" s="1"/>
  <c r="CB174"/>
  <c r="CC174" s="1"/>
  <c r="CB171"/>
  <c r="CC171" s="1"/>
  <c r="CB170"/>
  <c r="CC170" s="1"/>
  <c r="CB177"/>
  <c r="CC177" s="1"/>
  <c r="BV210"/>
  <c r="BS220" s="1"/>
  <c r="H240" s="1"/>
  <c r="BU209"/>
  <c r="BS219" s="1"/>
  <c r="G240" s="1"/>
  <c r="CB229"/>
  <c r="CC229" s="1"/>
  <c r="CB227"/>
  <c r="CC227" s="1"/>
  <c r="CB222"/>
  <c r="CC222" s="1"/>
  <c r="CB214"/>
  <c r="CC214" s="1"/>
  <c r="CB211"/>
  <c r="CC211" s="1"/>
  <c r="CB212"/>
  <c r="CC212" s="1"/>
  <c r="CB228"/>
  <c r="CC228" s="1"/>
  <c r="CB215"/>
  <c r="CC215" s="1"/>
  <c r="CB218"/>
  <c r="CC218" s="1"/>
  <c r="CB219"/>
  <c r="CC219" s="1"/>
  <c r="CB226"/>
  <c r="CC226" s="1"/>
  <c r="CB221"/>
  <c r="CC221" s="1"/>
  <c r="CB216"/>
  <c r="CC216" s="1"/>
  <c r="CB210"/>
  <c r="CB220"/>
  <c r="CC220" s="1"/>
  <c r="CB225"/>
  <c r="CC225" s="1"/>
  <c r="CB223"/>
  <c r="CC223" s="1"/>
  <c r="CB217"/>
  <c r="CC217" s="1"/>
  <c r="CB213"/>
  <c r="CC213" s="1"/>
  <c r="CB224"/>
  <c r="CC224" s="1"/>
  <c r="AS262"/>
  <c r="AS261"/>
  <c r="AS263" s="1"/>
  <c r="BU164"/>
  <c r="BS175" s="1"/>
  <c r="F195" s="1"/>
  <c r="BV165"/>
  <c r="BS176" s="1"/>
  <c r="G195" s="1"/>
  <c r="AN268"/>
  <c r="AO268" s="1"/>
  <c r="AN258"/>
  <c r="AO258" s="1"/>
  <c r="AN272"/>
  <c r="AO272" s="1"/>
  <c r="AN269"/>
  <c r="AO269" s="1"/>
  <c r="AN262"/>
  <c r="AO262" s="1"/>
  <c r="AN271"/>
  <c r="AO271" s="1"/>
  <c r="AN260"/>
  <c r="AO260" s="1"/>
  <c r="AN265"/>
  <c r="AO265" s="1"/>
  <c r="AN259"/>
  <c r="AO259" s="1"/>
  <c r="AN264"/>
  <c r="AO264" s="1"/>
  <c r="AN255"/>
  <c r="AN274"/>
  <c r="AO274" s="1"/>
  <c r="AN266"/>
  <c r="AO266" s="1"/>
  <c r="AN263"/>
  <c r="AO263" s="1"/>
  <c r="AN270"/>
  <c r="AO270" s="1"/>
  <c r="AN261"/>
  <c r="AO261" s="1"/>
  <c r="AN256"/>
  <c r="AO256" s="1"/>
  <c r="AN273"/>
  <c r="AO273" s="1"/>
  <c r="AN257"/>
  <c r="AO257" s="1"/>
  <c r="AN267"/>
  <c r="AO267" s="1"/>
  <c r="F243"/>
  <c r="CU213"/>
  <c r="CL215"/>
  <c r="CL220"/>
  <c r="CL224"/>
  <c r="CL213"/>
  <c r="CL219"/>
  <c r="CL227"/>
  <c r="CL228"/>
  <c r="CL226"/>
  <c r="CL229"/>
  <c r="CL223"/>
  <c r="CL225"/>
  <c r="CL210"/>
  <c r="CL217"/>
  <c r="CL214"/>
  <c r="CL218"/>
  <c r="CL221"/>
  <c r="CL216"/>
  <c r="CL211"/>
  <c r="CL212"/>
  <c r="CL222"/>
  <c r="E198"/>
  <c r="CU168"/>
  <c r="CL174"/>
  <c r="CL179"/>
  <c r="CL175"/>
  <c r="CL168"/>
  <c r="CL172"/>
  <c r="CL182"/>
  <c r="CL184"/>
  <c r="CL169"/>
  <c r="CL165"/>
  <c r="CL180"/>
  <c r="CL183"/>
  <c r="CL170"/>
  <c r="CL181"/>
  <c r="CL178"/>
  <c r="CL166"/>
  <c r="CL176"/>
  <c r="CL177"/>
  <c r="CL173"/>
  <c r="CL171"/>
  <c r="CL167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A221"/>
  <c r="A266" s="1"/>
  <c r="A311" s="1"/>
  <c r="A176"/>
  <c r="AI300"/>
  <c r="AG311" s="1"/>
  <c r="G325" s="1"/>
  <c r="AH299"/>
  <c r="AG310" s="1"/>
  <c r="F325" s="1"/>
  <c r="CG214"/>
  <c r="CG215"/>
  <c r="CG216" s="1"/>
  <c r="CH169"/>
  <c r="CG172" s="1"/>
  <c r="CH170"/>
  <c r="CG173" s="1"/>
  <c r="AS305"/>
  <c r="AS308" s="1"/>
  <c r="AS304"/>
  <c r="AS307" s="1"/>
  <c r="AN311"/>
  <c r="AO311" s="1"/>
  <c r="AN308"/>
  <c r="AO308" s="1"/>
  <c r="AN312"/>
  <c r="AO312" s="1"/>
  <c r="AN319"/>
  <c r="AO319" s="1"/>
  <c r="AN313"/>
  <c r="AO313" s="1"/>
  <c r="AN303"/>
  <c r="AO303" s="1"/>
  <c r="AN317"/>
  <c r="AO317" s="1"/>
  <c r="AN301"/>
  <c r="AO301" s="1"/>
  <c r="AN314"/>
  <c r="AO314" s="1"/>
  <c r="AN307"/>
  <c r="AO307" s="1"/>
  <c r="AN304"/>
  <c r="AO304" s="1"/>
  <c r="AN316"/>
  <c r="AO316" s="1"/>
  <c r="AN310"/>
  <c r="AO310" s="1"/>
  <c r="AN309"/>
  <c r="AO309" s="1"/>
  <c r="AN315"/>
  <c r="AO315" s="1"/>
  <c r="AN306"/>
  <c r="AO306" s="1"/>
  <c r="AN300"/>
  <c r="AN318"/>
  <c r="AO318" s="1"/>
  <c r="AN305"/>
  <c r="AO305" s="1"/>
  <c r="AN302"/>
  <c r="AO302" s="1"/>
  <c r="A132"/>
  <c r="A88"/>
  <c r="AW270"/>
  <c r="AW262"/>
  <c r="BE257"/>
  <c r="AW256"/>
  <c r="AW271"/>
  <c r="AW268"/>
  <c r="AW261"/>
  <c r="AW273"/>
  <c r="AW269"/>
  <c r="AW267"/>
  <c r="AW265"/>
  <c r="AW264"/>
  <c r="AW263"/>
  <c r="AW257"/>
  <c r="AW255"/>
  <c r="E283"/>
  <c r="AW274"/>
  <c r="AW260"/>
  <c r="AW272"/>
  <c r="AW258"/>
  <c r="AW259"/>
  <c r="AW266"/>
  <c r="AW319" i="49"/>
  <c r="AW315"/>
  <c r="AW307"/>
  <c r="AW306"/>
  <c r="AW305"/>
  <c r="AW316"/>
  <c r="AW313"/>
  <c r="AW317"/>
  <c r="AW311"/>
  <c r="E328"/>
  <c r="AW318"/>
  <c r="AW314"/>
  <c r="AW312"/>
  <c r="AW310"/>
  <c r="AW309"/>
  <c r="AW308"/>
  <c r="AW301"/>
  <c r="AW303"/>
  <c r="AW304"/>
  <c r="BE302"/>
  <c r="AW302"/>
  <c r="AW300"/>
  <c r="AS262"/>
  <c r="AS261"/>
  <c r="AS263" s="1"/>
  <c r="BU209"/>
  <c r="BS219" s="1"/>
  <c r="G240" s="1"/>
  <c r="BV210"/>
  <c r="BS220" s="1"/>
  <c r="H240" s="1"/>
  <c r="CB164"/>
  <c r="BZ175" s="1"/>
  <c r="F196" s="1"/>
  <c r="CC165"/>
  <c r="BZ176" s="1"/>
  <c r="G196" s="1"/>
  <c r="AN270"/>
  <c r="AO270" s="1"/>
  <c r="AN261"/>
  <c r="AO261" s="1"/>
  <c r="AN256"/>
  <c r="AO256" s="1"/>
  <c r="AN269"/>
  <c r="AO269" s="1"/>
  <c r="AN262"/>
  <c r="AO262" s="1"/>
  <c r="AN265"/>
  <c r="AO265" s="1"/>
  <c r="AN255"/>
  <c r="AN257"/>
  <c r="AO257" s="1"/>
  <c r="AN259"/>
  <c r="AO259" s="1"/>
  <c r="AN273"/>
  <c r="AO273" s="1"/>
  <c r="AN263"/>
  <c r="AO263" s="1"/>
  <c r="AN274"/>
  <c r="AO274" s="1"/>
  <c r="AN266"/>
  <c r="AO266" s="1"/>
  <c r="AN267"/>
  <c r="AO267" s="1"/>
  <c r="AN258"/>
  <c r="AO258" s="1"/>
  <c r="AN268"/>
  <c r="AO268" s="1"/>
  <c r="AN264"/>
  <c r="AO264" s="1"/>
  <c r="AN271"/>
  <c r="AO271" s="1"/>
  <c r="AN260"/>
  <c r="AO260" s="1"/>
  <c r="AN272"/>
  <c r="AO272" s="1"/>
  <c r="E199"/>
  <c r="DB168"/>
  <c r="CS171"/>
  <c r="CS167"/>
  <c r="CS173"/>
  <c r="CS168"/>
  <c r="CS172"/>
  <c r="CS183"/>
  <c r="CS178"/>
  <c r="CS182"/>
  <c r="CS166"/>
  <c r="CS177"/>
  <c r="CS184"/>
  <c r="CS174"/>
  <c r="CS181"/>
  <c r="CS170"/>
  <c r="CS176"/>
  <c r="CS175"/>
  <c r="CS165"/>
  <c r="CS169"/>
  <c r="CS180"/>
  <c r="CS179"/>
  <c r="F243"/>
  <c r="CU213"/>
  <c r="CL219"/>
  <c r="CL216"/>
  <c r="CL226"/>
  <c r="CL228"/>
  <c r="CL211"/>
  <c r="CL222"/>
  <c r="CL223"/>
  <c r="CL212"/>
  <c r="CL217"/>
  <c r="CL227"/>
  <c r="CL218"/>
  <c r="CL213"/>
  <c r="CL229"/>
  <c r="CL221"/>
  <c r="CL210"/>
  <c r="CL220"/>
  <c r="CL225"/>
  <c r="CL214"/>
  <c r="CL224"/>
  <c r="CL215"/>
  <c r="CI178"/>
  <c r="CJ178" s="1"/>
  <c r="CI175"/>
  <c r="CJ175" s="1"/>
  <c r="CI174"/>
  <c r="CJ174" s="1"/>
  <c r="CI183"/>
  <c r="CJ183" s="1"/>
  <c r="CI182"/>
  <c r="CJ182" s="1"/>
  <c r="CI181"/>
  <c r="CJ181" s="1"/>
  <c r="CI180"/>
  <c r="CJ180" s="1"/>
  <c r="CI179"/>
  <c r="CJ179" s="1"/>
  <c r="CI173"/>
  <c r="CJ173" s="1"/>
  <c r="CI172"/>
  <c r="CJ172" s="1"/>
  <c r="CI184"/>
  <c r="CJ184" s="1"/>
  <c r="CI177"/>
  <c r="CJ177" s="1"/>
  <c r="CI176"/>
  <c r="CJ176" s="1"/>
  <c r="CI170"/>
  <c r="CJ170" s="1"/>
  <c r="CI167"/>
  <c r="CJ167" s="1"/>
  <c r="CI166"/>
  <c r="CJ166" s="1"/>
  <c r="CI165"/>
  <c r="CI171"/>
  <c r="CJ171" s="1"/>
  <c r="CI169"/>
  <c r="CJ169" s="1"/>
  <c r="CI168"/>
  <c r="CJ168" s="1"/>
  <c r="A221"/>
  <c r="A266" s="1"/>
  <c r="A311" s="1"/>
  <c r="A176"/>
  <c r="AS305"/>
  <c r="AS308" s="1"/>
  <c r="AS304"/>
  <c r="AS307" s="1"/>
  <c r="E283"/>
  <c r="AW273"/>
  <c r="AW269"/>
  <c r="AW267"/>
  <c r="AW265"/>
  <c r="AW264"/>
  <c r="AW263"/>
  <c r="AW257"/>
  <c r="AW255"/>
  <c r="AW274"/>
  <c r="AW262"/>
  <c r="AW261"/>
  <c r="AW270"/>
  <c r="AW256"/>
  <c r="AW271"/>
  <c r="AW266"/>
  <c r="AW260"/>
  <c r="BE257"/>
  <c r="AW272"/>
  <c r="AW268"/>
  <c r="AW259"/>
  <c r="AW258"/>
  <c r="CG214"/>
  <c r="CG215"/>
  <c r="CG216" s="1"/>
  <c r="A132"/>
  <c r="A88"/>
  <c r="AH299"/>
  <c r="AG310" s="1"/>
  <c r="F325" s="1"/>
  <c r="AI300"/>
  <c r="AG311" s="1"/>
  <c r="G325" s="1"/>
  <c r="CO169"/>
  <c r="CN172" s="1"/>
  <c r="CO170"/>
  <c r="CN173" s="1"/>
  <c r="AN300"/>
  <c r="AN312"/>
  <c r="AO312" s="1"/>
  <c r="AN302"/>
  <c r="AO302" s="1"/>
  <c r="AN311"/>
  <c r="AO311" s="1"/>
  <c r="AN308"/>
  <c r="AO308" s="1"/>
  <c r="AN314"/>
  <c r="AO314" s="1"/>
  <c r="AN307"/>
  <c r="AO307" s="1"/>
  <c r="AN319"/>
  <c r="AO319" s="1"/>
  <c r="AN301"/>
  <c r="AO301" s="1"/>
  <c r="AN313"/>
  <c r="AO313" s="1"/>
  <c r="AN303"/>
  <c r="AO303" s="1"/>
  <c r="AN317"/>
  <c r="AO317" s="1"/>
  <c r="AN309"/>
  <c r="AO309" s="1"/>
  <c r="AN304"/>
  <c r="AO304" s="1"/>
  <c r="AN316"/>
  <c r="AO316" s="1"/>
  <c r="AN310"/>
  <c r="AO310" s="1"/>
  <c r="AN318"/>
  <c r="AO318" s="1"/>
  <c r="AN305"/>
  <c r="AO305" s="1"/>
  <c r="AN315"/>
  <c r="AO315" s="1"/>
  <c r="AN306"/>
  <c r="AO306" s="1"/>
  <c r="CB224"/>
  <c r="CC224" s="1"/>
  <c r="CB227"/>
  <c r="CC227" s="1"/>
  <c r="CB215"/>
  <c r="CC215" s="1"/>
  <c r="CB218"/>
  <c r="CC218" s="1"/>
  <c r="CB228"/>
  <c r="CC228" s="1"/>
  <c r="CB226"/>
  <c r="CC226" s="1"/>
  <c r="CB216"/>
  <c r="CC216" s="1"/>
  <c r="CB210"/>
  <c r="CB211"/>
  <c r="CC211" s="1"/>
  <c r="CB219"/>
  <c r="CC219" s="1"/>
  <c r="CB225"/>
  <c r="CC225" s="1"/>
  <c r="CB221"/>
  <c r="CC221" s="1"/>
  <c r="CB213"/>
  <c r="CC213" s="1"/>
  <c r="CB217"/>
  <c r="CC217" s="1"/>
  <c r="CB220"/>
  <c r="CC220" s="1"/>
  <c r="CB229"/>
  <c r="CC229" s="1"/>
  <c r="CB223"/>
  <c r="CC223" s="1"/>
  <c r="CB214"/>
  <c r="CC214" s="1"/>
  <c r="CB222"/>
  <c r="CC222" s="1"/>
  <c r="CB212"/>
  <c r="CC212" s="1"/>
  <c r="AI255"/>
  <c r="AG266" s="1"/>
  <c r="G280" s="1"/>
  <c r="AH254"/>
  <c r="AG265" s="1"/>
  <c r="F280" s="1"/>
  <c r="AW319" i="48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AH254"/>
  <c r="AG265" s="1"/>
  <c r="F280" s="1"/>
  <c r="AI255"/>
  <c r="AG266" s="1"/>
  <c r="G280" s="1"/>
  <c r="CU168"/>
  <c r="E198"/>
  <c r="CL168"/>
  <c r="CL178"/>
  <c r="CL175"/>
  <c r="CL166"/>
  <c r="CL165"/>
  <c r="CL180"/>
  <c r="CL183"/>
  <c r="CL181"/>
  <c r="CL174"/>
  <c r="CL177"/>
  <c r="CL170"/>
  <c r="CL171"/>
  <c r="CL176"/>
  <c r="CL173"/>
  <c r="CL179"/>
  <c r="CL182"/>
  <c r="CL184"/>
  <c r="CL167"/>
  <c r="CL169"/>
  <c r="CL172"/>
  <c r="BU164"/>
  <c r="BS175" s="1"/>
  <c r="F195" s="1"/>
  <c r="BV165"/>
  <c r="BS176" s="1"/>
  <c r="G195" s="1"/>
  <c r="AI300"/>
  <c r="AG311" s="1"/>
  <c r="G325" s="1"/>
  <c r="AH299"/>
  <c r="AG310" s="1"/>
  <c r="F325" s="1"/>
  <c r="E283"/>
  <c r="AW274"/>
  <c r="AW272"/>
  <c r="AW266"/>
  <c r="AW258"/>
  <c r="AW273"/>
  <c r="AW269"/>
  <c r="AW267"/>
  <c r="AW265"/>
  <c r="AW264"/>
  <c r="AW263"/>
  <c r="AW257"/>
  <c r="AW255"/>
  <c r="AW270"/>
  <c r="AW262"/>
  <c r="BE257"/>
  <c r="AW256"/>
  <c r="AW271"/>
  <c r="AW268"/>
  <c r="AW261"/>
  <c r="AW260"/>
  <c r="AW259"/>
  <c r="CB224"/>
  <c r="CC224" s="1"/>
  <c r="CB220"/>
  <c r="CC220" s="1"/>
  <c r="CB226"/>
  <c r="CC226" s="1"/>
  <c r="CB223"/>
  <c r="CC223" s="1"/>
  <c r="CB214"/>
  <c r="CC214" s="1"/>
  <c r="CB213"/>
  <c r="CC213" s="1"/>
  <c r="CB222"/>
  <c r="CC222" s="1"/>
  <c r="CB228"/>
  <c r="CC228" s="1"/>
  <c r="CB227"/>
  <c r="CC227" s="1"/>
  <c r="CB215"/>
  <c r="CC215" s="1"/>
  <c r="CB211"/>
  <c r="CC211" s="1"/>
  <c r="CB225"/>
  <c r="CC225" s="1"/>
  <c r="CB218"/>
  <c r="CC218" s="1"/>
  <c r="CB229"/>
  <c r="CC229" s="1"/>
  <c r="CB216"/>
  <c r="CC216" s="1"/>
  <c r="CB210"/>
  <c r="CB217"/>
  <c r="CC217" s="1"/>
  <c r="CB219"/>
  <c r="CC219" s="1"/>
  <c r="CB221"/>
  <c r="CC221" s="1"/>
  <c r="CB212"/>
  <c r="CC212" s="1"/>
  <c r="AS305"/>
  <c r="AS308" s="1"/>
  <c r="AS304"/>
  <c r="AS307" s="1"/>
  <c r="AN316"/>
  <c r="AO316" s="1"/>
  <c r="AN310"/>
  <c r="AO310" s="1"/>
  <c r="AN309"/>
  <c r="AO309" s="1"/>
  <c r="AN315"/>
  <c r="AO315" s="1"/>
  <c r="AN306"/>
  <c r="AO306" s="1"/>
  <c r="AN300"/>
  <c r="AN318"/>
  <c r="AO318" s="1"/>
  <c r="AN305"/>
  <c r="AO305" s="1"/>
  <c r="AN302"/>
  <c r="AO302" s="1"/>
  <c r="AN311"/>
  <c r="AO311" s="1"/>
  <c r="AN308"/>
  <c r="AO308" s="1"/>
  <c r="AN312"/>
  <c r="AO312" s="1"/>
  <c r="AN319"/>
  <c r="AO319" s="1"/>
  <c r="AN313"/>
  <c r="AO313" s="1"/>
  <c r="AN303"/>
  <c r="AO303" s="1"/>
  <c r="AN317"/>
  <c r="AO317" s="1"/>
  <c r="AN301"/>
  <c r="AO301" s="1"/>
  <c r="AN314"/>
  <c r="AO314" s="1"/>
  <c r="AN307"/>
  <c r="AO307" s="1"/>
  <c r="AN304"/>
  <c r="AO304" s="1"/>
  <c r="BU209"/>
  <c r="BS219" s="1"/>
  <c r="G240" s="1"/>
  <c r="BV210"/>
  <c r="BS220" s="1"/>
  <c r="H240" s="1"/>
  <c r="AS261"/>
  <c r="AS263" s="1"/>
  <c r="AS262"/>
  <c r="A221"/>
  <c r="A266" s="1"/>
  <c r="A311" s="1"/>
  <c r="A176"/>
  <c r="CG214"/>
  <c r="CG215"/>
  <c r="CG216" s="1"/>
  <c r="CB177"/>
  <c r="CC177" s="1"/>
  <c r="CB175"/>
  <c r="CC175" s="1"/>
  <c r="CB169"/>
  <c r="CC169" s="1"/>
  <c r="CB167"/>
  <c r="CC167" s="1"/>
  <c r="CB166"/>
  <c r="CC166" s="1"/>
  <c r="CB165"/>
  <c r="CB178"/>
  <c r="CC178" s="1"/>
  <c r="CB174"/>
  <c r="CC174" s="1"/>
  <c r="CB173"/>
  <c r="CC173" s="1"/>
  <c r="CB168"/>
  <c r="CC168" s="1"/>
  <c r="CB184"/>
  <c r="CC184" s="1"/>
  <c r="CB183"/>
  <c r="CC183" s="1"/>
  <c r="CB182"/>
  <c r="CC182" s="1"/>
  <c r="CB181"/>
  <c r="CC181" s="1"/>
  <c r="CB180"/>
  <c r="CC180" s="1"/>
  <c r="CB179"/>
  <c r="CC179" s="1"/>
  <c r="CB172"/>
  <c r="CC172" s="1"/>
  <c r="CB176"/>
  <c r="CC176" s="1"/>
  <c r="CB171"/>
  <c r="CC171" s="1"/>
  <c r="CB170"/>
  <c r="CC170" s="1"/>
  <c r="A132"/>
  <c r="A88"/>
  <c r="CH170"/>
  <c r="CG173" s="1"/>
  <c r="CH169"/>
  <c r="CG172" s="1"/>
  <c r="AN273"/>
  <c r="AO273" s="1"/>
  <c r="AN268"/>
  <c r="AO268" s="1"/>
  <c r="AN258"/>
  <c r="AO258" s="1"/>
  <c r="AN263"/>
  <c r="AO263" s="1"/>
  <c r="AN255"/>
  <c r="AN274"/>
  <c r="AO274" s="1"/>
  <c r="AN267"/>
  <c r="AO267" s="1"/>
  <c r="AN259"/>
  <c r="AO259" s="1"/>
  <c r="AN271"/>
  <c r="AO271" s="1"/>
  <c r="AN260"/>
  <c r="AO260" s="1"/>
  <c r="AN272"/>
  <c r="AO272" s="1"/>
  <c r="AN257"/>
  <c r="AO257" s="1"/>
  <c r="AN269"/>
  <c r="AO269" s="1"/>
  <c r="AN262"/>
  <c r="AO262" s="1"/>
  <c r="AN265"/>
  <c r="AO265" s="1"/>
  <c r="AN264"/>
  <c r="AO264" s="1"/>
  <c r="AN270"/>
  <c r="AO270" s="1"/>
  <c r="AN261"/>
  <c r="AO261" s="1"/>
  <c r="AN256"/>
  <c r="AO256" s="1"/>
  <c r="AN266"/>
  <c r="AO266" s="1"/>
  <c r="F243"/>
  <c r="CU213"/>
  <c r="CL215"/>
  <c r="CL227"/>
  <c r="CL213"/>
  <c r="CL229"/>
  <c r="CL228"/>
  <c r="CL210"/>
  <c r="CL211"/>
  <c r="CL224"/>
  <c r="CL220"/>
  <c r="CL222"/>
  <c r="CL223"/>
  <c r="CL221"/>
  <c r="CL218"/>
  <c r="CL216"/>
  <c r="CL226"/>
  <c r="CL219"/>
  <c r="CL225"/>
  <c r="CL214"/>
  <c r="CL217"/>
  <c r="CL212"/>
  <c r="AN274" i="47"/>
  <c r="AO274" s="1"/>
  <c r="AN267"/>
  <c r="AO267" s="1"/>
  <c r="AN266"/>
  <c r="AO266" s="1"/>
  <c r="AN263"/>
  <c r="AO263" s="1"/>
  <c r="AN259"/>
  <c r="AO259" s="1"/>
  <c r="AN255"/>
  <c r="AN269"/>
  <c r="AO269" s="1"/>
  <c r="AN262"/>
  <c r="AO262" s="1"/>
  <c r="AN268"/>
  <c r="AO268" s="1"/>
  <c r="AN272"/>
  <c r="AO272" s="1"/>
  <c r="AN257"/>
  <c r="AO257" s="1"/>
  <c r="AN260"/>
  <c r="AO260" s="1"/>
  <c r="AN261"/>
  <c r="AO261" s="1"/>
  <c r="AN264"/>
  <c r="AO264" s="1"/>
  <c r="AN271"/>
  <c r="AO271" s="1"/>
  <c r="AN265"/>
  <c r="AO265" s="1"/>
  <c r="AN256"/>
  <c r="AO256" s="1"/>
  <c r="AN273"/>
  <c r="AO273" s="1"/>
  <c r="AN270"/>
  <c r="AO270" s="1"/>
  <c r="AN258"/>
  <c r="AO258" s="1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CB184"/>
  <c r="CC184" s="1"/>
  <c r="CB183"/>
  <c r="CC183" s="1"/>
  <c r="CB182"/>
  <c r="CC182" s="1"/>
  <c r="CB181"/>
  <c r="CC181" s="1"/>
  <c r="CB180"/>
  <c r="CC180" s="1"/>
  <c r="CB179"/>
  <c r="CC179" s="1"/>
  <c r="CB178"/>
  <c r="CC178" s="1"/>
  <c r="CB175"/>
  <c r="CC175" s="1"/>
  <c r="CB174"/>
  <c r="CC174" s="1"/>
  <c r="CB173"/>
  <c r="CC173" s="1"/>
  <c r="CB172"/>
  <c r="CC172" s="1"/>
  <c r="CB177"/>
  <c r="CC177" s="1"/>
  <c r="CB176"/>
  <c r="CC176" s="1"/>
  <c r="CB171"/>
  <c r="CC171" s="1"/>
  <c r="CB170"/>
  <c r="CC170" s="1"/>
  <c r="CB167"/>
  <c r="CC167" s="1"/>
  <c r="CB166"/>
  <c r="CC166" s="1"/>
  <c r="CB165"/>
  <c r="CB169"/>
  <c r="CC169" s="1"/>
  <c r="CB168"/>
  <c r="CC168" s="1"/>
  <c r="CG214"/>
  <c r="CG215"/>
  <c r="CG216" s="1"/>
  <c r="A134"/>
  <c r="A90"/>
  <c r="BU164"/>
  <c r="BS175" s="1"/>
  <c r="F195" s="1"/>
  <c r="BV165"/>
  <c r="BS176" s="1"/>
  <c r="G195" s="1"/>
  <c r="AW274"/>
  <c r="AW272"/>
  <c r="AW266"/>
  <c r="E283"/>
  <c r="AW273"/>
  <c r="AW269"/>
  <c r="AW267"/>
  <c r="AW265"/>
  <c r="AW264"/>
  <c r="AW263"/>
  <c r="AW270"/>
  <c r="AW262"/>
  <c r="AW271"/>
  <c r="AW268"/>
  <c r="AW261"/>
  <c r="AW260"/>
  <c r="AW259"/>
  <c r="AW256"/>
  <c r="AW258"/>
  <c r="BE257"/>
  <c r="AW257"/>
  <c r="AW255"/>
  <c r="AN316"/>
  <c r="AO316" s="1"/>
  <c r="AN310"/>
  <c r="AO310" s="1"/>
  <c r="AN309"/>
  <c r="AO309" s="1"/>
  <c r="AN315"/>
  <c r="AO315" s="1"/>
  <c r="AN306"/>
  <c r="AO306" s="1"/>
  <c r="AN300"/>
  <c r="AN318"/>
  <c r="AO318" s="1"/>
  <c r="AN305"/>
  <c r="AO305" s="1"/>
  <c r="AN302"/>
  <c r="AO302" s="1"/>
  <c r="AN311"/>
  <c r="AO311" s="1"/>
  <c r="AN308"/>
  <c r="AO308" s="1"/>
  <c r="AN312"/>
  <c r="AO312" s="1"/>
  <c r="AN319"/>
  <c r="AO319" s="1"/>
  <c r="AN313"/>
  <c r="AO313" s="1"/>
  <c r="AN303"/>
  <c r="AO303" s="1"/>
  <c r="AN317"/>
  <c r="AO317" s="1"/>
  <c r="AN301"/>
  <c r="AO301" s="1"/>
  <c r="AN314"/>
  <c r="AO314" s="1"/>
  <c r="AN307"/>
  <c r="AO307" s="1"/>
  <c r="AN304"/>
  <c r="AO304" s="1"/>
  <c r="A223"/>
  <c r="A268" s="1"/>
  <c r="A313" s="1"/>
  <c r="A178"/>
  <c r="CH169"/>
  <c r="CG172" s="1"/>
  <c r="CH170"/>
  <c r="CG173" s="1"/>
  <c r="AS262"/>
  <c r="AS261"/>
  <c r="AS263" s="1"/>
  <c r="BV210"/>
  <c r="BS220" s="1"/>
  <c r="H240" s="1"/>
  <c r="BU209"/>
  <c r="BS219" s="1"/>
  <c r="G240" s="1"/>
  <c r="AH254"/>
  <c r="AG265" s="1"/>
  <c r="F280" s="1"/>
  <c r="AI255"/>
  <c r="AG266" s="1"/>
  <c r="G280" s="1"/>
  <c r="F243"/>
  <c r="CU213"/>
  <c r="CL218"/>
  <c r="CL215"/>
  <c r="CL222"/>
  <c r="CL210"/>
  <c r="CL220"/>
  <c r="CL214"/>
  <c r="CL219"/>
  <c r="CL212"/>
  <c r="CL217"/>
  <c r="CL223"/>
  <c r="CL216"/>
  <c r="CL229"/>
  <c r="CL227"/>
  <c r="CL226"/>
  <c r="CL228"/>
  <c r="CL224"/>
  <c r="CL221"/>
  <c r="CL225"/>
  <c r="CL211"/>
  <c r="CL213"/>
  <c r="AI300"/>
  <c r="AG311" s="1"/>
  <c r="G325" s="1"/>
  <c r="AH299"/>
  <c r="AG310" s="1"/>
  <c r="F325" s="1"/>
  <c r="AS305"/>
  <c r="AS308" s="1"/>
  <c r="AS304"/>
  <c r="AS307" s="1"/>
  <c r="CB224"/>
  <c r="CC224" s="1"/>
  <c r="CB220"/>
  <c r="CC220" s="1"/>
  <c r="CB226"/>
  <c r="CC226" s="1"/>
  <c r="CB221"/>
  <c r="CC221" s="1"/>
  <c r="CB213"/>
  <c r="CC213" s="1"/>
  <c r="CB212"/>
  <c r="CC212" s="1"/>
  <c r="CB228"/>
  <c r="CC228" s="1"/>
  <c r="CB222"/>
  <c r="CC222" s="1"/>
  <c r="CB229"/>
  <c r="CC229" s="1"/>
  <c r="CB223"/>
  <c r="CC223" s="1"/>
  <c r="CB214"/>
  <c r="CC214" s="1"/>
  <c r="CB211"/>
  <c r="CC211" s="1"/>
  <c r="CB225"/>
  <c r="CC225" s="1"/>
  <c r="CB218"/>
  <c r="CC218" s="1"/>
  <c r="CB227"/>
  <c r="CC227" s="1"/>
  <c r="CB215"/>
  <c r="CC215" s="1"/>
  <c r="CB217"/>
  <c r="CC217" s="1"/>
  <c r="CB219"/>
  <c r="CC219" s="1"/>
  <c r="CB216"/>
  <c r="CC216" s="1"/>
  <c r="CB210"/>
  <c r="E198"/>
  <c r="CU168"/>
  <c r="CL169"/>
  <c r="CL165"/>
  <c r="CL178"/>
  <c r="CL183"/>
  <c r="CL173"/>
  <c r="CL184"/>
  <c r="CL171"/>
  <c r="CL182"/>
  <c r="CL181"/>
  <c r="CL174"/>
  <c r="CL172"/>
  <c r="CL177"/>
  <c r="CL170"/>
  <c r="CL167"/>
  <c r="CL175"/>
  <c r="CL168"/>
  <c r="CL179"/>
  <c r="CL166"/>
  <c r="CL180"/>
  <c r="CL176"/>
  <c r="F243" i="46"/>
  <c r="CU213"/>
  <c r="CL228"/>
  <c r="CL217"/>
  <c r="CL214"/>
  <c r="CL226"/>
  <c r="CL229"/>
  <c r="CL213"/>
  <c r="CL216"/>
  <c r="CL225"/>
  <c r="CL222"/>
  <c r="CL211"/>
  <c r="CL220"/>
  <c r="CL224"/>
  <c r="CL219"/>
  <c r="CL210"/>
  <c r="CL212"/>
  <c r="CL221"/>
  <c r="CL218"/>
  <c r="CL227"/>
  <c r="CL223"/>
  <c r="CL215"/>
  <c r="AN274"/>
  <c r="AO274" s="1"/>
  <c r="AN259"/>
  <c r="AO259" s="1"/>
  <c r="AN271"/>
  <c r="AO271" s="1"/>
  <c r="AN260"/>
  <c r="AO260" s="1"/>
  <c r="AN272"/>
  <c r="AO272" s="1"/>
  <c r="AN257"/>
  <c r="AO257" s="1"/>
  <c r="AN262"/>
  <c r="AO262" s="1"/>
  <c r="AN265"/>
  <c r="AO265" s="1"/>
  <c r="AN264"/>
  <c r="AO264" s="1"/>
  <c r="AN270"/>
  <c r="AO270" s="1"/>
  <c r="AN261"/>
  <c r="AO261" s="1"/>
  <c r="AN256"/>
  <c r="AO256" s="1"/>
  <c r="AN266"/>
  <c r="AO266" s="1"/>
  <c r="AN269"/>
  <c r="AO269" s="1"/>
  <c r="AN273"/>
  <c r="AO273" s="1"/>
  <c r="AN268"/>
  <c r="AO268" s="1"/>
  <c r="AN258"/>
  <c r="AO258" s="1"/>
  <c r="AN263"/>
  <c r="AO263" s="1"/>
  <c r="AN267"/>
  <c r="AO267" s="1"/>
  <c r="AN255"/>
  <c r="CB184"/>
  <c r="CC184" s="1"/>
  <c r="CB183"/>
  <c r="CC183" s="1"/>
  <c r="CB182"/>
  <c r="CC182" s="1"/>
  <c r="CB181"/>
  <c r="CC181" s="1"/>
  <c r="CB180"/>
  <c r="CC180" s="1"/>
  <c r="CB179"/>
  <c r="CC179" s="1"/>
  <c r="CB176"/>
  <c r="CC176" s="1"/>
  <c r="CB171"/>
  <c r="CC171" s="1"/>
  <c r="CB170"/>
  <c r="CC170" s="1"/>
  <c r="CB177"/>
  <c r="CC177" s="1"/>
  <c r="CB175"/>
  <c r="CC175" s="1"/>
  <c r="CB169"/>
  <c r="CC169" s="1"/>
  <c r="CB167"/>
  <c r="CC167" s="1"/>
  <c r="CB166"/>
  <c r="CC166" s="1"/>
  <c r="CB165"/>
  <c r="CB178"/>
  <c r="CC178" s="1"/>
  <c r="CB174"/>
  <c r="CC174" s="1"/>
  <c r="CB173"/>
  <c r="CC173" s="1"/>
  <c r="CB168"/>
  <c r="CC168" s="1"/>
  <c r="CB172"/>
  <c r="CC172" s="1"/>
  <c r="CB221"/>
  <c r="CC221" s="1"/>
  <c r="CB229"/>
  <c r="CC229" s="1"/>
  <c r="CB219"/>
  <c r="CC219" s="1"/>
  <c r="CB215"/>
  <c r="CC215" s="1"/>
  <c r="CB211"/>
  <c r="CC211" s="1"/>
  <c r="CB223"/>
  <c r="CC223" s="1"/>
  <c r="CB224"/>
  <c r="CC224" s="1"/>
  <c r="CB220"/>
  <c r="CC220" s="1"/>
  <c r="CB217"/>
  <c r="CC217" s="1"/>
  <c r="CB210"/>
  <c r="CB227"/>
  <c r="CC227" s="1"/>
  <c r="CB228"/>
  <c r="CC228" s="1"/>
  <c r="CB222"/>
  <c r="CC222" s="1"/>
  <c r="CB226"/>
  <c r="CC226" s="1"/>
  <c r="CB213"/>
  <c r="CC213" s="1"/>
  <c r="CB216"/>
  <c r="CC216" s="1"/>
  <c r="CB225"/>
  <c r="CC225" s="1"/>
  <c r="CB218"/>
  <c r="CC218" s="1"/>
  <c r="CB214"/>
  <c r="CC214" s="1"/>
  <c r="CB212"/>
  <c r="CC212" s="1"/>
  <c r="AS305"/>
  <c r="AS308" s="1"/>
  <c r="AS304"/>
  <c r="AS307" s="1"/>
  <c r="AI300"/>
  <c r="AG311" s="1"/>
  <c r="G325" s="1"/>
  <c r="AH299"/>
  <c r="AG310" s="1"/>
  <c r="F325" s="1"/>
  <c r="AN316"/>
  <c r="AO316" s="1"/>
  <c r="AN318"/>
  <c r="AO318" s="1"/>
  <c r="AN305"/>
  <c r="AO305" s="1"/>
  <c r="AN302"/>
  <c r="AO302" s="1"/>
  <c r="AN300"/>
  <c r="AN312"/>
  <c r="AO312" s="1"/>
  <c r="AN308"/>
  <c r="AO308" s="1"/>
  <c r="AN319"/>
  <c r="AO319" s="1"/>
  <c r="AN311"/>
  <c r="AO311" s="1"/>
  <c r="AN317"/>
  <c r="AO317" s="1"/>
  <c r="AN301"/>
  <c r="AO301" s="1"/>
  <c r="AN314"/>
  <c r="AO314" s="1"/>
  <c r="AN307"/>
  <c r="AO307" s="1"/>
  <c r="AN304"/>
  <c r="AO304" s="1"/>
  <c r="AN303"/>
  <c r="AO303" s="1"/>
  <c r="AN313"/>
  <c r="AO313" s="1"/>
  <c r="AN310"/>
  <c r="AO310" s="1"/>
  <c r="AN309"/>
  <c r="AO309" s="1"/>
  <c r="AN315"/>
  <c r="AO315" s="1"/>
  <c r="AN306"/>
  <c r="AO306" s="1"/>
  <c r="BV165"/>
  <c r="BS176" s="1"/>
  <c r="G195" s="1"/>
  <c r="BU164"/>
  <c r="BS175" s="1"/>
  <c r="F195" s="1"/>
  <c r="CH169"/>
  <c r="CG172" s="1"/>
  <c r="CH170"/>
  <c r="CG173" s="1"/>
  <c r="AS262"/>
  <c r="AS261"/>
  <c r="AS263" s="1"/>
  <c r="BV210"/>
  <c r="BS220" s="1"/>
  <c r="H240" s="1"/>
  <c r="BU209"/>
  <c r="BS219" s="1"/>
  <c r="G240" s="1"/>
  <c r="CG215"/>
  <c r="CG216" s="1"/>
  <c r="CG214"/>
  <c r="A131"/>
  <c r="A87"/>
  <c r="AW274"/>
  <c r="AW272"/>
  <c r="AW273"/>
  <c r="AW269"/>
  <c r="AW267"/>
  <c r="AW265"/>
  <c r="AW264"/>
  <c r="AW263"/>
  <c r="AW257"/>
  <c r="AW255"/>
  <c r="E283"/>
  <c r="AW270"/>
  <c r="AW262"/>
  <c r="BE257"/>
  <c r="AW256"/>
  <c r="AW271"/>
  <c r="AW268"/>
  <c r="AW261"/>
  <c r="AW260"/>
  <c r="AW259"/>
  <c r="AW258"/>
  <c r="AW266"/>
  <c r="AH254"/>
  <c r="AG265" s="1"/>
  <c r="F280" s="1"/>
  <c r="AI255"/>
  <c r="AG266" s="1"/>
  <c r="G280" s="1"/>
  <c r="A220"/>
  <c r="A265" s="1"/>
  <c r="A310" s="1"/>
  <c r="A175"/>
  <c r="E198"/>
  <c r="CU168"/>
  <c r="CL171"/>
  <c r="CL184"/>
  <c r="CL168"/>
  <c r="CL177"/>
  <c r="CL180"/>
  <c r="CL179"/>
  <c r="CL166"/>
  <c r="CL181"/>
  <c r="CL169"/>
  <c r="CL183"/>
  <c r="CL172"/>
  <c r="CL175"/>
  <c r="CL176"/>
  <c r="CL178"/>
  <c r="CL174"/>
  <c r="CL173"/>
  <c r="CL170"/>
  <c r="CL182"/>
  <c r="CL165"/>
  <c r="CL167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AN274" i="45"/>
  <c r="AO274" s="1"/>
  <c r="AN267"/>
  <c r="AO267" s="1"/>
  <c r="AN270"/>
  <c r="AO270" s="1"/>
  <c r="AN261"/>
  <c r="AO261" s="1"/>
  <c r="AN256"/>
  <c r="AO256" s="1"/>
  <c r="AN257"/>
  <c r="AO257" s="1"/>
  <c r="AN266"/>
  <c r="AO266" s="1"/>
  <c r="AN263"/>
  <c r="AO263" s="1"/>
  <c r="AN269"/>
  <c r="AO269" s="1"/>
  <c r="AN262"/>
  <c r="AO262" s="1"/>
  <c r="AN260"/>
  <c r="AO260" s="1"/>
  <c r="AN268"/>
  <c r="AO268" s="1"/>
  <c r="AN258"/>
  <c r="AO258" s="1"/>
  <c r="AN272"/>
  <c r="AO272" s="1"/>
  <c r="AN264"/>
  <c r="AO264" s="1"/>
  <c r="AN255"/>
  <c r="AN259"/>
  <c r="AO259" s="1"/>
  <c r="AN271"/>
  <c r="AO271" s="1"/>
  <c r="AN265"/>
  <c r="AO265" s="1"/>
  <c r="AN273"/>
  <c r="AO273" s="1"/>
  <c r="CH170"/>
  <c r="CG173" s="1"/>
  <c r="CH169"/>
  <c r="CG172" s="1"/>
  <c r="A220"/>
  <c r="A265" s="1"/>
  <c r="A310" s="1"/>
  <c r="A175"/>
  <c r="AI255"/>
  <c r="AG266" s="1"/>
  <c r="G280" s="1"/>
  <c r="AH254"/>
  <c r="AG265" s="1"/>
  <c r="F280" s="1"/>
  <c r="AI300"/>
  <c r="AG311" s="1"/>
  <c r="G325" s="1"/>
  <c r="AH299"/>
  <c r="AG310" s="1"/>
  <c r="F325" s="1"/>
  <c r="AW319"/>
  <c r="AW315"/>
  <c r="AW307"/>
  <c r="AW306"/>
  <c r="AW305"/>
  <c r="AW316"/>
  <c r="AW313"/>
  <c r="AW304"/>
  <c r="AW303"/>
  <c r="AW302"/>
  <c r="AW300"/>
  <c r="AW317"/>
  <c r="AW311"/>
  <c r="BE302"/>
  <c r="AW301"/>
  <c r="E328"/>
  <c r="AW318"/>
  <c r="AW314"/>
  <c r="AW312"/>
  <c r="AW310"/>
  <c r="AW309"/>
  <c r="AW308"/>
  <c r="A131"/>
  <c r="A87"/>
  <c r="AS262"/>
  <c r="AS261"/>
  <c r="AS263" s="1"/>
  <c r="AS305"/>
  <c r="AS308" s="1"/>
  <c r="AS304"/>
  <c r="AS307" s="1"/>
  <c r="AN316"/>
  <c r="AO316" s="1"/>
  <c r="AN310"/>
  <c r="AO310" s="1"/>
  <c r="AN309"/>
  <c r="AO309" s="1"/>
  <c r="AN315"/>
  <c r="AO315" s="1"/>
  <c r="AN306"/>
  <c r="AO306" s="1"/>
  <c r="AN313"/>
  <c r="AO313" s="1"/>
  <c r="AN317"/>
  <c r="AO317" s="1"/>
  <c r="AN301"/>
  <c r="AO301" s="1"/>
  <c r="AN314"/>
  <c r="AO314" s="1"/>
  <c r="AN304"/>
  <c r="AO304" s="1"/>
  <c r="AN300"/>
  <c r="AN318"/>
  <c r="AO318" s="1"/>
  <c r="AN305"/>
  <c r="AO305" s="1"/>
  <c r="AN302"/>
  <c r="AO302" s="1"/>
  <c r="AN303"/>
  <c r="AO303" s="1"/>
  <c r="AN307"/>
  <c r="AO307" s="1"/>
  <c r="AN311"/>
  <c r="AO311" s="1"/>
  <c r="AN308"/>
  <c r="AO308" s="1"/>
  <c r="AN312"/>
  <c r="AO312" s="1"/>
  <c r="AN319"/>
  <c r="AO319" s="1"/>
  <c r="CB229"/>
  <c r="CC229" s="1"/>
  <c r="CB228"/>
  <c r="CC228" s="1"/>
  <c r="CB219"/>
  <c r="CC219" s="1"/>
  <c r="CB211"/>
  <c r="CC211" s="1"/>
  <c r="CB216"/>
  <c r="CC216" s="1"/>
  <c r="CB221"/>
  <c r="CC221" s="1"/>
  <c r="CB215"/>
  <c r="CC215" s="1"/>
  <c r="CB217"/>
  <c r="CC217" s="1"/>
  <c r="CB220"/>
  <c r="CC220" s="1"/>
  <c r="CB210"/>
  <c r="CB213"/>
  <c r="CC213" s="1"/>
  <c r="CB227"/>
  <c r="CC227" s="1"/>
  <c r="CB225"/>
  <c r="CC225" s="1"/>
  <c r="CB218"/>
  <c r="CC218" s="1"/>
  <c r="CB223"/>
  <c r="CC223" s="1"/>
  <c r="CB224"/>
  <c r="CC224" s="1"/>
  <c r="CB222"/>
  <c r="CC222" s="1"/>
  <c r="CB226"/>
  <c r="CC226" s="1"/>
  <c r="CB212"/>
  <c r="CC212" s="1"/>
  <c r="CB214"/>
  <c r="CC214" s="1"/>
  <c r="E283"/>
  <c r="AW270"/>
  <c r="AW262"/>
  <c r="BE257"/>
  <c r="AW256"/>
  <c r="AW271"/>
  <c r="AW268"/>
  <c r="AW274"/>
  <c r="AW272"/>
  <c r="AW266"/>
  <c r="AW258"/>
  <c r="AW273"/>
  <c r="AW269"/>
  <c r="AW267"/>
  <c r="AW265"/>
  <c r="AW264"/>
  <c r="AW263"/>
  <c r="AW257"/>
  <c r="AW255"/>
  <c r="AW261"/>
  <c r="AW259"/>
  <c r="AW260"/>
  <c r="CB178"/>
  <c r="CC178" s="1"/>
  <c r="CB184"/>
  <c r="CC184" s="1"/>
  <c r="CB183"/>
  <c r="CC183" s="1"/>
  <c r="CB182"/>
  <c r="CC182" s="1"/>
  <c r="CB181"/>
  <c r="CC181" s="1"/>
  <c r="CB180"/>
  <c r="CC180" s="1"/>
  <c r="CB179"/>
  <c r="CC179" s="1"/>
  <c r="CB172"/>
  <c r="CC172" s="1"/>
  <c r="CB173"/>
  <c r="CC173" s="1"/>
  <c r="CB171"/>
  <c r="CC171" s="1"/>
  <c r="CB169"/>
  <c r="CC169" s="1"/>
  <c r="CB167"/>
  <c r="CC167" s="1"/>
  <c r="CB166"/>
  <c r="CC166" s="1"/>
  <c r="CB165"/>
  <c r="CB170"/>
  <c r="CC170" s="1"/>
  <c r="CB168"/>
  <c r="CC168" s="1"/>
  <c r="CB177"/>
  <c r="CC177" s="1"/>
  <c r="CB176"/>
  <c r="CC176" s="1"/>
  <c r="CB175"/>
  <c r="CC175" s="1"/>
  <c r="CB174"/>
  <c r="CC174" s="1"/>
  <c r="CG214"/>
  <c r="CG215"/>
  <c r="CG216" s="1"/>
  <c r="F243"/>
  <c r="CU213"/>
  <c r="CL212"/>
  <c r="CL213"/>
  <c r="CL211"/>
  <c r="CL220"/>
  <c r="CL228"/>
  <c r="CL222"/>
  <c r="CL226"/>
  <c r="CL223"/>
  <c r="CL216"/>
  <c r="CL229"/>
  <c r="CL224"/>
  <c r="CL225"/>
  <c r="CL227"/>
  <c r="CL215"/>
  <c r="CL219"/>
  <c r="CL218"/>
  <c r="CL214"/>
  <c r="CL217"/>
  <c r="CL210"/>
  <c r="CL221"/>
  <c r="BU209"/>
  <c r="BS219" s="1"/>
  <c r="G240" s="1"/>
  <c r="BV210"/>
  <c r="BS220" s="1"/>
  <c r="H240" s="1"/>
  <c r="E198"/>
  <c r="CU168"/>
  <c r="CL167"/>
  <c r="CL168"/>
  <c r="CL179"/>
  <c r="CL178"/>
  <c r="CL171"/>
  <c r="CL177"/>
  <c r="CL181"/>
  <c r="CL175"/>
  <c r="CL180"/>
  <c r="CL166"/>
  <c r="CL183"/>
  <c r="CL184"/>
  <c r="CL165"/>
  <c r="CL182"/>
  <c r="CL170"/>
  <c r="CL174"/>
  <c r="CL169"/>
  <c r="CL173"/>
  <c r="CL172"/>
  <c r="CL176"/>
  <c r="BU164"/>
  <c r="BS175" s="1"/>
  <c r="F195" s="1"/>
  <c r="BV165"/>
  <c r="BS176" s="1"/>
  <c r="G195" s="1"/>
  <c r="A220" i="44"/>
  <c r="A265" s="1"/>
  <c r="A310" s="1"/>
  <c r="A175"/>
  <c r="A131"/>
  <c r="A87"/>
  <c r="AN317" i="40"/>
  <c r="AM329" s="1"/>
  <c r="F345" s="1"/>
  <c r="AO318"/>
  <c r="AM330" s="1"/>
  <c r="G345" s="1"/>
  <c r="BC256" i="44"/>
  <c r="BC270"/>
  <c r="BC267"/>
  <c r="BC259"/>
  <c r="BC271"/>
  <c r="BC262"/>
  <c r="BC265"/>
  <c r="BK257"/>
  <c r="BC257"/>
  <c r="BC255"/>
  <c r="BC269"/>
  <c r="BC274"/>
  <c r="BC260"/>
  <c r="BC273"/>
  <c r="BC261"/>
  <c r="BC268"/>
  <c r="BC266"/>
  <c r="BC258"/>
  <c r="BC272"/>
  <c r="BC264"/>
  <c r="BC263"/>
  <c r="E284"/>
  <c r="CH180" i="40"/>
  <c r="CG183" s="1"/>
  <c r="CH179"/>
  <c r="CG182" s="1"/>
  <c r="CB229"/>
  <c r="CC229" s="1"/>
  <c r="CB238"/>
  <c r="CC238" s="1"/>
  <c r="CB228"/>
  <c r="CC228" s="1"/>
  <c r="CB237"/>
  <c r="CC237" s="1"/>
  <c r="CB222"/>
  <c r="CB223"/>
  <c r="CC223" s="1"/>
  <c r="CB240"/>
  <c r="CC240" s="1"/>
  <c r="CB232"/>
  <c r="CC232" s="1"/>
  <c r="CB234"/>
  <c r="CC234" s="1"/>
  <c r="CB227"/>
  <c r="CC227" s="1"/>
  <c r="CB226"/>
  <c r="CC226" s="1"/>
  <c r="CB239"/>
  <c r="CC239" s="1"/>
  <c r="CB231"/>
  <c r="CC231" s="1"/>
  <c r="CB230"/>
  <c r="CC230" s="1"/>
  <c r="CB242"/>
  <c r="CC242" s="1"/>
  <c r="CB225"/>
  <c r="CC225" s="1"/>
  <c r="CB233"/>
  <c r="CC233" s="1"/>
  <c r="CB236"/>
  <c r="CC236" s="1"/>
  <c r="CB224"/>
  <c r="CC224" s="1"/>
  <c r="CB241"/>
  <c r="CC241" s="1"/>
  <c r="CB235"/>
  <c r="CC235" s="1"/>
  <c r="BS176" i="44"/>
  <c r="G195" s="1"/>
  <c r="BU164"/>
  <c r="BS175" s="1"/>
  <c r="F195" s="1"/>
  <c r="CH169"/>
  <c r="CG172" s="1"/>
  <c r="CH170"/>
  <c r="CG173" s="1"/>
  <c r="AT276" i="40"/>
  <c r="AU276" s="1"/>
  <c r="AT275"/>
  <c r="AU275" s="1"/>
  <c r="AT285"/>
  <c r="AU285" s="1"/>
  <c r="AT281"/>
  <c r="AU281" s="1"/>
  <c r="AT288"/>
  <c r="AU288" s="1"/>
  <c r="AT272"/>
  <c r="AU272" s="1"/>
  <c r="AT279"/>
  <c r="AU279" s="1"/>
  <c r="AT280"/>
  <c r="AU280" s="1"/>
  <c r="AT270"/>
  <c r="AT286"/>
  <c r="AU286" s="1"/>
  <c r="AT283"/>
  <c r="AU283" s="1"/>
  <c r="AT274"/>
  <c r="AU274" s="1"/>
  <c r="AT273"/>
  <c r="AU273" s="1"/>
  <c r="AT277"/>
  <c r="AU277" s="1"/>
  <c r="AT271"/>
  <c r="AU271" s="1"/>
  <c r="AT278"/>
  <c r="AU278" s="1"/>
  <c r="AT284"/>
  <c r="AU284" s="1"/>
  <c r="AT289"/>
  <c r="AU289" s="1"/>
  <c r="AT287"/>
  <c r="AU287" s="1"/>
  <c r="AT282"/>
  <c r="AU282" s="1"/>
  <c r="AT290"/>
  <c r="AU290" s="1"/>
  <c r="BC271"/>
  <c r="BC273"/>
  <c r="BC277"/>
  <c r="BC276"/>
  <c r="BC286"/>
  <c r="BC274"/>
  <c r="BC285"/>
  <c r="BC280"/>
  <c r="BC279"/>
  <c r="BC289"/>
  <c r="BC288"/>
  <c r="BC284"/>
  <c r="BC283"/>
  <c r="E300"/>
  <c r="BC282"/>
  <c r="BC272"/>
  <c r="BC278"/>
  <c r="BC287"/>
  <c r="BC270"/>
  <c r="BC290"/>
  <c r="BK273"/>
  <c r="BC275"/>
  <c r="BC281"/>
  <c r="CG227"/>
  <c r="CG228"/>
  <c r="CG229" s="1"/>
  <c r="BU173"/>
  <c r="BS185" s="1"/>
  <c r="F205" s="1"/>
  <c r="BV174"/>
  <c r="BS186" s="1"/>
  <c r="G205" s="1"/>
  <c r="AN299" i="44"/>
  <c r="AM310" s="1"/>
  <c r="F326" s="1"/>
  <c r="AM311"/>
  <c r="G326" s="1"/>
  <c r="AT319"/>
  <c r="AU319" s="1"/>
  <c r="AT300"/>
  <c r="AU300" s="1"/>
  <c r="AT312"/>
  <c r="AU312" s="1"/>
  <c r="AT314"/>
  <c r="AU314" s="1"/>
  <c r="AT313"/>
  <c r="AU313" s="1"/>
  <c r="AT315"/>
  <c r="AU315" s="1"/>
  <c r="AT309"/>
  <c r="AU309" s="1"/>
  <c r="AT302"/>
  <c r="AU302" s="1"/>
  <c r="AT304"/>
  <c r="AU304" s="1"/>
  <c r="AT301"/>
  <c r="AU301" s="1"/>
  <c r="AT306"/>
  <c r="AU306" s="1"/>
  <c r="AT305"/>
  <c r="AU305" s="1"/>
  <c r="AT311"/>
  <c r="AU311" s="1"/>
  <c r="AT310"/>
  <c r="AU310" s="1"/>
  <c r="AT308"/>
  <c r="AU308" s="1"/>
  <c r="AT303"/>
  <c r="AU303" s="1"/>
  <c r="AT318"/>
  <c r="AU318" s="1"/>
  <c r="AT316"/>
  <c r="AU316" s="1"/>
  <c r="AT307"/>
  <c r="AU307" s="1"/>
  <c r="AT317"/>
  <c r="AU317" s="1"/>
  <c r="CL183" i="40"/>
  <c r="CL187"/>
  <c r="CL179"/>
  <c r="CL177"/>
  <c r="CL193"/>
  <c r="E208"/>
  <c r="CL189"/>
  <c r="CL175"/>
  <c r="CU178"/>
  <c r="CL191"/>
  <c r="CL181"/>
  <c r="CL185"/>
  <c r="CL174"/>
  <c r="CL182"/>
  <c r="CL178"/>
  <c r="CL184"/>
  <c r="CL186"/>
  <c r="CL192"/>
  <c r="CL180"/>
  <c r="CL188"/>
  <c r="CL194"/>
  <c r="CL190"/>
  <c r="CL176"/>
  <c r="BC324"/>
  <c r="BK321"/>
  <c r="BC338"/>
  <c r="BC332"/>
  <c r="BC323"/>
  <c r="BC325"/>
  <c r="BC319"/>
  <c r="BC336"/>
  <c r="BC329"/>
  <c r="BC330"/>
  <c r="BC326"/>
  <c r="BC321"/>
  <c r="BC320"/>
  <c r="BC335"/>
  <c r="BC331"/>
  <c r="BC327"/>
  <c r="E348"/>
  <c r="BC322"/>
  <c r="BC334"/>
  <c r="BC337"/>
  <c r="BC333"/>
  <c r="BC328"/>
  <c r="BC318"/>
  <c r="AY324"/>
  <c r="AY327" s="1"/>
  <c r="AY323"/>
  <c r="AY326" s="1"/>
  <c r="AN254" i="44"/>
  <c r="AM265" s="1"/>
  <c r="F281" s="1"/>
  <c r="AM266"/>
  <c r="G281" s="1"/>
  <c r="A138" i="40"/>
  <c r="A91"/>
  <c r="AY304" i="44"/>
  <c r="AY307" s="1"/>
  <c r="AY305"/>
  <c r="AY308" s="1"/>
  <c r="E198"/>
  <c r="CL178"/>
  <c r="CU168"/>
  <c r="CL177"/>
  <c r="CL166"/>
  <c r="CL174"/>
  <c r="CL180"/>
  <c r="CL168"/>
  <c r="CL165"/>
  <c r="CL182"/>
  <c r="CL176"/>
  <c r="CL170"/>
  <c r="CL183"/>
  <c r="CL167"/>
  <c r="CL172"/>
  <c r="CL184"/>
  <c r="CL181"/>
  <c r="CL171"/>
  <c r="CL169"/>
  <c r="CL179"/>
  <c r="CL175"/>
  <c r="CL173"/>
  <c r="CG214"/>
  <c r="CG215"/>
  <c r="CG216" s="1"/>
  <c r="CU226" i="40"/>
  <c r="CL235"/>
  <c r="CL233"/>
  <c r="CL223"/>
  <c r="CL239"/>
  <c r="CL227"/>
  <c r="CL225"/>
  <c r="CL231"/>
  <c r="CL229"/>
  <c r="CL241"/>
  <c r="F256"/>
  <c r="CL237"/>
  <c r="CL222"/>
  <c r="CL242"/>
  <c r="CL236"/>
  <c r="CL228"/>
  <c r="CL238"/>
  <c r="CL240"/>
  <c r="CL230"/>
  <c r="CL232"/>
  <c r="CL234"/>
  <c r="CL224"/>
  <c r="CL226"/>
  <c r="AY262" i="44"/>
  <c r="AY261"/>
  <c r="AY263" s="1"/>
  <c r="AN269" i="40"/>
  <c r="AM281" s="1"/>
  <c r="F297" s="1"/>
  <c r="AO270"/>
  <c r="AM282" s="1"/>
  <c r="G297" s="1"/>
  <c r="CB182"/>
  <c r="CC182" s="1"/>
  <c r="CB185"/>
  <c r="CC185" s="1"/>
  <c r="CB177"/>
  <c r="CC177" s="1"/>
  <c r="CB179"/>
  <c r="CC179" s="1"/>
  <c r="CB190"/>
  <c r="CC190" s="1"/>
  <c r="CB178"/>
  <c r="CC178" s="1"/>
  <c r="CB184"/>
  <c r="CC184" s="1"/>
  <c r="CB189"/>
  <c r="CC189" s="1"/>
  <c r="CB175"/>
  <c r="CC175" s="1"/>
  <c r="CB188"/>
  <c r="CC188" s="1"/>
  <c r="CB174"/>
  <c r="CB180"/>
  <c r="CC180" s="1"/>
  <c r="CB181"/>
  <c r="CC181" s="1"/>
  <c r="CB193"/>
  <c r="CC193" s="1"/>
  <c r="CB186"/>
  <c r="CC186" s="1"/>
  <c r="CB194"/>
  <c r="CC194" s="1"/>
  <c r="CB176"/>
  <c r="CC176" s="1"/>
  <c r="CB191"/>
  <c r="CC191" s="1"/>
  <c r="CB187"/>
  <c r="CC187" s="1"/>
  <c r="CB183"/>
  <c r="CC183" s="1"/>
  <c r="CB192"/>
  <c r="CC192" s="1"/>
  <c r="BS220" i="44"/>
  <c r="H240" s="1"/>
  <c r="BU209"/>
  <c r="BS219" s="1"/>
  <c r="G240" s="1"/>
  <c r="A233" i="40"/>
  <c r="A281" s="1"/>
  <c r="A329" s="1"/>
  <c r="A185"/>
  <c r="AT261" i="44"/>
  <c r="AU261" s="1"/>
  <c r="AT272"/>
  <c r="AU272" s="1"/>
  <c r="AT274"/>
  <c r="AU274" s="1"/>
  <c r="AT267"/>
  <c r="AU267" s="1"/>
  <c r="AT257"/>
  <c r="AU257" s="1"/>
  <c r="AT264"/>
  <c r="AU264" s="1"/>
  <c r="AT269"/>
  <c r="AU269" s="1"/>
  <c r="AT265"/>
  <c r="AU265" s="1"/>
  <c r="AT271"/>
  <c r="AU271" s="1"/>
  <c r="AT266"/>
  <c r="AU266" s="1"/>
  <c r="AT263"/>
  <c r="AU263" s="1"/>
  <c r="AT273"/>
  <c r="AU273" s="1"/>
  <c r="AT256"/>
  <c r="AU256" s="1"/>
  <c r="AT270"/>
  <c r="AU270" s="1"/>
  <c r="AT259"/>
  <c r="AU259" s="1"/>
  <c r="AT255"/>
  <c r="AU255" s="1"/>
  <c r="AT260"/>
  <c r="AU260" s="1"/>
  <c r="AT262"/>
  <c r="AU262" s="1"/>
  <c r="AT268"/>
  <c r="AU268" s="1"/>
  <c r="AT258"/>
  <c r="AU258" s="1"/>
  <c r="AY278" i="40"/>
  <c r="AY277"/>
  <c r="AY279" s="1"/>
  <c r="BV222"/>
  <c r="BS233" s="1"/>
  <c r="H253" s="1"/>
  <c r="BU221"/>
  <c r="BS232" s="1"/>
  <c r="G253" s="1"/>
  <c r="CB181" i="44"/>
  <c r="CC181" s="1"/>
  <c r="CB176"/>
  <c r="CC176" s="1"/>
  <c r="CB184"/>
  <c r="CC184" s="1"/>
  <c r="CB175"/>
  <c r="CC175" s="1"/>
  <c r="CB179"/>
  <c r="CC179" s="1"/>
  <c r="CB167"/>
  <c r="CC167" s="1"/>
  <c r="CB169"/>
  <c r="CC169" s="1"/>
  <c r="CB168"/>
  <c r="CC168" s="1"/>
  <c r="CB182"/>
  <c r="CC182" s="1"/>
  <c r="CB170"/>
  <c r="CC170" s="1"/>
  <c r="CB183"/>
  <c r="CC183" s="1"/>
  <c r="CB180"/>
  <c r="CC180" s="1"/>
  <c r="CB171"/>
  <c r="CC171" s="1"/>
  <c r="CB177"/>
  <c r="CC177" s="1"/>
  <c r="CB178"/>
  <c r="CC178" s="1"/>
  <c r="CB165"/>
  <c r="CC165" s="1"/>
  <c r="CB173"/>
  <c r="CC173" s="1"/>
  <c r="CB172"/>
  <c r="CC172" s="1"/>
  <c r="CB166"/>
  <c r="CC166" s="1"/>
  <c r="CB174"/>
  <c r="CC174" s="1"/>
  <c r="CB219"/>
  <c r="CC219" s="1"/>
  <c r="CB213"/>
  <c r="CC213" s="1"/>
  <c r="CB215"/>
  <c r="CC215" s="1"/>
  <c r="CB212"/>
  <c r="CC212" s="1"/>
  <c r="CB223"/>
  <c r="CC223" s="1"/>
  <c r="CB222"/>
  <c r="CC222" s="1"/>
  <c r="CB220"/>
  <c r="CC220" s="1"/>
  <c r="CB224"/>
  <c r="CC224" s="1"/>
  <c r="CB221"/>
  <c r="CC221" s="1"/>
  <c r="CB214"/>
  <c r="CC214" s="1"/>
  <c r="CB211"/>
  <c r="CC211" s="1"/>
  <c r="CB216"/>
  <c r="CC216" s="1"/>
  <c r="CB226"/>
  <c r="CC226" s="1"/>
  <c r="CB217"/>
  <c r="CC217" s="1"/>
  <c r="CB210"/>
  <c r="CC210" s="1"/>
  <c r="CB227"/>
  <c r="CC227" s="1"/>
  <c r="CB225"/>
  <c r="CC225" s="1"/>
  <c r="CB229"/>
  <c r="CC229" s="1"/>
  <c r="CB228"/>
  <c r="CC228" s="1"/>
  <c r="CB218"/>
  <c r="CC218" s="1"/>
  <c r="AT329" i="40"/>
  <c r="AU329" s="1"/>
  <c r="AT336"/>
  <c r="AU336" s="1"/>
  <c r="AT333"/>
  <c r="AU333" s="1"/>
  <c r="AT335"/>
  <c r="AU335" s="1"/>
  <c r="AT331"/>
  <c r="AU331" s="1"/>
  <c r="AT328"/>
  <c r="AU328" s="1"/>
  <c r="AT318"/>
  <c r="AT326"/>
  <c r="AU326" s="1"/>
  <c r="AT338"/>
  <c r="AU338" s="1"/>
  <c r="AT319"/>
  <c r="AU319" s="1"/>
  <c r="AT321"/>
  <c r="AU321" s="1"/>
  <c r="AT330"/>
  <c r="AU330" s="1"/>
  <c r="AT332"/>
  <c r="AU332" s="1"/>
  <c r="AT322"/>
  <c r="AU322" s="1"/>
  <c r="AT327"/>
  <c r="AU327" s="1"/>
  <c r="AT324"/>
  <c r="AU324" s="1"/>
  <c r="AT323"/>
  <c r="AU323" s="1"/>
  <c r="AT334"/>
  <c r="AU334" s="1"/>
  <c r="AT325"/>
  <c r="AU325" s="1"/>
  <c r="AT320"/>
  <c r="AU320" s="1"/>
  <c r="AT337"/>
  <c r="AU337" s="1"/>
  <c r="BC307" i="44"/>
  <c r="BC301"/>
  <c r="BC304"/>
  <c r="BC315"/>
  <c r="BC306"/>
  <c r="BC318"/>
  <c r="BK302"/>
  <c r="BC303"/>
  <c r="BC312"/>
  <c r="BC313"/>
  <c r="BC302"/>
  <c r="BC311"/>
  <c r="E329"/>
  <c r="BC300"/>
  <c r="BC314"/>
  <c r="BC316"/>
  <c r="BC308"/>
  <c r="BC310"/>
  <c r="BC305"/>
  <c r="BC309"/>
  <c r="BC319"/>
  <c r="BC317"/>
  <c r="F243"/>
  <c r="CL213"/>
  <c r="CL215"/>
  <c r="CL225"/>
  <c r="CL219"/>
  <c r="CU213"/>
  <c r="CL221"/>
  <c r="CL223"/>
  <c r="CL211"/>
  <c r="CL217"/>
  <c r="CL222"/>
  <c r="CL228"/>
  <c r="CL210"/>
  <c r="CL229"/>
  <c r="CL226"/>
  <c r="CL227"/>
  <c r="CL216"/>
  <c r="CL218"/>
  <c r="CL224"/>
  <c r="CL220"/>
  <c r="CL212"/>
  <c r="CL214"/>
  <c r="AY305" i="60" l="1"/>
  <c r="AY304"/>
  <c r="AY262" i="62"/>
  <c r="AY261"/>
  <c r="AY263" s="1"/>
  <c r="AT266"/>
  <c r="AU266" s="1"/>
  <c r="AT265"/>
  <c r="AU265" s="1"/>
  <c r="AT263"/>
  <c r="AU263" s="1"/>
  <c r="AT256"/>
  <c r="AU256" s="1"/>
  <c r="AT255"/>
  <c r="AU255" s="1"/>
  <c r="AT268"/>
  <c r="AU268" s="1"/>
  <c r="AT270"/>
  <c r="AU270" s="1"/>
  <c r="AT267"/>
  <c r="AU267" s="1"/>
  <c r="AT274"/>
  <c r="AU274" s="1"/>
  <c r="AT261"/>
  <c r="AU261" s="1"/>
  <c r="AT257"/>
  <c r="AU257" s="1"/>
  <c r="AT269"/>
  <c r="AU269" s="1"/>
  <c r="AT271"/>
  <c r="AU271" s="1"/>
  <c r="AT272"/>
  <c r="AU272" s="1"/>
  <c r="AT260"/>
  <c r="AU260" s="1"/>
  <c r="AT264"/>
  <c r="AU264" s="1"/>
  <c r="AT258"/>
  <c r="AU258" s="1"/>
  <c r="AT273"/>
  <c r="AU273" s="1"/>
  <c r="AT262"/>
  <c r="AU262" s="1"/>
  <c r="AT259"/>
  <c r="AU259" s="1"/>
  <c r="BF302"/>
  <c r="AX318"/>
  <c r="AX314"/>
  <c r="AX310"/>
  <c r="AX306"/>
  <c r="AX302"/>
  <c r="AX319"/>
  <c r="AX315"/>
  <c r="AX311"/>
  <c r="AX307"/>
  <c r="AX303"/>
  <c r="AX316"/>
  <c r="AX312"/>
  <c r="AX308"/>
  <c r="AX304"/>
  <c r="AX300"/>
  <c r="E328"/>
  <c r="AX317"/>
  <c r="AX313"/>
  <c r="AX309"/>
  <c r="AX305"/>
  <c r="AX301"/>
  <c r="BK257"/>
  <c r="BC269"/>
  <c r="BC255"/>
  <c r="BC261"/>
  <c r="BC262"/>
  <c r="BC267"/>
  <c r="BC264"/>
  <c r="E284"/>
  <c r="BC256"/>
  <c r="BC259"/>
  <c r="BC263"/>
  <c r="BC274"/>
  <c r="BC258"/>
  <c r="BC265"/>
  <c r="BC266"/>
  <c r="BC273"/>
  <c r="BC268"/>
  <c r="BC260"/>
  <c r="BC270"/>
  <c r="BC271"/>
  <c r="BC257"/>
  <c r="BC272"/>
  <c r="CO169" i="60"/>
  <c r="CO170"/>
  <c r="BV210" i="62"/>
  <c r="BS220" s="1"/>
  <c r="H240" s="1"/>
  <c r="BU209"/>
  <c r="BS219" s="1"/>
  <c r="G240" s="1"/>
  <c r="A221"/>
  <c r="A266" s="1"/>
  <c r="A311" s="1"/>
  <c r="A176"/>
  <c r="CG214"/>
  <c r="CG215"/>
  <c r="CG216" s="1"/>
  <c r="BV165"/>
  <c r="BS176" s="1"/>
  <c r="G195" s="1"/>
  <c r="BU164"/>
  <c r="BS175" s="1"/>
  <c r="F195" s="1"/>
  <c r="CB177"/>
  <c r="CC177" s="1"/>
  <c r="CB178"/>
  <c r="CC178" s="1"/>
  <c r="CB173"/>
  <c r="CC173" s="1"/>
  <c r="CB184"/>
  <c r="CC184" s="1"/>
  <c r="CB183"/>
  <c r="CC183" s="1"/>
  <c r="CB182"/>
  <c r="CC182" s="1"/>
  <c r="CB181"/>
  <c r="CC181" s="1"/>
  <c r="CB180"/>
  <c r="CC180" s="1"/>
  <c r="CB179"/>
  <c r="CC179" s="1"/>
  <c r="CB176"/>
  <c r="CC176" s="1"/>
  <c r="CB175"/>
  <c r="CC175" s="1"/>
  <c r="CB174"/>
  <c r="CC174" s="1"/>
  <c r="CB169"/>
  <c r="CC169" s="1"/>
  <c r="CB171"/>
  <c r="CC171" s="1"/>
  <c r="CB167"/>
  <c r="CC167" s="1"/>
  <c r="CB166"/>
  <c r="CC166" s="1"/>
  <c r="CB165"/>
  <c r="CB172"/>
  <c r="CC172" s="1"/>
  <c r="CB170"/>
  <c r="CC170" s="1"/>
  <c r="CB168"/>
  <c r="CC168" s="1"/>
  <c r="CH170"/>
  <c r="CG173" s="1"/>
  <c r="CH169"/>
  <c r="CG172" s="1"/>
  <c r="A132"/>
  <c r="A88"/>
  <c r="CU213"/>
  <c r="F244" s="1"/>
  <c r="CL217"/>
  <c r="CL212"/>
  <c r="CL227"/>
  <c r="CL211"/>
  <c r="CL218"/>
  <c r="CL224"/>
  <c r="CL228"/>
  <c r="CL221"/>
  <c r="CL214"/>
  <c r="CL219"/>
  <c r="CL226"/>
  <c r="CL210"/>
  <c r="CL220"/>
  <c r="CL213"/>
  <c r="CL223"/>
  <c r="CL215"/>
  <c r="CL216"/>
  <c r="CL229"/>
  <c r="CL225"/>
  <c r="CL222"/>
  <c r="CB226"/>
  <c r="CC226" s="1"/>
  <c r="CB223"/>
  <c r="CC223" s="1"/>
  <c r="CB224"/>
  <c r="CC224" s="1"/>
  <c r="CB212"/>
  <c r="CC212" s="1"/>
  <c r="CB215"/>
  <c r="CC215" s="1"/>
  <c r="CB211"/>
  <c r="CC211" s="1"/>
  <c r="CB229"/>
  <c r="CC229" s="1"/>
  <c r="CB227"/>
  <c r="CC227" s="1"/>
  <c r="CB228"/>
  <c r="CC228" s="1"/>
  <c r="CB218"/>
  <c r="CC218" s="1"/>
  <c r="CB210"/>
  <c r="CB216"/>
  <c r="CC216" s="1"/>
  <c r="CB219"/>
  <c r="CC219" s="1"/>
  <c r="CB222"/>
  <c r="CC222" s="1"/>
  <c r="CB214"/>
  <c r="CC214" s="1"/>
  <c r="CB217"/>
  <c r="CC217" s="1"/>
  <c r="CB220"/>
  <c r="CC220" s="1"/>
  <c r="CB221"/>
  <c r="CC221" s="1"/>
  <c r="CB225"/>
  <c r="CC225" s="1"/>
  <c r="CB213"/>
  <c r="CC213" s="1"/>
  <c r="CU168"/>
  <c r="E199" s="1"/>
  <c r="CL166"/>
  <c r="CL172"/>
  <c r="CL179"/>
  <c r="CL175"/>
  <c r="CL165"/>
  <c r="CL169"/>
  <c r="CL174"/>
  <c r="CL178"/>
  <c r="CL183"/>
  <c r="CL176"/>
  <c r="CL167"/>
  <c r="CL168"/>
  <c r="CL173"/>
  <c r="CL182"/>
  <c r="CL181"/>
  <c r="CL180"/>
  <c r="CL170"/>
  <c r="CL177"/>
  <c r="CL171"/>
  <c r="CL184"/>
  <c r="AY261" i="60"/>
  <c r="AY263" s="1"/>
  <c r="AY262"/>
  <c r="CN214"/>
  <c r="CN215"/>
  <c r="CN216" s="1"/>
  <c r="CB164"/>
  <c r="BZ175" s="1"/>
  <c r="F196" s="1"/>
  <c r="CC165"/>
  <c r="BZ176" s="1"/>
  <c r="G196" s="1"/>
  <c r="F244"/>
  <c r="DB213"/>
  <c r="CS215"/>
  <c r="CS224"/>
  <c r="CS219"/>
  <c r="CS218"/>
  <c r="CS223"/>
  <c r="CS222"/>
  <c r="CS227"/>
  <c r="CS228"/>
  <c r="CS220"/>
  <c r="CS217"/>
  <c r="CS225"/>
  <c r="CS212"/>
  <c r="CS229"/>
  <c r="CS221"/>
  <c r="CS226"/>
  <c r="CS213"/>
  <c r="CS216"/>
  <c r="CS214"/>
  <c r="BC316"/>
  <c r="BC313"/>
  <c r="BC307"/>
  <c r="BC305"/>
  <c r="BC303"/>
  <c r="E329"/>
  <c r="BC317"/>
  <c r="BC318"/>
  <c r="BC314"/>
  <c r="BC312"/>
  <c r="BC311"/>
  <c r="BC309"/>
  <c r="BC319"/>
  <c r="BC315"/>
  <c r="BC310"/>
  <c r="BC308"/>
  <c r="BC306"/>
  <c r="BC304"/>
  <c r="BK302"/>
  <c r="BC302"/>
  <c r="CN173"/>
  <c r="CN172"/>
  <c r="AO300"/>
  <c r="AM311" s="1"/>
  <c r="G326" s="1"/>
  <c r="AN299"/>
  <c r="AM310" s="1"/>
  <c r="F326" s="1"/>
  <c r="CI228"/>
  <c r="CJ228" s="1"/>
  <c r="CI226"/>
  <c r="CJ226" s="1"/>
  <c r="CI216"/>
  <c r="CJ216" s="1"/>
  <c r="CI212"/>
  <c r="CJ212" s="1"/>
  <c r="CI225"/>
  <c r="CJ225" s="1"/>
  <c r="CI222"/>
  <c r="CJ222" s="1"/>
  <c r="CI213"/>
  <c r="CJ213" s="1"/>
  <c r="CI221"/>
  <c r="CJ221" s="1"/>
  <c r="CI223"/>
  <c r="CJ223" s="1"/>
  <c r="CI229"/>
  <c r="CJ229" s="1"/>
  <c r="CI219"/>
  <c r="CJ219" s="1"/>
  <c r="CI214"/>
  <c r="CJ214" s="1"/>
  <c r="CI217"/>
  <c r="CJ217" s="1"/>
  <c r="CI227"/>
  <c r="CJ227" s="1"/>
  <c r="CI224"/>
  <c r="CJ224" s="1"/>
  <c r="CI220"/>
  <c r="CJ220" s="1"/>
  <c r="CI215"/>
  <c r="CJ215" s="1"/>
  <c r="CI218"/>
  <c r="CJ218" s="1"/>
  <c r="CJ211"/>
  <c r="AY308"/>
  <c r="AY307"/>
  <c r="E199"/>
  <c r="DB168"/>
  <c r="CS175"/>
  <c r="CS179"/>
  <c r="CS170"/>
  <c r="CS172"/>
  <c r="CS181"/>
  <c r="CS178"/>
  <c r="CS167"/>
  <c r="CS182"/>
  <c r="CS183"/>
  <c r="CS177"/>
  <c r="CS173"/>
  <c r="CS184"/>
  <c r="CS176"/>
  <c r="CS174"/>
  <c r="CS180"/>
  <c r="CS169"/>
  <c r="CS171"/>
  <c r="CS168"/>
  <c r="E284"/>
  <c r="BC274"/>
  <c r="BC270"/>
  <c r="BC265"/>
  <c r="BC263"/>
  <c r="BC257"/>
  <c r="BC271"/>
  <c r="BC267"/>
  <c r="BC260"/>
  <c r="BC272"/>
  <c r="BC268"/>
  <c r="BC266"/>
  <c r="BK257"/>
  <c r="BC264"/>
  <c r="BC259"/>
  <c r="BC258"/>
  <c r="BC273"/>
  <c r="BC269"/>
  <c r="BC262"/>
  <c r="BC261"/>
  <c r="AT317"/>
  <c r="AU317" s="1"/>
  <c r="AT314"/>
  <c r="AU314" s="1"/>
  <c r="AT308"/>
  <c r="AU308" s="1"/>
  <c r="AT315"/>
  <c r="AU315" s="1"/>
  <c r="AT306"/>
  <c r="AU306" s="1"/>
  <c r="AT313"/>
  <c r="AU313" s="1"/>
  <c r="AT303"/>
  <c r="AU303" s="1"/>
  <c r="AT302"/>
  <c r="AU302" s="1"/>
  <c r="AT311"/>
  <c r="AU311" s="1"/>
  <c r="AU301"/>
  <c r="AT309"/>
  <c r="AU309" s="1"/>
  <c r="AT307"/>
  <c r="AU307" s="1"/>
  <c r="AT316"/>
  <c r="AU316" s="1"/>
  <c r="AT304"/>
  <c r="AU304" s="1"/>
  <c r="AT318"/>
  <c r="AU318" s="1"/>
  <c r="AT310"/>
  <c r="AU310" s="1"/>
  <c r="AT319"/>
  <c r="AU319" s="1"/>
  <c r="AT312"/>
  <c r="AU312" s="1"/>
  <c r="AT305"/>
  <c r="AU305" s="1"/>
  <c r="AO255"/>
  <c r="AM266" s="1"/>
  <c r="G281" s="1"/>
  <c r="AN254"/>
  <c r="AM265" s="1"/>
  <c r="F281" s="1"/>
  <c r="CI178"/>
  <c r="CJ178" s="1"/>
  <c r="CI184"/>
  <c r="CJ184" s="1"/>
  <c r="CI183"/>
  <c r="CJ183" s="1"/>
  <c r="CI182"/>
  <c r="CJ182" s="1"/>
  <c r="CI181"/>
  <c r="CJ181" s="1"/>
  <c r="CI180"/>
  <c r="CJ180" s="1"/>
  <c r="CI179"/>
  <c r="CJ179" s="1"/>
  <c r="CI172"/>
  <c r="CJ172" s="1"/>
  <c r="CI171"/>
  <c r="CJ171" s="1"/>
  <c r="CI175"/>
  <c r="CJ175" s="1"/>
  <c r="CI168"/>
  <c r="CJ168" s="1"/>
  <c r="CI167"/>
  <c r="CJ167" s="1"/>
  <c r="CJ166"/>
  <c r="CI173"/>
  <c r="CJ173" s="1"/>
  <c r="CI170"/>
  <c r="CJ170" s="1"/>
  <c r="CI177"/>
  <c r="CJ177" s="1"/>
  <c r="CI176"/>
  <c r="CJ176" s="1"/>
  <c r="CI174"/>
  <c r="CJ174" s="1"/>
  <c r="CI169"/>
  <c r="CJ169" s="1"/>
  <c r="A133"/>
  <c r="A89"/>
  <c r="AT271"/>
  <c r="AU271" s="1"/>
  <c r="AT261"/>
  <c r="AU261" s="1"/>
  <c r="AT273"/>
  <c r="AU273" s="1"/>
  <c r="AT266"/>
  <c r="AU266" s="1"/>
  <c r="AT257"/>
  <c r="AU257" s="1"/>
  <c r="AT263"/>
  <c r="AU263" s="1"/>
  <c r="AT267"/>
  <c r="AU267" s="1"/>
  <c r="AT258"/>
  <c r="AU258" s="1"/>
  <c r="AT259"/>
  <c r="AU259" s="1"/>
  <c r="AT270"/>
  <c r="AU270" s="1"/>
  <c r="AT272"/>
  <c r="AU272" s="1"/>
  <c r="AT264"/>
  <c r="AU264" s="1"/>
  <c r="AT274"/>
  <c r="AU274" s="1"/>
  <c r="AT268"/>
  <c r="AU268" s="1"/>
  <c r="AT260"/>
  <c r="AU260" s="1"/>
  <c r="AT265"/>
  <c r="AU265" s="1"/>
  <c r="AU256"/>
  <c r="AT269"/>
  <c r="AU269" s="1"/>
  <c r="AT262"/>
  <c r="AU262" s="1"/>
  <c r="A222"/>
  <c r="A267" s="1"/>
  <c r="A312" s="1"/>
  <c r="A177"/>
  <c r="CB209"/>
  <c r="BZ219" s="1"/>
  <c r="G241" s="1"/>
  <c r="CC210"/>
  <c r="BZ220" s="1"/>
  <c r="H241" s="1"/>
  <c r="CO169" i="59"/>
  <c r="CN172" s="1"/>
  <c r="CO170"/>
  <c r="CN173" s="1"/>
  <c r="F244"/>
  <c r="DB213"/>
  <c r="CS223"/>
  <c r="CS213"/>
  <c r="CS228"/>
  <c r="CS226"/>
  <c r="CS220"/>
  <c r="CS222"/>
  <c r="CS216"/>
  <c r="CS218"/>
  <c r="CS211"/>
  <c r="CS227"/>
  <c r="CS229"/>
  <c r="CS219"/>
  <c r="CS214"/>
  <c r="CS212"/>
  <c r="CS225"/>
  <c r="CS221"/>
  <c r="CS210"/>
  <c r="CS217"/>
  <c r="CS224"/>
  <c r="CS215"/>
  <c r="CI178"/>
  <c r="CJ178" s="1"/>
  <c r="CI175"/>
  <c r="CJ175" s="1"/>
  <c r="CI174"/>
  <c r="CJ174" s="1"/>
  <c r="CI182"/>
  <c r="CJ182" s="1"/>
  <c r="CI181"/>
  <c r="CJ181" s="1"/>
  <c r="CI180"/>
  <c r="CJ180" s="1"/>
  <c r="CI179"/>
  <c r="CJ179" s="1"/>
  <c r="CI173"/>
  <c r="CJ173" s="1"/>
  <c r="CI172"/>
  <c r="CJ172" s="1"/>
  <c r="CI171"/>
  <c r="CJ171" s="1"/>
  <c r="CI184"/>
  <c r="CJ184" s="1"/>
  <c r="CI183"/>
  <c r="CJ183" s="1"/>
  <c r="CI177"/>
  <c r="CJ177" s="1"/>
  <c r="CI176"/>
  <c r="CJ176" s="1"/>
  <c r="CI170"/>
  <c r="CJ170" s="1"/>
  <c r="CI167"/>
  <c r="CJ167" s="1"/>
  <c r="CI166"/>
  <c r="CJ166" s="1"/>
  <c r="CI165"/>
  <c r="CI169"/>
  <c r="CJ169" s="1"/>
  <c r="CI168"/>
  <c r="CJ168" s="1"/>
  <c r="CB209"/>
  <c r="BZ219" s="1"/>
  <c r="G241" s="1"/>
  <c r="CC210"/>
  <c r="BZ220" s="1"/>
  <c r="H241" s="1"/>
  <c r="AN254"/>
  <c r="AM265" s="1"/>
  <c r="F281" s="1"/>
  <c r="AO255"/>
  <c r="AM266" s="1"/>
  <c r="G281" s="1"/>
  <c r="BC316"/>
  <c r="BC313"/>
  <c r="E329"/>
  <c r="BC317"/>
  <c r="BC318"/>
  <c r="BC314"/>
  <c r="BC312"/>
  <c r="BC311"/>
  <c r="BC309"/>
  <c r="BC319"/>
  <c r="BC315"/>
  <c r="BC310"/>
  <c r="BC308"/>
  <c r="BC306"/>
  <c r="BK302"/>
  <c r="BC302"/>
  <c r="BC305"/>
  <c r="BC304"/>
  <c r="BC300"/>
  <c r="BC307"/>
  <c r="BC303"/>
  <c r="BC301"/>
  <c r="AY305"/>
  <c r="AY308" s="1"/>
  <c r="AY304"/>
  <c r="AY307" s="1"/>
  <c r="AT270"/>
  <c r="AU270" s="1"/>
  <c r="AT274"/>
  <c r="AU274" s="1"/>
  <c r="AT267"/>
  <c r="AU267" s="1"/>
  <c r="AT255"/>
  <c r="AT262"/>
  <c r="AU262" s="1"/>
  <c r="AT272"/>
  <c r="AU272" s="1"/>
  <c r="AT269"/>
  <c r="AU269" s="1"/>
  <c r="AT263"/>
  <c r="AU263" s="1"/>
  <c r="AT259"/>
  <c r="AU259" s="1"/>
  <c r="AT256"/>
  <c r="AU256" s="1"/>
  <c r="AT268"/>
  <c r="AU268" s="1"/>
  <c r="AT266"/>
  <c r="AU266" s="1"/>
  <c r="AT264"/>
  <c r="AU264" s="1"/>
  <c r="AT257"/>
  <c r="AU257" s="1"/>
  <c r="AT260"/>
  <c r="AU260" s="1"/>
  <c r="AT271"/>
  <c r="AU271" s="1"/>
  <c r="AT273"/>
  <c r="AU273" s="1"/>
  <c r="AT265"/>
  <c r="AU265" s="1"/>
  <c r="AT261"/>
  <c r="AU261" s="1"/>
  <c r="AT258"/>
  <c r="AU258" s="1"/>
  <c r="A222"/>
  <c r="A267" s="1"/>
  <c r="A312" s="1"/>
  <c r="A177"/>
  <c r="CN214"/>
  <c r="CN215"/>
  <c r="CN216" s="1"/>
  <c r="CI227"/>
  <c r="CJ227" s="1"/>
  <c r="CI228"/>
  <c r="CJ228" s="1"/>
  <c r="CI229"/>
  <c r="CJ229" s="1"/>
  <c r="CI212"/>
  <c r="CJ212" s="1"/>
  <c r="CI211"/>
  <c r="CJ211" s="1"/>
  <c r="CI219"/>
  <c r="CJ219" s="1"/>
  <c r="CI216"/>
  <c r="CJ216" s="1"/>
  <c r="CI218"/>
  <c r="CJ218" s="1"/>
  <c r="CI220"/>
  <c r="CJ220" s="1"/>
  <c r="CI221"/>
  <c r="CJ221" s="1"/>
  <c r="CI217"/>
  <c r="CJ217" s="1"/>
  <c r="CI222"/>
  <c r="CJ222" s="1"/>
  <c r="CI214"/>
  <c r="CJ214" s="1"/>
  <c r="CI210"/>
  <c r="CI226"/>
  <c r="CJ226" s="1"/>
  <c r="CI223"/>
  <c r="CJ223" s="1"/>
  <c r="CI224"/>
  <c r="CJ224" s="1"/>
  <c r="CI225"/>
  <c r="CJ225" s="1"/>
  <c r="CI213"/>
  <c r="CJ213" s="1"/>
  <c r="CI215"/>
  <c r="CJ215" s="1"/>
  <c r="BC273"/>
  <c r="BC269"/>
  <c r="BC267"/>
  <c r="BC266"/>
  <c r="BC264"/>
  <c r="BC258"/>
  <c r="BC270"/>
  <c r="BC265"/>
  <c r="BC263"/>
  <c r="E284"/>
  <c r="BC271"/>
  <c r="BC268"/>
  <c r="BC274"/>
  <c r="BC272"/>
  <c r="BC261"/>
  <c r="BC259"/>
  <c r="BC255"/>
  <c r="BC262"/>
  <c r="BK257"/>
  <c r="BC257"/>
  <c r="BC256"/>
  <c r="BC260"/>
  <c r="E199"/>
  <c r="DB168"/>
  <c r="CS178"/>
  <c r="CS173"/>
  <c r="CS183"/>
  <c r="CS181"/>
  <c r="CS168"/>
  <c r="CS166"/>
  <c r="CS184"/>
  <c r="CS174"/>
  <c r="CS171"/>
  <c r="CS177"/>
  <c r="CS182"/>
  <c r="CS175"/>
  <c r="CS172"/>
  <c r="CS165"/>
  <c r="CS180"/>
  <c r="CS176"/>
  <c r="CS169"/>
  <c r="CS167"/>
  <c r="CS179"/>
  <c r="CS170"/>
  <c r="A89"/>
  <c r="A133"/>
  <c r="CC165"/>
  <c r="BZ176" s="1"/>
  <c r="G196" s="1"/>
  <c r="CB164"/>
  <c r="BZ175" s="1"/>
  <c r="F196" s="1"/>
  <c r="AO300"/>
  <c r="AM311" s="1"/>
  <c r="G326" s="1"/>
  <c r="AN299"/>
  <c r="AM310" s="1"/>
  <c r="F326" s="1"/>
  <c r="AY261"/>
  <c r="AY263" s="1"/>
  <c r="AY262"/>
  <c r="AT312"/>
  <c r="AU312" s="1"/>
  <c r="AT319"/>
  <c r="AU319" s="1"/>
  <c r="AT302"/>
  <c r="AU302" s="1"/>
  <c r="AT305"/>
  <c r="AU305" s="1"/>
  <c r="AT314"/>
  <c r="AU314" s="1"/>
  <c r="AT308"/>
  <c r="AU308" s="1"/>
  <c r="AT313"/>
  <c r="AU313" s="1"/>
  <c r="AT303"/>
  <c r="AU303" s="1"/>
  <c r="AT306"/>
  <c r="AU306" s="1"/>
  <c r="AT317"/>
  <c r="AU317" s="1"/>
  <c r="AT309"/>
  <c r="AU309" s="1"/>
  <c r="AT315"/>
  <c r="AU315" s="1"/>
  <c r="AT316"/>
  <c r="AU316" s="1"/>
  <c r="AT304"/>
  <c r="AU304" s="1"/>
  <c r="AT300"/>
  <c r="AT307"/>
  <c r="AU307" s="1"/>
  <c r="AT301"/>
  <c r="AU301" s="1"/>
  <c r="AT311"/>
  <c r="AU311" s="1"/>
  <c r="AT318"/>
  <c r="AU318" s="1"/>
  <c r="AT310"/>
  <c r="AU310" s="1"/>
  <c r="CB209" i="58"/>
  <c r="BZ219" s="1"/>
  <c r="G241" s="1"/>
  <c r="CC210"/>
  <c r="BZ220" s="1"/>
  <c r="H241" s="1"/>
  <c r="AT318"/>
  <c r="AU318" s="1"/>
  <c r="AT310"/>
  <c r="AU310" s="1"/>
  <c r="AT315"/>
  <c r="AU315" s="1"/>
  <c r="AT306"/>
  <c r="AU306" s="1"/>
  <c r="AT302"/>
  <c r="AU302" s="1"/>
  <c r="AT312"/>
  <c r="AU312" s="1"/>
  <c r="AT307"/>
  <c r="AU307" s="1"/>
  <c r="AT313"/>
  <c r="AU313" s="1"/>
  <c r="AT303"/>
  <c r="AU303" s="1"/>
  <c r="AT317"/>
  <c r="AU317" s="1"/>
  <c r="AT314"/>
  <c r="AU314" s="1"/>
  <c r="AT308"/>
  <c r="AU308" s="1"/>
  <c r="AT319"/>
  <c r="AU319" s="1"/>
  <c r="AT316"/>
  <c r="AU316" s="1"/>
  <c r="AT304"/>
  <c r="AU304" s="1"/>
  <c r="AT300"/>
  <c r="AT311"/>
  <c r="AU311" s="1"/>
  <c r="AT301"/>
  <c r="AU301" s="1"/>
  <c r="AT309"/>
  <c r="AU309" s="1"/>
  <c r="AT305"/>
  <c r="AU305" s="1"/>
  <c r="E199"/>
  <c r="DB168"/>
  <c r="CS182"/>
  <c r="CS166"/>
  <c r="CS181"/>
  <c r="CS176"/>
  <c r="CS183"/>
  <c r="CS171"/>
  <c r="CS174"/>
  <c r="CS169"/>
  <c r="CS178"/>
  <c r="CS167"/>
  <c r="CS179"/>
  <c r="CS175"/>
  <c r="CS172"/>
  <c r="CS170"/>
  <c r="CS168"/>
  <c r="CS173"/>
  <c r="CS184"/>
  <c r="CS177"/>
  <c r="CS165"/>
  <c r="CS180"/>
  <c r="CN215"/>
  <c r="CN216" s="1"/>
  <c r="CN214"/>
  <c r="F244"/>
  <c r="DB213"/>
  <c r="CS228"/>
  <c r="CS226"/>
  <c r="CS223"/>
  <c r="CS221"/>
  <c r="CS224"/>
  <c r="CS214"/>
  <c r="CS215"/>
  <c r="CS213"/>
  <c r="CS211"/>
  <c r="CS212"/>
  <c r="CS220"/>
  <c r="CS216"/>
  <c r="CS227"/>
  <c r="CS217"/>
  <c r="CS219"/>
  <c r="CS225"/>
  <c r="CS210"/>
  <c r="CS229"/>
  <c r="CS222"/>
  <c r="CS218"/>
  <c r="A222"/>
  <c r="A267" s="1"/>
  <c r="A312" s="1"/>
  <c r="A177"/>
  <c r="AO300"/>
  <c r="AM311" s="1"/>
  <c r="G326" s="1"/>
  <c r="AN299"/>
  <c r="AM310" s="1"/>
  <c r="F326" s="1"/>
  <c r="CO170"/>
  <c r="CN173" s="1"/>
  <c r="CO169"/>
  <c r="CN172" s="1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CI219"/>
  <c r="CJ219" s="1"/>
  <c r="CI221"/>
  <c r="CJ221" s="1"/>
  <c r="CI215"/>
  <c r="CJ215" s="1"/>
  <c r="CI212"/>
  <c r="CJ212" s="1"/>
  <c r="CI218"/>
  <c r="CJ218" s="1"/>
  <c r="CI220"/>
  <c r="CJ220" s="1"/>
  <c r="CI223"/>
  <c r="CJ223" s="1"/>
  <c r="CI216"/>
  <c r="CJ216" s="1"/>
  <c r="CI211"/>
  <c r="CJ211" s="1"/>
  <c r="CI222"/>
  <c r="CJ222" s="1"/>
  <c r="CI226"/>
  <c r="CJ226" s="1"/>
  <c r="CI227"/>
  <c r="CJ227" s="1"/>
  <c r="CI217"/>
  <c r="CJ217" s="1"/>
  <c r="CI213"/>
  <c r="CJ213" s="1"/>
  <c r="CI228"/>
  <c r="CJ228" s="1"/>
  <c r="CI210"/>
  <c r="CI229"/>
  <c r="CJ229" s="1"/>
  <c r="CI224"/>
  <c r="CJ224" s="1"/>
  <c r="CI214"/>
  <c r="CJ214" s="1"/>
  <c r="CI225"/>
  <c r="CJ225" s="1"/>
  <c r="AT258"/>
  <c r="AU258" s="1"/>
  <c r="AT264"/>
  <c r="AU264" s="1"/>
  <c r="AT257"/>
  <c r="AU257" s="1"/>
  <c r="AT270"/>
  <c r="AU270" s="1"/>
  <c r="AT259"/>
  <c r="AU259" s="1"/>
  <c r="AT273"/>
  <c r="AU273" s="1"/>
  <c r="AT265"/>
  <c r="AU265" s="1"/>
  <c r="AT262"/>
  <c r="AU262" s="1"/>
  <c r="AT274"/>
  <c r="AU274" s="1"/>
  <c r="AT260"/>
  <c r="AU260" s="1"/>
  <c r="AT272"/>
  <c r="AU272" s="1"/>
  <c r="AT267"/>
  <c r="AU267" s="1"/>
  <c r="AT255"/>
  <c r="AT256"/>
  <c r="AU256" s="1"/>
  <c r="AT268"/>
  <c r="AU268" s="1"/>
  <c r="AT271"/>
  <c r="AU271" s="1"/>
  <c r="AT266"/>
  <c r="AU266" s="1"/>
  <c r="AT269"/>
  <c r="AU269" s="1"/>
  <c r="AT263"/>
  <c r="AU263" s="1"/>
  <c r="AT261"/>
  <c r="AU261" s="1"/>
  <c r="AY262"/>
  <c r="AY261"/>
  <c r="AY263" s="1"/>
  <c r="E284"/>
  <c r="BC271"/>
  <c r="BC268"/>
  <c r="BC262"/>
  <c r="BC260"/>
  <c r="BK257"/>
  <c r="BC272"/>
  <c r="BC261"/>
  <c r="BC259"/>
  <c r="BC274"/>
  <c r="BC273"/>
  <c r="BC269"/>
  <c r="BC267"/>
  <c r="BC266"/>
  <c r="BC264"/>
  <c r="BC258"/>
  <c r="BC255"/>
  <c r="BC257"/>
  <c r="BC265"/>
  <c r="BC270"/>
  <c r="BC263"/>
  <c r="BC256"/>
  <c r="CC165"/>
  <c r="BZ176" s="1"/>
  <c r="G196" s="1"/>
  <c r="CB164"/>
  <c r="BZ175" s="1"/>
  <c r="F196" s="1"/>
  <c r="A133"/>
  <c r="A89"/>
  <c r="CI172"/>
  <c r="CJ172" s="1"/>
  <c r="CI171"/>
  <c r="CJ171" s="1"/>
  <c r="CI177"/>
  <c r="CJ177" s="1"/>
  <c r="CI176"/>
  <c r="CJ176" s="1"/>
  <c r="CI170"/>
  <c r="CJ170" s="1"/>
  <c r="CI178"/>
  <c r="CJ178" s="1"/>
  <c r="CI175"/>
  <c r="CJ175" s="1"/>
  <c r="CI174"/>
  <c r="CJ174" s="1"/>
  <c r="CI169"/>
  <c r="CJ169" s="1"/>
  <c r="CI173"/>
  <c r="CJ173" s="1"/>
  <c r="CI184"/>
  <c r="CJ184" s="1"/>
  <c r="CI183"/>
  <c r="CJ183" s="1"/>
  <c r="CI182"/>
  <c r="CJ182" s="1"/>
  <c r="CI181"/>
  <c r="CJ181" s="1"/>
  <c r="CI180"/>
  <c r="CJ180" s="1"/>
  <c r="CI179"/>
  <c r="CJ179" s="1"/>
  <c r="CI168"/>
  <c r="CJ168" s="1"/>
  <c r="CI167"/>
  <c r="CJ167" s="1"/>
  <c r="CI166"/>
  <c r="CJ166" s="1"/>
  <c r="CI165"/>
  <c r="AN254"/>
  <c r="AM265" s="1"/>
  <c r="F281" s="1"/>
  <c r="AO255"/>
  <c r="AM266" s="1"/>
  <c r="G281" s="1"/>
  <c r="CO169" i="57"/>
  <c r="CN172" s="1"/>
  <c r="CO170"/>
  <c r="CN173" s="1"/>
  <c r="F244"/>
  <c r="DB213"/>
  <c r="CS217"/>
  <c r="CS210"/>
  <c r="CS212"/>
  <c r="CS226"/>
  <c r="CS228"/>
  <c r="CS223"/>
  <c r="CS211"/>
  <c r="CS224"/>
  <c r="CS215"/>
  <c r="CS222"/>
  <c r="CS218"/>
  <c r="CS227"/>
  <c r="CS220"/>
  <c r="CS221"/>
  <c r="CS219"/>
  <c r="CS213"/>
  <c r="CS225"/>
  <c r="CS229"/>
  <c r="CS216"/>
  <c r="CS214"/>
  <c r="CI177"/>
  <c r="CJ177" s="1"/>
  <c r="CI176"/>
  <c r="CJ176" s="1"/>
  <c r="CI170"/>
  <c r="CJ170" s="1"/>
  <c r="CI178"/>
  <c r="CJ178" s="1"/>
  <c r="CI175"/>
  <c r="CJ175" s="1"/>
  <c r="CI174"/>
  <c r="CJ174" s="1"/>
  <c r="CI169"/>
  <c r="CJ169" s="1"/>
  <c r="CI184"/>
  <c r="CJ184" s="1"/>
  <c r="CI183"/>
  <c r="CJ183" s="1"/>
  <c r="CI182"/>
  <c r="CJ182" s="1"/>
  <c r="CI181"/>
  <c r="CJ181" s="1"/>
  <c r="CI180"/>
  <c r="CJ180" s="1"/>
  <c r="CI179"/>
  <c r="CJ179" s="1"/>
  <c r="CI173"/>
  <c r="CJ173" s="1"/>
  <c r="CI168"/>
  <c r="CJ168" s="1"/>
  <c r="CI172"/>
  <c r="CJ172" s="1"/>
  <c r="CI166"/>
  <c r="CJ166" s="1"/>
  <c r="CI165"/>
  <c r="CI171"/>
  <c r="CJ171" s="1"/>
  <c r="CI167"/>
  <c r="CJ167" s="1"/>
  <c r="CB164"/>
  <c r="BZ175" s="1"/>
  <c r="F196" s="1"/>
  <c r="CC165"/>
  <c r="BZ176" s="1"/>
  <c r="G196" s="1"/>
  <c r="A223"/>
  <c r="A268" s="1"/>
  <c r="A313" s="1"/>
  <c r="A178"/>
  <c r="AO300"/>
  <c r="AM311" s="1"/>
  <c r="G326" s="1"/>
  <c r="AN299"/>
  <c r="AM310" s="1"/>
  <c r="F326" s="1"/>
  <c r="A134"/>
  <c r="A90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AY261"/>
  <c r="AY263" s="1"/>
  <c r="AY262"/>
  <c r="E199"/>
  <c r="DB168"/>
  <c r="CS182"/>
  <c r="CS177"/>
  <c r="CS178"/>
  <c r="CS166"/>
  <c r="CS170"/>
  <c r="CS183"/>
  <c r="CS176"/>
  <c r="CS165"/>
  <c r="CS174"/>
  <c r="CS175"/>
  <c r="CS179"/>
  <c r="CS173"/>
  <c r="CS172"/>
  <c r="CS167"/>
  <c r="CS181"/>
  <c r="CS168"/>
  <c r="CS180"/>
  <c r="CS184"/>
  <c r="CS171"/>
  <c r="CS169"/>
  <c r="AT317"/>
  <c r="AU317" s="1"/>
  <c r="AT314"/>
  <c r="AU314" s="1"/>
  <c r="AT308"/>
  <c r="AU308" s="1"/>
  <c r="AT319"/>
  <c r="AU319" s="1"/>
  <c r="AT313"/>
  <c r="AU313" s="1"/>
  <c r="AT303"/>
  <c r="AU303" s="1"/>
  <c r="AT311"/>
  <c r="AU311" s="1"/>
  <c r="AT301"/>
  <c r="AU301" s="1"/>
  <c r="AT309"/>
  <c r="AU309" s="1"/>
  <c r="AT305"/>
  <c r="AU305" s="1"/>
  <c r="AT316"/>
  <c r="AU316" s="1"/>
  <c r="AT304"/>
  <c r="AU304" s="1"/>
  <c r="AT300"/>
  <c r="AT318"/>
  <c r="AU318" s="1"/>
  <c r="AT310"/>
  <c r="AU310" s="1"/>
  <c r="AT315"/>
  <c r="AU315" s="1"/>
  <c r="AT306"/>
  <c r="AU306" s="1"/>
  <c r="AT312"/>
  <c r="AU312" s="1"/>
  <c r="AT307"/>
  <c r="AU307" s="1"/>
  <c r="AT302"/>
  <c r="AU302" s="1"/>
  <c r="CC210"/>
  <c r="BZ220" s="1"/>
  <c r="H241" s="1"/>
  <c r="CB209"/>
  <c r="BZ219" s="1"/>
  <c r="G241" s="1"/>
  <c r="AO255"/>
  <c r="AM266" s="1"/>
  <c r="G281" s="1"/>
  <c r="AN254"/>
  <c r="AM265" s="1"/>
  <c r="F281" s="1"/>
  <c r="AT271"/>
  <c r="AU271" s="1"/>
  <c r="AT261"/>
  <c r="AU261" s="1"/>
  <c r="AT258"/>
  <c r="AU258" s="1"/>
  <c r="AT273"/>
  <c r="AU273" s="1"/>
  <c r="AT265"/>
  <c r="AU265" s="1"/>
  <c r="AT270"/>
  <c r="AU270" s="1"/>
  <c r="AT274"/>
  <c r="AU274" s="1"/>
  <c r="AT267"/>
  <c r="AU267" s="1"/>
  <c r="AT255"/>
  <c r="AT262"/>
  <c r="AU262" s="1"/>
  <c r="AT259"/>
  <c r="AU259" s="1"/>
  <c r="AT272"/>
  <c r="AU272" s="1"/>
  <c r="AT269"/>
  <c r="AU269" s="1"/>
  <c r="AT263"/>
  <c r="AU263" s="1"/>
  <c r="AT256"/>
  <c r="AU256" s="1"/>
  <c r="AT268"/>
  <c r="AU268" s="1"/>
  <c r="AT260"/>
  <c r="AU260" s="1"/>
  <c r="AT266"/>
  <c r="AU266" s="1"/>
  <c r="AT264"/>
  <c r="AU264" s="1"/>
  <c r="AT257"/>
  <c r="AU257" s="1"/>
  <c r="CN215"/>
  <c r="CN216" s="1"/>
  <c r="CN214"/>
  <c r="CI228"/>
  <c r="CJ228" s="1"/>
  <c r="CI218"/>
  <c r="CJ218" s="1"/>
  <c r="CI229"/>
  <c r="CJ229" s="1"/>
  <c r="CI216"/>
  <c r="CJ216" s="1"/>
  <c r="CI217"/>
  <c r="CJ217" s="1"/>
  <c r="CI210"/>
  <c r="CI222"/>
  <c r="CJ222" s="1"/>
  <c r="CI219"/>
  <c r="CJ219" s="1"/>
  <c r="CI221"/>
  <c r="CJ221" s="1"/>
  <c r="CI212"/>
  <c r="CJ212" s="1"/>
  <c r="CI213"/>
  <c r="CJ213" s="1"/>
  <c r="CI225"/>
  <c r="CJ225" s="1"/>
  <c r="CI220"/>
  <c r="CJ220" s="1"/>
  <c r="CI223"/>
  <c r="CJ223" s="1"/>
  <c r="CI211"/>
  <c r="CJ211" s="1"/>
  <c r="CI214"/>
  <c r="CJ214" s="1"/>
  <c r="CI224"/>
  <c r="CJ224" s="1"/>
  <c r="CI226"/>
  <c r="CJ226" s="1"/>
  <c r="CI227"/>
  <c r="CJ227" s="1"/>
  <c r="CI215"/>
  <c r="CJ215" s="1"/>
  <c r="E284"/>
  <c r="BC273"/>
  <c r="BC269"/>
  <c r="BC267"/>
  <c r="BC266"/>
  <c r="BC264"/>
  <c r="BC270"/>
  <c r="BC265"/>
  <c r="BC263"/>
  <c r="BC257"/>
  <c r="BC256"/>
  <c r="BC271"/>
  <c r="BC268"/>
  <c r="BC262"/>
  <c r="BC260"/>
  <c r="BK257"/>
  <c r="BC274"/>
  <c r="BC272"/>
  <c r="BC261"/>
  <c r="BC259"/>
  <c r="BC255"/>
  <c r="BC258"/>
  <c r="AN299" i="55"/>
  <c r="AM310" s="1"/>
  <c r="F326" s="1"/>
  <c r="AO300"/>
  <c r="AM311" s="1"/>
  <c r="G326" s="1"/>
  <c r="CJ210"/>
  <c r="CG220" s="1"/>
  <c r="H242" s="1"/>
  <c r="CI209"/>
  <c r="CG219" s="1"/>
  <c r="G242" s="1"/>
  <c r="AT317"/>
  <c r="AU317" s="1"/>
  <c r="AT314"/>
  <c r="AU314" s="1"/>
  <c r="AT308"/>
  <c r="AU308" s="1"/>
  <c r="AT319"/>
  <c r="AU319" s="1"/>
  <c r="AT316"/>
  <c r="AU316" s="1"/>
  <c r="AT304"/>
  <c r="AU304" s="1"/>
  <c r="AT300"/>
  <c r="AT311"/>
  <c r="AU311" s="1"/>
  <c r="AT301"/>
  <c r="AU301" s="1"/>
  <c r="AT309"/>
  <c r="AU309" s="1"/>
  <c r="AT305"/>
  <c r="AU305" s="1"/>
  <c r="AT312"/>
  <c r="AU312" s="1"/>
  <c r="AT307"/>
  <c r="AU307" s="1"/>
  <c r="AT313"/>
  <c r="AU313" s="1"/>
  <c r="AT303"/>
  <c r="AU303" s="1"/>
  <c r="AT318"/>
  <c r="AU318" s="1"/>
  <c r="AT310"/>
  <c r="AU310" s="1"/>
  <c r="AT315"/>
  <c r="AU315" s="1"/>
  <c r="AT306"/>
  <c r="AU306" s="1"/>
  <c r="AT302"/>
  <c r="AU302" s="1"/>
  <c r="CC165"/>
  <c r="BZ176" s="1"/>
  <c r="G196" s="1"/>
  <c r="CB164"/>
  <c r="BZ175" s="1"/>
  <c r="F196" s="1"/>
  <c r="A133"/>
  <c r="A89"/>
  <c r="CP224"/>
  <c r="CQ224" s="1"/>
  <c r="CP218"/>
  <c r="CQ218" s="1"/>
  <c r="CP213"/>
  <c r="CQ213" s="1"/>
  <c r="CP223"/>
  <c r="CQ223" s="1"/>
  <c r="CP210"/>
  <c r="CP211"/>
  <c r="CQ211" s="1"/>
  <c r="CP229"/>
  <c r="CQ229" s="1"/>
  <c r="CP222"/>
  <c r="CQ222" s="1"/>
  <c r="CP214"/>
  <c r="CQ214" s="1"/>
  <c r="CP227"/>
  <c r="CQ227" s="1"/>
  <c r="CP219"/>
  <c r="CQ219" s="1"/>
  <c r="CP217"/>
  <c r="CQ217" s="1"/>
  <c r="CP216"/>
  <c r="CQ216" s="1"/>
  <c r="CP212"/>
  <c r="CQ212" s="1"/>
  <c r="CP221"/>
  <c r="CQ221" s="1"/>
  <c r="CP228"/>
  <c r="CQ228" s="1"/>
  <c r="CP225"/>
  <c r="CQ225" s="1"/>
  <c r="CP215"/>
  <c r="CQ215" s="1"/>
  <c r="CP226"/>
  <c r="CQ226" s="1"/>
  <c r="CP220"/>
  <c r="CQ220" s="1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F245"/>
  <c r="CZ214"/>
  <c r="CZ225"/>
  <c r="CZ224"/>
  <c r="CZ215"/>
  <c r="CZ213"/>
  <c r="CZ227"/>
  <c r="CZ228"/>
  <c r="CZ229"/>
  <c r="CZ210"/>
  <c r="CZ222"/>
  <c r="CZ220"/>
  <c r="CZ217"/>
  <c r="CZ211"/>
  <c r="CZ218"/>
  <c r="CZ212"/>
  <c r="CZ221"/>
  <c r="CZ219"/>
  <c r="CZ216"/>
  <c r="CZ226"/>
  <c r="CZ223"/>
  <c r="AY261"/>
  <c r="AY263" s="1"/>
  <c r="AY262"/>
  <c r="CO170"/>
  <c r="CN173" s="1"/>
  <c r="CO169"/>
  <c r="CN172" s="1"/>
  <c r="E199"/>
  <c r="DB168"/>
  <c r="CS175"/>
  <c r="CS179"/>
  <c r="CS168"/>
  <c r="CS172"/>
  <c r="CS170"/>
  <c r="CS180"/>
  <c r="CS169"/>
  <c r="CS182"/>
  <c r="CS165"/>
  <c r="CS184"/>
  <c r="CS183"/>
  <c r="CS177"/>
  <c r="CS176"/>
  <c r="CS167"/>
  <c r="CS178"/>
  <c r="CS174"/>
  <c r="CS173"/>
  <c r="CS181"/>
  <c r="CS171"/>
  <c r="CS166"/>
  <c r="AO255"/>
  <c r="AM266" s="1"/>
  <c r="G281" s="1"/>
  <c r="AN254"/>
  <c r="AM265" s="1"/>
  <c r="F281" s="1"/>
  <c r="A222"/>
  <c r="A267" s="1"/>
  <c r="A312" s="1"/>
  <c r="A177"/>
  <c r="CI178"/>
  <c r="CJ178" s="1"/>
  <c r="CI175"/>
  <c r="CJ175" s="1"/>
  <c r="CI174"/>
  <c r="CJ174" s="1"/>
  <c r="CI184"/>
  <c r="CJ184" s="1"/>
  <c r="CI183"/>
  <c r="CJ183" s="1"/>
  <c r="CI182"/>
  <c r="CJ182" s="1"/>
  <c r="CI181"/>
  <c r="CJ181" s="1"/>
  <c r="CI180"/>
  <c r="CJ180" s="1"/>
  <c r="CI179"/>
  <c r="CJ179" s="1"/>
  <c r="CI173"/>
  <c r="CJ173" s="1"/>
  <c r="CI172"/>
  <c r="CJ172" s="1"/>
  <c r="CI171"/>
  <c r="CJ171" s="1"/>
  <c r="CI177"/>
  <c r="CJ177" s="1"/>
  <c r="CI176"/>
  <c r="CJ176" s="1"/>
  <c r="CI170"/>
  <c r="CJ170" s="1"/>
  <c r="CI169"/>
  <c r="CJ169" s="1"/>
  <c r="CI168"/>
  <c r="CJ168" s="1"/>
  <c r="CI167"/>
  <c r="CJ167" s="1"/>
  <c r="CI166"/>
  <c r="CJ166" s="1"/>
  <c r="CI165"/>
  <c r="AT274"/>
  <c r="AU274" s="1"/>
  <c r="AT267"/>
  <c r="AU267" s="1"/>
  <c r="AT255"/>
  <c r="AT271"/>
  <c r="AU271" s="1"/>
  <c r="AT258"/>
  <c r="AU258" s="1"/>
  <c r="AT265"/>
  <c r="AU265" s="1"/>
  <c r="AT270"/>
  <c r="AU270" s="1"/>
  <c r="AT259"/>
  <c r="AU259" s="1"/>
  <c r="AT272"/>
  <c r="AU272" s="1"/>
  <c r="AT269"/>
  <c r="AU269" s="1"/>
  <c r="AT263"/>
  <c r="AU263" s="1"/>
  <c r="AT261"/>
  <c r="AU261" s="1"/>
  <c r="AT273"/>
  <c r="AU273" s="1"/>
  <c r="AT262"/>
  <c r="AU262" s="1"/>
  <c r="AT268"/>
  <c r="AU268" s="1"/>
  <c r="AT260"/>
  <c r="AU260" s="1"/>
  <c r="AT266"/>
  <c r="AU266" s="1"/>
  <c r="AT264"/>
  <c r="AU264" s="1"/>
  <c r="AT257"/>
  <c r="AU257" s="1"/>
  <c r="AT256"/>
  <c r="AU256" s="1"/>
  <c r="CU214"/>
  <c r="CU215"/>
  <c r="CU216" s="1"/>
  <c r="E284"/>
  <c r="BC273"/>
  <c r="BC269"/>
  <c r="BC267"/>
  <c r="BC266"/>
  <c r="BC264"/>
  <c r="BC258"/>
  <c r="BC270"/>
  <c r="BC265"/>
  <c r="BC263"/>
  <c r="BC257"/>
  <c r="BC256"/>
  <c r="BC271"/>
  <c r="BC268"/>
  <c r="BC262"/>
  <c r="BC260"/>
  <c r="BK257"/>
  <c r="BC274"/>
  <c r="BC272"/>
  <c r="BC261"/>
  <c r="BC259"/>
  <c r="BC255"/>
  <c r="AT259" i="54"/>
  <c r="AU259" s="1"/>
  <c r="AT270"/>
  <c r="AU270" s="1"/>
  <c r="AT274"/>
  <c r="AU274" s="1"/>
  <c r="AT268"/>
  <c r="AU268" s="1"/>
  <c r="AT260"/>
  <c r="AU260" s="1"/>
  <c r="AT269"/>
  <c r="AU269" s="1"/>
  <c r="AT262"/>
  <c r="AU262" s="1"/>
  <c r="AT265"/>
  <c r="AU265" s="1"/>
  <c r="AT256"/>
  <c r="AU256" s="1"/>
  <c r="AT257"/>
  <c r="AU257" s="1"/>
  <c r="AT264"/>
  <c r="AU264" s="1"/>
  <c r="AT271"/>
  <c r="AU271" s="1"/>
  <c r="AT261"/>
  <c r="AU261" s="1"/>
  <c r="AT263"/>
  <c r="AU263" s="1"/>
  <c r="AT255"/>
  <c r="AT266"/>
  <c r="AU266" s="1"/>
  <c r="AT258"/>
  <c r="AU258" s="1"/>
  <c r="AT267"/>
  <c r="AU267" s="1"/>
  <c r="AT272"/>
  <c r="AU272" s="1"/>
  <c r="AT273"/>
  <c r="AU273" s="1"/>
  <c r="AO255"/>
  <c r="AM266" s="1"/>
  <c r="G281" s="1"/>
  <c r="AN254"/>
  <c r="AM265" s="1"/>
  <c r="F281" s="1"/>
  <c r="AY262"/>
  <c r="AY261"/>
  <c r="AY263" s="1"/>
  <c r="CI184"/>
  <c r="CJ184" s="1"/>
  <c r="CI183"/>
  <c r="CJ183" s="1"/>
  <c r="CI182"/>
  <c r="CJ182" s="1"/>
  <c r="CI181"/>
  <c r="CJ181" s="1"/>
  <c r="CI178"/>
  <c r="CJ178" s="1"/>
  <c r="CI175"/>
  <c r="CJ175" s="1"/>
  <c r="CI174"/>
  <c r="CJ174" s="1"/>
  <c r="CI169"/>
  <c r="CJ169" s="1"/>
  <c r="CI173"/>
  <c r="CJ173" s="1"/>
  <c r="CI171"/>
  <c r="CJ171" s="1"/>
  <c r="CI172"/>
  <c r="CJ172" s="1"/>
  <c r="CI180"/>
  <c r="CJ180" s="1"/>
  <c r="CI177"/>
  <c r="CJ177" s="1"/>
  <c r="CI170"/>
  <c r="CJ170" s="1"/>
  <c r="CI179"/>
  <c r="CJ179" s="1"/>
  <c r="CI176"/>
  <c r="CJ176" s="1"/>
  <c r="CI168"/>
  <c r="CJ168" s="1"/>
  <c r="CI167"/>
  <c r="CJ167" s="1"/>
  <c r="CI166"/>
  <c r="CJ166" s="1"/>
  <c r="CI165"/>
  <c r="AY305"/>
  <c r="AY308" s="1"/>
  <c r="AY304"/>
  <c r="AY307" s="1"/>
  <c r="AO300"/>
  <c r="AM311" s="1"/>
  <c r="G326" s="1"/>
  <c r="AN299"/>
  <c r="AM310" s="1"/>
  <c r="F326" s="1"/>
  <c r="AT317"/>
  <c r="AU317" s="1"/>
  <c r="AT314"/>
  <c r="AU314" s="1"/>
  <c r="AT308"/>
  <c r="AU308" s="1"/>
  <c r="AT315"/>
  <c r="AU315" s="1"/>
  <c r="AT306"/>
  <c r="AU306" s="1"/>
  <c r="AT313"/>
  <c r="AU313" s="1"/>
  <c r="AT303"/>
  <c r="AU303" s="1"/>
  <c r="AT311"/>
  <c r="AU311" s="1"/>
  <c r="AT301"/>
  <c r="AU301" s="1"/>
  <c r="AT309"/>
  <c r="AU309" s="1"/>
  <c r="AT307"/>
  <c r="AU307" s="1"/>
  <c r="AT316"/>
  <c r="AU316" s="1"/>
  <c r="AT304"/>
  <c r="AU304" s="1"/>
  <c r="AT300"/>
  <c r="AT318"/>
  <c r="AU318" s="1"/>
  <c r="AT310"/>
  <c r="AU310" s="1"/>
  <c r="AT319"/>
  <c r="AU319" s="1"/>
  <c r="AT302"/>
  <c r="AU302" s="1"/>
  <c r="AT312"/>
  <c r="AU312" s="1"/>
  <c r="AT305"/>
  <c r="AU305" s="1"/>
  <c r="E284"/>
  <c r="BC270"/>
  <c r="BC265"/>
  <c r="BC263"/>
  <c r="BC257"/>
  <c r="BC256"/>
  <c r="BC269"/>
  <c r="BC262"/>
  <c r="BC261"/>
  <c r="BC255"/>
  <c r="BC271"/>
  <c r="BC267"/>
  <c r="BC260"/>
  <c r="BC274"/>
  <c r="BC272"/>
  <c r="BC268"/>
  <c r="BC266"/>
  <c r="BK257"/>
  <c r="BC273"/>
  <c r="BC264"/>
  <c r="BC259"/>
  <c r="BC258"/>
  <c r="CN214"/>
  <c r="CN215"/>
  <c r="CN216" s="1"/>
  <c r="F244"/>
  <c r="DB213"/>
  <c r="CS221"/>
  <c r="CS212"/>
  <c r="CS214"/>
  <c r="CS224"/>
  <c r="CS213"/>
  <c r="CS227"/>
  <c r="CS226"/>
  <c r="CS220"/>
  <c r="CS216"/>
  <c r="CS217"/>
  <c r="CS219"/>
  <c r="CS211"/>
  <c r="CS228"/>
  <c r="CS223"/>
  <c r="CS229"/>
  <c r="CS218"/>
  <c r="CS210"/>
  <c r="CS215"/>
  <c r="CS222"/>
  <c r="CS225"/>
  <c r="BC316"/>
  <c r="BC313"/>
  <c r="BC307"/>
  <c r="BC305"/>
  <c r="BC303"/>
  <c r="BC300"/>
  <c r="E329"/>
  <c r="BC317"/>
  <c r="BC318"/>
  <c r="BC314"/>
  <c r="BC312"/>
  <c r="BC311"/>
  <c r="BC309"/>
  <c r="BC319"/>
  <c r="BC315"/>
  <c r="BC310"/>
  <c r="BC308"/>
  <c r="BC306"/>
  <c r="BC304"/>
  <c r="BK302"/>
  <c r="BC302"/>
  <c r="BC301"/>
  <c r="A222"/>
  <c r="A267" s="1"/>
  <c r="A312" s="1"/>
  <c r="A177"/>
  <c r="CI228"/>
  <c r="CJ228" s="1"/>
  <c r="CI219"/>
  <c r="CJ219" s="1"/>
  <c r="CI216"/>
  <c r="CJ216" s="1"/>
  <c r="CI212"/>
  <c r="CJ212" s="1"/>
  <c r="CI210"/>
  <c r="CI211"/>
  <c r="CJ211" s="1"/>
  <c r="CI220"/>
  <c r="CJ220" s="1"/>
  <c r="CI222"/>
  <c r="CJ222" s="1"/>
  <c r="CI213"/>
  <c r="CJ213" s="1"/>
  <c r="CI218"/>
  <c r="CJ218" s="1"/>
  <c r="CI226"/>
  <c r="CJ226" s="1"/>
  <c r="CI225"/>
  <c r="CJ225" s="1"/>
  <c r="CI214"/>
  <c r="CJ214" s="1"/>
  <c r="CI223"/>
  <c r="CJ223" s="1"/>
  <c r="CI221"/>
  <c r="CJ221" s="1"/>
  <c r="CI229"/>
  <c r="CJ229" s="1"/>
  <c r="CI217"/>
  <c r="CJ217" s="1"/>
  <c r="CI215"/>
  <c r="CJ215" s="1"/>
  <c r="CI227"/>
  <c r="CJ227" s="1"/>
  <c r="CI224"/>
  <c r="CJ224" s="1"/>
  <c r="CO170"/>
  <c r="CN173" s="1"/>
  <c r="CO169"/>
  <c r="CN172" s="1"/>
  <c r="E199"/>
  <c r="DB168"/>
  <c r="CS166"/>
  <c r="CS181"/>
  <c r="CS169"/>
  <c r="CS172"/>
  <c r="CS179"/>
  <c r="CS175"/>
  <c r="CS183"/>
  <c r="CS168"/>
  <c r="CS171"/>
  <c r="CS176"/>
  <c r="CS167"/>
  <c r="CS182"/>
  <c r="CS174"/>
  <c r="CS178"/>
  <c r="CS180"/>
  <c r="CS170"/>
  <c r="CS173"/>
  <c r="CS184"/>
  <c r="CS177"/>
  <c r="CS165"/>
  <c r="A133"/>
  <c r="A89"/>
  <c r="CC165"/>
  <c r="BZ176" s="1"/>
  <c r="G196" s="1"/>
  <c r="CB164"/>
  <c r="BZ175" s="1"/>
  <c r="F196" s="1"/>
  <c r="CB209"/>
  <c r="BZ219" s="1"/>
  <c r="G241" s="1"/>
  <c r="CC210"/>
  <c r="BZ220" s="1"/>
  <c r="H241" s="1"/>
  <c r="AZ264" i="53"/>
  <c r="BA264" s="1"/>
  <c r="AZ272"/>
  <c r="BA272" s="1"/>
  <c r="AZ257"/>
  <c r="BA257" s="1"/>
  <c r="AZ261"/>
  <c r="BA261" s="1"/>
  <c r="AZ271"/>
  <c r="BA271" s="1"/>
  <c r="AZ273"/>
  <c r="BA273" s="1"/>
  <c r="AZ266"/>
  <c r="BA266" s="1"/>
  <c r="AZ259"/>
  <c r="BA259" s="1"/>
  <c r="AZ262"/>
  <c r="BA262" s="1"/>
  <c r="AZ260"/>
  <c r="BA260" s="1"/>
  <c r="AZ267"/>
  <c r="BA267" s="1"/>
  <c r="AZ258"/>
  <c r="BA258" s="1"/>
  <c r="AZ270"/>
  <c r="BA270" s="1"/>
  <c r="AZ263"/>
  <c r="BA263" s="1"/>
  <c r="AZ256"/>
  <c r="BA256" s="1"/>
  <c r="AZ265"/>
  <c r="BA265" s="1"/>
  <c r="AZ274"/>
  <c r="BA274" s="1"/>
  <c r="AZ269"/>
  <c r="BA269" s="1"/>
  <c r="AZ255"/>
  <c r="AZ268"/>
  <c r="BA268" s="1"/>
  <c r="CN214"/>
  <c r="CN215"/>
  <c r="CN216" s="1"/>
  <c r="F244"/>
  <c r="DB213"/>
  <c r="CS211"/>
  <c r="CS213"/>
  <c r="CS220"/>
  <c r="CS225"/>
  <c r="CS222"/>
  <c r="CS229"/>
  <c r="CS215"/>
  <c r="CS224"/>
  <c r="CS226"/>
  <c r="CS228"/>
  <c r="CS212"/>
  <c r="CS210"/>
  <c r="CS217"/>
  <c r="CS221"/>
  <c r="CS218"/>
  <c r="CS216"/>
  <c r="CS227"/>
  <c r="CS214"/>
  <c r="CS223"/>
  <c r="CS219"/>
  <c r="CP178"/>
  <c r="CQ178" s="1"/>
  <c r="CP184"/>
  <c r="CQ184" s="1"/>
  <c r="CP183"/>
  <c r="CQ183" s="1"/>
  <c r="CP182"/>
  <c r="CQ182" s="1"/>
  <c r="CP181"/>
  <c r="CQ181" s="1"/>
  <c r="CP180"/>
  <c r="CQ180" s="1"/>
  <c r="CP173"/>
  <c r="CQ173" s="1"/>
  <c r="CP171"/>
  <c r="CQ171" s="1"/>
  <c r="CP168"/>
  <c r="CQ168" s="1"/>
  <c r="CP179"/>
  <c r="CQ179" s="1"/>
  <c r="CP174"/>
  <c r="CQ174" s="1"/>
  <c r="CP170"/>
  <c r="CQ170" s="1"/>
  <c r="CP176"/>
  <c r="CQ176" s="1"/>
  <c r="CP169"/>
  <c r="CQ169" s="1"/>
  <c r="CP167"/>
  <c r="CQ167" s="1"/>
  <c r="CP166"/>
  <c r="CQ166" s="1"/>
  <c r="CP165"/>
  <c r="CP175"/>
  <c r="CQ175" s="1"/>
  <c r="CP177"/>
  <c r="CQ177" s="1"/>
  <c r="CP172"/>
  <c r="CQ172" s="1"/>
  <c r="BI317"/>
  <c r="BI307"/>
  <c r="BI305"/>
  <c r="BI301"/>
  <c r="BI318"/>
  <c r="BI314"/>
  <c r="BI312"/>
  <c r="BI309"/>
  <c r="BI319"/>
  <c r="BI315"/>
  <c r="BI311"/>
  <c r="BI306"/>
  <c r="E330"/>
  <c r="BI316"/>
  <c r="BI313"/>
  <c r="BI310"/>
  <c r="BI308"/>
  <c r="BI302"/>
  <c r="BI300"/>
  <c r="BI304"/>
  <c r="BI303"/>
  <c r="AU300"/>
  <c r="AS311" s="1"/>
  <c r="G327" s="1"/>
  <c r="AT299"/>
  <c r="AS310" s="1"/>
  <c r="F327" s="1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Z300"/>
  <c r="AZ314"/>
  <c r="BA314" s="1"/>
  <c r="AZ308"/>
  <c r="BA308" s="1"/>
  <c r="AZ313"/>
  <c r="BA313" s="1"/>
  <c r="AZ304"/>
  <c r="BA304" s="1"/>
  <c r="AZ309"/>
  <c r="BA309" s="1"/>
  <c r="AZ319"/>
  <c r="BA319" s="1"/>
  <c r="AZ310"/>
  <c r="BA310" s="1"/>
  <c r="AZ316"/>
  <c r="BA316" s="1"/>
  <c r="AZ305"/>
  <c r="BA305" s="1"/>
  <c r="AZ303"/>
  <c r="BA303" s="1"/>
  <c r="CI164"/>
  <c r="CG175" s="1"/>
  <c r="F197" s="1"/>
  <c r="CJ165"/>
  <c r="CG176" s="1"/>
  <c r="G197" s="1"/>
  <c r="BE305"/>
  <c r="BE308" s="1"/>
  <c r="BE304"/>
  <c r="BE307" s="1"/>
  <c r="CI228"/>
  <c r="CJ228" s="1"/>
  <c r="CI227"/>
  <c r="CJ227" s="1"/>
  <c r="CI217"/>
  <c r="CJ217" s="1"/>
  <c r="CI218"/>
  <c r="CJ218" s="1"/>
  <c r="CI212"/>
  <c r="CJ212" s="1"/>
  <c r="CI210"/>
  <c r="CI226"/>
  <c r="CJ226" s="1"/>
  <c r="CI219"/>
  <c r="CJ219" s="1"/>
  <c r="CI220"/>
  <c r="CJ220" s="1"/>
  <c r="CI214"/>
  <c r="CJ214" s="1"/>
  <c r="CI225"/>
  <c r="CJ225" s="1"/>
  <c r="CI221"/>
  <c r="CJ221" s="1"/>
  <c r="CI211"/>
  <c r="CJ211" s="1"/>
  <c r="CI215"/>
  <c r="CJ215" s="1"/>
  <c r="CI222"/>
  <c r="CJ222" s="1"/>
  <c r="CI229"/>
  <c r="CJ229" s="1"/>
  <c r="CI223"/>
  <c r="CJ223" s="1"/>
  <c r="CI213"/>
  <c r="CJ213" s="1"/>
  <c r="CI216"/>
  <c r="CJ216" s="1"/>
  <c r="CI224"/>
  <c r="CJ224" s="1"/>
  <c r="CV170"/>
  <c r="CU173" s="1"/>
  <c r="CV169"/>
  <c r="CU172" s="1"/>
  <c r="A133"/>
  <c r="A89"/>
  <c r="CC210"/>
  <c r="BZ220" s="1"/>
  <c r="H241" s="1"/>
  <c r="CB209"/>
  <c r="BZ219" s="1"/>
  <c r="G241" s="1"/>
  <c r="E200"/>
  <c r="CZ168"/>
  <c r="CZ184"/>
  <c r="CZ165"/>
  <c r="CZ176"/>
  <c r="CZ181"/>
  <c r="CZ167"/>
  <c r="CZ175"/>
  <c r="CZ172"/>
  <c r="CZ166"/>
  <c r="CZ179"/>
  <c r="CZ170"/>
  <c r="CZ183"/>
  <c r="CZ180"/>
  <c r="CZ177"/>
  <c r="CZ173"/>
  <c r="CZ169"/>
  <c r="CZ178"/>
  <c r="CZ174"/>
  <c r="CZ171"/>
  <c r="CZ182"/>
  <c r="BE262"/>
  <c r="BE261"/>
  <c r="BE263" s="1"/>
  <c r="BI272"/>
  <c r="BI262"/>
  <c r="E285"/>
  <c r="BI273"/>
  <c r="BI268"/>
  <c r="BI266"/>
  <c r="BI265"/>
  <c r="BI264"/>
  <c r="BI269"/>
  <c r="BI259"/>
  <c r="BI258"/>
  <c r="BI257"/>
  <c r="BI255"/>
  <c r="BI270"/>
  <c r="BI267"/>
  <c r="BI261"/>
  <c r="BI256"/>
  <c r="BI274"/>
  <c r="BI271"/>
  <c r="BI263"/>
  <c r="BI260"/>
  <c r="A222"/>
  <c r="A267" s="1"/>
  <c r="A312" s="1"/>
  <c r="A177"/>
  <c r="AT254"/>
  <c r="AS265" s="1"/>
  <c r="F282" s="1"/>
  <c r="AU255"/>
  <c r="AS266" s="1"/>
  <c r="G282" s="1"/>
  <c r="CO170" i="52"/>
  <c r="CN173" s="1"/>
  <c r="CO169"/>
  <c r="CN172" s="1"/>
  <c r="BC316"/>
  <c r="BC313"/>
  <c r="BC307"/>
  <c r="BC305"/>
  <c r="BC303"/>
  <c r="E329"/>
  <c r="BC317"/>
  <c r="BC304"/>
  <c r="BC302"/>
  <c r="BC301"/>
  <c r="BC318"/>
  <c r="BC314"/>
  <c r="BC312"/>
  <c r="BC311"/>
  <c r="BC309"/>
  <c r="BC319"/>
  <c r="BC315"/>
  <c r="BC310"/>
  <c r="BC308"/>
  <c r="BC306"/>
  <c r="BK302"/>
  <c r="BC300"/>
  <c r="AY305"/>
  <c r="AY308" s="1"/>
  <c r="AY304"/>
  <c r="AY307" s="1"/>
  <c r="A133"/>
  <c r="A89"/>
  <c r="CJ210"/>
  <c r="CG220" s="1"/>
  <c r="H242" s="1"/>
  <c r="CI209"/>
  <c r="CG219" s="1"/>
  <c r="G242" s="1"/>
  <c r="AN254"/>
  <c r="AM265" s="1"/>
  <c r="F281" s="1"/>
  <c r="AO255"/>
  <c r="AM266" s="1"/>
  <c r="G281" s="1"/>
  <c r="E199"/>
  <c r="DB168"/>
  <c r="CS180"/>
  <c r="CS176"/>
  <c r="CS166"/>
  <c r="CS181"/>
  <c r="CS177"/>
  <c r="CS167"/>
  <c r="CS169"/>
  <c r="CS171"/>
  <c r="CS174"/>
  <c r="CS168"/>
  <c r="CS182"/>
  <c r="CS184"/>
  <c r="CS175"/>
  <c r="CS178"/>
  <c r="CS165"/>
  <c r="CS179"/>
  <c r="CS183"/>
  <c r="CS173"/>
  <c r="CS170"/>
  <c r="CS172"/>
  <c r="E284"/>
  <c r="BC274"/>
  <c r="BC273"/>
  <c r="BC269"/>
  <c r="BC267"/>
  <c r="BC266"/>
  <c r="BC264"/>
  <c r="BC258"/>
  <c r="BC255"/>
  <c r="BC270"/>
  <c r="BC263"/>
  <c r="BC262"/>
  <c r="BC261"/>
  <c r="BC256"/>
  <c r="BC271"/>
  <c r="BC265"/>
  <c r="BC260"/>
  <c r="BC272"/>
  <c r="BC268"/>
  <c r="BK257"/>
  <c r="BC257"/>
  <c r="BC259"/>
  <c r="A222"/>
  <c r="A267" s="1"/>
  <c r="A312" s="1"/>
  <c r="A177"/>
  <c r="AN299"/>
  <c r="AM310" s="1"/>
  <c r="F326" s="1"/>
  <c r="AO300"/>
  <c r="AM311" s="1"/>
  <c r="G326" s="1"/>
  <c r="AT317"/>
  <c r="AU317" s="1"/>
  <c r="AT314"/>
  <c r="AU314" s="1"/>
  <c r="AT308"/>
  <c r="AU308" s="1"/>
  <c r="AT319"/>
  <c r="AU319" s="1"/>
  <c r="AT311"/>
  <c r="AU311" s="1"/>
  <c r="AT301"/>
  <c r="AU301" s="1"/>
  <c r="AT309"/>
  <c r="AU309" s="1"/>
  <c r="AT305"/>
  <c r="AU305" s="1"/>
  <c r="AT302"/>
  <c r="AU302" s="1"/>
  <c r="AT318"/>
  <c r="AU318" s="1"/>
  <c r="AT310"/>
  <c r="AU310" s="1"/>
  <c r="AT315"/>
  <c r="AU315" s="1"/>
  <c r="AT306"/>
  <c r="AU306" s="1"/>
  <c r="AT313"/>
  <c r="AU313" s="1"/>
  <c r="AT303"/>
  <c r="AU303" s="1"/>
  <c r="AT300"/>
  <c r="AT312"/>
  <c r="AU312" s="1"/>
  <c r="AT307"/>
  <c r="AU307" s="1"/>
  <c r="AT316"/>
  <c r="AU316" s="1"/>
  <c r="AT304"/>
  <c r="AU304" s="1"/>
  <c r="CB164"/>
  <c r="BZ175" s="1"/>
  <c r="F196" s="1"/>
  <c r="CC165"/>
  <c r="BZ176" s="1"/>
  <c r="G196" s="1"/>
  <c r="F245"/>
  <c r="CZ216"/>
  <c r="CZ227"/>
  <c r="CZ214"/>
  <c r="CZ211"/>
  <c r="CZ213"/>
  <c r="CZ212"/>
  <c r="CZ226"/>
  <c r="CZ221"/>
  <c r="CZ225"/>
  <c r="CZ222"/>
  <c r="CZ229"/>
  <c r="CZ219"/>
  <c r="CZ224"/>
  <c r="CZ220"/>
  <c r="CZ228"/>
  <c r="CZ223"/>
  <c r="CZ210"/>
  <c r="CZ215"/>
  <c r="CZ217"/>
  <c r="CZ218"/>
  <c r="CP221"/>
  <c r="CQ221" s="1"/>
  <c r="CP217"/>
  <c r="CQ217" s="1"/>
  <c r="CP218"/>
  <c r="CQ218" s="1"/>
  <c r="CP213"/>
  <c r="CQ213" s="1"/>
  <c r="CP225"/>
  <c r="CQ225" s="1"/>
  <c r="CP223"/>
  <c r="CQ223" s="1"/>
  <c r="CP210"/>
  <c r="CP212"/>
  <c r="CQ212" s="1"/>
  <c r="CP214"/>
  <c r="CQ214" s="1"/>
  <c r="CP229"/>
  <c r="CQ229" s="1"/>
  <c r="CP227"/>
  <c r="CQ227" s="1"/>
  <c r="CP219"/>
  <c r="CQ219" s="1"/>
  <c r="CP222"/>
  <c r="CQ222" s="1"/>
  <c r="CP215"/>
  <c r="CQ215" s="1"/>
  <c r="CP211"/>
  <c r="CQ211" s="1"/>
  <c r="CP228"/>
  <c r="CQ228" s="1"/>
  <c r="CP226"/>
  <c r="CQ226" s="1"/>
  <c r="CP220"/>
  <c r="CQ220" s="1"/>
  <c r="CP216"/>
  <c r="CQ216" s="1"/>
  <c r="CP224"/>
  <c r="CQ224" s="1"/>
  <c r="CI178"/>
  <c r="CJ178" s="1"/>
  <c r="CI180"/>
  <c r="CJ180" s="1"/>
  <c r="CI179"/>
  <c r="CJ179" s="1"/>
  <c r="CI184"/>
  <c r="CJ184" s="1"/>
  <c r="CI183"/>
  <c r="CJ183" s="1"/>
  <c r="CI182"/>
  <c r="CJ182" s="1"/>
  <c r="CI181"/>
  <c r="CJ181" s="1"/>
  <c r="CI172"/>
  <c r="CJ172" s="1"/>
  <c r="CI171"/>
  <c r="CJ171" s="1"/>
  <c r="CI175"/>
  <c r="CJ175" s="1"/>
  <c r="CI168"/>
  <c r="CJ168" s="1"/>
  <c r="CI167"/>
  <c r="CJ167" s="1"/>
  <c r="CI166"/>
  <c r="CJ166" s="1"/>
  <c r="CI165"/>
  <c r="CI173"/>
  <c r="CJ173" s="1"/>
  <c r="CI177"/>
  <c r="CJ177" s="1"/>
  <c r="CI170"/>
  <c r="CJ170" s="1"/>
  <c r="CI176"/>
  <c r="CJ176" s="1"/>
  <c r="CI174"/>
  <c r="CJ174" s="1"/>
  <c r="CI169"/>
  <c r="CJ169" s="1"/>
  <c r="AY261"/>
  <c r="AY263" s="1"/>
  <c r="AY262"/>
  <c r="AT262"/>
  <c r="AU262" s="1"/>
  <c r="AT266"/>
  <c r="AU266" s="1"/>
  <c r="AT273"/>
  <c r="AU273" s="1"/>
  <c r="AT258"/>
  <c r="AU258" s="1"/>
  <c r="AT264"/>
  <c r="AU264" s="1"/>
  <c r="AT256"/>
  <c r="AU256" s="1"/>
  <c r="AT263"/>
  <c r="AU263" s="1"/>
  <c r="AT255"/>
  <c r="AT267"/>
  <c r="AU267" s="1"/>
  <c r="AT259"/>
  <c r="AU259" s="1"/>
  <c r="AT271"/>
  <c r="AU271" s="1"/>
  <c r="AT260"/>
  <c r="AU260" s="1"/>
  <c r="AT268"/>
  <c r="AU268" s="1"/>
  <c r="AT274"/>
  <c r="AU274" s="1"/>
  <c r="AT270"/>
  <c r="AU270" s="1"/>
  <c r="AT269"/>
  <c r="AU269" s="1"/>
  <c r="AT265"/>
  <c r="AU265" s="1"/>
  <c r="AT272"/>
  <c r="AU272" s="1"/>
  <c r="AT257"/>
  <c r="AU257" s="1"/>
  <c r="AT261"/>
  <c r="AU261" s="1"/>
  <c r="CU214"/>
  <c r="CU215"/>
  <c r="CU216" s="1"/>
  <c r="CJ165" i="51"/>
  <c r="CG176" s="1"/>
  <c r="G197" s="1"/>
  <c r="CI164"/>
  <c r="CG175" s="1"/>
  <c r="F197" s="1"/>
  <c r="A221"/>
  <c r="A266" s="1"/>
  <c r="A311" s="1"/>
  <c r="A176"/>
  <c r="CB209"/>
  <c r="BZ219" s="1"/>
  <c r="G241" s="1"/>
  <c r="CC210"/>
  <c r="BZ220" s="1"/>
  <c r="H241" s="1"/>
  <c r="AT266"/>
  <c r="AU266" s="1"/>
  <c r="AT261"/>
  <c r="AU261" s="1"/>
  <c r="AT270"/>
  <c r="AU270" s="1"/>
  <c r="AT260"/>
  <c r="AU260" s="1"/>
  <c r="AT264"/>
  <c r="AU264" s="1"/>
  <c r="AT274"/>
  <c r="AU274" s="1"/>
  <c r="AT258"/>
  <c r="AU258" s="1"/>
  <c r="AT269"/>
  <c r="AU269" s="1"/>
  <c r="AT262"/>
  <c r="AU262" s="1"/>
  <c r="AT256"/>
  <c r="AU256" s="1"/>
  <c r="AT268"/>
  <c r="AU268" s="1"/>
  <c r="AT263"/>
  <c r="AU263" s="1"/>
  <c r="AT255"/>
  <c r="AT265"/>
  <c r="AU265" s="1"/>
  <c r="AT273"/>
  <c r="AU273" s="1"/>
  <c r="AT259"/>
  <c r="AU259" s="1"/>
  <c r="AT272"/>
  <c r="AU272" s="1"/>
  <c r="AT267"/>
  <c r="AU267" s="1"/>
  <c r="AT271"/>
  <c r="AU271" s="1"/>
  <c r="AT257"/>
  <c r="AU257" s="1"/>
  <c r="AY304"/>
  <c r="AY307" s="1"/>
  <c r="AY305"/>
  <c r="AY308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3"/>
  <c r="CQ173" s="1"/>
  <c r="CP177"/>
  <c r="CQ177" s="1"/>
  <c r="CP172"/>
  <c r="CQ172" s="1"/>
  <c r="CP178"/>
  <c r="CQ178" s="1"/>
  <c r="CP174"/>
  <c r="CQ174" s="1"/>
  <c r="CP170"/>
  <c r="CQ170" s="1"/>
  <c r="CP167"/>
  <c r="CQ167" s="1"/>
  <c r="CP166"/>
  <c r="CQ166" s="1"/>
  <c r="CP165"/>
  <c r="CP176"/>
  <c r="CQ176" s="1"/>
  <c r="CP171"/>
  <c r="CQ171" s="1"/>
  <c r="CP168"/>
  <c r="CQ168" s="1"/>
  <c r="A88"/>
  <c r="A132"/>
  <c r="AN299"/>
  <c r="AM310" s="1"/>
  <c r="F326" s="1"/>
  <c r="AO300"/>
  <c r="AM311" s="1"/>
  <c r="G326" s="1"/>
  <c r="CV170"/>
  <c r="CU173" s="1"/>
  <c r="CV169"/>
  <c r="CU172" s="1"/>
  <c r="E200"/>
  <c r="CZ171"/>
  <c r="CZ182"/>
  <c r="CZ180"/>
  <c r="CZ167"/>
  <c r="CZ178"/>
  <c r="CZ175"/>
  <c r="CZ181"/>
  <c r="CZ169"/>
  <c r="CZ173"/>
  <c r="CZ184"/>
  <c r="CZ177"/>
  <c r="CZ166"/>
  <c r="CZ176"/>
  <c r="CZ172"/>
  <c r="CZ174"/>
  <c r="CZ168"/>
  <c r="CZ170"/>
  <c r="CZ183"/>
  <c r="CZ165"/>
  <c r="CZ179"/>
  <c r="E284"/>
  <c r="BC274"/>
  <c r="BC271"/>
  <c r="BC268"/>
  <c r="BC262"/>
  <c r="BC260"/>
  <c r="BK257"/>
  <c r="BC269"/>
  <c r="BC261"/>
  <c r="BC255"/>
  <c r="BC270"/>
  <c r="BC267"/>
  <c r="BC263"/>
  <c r="BC256"/>
  <c r="BC272"/>
  <c r="BC266"/>
  <c r="BC265"/>
  <c r="BC273"/>
  <c r="BC264"/>
  <c r="BC259"/>
  <c r="BC258"/>
  <c r="BC257"/>
  <c r="CI227"/>
  <c r="CJ227" s="1"/>
  <c r="CI225"/>
  <c r="CJ225" s="1"/>
  <c r="CI215"/>
  <c r="CJ215" s="1"/>
  <c r="CI216"/>
  <c r="CJ216" s="1"/>
  <c r="CI221"/>
  <c r="CJ221" s="1"/>
  <c r="CI210"/>
  <c r="CI226"/>
  <c r="CJ226" s="1"/>
  <c r="CI229"/>
  <c r="CJ229" s="1"/>
  <c r="CI212"/>
  <c r="CJ212" s="1"/>
  <c r="CI217"/>
  <c r="CJ217" s="1"/>
  <c r="CI223"/>
  <c r="CJ223" s="1"/>
  <c r="CI214"/>
  <c r="CJ214" s="1"/>
  <c r="CI228"/>
  <c r="CJ228" s="1"/>
  <c r="CI218"/>
  <c r="CJ218" s="1"/>
  <c r="CI224"/>
  <c r="CJ224" s="1"/>
  <c r="CI213"/>
  <c r="CJ213" s="1"/>
  <c r="CI219"/>
  <c r="CJ219" s="1"/>
  <c r="CI222"/>
  <c r="CJ222" s="1"/>
  <c r="CI211"/>
  <c r="CJ211" s="1"/>
  <c r="CI220"/>
  <c r="CJ220" s="1"/>
  <c r="CN215"/>
  <c r="CN216" s="1"/>
  <c r="CN214"/>
  <c r="F244"/>
  <c r="DB213"/>
  <c r="CS221"/>
  <c r="CS229"/>
  <c r="CS220"/>
  <c r="CS226"/>
  <c r="CS211"/>
  <c r="CS225"/>
  <c r="CS227"/>
  <c r="CS212"/>
  <c r="CS214"/>
  <c r="CS216"/>
  <c r="CS218"/>
  <c r="CS223"/>
  <c r="CS222"/>
  <c r="CS219"/>
  <c r="CS215"/>
  <c r="CS217"/>
  <c r="CS224"/>
  <c r="CS228"/>
  <c r="CS213"/>
  <c r="CS210"/>
  <c r="BC316"/>
  <c r="BC313"/>
  <c r="BC307"/>
  <c r="BC305"/>
  <c r="BC303"/>
  <c r="BC300"/>
  <c r="E329"/>
  <c r="BC317"/>
  <c r="BC318"/>
  <c r="BC314"/>
  <c r="BC312"/>
  <c r="BC311"/>
  <c r="BC309"/>
  <c r="BC319"/>
  <c r="BC315"/>
  <c r="BC310"/>
  <c r="BC308"/>
  <c r="BC306"/>
  <c r="BC301"/>
  <c r="BK302"/>
  <c r="BC302"/>
  <c r="BC304"/>
  <c r="AT317"/>
  <c r="AU317" s="1"/>
  <c r="AT314"/>
  <c r="AU314" s="1"/>
  <c r="AT308"/>
  <c r="AU308" s="1"/>
  <c r="AT315"/>
  <c r="AU315" s="1"/>
  <c r="AT306"/>
  <c r="AU306" s="1"/>
  <c r="AT313"/>
  <c r="AU313" s="1"/>
  <c r="AT311"/>
  <c r="AU311" s="1"/>
  <c r="AT301"/>
  <c r="AU301" s="1"/>
  <c r="AT309"/>
  <c r="AU309" s="1"/>
  <c r="AT307"/>
  <c r="AU307" s="1"/>
  <c r="AT316"/>
  <c r="AU316" s="1"/>
  <c r="AT300"/>
  <c r="AT304"/>
  <c r="AU304" s="1"/>
  <c r="AT318"/>
  <c r="AU318" s="1"/>
  <c r="AT310"/>
  <c r="AU310" s="1"/>
  <c r="AT319"/>
  <c r="AU319" s="1"/>
  <c r="AT302"/>
  <c r="AU302" s="1"/>
  <c r="AT312"/>
  <c r="AU312" s="1"/>
  <c r="AT305"/>
  <c r="AU305" s="1"/>
  <c r="AT303"/>
  <c r="AU303" s="1"/>
  <c r="AY262"/>
  <c r="AY261"/>
  <c r="AY263" s="1"/>
  <c r="AN254"/>
  <c r="AM265" s="1"/>
  <c r="F281" s="1"/>
  <c r="AO255"/>
  <c r="AM266" s="1"/>
  <c r="G281" s="1"/>
  <c r="CI177" i="50"/>
  <c r="CJ177" s="1"/>
  <c r="CI176"/>
  <c r="CJ176" s="1"/>
  <c r="CI172"/>
  <c r="CJ172" s="1"/>
  <c r="CI169"/>
  <c r="CJ169" s="1"/>
  <c r="CI184"/>
  <c r="CJ184" s="1"/>
  <c r="CI178"/>
  <c r="CJ178" s="1"/>
  <c r="CI174"/>
  <c r="CJ174" s="1"/>
  <c r="CI168"/>
  <c r="CJ168" s="1"/>
  <c r="CI173"/>
  <c r="CJ173" s="1"/>
  <c r="CI170"/>
  <c r="CJ170" s="1"/>
  <c r="CI167"/>
  <c r="CJ167" s="1"/>
  <c r="CI166"/>
  <c r="CJ166" s="1"/>
  <c r="CI165"/>
  <c r="CI183"/>
  <c r="CJ183" s="1"/>
  <c r="CI179"/>
  <c r="CJ179" s="1"/>
  <c r="CI175"/>
  <c r="CJ175" s="1"/>
  <c r="CI181"/>
  <c r="CJ181" s="1"/>
  <c r="CI171"/>
  <c r="CJ171" s="1"/>
  <c r="CI182"/>
  <c r="CJ182" s="1"/>
  <c r="CI180"/>
  <c r="CJ180" s="1"/>
  <c r="AY262"/>
  <c r="AY261"/>
  <c r="AY263" s="1"/>
  <c r="A89"/>
  <c r="A133"/>
  <c r="CN215"/>
  <c r="CN216" s="1"/>
  <c r="CN214"/>
  <c r="CB209"/>
  <c r="BZ219" s="1"/>
  <c r="G241" s="1"/>
  <c r="CC210"/>
  <c r="BZ220" s="1"/>
  <c r="H241" s="1"/>
  <c r="CC165"/>
  <c r="BZ176" s="1"/>
  <c r="G196" s="1"/>
  <c r="CB164"/>
  <c r="BZ175" s="1"/>
  <c r="F196" s="1"/>
  <c r="AT266"/>
  <c r="AU266" s="1"/>
  <c r="AT267"/>
  <c r="AU267" s="1"/>
  <c r="AT259"/>
  <c r="AU259" s="1"/>
  <c r="AT270"/>
  <c r="AU270" s="1"/>
  <c r="AT262"/>
  <c r="AU262" s="1"/>
  <c r="AT274"/>
  <c r="AU274" s="1"/>
  <c r="AT258"/>
  <c r="AU258" s="1"/>
  <c r="AT269"/>
  <c r="AU269" s="1"/>
  <c r="AT263"/>
  <c r="AU263" s="1"/>
  <c r="AT268"/>
  <c r="AU268" s="1"/>
  <c r="AT260"/>
  <c r="AU260" s="1"/>
  <c r="AT264"/>
  <c r="AU264" s="1"/>
  <c r="AT271"/>
  <c r="AU271" s="1"/>
  <c r="AT261"/>
  <c r="AU261" s="1"/>
  <c r="AT255"/>
  <c r="AT257"/>
  <c r="AU257" s="1"/>
  <c r="AT272"/>
  <c r="AU272" s="1"/>
  <c r="AT273"/>
  <c r="AU273" s="1"/>
  <c r="AT265"/>
  <c r="AU265" s="1"/>
  <c r="AT256"/>
  <c r="AU256" s="1"/>
  <c r="AO255"/>
  <c r="AM266" s="1"/>
  <c r="G281" s="1"/>
  <c r="AN254"/>
  <c r="AM265" s="1"/>
  <c r="F281" s="1"/>
  <c r="A222"/>
  <c r="A267" s="1"/>
  <c r="A312" s="1"/>
  <c r="A177"/>
  <c r="AN299"/>
  <c r="AM310" s="1"/>
  <c r="F326" s="1"/>
  <c r="AO300"/>
  <c r="AM311" s="1"/>
  <c r="G326" s="1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CO169"/>
  <c r="CN172" s="1"/>
  <c r="CO170"/>
  <c r="CN173" s="1"/>
  <c r="E284"/>
  <c r="BC274"/>
  <c r="BC271"/>
  <c r="BC268"/>
  <c r="BC262"/>
  <c r="BC260"/>
  <c r="BK257"/>
  <c r="BC272"/>
  <c r="BC261"/>
  <c r="BC270"/>
  <c r="BC265"/>
  <c r="BC263"/>
  <c r="BC257"/>
  <c r="BC256"/>
  <c r="BC266"/>
  <c r="BC258"/>
  <c r="BC267"/>
  <c r="BC259"/>
  <c r="BC255"/>
  <c r="BC269"/>
  <c r="BC273"/>
  <c r="BC264"/>
  <c r="AT318"/>
  <c r="AU318" s="1"/>
  <c r="AT310"/>
  <c r="AU310" s="1"/>
  <c r="AT315"/>
  <c r="AU315" s="1"/>
  <c r="AT306"/>
  <c r="AU306" s="1"/>
  <c r="AT302"/>
  <c r="AU302" s="1"/>
  <c r="AT312"/>
  <c r="AU312" s="1"/>
  <c r="AT307"/>
  <c r="AU307" s="1"/>
  <c r="AT313"/>
  <c r="AU313" s="1"/>
  <c r="AT303"/>
  <c r="AU303" s="1"/>
  <c r="AT317"/>
  <c r="AU317" s="1"/>
  <c r="AT314"/>
  <c r="AU314" s="1"/>
  <c r="AT308"/>
  <c r="AU308" s="1"/>
  <c r="AT319"/>
  <c r="AU319" s="1"/>
  <c r="AT316"/>
  <c r="AU316" s="1"/>
  <c r="AT304"/>
  <c r="AU304" s="1"/>
  <c r="AT300"/>
  <c r="AT311"/>
  <c r="AU311" s="1"/>
  <c r="AT301"/>
  <c r="AU301" s="1"/>
  <c r="AT309"/>
  <c r="AU309" s="1"/>
  <c r="AT305"/>
  <c r="AU305" s="1"/>
  <c r="CI226"/>
  <c r="CJ226" s="1"/>
  <c r="CI217"/>
  <c r="CJ217" s="1"/>
  <c r="CI210"/>
  <c r="CI213"/>
  <c r="CJ213" s="1"/>
  <c r="CI220"/>
  <c r="CJ220" s="1"/>
  <c r="CI228"/>
  <c r="CJ228" s="1"/>
  <c r="CI224"/>
  <c r="CJ224" s="1"/>
  <c r="CI214"/>
  <c r="CJ214" s="1"/>
  <c r="CI221"/>
  <c r="CJ221" s="1"/>
  <c r="CI222"/>
  <c r="CJ222" s="1"/>
  <c r="CI229"/>
  <c r="CJ229" s="1"/>
  <c r="CI218"/>
  <c r="CJ218" s="1"/>
  <c r="CI215"/>
  <c r="CJ215" s="1"/>
  <c r="CI225"/>
  <c r="CJ225" s="1"/>
  <c r="CI212"/>
  <c r="CJ212" s="1"/>
  <c r="CI227"/>
  <c r="CJ227" s="1"/>
  <c r="CI216"/>
  <c r="CJ216" s="1"/>
  <c r="CI223"/>
  <c r="CJ223" s="1"/>
  <c r="CI211"/>
  <c r="CJ211" s="1"/>
  <c r="CI219"/>
  <c r="CJ219" s="1"/>
  <c r="DB168"/>
  <c r="E199"/>
  <c r="CS175"/>
  <c r="CS179"/>
  <c r="CS174"/>
  <c r="CS170"/>
  <c r="CS181"/>
  <c r="CS178"/>
  <c r="CS172"/>
  <c r="CS184"/>
  <c r="CS168"/>
  <c r="CS169"/>
  <c r="CS182"/>
  <c r="CS180"/>
  <c r="CS183"/>
  <c r="CS165"/>
  <c r="CS177"/>
  <c r="CS166"/>
  <c r="CS173"/>
  <c r="CS171"/>
  <c r="CS167"/>
  <c r="CS176"/>
  <c r="F244"/>
  <c r="DB213"/>
  <c r="CS215"/>
  <c r="CS229"/>
  <c r="CS210"/>
  <c r="CS227"/>
  <c r="CS214"/>
  <c r="CS220"/>
  <c r="CS226"/>
  <c r="CS224"/>
  <c r="CS217"/>
  <c r="CS219"/>
  <c r="CS223"/>
  <c r="CS228"/>
  <c r="CS213"/>
  <c r="CS225"/>
  <c r="CS222"/>
  <c r="CS216"/>
  <c r="CS218"/>
  <c r="CS211"/>
  <c r="CS212"/>
  <c r="CS221"/>
  <c r="CP183" i="49"/>
  <c r="CQ183" s="1"/>
  <c r="CP182"/>
  <c r="CQ182" s="1"/>
  <c r="CP181"/>
  <c r="CQ181" s="1"/>
  <c r="CP180"/>
  <c r="CQ180" s="1"/>
  <c r="CP179"/>
  <c r="CQ179" s="1"/>
  <c r="CP175"/>
  <c r="CQ175" s="1"/>
  <c r="CP184"/>
  <c r="CQ184" s="1"/>
  <c r="CP173"/>
  <c r="CQ173" s="1"/>
  <c r="CP171"/>
  <c r="CQ171" s="1"/>
  <c r="CP177"/>
  <c r="CQ177" s="1"/>
  <c r="CP172"/>
  <c r="CQ172" s="1"/>
  <c r="CP178"/>
  <c r="CQ178" s="1"/>
  <c r="CP176"/>
  <c r="CQ176" s="1"/>
  <c r="CP174"/>
  <c r="CQ174" s="1"/>
  <c r="CP170"/>
  <c r="CQ170" s="1"/>
  <c r="CP169"/>
  <c r="CQ169" s="1"/>
  <c r="CP168"/>
  <c r="CQ168" s="1"/>
  <c r="CP167"/>
  <c r="CQ167" s="1"/>
  <c r="CP166"/>
  <c r="CQ166" s="1"/>
  <c r="CP165"/>
  <c r="A177"/>
  <c r="A222"/>
  <c r="A267" s="1"/>
  <c r="A312" s="1"/>
  <c r="E284"/>
  <c r="BC270"/>
  <c r="BC265"/>
  <c r="BC263"/>
  <c r="BC257"/>
  <c r="BC256"/>
  <c r="BC271"/>
  <c r="BC267"/>
  <c r="BC260"/>
  <c r="BC274"/>
  <c r="BC272"/>
  <c r="BC268"/>
  <c r="BC266"/>
  <c r="BK257"/>
  <c r="BC273"/>
  <c r="BC264"/>
  <c r="BC259"/>
  <c r="BC258"/>
  <c r="BC269"/>
  <c r="BC262"/>
  <c r="BC261"/>
  <c r="BC255"/>
  <c r="AY262"/>
  <c r="AY261"/>
  <c r="AY263" s="1"/>
  <c r="CI164"/>
  <c r="CG175" s="1"/>
  <c r="F197" s="1"/>
  <c r="CJ165"/>
  <c r="CG176" s="1"/>
  <c r="G197" s="1"/>
  <c r="CC210"/>
  <c r="BZ220" s="1"/>
  <c r="H241" s="1"/>
  <c r="CB209"/>
  <c r="BZ219" s="1"/>
  <c r="G241" s="1"/>
  <c r="A89"/>
  <c r="A133"/>
  <c r="E200"/>
  <c r="CZ171"/>
  <c r="CZ183"/>
  <c r="CZ167"/>
  <c r="CZ173"/>
  <c r="CZ182"/>
  <c r="CZ168"/>
  <c r="CZ172"/>
  <c r="CZ178"/>
  <c r="CZ166"/>
  <c r="CZ174"/>
  <c r="CZ184"/>
  <c r="CZ181"/>
  <c r="CZ177"/>
  <c r="CZ179"/>
  <c r="CZ170"/>
  <c r="CZ165"/>
  <c r="CZ169"/>
  <c r="CZ176"/>
  <c r="CZ175"/>
  <c r="CZ180"/>
  <c r="AY305"/>
  <c r="AY308" s="1"/>
  <c r="AY304"/>
  <c r="AY307" s="1"/>
  <c r="AN299"/>
  <c r="AM310" s="1"/>
  <c r="F326" s="1"/>
  <c r="AO300"/>
  <c r="AM311" s="1"/>
  <c r="G326" s="1"/>
  <c r="CN215"/>
  <c r="CN216" s="1"/>
  <c r="CN214"/>
  <c r="F244"/>
  <c r="DB213"/>
  <c r="CS211"/>
  <c r="CS222"/>
  <c r="CS217"/>
  <c r="CS218"/>
  <c r="CS216"/>
  <c r="CS219"/>
  <c r="CS226"/>
  <c r="CS228"/>
  <c r="CS223"/>
  <c r="CS212"/>
  <c r="CS227"/>
  <c r="CS213"/>
  <c r="CS229"/>
  <c r="CS210"/>
  <c r="CS220"/>
  <c r="CS221"/>
  <c r="CS225"/>
  <c r="CS214"/>
  <c r="CS224"/>
  <c r="CS215"/>
  <c r="CV169"/>
  <c r="CU172" s="1"/>
  <c r="CV170"/>
  <c r="CU173" s="1"/>
  <c r="AO255"/>
  <c r="AM266" s="1"/>
  <c r="G281" s="1"/>
  <c r="AN254"/>
  <c r="AM265" s="1"/>
  <c r="F281" s="1"/>
  <c r="AT271"/>
  <c r="AU271" s="1"/>
  <c r="AT261"/>
  <c r="AU261" s="1"/>
  <c r="AT265"/>
  <c r="AU265" s="1"/>
  <c r="AT256"/>
  <c r="AU256" s="1"/>
  <c r="AT257"/>
  <c r="AU257" s="1"/>
  <c r="AT264"/>
  <c r="AU264" s="1"/>
  <c r="AT266"/>
  <c r="AU266" s="1"/>
  <c r="AT258"/>
  <c r="AU258" s="1"/>
  <c r="AT269"/>
  <c r="AU269" s="1"/>
  <c r="AT262"/>
  <c r="AU262" s="1"/>
  <c r="AT259"/>
  <c r="AU259" s="1"/>
  <c r="AT267"/>
  <c r="AU267" s="1"/>
  <c r="AT272"/>
  <c r="AU272" s="1"/>
  <c r="AT273"/>
  <c r="AU273" s="1"/>
  <c r="AT263"/>
  <c r="AU263" s="1"/>
  <c r="AT255"/>
  <c r="AT268"/>
  <c r="AU268" s="1"/>
  <c r="AT260"/>
  <c r="AU260" s="1"/>
  <c r="AT270"/>
  <c r="AU270" s="1"/>
  <c r="AT274"/>
  <c r="AU274" s="1"/>
  <c r="CI225"/>
  <c r="CJ225" s="1"/>
  <c r="CI223"/>
  <c r="CJ223" s="1"/>
  <c r="CI216"/>
  <c r="CJ216" s="1"/>
  <c r="CI211"/>
  <c r="CJ211" s="1"/>
  <c r="CI220"/>
  <c r="CJ220" s="1"/>
  <c r="CI210"/>
  <c r="CI229"/>
  <c r="CJ229" s="1"/>
  <c r="CI227"/>
  <c r="CJ227" s="1"/>
  <c r="CI217"/>
  <c r="CJ217" s="1"/>
  <c r="CI213"/>
  <c r="CJ213" s="1"/>
  <c r="CI221"/>
  <c r="CJ221" s="1"/>
  <c r="CI226"/>
  <c r="CJ226" s="1"/>
  <c r="CI224"/>
  <c r="CJ224" s="1"/>
  <c r="CI214"/>
  <c r="CJ214" s="1"/>
  <c r="CI212"/>
  <c r="CJ212" s="1"/>
  <c r="CI222"/>
  <c r="CJ222" s="1"/>
  <c r="CI228"/>
  <c r="CJ228" s="1"/>
  <c r="CI215"/>
  <c r="CJ215" s="1"/>
  <c r="CI218"/>
  <c r="CJ218" s="1"/>
  <c r="CI219"/>
  <c r="CJ219" s="1"/>
  <c r="AT317"/>
  <c r="AU317" s="1"/>
  <c r="AT314"/>
  <c r="AU314" s="1"/>
  <c r="AT308"/>
  <c r="AU308" s="1"/>
  <c r="AT315"/>
  <c r="AU315" s="1"/>
  <c r="AT306"/>
  <c r="AU306" s="1"/>
  <c r="AT313"/>
  <c r="AU313" s="1"/>
  <c r="AT303"/>
  <c r="AU303" s="1"/>
  <c r="AT311"/>
  <c r="AU311" s="1"/>
  <c r="AT301"/>
  <c r="AU301" s="1"/>
  <c r="AT309"/>
  <c r="AU309" s="1"/>
  <c r="AT307"/>
  <c r="AU307" s="1"/>
  <c r="AT316"/>
  <c r="AU316" s="1"/>
  <c r="AT304"/>
  <c r="AU304" s="1"/>
  <c r="AT300"/>
  <c r="AT318"/>
  <c r="AU318" s="1"/>
  <c r="AT310"/>
  <c r="AU310" s="1"/>
  <c r="AT319"/>
  <c r="AU319" s="1"/>
  <c r="AT312"/>
  <c r="AU312" s="1"/>
  <c r="AT305"/>
  <c r="AU305" s="1"/>
  <c r="AT302"/>
  <c r="AU302" s="1"/>
  <c r="BC316"/>
  <c r="BC313"/>
  <c r="BC307"/>
  <c r="BC305"/>
  <c r="BC303"/>
  <c r="BC300"/>
  <c r="E329"/>
  <c r="BC317"/>
  <c r="BC318"/>
  <c r="BC314"/>
  <c r="BC312"/>
  <c r="BC311"/>
  <c r="BC309"/>
  <c r="BC319"/>
  <c r="BC315"/>
  <c r="BC310"/>
  <c r="BC308"/>
  <c r="BC306"/>
  <c r="BK302"/>
  <c r="BC302"/>
  <c r="BC301"/>
  <c r="BC304"/>
  <c r="DB213" i="48"/>
  <c r="F244"/>
  <c r="CS215"/>
  <c r="CS227"/>
  <c r="CS213"/>
  <c r="CS210"/>
  <c r="CS224"/>
  <c r="CS228"/>
  <c r="CS222"/>
  <c r="CS229"/>
  <c r="CS218"/>
  <c r="CS211"/>
  <c r="CS226"/>
  <c r="CS220"/>
  <c r="CS225"/>
  <c r="CS223"/>
  <c r="CS221"/>
  <c r="CS216"/>
  <c r="CS219"/>
  <c r="CS217"/>
  <c r="CS214"/>
  <c r="CS212"/>
  <c r="DB168"/>
  <c r="E199"/>
  <c r="CS176"/>
  <c r="CS173"/>
  <c r="CS168"/>
  <c r="CS178"/>
  <c r="CS171"/>
  <c r="CS182"/>
  <c r="CS184"/>
  <c r="CS175"/>
  <c r="CS166"/>
  <c r="CS165"/>
  <c r="CS180"/>
  <c r="CS177"/>
  <c r="CS183"/>
  <c r="CS181"/>
  <c r="CS174"/>
  <c r="CS179"/>
  <c r="CS170"/>
  <c r="CS167"/>
  <c r="CS169"/>
  <c r="CS172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CI225"/>
  <c r="CJ225" s="1"/>
  <c r="CI219"/>
  <c r="CJ219" s="1"/>
  <c r="CI216"/>
  <c r="CJ216" s="1"/>
  <c r="CI211"/>
  <c r="CJ211" s="1"/>
  <c r="CI228"/>
  <c r="CJ228" s="1"/>
  <c r="CI212"/>
  <c r="CJ212" s="1"/>
  <c r="CI220"/>
  <c r="CJ220" s="1"/>
  <c r="CI221"/>
  <c r="CJ221" s="1"/>
  <c r="CI217"/>
  <c r="CJ217" s="1"/>
  <c r="CI213"/>
  <c r="CJ213" s="1"/>
  <c r="CI218"/>
  <c r="CJ218" s="1"/>
  <c r="CI226"/>
  <c r="CJ226" s="1"/>
  <c r="CI223"/>
  <c r="CJ223" s="1"/>
  <c r="CI224"/>
  <c r="CJ224" s="1"/>
  <c r="CI214"/>
  <c r="CJ214" s="1"/>
  <c r="CI222"/>
  <c r="CJ222" s="1"/>
  <c r="CI229"/>
  <c r="CJ229" s="1"/>
  <c r="CI227"/>
  <c r="CJ227" s="1"/>
  <c r="CI210"/>
  <c r="CI215"/>
  <c r="CJ215" s="1"/>
  <c r="AT268"/>
  <c r="AU268" s="1"/>
  <c r="AT260"/>
  <c r="AU260" s="1"/>
  <c r="AT258"/>
  <c r="AU258" s="1"/>
  <c r="AT264"/>
  <c r="AU264" s="1"/>
  <c r="AT257"/>
  <c r="AU257" s="1"/>
  <c r="AT270"/>
  <c r="AU270" s="1"/>
  <c r="AT271"/>
  <c r="AU271" s="1"/>
  <c r="AT261"/>
  <c r="AU261" s="1"/>
  <c r="AT273"/>
  <c r="AU273" s="1"/>
  <c r="AT265"/>
  <c r="AU265" s="1"/>
  <c r="AT262"/>
  <c r="AU262" s="1"/>
  <c r="AT272"/>
  <c r="AU272" s="1"/>
  <c r="AT267"/>
  <c r="AU267" s="1"/>
  <c r="AT255"/>
  <c r="AT274"/>
  <c r="AU274" s="1"/>
  <c r="AT256"/>
  <c r="AU256" s="1"/>
  <c r="AT259"/>
  <c r="AU259" s="1"/>
  <c r="AT266"/>
  <c r="AU266" s="1"/>
  <c r="AT269"/>
  <c r="AU269" s="1"/>
  <c r="AT263"/>
  <c r="AU263" s="1"/>
  <c r="AT317"/>
  <c r="AU317" s="1"/>
  <c r="AT314"/>
  <c r="AU314" s="1"/>
  <c r="AT308"/>
  <c r="AU308" s="1"/>
  <c r="AT319"/>
  <c r="AU319" s="1"/>
  <c r="AT316"/>
  <c r="AU316" s="1"/>
  <c r="AT304"/>
  <c r="AU304" s="1"/>
  <c r="AT300"/>
  <c r="AT311"/>
  <c r="AU311" s="1"/>
  <c r="AT301"/>
  <c r="AU301" s="1"/>
  <c r="AT309"/>
  <c r="AU309" s="1"/>
  <c r="AT305"/>
  <c r="AU305" s="1"/>
  <c r="AT318"/>
  <c r="AU318" s="1"/>
  <c r="AT310"/>
  <c r="AU310" s="1"/>
  <c r="AT315"/>
  <c r="AU315" s="1"/>
  <c r="AT306"/>
  <c r="AU306" s="1"/>
  <c r="AT302"/>
  <c r="AU302" s="1"/>
  <c r="AT312"/>
  <c r="AU312" s="1"/>
  <c r="AT307"/>
  <c r="AU307" s="1"/>
  <c r="AT313"/>
  <c r="AU313" s="1"/>
  <c r="AT303"/>
  <c r="AU303" s="1"/>
  <c r="CN215"/>
  <c r="CN216" s="1"/>
  <c r="CN214"/>
  <c r="AN254"/>
  <c r="AM265" s="1"/>
  <c r="F281" s="1"/>
  <c r="AO255"/>
  <c r="AM266" s="1"/>
  <c r="G281" s="1"/>
  <c r="A222"/>
  <c r="A267" s="1"/>
  <c r="A312" s="1"/>
  <c r="A177"/>
  <c r="AY261"/>
  <c r="AY263" s="1"/>
  <c r="AY262"/>
  <c r="CO170"/>
  <c r="CN173" s="1"/>
  <c r="CO169"/>
  <c r="CN172" s="1"/>
  <c r="CI178"/>
  <c r="CJ178" s="1"/>
  <c r="CI175"/>
  <c r="CJ175" s="1"/>
  <c r="CI174"/>
  <c r="CJ174" s="1"/>
  <c r="CI169"/>
  <c r="CJ169" s="1"/>
  <c r="CI184"/>
  <c r="CJ184" s="1"/>
  <c r="CI183"/>
  <c r="CJ183" s="1"/>
  <c r="CI182"/>
  <c r="CJ182" s="1"/>
  <c r="CI181"/>
  <c r="CJ181" s="1"/>
  <c r="CI180"/>
  <c r="CJ180" s="1"/>
  <c r="CI179"/>
  <c r="CJ179" s="1"/>
  <c r="CI173"/>
  <c r="CJ173" s="1"/>
  <c r="CI168"/>
  <c r="CJ168" s="1"/>
  <c r="CI172"/>
  <c r="CJ172" s="1"/>
  <c r="CI171"/>
  <c r="CJ171" s="1"/>
  <c r="CI177"/>
  <c r="CJ177" s="1"/>
  <c r="CI176"/>
  <c r="CJ176" s="1"/>
  <c r="CI170"/>
  <c r="CJ170" s="1"/>
  <c r="CI167"/>
  <c r="CJ167" s="1"/>
  <c r="CI166"/>
  <c r="CJ166" s="1"/>
  <c r="CI165"/>
  <c r="A89"/>
  <c r="A133"/>
  <c r="CB164"/>
  <c r="BZ175" s="1"/>
  <c r="F196" s="1"/>
  <c r="CC165"/>
  <c r="BZ176" s="1"/>
  <c r="G196" s="1"/>
  <c r="AN299"/>
  <c r="AM310" s="1"/>
  <c r="F326" s="1"/>
  <c r="AO300"/>
  <c r="AM311" s="1"/>
  <c r="G326" s="1"/>
  <c r="CC210"/>
  <c r="BZ220" s="1"/>
  <c r="H241" s="1"/>
  <c r="CB209"/>
  <c r="BZ219" s="1"/>
  <c r="G241" s="1"/>
  <c r="BC273"/>
  <c r="BC269"/>
  <c r="BC267"/>
  <c r="BC266"/>
  <c r="BC264"/>
  <c r="BC258"/>
  <c r="E284"/>
  <c r="BC270"/>
  <c r="BC265"/>
  <c r="BC263"/>
  <c r="BC257"/>
  <c r="BC256"/>
  <c r="BC274"/>
  <c r="BC271"/>
  <c r="BC268"/>
  <c r="BC262"/>
  <c r="BC260"/>
  <c r="BK257"/>
  <c r="BC272"/>
  <c r="BC261"/>
  <c r="BC259"/>
  <c r="BC255"/>
  <c r="CB209" i="47"/>
  <c r="BZ219" s="1"/>
  <c r="G241" s="1"/>
  <c r="CC210"/>
  <c r="BZ220" s="1"/>
  <c r="H241" s="1"/>
  <c r="F244"/>
  <c r="DB213"/>
  <c r="CS223"/>
  <c r="CS216"/>
  <c r="CS218"/>
  <c r="CS229"/>
  <c r="CS222"/>
  <c r="CS227"/>
  <c r="CS210"/>
  <c r="CS215"/>
  <c r="CS214"/>
  <c r="CS220"/>
  <c r="CS228"/>
  <c r="CS217"/>
  <c r="CS219"/>
  <c r="CS212"/>
  <c r="CS226"/>
  <c r="CS224"/>
  <c r="CS225"/>
  <c r="CS221"/>
  <c r="CS213"/>
  <c r="CS211"/>
  <c r="CI174"/>
  <c r="CJ174" s="1"/>
  <c r="CI177"/>
  <c r="CJ177" s="1"/>
  <c r="CI173"/>
  <c r="CJ173" s="1"/>
  <c r="CI178"/>
  <c r="CJ178" s="1"/>
  <c r="CI176"/>
  <c r="CJ176" s="1"/>
  <c r="CI172"/>
  <c r="CJ172" s="1"/>
  <c r="CI171"/>
  <c r="CJ171" s="1"/>
  <c r="CI184"/>
  <c r="CJ184" s="1"/>
  <c r="CI183"/>
  <c r="CJ183" s="1"/>
  <c r="CI182"/>
  <c r="CJ182" s="1"/>
  <c r="CI181"/>
  <c r="CJ181" s="1"/>
  <c r="CI180"/>
  <c r="CJ180" s="1"/>
  <c r="CI179"/>
  <c r="CJ179" s="1"/>
  <c r="CI175"/>
  <c r="CJ175" s="1"/>
  <c r="CI170"/>
  <c r="CJ170" s="1"/>
  <c r="CI167"/>
  <c r="CJ167" s="1"/>
  <c r="CI166"/>
  <c r="CJ166" s="1"/>
  <c r="CI165"/>
  <c r="CI169"/>
  <c r="CJ169" s="1"/>
  <c r="CI168"/>
  <c r="CJ168" s="1"/>
  <c r="A224"/>
  <c r="A269" s="1"/>
  <c r="A314" s="1"/>
  <c r="A179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CO169"/>
  <c r="CN172" s="1"/>
  <c r="CO170"/>
  <c r="CN173" s="1"/>
  <c r="AT317"/>
  <c r="AU317" s="1"/>
  <c r="AT314"/>
  <c r="AU314" s="1"/>
  <c r="AT308"/>
  <c r="AU308" s="1"/>
  <c r="AT319"/>
  <c r="AU319" s="1"/>
  <c r="AT313"/>
  <c r="AU313" s="1"/>
  <c r="AT303"/>
  <c r="AU303" s="1"/>
  <c r="AT311"/>
  <c r="AU311" s="1"/>
  <c r="AT301"/>
  <c r="AU301" s="1"/>
  <c r="AT309"/>
  <c r="AU309" s="1"/>
  <c r="AT305"/>
  <c r="AU305" s="1"/>
  <c r="AT316"/>
  <c r="AU316" s="1"/>
  <c r="AT304"/>
  <c r="AU304" s="1"/>
  <c r="AT300"/>
  <c r="AT318"/>
  <c r="AU318" s="1"/>
  <c r="AT310"/>
  <c r="AU310" s="1"/>
  <c r="AT315"/>
  <c r="AU315" s="1"/>
  <c r="AT306"/>
  <c r="AU306" s="1"/>
  <c r="AT312"/>
  <c r="AU312" s="1"/>
  <c r="AT307"/>
  <c r="AU307" s="1"/>
  <c r="AT302"/>
  <c r="AU302" s="1"/>
  <c r="CN214"/>
  <c r="CN215"/>
  <c r="CN216" s="1"/>
  <c r="AY262"/>
  <c r="AY261"/>
  <c r="AY263" s="1"/>
  <c r="E284"/>
  <c r="BC273"/>
  <c r="BC269"/>
  <c r="BC267"/>
  <c r="BC266"/>
  <c r="BC264"/>
  <c r="BC270"/>
  <c r="BC265"/>
  <c r="BC263"/>
  <c r="BC274"/>
  <c r="BC271"/>
  <c r="BC268"/>
  <c r="BC262"/>
  <c r="BC272"/>
  <c r="BC261"/>
  <c r="BC259"/>
  <c r="BC258"/>
  <c r="BK257"/>
  <c r="BC257"/>
  <c r="BC255"/>
  <c r="BC256"/>
  <c r="BC260"/>
  <c r="A135"/>
  <c r="A91"/>
  <c r="AN254"/>
  <c r="AM265" s="1"/>
  <c r="F281" s="1"/>
  <c r="AO255"/>
  <c r="AM266" s="1"/>
  <c r="G281" s="1"/>
  <c r="AT262"/>
  <c r="AU262" s="1"/>
  <c r="AT266"/>
  <c r="AU266" s="1"/>
  <c r="AT269"/>
  <c r="AU269" s="1"/>
  <c r="AT263"/>
  <c r="AU263" s="1"/>
  <c r="AT258"/>
  <c r="AU258" s="1"/>
  <c r="AT260"/>
  <c r="AU260" s="1"/>
  <c r="AT274"/>
  <c r="AU274" s="1"/>
  <c r="AT268"/>
  <c r="AU268" s="1"/>
  <c r="AT264"/>
  <c r="AU264" s="1"/>
  <c r="AT257"/>
  <c r="AU257" s="1"/>
  <c r="AT259"/>
  <c r="AU259" s="1"/>
  <c r="AT256"/>
  <c r="AU256" s="1"/>
  <c r="AT271"/>
  <c r="AU271" s="1"/>
  <c r="AT273"/>
  <c r="AU273" s="1"/>
  <c r="AT265"/>
  <c r="AU265" s="1"/>
  <c r="AT270"/>
  <c r="AU270" s="1"/>
  <c r="AT272"/>
  <c r="AU272" s="1"/>
  <c r="AT267"/>
  <c r="AU267" s="1"/>
  <c r="AT255"/>
  <c r="AT261"/>
  <c r="AU261" s="1"/>
  <c r="E199"/>
  <c r="DB168"/>
  <c r="CS170"/>
  <c r="CS167"/>
  <c r="CS175"/>
  <c r="CS169"/>
  <c r="CS183"/>
  <c r="CS173"/>
  <c r="CS184"/>
  <c r="CS182"/>
  <c r="CS178"/>
  <c r="CS171"/>
  <c r="CS181"/>
  <c r="CS174"/>
  <c r="CS172"/>
  <c r="CS165"/>
  <c r="CS177"/>
  <c r="CS180"/>
  <c r="CS179"/>
  <c r="CS168"/>
  <c r="CS176"/>
  <c r="CS166"/>
  <c r="AO300"/>
  <c r="AM311" s="1"/>
  <c r="G326" s="1"/>
  <c r="AN299"/>
  <c r="AM310" s="1"/>
  <c r="F326" s="1"/>
  <c r="CI229"/>
  <c r="CJ229" s="1"/>
  <c r="CI226"/>
  <c r="CJ226" s="1"/>
  <c r="CI223"/>
  <c r="CJ223" s="1"/>
  <c r="CI217"/>
  <c r="CJ217" s="1"/>
  <c r="CI213"/>
  <c r="CJ213" s="1"/>
  <c r="CI210"/>
  <c r="CI218"/>
  <c r="CJ218" s="1"/>
  <c r="CI227"/>
  <c r="CJ227" s="1"/>
  <c r="CI224"/>
  <c r="CJ224" s="1"/>
  <c r="CI214"/>
  <c r="CJ214" s="1"/>
  <c r="CI222"/>
  <c r="CJ222" s="1"/>
  <c r="CI219"/>
  <c r="CJ219" s="1"/>
  <c r="CI228"/>
  <c r="CJ228" s="1"/>
  <c r="CI215"/>
  <c r="CJ215" s="1"/>
  <c r="CI212"/>
  <c r="CJ212" s="1"/>
  <c r="CI225"/>
  <c r="CJ225" s="1"/>
  <c r="CI220"/>
  <c r="CJ220" s="1"/>
  <c r="CI221"/>
  <c r="CJ221" s="1"/>
  <c r="CI216"/>
  <c r="CJ216" s="1"/>
  <c r="CI211"/>
  <c r="CJ211" s="1"/>
  <c r="CC165"/>
  <c r="BZ176" s="1"/>
  <c r="G196" s="1"/>
  <c r="CB164"/>
  <c r="BZ175" s="1"/>
  <c r="F196" s="1"/>
  <c r="CO169" i="46"/>
  <c r="CN172" s="1"/>
  <c r="CO170"/>
  <c r="CN173" s="1"/>
  <c r="AY262"/>
  <c r="AY261"/>
  <c r="AY263" s="1"/>
  <c r="A221"/>
  <c r="A266" s="1"/>
  <c r="A311" s="1"/>
  <c r="A176"/>
  <c r="CI177"/>
  <c r="CJ177" s="1"/>
  <c r="CI176"/>
  <c r="CJ176" s="1"/>
  <c r="CI170"/>
  <c r="CJ170" s="1"/>
  <c r="CI178"/>
  <c r="CJ178" s="1"/>
  <c r="CI175"/>
  <c r="CJ175" s="1"/>
  <c r="CI174"/>
  <c r="CJ174" s="1"/>
  <c r="CI169"/>
  <c r="CJ169" s="1"/>
  <c r="CI184"/>
  <c r="CJ184" s="1"/>
  <c r="CI183"/>
  <c r="CJ183" s="1"/>
  <c r="CI182"/>
  <c r="CJ182" s="1"/>
  <c r="CI181"/>
  <c r="CJ181" s="1"/>
  <c r="CI180"/>
  <c r="CJ180" s="1"/>
  <c r="CI179"/>
  <c r="CJ179" s="1"/>
  <c r="CI173"/>
  <c r="CJ173" s="1"/>
  <c r="CI168"/>
  <c r="CJ168" s="1"/>
  <c r="CI172"/>
  <c r="CJ172" s="1"/>
  <c r="CI171"/>
  <c r="CJ171" s="1"/>
  <c r="CI167"/>
  <c r="CJ167" s="1"/>
  <c r="CI166"/>
  <c r="CJ166" s="1"/>
  <c r="CI165"/>
  <c r="CB164"/>
  <c r="BZ175" s="1"/>
  <c r="F196" s="1"/>
  <c r="CC165"/>
  <c r="BZ176" s="1"/>
  <c r="G196" s="1"/>
  <c r="F244"/>
  <c r="DB213"/>
  <c r="CS228"/>
  <c r="CS229"/>
  <c r="CS214"/>
  <c r="CS226"/>
  <c r="CS213"/>
  <c r="CS217"/>
  <c r="CS222"/>
  <c r="CS211"/>
  <c r="CS216"/>
  <c r="CS224"/>
  <c r="CS225"/>
  <c r="CS220"/>
  <c r="CS218"/>
  <c r="CS210"/>
  <c r="CS212"/>
  <c r="CS215"/>
  <c r="CS219"/>
  <c r="CS221"/>
  <c r="CS227"/>
  <c r="CS223"/>
  <c r="E199"/>
  <c r="DB168"/>
  <c r="CS183"/>
  <c r="CS172"/>
  <c r="CS175"/>
  <c r="CS177"/>
  <c r="CS171"/>
  <c r="CS184"/>
  <c r="CS179"/>
  <c r="CS180"/>
  <c r="CS168"/>
  <c r="CS166"/>
  <c r="CS181"/>
  <c r="CS169"/>
  <c r="CS165"/>
  <c r="CS167"/>
  <c r="CS176"/>
  <c r="CS178"/>
  <c r="CS174"/>
  <c r="CS173"/>
  <c r="CS170"/>
  <c r="CS182"/>
  <c r="A88"/>
  <c r="A132"/>
  <c r="AO255"/>
  <c r="AM266" s="1"/>
  <c r="G281" s="1"/>
  <c r="AN254"/>
  <c r="AM265" s="1"/>
  <c r="F281" s="1"/>
  <c r="BC316"/>
  <c r="BC313"/>
  <c r="BC307"/>
  <c r="BC305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BC303"/>
  <c r="BC300"/>
  <c r="AY305"/>
  <c r="AY308" s="1"/>
  <c r="AY304"/>
  <c r="AY307" s="1"/>
  <c r="BC273"/>
  <c r="BC270"/>
  <c r="BC265"/>
  <c r="BC263"/>
  <c r="BC257"/>
  <c r="BC256"/>
  <c r="E284"/>
  <c r="BC271"/>
  <c r="BC268"/>
  <c r="BC262"/>
  <c r="BC260"/>
  <c r="BK257"/>
  <c r="BC274"/>
  <c r="BC272"/>
  <c r="BC261"/>
  <c r="BC259"/>
  <c r="BC267"/>
  <c r="BC269"/>
  <c r="BC255"/>
  <c r="BC264"/>
  <c r="BC258"/>
  <c r="BC266"/>
  <c r="CI216"/>
  <c r="CJ216" s="1"/>
  <c r="CI218"/>
  <c r="CJ218" s="1"/>
  <c r="CI219"/>
  <c r="CJ219" s="1"/>
  <c r="CI211"/>
  <c r="CJ211" s="1"/>
  <c r="CI215"/>
  <c r="CJ215" s="1"/>
  <c r="CI217"/>
  <c r="CJ217" s="1"/>
  <c r="CI222"/>
  <c r="CJ222" s="1"/>
  <c r="CI220"/>
  <c r="CJ220" s="1"/>
  <c r="CI213"/>
  <c r="CJ213" s="1"/>
  <c r="CI223"/>
  <c r="CJ223" s="1"/>
  <c r="CI224"/>
  <c r="CJ224" s="1"/>
  <c r="CI225"/>
  <c r="CJ225" s="1"/>
  <c r="CI226"/>
  <c r="CJ226" s="1"/>
  <c r="CI214"/>
  <c r="CJ214" s="1"/>
  <c r="CI212"/>
  <c r="CJ212" s="1"/>
  <c r="CI210"/>
  <c r="CI228"/>
  <c r="CJ228" s="1"/>
  <c r="CI229"/>
  <c r="CJ229" s="1"/>
  <c r="CI227"/>
  <c r="CJ227" s="1"/>
  <c r="CI221"/>
  <c r="CJ221" s="1"/>
  <c r="AT274"/>
  <c r="AU274" s="1"/>
  <c r="AT267"/>
  <c r="AU267" s="1"/>
  <c r="AT255"/>
  <c r="AT259"/>
  <c r="AU259" s="1"/>
  <c r="AT272"/>
  <c r="AU272" s="1"/>
  <c r="AT269"/>
  <c r="AU269" s="1"/>
  <c r="AT263"/>
  <c r="AU263" s="1"/>
  <c r="AT256"/>
  <c r="AU256" s="1"/>
  <c r="AT270"/>
  <c r="AU270" s="1"/>
  <c r="AT266"/>
  <c r="AU266" s="1"/>
  <c r="AT257"/>
  <c r="AU257" s="1"/>
  <c r="AT268"/>
  <c r="AU268" s="1"/>
  <c r="AT260"/>
  <c r="AU260" s="1"/>
  <c r="AT264"/>
  <c r="AU264" s="1"/>
  <c r="AT271"/>
  <c r="AU271" s="1"/>
  <c r="AT261"/>
  <c r="AU261" s="1"/>
  <c r="AT258"/>
  <c r="AU258" s="1"/>
  <c r="AT273"/>
  <c r="AU273" s="1"/>
  <c r="AT265"/>
  <c r="AU265" s="1"/>
  <c r="AT262"/>
  <c r="AU262" s="1"/>
  <c r="AO300"/>
  <c r="AM311" s="1"/>
  <c r="G326" s="1"/>
  <c r="AN299"/>
  <c r="AM310" s="1"/>
  <c r="F326" s="1"/>
  <c r="AT317"/>
  <c r="AU317" s="1"/>
  <c r="AT312"/>
  <c r="AU312" s="1"/>
  <c r="AT307"/>
  <c r="AU307" s="1"/>
  <c r="AT313"/>
  <c r="AU313" s="1"/>
  <c r="AT303"/>
  <c r="AU303" s="1"/>
  <c r="AT301"/>
  <c r="AU301" s="1"/>
  <c r="AT311"/>
  <c r="AU311" s="1"/>
  <c r="AT314"/>
  <c r="AU314" s="1"/>
  <c r="AT308"/>
  <c r="AU308" s="1"/>
  <c r="AT319"/>
  <c r="AU319" s="1"/>
  <c r="AT316"/>
  <c r="AU316" s="1"/>
  <c r="AT304"/>
  <c r="AU304" s="1"/>
  <c r="AT300"/>
  <c r="AT309"/>
  <c r="AU309" s="1"/>
  <c r="AT305"/>
  <c r="AU305" s="1"/>
  <c r="AT318"/>
  <c r="AU318" s="1"/>
  <c r="AT310"/>
  <c r="AU310" s="1"/>
  <c r="AT315"/>
  <c r="AU315" s="1"/>
  <c r="AT306"/>
  <c r="AU306" s="1"/>
  <c r="AT302"/>
  <c r="AU302" s="1"/>
  <c r="CB209"/>
  <c r="BZ219" s="1"/>
  <c r="G241" s="1"/>
  <c r="CC210"/>
  <c r="BZ220" s="1"/>
  <c r="H241" s="1"/>
  <c r="CN215"/>
  <c r="CN216" s="1"/>
  <c r="CN214"/>
  <c r="AT266" i="45"/>
  <c r="AU266" s="1"/>
  <c r="AT269"/>
  <c r="AU269" s="1"/>
  <c r="AT263"/>
  <c r="AU263" s="1"/>
  <c r="AT256"/>
  <c r="AU256" s="1"/>
  <c r="AT259"/>
  <c r="AU259" s="1"/>
  <c r="AT272"/>
  <c r="AU272" s="1"/>
  <c r="AT262"/>
  <c r="AU262" s="1"/>
  <c r="AT274"/>
  <c r="AU274" s="1"/>
  <c r="AT258"/>
  <c r="AU258" s="1"/>
  <c r="AT264"/>
  <c r="AU264" s="1"/>
  <c r="AT268"/>
  <c r="AU268" s="1"/>
  <c r="AT260"/>
  <c r="AU260" s="1"/>
  <c r="AT257"/>
  <c r="AU257" s="1"/>
  <c r="AT273"/>
  <c r="AU273" s="1"/>
  <c r="AT265"/>
  <c r="AU265" s="1"/>
  <c r="AT270"/>
  <c r="AU270" s="1"/>
  <c r="AT271"/>
  <c r="AU271" s="1"/>
  <c r="AT261"/>
  <c r="AU261" s="1"/>
  <c r="AT255"/>
  <c r="AT267"/>
  <c r="AU267" s="1"/>
  <c r="BC316"/>
  <c r="BC313"/>
  <c r="BC307"/>
  <c r="BC305"/>
  <c r="BC303"/>
  <c r="BC300"/>
  <c r="E329"/>
  <c r="BC317"/>
  <c r="BC304"/>
  <c r="BC302"/>
  <c r="BC301"/>
  <c r="BC318"/>
  <c r="BC314"/>
  <c r="BC312"/>
  <c r="BC311"/>
  <c r="BC309"/>
  <c r="BK302"/>
  <c r="BC319"/>
  <c r="BC315"/>
  <c r="BC310"/>
  <c r="BC308"/>
  <c r="BC306"/>
  <c r="AY305"/>
  <c r="AY308" s="1"/>
  <c r="AY304"/>
  <c r="AY307" s="1"/>
  <c r="E199"/>
  <c r="DB168"/>
  <c r="CS167"/>
  <c r="CS181"/>
  <c r="CS175"/>
  <c r="CS166"/>
  <c r="CS183"/>
  <c r="CS179"/>
  <c r="CS184"/>
  <c r="CS168"/>
  <c r="CS178"/>
  <c r="CS171"/>
  <c r="CS177"/>
  <c r="CS180"/>
  <c r="CS173"/>
  <c r="CS170"/>
  <c r="CS165"/>
  <c r="CS174"/>
  <c r="CS182"/>
  <c r="CS172"/>
  <c r="CS176"/>
  <c r="CS169"/>
  <c r="CB209"/>
  <c r="BZ219" s="1"/>
  <c r="G241" s="1"/>
  <c r="CC210"/>
  <c r="BZ220" s="1"/>
  <c r="H241" s="1"/>
  <c r="CI184"/>
  <c r="CJ184" s="1"/>
  <c r="CI183"/>
  <c r="CJ183" s="1"/>
  <c r="CI182"/>
  <c r="CJ182" s="1"/>
  <c r="CI181"/>
  <c r="CJ181" s="1"/>
  <c r="CI180"/>
  <c r="CJ180" s="1"/>
  <c r="CI179"/>
  <c r="CJ179" s="1"/>
  <c r="CI172"/>
  <c r="CJ172" s="1"/>
  <c r="CI171"/>
  <c r="CJ171" s="1"/>
  <c r="CI178"/>
  <c r="CJ178" s="1"/>
  <c r="CI170"/>
  <c r="CJ170" s="1"/>
  <c r="CI169"/>
  <c r="CJ169" s="1"/>
  <c r="CI173"/>
  <c r="CJ173" s="1"/>
  <c r="CI176"/>
  <c r="CJ176" s="1"/>
  <c r="CI174"/>
  <c r="CJ174" s="1"/>
  <c r="CI168"/>
  <c r="CJ168" s="1"/>
  <c r="CI175"/>
  <c r="CJ175" s="1"/>
  <c r="CI177"/>
  <c r="CJ177" s="1"/>
  <c r="CI167"/>
  <c r="CJ167" s="1"/>
  <c r="CI166"/>
  <c r="CJ166" s="1"/>
  <c r="CI165"/>
  <c r="CO170"/>
  <c r="CN173" s="1"/>
  <c r="CO169"/>
  <c r="CN172" s="1"/>
  <c r="E284"/>
  <c r="BC274"/>
  <c r="BC271"/>
  <c r="BC268"/>
  <c r="BC262"/>
  <c r="BC260"/>
  <c r="BK257"/>
  <c r="BC272"/>
  <c r="BC261"/>
  <c r="BC273"/>
  <c r="BC269"/>
  <c r="BC267"/>
  <c r="BC266"/>
  <c r="BC264"/>
  <c r="BC258"/>
  <c r="BC255"/>
  <c r="BC270"/>
  <c r="BC265"/>
  <c r="BC263"/>
  <c r="BC257"/>
  <c r="BC256"/>
  <c r="BC259"/>
  <c r="AN299"/>
  <c r="AM310" s="1"/>
  <c r="F326" s="1"/>
  <c r="AO300"/>
  <c r="AM311" s="1"/>
  <c r="G326" s="1"/>
  <c r="A221"/>
  <c r="A266" s="1"/>
  <c r="A311" s="1"/>
  <c r="A176"/>
  <c r="CN214"/>
  <c r="CN215"/>
  <c r="CN216" s="1"/>
  <c r="AY262"/>
  <c r="AY261"/>
  <c r="AY263" s="1"/>
  <c r="DB213"/>
  <c r="F244"/>
  <c r="CS212"/>
  <c r="CS220"/>
  <c r="CS223"/>
  <c r="CS226"/>
  <c r="CS228"/>
  <c r="CS229"/>
  <c r="CS213"/>
  <c r="CS216"/>
  <c r="CS211"/>
  <c r="CS224"/>
  <c r="CS225"/>
  <c r="CS222"/>
  <c r="CS218"/>
  <c r="CS210"/>
  <c r="CS217"/>
  <c r="CS215"/>
  <c r="CS227"/>
  <c r="CS219"/>
  <c r="CS214"/>
  <c r="CS221"/>
  <c r="CI222"/>
  <c r="CJ222" s="1"/>
  <c r="CI219"/>
  <c r="CJ219" s="1"/>
  <c r="CI210"/>
  <c r="CI213"/>
  <c r="CJ213" s="1"/>
  <c r="CI227"/>
  <c r="CJ227" s="1"/>
  <c r="CI216"/>
  <c r="CJ216" s="1"/>
  <c r="CI225"/>
  <c r="CJ225" s="1"/>
  <c r="CI220"/>
  <c r="CJ220" s="1"/>
  <c r="CI221"/>
  <c r="CJ221" s="1"/>
  <c r="CI212"/>
  <c r="CJ212" s="1"/>
  <c r="CI214"/>
  <c r="CJ214" s="1"/>
  <c r="CI226"/>
  <c r="CJ226" s="1"/>
  <c r="CI223"/>
  <c r="CJ223" s="1"/>
  <c r="CI224"/>
  <c r="CJ224" s="1"/>
  <c r="CI215"/>
  <c r="CJ215" s="1"/>
  <c r="CI217"/>
  <c r="CJ217" s="1"/>
  <c r="CI229"/>
  <c r="CJ229" s="1"/>
  <c r="CI218"/>
  <c r="CJ218" s="1"/>
  <c r="CI228"/>
  <c r="CJ228" s="1"/>
  <c r="CI211"/>
  <c r="CJ211" s="1"/>
  <c r="CB164"/>
  <c r="BZ175" s="1"/>
  <c r="F196" s="1"/>
  <c r="CC165"/>
  <c r="BZ176" s="1"/>
  <c r="G196" s="1"/>
  <c r="AT318"/>
  <c r="AU318" s="1"/>
  <c r="AT310"/>
  <c r="AU310" s="1"/>
  <c r="AT315"/>
  <c r="AU315" s="1"/>
  <c r="AT306"/>
  <c r="AU306" s="1"/>
  <c r="AT302"/>
  <c r="AU302" s="1"/>
  <c r="AT311"/>
  <c r="AU311" s="1"/>
  <c r="AT301"/>
  <c r="AU301" s="1"/>
  <c r="AT309"/>
  <c r="AU309" s="1"/>
  <c r="AT305"/>
  <c r="AU305" s="1"/>
  <c r="AT312"/>
  <c r="AU312" s="1"/>
  <c r="AT307"/>
  <c r="AU307" s="1"/>
  <c r="AT313"/>
  <c r="AU313" s="1"/>
  <c r="AT303"/>
  <c r="AU303" s="1"/>
  <c r="AT317"/>
  <c r="AU317" s="1"/>
  <c r="AT314"/>
  <c r="AU314" s="1"/>
  <c r="AT308"/>
  <c r="AU308" s="1"/>
  <c r="AT319"/>
  <c r="AU319" s="1"/>
  <c r="AT316"/>
  <c r="AU316" s="1"/>
  <c r="AT304"/>
  <c r="AU304" s="1"/>
  <c r="AT300"/>
  <c r="A88"/>
  <c r="A132"/>
  <c r="AN254"/>
  <c r="AM265" s="1"/>
  <c r="F281" s="1"/>
  <c r="AO255"/>
  <c r="AM266" s="1"/>
  <c r="G281" s="1"/>
  <c r="A221" i="44"/>
  <c r="A266" s="1"/>
  <c r="A311" s="1"/>
  <c r="A176"/>
  <c r="A88"/>
  <c r="A132"/>
  <c r="CN215"/>
  <c r="CN216" s="1"/>
  <c r="CN214"/>
  <c r="BE305"/>
  <c r="BE308" s="1"/>
  <c r="BE304"/>
  <c r="BE307" s="1"/>
  <c r="BZ176"/>
  <c r="G196" s="1"/>
  <c r="CB164"/>
  <c r="BZ175" s="1"/>
  <c r="F196" s="1"/>
  <c r="CO170"/>
  <c r="CN173" s="1"/>
  <c r="CO169"/>
  <c r="CN172" s="1"/>
  <c r="CS172"/>
  <c r="CS178"/>
  <c r="CS177"/>
  <c r="CS182"/>
  <c r="CS167"/>
  <c r="CS176"/>
  <c r="CS170"/>
  <c r="CS165"/>
  <c r="E199"/>
  <c r="CS183"/>
  <c r="CS181"/>
  <c r="CS168"/>
  <c r="DB168"/>
  <c r="CS184"/>
  <c r="CS180"/>
  <c r="CS166"/>
  <c r="CS174"/>
  <c r="CS179"/>
  <c r="CS171"/>
  <c r="CS169"/>
  <c r="CS173"/>
  <c r="CS175"/>
  <c r="AZ308"/>
  <c r="BA308" s="1"/>
  <c r="AZ300"/>
  <c r="BA300" s="1"/>
  <c r="AZ317"/>
  <c r="BA317" s="1"/>
  <c r="AZ319"/>
  <c r="BA319" s="1"/>
  <c r="AZ304"/>
  <c r="BA304" s="1"/>
  <c r="AZ315"/>
  <c r="BA315" s="1"/>
  <c r="AZ312"/>
  <c r="BA312" s="1"/>
  <c r="AZ314"/>
  <c r="BA314" s="1"/>
  <c r="AZ305"/>
  <c r="BA305" s="1"/>
  <c r="AZ313"/>
  <c r="BA313" s="1"/>
  <c r="AZ302"/>
  <c r="BA302" s="1"/>
  <c r="AZ316"/>
  <c r="BA316" s="1"/>
  <c r="AZ318"/>
  <c r="BA318" s="1"/>
  <c r="AZ310"/>
  <c r="BA310" s="1"/>
  <c r="AZ306"/>
  <c r="BA306" s="1"/>
  <c r="AZ303"/>
  <c r="BA303" s="1"/>
  <c r="AZ307"/>
  <c r="BA307" s="1"/>
  <c r="AZ309"/>
  <c r="BA309" s="1"/>
  <c r="AZ301"/>
  <c r="BA301" s="1"/>
  <c r="AZ311"/>
  <c r="BA311" s="1"/>
  <c r="AZ322" i="40"/>
  <c r="BA322" s="1"/>
  <c r="AZ335"/>
  <c r="BA335" s="1"/>
  <c r="AZ334"/>
  <c r="BA334" s="1"/>
  <c r="AZ338"/>
  <c r="BA338" s="1"/>
  <c r="AZ332"/>
  <c r="BA332" s="1"/>
  <c r="AZ328"/>
  <c r="BA328" s="1"/>
  <c r="AZ333"/>
  <c r="BA333" s="1"/>
  <c r="AZ324"/>
  <c r="BA324" s="1"/>
  <c r="AZ336"/>
  <c r="BA336" s="1"/>
  <c r="AZ330"/>
  <c r="BA330" s="1"/>
  <c r="AZ331"/>
  <c r="BA331" s="1"/>
  <c r="AZ327"/>
  <c r="BA327" s="1"/>
  <c r="AZ329"/>
  <c r="BA329" s="1"/>
  <c r="AZ325"/>
  <c r="BA325" s="1"/>
  <c r="AZ321"/>
  <c r="BA321" s="1"/>
  <c r="AZ337"/>
  <c r="BA337" s="1"/>
  <c r="AZ320"/>
  <c r="BA320" s="1"/>
  <c r="AZ318"/>
  <c r="AZ323"/>
  <c r="BA323" s="1"/>
  <c r="AZ319"/>
  <c r="BA319" s="1"/>
  <c r="AZ326"/>
  <c r="BA326" s="1"/>
  <c r="BI320"/>
  <c r="E349"/>
  <c r="BI334"/>
  <c r="BI330"/>
  <c r="BI327"/>
  <c r="BI326"/>
  <c r="BI323"/>
  <c r="BI321"/>
  <c r="BI336"/>
  <c r="BI331"/>
  <c r="BI332"/>
  <c r="BI328"/>
  <c r="BI322"/>
  <c r="BI335"/>
  <c r="BI337"/>
  <c r="BI333"/>
  <c r="BI324"/>
  <c r="BI318"/>
  <c r="BI319"/>
  <c r="BI338"/>
  <c r="BI329"/>
  <c r="BI325"/>
  <c r="CO180"/>
  <c r="CN183" s="1"/>
  <c r="CO179"/>
  <c r="CN182" s="1"/>
  <c r="E209"/>
  <c r="CS193"/>
  <c r="CS191"/>
  <c r="CS181"/>
  <c r="CS185"/>
  <c r="CS189"/>
  <c r="CS175"/>
  <c r="CS183"/>
  <c r="CS174"/>
  <c r="CS177"/>
  <c r="DB178"/>
  <c r="CS187"/>
  <c r="CS179"/>
  <c r="CS186"/>
  <c r="CS192"/>
  <c r="CS180"/>
  <c r="CS190"/>
  <c r="CS176"/>
  <c r="CS178"/>
  <c r="CS188"/>
  <c r="CS182"/>
  <c r="CS184"/>
  <c r="CS194"/>
  <c r="CI226"/>
  <c r="CJ226" s="1"/>
  <c r="CI242"/>
  <c r="CJ242" s="1"/>
  <c r="CI240"/>
  <c r="CJ240" s="1"/>
  <c r="CI235"/>
  <c r="CJ235" s="1"/>
  <c r="CI222"/>
  <c r="CI230"/>
  <c r="CJ230" s="1"/>
  <c r="CI229"/>
  <c r="CJ229" s="1"/>
  <c r="CI236"/>
  <c r="CJ236" s="1"/>
  <c r="CI227"/>
  <c r="CJ227" s="1"/>
  <c r="CI241"/>
  <c r="CJ241" s="1"/>
  <c r="CI237"/>
  <c r="CJ237" s="1"/>
  <c r="CI228"/>
  <c r="CJ228" s="1"/>
  <c r="CI223"/>
  <c r="CJ223" s="1"/>
  <c r="CI225"/>
  <c r="CJ225" s="1"/>
  <c r="CI231"/>
  <c r="CJ231" s="1"/>
  <c r="CI234"/>
  <c r="CJ234" s="1"/>
  <c r="CI239"/>
  <c r="CJ239" s="1"/>
  <c r="CI232"/>
  <c r="CJ232" s="1"/>
  <c r="CI224"/>
  <c r="CJ224" s="1"/>
  <c r="CI238"/>
  <c r="CJ238" s="1"/>
  <c r="CI233"/>
  <c r="CJ233" s="1"/>
  <c r="AT269"/>
  <c r="AS281" s="1"/>
  <c r="F298" s="1"/>
  <c r="AU270"/>
  <c r="AS282" s="1"/>
  <c r="G298" s="1"/>
  <c r="F257"/>
  <c r="CS223"/>
  <c r="CS227"/>
  <c r="CS239"/>
  <c r="CS231"/>
  <c r="CS241"/>
  <c r="CS225"/>
  <c r="CS237"/>
  <c r="CS229"/>
  <c r="CS235"/>
  <c r="DB226"/>
  <c r="CS233"/>
  <c r="CS222"/>
  <c r="CS242"/>
  <c r="CS232"/>
  <c r="CS226"/>
  <c r="CS236"/>
  <c r="CS238"/>
  <c r="CS224"/>
  <c r="CS228"/>
  <c r="CS230"/>
  <c r="CS240"/>
  <c r="CS234"/>
  <c r="A234"/>
  <c r="A282" s="1"/>
  <c r="A330" s="1"/>
  <c r="A186"/>
  <c r="BE278"/>
  <c r="BE277"/>
  <c r="BE279" s="1"/>
  <c r="BE261" i="44"/>
  <c r="BE263" s="1"/>
  <c r="BE262"/>
  <c r="AT317" i="40"/>
  <c r="AS329" s="1"/>
  <c r="F346" s="1"/>
  <c r="AU318"/>
  <c r="AS330" s="1"/>
  <c r="G346" s="1"/>
  <c r="AZ281"/>
  <c r="BA281" s="1"/>
  <c r="AZ271"/>
  <c r="BA271" s="1"/>
  <c r="AZ289"/>
  <c r="BA289" s="1"/>
  <c r="AZ280"/>
  <c r="BA280" s="1"/>
  <c r="AZ286"/>
  <c r="BA286" s="1"/>
  <c r="AZ290"/>
  <c r="BA290" s="1"/>
  <c r="AZ279"/>
  <c r="BA279" s="1"/>
  <c r="AZ287"/>
  <c r="BA287" s="1"/>
  <c r="AZ278"/>
  <c r="BA278" s="1"/>
  <c r="AZ272"/>
  <c r="BA272" s="1"/>
  <c r="AZ277"/>
  <c r="BA277" s="1"/>
  <c r="AZ285"/>
  <c r="BA285" s="1"/>
  <c r="AZ276"/>
  <c r="BA276" s="1"/>
  <c r="AZ274"/>
  <c r="BA274" s="1"/>
  <c r="AZ288"/>
  <c r="BA288" s="1"/>
  <c r="AZ270"/>
  <c r="AZ282"/>
  <c r="BA282" s="1"/>
  <c r="AZ275"/>
  <c r="BA275" s="1"/>
  <c r="AZ283"/>
  <c r="BA283" s="1"/>
  <c r="AZ273"/>
  <c r="BA273" s="1"/>
  <c r="AZ284"/>
  <c r="BA284" s="1"/>
  <c r="AT254" i="44"/>
  <c r="AS265" s="1"/>
  <c r="F282" s="1"/>
  <c r="AS266"/>
  <c r="G282" s="1"/>
  <c r="CC174" i="40"/>
  <c r="BZ186" s="1"/>
  <c r="G206" s="1"/>
  <c r="CB173"/>
  <c r="BZ185" s="1"/>
  <c r="F206" s="1"/>
  <c r="AZ269" i="44"/>
  <c r="BA269" s="1"/>
  <c r="AZ259"/>
  <c r="BA259" s="1"/>
  <c r="AZ272"/>
  <c r="BA272" s="1"/>
  <c r="AZ270"/>
  <c r="BA270" s="1"/>
  <c r="AZ258"/>
  <c r="BA258" s="1"/>
  <c r="AZ268"/>
  <c r="BA268" s="1"/>
  <c r="AZ264"/>
  <c r="BA264" s="1"/>
  <c r="AZ261"/>
  <c r="BA261" s="1"/>
  <c r="AZ257"/>
  <c r="BA257" s="1"/>
  <c r="AZ262"/>
  <c r="BA262" s="1"/>
  <c r="AZ267"/>
  <c r="BA267" s="1"/>
  <c r="AZ260"/>
  <c r="BA260" s="1"/>
  <c r="AZ256"/>
  <c r="BA256" s="1"/>
  <c r="AZ255"/>
  <c r="BA255" s="1"/>
  <c r="AZ265"/>
  <c r="BA265" s="1"/>
  <c r="AZ273"/>
  <c r="BA273" s="1"/>
  <c r="AZ266"/>
  <c r="BA266" s="1"/>
  <c r="AZ263"/>
  <c r="BA263" s="1"/>
  <c r="AZ271"/>
  <c r="BA271" s="1"/>
  <c r="AZ274"/>
  <c r="BA274" s="1"/>
  <c r="CN228" i="40"/>
  <c r="CN229" s="1"/>
  <c r="CN227"/>
  <c r="CI220" i="44"/>
  <c r="CJ220" s="1"/>
  <c r="CI228"/>
  <c r="CJ228" s="1"/>
  <c r="CI211"/>
  <c r="CJ211" s="1"/>
  <c r="CI219"/>
  <c r="CJ219" s="1"/>
  <c r="CI218"/>
  <c r="CJ218" s="1"/>
  <c r="CI213"/>
  <c r="CJ213" s="1"/>
  <c r="CI227"/>
  <c r="CJ227" s="1"/>
  <c r="CI229"/>
  <c r="CJ229" s="1"/>
  <c r="CI221"/>
  <c r="CJ221" s="1"/>
  <c r="CI215"/>
  <c r="CJ215" s="1"/>
  <c r="CI226"/>
  <c r="CJ226" s="1"/>
  <c r="CI212"/>
  <c r="CJ212" s="1"/>
  <c r="CI214"/>
  <c r="CJ214" s="1"/>
  <c r="CI225"/>
  <c r="CJ225" s="1"/>
  <c r="CI222"/>
  <c r="CJ222" s="1"/>
  <c r="CI217"/>
  <c r="CJ217" s="1"/>
  <c r="CI210"/>
  <c r="CJ210" s="1"/>
  <c r="CI224"/>
  <c r="CJ224" s="1"/>
  <c r="CI223"/>
  <c r="CJ223" s="1"/>
  <c r="CI216"/>
  <c r="CJ216" s="1"/>
  <c r="A139" i="40"/>
  <c r="A92"/>
  <c r="CI175" i="44"/>
  <c r="CJ175" s="1"/>
  <c r="CI183"/>
  <c r="CJ183" s="1"/>
  <c r="CI174"/>
  <c r="CJ174" s="1"/>
  <c r="CI180"/>
  <c r="CJ180" s="1"/>
  <c r="CI167"/>
  <c r="CJ167" s="1"/>
  <c r="CI176"/>
  <c r="CJ176" s="1"/>
  <c r="CI170"/>
  <c r="CJ170" s="1"/>
  <c r="CI168"/>
  <c r="CJ168" s="1"/>
  <c r="CI169"/>
  <c r="CJ169" s="1"/>
  <c r="CI179"/>
  <c r="CJ179" s="1"/>
  <c r="CI166"/>
  <c r="CJ166" s="1"/>
  <c r="CI165"/>
  <c r="CJ165" s="1"/>
  <c r="CI178"/>
  <c r="CJ178" s="1"/>
  <c r="CI171"/>
  <c r="CJ171" s="1"/>
  <c r="CI181"/>
  <c r="CJ181" s="1"/>
  <c r="CI173"/>
  <c r="CJ173" s="1"/>
  <c r="CI184"/>
  <c r="CJ184" s="1"/>
  <c r="CI182"/>
  <c r="CJ182" s="1"/>
  <c r="CI172"/>
  <c r="CJ172" s="1"/>
  <c r="CI177"/>
  <c r="CJ177" s="1"/>
  <c r="CC222" i="40"/>
  <c r="BZ233" s="1"/>
  <c r="H254" s="1"/>
  <c r="CB221"/>
  <c r="BZ232" s="1"/>
  <c r="G254" s="1"/>
  <c r="CI177"/>
  <c r="CJ177" s="1"/>
  <c r="CI180"/>
  <c r="CJ180" s="1"/>
  <c r="CI190"/>
  <c r="CJ190" s="1"/>
  <c r="CI182"/>
  <c r="CJ182" s="1"/>
  <c r="CI193"/>
  <c r="CJ193" s="1"/>
  <c r="CI174"/>
  <c r="CI176"/>
  <c r="CJ176" s="1"/>
  <c r="CI188"/>
  <c r="CJ188" s="1"/>
  <c r="CI178"/>
  <c r="CJ178" s="1"/>
  <c r="CI191"/>
  <c r="CJ191" s="1"/>
  <c r="CI179"/>
  <c r="CJ179" s="1"/>
  <c r="CI185"/>
  <c r="CJ185" s="1"/>
  <c r="CI186"/>
  <c r="CJ186" s="1"/>
  <c r="CI194"/>
  <c r="CJ194" s="1"/>
  <c r="CI189"/>
  <c r="CJ189" s="1"/>
  <c r="CI183"/>
  <c r="CJ183" s="1"/>
  <c r="CI181"/>
  <c r="CJ181" s="1"/>
  <c r="CI184"/>
  <c r="CJ184" s="1"/>
  <c r="CI192"/>
  <c r="CJ192" s="1"/>
  <c r="CI187"/>
  <c r="CJ187" s="1"/>
  <c r="CI175"/>
  <c r="CJ175" s="1"/>
  <c r="BI305" i="44"/>
  <c r="BI315"/>
  <c r="BI303"/>
  <c r="BI302"/>
  <c r="BI300"/>
  <c r="BI304"/>
  <c r="BI319"/>
  <c r="E330"/>
  <c r="BI313"/>
  <c r="BI307"/>
  <c r="BI318"/>
  <c r="BI309"/>
  <c r="BI308"/>
  <c r="BI314"/>
  <c r="BI301"/>
  <c r="BI316"/>
  <c r="BI306"/>
  <c r="BI310"/>
  <c r="BI311"/>
  <c r="BI312"/>
  <c r="BI317"/>
  <c r="CB209"/>
  <c r="BZ219" s="1"/>
  <c r="G241" s="1"/>
  <c r="BZ220"/>
  <c r="H241" s="1"/>
  <c r="CS217"/>
  <c r="CS228"/>
  <c r="CS215"/>
  <c r="CS225"/>
  <c r="CS222"/>
  <c r="CS219"/>
  <c r="CS211"/>
  <c r="DB213"/>
  <c r="CS223"/>
  <c r="CS227"/>
  <c r="F244"/>
  <c r="CS221"/>
  <c r="CS210"/>
  <c r="CS213"/>
  <c r="CS229"/>
  <c r="CS226"/>
  <c r="CS224"/>
  <c r="CS220"/>
  <c r="CS214"/>
  <c r="CS212"/>
  <c r="CS216"/>
  <c r="CS218"/>
  <c r="BE324" i="40"/>
  <c r="BE327" s="1"/>
  <c r="BE323"/>
  <c r="BE326" s="1"/>
  <c r="AT299" i="44"/>
  <c r="AS310" s="1"/>
  <c r="F327" s="1"/>
  <c r="AS311"/>
  <c r="G327" s="1"/>
  <c r="BI284" i="40"/>
  <c r="BI286"/>
  <c r="BI271"/>
  <c r="BI289"/>
  <c r="BI272"/>
  <c r="BI287"/>
  <c r="BI279"/>
  <c r="BI274"/>
  <c r="BI273"/>
  <c r="BI283"/>
  <c r="BI290"/>
  <c r="BI282"/>
  <c r="BI277"/>
  <c r="BI276"/>
  <c r="BI270"/>
  <c r="BI285"/>
  <c r="BI281"/>
  <c r="BI280"/>
  <c r="BI278"/>
  <c r="E301"/>
  <c r="BI288"/>
  <c r="BI275"/>
  <c r="BI264" i="44"/>
  <c r="BI256"/>
  <c r="BI271"/>
  <c r="BI260"/>
  <c r="E285"/>
  <c r="BI269"/>
  <c r="BI273"/>
  <c r="BI262"/>
  <c r="BI257"/>
  <c r="BI255"/>
  <c r="BI272"/>
  <c r="BI274"/>
  <c r="BI270"/>
  <c r="BI258"/>
  <c r="BI266"/>
  <c r="BI265"/>
  <c r="BI268"/>
  <c r="BI263"/>
  <c r="BI267"/>
  <c r="BI261"/>
  <c r="BI259"/>
  <c r="BE261" i="62" l="1"/>
  <c r="BE263" s="1"/>
  <c r="BE262"/>
  <c r="BL302"/>
  <c r="BD318"/>
  <c r="BD314"/>
  <c r="BD310"/>
  <c r="BD306"/>
  <c r="BD302"/>
  <c r="BD319"/>
  <c r="BD315"/>
  <c r="BD311"/>
  <c r="BD307"/>
  <c r="BD303"/>
  <c r="E329"/>
  <c r="BD316"/>
  <c r="BD312"/>
  <c r="BD308"/>
  <c r="BD304"/>
  <c r="BD300"/>
  <c r="BD317"/>
  <c r="BD313"/>
  <c r="BD309"/>
  <c r="BD305"/>
  <c r="BD301"/>
  <c r="AS266"/>
  <c r="BE304" i="60"/>
  <c r="BE305"/>
  <c r="BI258" i="62"/>
  <c r="BI259"/>
  <c r="BI270"/>
  <c r="BI266"/>
  <c r="E285"/>
  <c r="BI263"/>
  <c r="BI260"/>
  <c r="BI256"/>
  <c r="BI261"/>
  <c r="BI264"/>
  <c r="BI265"/>
  <c r="BI255"/>
  <c r="BI257"/>
  <c r="BI267"/>
  <c r="BI269"/>
  <c r="BI262"/>
  <c r="BI272"/>
  <c r="BI271"/>
  <c r="BI268"/>
  <c r="BI273"/>
  <c r="BI274"/>
  <c r="AZ266"/>
  <c r="BA266" s="1"/>
  <c r="AZ269"/>
  <c r="BA269" s="1"/>
  <c r="AZ262"/>
  <c r="BA262" s="1"/>
  <c r="AZ257"/>
  <c r="BA257" s="1"/>
  <c r="AZ260"/>
  <c r="BA260" s="1"/>
  <c r="AZ259"/>
  <c r="BA259" s="1"/>
  <c r="AZ271"/>
  <c r="BA271" s="1"/>
  <c r="AZ258"/>
  <c r="BA258" s="1"/>
  <c r="AZ255"/>
  <c r="BA255" s="1"/>
  <c r="AZ265"/>
  <c r="BA265" s="1"/>
  <c r="AZ256"/>
  <c r="BA256" s="1"/>
  <c r="AZ270"/>
  <c r="BA270" s="1"/>
  <c r="AZ264"/>
  <c r="BA264" s="1"/>
  <c r="AZ273"/>
  <c r="BA273" s="1"/>
  <c r="AZ263"/>
  <c r="BA263" s="1"/>
  <c r="AZ274"/>
  <c r="BA274" s="1"/>
  <c r="AZ267"/>
  <c r="BA267" s="1"/>
  <c r="AZ261"/>
  <c r="BA261" s="1"/>
  <c r="AZ272"/>
  <c r="BA272" s="1"/>
  <c r="AZ268"/>
  <c r="BA268" s="1"/>
  <c r="CV170" i="60"/>
  <c r="CV169"/>
  <c r="CC210" i="62"/>
  <c r="BZ220" s="1"/>
  <c r="H241" s="1"/>
  <c r="CB209"/>
  <c r="BZ219" s="1"/>
  <c r="G241" s="1"/>
  <c r="CI178"/>
  <c r="CJ178" s="1"/>
  <c r="CI173"/>
  <c r="CJ173" s="1"/>
  <c r="CI177"/>
  <c r="CJ177" s="1"/>
  <c r="CI176"/>
  <c r="CJ176" s="1"/>
  <c r="CI174"/>
  <c r="CJ174" s="1"/>
  <c r="CI184"/>
  <c r="CJ184" s="1"/>
  <c r="CI183"/>
  <c r="CJ183" s="1"/>
  <c r="CI182"/>
  <c r="CJ182" s="1"/>
  <c r="CI181"/>
  <c r="CJ181" s="1"/>
  <c r="CI180"/>
  <c r="CJ180" s="1"/>
  <c r="CI179"/>
  <c r="CJ179" s="1"/>
  <c r="CI175"/>
  <c r="CJ175" s="1"/>
  <c r="CI169"/>
  <c r="CJ169" s="1"/>
  <c r="CI172"/>
  <c r="CJ172" s="1"/>
  <c r="CI170"/>
  <c r="CJ170" s="1"/>
  <c r="CI171"/>
  <c r="CJ171" s="1"/>
  <c r="CI168"/>
  <c r="CJ168" s="1"/>
  <c r="CI167"/>
  <c r="CJ167" s="1"/>
  <c r="CI166"/>
  <c r="CJ166" s="1"/>
  <c r="CI165"/>
  <c r="CS166"/>
  <c r="CS173"/>
  <c r="CS179"/>
  <c r="CS182"/>
  <c r="CS181"/>
  <c r="CS172"/>
  <c r="CS175"/>
  <c r="CS165"/>
  <c r="CS169"/>
  <c r="CS178"/>
  <c r="CS168"/>
  <c r="CS174"/>
  <c r="CS183"/>
  <c r="CS176"/>
  <c r="CS167"/>
  <c r="CS184"/>
  <c r="CS180"/>
  <c r="CS170"/>
  <c r="CS177"/>
  <c r="CS171"/>
  <c r="CN214"/>
  <c r="CN215"/>
  <c r="CN216" s="1"/>
  <c r="A222"/>
  <c r="A267" s="1"/>
  <c r="A312" s="1"/>
  <c r="A177"/>
  <c r="CO169"/>
  <c r="CN172" s="1"/>
  <c r="CO170"/>
  <c r="CN173" s="1"/>
  <c r="A133"/>
  <c r="A89"/>
  <c r="CI223"/>
  <c r="CJ223" s="1"/>
  <c r="CI228"/>
  <c r="CJ228" s="1"/>
  <c r="CI222"/>
  <c r="CJ222" s="1"/>
  <c r="CI217"/>
  <c r="CJ217" s="1"/>
  <c r="CI218"/>
  <c r="CJ218" s="1"/>
  <c r="CI210"/>
  <c r="CI227"/>
  <c r="CJ227" s="1"/>
  <c r="CI219"/>
  <c r="CJ219" s="1"/>
  <c r="CI225"/>
  <c r="CJ225" s="1"/>
  <c r="CI214"/>
  <c r="CJ214" s="1"/>
  <c r="CI211"/>
  <c r="CJ211" s="1"/>
  <c r="CI213"/>
  <c r="CJ213" s="1"/>
  <c r="CI220"/>
  <c r="CJ220" s="1"/>
  <c r="CI229"/>
  <c r="CJ229" s="1"/>
  <c r="CI226"/>
  <c r="CJ226" s="1"/>
  <c r="CI212"/>
  <c r="CJ212" s="1"/>
  <c r="CI221"/>
  <c r="CJ221" s="1"/>
  <c r="CI224"/>
  <c r="CJ224" s="1"/>
  <c r="CI215"/>
  <c r="CJ215" s="1"/>
  <c r="CI216"/>
  <c r="CJ216" s="1"/>
  <c r="CS217"/>
  <c r="CS220"/>
  <c r="CS212"/>
  <c r="CS221"/>
  <c r="CS227"/>
  <c r="CS218"/>
  <c r="CS210"/>
  <c r="CS224"/>
  <c r="CS228"/>
  <c r="CS219"/>
  <c r="CS213"/>
  <c r="CS214"/>
  <c r="CS226"/>
  <c r="CS223"/>
  <c r="CS211"/>
  <c r="CS225"/>
  <c r="CS215"/>
  <c r="CS216"/>
  <c r="CS229"/>
  <c r="CS222"/>
  <c r="CC165"/>
  <c r="BZ176" s="1"/>
  <c r="G196" s="1"/>
  <c r="CB164"/>
  <c r="BZ175" s="1"/>
  <c r="F196" s="1"/>
  <c r="BE261" i="60"/>
  <c r="BE262"/>
  <c r="CU214"/>
  <c r="CU215"/>
  <c r="CU216" s="1"/>
  <c r="AT254"/>
  <c r="AS265" s="1"/>
  <c r="F282" s="1"/>
  <c r="AU255"/>
  <c r="AS266" s="1"/>
  <c r="G282" s="1"/>
  <c r="A223"/>
  <c r="A268" s="1"/>
  <c r="A313" s="1"/>
  <c r="A178"/>
  <c r="CI209"/>
  <c r="CG219" s="1"/>
  <c r="G242" s="1"/>
  <c r="CJ210"/>
  <c r="CG220" s="1"/>
  <c r="H242" s="1"/>
  <c r="A90"/>
  <c r="A134"/>
  <c r="CI164"/>
  <c r="CG175" s="1"/>
  <c r="F197" s="1"/>
  <c r="CJ165"/>
  <c r="CG176" s="1"/>
  <c r="G197" s="1"/>
  <c r="AT299"/>
  <c r="AS310" s="1"/>
  <c r="F327" s="1"/>
  <c r="AU300"/>
  <c r="AS311" s="1"/>
  <c r="G327" s="1"/>
  <c r="BE263"/>
  <c r="AZ318"/>
  <c r="BA318" s="1"/>
  <c r="AZ311"/>
  <c r="BA311" s="1"/>
  <c r="AZ307"/>
  <c r="BA307" s="1"/>
  <c r="AZ317"/>
  <c r="BA317" s="1"/>
  <c r="AZ303"/>
  <c r="BA303" s="1"/>
  <c r="AZ312"/>
  <c r="BA312" s="1"/>
  <c r="AZ315"/>
  <c r="BA315" s="1"/>
  <c r="AZ306"/>
  <c r="BA306" s="1"/>
  <c r="BA301"/>
  <c r="AZ314"/>
  <c r="BA314" s="1"/>
  <c r="AZ308"/>
  <c r="BA308" s="1"/>
  <c r="AZ313"/>
  <c r="BA313" s="1"/>
  <c r="AZ304"/>
  <c r="BA304" s="1"/>
  <c r="AZ309"/>
  <c r="BA309" s="1"/>
  <c r="AZ319"/>
  <c r="BA319" s="1"/>
  <c r="AZ310"/>
  <c r="BA310" s="1"/>
  <c r="AZ316"/>
  <c r="BA316" s="1"/>
  <c r="AZ305"/>
  <c r="BA305" s="1"/>
  <c r="AZ302"/>
  <c r="BA302" s="1"/>
  <c r="CP178"/>
  <c r="CQ178" s="1"/>
  <c r="CP184"/>
  <c r="CQ184" s="1"/>
  <c r="CP183"/>
  <c r="CQ183" s="1"/>
  <c r="CP182"/>
  <c r="CQ182" s="1"/>
  <c r="CP181"/>
  <c r="CQ181" s="1"/>
  <c r="CP180"/>
  <c r="CQ180" s="1"/>
  <c r="CP179"/>
  <c r="CQ179" s="1"/>
  <c r="CP177"/>
  <c r="CQ177" s="1"/>
  <c r="CP172"/>
  <c r="CQ172" s="1"/>
  <c r="CP167"/>
  <c r="CQ167" s="1"/>
  <c r="CQ166"/>
  <c r="CP173"/>
  <c r="CQ173" s="1"/>
  <c r="CP174"/>
  <c r="CQ174" s="1"/>
  <c r="CP170"/>
  <c r="CQ170" s="1"/>
  <c r="CP176"/>
  <c r="CQ176" s="1"/>
  <c r="CP169"/>
  <c r="CQ169" s="1"/>
  <c r="CP175"/>
  <c r="CQ175" s="1"/>
  <c r="CP171"/>
  <c r="CQ171" s="1"/>
  <c r="CP168"/>
  <c r="CQ168" s="1"/>
  <c r="F245"/>
  <c r="CZ215"/>
  <c r="CZ219"/>
  <c r="CZ226"/>
  <c r="CZ220"/>
  <c r="CZ224"/>
  <c r="CZ217"/>
  <c r="CZ223"/>
  <c r="CZ222"/>
  <c r="CZ227"/>
  <c r="CZ228"/>
  <c r="CZ221"/>
  <c r="CZ218"/>
  <c r="CZ225"/>
  <c r="CZ212"/>
  <c r="CZ229"/>
  <c r="CZ213"/>
  <c r="CZ216"/>
  <c r="CZ214"/>
  <c r="AZ269"/>
  <c r="BA269" s="1"/>
  <c r="AZ270"/>
  <c r="BA270" s="1"/>
  <c r="AZ262"/>
  <c r="BA262" s="1"/>
  <c r="AZ266"/>
  <c r="BA266" s="1"/>
  <c r="AZ274"/>
  <c r="BA274" s="1"/>
  <c r="AZ272"/>
  <c r="BA272" s="1"/>
  <c r="AZ263"/>
  <c r="BA263" s="1"/>
  <c r="BA256"/>
  <c r="AZ259"/>
  <c r="BA259" s="1"/>
  <c r="AZ264"/>
  <c r="BA264" s="1"/>
  <c r="AZ257"/>
  <c r="BA257" s="1"/>
  <c r="AZ271"/>
  <c r="BA271" s="1"/>
  <c r="AZ260"/>
  <c r="BA260" s="1"/>
  <c r="AZ273"/>
  <c r="BA273" s="1"/>
  <c r="AZ261"/>
  <c r="BA261" s="1"/>
  <c r="AZ268"/>
  <c r="BA268" s="1"/>
  <c r="AZ258"/>
  <c r="BA258" s="1"/>
  <c r="AZ267"/>
  <c r="BA267" s="1"/>
  <c r="AZ265"/>
  <c r="BA265" s="1"/>
  <c r="BI317"/>
  <c r="BI307"/>
  <c r="BI305"/>
  <c r="BI318"/>
  <c r="BI314"/>
  <c r="BI312"/>
  <c r="BI309"/>
  <c r="BI319"/>
  <c r="BI315"/>
  <c r="BI311"/>
  <c r="BI306"/>
  <c r="E330"/>
  <c r="BI316"/>
  <c r="BI313"/>
  <c r="BI310"/>
  <c r="BI308"/>
  <c r="BI303"/>
  <c r="BI302"/>
  <c r="BI304"/>
  <c r="CP228"/>
  <c r="CQ228" s="1"/>
  <c r="CP226"/>
  <c r="CQ226" s="1"/>
  <c r="CP220"/>
  <c r="CQ220" s="1"/>
  <c r="CP217"/>
  <c r="CQ217" s="1"/>
  <c r="CP218"/>
  <c r="CQ218" s="1"/>
  <c r="CP213"/>
  <c r="CQ213" s="1"/>
  <c r="CP225"/>
  <c r="CQ225" s="1"/>
  <c r="CP221"/>
  <c r="CQ221" s="1"/>
  <c r="CQ211"/>
  <c r="CP212"/>
  <c r="CQ212" s="1"/>
  <c r="CP214"/>
  <c r="CQ214" s="1"/>
  <c r="CP229"/>
  <c r="CQ229" s="1"/>
  <c r="CP223"/>
  <c r="CQ223" s="1"/>
  <c r="CP222"/>
  <c r="CQ222" s="1"/>
  <c r="CP215"/>
  <c r="CQ215" s="1"/>
  <c r="CP224"/>
  <c r="CQ224" s="1"/>
  <c r="CP227"/>
  <c r="CQ227" s="1"/>
  <c r="CP219"/>
  <c r="CQ219" s="1"/>
  <c r="CP216"/>
  <c r="CQ216" s="1"/>
  <c r="E285"/>
  <c r="BI271"/>
  <c r="BI268"/>
  <c r="BI265"/>
  <c r="BI263"/>
  <c r="BI260"/>
  <c r="BI257"/>
  <c r="BI273"/>
  <c r="BI266"/>
  <c r="BI264"/>
  <c r="BI274"/>
  <c r="BI269"/>
  <c r="BI259"/>
  <c r="BI258"/>
  <c r="BI270"/>
  <c r="BI267"/>
  <c r="BI262"/>
  <c r="BI261"/>
  <c r="BI272"/>
  <c r="CU173"/>
  <c r="CU172"/>
  <c r="E200"/>
  <c r="CZ176"/>
  <c r="CZ170"/>
  <c r="CZ172"/>
  <c r="CZ174"/>
  <c r="CZ181"/>
  <c r="CZ175"/>
  <c r="CZ179"/>
  <c r="CZ177"/>
  <c r="CZ182"/>
  <c r="CZ183"/>
  <c r="CZ178"/>
  <c r="CZ167"/>
  <c r="CZ184"/>
  <c r="CZ180"/>
  <c r="CZ173"/>
  <c r="CZ169"/>
  <c r="CZ171"/>
  <c r="CZ168"/>
  <c r="BE308"/>
  <c r="BE307"/>
  <c r="A134" i="59"/>
  <c r="A90"/>
  <c r="BE261"/>
  <c r="BE263" s="1"/>
  <c r="BE262"/>
  <c r="CU215"/>
  <c r="CU216" s="1"/>
  <c r="CU214"/>
  <c r="F245"/>
  <c r="CZ223"/>
  <c r="CZ227"/>
  <c r="CZ219"/>
  <c r="CZ218"/>
  <c r="CZ211"/>
  <c r="CZ229"/>
  <c r="CZ213"/>
  <c r="CZ228"/>
  <c r="CZ226"/>
  <c r="CZ220"/>
  <c r="CZ222"/>
  <c r="CZ216"/>
  <c r="CZ225"/>
  <c r="CZ217"/>
  <c r="CZ224"/>
  <c r="CZ215"/>
  <c r="CZ210"/>
  <c r="CZ221"/>
  <c r="CZ214"/>
  <c r="CZ212"/>
  <c r="CP182"/>
  <c r="CQ182" s="1"/>
  <c r="CP181"/>
  <c r="CQ181" s="1"/>
  <c r="CP180"/>
  <c r="CQ180" s="1"/>
  <c r="CP179"/>
  <c r="CQ179" s="1"/>
  <c r="CP175"/>
  <c r="CQ175" s="1"/>
  <c r="CP184"/>
  <c r="CQ184" s="1"/>
  <c r="CP183"/>
  <c r="CQ183" s="1"/>
  <c r="CP173"/>
  <c r="CQ173" s="1"/>
  <c r="CP171"/>
  <c r="CQ171" s="1"/>
  <c r="CP177"/>
  <c r="CQ177" s="1"/>
  <c r="CP172"/>
  <c r="CQ172" s="1"/>
  <c r="CP178"/>
  <c r="CQ178" s="1"/>
  <c r="CP176"/>
  <c r="CQ176" s="1"/>
  <c r="CP174"/>
  <c r="CQ174" s="1"/>
  <c r="CP170"/>
  <c r="CQ170" s="1"/>
  <c r="CP169"/>
  <c r="CQ169" s="1"/>
  <c r="CP168"/>
  <c r="CQ168" s="1"/>
  <c r="CP167"/>
  <c r="CQ167" s="1"/>
  <c r="CP166"/>
  <c r="CQ166" s="1"/>
  <c r="CP165"/>
  <c r="A223"/>
  <c r="A268" s="1"/>
  <c r="A313" s="1"/>
  <c r="A178"/>
  <c r="CV169"/>
  <c r="CU172" s="1"/>
  <c r="CV170"/>
  <c r="CU173" s="1"/>
  <c r="CI209"/>
  <c r="CG219" s="1"/>
  <c r="G242" s="1"/>
  <c r="CJ210"/>
  <c r="CG220" s="1"/>
  <c r="H242" s="1"/>
  <c r="BE305"/>
  <c r="BE308" s="1"/>
  <c r="BE304"/>
  <c r="BE307" s="1"/>
  <c r="BI317"/>
  <c r="BI318"/>
  <c r="BI314"/>
  <c r="BI312"/>
  <c r="BI309"/>
  <c r="BI319"/>
  <c r="BI315"/>
  <c r="BI311"/>
  <c r="E330"/>
  <c r="BI316"/>
  <c r="BI313"/>
  <c r="BI310"/>
  <c r="BI308"/>
  <c r="BI303"/>
  <c r="BI300"/>
  <c r="BI302"/>
  <c r="BI305"/>
  <c r="BI304"/>
  <c r="BI301"/>
  <c r="BI307"/>
  <c r="BI306"/>
  <c r="CJ165"/>
  <c r="CG176" s="1"/>
  <c r="G197" s="1"/>
  <c r="CI164"/>
  <c r="CG175" s="1"/>
  <c r="F197" s="1"/>
  <c r="AU300"/>
  <c r="AS311" s="1"/>
  <c r="G327" s="1"/>
  <c r="AT299"/>
  <c r="AS310" s="1"/>
  <c r="F327" s="1"/>
  <c r="AZ262"/>
  <c r="BA262" s="1"/>
  <c r="AZ273"/>
  <c r="BA273" s="1"/>
  <c r="AZ266"/>
  <c r="BA266" s="1"/>
  <c r="AZ259"/>
  <c r="BA259" s="1"/>
  <c r="AZ255"/>
  <c r="AZ274"/>
  <c r="BA274" s="1"/>
  <c r="AZ267"/>
  <c r="BA267" s="1"/>
  <c r="AZ270"/>
  <c r="BA270" s="1"/>
  <c r="AZ256"/>
  <c r="BA256" s="1"/>
  <c r="AZ261"/>
  <c r="BA261" s="1"/>
  <c r="AZ268"/>
  <c r="BA268" s="1"/>
  <c r="AZ269"/>
  <c r="BA269" s="1"/>
  <c r="AZ263"/>
  <c r="BA263" s="1"/>
  <c r="AZ257"/>
  <c r="BA257" s="1"/>
  <c r="AZ258"/>
  <c r="BA258" s="1"/>
  <c r="AZ271"/>
  <c r="BA271" s="1"/>
  <c r="AZ260"/>
  <c r="BA260" s="1"/>
  <c r="AZ272"/>
  <c r="BA272" s="1"/>
  <c r="AZ264"/>
  <c r="BA264" s="1"/>
  <c r="AZ265"/>
  <c r="BA265" s="1"/>
  <c r="E200"/>
  <c r="CZ175"/>
  <c r="CZ177"/>
  <c r="CZ178"/>
  <c r="CZ181"/>
  <c r="CZ173"/>
  <c r="CZ166"/>
  <c r="CZ183"/>
  <c r="CZ174"/>
  <c r="CZ168"/>
  <c r="CZ171"/>
  <c r="CZ182"/>
  <c r="CZ184"/>
  <c r="CZ179"/>
  <c r="CZ170"/>
  <c r="CZ180"/>
  <c r="CZ172"/>
  <c r="CZ165"/>
  <c r="CZ169"/>
  <c r="CZ176"/>
  <c r="CZ167"/>
  <c r="BI270"/>
  <c r="BI266"/>
  <c r="BI258"/>
  <c r="BI256"/>
  <c r="BI274"/>
  <c r="BI271"/>
  <c r="BI268"/>
  <c r="BI265"/>
  <c r="BI263"/>
  <c r="BI272"/>
  <c r="E285"/>
  <c r="BI273"/>
  <c r="BI269"/>
  <c r="BI267"/>
  <c r="BI264"/>
  <c r="BI261"/>
  <c r="BI259"/>
  <c r="BI255"/>
  <c r="BI260"/>
  <c r="BI257"/>
  <c r="BI262"/>
  <c r="CP221"/>
  <c r="CQ221" s="1"/>
  <c r="CP224"/>
  <c r="CQ224" s="1"/>
  <c r="CP222"/>
  <c r="CQ222" s="1"/>
  <c r="CP215"/>
  <c r="CQ215" s="1"/>
  <c r="CP214"/>
  <c r="CQ214" s="1"/>
  <c r="CP223"/>
  <c r="CQ223" s="1"/>
  <c r="CP228"/>
  <c r="CQ228" s="1"/>
  <c r="CP225"/>
  <c r="CQ225" s="1"/>
  <c r="CP226"/>
  <c r="CQ226" s="1"/>
  <c r="CP213"/>
  <c r="CQ213" s="1"/>
  <c r="CP227"/>
  <c r="CQ227" s="1"/>
  <c r="CP219"/>
  <c r="CQ219" s="1"/>
  <c r="CP229"/>
  <c r="CQ229" s="1"/>
  <c r="CP216"/>
  <c r="CQ216" s="1"/>
  <c r="CP210"/>
  <c r="CP211"/>
  <c r="CQ211" s="1"/>
  <c r="CP220"/>
  <c r="CQ220" s="1"/>
  <c r="CP217"/>
  <c r="CQ217" s="1"/>
  <c r="CP218"/>
  <c r="CQ218" s="1"/>
  <c r="CP212"/>
  <c r="CQ212" s="1"/>
  <c r="AU255"/>
  <c r="AS266" s="1"/>
  <c r="G282" s="1"/>
  <c r="AT254"/>
  <c r="AS265" s="1"/>
  <c r="F282" s="1"/>
  <c r="AZ314"/>
  <c r="BA314" s="1"/>
  <c r="AZ319"/>
  <c r="BA319" s="1"/>
  <c r="AZ310"/>
  <c r="BA310" s="1"/>
  <c r="AZ313"/>
  <c r="BA313" s="1"/>
  <c r="AZ317"/>
  <c r="BA317" s="1"/>
  <c r="AZ301"/>
  <c r="BA301" s="1"/>
  <c r="AZ306"/>
  <c r="BA306" s="1"/>
  <c r="AZ309"/>
  <c r="BA309" s="1"/>
  <c r="AZ316"/>
  <c r="BA316" s="1"/>
  <c r="AZ302"/>
  <c r="BA302" s="1"/>
  <c r="AZ305"/>
  <c r="BA305" s="1"/>
  <c r="AZ307"/>
  <c r="BA307" s="1"/>
  <c r="AZ318"/>
  <c r="BA318" s="1"/>
  <c r="AZ311"/>
  <c r="BA311" s="1"/>
  <c r="AZ315"/>
  <c r="BA315" s="1"/>
  <c r="AZ304"/>
  <c r="BA304" s="1"/>
  <c r="AZ300"/>
  <c r="AZ312"/>
  <c r="BA312" s="1"/>
  <c r="AZ308"/>
  <c r="BA308" s="1"/>
  <c r="AZ303"/>
  <c r="BA303" s="1"/>
  <c r="CI164" i="58"/>
  <c r="CG175" s="1"/>
  <c r="F197" s="1"/>
  <c r="CJ165"/>
  <c r="CG176" s="1"/>
  <c r="G197" s="1"/>
  <c r="A90"/>
  <c r="A134"/>
  <c r="BE262"/>
  <c r="BE261"/>
  <c r="BE263" s="1"/>
  <c r="E285"/>
  <c r="BI272"/>
  <c r="BI262"/>
  <c r="BI273"/>
  <c r="BI269"/>
  <c r="BI267"/>
  <c r="BI264"/>
  <c r="BI261"/>
  <c r="BI259"/>
  <c r="BI255"/>
  <c r="BI270"/>
  <c r="BI266"/>
  <c r="BI258"/>
  <c r="BI256"/>
  <c r="BI271"/>
  <c r="BI263"/>
  <c r="BI260"/>
  <c r="BI274"/>
  <c r="BI257"/>
  <c r="BI268"/>
  <c r="BI265"/>
  <c r="CI209"/>
  <c r="CG219" s="1"/>
  <c r="G242" s="1"/>
  <c r="CJ210"/>
  <c r="CG220" s="1"/>
  <c r="H242" s="1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Z309"/>
  <c r="BA309" s="1"/>
  <c r="AZ319"/>
  <c r="BA319" s="1"/>
  <c r="AZ305"/>
  <c r="BA305" s="1"/>
  <c r="AZ314"/>
  <c r="BA314" s="1"/>
  <c r="AZ308"/>
  <c r="BA308" s="1"/>
  <c r="AZ313"/>
  <c r="BA313" s="1"/>
  <c r="AZ303"/>
  <c r="BA303" s="1"/>
  <c r="AZ304"/>
  <c r="BA304" s="1"/>
  <c r="AZ310"/>
  <c r="BA310" s="1"/>
  <c r="AZ316"/>
  <c r="BA316" s="1"/>
  <c r="AZ300"/>
  <c r="CP177"/>
  <c r="CQ177" s="1"/>
  <c r="CP172"/>
  <c r="CQ172" s="1"/>
  <c r="CP178"/>
  <c r="CQ178" s="1"/>
  <c r="CP176"/>
  <c r="CQ176" s="1"/>
  <c r="CP174"/>
  <c r="CQ174" s="1"/>
  <c r="CP170"/>
  <c r="CQ170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1"/>
  <c r="CQ171" s="1"/>
  <c r="CP168"/>
  <c r="CQ168" s="1"/>
  <c r="CP167"/>
  <c r="CQ167" s="1"/>
  <c r="CP166"/>
  <c r="CQ166" s="1"/>
  <c r="CP165"/>
  <c r="CP173"/>
  <c r="CQ173" s="1"/>
  <c r="AT299"/>
  <c r="AS310" s="1"/>
  <c r="F327" s="1"/>
  <c r="AU300"/>
  <c r="AS311" s="1"/>
  <c r="G327" s="1"/>
  <c r="A223"/>
  <c r="A268" s="1"/>
  <c r="A313" s="1"/>
  <c r="A178"/>
  <c r="CU214"/>
  <c r="CU215"/>
  <c r="CU216" s="1"/>
  <c r="AZ264"/>
  <c r="BA264" s="1"/>
  <c r="AZ270"/>
  <c r="BA270" s="1"/>
  <c r="AZ256"/>
  <c r="BA256" s="1"/>
  <c r="AZ272"/>
  <c r="BA272" s="1"/>
  <c r="AZ262"/>
  <c r="BA262" s="1"/>
  <c r="AZ273"/>
  <c r="BA273" s="1"/>
  <c r="AZ266"/>
  <c r="BA266" s="1"/>
  <c r="AZ263"/>
  <c r="BA263" s="1"/>
  <c r="AZ257"/>
  <c r="BA257" s="1"/>
  <c r="AZ268"/>
  <c r="BA268" s="1"/>
  <c r="AZ261"/>
  <c r="BA261" s="1"/>
  <c r="AZ269"/>
  <c r="BA269" s="1"/>
  <c r="AZ255"/>
  <c r="AZ267"/>
  <c r="BA267" s="1"/>
  <c r="AZ258"/>
  <c r="BA258" s="1"/>
  <c r="AZ265"/>
  <c r="BA265" s="1"/>
  <c r="AZ271"/>
  <c r="BA271" s="1"/>
  <c r="AZ260"/>
  <c r="BA260" s="1"/>
  <c r="AZ259"/>
  <c r="BA259" s="1"/>
  <c r="AZ274"/>
  <c r="BA274" s="1"/>
  <c r="AT254"/>
  <c r="AS265" s="1"/>
  <c r="F282" s="1"/>
  <c r="AU255"/>
  <c r="AS266" s="1"/>
  <c r="G282" s="1"/>
  <c r="CV170"/>
  <c r="CU173" s="1"/>
  <c r="CV169"/>
  <c r="CU172" s="1"/>
  <c r="CP223"/>
  <c r="CQ223" s="1"/>
  <c r="CP229"/>
  <c r="CQ229" s="1"/>
  <c r="CP216"/>
  <c r="CQ216" s="1"/>
  <c r="CP212"/>
  <c r="CQ212" s="1"/>
  <c r="CP226"/>
  <c r="CQ226" s="1"/>
  <c r="CP221"/>
  <c r="CQ221" s="1"/>
  <c r="CP228"/>
  <c r="CQ228" s="1"/>
  <c r="CP225"/>
  <c r="CQ225" s="1"/>
  <c r="CP215"/>
  <c r="CQ215" s="1"/>
  <c r="CP227"/>
  <c r="CQ227" s="1"/>
  <c r="CP219"/>
  <c r="CQ219" s="1"/>
  <c r="CP217"/>
  <c r="CQ217" s="1"/>
  <c r="CP218"/>
  <c r="CQ218" s="1"/>
  <c r="CP213"/>
  <c r="CQ213" s="1"/>
  <c r="CP211"/>
  <c r="CQ211" s="1"/>
  <c r="CP220"/>
  <c r="CQ220" s="1"/>
  <c r="CP224"/>
  <c r="CQ224" s="1"/>
  <c r="CP222"/>
  <c r="CQ222" s="1"/>
  <c r="CP214"/>
  <c r="CQ214" s="1"/>
  <c r="CP210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F245"/>
  <c r="CZ228"/>
  <c r="CZ226"/>
  <c r="CZ224"/>
  <c r="CZ223"/>
  <c r="CZ221"/>
  <c r="CZ220"/>
  <c r="CZ216"/>
  <c r="CZ214"/>
  <c r="CZ211"/>
  <c r="CZ227"/>
  <c r="CZ213"/>
  <c r="CZ212"/>
  <c r="CZ219"/>
  <c r="CZ215"/>
  <c r="CZ217"/>
  <c r="CZ210"/>
  <c r="CZ222"/>
  <c r="CZ229"/>
  <c r="CZ225"/>
  <c r="CZ218"/>
  <c r="E200"/>
  <c r="CZ166"/>
  <c r="CZ181"/>
  <c r="CZ176"/>
  <c r="CZ182"/>
  <c r="CZ171"/>
  <c r="CZ172"/>
  <c r="CZ174"/>
  <c r="CZ168"/>
  <c r="CZ179"/>
  <c r="CZ169"/>
  <c r="CZ183"/>
  <c r="CZ175"/>
  <c r="CZ167"/>
  <c r="CZ178"/>
  <c r="CZ170"/>
  <c r="CZ165"/>
  <c r="CZ184"/>
  <c r="CZ173"/>
  <c r="CZ180"/>
  <c r="CZ177"/>
  <c r="CP229" i="57"/>
  <c r="CQ229" s="1"/>
  <c r="CP221"/>
  <c r="CQ221" s="1"/>
  <c r="CP224"/>
  <c r="CQ224" s="1"/>
  <c r="CP212"/>
  <c r="CQ212" s="1"/>
  <c r="CP210"/>
  <c r="CP222"/>
  <c r="CQ222" s="1"/>
  <c r="CP223"/>
  <c r="CQ223" s="1"/>
  <c r="CP228"/>
  <c r="CQ228" s="1"/>
  <c r="CP215"/>
  <c r="CQ215" s="1"/>
  <c r="CP213"/>
  <c r="CQ213" s="1"/>
  <c r="CP225"/>
  <c r="CQ225" s="1"/>
  <c r="CP227"/>
  <c r="CQ227" s="1"/>
  <c r="CP219"/>
  <c r="CQ219" s="1"/>
  <c r="CP218"/>
  <c r="CQ218" s="1"/>
  <c r="CP214"/>
  <c r="CQ214" s="1"/>
  <c r="CP211"/>
  <c r="CQ211" s="1"/>
  <c r="CP226"/>
  <c r="CQ226" s="1"/>
  <c r="CP220"/>
  <c r="CQ220" s="1"/>
  <c r="CP217"/>
  <c r="CQ217" s="1"/>
  <c r="CP216"/>
  <c r="CQ216" s="1"/>
  <c r="AT254"/>
  <c r="AS265" s="1"/>
  <c r="F282" s="1"/>
  <c r="AU255"/>
  <c r="AS266" s="1"/>
  <c r="G282" s="1"/>
  <c r="AT299"/>
  <c r="AS310" s="1"/>
  <c r="F327" s="1"/>
  <c r="AU300"/>
  <c r="AS311" s="1"/>
  <c r="G327" s="1"/>
  <c r="CP177"/>
  <c r="CQ177" s="1"/>
  <c r="CP178"/>
  <c r="CQ178" s="1"/>
  <c r="CP176"/>
  <c r="CQ176" s="1"/>
  <c r="CP174"/>
  <c r="CQ174" s="1"/>
  <c r="CP170"/>
  <c r="CQ170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3"/>
  <c r="CQ173" s="1"/>
  <c r="CP171"/>
  <c r="CQ171" s="1"/>
  <c r="CP168"/>
  <c r="CQ168" s="1"/>
  <c r="CP172"/>
  <c r="CQ172" s="1"/>
  <c r="CP166"/>
  <c r="CQ166" s="1"/>
  <c r="CP165"/>
  <c r="CP167"/>
  <c r="CQ167" s="1"/>
  <c r="AZ271"/>
  <c r="BA271" s="1"/>
  <c r="AZ274"/>
  <c r="BA274" s="1"/>
  <c r="AZ261"/>
  <c r="BA261" s="1"/>
  <c r="AZ273"/>
  <c r="BA273" s="1"/>
  <c r="AZ266"/>
  <c r="BA266" s="1"/>
  <c r="AZ270"/>
  <c r="BA270" s="1"/>
  <c r="AZ256"/>
  <c r="BA256" s="1"/>
  <c r="AZ262"/>
  <c r="BA262" s="1"/>
  <c r="AZ267"/>
  <c r="BA267" s="1"/>
  <c r="AZ258"/>
  <c r="BA258" s="1"/>
  <c r="AZ263"/>
  <c r="BA263" s="1"/>
  <c r="AZ257"/>
  <c r="BA257" s="1"/>
  <c r="AZ272"/>
  <c r="BA272" s="1"/>
  <c r="AZ269"/>
  <c r="BA269" s="1"/>
  <c r="AZ255"/>
  <c r="AZ265"/>
  <c r="BA265" s="1"/>
  <c r="AZ268"/>
  <c r="BA268" s="1"/>
  <c r="AZ259"/>
  <c r="BA259" s="1"/>
  <c r="AZ264"/>
  <c r="BA264" s="1"/>
  <c r="AZ260"/>
  <c r="BA260" s="1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CJ165"/>
  <c r="CG176" s="1"/>
  <c r="G197" s="1"/>
  <c r="CI164"/>
  <c r="CG175" s="1"/>
  <c r="F197" s="1"/>
  <c r="CU214"/>
  <c r="CU215"/>
  <c r="CU216" s="1"/>
  <c r="F245"/>
  <c r="CZ212"/>
  <c r="CZ210"/>
  <c r="CZ217"/>
  <c r="CZ227"/>
  <c r="CZ226"/>
  <c r="CZ221"/>
  <c r="CZ228"/>
  <c r="CZ222"/>
  <c r="CZ223"/>
  <c r="CZ211"/>
  <c r="CZ224"/>
  <c r="CZ215"/>
  <c r="CZ220"/>
  <c r="CZ218"/>
  <c r="CZ219"/>
  <c r="CZ214"/>
  <c r="CZ213"/>
  <c r="CZ225"/>
  <c r="CZ229"/>
  <c r="CZ216"/>
  <c r="BE261"/>
  <c r="BE263" s="1"/>
  <c r="BE262"/>
  <c r="BI270"/>
  <c r="BI266"/>
  <c r="BI274"/>
  <c r="BI271"/>
  <c r="BI268"/>
  <c r="BI265"/>
  <c r="BI263"/>
  <c r="BI260"/>
  <c r="BI257"/>
  <c r="E285"/>
  <c r="BI272"/>
  <c r="BI262"/>
  <c r="BI273"/>
  <c r="BI269"/>
  <c r="BI267"/>
  <c r="BI264"/>
  <c r="BI261"/>
  <c r="BI259"/>
  <c r="BI255"/>
  <c r="BI256"/>
  <c r="BI258"/>
  <c r="A224"/>
  <c r="A269" s="1"/>
  <c r="A314" s="1"/>
  <c r="A179"/>
  <c r="CI209"/>
  <c r="CG219" s="1"/>
  <c r="G242" s="1"/>
  <c r="CJ210"/>
  <c r="CG220" s="1"/>
  <c r="H242" s="1"/>
  <c r="CV169"/>
  <c r="CU172" s="1"/>
  <c r="CV170"/>
  <c r="CU173" s="1"/>
  <c r="E200"/>
  <c r="CZ165"/>
  <c r="CZ172"/>
  <c r="CZ167"/>
  <c r="CZ181"/>
  <c r="CZ179"/>
  <c r="CZ182"/>
  <c r="CZ177"/>
  <c r="CZ178"/>
  <c r="CZ166"/>
  <c r="CZ170"/>
  <c r="CZ183"/>
  <c r="CZ174"/>
  <c r="CZ176"/>
  <c r="CZ175"/>
  <c r="CZ173"/>
  <c r="CZ169"/>
  <c r="CZ171"/>
  <c r="CZ180"/>
  <c r="CZ184"/>
  <c r="CZ168"/>
  <c r="AZ318"/>
  <c r="BA318" s="1"/>
  <c r="AZ311"/>
  <c r="BA311" s="1"/>
  <c r="AZ307"/>
  <c r="BA307" s="1"/>
  <c r="AZ304"/>
  <c r="BA304" s="1"/>
  <c r="AZ300"/>
  <c r="AZ312"/>
  <c r="BA312" s="1"/>
  <c r="AZ315"/>
  <c r="BA315" s="1"/>
  <c r="AZ306"/>
  <c r="BA306" s="1"/>
  <c r="AZ314"/>
  <c r="BA314" s="1"/>
  <c r="AZ308"/>
  <c r="BA308" s="1"/>
  <c r="AZ313"/>
  <c r="BA313" s="1"/>
  <c r="AZ303"/>
  <c r="BA303" s="1"/>
  <c r="AZ317"/>
  <c r="BA317" s="1"/>
  <c r="AZ301"/>
  <c r="BA301" s="1"/>
  <c r="AZ309"/>
  <c r="BA309" s="1"/>
  <c r="AZ319"/>
  <c r="BA319" s="1"/>
  <c r="AZ310"/>
  <c r="BA310" s="1"/>
  <c r="AZ316"/>
  <c r="BA316" s="1"/>
  <c r="AZ305"/>
  <c r="BA305" s="1"/>
  <c r="AZ302"/>
  <c r="BA302" s="1"/>
  <c r="A91"/>
  <c r="A135"/>
  <c r="DB214" i="55"/>
  <c r="DB215"/>
  <c r="DB216" s="1"/>
  <c r="CW225"/>
  <c r="CX225" s="1"/>
  <c r="CW226"/>
  <c r="CX226" s="1"/>
  <c r="CW213"/>
  <c r="CX213" s="1"/>
  <c r="CW228"/>
  <c r="CX228" s="1"/>
  <c r="CW217"/>
  <c r="CX217" s="1"/>
  <c r="CW210"/>
  <c r="CW218"/>
  <c r="CX218" s="1"/>
  <c r="CW223"/>
  <c r="CX223" s="1"/>
  <c r="CW211"/>
  <c r="CX211" s="1"/>
  <c r="CW229"/>
  <c r="CX229" s="1"/>
  <c r="CW214"/>
  <c r="CX214" s="1"/>
  <c r="CW221"/>
  <c r="CX221" s="1"/>
  <c r="CW219"/>
  <c r="CX219" s="1"/>
  <c r="CW222"/>
  <c r="CX222" s="1"/>
  <c r="CW216"/>
  <c r="CX216" s="1"/>
  <c r="CW227"/>
  <c r="CX227" s="1"/>
  <c r="CW224"/>
  <c r="CX224" s="1"/>
  <c r="CW212"/>
  <c r="CX212" s="1"/>
  <c r="CW215"/>
  <c r="CX215" s="1"/>
  <c r="CW220"/>
  <c r="CX220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73"/>
  <c r="CQ173" s="1"/>
  <c r="CP171"/>
  <c r="CQ171" s="1"/>
  <c r="CP177"/>
  <c r="CQ177" s="1"/>
  <c r="CP172"/>
  <c r="CQ172" s="1"/>
  <c r="CP178"/>
  <c r="CQ178" s="1"/>
  <c r="CP176"/>
  <c r="CQ176" s="1"/>
  <c r="CP174"/>
  <c r="CQ174" s="1"/>
  <c r="CP170"/>
  <c r="CQ170" s="1"/>
  <c r="CP169"/>
  <c r="CQ169" s="1"/>
  <c r="CP168"/>
  <c r="CQ168" s="1"/>
  <c r="CP167"/>
  <c r="CQ167" s="1"/>
  <c r="CP166"/>
  <c r="CQ166" s="1"/>
  <c r="CP165"/>
  <c r="CP209"/>
  <c r="CN219" s="1"/>
  <c r="G243" s="1"/>
  <c r="CQ210"/>
  <c r="CN220" s="1"/>
  <c r="H243" s="1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BE261"/>
  <c r="BE263" s="1"/>
  <c r="BE262"/>
  <c r="BI270"/>
  <c r="BI266"/>
  <c r="BI258"/>
  <c r="E285"/>
  <c r="BI274"/>
  <c r="BI271"/>
  <c r="BI268"/>
  <c r="BI265"/>
  <c r="BI263"/>
  <c r="BI260"/>
  <c r="BI257"/>
  <c r="BI272"/>
  <c r="BI262"/>
  <c r="BI273"/>
  <c r="BI269"/>
  <c r="BI267"/>
  <c r="BI264"/>
  <c r="BI261"/>
  <c r="BI259"/>
  <c r="BI255"/>
  <c r="BI256"/>
  <c r="CI164"/>
  <c r="CG175" s="1"/>
  <c r="F197" s="1"/>
  <c r="CJ165"/>
  <c r="CG176" s="1"/>
  <c r="G197" s="1"/>
  <c r="E200"/>
  <c r="CZ175"/>
  <c r="CZ180"/>
  <c r="CZ169"/>
  <c r="CZ179"/>
  <c r="CZ168"/>
  <c r="CZ177"/>
  <c r="CZ182"/>
  <c r="CZ183"/>
  <c r="CZ165"/>
  <c r="CZ172"/>
  <c r="CZ170"/>
  <c r="CZ184"/>
  <c r="CZ167"/>
  <c r="CZ166"/>
  <c r="CZ176"/>
  <c r="CZ174"/>
  <c r="CZ178"/>
  <c r="CZ181"/>
  <c r="CZ171"/>
  <c r="CZ173"/>
  <c r="AZ268"/>
  <c r="BA268" s="1"/>
  <c r="AZ274"/>
  <c r="BA274" s="1"/>
  <c r="AZ261"/>
  <c r="BA261" s="1"/>
  <c r="AZ273"/>
  <c r="BA273" s="1"/>
  <c r="AZ266"/>
  <c r="BA266" s="1"/>
  <c r="AZ263"/>
  <c r="BA263" s="1"/>
  <c r="AZ257"/>
  <c r="BA257" s="1"/>
  <c r="AZ272"/>
  <c r="BA272" s="1"/>
  <c r="AZ255"/>
  <c r="AZ271"/>
  <c r="BA271" s="1"/>
  <c r="AZ260"/>
  <c r="BA260" s="1"/>
  <c r="AZ267"/>
  <c r="BA267" s="1"/>
  <c r="AZ258"/>
  <c r="BA258" s="1"/>
  <c r="AZ265"/>
  <c r="BA265" s="1"/>
  <c r="AZ259"/>
  <c r="BA259" s="1"/>
  <c r="AZ264"/>
  <c r="BA264" s="1"/>
  <c r="AZ270"/>
  <c r="BA270" s="1"/>
  <c r="AZ256"/>
  <c r="BA256" s="1"/>
  <c r="AZ262"/>
  <c r="BA262" s="1"/>
  <c r="AZ269"/>
  <c r="BA269" s="1"/>
  <c r="A223"/>
  <c r="A268" s="1"/>
  <c r="A313" s="1"/>
  <c r="A178"/>
  <c r="AU300"/>
  <c r="AS311" s="1"/>
  <c r="G327" s="1"/>
  <c r="AT299"/>
  <c r="AS310" s="1"/>
  <c r="F327" s="1"/>
  <c r="AT254"/>
  <c r="AS265" s="1"/>
  <c r="F282" s="1"/>
  <c r="AU255"/>
  <c r="AS266" s="1"/>
  <c r="G282" s="1"/>
  <c r="CV170"/>
  <c r="CU173" s="1"/>
  <c r="CV169"/>
  <c r="CU172" s="1"/>
  <c r="AZ318"/>
  <c r="BA318" s="1"/>
  <c r="AZ311"/>
  <c r="BA311" s="1"/>
  <c r="AZ307"/>
  <c r="BA307" s="1"/>
  <c r="AZ317"/>
  <c r="BA317" s="1"/>
  <c r="AZ301"/>
  <c r="BA301" s="1"/>
  <c r="AZ308"/>
  <c r="BA308" s="1"/>
  <c r="AZ313"/>
  <c r="BA313" s="1"/>
  <c r="AZ304"/>
  <c r="BA304" s="1"/>
  <c r="AZ312"/>
  <c r="BA312" s="1"/>
  <c r="AZ315"/>
  <c r="BA315" s="1"/>
  <c r="AZ306"/>
  <c r="BA306" s="1"/>
  <c r="AZ302"/>
  <c r="BA302" s="1"/>
  <c r="AZ309"/>
  <c r="BA309" s="1"/>
  <c r="AZ319"/>
  <c r="BA319" s="1"/>
  <c r="AZ310"/>
  <c r="BA310" s="1"/>
  <c r="AZ316"/>
  <c r="BA316" s="1"/>
  <c r="AZ305"/>
  <c r="BA305" s="1"/>
  <c r="AZ300"/>
  <c r="AZ314"/>
  <c r="BA314" s="1"/>
  <c r="AZ303"/>
  <c r="BA303" s="1"/>
  <c r="A90"/>
  <c r="A134"/>
  <c r="F245" i="54"/>
  <c r="CZ221"/>
  <c r="CZ228"/>
  <c r="CZ227"/>
  <c r="CZ226"/>
  <c r="CZ224"/>
  <c r="CZ220"/>
  <c r="CZ214"/>
  <c r="CZ219"/>
  <c r="CZ223"/>
  <c r="CZ212"/>
  <c r="CZ213"/>
  <c r="CZ217"/>
  <c r="CZ211"/>
  <c r="CZ216"/>
  <c r="CZ222"/>
  <c r="CZ229"/>
  <c r="CZ225"/>
  <c r="CZ218"/>
  <c r="CZ210"/>
  <c r="CZ215"/>
  <c r="BI271"/>
  <c r="BI268"/>
  <c r="BI265"/>
  <c r="BI263"/>
  <c r="BI260"/>
  <c r="BI257"/>
  <c r="BI274"/>
  <c r="BI272"/>
  <c r="BI273"/>
  <c r="BI266"/>
  <c r="BI264"/>
  <c r="BI269"/>
  <c r="BI259"/>
  <c r="BI258"/>
  <c r="BI255"/>
  <c r="E285"/>
  <c r="BI270"/>
  <c r="BI267"/>
  <c r="BI262"/>
  <c r="BI261"/>
  <c r="BI256"/>
  <c r="CV169"/>
  <c r="CU172" s="1"/>
  <c r="CV170"/>
  <c r="CU173" s="1"/>
  <c r="E200"/>
  <c r="CZ166"/>
  <c r="CZ179"/>
  <c r="CZ181"/>
  <c r="CZ167"/>
  <c r="CZ169"/>
  <c r="CZ183"/>
  <c r="CZ172"/>
  <c r="CZ182"/>
  <c r="CZ171"/>
  <c r="CZ176"/>
  <c r="CZ175"/>
  <c r="CZ168"/>
  <c r="CZ174"/>
  <c r="CZ178"/>
  <c r="CZ170"/>
  <c r="CZ173"/>
  <c r="CZ184"/>
  <c r="CZ165"/>
  <c r="CZ180"/>
  <c r="CZ177"/>
  <c r="BI317"/>
  <c r="BI307"/>
  <c r="BI305"/>
  <c r="BI301"/>
  <c r="BI318"/>
  <c r="BI314"/>
  <c r="BI312"/>
  <c r="BI309"/>
  <c r="BI319"/>
  <c r="BI315"/>
  <c r="BI311"/>
  <c r="BI306"/>
  <c r="E330"/>
  <c r="BI316"/>
  <c r="BI313"/>
  <c r="BI310"/>
  <c r="BI308"/>
  <c r="BI303"/>
  <c r="BI304"/>
  <c r="BI300"/>
  <c r="BI302"/>
  <c r="AU300"/>
  <c r="AS311" s="1"/>
  <c r="G327" s="1"/>
  <c r="AT299"/>
  <c r="AS310" s="1"/>
  <c r="F327" s="1"/>
  <c r="AZ314"/>
  <c r="BA314" s="1"/>
  <c r="AZ308"/>
  <c r="BA308" s="1"/>
  <c r="AZ313"/>
  <c r="BA313" s="1"/>
  <c r="AZ303"/>
  <c r="BA303" s="1"/>
  <c r="AZ301"/>
  <c r="BA301" s="1"/>
  <c r="AZ309"/>
  <c r="BA309" s="1"/>
  <c r="AZ319"/>
  <c r="BA319" s="1"/>
  <c r="AZ310"/>
  <c r="BA310" s="1"/>
  <c r="AZ316"/>
  <c r="BA316" s="1"/>
  <c r="AZ305"/>
  <c r="BA305" s="1"/>
  <c r="AZ318"/>
  <c r="BA318" s="1"/>
  <c r="AZ311"/>
  <c r="BA311" s="1"/>
  <c r="AZ307"/>
  <c r="BA307" s="1"/>
  <c r="AZ317"/>
  <c r="BA317" s="1"/>
  <c r="AZ304"/>
  <c r="BA304" s="1"/>
  <c r="AZ302"/>
  <c r="BA302" s="1"/>
  <c r="AZ312"/>
  <c r="BA312" s="1"/>
  <c r="AZ315"/>
  <c r="BA315" s="1"/>
  <c r="AZ306"/>
  <c r="BA306" s="1"/>
  <c r="AZ300"/>
  <c r="A223"/>
  <c r="A268" s="1"/>
  <c r="A313" s="1"/>
  <c r="A178"/>
  <c r="CI209"/>
  <c r="CG219" s="1"/>
  <c r="G242" s="1"/>
  <c r="CJ210"/>
  <c r="CG220" s="1"/>
  <c r="H242" s="1"/>
  <c r="CU215"/>
  <c r="CU216" s="1"/>
  <c r="CU214"/>
  <c r="BE262"/>
  <c r="BE261"/>
  <c r="BE263" s="1"/>
  <c r="AZ259"/>
  <c r="BA259" s="1"/>
  <c r="AZ265"/>
  <c r="BA265" s="1"/>
  <c r="AZ263"/>
  <c r="BA263" s="1"/>
  <c r="AZ256"/>
  <c r="BA256" s="1"/>
  <c r="AZ274"/>
  <c r="BA274" s="1"/>
  <c r="AZ261"/>
  <c r="BA261" s="1"/>
  <c r="AZ266"/>
  <c r="BA266" s="1"/>
  <c r="AZ264"/>
  <c r="BA264" s="1"/>
  <c r="AZ257"/>
  <c r="BA257" s="1"/>
  <c r="AZ255"/>
  <c r="AZ268"/>
  <c r="BA268" s="1"/>
  <c r="AZ258"/>
  <c r="BA258" s="1"/>
  <c r="AZ267"/>
  <c r="BA267" s="1"/>
  <c r="AZ272"/>
  <c r="BA272" s="1"/>
  <c r="AZ271"/>
  <c r="BA271" s="1"/>
  <c r="AZ260"/>
  <c r="BA260" s="1"/>
  <c r="AZ273"/>
  <c r="BA273" s="1"/>
  <c r="AZ269"/>
  <c r="BA269" s="1"/>
  <c r="AZ270"/>
  <c r="BA270" s="1"/>
  <c r="AZ262"/>
  <c r="BA262" s="1"/>
  <c r="AU255"/>
  <c r="AS266" s="1"/>
  <c r="G282" s="1"/>
  <c r="AT254"/>
  <c r="AS265" s="1"/>
  <c r="F282" s="1"/>
  <c r="A90"/>
  <c r="A134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7"/>
  <c r="CQ177" s="1"/>
  <c r="CP172"/>
  <c r="CQ172" s="1"/>
  <c r="CP178"/>
  <c r="CQ178" s="1"/>
  <c r="CP174"/>
  <c r="CQ174" s="1"/>
  <c r="CP170"/>
  <c r="CQ170" s="1"/>
  <c r="CP167"/>
  <c r="CQ167" s="1"/>
  <c r="CP166"/>
  <c r="CQ166" s="1"/>
  <c r="CP165"/>
  <c r="CP176"/>
  <c r="CQ176" s="1"/>
  <c r="CP171"/>
  <c r="CQ171" s="1"/>
  <c r="CP168"/>
  <c r="CQ168" s="1"/>
  <c r="CP173"/>
  <c r="CQ173" s="1"/>
  <c r="BE304"/>
  <c r="BE307" s="1"/>
  <c r="BE305"/>
  <c r="BE308" s="1"/>
  <c r="CP227"/>
  <c r="CQ227" s="1"/>
  <c r="CP219"/>
  <c r="CQ219" s="1"/>
  <c r="CP216"/>
  <c r="CQ216" s="1"/>
  <c r="CP224"/>
  <c r="CQ224" s="1"/>
  <c r="CP225"/>
  <c r="CQ225" s="1"/>
  <c r="CP229"/>
  <c r="CQ229" s="1"/>
  <c r="CP220"/>
  <c r="CQ220" s="1"/>
  <c r="CP218"/>
  <c r="CQ218" s="1"/>
  <c r="CP213"/>
  <c r="CQ213" s="1"/>
  <c r="CP228"/>
  <c r="CQ228" s="1"/>
  <c r="CP221"/>
  <c r="CQ221" s="1"/>
  <c r="CP226"/>
  <c r="CQ226" s="1"/>
  <c r="CP214"/>
  <c r="CQ214" s="1"/>
  <c r="CP217"/>
  <c r="CQ217" s="1"/>
  <c r="CP212"/>
  <c r="CQ212" s="1"/>
  <c r="CP223"/>
  <c r="CQ223" s="1"/>
  <c r="CP210"/>
  <c r="CP215"/>
  <c r="CQ215" s="1"/>
  <c r="CP211"/>
  <c r="CQ211" s="1"/>
  <c r="CP222"/>
  <c r="CQ222" s="1"/>
  <c r="CI164"/>
  <c r="CG175" s="1"/>
  <c r="F197" s="1"/>
  <c r="CJ165"/>
  <c r="CG176" s="1"/>
  <c r="G197" s="1"/>
  <c r="DC170" i="53"/>
  <c r="DB173" s="1"/>
  <c r="DC169"/>
  <c r="DB172" s="1"/>
  <c r="CW178"/>
  <c r="CX178" s="1"/>
  <c r="CW184"/>
  <c r="CX184" s="1"/>
  <c r="CW183"/>
  <c r="CX183" s="1"/>
  <c r="CW182"/>
  <c r="CX182" s="1"/>
  <c r="CW181"/>
  <c r="CX181" s="1"/>
  <c r="CW180"/>
  <c r="CX180" s="1"/>
  <c r="CW179"/>
  <c r="CX179" s="1"/>
  <c r="CW177"/>
  <c r="CX177" s="1"/>
  <c r="CW173"/>
  <c r="CX173" s="1"/>
  <c r="CW168"/>
  <c r="CX168" s="1"/>
  <c r="CW167"/>
  <c r="CX167" s="1"/>
  <c r="CW166"/>
  <c r="CX166" s="1"/>
  <c r="CW165"/>
  <c r="CW176"/>
  <c r="CX176" s="1"/>
  <c r="CW171"/>
  <c r="CX171" s="1"/>
  <c r="CW169"/>
  <c r="CX169" s="1"/>
  <c r="CW175"/>
  <c r="CX175" s="1"/>
  <c r="CW174"/>
  <c r="CX174" s="1"/>
  <c r="CW172"/>
  <c r="CX172" s="1"/>
  <c r="CW170"/>
  <c r="CX170" s="1"/>
  <c r="CI209"/>
  <c r="CG219" s="1"/>
  <c r="G242" s="1"/>
  <c r="CJ210"/>
  <c r="CG220" s="1"/>
  <c r="H242" s="1"/>
  <c r="AZ299"/>
  <c r="AY310" s="1"/>
  <c r="F328" s="1"/>
  <c r="BA300"/>
  <c r="AY311" s="1"/>
  <c r="G328" s="1"/>
  <c r="BK305"/>
  <c r="BK308" s="1"/>
  <c r="BK304"/>
  <c r="BK307" s="1"/>
  <c r="CP164"/>
  <c r="CN175" s="1"/>
  <c r="F198" s="1"/>
  <c r="CQ165"/>
  <c r="CN176" s="1"/>
  <c r="G198" s="1"/>
  <c r="BK262"/>
  <c r="BK261"/>
  <c r="BK263" s="1"/>
  <c r="A223"/>
  <c r="A268" s="1"/>
  <c r="A313" s="1"/>
  <c r="A178"/>
  <c r="CP217"/>
  <c r="CQ217" s="1"/>
  <c r="CP220"/>
  <c r="CQ220" s="1"/>
  <c r="CP213"/>
  <c r="CQ213" s="1"/>
  <c r="CP219"/>
  <c r="CQ219" s="1"/>
  <c r="CP226"/>
  <c r="CQ226" s="1"/>
  <c r="CP224"/>
  <c r="CQ224" s="1"/>
  <c r="CP221"/>
  <c r="CQ221" s="1"/>
  <c r="CP214"/>
  <c r="CQ214" s="1"/>
  <c r="CP210"/>
  <c r="CP225"/>
  <c r="CQ225" s="1"/>
  <c r="CP228"/>
  <c r="CQ228" s="1"/>
  <c r="CP223"/>
  <c r="CQ223" s="1"/>
  <c r="CP215"/>
  <c r="CQ215" s="1"/>
  <c r="CP222"/>
  <c r="CQ222" s="1"/>
  <c r="CP211"/>
  <c r="CQ211" s="1"/>
  <c r="CP229"/>
  <c r="CQ229" s="1"/>
  <c r="CP227"/>
  <c r="CQ227" s="1"/>
  <c r="CP216"/>
  <c r="CQ216" s="1"/>
  <c r="CP212"/>
  <c r="CQ212" s="1"/>
  <c r="CP218"/>
  <c r="CQ218" s="1"/>
  <c r="BF266"/>
  <c r="BG266" s="1"/>
  <c r="BF255"/>
  <c r="BF261"/>
  <c r="BG261" s="1"/>
  <c r="BF272"/>
  <c r="BG272" s="1"/>
  <c r="BF258"/>
  <c r="BG258" s="1"/>
  <c r="BF269"/>
  <c r="BG269" s="1"/>
  <c r="BF267"/>
  <c r="BG267" s="1"/>
  <c r="BF262"/>
  <c r="BG262" s="1"/>
  <c r="BF273"/>
  <c r="BG273" s="1"/>
  <c r="BF257"/>
  <c r="BG257" s="1"/>
  <c r="BF270"/>
  <c r="BG270" s="1"/>
  <c r="BF259"/>
  <c r="BG259" s="1"/>
  <c r="BF271"/>
  <c r="BG271" s="1"/>
  <c r="BF263"/>
  <c r="BG263" s="1"/>
  <c r="BF274"/>
  <c r="BG274" s="1"/>
  <c r="BF265"/>
  <c r="BG265" s="1"/>
  <c r="BF256"/>
  <c r="BG256" s="1"/>
  <c r="BF260"/>
  <c r="BG260" s="1"/>
  <c r="BF268"/>
  <c r="BG268" s="1"/>
  <c r="BF264"/>
  <c r="BG264" s="1"/>
  <c r="A134"/>
  <c r="A90"/>
  <c r="BF308"/>
  <c r="BG308" s="1"/>
  <c r="BF305"/>
  <c r="BG305" s="1"/>
  <c r="BF314"/>
  <c r="BG314" s="1"/>
  <c r="BF301"/>
  <c r="BG301" s="1"/>
  <c r="BF315"/>
  <c r="BG315" s="1"/>
  <c r="BF306"/>
  <c r="BG306" s="1"/>
  <c r="BF310"/>
  <c r="BG310" s="1"/>
  <c r="BF307"/>
  <c r="BG307" s="1"/>
  <c r="BF309"/>
  <c r="BG309" s="1"/>
  <c r="BF302"/>
  <c r="BG302" s="1"/>
  <c r="BF303"/>
  <c r="BG303" s="1"/>
  <c r="BF313"/>
  <c r="BG313" s="1"/>
  <c r="BF317"/>
  <c r="BG317" s="1"/>
  <c r="BF318"/>
  <c r="BG318" s="1"/>
  <c r="BF304"/>
  <c r="BG304" s="1"/>
  <c r="BF319"/>
  <c r="BG319" s="1"/>
  <c r="BF311"/>
  <c r="BG311" s="1"/>
  <c r="BF316"/>
  <c r="BG316" s="1"/>
  <c r="BF312"/>
  <c r="BG312" s="1"/>
  <c r="BF300"/>
  <c r="F245"/>
  <c r="CZ213"/>
  <c r="CZ220"/>
  <c r="CZ211"/>
  <c r="CZ222"/>
  <c r="CZ221"/>
  <c r="CZ225"/>
  <c r="CZ229"/>
  <c r="CZ210"/>
  <c r="CZ217"/>
  <c r="CZ215"/>
  <c r="CZ224"/>
  <c r="CZ226"/>
  <c r="CZ228"/>
  <c r="CZ212"/>
  <c r="CZ218"/>
  <c r="CZ223"/>
  <c r="CZ219"/>
  <c r="CZ216"/>
  <c r="CZ227"/>
  <c r="CZ214"/>
  <c r="BA255"/>
  <c r="AY266" s="1"/>
  <c r="G283" s="1"/>
  <c r="AZ254"/>
  <c r="AY265" s="1"/>
  <c r="F283" s="1"/>
  <c r="CU215"/>
  <c r="CU216" s="1"/>
  <c r="CU214"/>
  <c r="AU255" i="52"/>
  <c r="AS266" s="1"/>
  <c r="G282" s="1"/>
  <c r="AT254"/>
  <c r="AS265" s="1"/>
  <c r="F282" s="1"/>
  <c r="AZ274"/>
  <c r="BA274" s="1"/>
  <c r="AZ271"/>
  <c r="BA271" s="1"/>
  <c r="AZ260"/>
  <c r="BA260" s="1"/>
  <c r="AZ266"/>
  <c r="BA266" s="1"/>
  <c r="AZ273"/>
  <c r="BA273" s="1"/>
  <c r="AZ263"/>
  <c r="BA263" s="1"/>
  <c r="AZ256"/>
  <c r="BA256" s="1"/>
  <c r="AZ262"/>
  <c r="BA262" s="1"/>
  <c r="AZ257"/>
  <c r="BA257" s="1"/>
  <c r="AZ255"/>
  <c r="AZ267"/>
  <c r="BA267" s="1"/>
  <c r="AZ272"/>
  <c r="BA272" s="1"/>
  <c r="AZ258"/>
  <c r="BA258" s="1"/>
  <c r="AZ269"/>
  <c r="BA269" s="1"/>
  <c r="AZ270"/>
  <c r="BA270" s="1"/>
  <c r="AZ268"/>
  <c r="BA268" s="1"/>
  <c r="AZ265"/>
  <c r="BA265" s="1"/>
  <c r="AZ264"/>
  <c r="BA264" s="1"/>
  <c r="AZ259"/>
  <c r="BA259" s="1"/>
  <c r="AZ261"/>
  <c r="BA261" s="1"/>
  <c r="CI164"/>
  <c r="CG175" s="1"/>
  <c r="F197" s="1"/>
  <c r="CJ165"/>
  <c r="CG176" s="1"/>
  <c r="G197" s="1"/>
  <c r="CV170"/>
  <c r="CU173" s="1"/>
  <c r="CV169"/>
  <c r="CU172" s="1"/>
  <c r="CQ210"/>
  <c r="CN220" s="1"/>
  <c r="H243" s="1"/>
  <c r="CP209"/>
  <c r="CN219" s="1"/>
  <c r="G243" s="1"/>
  <c r="BI274"/>
  <c r="E285"/>
  <c r="BI270"/>
  <c r="BI266"/>
  <c r="BI258"/>
  <c r="BI256"/>
  <c r="BI272"/>
  <c r="BI268"/>
  <c r="BI265"/>
  <c r="BI264"/>
  <c r="BI257"/>
  <c r="BI273"/>
  <c r="BI269"/>
  <c r="BI259"/>
  <c r="BI255"/>
  <c r="BI271"/>
  <c r="BI267"/>
  <c r="BI263"/>
  <c r="BI262"/>
  <c r="BI261"/>
  <c r="BI260"/>
  <c r="BE261"/>
  <c r="BE263" s="1"/>
  <c r="BE262"/>
  <c r="E200"/>
  <c r="CZ180"/>
  <c r="CZ177"/>
  <c r="CZ176"/>
  <c r="CZ166"/>
  <c r="CZ167"/>
  <c r="CZ168"/>
  <c r="CZ181"/>
  <c r="CZ182"/>
  <c r="CZ169"/>
  <c r="CZ184"/>
  <c r="CZ171"/>
  <c r="CZ174"/>
  <c r="CZ178"/>
  <c r="CZ165"/>
  <c r="CZ183"/>
  <c r="CZ175"/>
  <c r="CZ170"/>
  <c r="CZ179"/>
  <c r="CZ173"/>
  <c r="CZ172"/>
  <c r="AZ314"/>
  <c r="BA314" s="1"/>
  <c r="AZ308"/>
  <c r="BA308" s="1"/>
  <c r="AZ313"/>
  <c r="BA313" s="1"/>
  <c r="AZ304"/>
  <c r="BA304" s="1"/>
  <c r="AZ303"/>
  <c r="BA303" s="1"/>
  <c r="AZ309"/>
  <c r="BA309" s="1"/>
  <c r="AZ319"/>
  <c r="BA319" s="1"/>
  <c r="AZ310"/>
  <c r="BA310" s="1"/>
  <c r="AZ316"/>
  <c r="BA316" s="1"/>
  <c r="AZ305"/>
  <c r="BA305" s="1"/>
  <c r="AZ318"/>
  <c r="BA318" s="1"/>
  <c r="AZ311"/>
  <c r="BA311" s="1"/>
  <c r="AZ307"/>
  <c r="BA307" s="1"/>
  <c r="AZ317"/>
  <c r="BA317" s="1"/>
  <c r="AZ301"/>
  <c r="BA301" s="1"/>
  <c r="AZ300"/>
  <c r="AZ312"/>
  <c r="BA312" s="1"/>
  <c r="AZ315"/>
  <c r="BA315" s="1"/>
  <c r="AZ306"/>
  <c r="BA306" s="1"/>
  <c r="AZ302"/>
  <c r="BA302" s="1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CP184"/>
  <c r="CQ184" s="1"/>
  <c r="CP183"/>
  <c r="CQ183" s="1"/>
  <c r="CP182"/>
  <c r="CQ182" s="1"/>
  <c r="CP181"/>
  <c r="CQ181" s="1"/>
  <c r="CP178"/>
  <c r="CQ178" s="1"/>
  <c r="CP180"/>
  <c r="CQ180" s="1"/>
  <c r="CP179"/>
  <c r="CQ179" s="1"/>
  <c r="CP177"/>
  <c r="CQ177" s="1"/>
  <c r="CP172"/>
  <c r="CQ172" s="1"/>
  <c r="CP167"/>
  <c r="CQ167" s="1"/>
  <c r="CP166"/>
  <c r="CQ166" s="1"/>
  <c r="CP165"/>
  <c r="CP173"/>
  <c r="CQ173" s="1"/>
  <c r="CP174"/>
  <c r="CQ174" s="1"/>
  <c r="CP170"/>
  <c r="CQ170" s="1"/>
  <c r="CP176"/>
  <c r="CQ176" s="1"/>
  <c r="CP169"/>
  <c r="CQ169" s="1"/>
  <c r="CP175"/>
  <c r="CQ175" s="1"/>
  <c r="CP171"/>
  <c r="CQ171" s="1"/>
  <c r="CP168"/>
  <c r="CQ168" s="1"/>
  <c r="CW226"/>
  <c r="CX226" s="1"/>
  <c r="CW224"/>
  <c r="CX224" s="1"/>
  <c r="CW211"/>
  <c r="CX211" s="1"/>
  <c r="CW215"/>
  <c r="CX215" s="1"/>
  <c r="CW221"/>
  <c r="CX221" s="1"/>
  <c r="CW212"/>
  <c r="CX212" s="1"/>
  <c r="CW229"/>
  <c r="CX229" s="1"/>
  <c r="CW228"/>
  <c r="CX228" s="1"/>
  <c r="CW217"/>
  <c r="CX217" s="1"/>
  <c r="CW216"/>
  <c r="CX216" s="1"/>
  <c r="CW210"/>
  <c r="CW219"/>
  <c r="CX219" s="1"/>
  <c r="CW223"/>
  <c r="CX223" s="1"/>
  <c r="CW213"/>
  <c r="CX213" s="1"/>
  <c r="CW222"/>
  <c r="CX222" s="1"/>
  <c r="CW227"/>
  <c r="CX227" s="1"/>
  <c r="CW220"/>
  <c r="CX220" s="1"/>
  <c r="CW218"/>
  <c r="CX218" s="1"/>
  <c r="CW214"/>
  <c r="CX214" s="1"/>
  <c r="CW225"/>
  <c r="CX225" s="1"/>
  <c r="A223"/>
  <c r="A268" s="1"/>
  <c r="A313" s="1"/>
  <c r="A178"/>
  <c r="DB214"/>
  <c r="DB215"/>
  <c r="DB216" s="1"/>
  <c r="AT299"/>
  <c r="AS310" s="1"/>
  <c r="F327" s="1"/>
  <c r="AU300"/>
  <c r="AS311" s="1"/>
  <c r="G327" s="1"/>
  <c r="A134"/>
  <c r="A90"/>
  <c r="BE305"/>
  <c r="BE308" s="1"/>
  <c r="BE304"/>
  <c r="BE307" s="1"/>
  <c r="BI317" i="51"/>
  <c r="BI307"/>
  <c r="BI305"/>
  <c r="BI301"/>
  <c r="BI318"/>
  <c r="BI314"/>
  <c r="BI312"/>
  <c r="BI309"/>
  <c r="BI319"/>
  <c r="BI315"/>
  <c r="BI311"/>
  <c r="BI306"/>
  <c r="E330"/>
  <c r="BI316"/>
  <c r="BI313"/>
  <c r="BI310"/>
  <c r="BI308"/>
  <c r="BI302"/>
  <c r="BI304"/>
  <c r="BI300"/>
  <c r="BI303"/>
  <c r="CU214"/>
  <c r="CU215"/>
  <c r="CU216" s="1"/>
  <c r="BI272"/>
  <c r="BI262"/>
  <c r="BI274"/>
  <c r="BI271"/>
  <c r="BI263"/>
  <c r="BI260"/>
  <c r="E285"/>
  <c r="BI273"/>
  <c r="BI268"/>
  <c r="BI266"/>
  <c r="BI265"/>
  <c r="BI264"/>
  <c r="BI269"/>
  <c r="BI259"/>
  <c r="BI258"/>
  <c r="BI257"/>
  <c r="BI255"/>
  <c r="BI270"/>
  <c r="BI267"/>
  <c r="BI261"/>
  <c r="BI256"/>
  <c r="A89"/>
  <c r="A133"/>
  <c r="CP164"/>
  <c r="CN175" s="1"/>
  <c r="F198" s="1"/>
  <c r="CQ165"/>
  <c r="CN176" s="1"/>
  <c r="G198" s="1"/>
  <c r="CP227"/>
  <c r="CQ227" s="1"/>
  <c r="CP222"/>
  <c r="CQ222" s="1"/>
  <c r="CP223"/>
  <c r="CQ223" s="1"/>
  <c r="CP225"/>
  <c r="CQ225" s="1"/>
  <c r="CP224"/>
  <c r="CQ224" s="1"/>
  <c r="CP211"/>
  <c r="CQ211" s="1"/>
  <c r="CP226"/>
  <c r="CQ226" s="1"/>
  <c r="CP212"/>
  <c r="CQ212" s="1"/>
  <c r="CP210"/>
  <c r="CP214"/>
  <c r="CQ214" s="1"/>
  <c r="CP229"/>
  <c r="CQ229" s="1"/>
  <c r="CP216"/>
  <c r="CQ216" s="1"/>
  <c r="CP213"/>
  <c r="CQ213" s="1"/>
  <c r="CP219"/>
  <c r="CQ219" s="1"/>
  <c r="CP215"/>
  <c r="CQ215" s="1"/>
  <c r="CP228"/>
  <c r="CQ228" s="1"/>
  <c r="CP218"/>
  <c r="CQ218" s="1"/>
  <c r="CP221"/>
  <c r="CQ221" s="1"/>
  <c r="CP220"/>
  <c r="CQ220" s="1"/>
  <c r="CP217"/>
  <c r="CQ217" s="1"/>
  <c r="DC169"/>
  <c r="DB172" s="1"/>
  <c r="DC170"/>
  <c r="DB173" s="1"/>
  <c r="CW184"/>
  <c r="CX184" s="1"/>
  <c r="CW183"/>
  <c r="CX183" s="1"/>
  <c r="CW182"/>
  <c r="CX182" s="1"/>
  <c r="CW181"/>
  <c r="CX181" s="1"/>
  <c r="CW180"/>
  <c r="CX180" s="1"/>
  <c r="CW175"/>
  <c r="CX175" s="1"/>
  <c r="CW171"/>
  <c r="CX171" s="1"/>
  <c r="CW169"/>
  <c r="CX169" s="1"/>
  <c r="CW178"/>
  <c r="CX178" s="1"/>
  <c r="CW174"/>
  <c r="CX174" s="1"/>
  <c r="CW172"/>
  <c r="CX172" s="1"/>
  <c r="CW167"/>
  <c r="CX167" s="1"/>
  <c r="CW166"/>
  <c r="CX166" s="1"/>
  <c r="CW165"/>
  <c r="CW170"/>
  <c r="CX170" s="1"/>
  <c r="CW179"/>
  <c r="CX179" s="1"/>
  <c r="CW176"/>
  <c r="CX176" s="1"/>
  <c r="CW168"/>
  <c r="CX168" s="1"/>
  <c r="CW177"/>
  <c r="CX177" s="1"/>
  <c r="CW173"/>
  <c r="CX173" s="1"/>
  <c r="A222"/>
  <c r="A267" s="1"/>
  <c r="A312" s="1"/>
  <c r="A177"/>
  <c r="AT299"/>
  <c r="AS310" s="1"/>
  <c r="F327" s="1"/>
  <c r="AU300"/>
  <c r="AS311" s="1"/>
  <c r="G327" s="1"/>
  <c r="BE304"/>
  <c r="BE307" s="1"/>
  <c r="BE305"/>
  <c r="BE308" s="1"/>
  <c r="F245"/>
  <c r="CZ221"/>
  <c r="CZ214"/>
  <c r="CZ216"/>
  <c r="CZ212"/>
  <c r="CZ222"/>
  <c r="CZ226"/>
  <c r="CZ229"/>
  <c r="CZ218"/>
  <c r="CZ220"/>
  <c r="CZ227"/>
  <c r="CZ211"/>
  <c r="CZ223"/>
  <c r="CZ225"/>
  <c r="CZ224"/>
  <c r="CZ210"/>
  <c r="CZ219"/>
  <c r="CZ213"/>
  <c r="CZ228"/>
  <c r="CZ215"/>
  <c r="CZ217"/>
  <c r="CI209"/>
  <c r="CG219" s="1"/>
  <c r="G242" s="1"/>
  <c r="CJ210"/>
  <c r="CG220" s="1"/>
  <c r="H242" s="1"/>
  <c r="AZ314"/>
  <c r="BA314" s="1"/>
  <c r="AZ308"/>
  <c r="BA308" s="1"/>
  <c r="AZ313"/>
  <c r="BA313" s="1"/>
  <c r="AZ309"/>
  <c r="BA309" s="1"/>
  <c r="AZ319"/>
  <c r="BA319" s="1"/>
  <c r="AZ310"/>
  <c r="BA310" s="1"/>
  <c r="AZ316"/>
  <c r="BA316" s="1"/>
  <c r="AZ305"/>
  <c r="BA305" s="1"/>
  <c r="AZ304"/>
  <c r="BA304" s="1"/>
  <c r="AZ303"/>
  <c r="BA303" s="1"/>
  <c r="AZ318"/>
  <c r="BA318" s="1"/>
  <c r="AZ311"/>
  <c r="BA311" s="1"/>
  <c r="AZ307"/>
  <c r="BA307" s="1"/>
  <c r="AZ317"/>
  <c r="BA317" s="1"/>
  <c r="AZ300"/>
  <c r="AZ301"/>
  <c r="BA301" s="1"/>
  <c r="AZ312"/>
  <c r="BA312" s="1"/>
  <c r="AZ315"/>
  <c r="BA315" s="1"/>
  <c r="AZ306"/>
  <c r="BA306" s="1"/>
  <c r="AZ302"/>
  <c r="BA302" s="1"/>
  <c r="AT254"/>
  <c r="AS265" s="1"/>
  <c r="F282" s="1"/>
  <c r="AU255"/>
  <c r="AS266" s="1"/>
  <c r="G282" s="1"/>
  <c r="AZ264"/>
  <c r="BA264" s="1"/>
  <c r="AZ272"/>
  <c r="BA272" s="1"/>
  <c r="AZ257"/>
  <c r="BA257" s="1"/>
  <c r="AZ261"/>
  <c r="BA261" s="1"/>
  <c r="AZ273"/>
  <c r="BA273" s="1"/>
  <c r="AZ266"/>
  <c r="BA266" s="1"/>
  <c r="AZ271"/>
  <c r="BA271" s="1"/>
  <c r="AZ259"/>
  <c r="BA259" s="1"/>
  <c r="AZ262"/>
  <c r="BA262" s="1"/>
  <c r="AZ267"/>
  <c r="BA267" s="1"/>
  <c r="AZ258"/>
  <c r="BA258" s="1"/>
  <c r="AZ260"/>
  <c r="BA260" s="1"/>
  <c r="AZ270"/>
  <c r="BA270" s="1"/>
  <c r="AZ263"/>
  <c r="BA263" s="1"/>
  <c r="AZ256"/>
  <c r="BA256" s="1"/>
  <c r="AZ274"/>
  <c r="BA274" s="1"/>
  <c r="AZ269"/>
  <c r="BA269" s="1"/>
  <c r="AZ255"/>
  <c r="AZ265"/>
  <c r="BA265" s="1"/>
  <c r="AZ268"/>
  <c r="BA268" s="1"/>
  <c r="BE262"/>
  <c r="BE261"/>
  <c r="BE263" s="1"/>
  <c r="BE262" i="50"/>
  <c r="BE261"/>
  <c r="BE263" s="1"/>
  <c r="F245"/>
  <c r="CZ215"/>
  <c r="CZ225"/>
  <c r="CZ224"/>
  <c r="CZ213"/>
  <c r="CZ223"/>
  <c r="CZ220"/>
  <c r="CZ219"/>
  <c r="CZ229"/>
  <c r="CZ210"/>
  <c r="CZ227"/>
  <c r="CZ214"/>
  <c r="CZ226"/>
  <c r="CZ228"/>
  <c r="CZ217"/>
  <c r="CZ221"/>
  <c r="CZ212"/>
  <c r="CZ218"/>
  <c r="CZ222"/>
  <c r="CZ211"/>
  <c r="CZ216"/>
  <c r="E200"/>
  <c r="CZ174"/>
  <c r="CZ179"/>
  <c r="CZ175"/>
  <c r="CZ183"/>
  <c r="CZ182"/>
  <c r="CZ170"/>
  <c r="CZ181"/>
  <c r="CZ168"/>
  <c r="CZ184"/>
  <c r="CZ172"/>
  <c r="CZ169"/>
  <c r="CZ178"/>
  <c r="CZ165"/>
  <c r="CZ180"/>
  <c r="CZ167"/>
  <c r="CZ176"/>
  <c r="CZ166"/>
  <c r="CZ171"/>
  <c r="CZ177"/>
  <c r="CZ173"/>
  <c r="CP178"/>
  <c r="CQ178" s="1"/>
  <c r="CP176"/>
  <c r="CQ176" s="1"/>
  <c r="CP174"/>
  <c r="CQ174" s="1"/>
  <c r="CP184"/>
  <c r="CQ184" s="1"/>
  <c r="CP183"/>
  <c r="CQ183" s="1"/>
  <c r="CP182"/>
  <c r="CQ182" s="1"/>
  <c r="CP181"/>
  <c r="CQ181" s="1"/>
  <c r="CP180"/>
  <c r="CQ180" s="1"/>
  <c r="CP179"/>
  <c r="CQ179" s="1"/>
  <c r="CP169"/>
  <c r="CQ169" s="1"/>
  <c r="CP175"/>
  <c r="CQ175" s="1"/>
  <c r="CP171"/>
  <c r="CQ171" s="1"/>
  <c r="CP168"/>
  <c r="CQ168" s="1"/>
  <c r="CP177"/>
  <c r="CQ177" s="1"/>
  <c r="CP172"/>
  <c r="CQ172" s="1"/>
  <c r="CP170"/>
  <c r="CQ170" s="1"/>
  <c r="CP173"/>
  <c r="CQ173" s="1"/>
  <c r="CP167"/>
  <c r="CQ167" s="1"/>
  <c r="CP166"/>
  <c r="CQ166" s="1"/>
  <c r="CP165"/>
  <c r="AU255"/>
  <c r="AS266" s="1"/>
  <c r="G282" s="1"/>
  <c r="AT254"/>
  <c r="AS265" s="1"/>
  <c r="F282" s="1"/>
  <c r="CP228"/>
  <c r="CQ228" s="1"/>
  <c r="CP216"/>
  <c r="CQ216" s="1"/>
  <c r="CP215"/>
  <c r="CQ215" s="1"/>
  <c r="CP217"/>
  <c r="CQ217" s="1"/>
  <c r="CP225"/>
  <c r="CQ225" s="1"/>
  <c r="CP226"/>
  <c r="CQ226" s="1"/>
  <c r="CP214"/>
  <c r="CQ214" s="1"/>
  <c r="CP227"/>
  <c r="CQ227" s="1"/>
  <c r="CP218"/>
  <c r="CQ218" s="1"/>
  <c r="CP221"/>
  <c r="CQ221" s="1"/>
  <c r="CP219"/>
  <c r="CQ219" s="1"/>
  <c r="CP212"/>
  <c r="CQ212" s="1"/>
  <c r="CP229"/>
  <c r="CQ229" s="1"/>
  <c r="CP222"/>
  <c r="CQ222" s="1"/>
  <c r="CP224"/>
  <c r="CQ224" s="1"/>
  <c r="CP220"/>
  <c r="CQ220" s="1"/>
  <c r="CP213"/>
  <c r="CQ213" s="1"/>
  <c r="CP210"/>
  <c r="CP211"/>
  <c r="CQ211" s="1"/>
  <c r="CP223"/>
  <c r="CQ223" s="1"/>
  <c r="AZ273"/>
  <c r="BA273" s="1"/>
  <c r="AZ266"/>
  <c r="BA266" s="1"/>
  <c r="AZ259"/>
  <c r="BA259" s="1"/>
  <c r="AZ256"/>
  <c r="BA256" s="1"/>
  <c r="AZ264"/>
  <c r="BA264" s="1"/>
  <c r="AZ265"/>
  <c r="BA265" s="1"/>
  <c r="AZ272"/>
  <c r="BA272" s="1"/>
  <c r="AZ268"/>
  <c r="BA268" s="1"/>
  <c r="AZ262"/>
  <c r="BA262" s="1"/>
  <c r="AZ274"/>
  <c r="BA274" s="1"/>
  <c r="AZ267"/>
  <c r="BA267" s="1"/>
  <c r="AZ258"/>
  <c r="BA258" s="1"/>
  <c r="AZ270"/>
  <c r="BA270" s="1"/>
  <c r="AZ261"/>
  <c r="BA261" s="1"/>
  <c r="AZ257"/>
  <c r="BA257" s="1"/>
  <c r="AZ260"/>
  <c r="BA260" s="1"/>
  <c r="AZ255"/>
  <c r="AZ269"/>
  <c r="BA269" s="1"/>
  <c r="AZ263"/>
  <c r="BA263" s="1"/>
  <c r="AZ271"/>
  <c r="BA271" s="1"/>
  <c r="CI164"/>
  <c r="CG175" s="1"/>
  <c r="F197" s="1"/>
  <c r="CJ165"/>
  <c r="CG176" s="1"/>
  <c r="G197" s="1"/>
  <c r="CU215"/>
  <c r="CU216" s="1"/>
  <c r="CU214"/>
  <c r="CI209"/>
  <c r="CG219" s="1"/>
  <c r="G242" s="1"/>
  <c r="CJ210"/>
  <c r="CG220" s="1"/>
  <c r="H242" s="1"/>
  <c r="A90"/>
  <c r="A134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CV169"/>
  <c r="CU172" s="1"/>
  <c r="CV170"/>
  <c r="CU173" s="1"/>
  <c r="AU300"/>
  <c r="AS311" s="1"/>
  <c r="G327" s="1"/>
  <c r="AT299"/>
  <c r="AS310" s="1"/>
  <c r="F327" s="1"/>
  <c r="BI272"/>
  <c r="BI262"/>
  <c r="E285"/>
  <c r="BI273"/>
  <c r="BI269"/>
  <c r="BI267"/>
  <c r="BI264"/>
  <c r="BI261"/>
  <c r="BI271"/>
  <c r="BI268"/>
  <c r="BI265"/>
  <c r="BI263"/>
  <c r="BI260"/>
  <c r="BI257"/>
  <c r="BI256"/>
  <c r="BI266"/>
  <c r="BI274"/>
  <c r="BI258"/>
  <c r="BI259"/>
  <c r="BI255"/>
  <c r="BI270"/>
  <c r="AZ314"/>
  <c r="BA314" s="1"/>
  <c r="AZ308"/>
  <c r="BA308" s="1"/>
  <c r="AZ313"/>
  <c r="BA313" s="1"/>
  <c r="AZ303"/>
  <c r="BA303" s="1"/>
  <c r="AZ304"/>
  <c r="BA304" s="1"/>
  <c r="AZ312"/>
  <c r="BA312" s="1"/>
  <c r="AZ315"/>
  <c r="BA315" s="1"/>
  <c r="AZ302"/>
  <c r="BA302" s="1"/>
  <c r="AZ309"/>
  <c r="BA309" s="1"/>
  <c r="AZ319"/>
  <c r="BA319" s="1"/>
  <c r="AZ310"/>
  <c r="BA310" s="1"/>
  <c r="AZ316"/>
  <c r="BA316" s="1"/>
  <c r="AZ305"/>
  <c r="BA305" s="1"/>
  <c r="AZ300"/>
  <c r="AZ318"/>
  <c r="BA318" s="1"/>
  <c r="AZ311"/>
  <c r="BA311" s="1"/>
  <c r="AZ307"/>
  <c r="BA307" s="1"/>
  <c r="AZ317"/>
  <c r="BA317" s="1"/>
  <c r="AZ301"/>
  <c r="BA301" s="1"/>
  <c r="AZ306"/>
  <c r="BA306" s="1"/>
  <c r="A223"/>
  <c r="A268" s="1"/>
  <c r="A313" s="1"/>
  <c r="A178"/>
  <c r="BI317" i="49"/>
  <c r="BI307"/>
  <c r="BI305"/>
  <c r="BI301"/>
  <c r="BI318"/>
  <c r="BI314"/>
  <c r="BI312"/>
  <c r="BI309"/>
  <c r="BI319"/>
  <c r="BI315"/>
  <c r="BI311"/>
  <c r="BI306"/>
  <c r="E330"/>
  <c r="BI316"/>
  <c r="BI313"/>
  <c r="BI310"/>
  <c r="BI308"/>
  <c r="BI303"/>
  <c r="BI300"/>
  <c r="BI304"/>
  <c r="BI302"/>
  <c r="AT254"/>
  <c r="AS265" s="1"/>
  <c r="F282" s="1"/>
  <c r="AU255"/>
  <c r="AS266" s="1"/>
  <c r="G282" s="1"/>
  <c r="DC169"/>
  <c r="DB172" s="1"/>
  <c r="DC170"/>
  <c r="DB173" s="1"/>
  <c r="AZ272"/>
  <c r="BA272" s="1"/>
  <c r="AZ268"/>
  <c r="BA268" s="1"/>
  <c r="AZ258"/>
  <c r="BA258" s="1"/>
  <c r="AZ267"/>
  <c r="BA267" s="1"/>
  <c r="AZ271"/>
  <c r="BA271" s="1"/>
  <c r="AZ260"/>
  <c r="BA260" s="1"/>
  <c r="AZ259"/>
  <c r="BA259" s="1"/>
  <c r="AZ273"/>
  <c r="BA273" s="1"/>
  <c r="AZ269"/>
  <c r="BA269" s="1"/>
  <c r="AZ270"/>
  <c r="BA270" s="1"/>
  <c r="AZ262"/>
  <c r="BA262" s="1"/>
  <c r="AZ265"/>
  <c r="BA265" s="1"/>
  <c r="AZ261"/>
  <c r="BA261" s="1"/>
  <c r="AZ263"/>
  <c r="BA263" s="1"/>
  <c r="AZ256"/>
  <c r="BA256" s="1"/>
  <c r="AZ266"/>
  <c r="BA266" s="1"/>
  <c r="AZ274"/>
  <c r="BA274" s="1"/>
  <c r="AZ264"/>
  <c r="BA264" s="1"/>
  <c r="AZ257"/>
  <c r="BA257" s="1"/>
  <c r="AZ255"/>
  <c r="E285"/>
  <c r="BI271"/>
  <c r="BI268"/>
  <c r="BI265"/>
  <c r="BI263"/>
  <c r="BI260"/>
  <c r="BI257"/>
  <c r="BI273"/>
  <c r="BI266"/>
  <c r="BI264"/>
  <c r="BI269"/>
  <c r="BI259"/>
  <c r="BI258"/>
  <c r="BI255"/>
  <c r="BI270"/>
  <c r="BI267"/>
  <c r="BI262"/>
  <c r="BI261"/>
  <c r="BI256"/>
  <c r="BI274"/>
  <c r="BI272"/>
  <c r="CW175"/>
  <c r="CX175" s="1"/>
  <c r="CW171"/>
  <c r="CX171" s="1"/>
  <c r="CW177"/>
  <c r="CX177" s="1"/>
  <c r="CW173"/>
  <c r="CX173" s="1"/>
  <c r="CW178"/>
  <c r="CX178" s="1"/>
  <c r="CW174"/>
  <c r="CX174" s="1"/>
  <c r="CW172"/>
  <c r="CX172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CW169"/>
  <c r="CX169" s="1"/>
  <c r="CW167"/>
  <c r="CX167" s="1"/>
  <c r="CW166"/>
  <c r="CX166" s="1"/>
  <c r="CW165"/>
  <c r="CW168"/>
  <c r="CX168" s="1"/>
  <c r="F245"/>
  <c r="CZ223"/>
  <c r="CZ218"/>
  <c r="CZ227"/>
  <c r="CZ229"/>
  <c r="CZ216"/>
  <c r="CZ211"/>
  <c r="CZ217"/>
  <c r="CZ219"/>
  <c r="CZ226"/>
  <c r="CZ228"/>
  <c r="CZ222"/>
  <c r="CZ212"/>
  <c r="CZ213"/>
  <c r="CZ224"/>
  <c r="CZ210"/>
  <c r="CZ214"/>
  <c r="CZ220"/>
  <c r="CZ215"/>
  <c r="CZ221"/>
  <c r="CZ225"/>
  <c r="CP226"/>
  <c r="CQ226" s="1"/>
  <c r="CP224"/>
  <c r="CQ224" s="1"/>
  <c r="CP218"/>
  <c r="CQ218" s="1"/>
  <c r="CP213"/>
  <c r="CQ213" s="1"/>
  <c r="CP219"/>
  <c r="CQ219" s="1"/>
  <c r="CP211"/>
  <c r="CQ211" s="1"/>
  <c r="CP228"/>
  <c r="CQ228" s="1"/>
  <c r="CP222"/>
  <c r="CQ222" s="1"/>
  <c r="CP214"/>
  <c r="CQ214" s="1"/>
  <c r="CP220"/>
  <c r="CQ220" s="1"/>
  <c r="CP223"/>
  <c r="CQ223" s="1"/>
  <c r="CP225"/>
  <c r="CQ225" s="1"/>
  <c r="CP215"/>
  <c r="CQ215" s="1"/>
  <c r="CP221"/>
  <c r="CQ221" s="1"/>
  <c r="CP217"/>
  <c r="CQ217" s="1"/>
  <c r="CP227"/>
  <c r="CQ227" s="1"/>
  <c r="CP229"/>
  <c r="CQ229" s="1"/>
  <c r="CP216"/>
  <c r="CQ216" s="1"/>
  <c r="CP212"/>
  <c r="CQ212" s="1"/>
  <c r="CP210"/>
  <c r="BE305"/>
  <c r="BE308" s="1"/>
  <c r="BE304"/>
  <c r="BE307" s="1"/>
  <c r="AT299"/>
  <c r="AS310" s="1"/>
  <c r="F327" s="1"/>
  <c r="AU300"/>
  <c r="AS311" s="1"/>
  <c r="G327" s="1"/>
  <c r="CJ210"/>
  <c r="CG220" s="1"/>
  <c r="H242" s="1"/>
  <c r="CI209"/>
  <c r="CG219" s="1"/>
  <c r="G242" s="1"/>
  <c r="CU215"/>
  <c r="CU216" s="1"/>
  <c r="CU214"/>
  <c r="AZ314"/>
  <c r="BA314" s="1"/>
  <c r="AZ308"/>
  <c r="BA308" s="1"/>
  <c r="AZ313"/>
  <c r="BA313" s="1"/>
  <c r="AZ304"/>
  <c r="BA304" s="1"/>
  <c r="AZ300"/>
  <c r="AZ309"/>
  <c r="BA309" s="1"/>
  <c r="AZ319"/>
  <c r="BA319" s="1"/>
  <c r="AZ310"/>
  <c r="BA310" s="1"/>
  <c r="AZ316"/>
  <c r="BA316" s="1"/>
  <c r="AZ305"/>
  <c r="BA305" s="1"/>
  <c r="AZ303"/>
  <c r="BA303" s="1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134"/>
  <c r="A90"/>
  <c r="A223"/>
  <c r="A268" s="1"/>
  <c r="A313" s="1"/>
  <c r="A178"/>
  <c r="BE262"/>
  <c r="BE261"/>
  <c r="BE263" s="1"/>
  <c r="CQ165"/>
  <c r="CN176" s="1"/>
  <c r="G198" s="1"/>
  <c r="CP164"/>
  <c r="CN175" s="1"/>
  <c r="F198" s="1"/>
  <c r="CP228" i="48"/>
  <c r="CQ228" s="1"/>
  <c r="CP221"/>
  <c r="CQ221" s="1"/>
  <c r="CP217"/>
  <c r="CQ217" s="1"/>
  <c r="CP225"/>
  <c r="CQ225" s="1"/>
  <c r="CP215"/>
  <c r="CQ215" s="1"/>
  <c r="CP210"/>
  <c r="CP223"/>
  <c r="CQ223" s="1"/>
  <c r="CP224"/>
  <c r="CQ224" s="1"/>
  <c r="CP229"/>
  <c r="CQ229" s="1"/>
  <c r="CP216"/>
  <c r="CQ216" s="1"/>
  <c r="CP213"/>
  <c r="CQ213" s="1"/>
  <c r="CP227"/>
  <c r="CQ227" s="1"/>
  <c r="CP219"/>
  <c r="CQ219" s="1"/>
  <c r="CP211"/>
  <c r="CQ211" s="1"/>
  <c r="CP218"/>
  <c r="CQ218" s="1"/>
  <c r="CP212"/>
  <c r="CQ212" s="1"/>
  <c r="CP226"/>
  <c r="CQ226" s="1"/>
  <c r="CP220"/>
  <c r="CQ220" s="1"/>
  <c r="CP222"/>
  <c r="CQ222" s="1"/>
  <c r="CP214"/>
  <c r="CQ214" s="1"/>
  <c r="F245"/>
  <c r="CZ220"/>
  <c r="CZ225"/>
  <c r="CZ216"/>
  <c r="CZ219"/>
  <c r="CZ227"/>
  <c r="CZ215"/>
  <c r="CZ228"/>
  <c r="CZ213"/>
  <c r="CZ222"/>
  <c r="CZ229"/>
  <c r="CZ210"/>
  <c r="CZ211"/>
  <c r="CZ223"/>
  <c r="CZ221"/>
  <c r="CZ218"/>
  <c r="CZ226"/>
  <c r="CZ224"/>
  <c r="CZ214"/>
  <c r="CZ217"/>
  <c r="CZ212"/>
  <c r="CJ165"/>
  <c r="CG176" s="1"/>
  <c r="G197" s="1"/>
  <c r="CI164"/>
  <c r="CG175" s="1"/>
  <c r="F197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3"/>
  <c r="CQ173" s="1"/>
  <c r="CP171"/>
  <c r="CQ171" s="1"/>
  <c r="CP168"/>
  <c r="CQ168" s="1"/>
  <c r="CP177"/>
  <c r="CQ177" s="1"/>
  <c r="CP172"/>
  <c r="CQ172" s="1"/>
  <c r="CP167"/>
  <c r="CQ167" s="1"/>
  <c r="CP166"/>
  <c r="CQ166" s="1"/>
  <c r="CP178"/>
  <c r="CQ178" s="1"/>
  <c r="CP176"/>
  <c r="CQ176" s="1"/>
  <c r="CP174"/>
  <c r="CQ174" s="1"/>
  <c r="CP170"/>
  <c r="CQ170" s="1"/>
  <c r="CP165"/>
  <c r="AT254"/>
  <c r="AS265" s="1"/>
  <c r="F282" s="1"/>
  <c r="AU255"/>
  <c r="AS266" s="1"/>
  <c r="G282" s="1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CV170"/>
  <c r="CU173" s="1"/>
  <c r="CV169"/>
  <c r="CU172" s="1"/>
  <c r="CU215"/>
  <c r="CU216" s="1"/>
  <c r="CU214"/>
  <c r="A134"/>
  <c r="A90"/>
  <c r="AT299"/>
  <c r="AS310" s="1"/>
  <c r="F327" s="1"/>
  <c r="AU300"/>
  <c r="AS311" s="1"/>
  <c r="G327" s="1"/>
  <c r="CI209"/>
  <c r="CG219" s="1"/>
  <c r="G242" s="1"/>
  <c r="CJ210"/>
  <c r="CG220" s="1"/>
  <c r="H242" s="1"/>
  <c r="E200"/>
  <c r="CZ179"/>
  <c r="CZ168"/>
  <c r="CZ177"/>
  <c r="CZ170"/>
  <c r="CZ171"/>
  <c r="CZ182"/>
  <c r="CZ184"/>
  <c r="CZ176"/>
  <c r="CZ173"/>
  <c r="CZ178"/>
  <c r="CZ180"/>
  <c r="CZ175"/>
  <c r="CZ183"/>
  <c r="CZ165"/>
  <c r="CZ181"/>
  <c r="CZ174"/>
  <c r="CZ166"/>
  <c r="CZ167"/>
  <c r="CZ169"/>
  <c r="CZ172"/>
  <c r="BE261"/>
  <c r="BE263" s="1"/>
  <c r="BE262"/>
  <c r="BI274"/>
  <c r="E285"/>
  <c r="BI270"/>
  <c r="BI266"/>
  <c r="BI258"/>
  <c r="BI256"/>
  <c r="BI271"/>
  <c r="BI268"/>
  <c r="BI265"/>
  <c r="BI263"/>
  <c r="BI260"/>
  <c r="BI257"/>
  <c r="BI272"/>
  <c r="BI262"/>
  <c r="BI273"/>
  <c r="BI269"/>
  <c r="BI267"/>
  <c r="BI264"/>
  <c r="BI261"/>
  <c r="BI259"/>
  <c r="BI255"/>
  <c r="A223"/>
  <c r="A268" s="1"/>
  <c r="A313" s="1"/>
  <c r="A178"/>
  <c r="AZ274"/>
  <c r="BA274" s="1"/>
  <c r="AZ261"/>
  <c r="BA261" s="1"/>
  <c r="AZ273"/>
  <c r="BA273" s="1"/>
  <c r="AZ266"/>
  <c r="BA266" s="1"/>
  <c r="AZ270"/>
  <c r="BA270" s="1"/>
  <c r="AZ256"/>
  <c r="BA256" s="1"/>
  <c r="AZ268"/>
  <c r="BA268" s="1"/>
  <c r="AZ267"/>
  <c r="BA267" s="1"/>
  <c r="AZ258"/>
  <c r="BA258" s="1"/>
  <c r="AZ263"/>
  <c r="BA263" s="1"/>
  <c r="AZ257"/>
  <c r="BA257" s="1"/>
  <c r="AZ271"/>
  <c r="BA271" s="1"/>
  <c r="AZ260"/>
  <c r="BA260" s="1"/>
  <c r="AZ272"/>
  <c r="BA272" s="1"/>
  <c r="AZ269"/>
  <c r="BA269" s="1"/>
  <c r="AZ255"/>
  <c r="AZ265"/>
  <c r="BA265" s="1"/>
  <c r="AZ262"/>
  <c r="BA262" s="1"/>
  <c r="AZ259"/>
  <c r="BA259" s="1"/>
  <c r="AZ264"/>
  <c r="BA264" s="1"/>
  <c r="AZ314"/>
  <c r="BA314" s="1"/>
  <c r="AZ308"/>
  <c r="BA308" s="1"/>
  <c r="AZ313"/>
  <c r="BA313" s="1"/>
  <c r="AZ303"/>
  <c r="BA303" s="1"/>
  <c r="AZ304"/>
  <c r="BA304" s="1"/>
  <c r="AZ309"/>
  <c r="BA309" s="1"/>
  <c r="AZ319"/>
  <c r="BA319" s="1"/>
  <c r="AZ310"/>
  <c r="BA310" s="1"/>
  <c r="AZ316"/>
  <c r="BA316" s="1"/>
  <c r="AZ305"/>
  <c r="BA305" s="1"/>
  <c r="AZ300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T254" i="47"/>
  <c r="AS265" s="1"/>
  <c r="F282" s="1"/>
  <c r="AU255"/>
  <c r="AS266" s="1"/>
  <c r="G282" s="1"/>
  <c r="BI274"/>
  <c r="BI270"/>
  <c r="BI266"/>
  <c r="BI271"/>
  <c r="BI268"/>
  <c r="BI265"/>
  <c r="BI263"/>
  <c r="BI272"/>
  <c r="BI262"/>
  <c r="E285"/>
  <c r="BI273"/>
  <c r="BI269"/>
  <c r="BI267"/>
  <c r="BI264"/>
  <c r="BI261"/>
  <c r="BI259"/>
  <c r="BI255"/>
  <c r="BI256"/>
  <c r="BI260"/>
  <c r="BI258"/>
  <c r="BI257"/>
  <c r="AT299"/>
  <c r="AS310" s="1"/>
  <c r="F327" s="1"/>
  <c r="AU300"/>
  <c r="AS311" s="1"/>
  <c r="G327" s="1"/>
  <c r="CV170"/>
  <c r="CU173" s="1"/>
  <c r="CV169"/>
  <c r="CU172" s="1"/>
  <c r="CP227"/>
  <c r="CQ227" s="1"/>
  <c r="CP219"/>
  <c r="CQ219" s="1"/>
  <c r="CP225"/>
  <c r="CQ225" s="1"/>
  <c r="CP215"/>
  <c r="CQ215" s="1"/>
  <c r="CP210"/>
  <c r="CP226"/>
  <c r="CQ226" s="1"/>
  <c r="CP220"/>
  <c r="CQ220" s="1"/>
  <c r="CP217"/>
  <c r="CQ217" s="1"/>
  <c r="CP216"/>
  <c r="CQ216" s="1"/>
  <c r="CP212"/>
  <c r="CQ212" s="1"/>
  <c r="CP221"/>
  <c r="CQ221" s="1"/>
  <c r="CP224"/>
  <c r="CQ224" s="1"/>
  <c r="CP218"/>
  <c r="CQ218" s="1"/>
  <c r="CP213"/>
  <c r="CQ213" s="1"/>
  <c r="CP211"/>
  <c r="CQ211" s="1"/>
  <c r="CP229"/>
  <c r="CQ229" s="1"/>
  <c r="CP223"/>
  <c r="CQ223" s="1"/>
  <c r="CP228"/>
  <c r="CQ228" s="1"/>
  <c r="CP222"/>
  <c r="CQ222" s="1"/>
  <c r="CP214"/>
  <c r="CQ214" s="1"/>
  <c r="AZ314"/>
  <c r="BA314" s="1"/>
  <c r="AZ308"/>
  <c r="BA308" s="1"/>
  <c r="AZ313"/>
  <c r="BA313" s="1"/>
  <c r="AZ303"/>
  <c r="BA303" s="1"/>
  <c r="AZ302"/>
  <c r="BA302" s="1"/>
  <c r="AZ309"/>
  <c r="BA309" s="1"/>
  <c r="AZ319"/>
  <c r="BA319" s="1"/>
  <c r="AZ310"/>
  <c r="BA310" s="1"/>
  <c r="AZ316"/>
  <c r="BA316" s="1"/>
  <c r="AZ305"/>
  <c r="BA305" s="1"/>
  <c r="AZ304"/>
  <c r="BA304" s="1"/>
  <c r="AZ318"/>
  <c r="BA318" s="1"/>
  <c r="AZ311"/>
  <c r="BA311" s="1"/>
  <c r="AZ307"/>
  <c r="BA307" s="1"/>
  <c r="AZ300"/>
  <c r="AZ312"/>
  <c r="BA312" s="1"/>
  <c r="AZ315"/>
  <c r="BA315" s="1"/>
  <c r="AZ306"/>
  <c r="BA306" s="1"/>
  <c r="AZ317"/>
  <c r="BA317" s="1"/>
  <c r="AZ301"/>
  <c r="BA301" s="1"/>
  <c r="CJ165"/>
  <c r="CG176" s="1"/>
  <c r="G197" s="1"/>
  <c r="CI164"/>
  <c r="CG175" s="1"/>
  <c r="F197" s="1"/>
  <c r="F245"/>
  <c r="CZ223"/>
  <c r="CZ219"/>
  <c r="CZ229"/>
  <c r="CZ222"/>
  <c r="CZ217"/>
  <c r="CZ210"/>
  <c r="CZ226"/>
  <c r="CZ228"/>
  <c r="CZ216"/>
  <c r="CZ218"/>
  <c r="CZ214"/>
  <c r="CZ227"/>
  <c r="CZ215"/>
  <c r="CZ220"/>
  <c r="CZ212"/>
  <c r="CZ211"/>
  <c r="CZ221"/>
  <c r="CZ225"/>
  <c r="CZ224"/>
  <c r="CZ213"/>
  <c r="A225"/>
  <c r="A270" s="1"/>
  <c r="A315" s="1"/>
  <c r="A180"/>
  <c r="BE262"/>
  <c r="BE261"/>
  <c r="BE263" s="1"/>
  <c r="AZ268"/>
  <c r="BA268" s="1"/>
  <c r="AZ274"/>
  <c r="BA274" s="1"/>
  <c r="AZ273"/>
  <c r="BA273" s="1"/>
  <c r="AZ266"/>
  <c r="BA266" s="1"/>
  <c r="AZ270"/>
  <c r="BA270" s="1"/>
  <c r="AZ256"/>
  <c r="BA256" s="1"/>
  <c r="AZ260"/>
  <c r="BA260" s="1"/>
  <c r="AZ259"/>
  <c r="BA259" s="1"/>
  <c r="AZ271"/>
  <c r="BA271" s="1"/>
  <c r="AZ267"/>
  <c r="BA267" s="1"/>
  <c r="AZ263"/>
  <c r="BA263" s="1"/>
  <c r="AZ257"/>
  <c r="BA257" s="1"/>
  <c r="AZ255"/>
  <c r="AZ262"/>
  <c r="BA262" s="1"/>
  <c r="AZ272"/>
  <c r="BA272" s="1"/>
  <c r="AZ269"/>
  <c r="BA269" s="1"/>
  <c r="AZ265"/>
  <c r="BA265" s="1"/>
  <c r="AZ264"/>
  <c r="BA264" s="1"/>
  <c r="AZ261"/>
  <c r="BA261" s="1"/>
  <c r="AZ258"/>
  <c r="BA258" s="1"/>
  <c r="CP177"/>
  <c r="CQ177" s="1"/>
  <c r="CP178"/>
  <c r="CQ178" s="1"/>
  <c r="CP184"/>
  <c r="CQ184" s="1"/>
  <c r="CP183"/>
  <c r="CQ183" s="1"/>
  <c r="CP182"/>
  <c r="CQ182" s="1"/>
  <c r="CP181"/>
  <c r="CQ181" s="1"/>
  <c r="CP180"/>
  <c r="CQ180" s="1"/>
  <c r="CP179"/>
  <c r="CQ179" s="1"/>
  <c r="CP176"/>
  <c r="CQ176" s="1"/>
  <c r="CP173"/>
  <c r="CQ173" s="1"/>
  <c r="CP171"/>
  <c r="CQ171" s="1"/>
  <c r="CP175"/>
  <c r="CQ175" s="1"/>
  <c r="CP172"/>
  <c r="CQ172" s="1"/>
  <c r="CP174"/>
  <c r="CQ174" s="1"/>
  <c r="CP170"/>
  <c r="CQ170" s="1"/>
  <c r="CP169"/>
  <c r="CQ169" s="1"/>
  <c r="CP168"/>
  <c r="CQ168" s="1"/>
  <c r="CP167"/>
  <c r="CQ167" s="1"/>
  <c r="CP166"/>
  <c r="CQ166" s="1"/>
  <c r="CP165"/>
  <c r="CU215"/>
  <c r="CU216" s="1"/>
  <c r="CU214"/>
  <c r="CI209"/>
  <c r="CG219" s="1"/>
  <c r="G242" s="1"/>
  <c r="CJ210"/>
  <c r="CG220" s="1"/>
  <c r="H242" s="1"/>
  <c r="E200"/>
  <c r="CZ172"/>
  <c r="CZ182"/>
  <c r="CZ165"/>
  <c r="CZ167"/>
  <c r="CZ181"/>
  <c r="CZ169"/>
  <c r="CZ170"/>
  <c r="CZ175"/>
  <c r="CZ178"/>
  <c r="CZ173"/>
  <c r="CZ171"/>
  <c r="CZ174"/>
  <c r="CZ183"/>
  <c r="CZ184"/>
  <c r="CZ177"/>
  <c r="CZ176"/>
  <c r="CZ180"/>
  <c r="CZ168"/>
  <c r="CZ179"/>
  <c r="CZ166"/>
  <c r="A136"/>
  <c r="A92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AT254" i="46"/>
  <c r="AS265" s="1"/>
  <c r="F282" s="1"/>
  <c r="AU255"/>
  <c r="AS266" s="1"/>
  <c r="G282" s="1"/>
  <c r="A133"/>
  <c r="A89"/>
  <c r="CV169"/>
  <c r="CU172" s="1"/>
  <c r="CV170"/>
  <c r="CU173" s="1"/>
  <c r="F245"/>
  <c r="CZ225"/>
  <c r="CZ220"/>
  <c r="CZ228"/>
  <c r="CZ229"/>
  <c r="CZ222"/>
  <c r="CZ214"/>
  <c r="CZ226"/>
  <c r="CZ213"/>
  <c r="CZ217"/>
  <c r="CZ211"/>
  <c r="CZ216"/>
  <c r="CZ224"/>
  <c r="CZ221"/>
  <c r="CZ218"/>
  <c r="CZ210"/>
  <c r="CZ212"/>
  <c r="CZ215"/>
  <c r="CZ219"/>
  <c r="CZ223"/>
  <c r="CZ227"/>
  <c r="CP177"/>
  <c r="CQ177" s="1"/>
  <c r="CP178"/>
  <c r="CQ178" s="1"/>
  <c r="CP176"/>
  <c r="CQ176" s="1"/>
  <c r="CP174"/>
  <c r="CQ174" s="1"/>
  <c r="CP170"/>
  <c r="CQ170" s="1"/>
  <c r="CP184"/>
  <c r="CQ184" s="1"/>
  <c r="CP183"/>
  <c r="CQ183" s="1"/>
  <c r="CP182"/>
  <c r="CQ182" s="1"/>
  <c r="CP181"/>
  <c r="CQ181" s="1"/>
  <c r="CP180"/>
  <c r="CQ180" s="1"/>
  <c r="CP179"/>
  <c r="CQ179" s="1"/>
  <c r="CP175"/>
  <c r="CQ175" s="1"/>
  <c r="CP169"/>
  <c r="CQ169" s="1"/>
  <c r="CP173"/>
  <c r="CQ173" s="1"/>
  <c r="CP171"/>
  <c r="CQ171" s="1"/>
  <c r="CP168"/>
  <c r="CQ168" s="1"/>
  <c r="CP172"/>
  <c r="CQ172" s="1"/>
  <c r="CP167"/>
  <c r="CQ167" s="1"/>
  <c r="CP166"/>
  <c r="CQ166" s="1"/>
  <c r="CP165"/>
  <c r="AU300"/>
  <c r="AS311" s="1"/>
  <c r="G327" s="1"/>
  <c r="AT299"/>
  <c r="AS310" s="1"/>
  <c r="F327" s="1"/>
  <c r="CI209"/>
  <c r="CG219" s="1"/>
  <c r="G242" s="1"/>
  <c r="CJ210"/>
  <c r="CG220" s="1"/>
  <c r="H242" s="1"/>
  <c r="BE262"/>
  <c r="BE261"/>
  <c r="BE263" s="1"/>
  <c r="BE305"/>
  <c r="BE308" s="1"/>
  <c r="BE304"/>
  <c r="BE307" s="1"/>
  <c r="A222"/>
  <c r="A267" s="1"/>
  <c r="A312" s="1"/>
  <c r="A177"/>
  <c r="CI164"/>
  <c r="CG175" s="1"/>
  <c r="F197" s="1"/>
  <c r="CJ165"/>
  <c r="CG176" s="1"/>
  <c r="G197" s="1"/>
  <c r="CP222"/>
  <c r="CQ222" s="1"/>
  <c r="CP227"/>
  <c r="CQ227" s="1"/>
  <c r="CP219"/>
  <c r="CQ219" s="1"/>
  <c r="CP212"/>
  <c r="CQ212" s="1"/>
  <c r="CP217"/>
  <c r="CQ217" s="1"/>
  <c r="CP225"/>
  <c r="CQ225" s="1"/>
  <c r="CP226"/>
  <c r="CQ226" s="1"/>
  <c r="CP220"/>
  <c r="CQ220" s="1"/>
  <c r="CP213"/>
  <c r="CQ213" s="1"/>
  <c r="CP210"/>
  <c r="CP229"/>
  <c r="CQ229" s="1"/>
  <c r="CP216"/>
  <c r="CQ216" s="1"/>
  <c r="CP221"/>
  <c r="CQ221" s="1"/>
  <c r="CP214"/>
  <c r="CQ214" s="1"/>
  <c r="CP215"/>
  <c r="CQ215" s="1"/>
  <c r="CP211"/>
  <c r="CQ211" s="1"/>
  <c r="CP218"/>
  <c r="CQ218" s="1"/>
  <c r="CP223"/>
  <c r="CQ223" s="1"/>
  <c r="CP228"/>
  <c r="CQ228" s="1"/>
  <c r="CP224"/>
  <c r="CQ224" s="1"/>
  <c r="AZ272"/>
  <c r="BA272" s="1"/>
  <c r="AZ264"/>
  <c r="BA264" s="1"/>
  <c r="AZ268"/>
  <c r="BA268" s="1"/>
  <c r="AZ262"/>
  <c r="BA262" s="1"/>
  <c r="AZ259"/>
  <c r="BA259" s="1"/>
  <c r="AZ266"/>
  <c r="BA266" s="1"/>
  <c r="AZ270"/>
  <c r="BA270" s="1"/>
  <c r="AZ256"/>
  <c r="BA256" s="1"/>
  <c r="AZ274"/>
  <c r="BA274" s="1"/>
  <c r="AZ261"/>
  <c r="BA261" s="1"/>
  <c r="AZ267"/>
  <c r="BA267" s="1"/>
  <c r="AZ258"/>
  <c r="BA258" s="1"/>
  <c r="AZ263"/>
  <c r="BA263" s="1"/>
  <c r="AZ257"/>
  <c r="BA257" s="1"/>
  <c r="AZ273"/>
  <c r="BA273" s="1"/>
  <c r="AZ271"/>
  <c r="BA271" s="1"/>
  <c r="AZ269"/>
  <c r="BA269" s="1"/>
  <c r="AZ255"/>
  <c r="AZ265"/>
  <c r="BA265" s="1"/>
  <c r="AZ260"/>
  <c r="BA260" s="1"/>
  <c r="BI270"/>
  <c r="BI274"/>
  <c r="BI271"/>
  <c r="BI268"/>
  <c r="BI265"/>
  <c r="BI263"/>
  <c r="BI260"/>
  <c r="BI257"/>
  <c r="BI272"/>
  <c r="BI262"/>
  <c r="E285"/>
  <c r="BI273"/>
  <c r="BI269"/>
  <c r="BI267"/>
  <c r="BI264"/>
  <c r="BI261"/>
  <c r="BI259"/>
  <c r="BI255"/>
  <c r="BI266"/>
  <c r="BI256"/>
  <c r="BI258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Z314"/>
  <c r="BA314" s="1"/>
  <c r="AZ308"/>
  <c r="BA308" s="1"/>
  <c r="AZ313"/>
  <c r="BA313" s="1"/>
  <c r="AZ303"/>
  <c r="BA303" s="1"/>
  <c r="AZ304"/>
  <c r="BA304" s="1"/>
  <c r="AZ309"/>
  <c r="BA309" s="1"/>
  <c r="AZ319"/>
  <c r="BA319" s="1"/>
  <c r="AZ310"/>
  <c r="BA310" s="1"/>
  <c r="AZ316"/>
  <c r="BA316" s="1"/>
  <c r="AZ305"/>
  <c r="BA305" s="1"/>
  <c r="AZ300"/>
  <c r="BI317"/>
  <c r="BI307"/>
  <c r="BI305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I301"/>
  <c r="E200"/>
  <c r="CZ179"/>
  <c r="CZ171"/>
  <c r="CZ181"/>
  <c r="CZ175"/>
  <c r="CZ183"/>
  <c r="CZ172"/>
  <c r="CZ168"/>
  <c r="CZ177"/>
  <c r="CZ184"/>
  <c r="CZ166"/>
  <c r="CZ180"/>
  <c r="CZ169"/>
  <c r="CZ167"/>
  <c r="CZ174"/>
  <c r="CZ176"/>
  <c r="CZ178"/>
  <c r="CZ173"/>
  <c r="CZ170"/>
  <c r="CZ182"/>
  <c r="CZ165"/>
  <c r="CU214"/>
  <c r="CU215"/>
  <c r="CU216" s="1"/>
  <c r="CV170" i="45"/>
  <c r="CU173" s="1"/>
  <c r="CV169"/>
  <c r="CU172" s="1"/>
  <c r="A222"/>
  <c r="A267" s="1"/>
  <c r="A312" s="1"/>
  <c r="A177"/>
  <c r="CP228"/>
  <c r="CQ228" s="1"/>
  <c r="CP219"/>
  <c r="CQ219" s="1"/>
  <c r="CP216"/>
  <c r="CQ216" s="1"/>
  <c r="CP225"/>
  <c r="CQ225" s="1"/>
  <c r="CP226"/>
  <c r="CQ226" s="1"/>
  <c r="CP220"/>
  <c r="CQ220" s="1"/>
  <c r="CP217"/>
  <c r="CQ217" s="1"/>
  <c r="CP218"/>
  <c r="CQ218" s="1"/>
  <c r="CP213"/>
  <c r="CQ213" s="1"/>
  <c r="CP223"/>
  <c r="CQ223" s="1"/>
  <c r="CP229"/>
  <c r="CQ229" s="1"/>
  <c r="CP215"/>
  <c r="CQ215" s="1"/>
  <c r="CP222"/>
  <c r="CQ222" s="1"/>
  <c r="CP227"/>
  <c r="CQ227" s="1"/>
  <c r="CP221"/>
  <c r="CQ221" s="1"/>
  <c r="CP224"/>
  <c r="CQ224" s="1"/>
  <c r="CP210"/>
  <c r="CP214"/>
  <c r="CQ214" s="1"/>
  <c r="CP212"/>
  <c r="CQ212" s="1"/>
  <c r="CP211"/>
  <c r="CQ211" s="1"/>
  <c r="CP184"/>
  <c r="CQ184" s="1"/>
  <c r="CP183"/>
  <c r="CQ183" s="1"/>
  <c r="CP182"/>
  <c r="CQ182" s="1"/>
  <c r="CP181"/>
  <c r="CQ181" s="1"/>
  <c r="CP180"/>
  <c r="CQ180" s="1"/>
  <c r="CP179"/>
  <c r="CQ179" s="1"/>
  <c r="CP177"/>
  <c r="CQ177" s="1"/>
  <c r="CP172"/>
  <c r="CQ172" s="1"/>
  <c r="CP176"/>
  <c r="CQ176" s="1"/>
  <c r="CP169"/>
  <c r="CQ169" s="1"/>
  <c r="CP174"/>
  <c r="CQ174" s="1"/>
  <c r="CP178"/>
  <c r="CQ178" s="1"/>
  <c r="CP175"/>
  <c r="CQ175" s="1"/>
  <c r="CP171"/>
  <c r="CQ171" s="1"/>
  <c r="CP168"/>
  <c r="CQ168" s="1"/>
  <c r="CP170"/>
  <c r="CQ170" s="1"/>
  <c r="CP173"/>
  <c r="CQ173" s="1"/>
  <c r="CP167"/>
  <c r="CQ167" s="1"/>
  <c r="CP166"/>
  <c r="CQ166" s="1"/>
  <c r="CP165"/>
  <c r="E200"/>
  <c r="CZ167"/>
  <c r="CZ177"/>
  <c r="CZ181"/>
  <c r="CZ183"/>
  <c r="CZ180"/>
  <c r="CZ175"/>
  <c r="CZ166"/>
  <c r="CZ179"/>
  <c r="CZ171"/>
  <c r="CZ178"/>
  <c r="CZ168"/>
  <c r="CZ184"/>
  <c r="CZ170"/>
  <c r="CZ172"/>
  <c r="CZ173"/>
  <c r="CZ169"/>
  <c r="CZ182"/>
  <c r="CZ174"/>
  <c r="CZ176"/>
  <c r="CZ165"/>
  <c r="BI317"/>
  <c r="BI307"/>
  <c r="BI305"/>
  <c r="BI301"/>
  <c r="BI318"/>
  <c r="BI314"/>
  <c r="BI312"/>
  <c r="BI309"/>
  <c r="BI304"/>
  <c r="BI302"/>
  <c r="BI319"/>
  <c r="BI315"/>
  <c r="BI311"/>
  <c r="BI306"/>
  <c r="E330"/>
  <c r="BI316"/>
  <c r="BI313"/>
  <c r="BI310"/>
  <c r="BI308"/>
  <c r="BI303"/>
  <c r="BI300"/>
  <c r="BE305"/>
  <c r="BE308" s="1"/>
  <c r="BE304"/>
  <c r="BE307" s="1"/>
  <c r="F245"/>
  <c r="CZ212"/>
  <c r="CZ220"/>
  <c r="CZ228"/>
  <c r="CZ229"/>
  <c r="CZ213"/>
  <c r="CZ211"/>
  <c r="CZ224"/>
  <c r="CZ222"/>
  <c r="CZ216"/>
  <c r="CZ225"/>
  <c r="CZ226"/>
  <c r="CZ223"/>
  <c r="CZ217"/>
  <c r="CZ215"/>
  <c r="CZ221"/>
  <c r="CZ214"/>
  <c r="CZ210"/>
  <c r="CZ227"/>
  <c r="CZ218"/>
  <c r="CZ219"/>
  <c r="AZ264"/>
  <c r="BA264" s="1"/>
  <c r="AZ262"/>
  <c r="BA262" s="1"/>
  <c r="AZ272"/>
  <c r="BA272" s="1"/>
  <c r="AZ274"/>
  <c r="BA274" s="1"/>
  <c r="AZ269"/>
  <c r="BA269" s="1"/>
  <c r="AZ265"/>
  <c r="BA265" s="1"/>
  <c r="AZ271"/>
  <c r="BA271" s="1"/>
  <c r="AZ260"/>
  <c r="BA260" s="1"/>
  <c r="AZ273"/>
  <c r="BA273" s="1"/>
  <c r="AZ266"/>
  <c r="BA266" s="1"/>
  <c r="AZ270"/>
  <c r="BA270" s="1"/>
  <c r="AZ259"/>
  <c r="BA259" s="1"/>
  <c r="AZ257"/>
  <c r="BA257" s="1"/>
  <c r="AZ267"/>
  <c r="BA267" s="1"/>
  <c r="AZ258"/>
  <c r="BA258" s="1"/>
  <c r="AZ263"/>
  <c r="BA263" s="1"/>
  <c r="AZ268"/>
  <c r="BA268" s="1"/>
  <c r="AZ261"/>
  <c r="BA261" s="1"/>
  <c r="AZ255"/>
  <c r="AZ256"/>
  <c r="BA256" s="1"/>
  <c r="AT254"/>
  <c r="AS265" s="1"/>
  <c r="F282" s="1"/>
  <c r="AU255"/>
  <c r="AS266" s="1"/>
  <c r="G282" s="1"/>
  <c r="A133"/>
  <c r="A89"/>
  <c r="CJ210"/>
  <c r="CG220" s="1"/>
  <c r="H242" s="1"/>
  <c r="CI209"/>
  <c r="CG219" s="1"/>
  <c r="G242" s="1"/>
  <c r="BE262"/>
  <c r="BE261"/>
  <c r="BE263" s="1"/>
  <c r="AU300"/>
  <c r="AS311" s="1"/>
  <c r="G327" s="1"/>
  <c r="AT299"/>
  <c r="AS310" s="1"/>
  <c r="F327" s="1"/>
  <c r="CU214"/>
  <c r="CU215"/>
  <c r="CU216" s="1"/>
  <c r="E285"/>
  <c r="BI272"/>
  <c r="BI262"/>
  <c r="BI273"/>
  <c r="BI269"/>
  <c r="BI267"/>
  <c r="BI264"/>
  <c r="BI261"/>
  <c r="BI274"/>
  <c r="BI270"/>
  <c r="BI266"/>
  <c r="BI258"/>
  <c r="BI256"/>
  <c r="BI271"/>
  <c r="BI268"/>
  <c r="BI265"/>
  <c r="BI263"/>
  <c r="BI260"/>
  <c r="BI257"/>
  <c r="BI259"/>
  <c r="BI255"/>
  <c r="CJ165"/>
  <c r="CG176" s="1"/>
  <c r="G197" s="1"/>
  <c r="CI164"/>
  <c r="CG175" s="1"/>
  <c r="F197" s="1"/>
  <c r="AZ314"/>
  <c r="BA314" s="1"/>
  <c r="AZ308"/>
  <c r="BA308" s="1"/>
  <c r="AZ313"/>
  <c r="BA313" s="1"/>
  <c r="AZ303"/>
  <c r="BA303" s="1"/>
  <c r="AZ304"/>
  <c r="BA304" s="1"/>
  <c r="AZ309"/>
  <c r="BA309" s="1"/>
  <c r="AZ319"/>
  <c r="BA319" s="1"/>
  <c r="AZ310"/>
  <c r="BA310" s="1"/>
  <c r="AZ316"/>
  <c r="BA316" s="1"/>
  <c r="AZ305"/>
  <c r="BA305" s="1"/>
  <c r="AZ300"/>
  <c r="AZ318"/>
  <c r="BA318" s="1"/>
  <c r="AZ311"/>
  <c r="BA311" s="1"/>
  <c r="AZ307"/>
  <c r="BA307" s="1"/>
  <c r="AZ317"/>
  <c r="BA317" s="1"/>
  <c r="AZ301"/>
  <c r="BA301" s="1"/>
  <c r="AZ312"/>
  <c r="BA312" s="1"/>
  <c r="AZ315"/>
  <c r="BA315" s="1"/>
  <c r="AZ306"/>
  <c r="BA306" s="1"/>
  <c r="AZ302"/>
  <c r="BA302" s="1"/>
  <c r="A133" i="44"/>
  <c r="A89"/>
  <c r="A222"/>
  <c r="A267" s="1"/>
  <c r="A312" s="1"/>
  <c r="A177"/>
  <c r="CI209"/>
  <c r="CG219" s="1"/>
  <c r="G242" s="1"/>
  <c r="CG220"/>
  <c r="H242" s="1"/>
  <c r="AZ254"/>
  <c r="AY265" s="1"/>
  <c r="F283" s="1"/>
  <c r="AY266"/>
  <c r="G283" s="1"/>
  <c r="BF262"/>
  <c r="BG262" s="1"/>
  <c r="BF267"/>
  <c r="BG267" s="1"/>
  <c r="BF273"/>
  <c r="BG273" s="1"/>
  <c r="BF264"/>
  <c r="BG264" s="1"/>
  <c r="BF257"/>
  <c r="BG257" s="1"/>
  <c r="BF266"/>
  <c r="BG266" s="1"/>
  <c r="BF271"/>
  <c r="BG271" s="1"/>
  <c r="BF272"/>
  <c r="BG272" s="1"/>
  <c r="BF274"/>
  <c r="BG274" s="1"/>
  <c r="BF260"/>
  <c r="BG260" s="1"/>
  <c r="BF261"/>
  <c r="BG261" s="1"/>
  <c r="BF270"/>
  <c r="BG270" s="1"/>
  <c r="BF259"/>
  <c r="BG259" s="1"/>
  <c r="BF258"/>
  <c r="BG258" s="1"/>
  <c r="BF256"/>
  <c r="BG256" s="1"/>
  <c r="BF268"/>
  <c r="BG268" s="1"/>
  <c r="BF255"/>
  <c r="BG255" s="1"/>
  <c r="BF269"/>
  <c r="BG269" s="1"/>
  <c r="BF263"/>
  <c r="BG263" s="1"/>
  <c r="BF265"/>
  <c r="BG265" s="1"/>
  <c r="CP173"/>
  <c r="CQ173" s="1"/>
  <c r="CP172"/>
  <c r="CQ172" s="1"/>
  <c r="CP178"/>
  <c r="CQ178" s="1"/>
  <c r="CP168"/>
  <c r="CQ168" s="1"/>
  <c r="CP167"/>
  <c r="CQ167" s="1"/>
  <c r="CP183"/>
  <c r="CQ183" s="1"/>
  <c r="CP174"/>
  <c r="CQ174" s="1"/>
  <c r="CP184"/>
  <c r="CQ184" s="1"/>
  <c r="CP166"/>
  <c r="CQ166" s="1"/>
  <c r="CP179"/>
  <c r="CQ179" s="1"/>
  <c r="CP169"/>
  <c r="CQ169" s="1"/>
  <c r="CP170"/>
  <c r="CQ170" s="1"/>
  <c r="CP175"/>
  <c r="CQ175" s="1"/>
  <c r="CP165"/>
  <c r="CQ165" s="1"/>
  <c r="CP176"/>
  <c r="CQ176" s="1"/>
  <c r="CP182"/>
  <c r="CQ182" s="1"/>
  <c r="CP177"/>
  <c r="CQ177" s="1"/>
  <c r="CP171"/>
  <c r="CQ171" s="1"/>
  <c r="CP180"/>
  <c r="CQ180" s="1"/>
  <c r="CP181"/>
  <c r="CQ181" s="1"/>
  <c r="CI164"/>
  <c r="CG175" s="1"/>
  <c r="F197" s="1"/>
  <c r="CG176"/>
  <c r="G197" s="1"/>
  <c r="CP235" i="40"/>
  <c r="CQ235" s="1"/>
  <c r="CP237"/>
  <c r="CQ237" s="1"/>
  <c r="CP228"/>
  <c r="CQ228" s="1"/>
  <c r="CP238"/>
  <c r="CQ238" s="1"/>
  <c r="CP222"/>
  <c r="CP229"/>
  <c r="CQ229" s="1"/>
  <c r="CP239"/>
  <c r="CQ239" s="1"/>
  <c r="CP232"/>
  <c r="CQ232" s="1"/>
  <c r="CP233"/>
  <c r="CQ233" s="1"/>
  <c r="CP231"/>
  <c r="CQ231" s="1"/>
  <c r="CP227"/>
  <c r="CQ227" s="1"/>
  <c r="CP223"/>
  <c r="CQ223" s="1"/>
  <c r="CP230"/>
  <c r="CQ230" s="1"/>
  <c r="CP225"/>
  <c r="CQ225" s="1"/>
  <c r="CP234"/>
  <c r="CQ234" s="1"/>
  <c r="CP226"/>
  <c r="CQ226" s="1"/>
  <c r="CP240"/>
  <c r="CQ240" s="1"/>
  <c r="CP224"/>
  <c r="CQ224" s="1"/>
  <c r="CP241"/>
  <c r="CQ241" s="1"/>
  <c r="CP242"/>
  <c r="CQ242" s="1"/>
  <c r="CP236"/>
  <c r="CQ236" s="1"/>
  <c r="AZ269"/>
  <c r="AY281" s="1"/>
  <c r="F299" s="1"/>
  <c r="BA270"/>
  <c r="AY282" s="1"/>
  <c r="G299" s="1"/>
  <c r="CU227"/>
  <c r="CU228"/>
  <c r="CU229" s="1"/>
  <c r="CI221"/>
  <c r="CG232" s="1"/>
  <c r="G255" s="1"/>
  <c r="CJ222"/>
  <c r="CG233" s="1"/>
  <c r="H255" s="1"/>
  <c r="CZ191"/>
  <c r="CZ181"/>
  <c r="CZ185"/>
  <c r="CZ189"/>
  <c r="CZ175"/>
  <c r="CZ183"/>
  <c r="CZ187"/>
  <c r="CZ174"/>
  <c r="CZ177"/>
  <c r="CZ179"/>
  <c r="E210"/>
  <c r="CZ193"/>
  <c r="CZ180"/>
  <c r="CZ188"/>
  <c r="CZ182"/>
  <c r="CZ178"/>
  <c r="CZ186"/>
  <c r="CZ184"/>
  <c r="CZ192"/>
  <c r="CZ194"/>
  <c r="CZ190"/>
  <c r="CZ176"/>
  <c r="BK323"/>
  <c r="BK326" s="1"/>
  <c r="BK324"/>
  <c r="BK327" s="1"/>
  <c r="CV170" i="44"/>
  <c r="CU173" s="1"/>
  <c r="CV169"/>
  <c r="CU172" s="1"/>
  <c r="BF307"/>
  <c r="BG307" s="1"/>
  <c r="BF311"/>
  <c r="BG311" s="1"/>
  <c r="BF316"/>
  <c r="BG316" s="1"/>
  <c r="BF318"/>
  <c r="BG318" s="1"/>
  <c r="BF317"/>
  <c r="BG317" s="1"/>
  <c r="BF310"/>
  <c r="BG310" s="1"/>
  <c r="BF319"/>
  <c r="BG319" s="1"/>
  <c r="BF301"/>
  <c r="BG301" s="1"/>
  <c r="BF302"/>
  <c r="BG302" s="1"/>
  <c r="BF300"/>
  <c r="BG300" s="1"/>
  <c r="BF308"/>
  <c r="BG308" s="1"/>
  <c r="BF309"/>
  <c r="BG309" s="1"/>
  <c r="BF314"/>
  <c r="BG314" s="1"/>
  <c r="BF312"/>
  <c r="BG312" s="1"/>
  <c r="BF313"/>
  <c r="BG313" s="1"/>
  <c r="BF304"/>
  <c r="BG304" s="1"/>
  <c r="BF306"/>
  <c r="BG306" s="1"/>
  <c r="BF303"/>
  <c r="BG303" s="1"/>
  <c r="BF305"/>
  <c r="BG305" s="1"/>
  <c r="BF315"/>
  <c r="BG315" s="1"/>
  <c r="BK261"/>
  <c r="BK263" s="1"/>
  <c r="BK262"/>
  <c r="BK278" i="40"/>
  <c r="BK277"/>
  <c r="BK279" s="1"/>
  <c r="CZ221" i="44"/>
  <c r="CZ210"/>
  <c r="CZ225"/>
  <c r="CZ226"/>
  <c r="CZ217"/>
  <c r="CZ215"/>
  <c r="CZ223"/>
  <c r="CZ211"/>
  <c r="CZ219"/>
  <c r="F245"/>
  <c r="CZ228"/>
  <c r="CZ213"/>
  <c r="CZ222"/>
  <c r="CZ227"/>
  <c r="CZ229"/>
  <c r="CZ216"/>
  <c r="CZ212"/>
  <c r="CZ220"/>
  <c r="CZ214"/>
  <c r="CZ224"/>
  <c r="CZ218"/>
  <c r="BK305"/>
  <c r="BK308" s="1"/>
  <c r="BK304"/>
  <c r="BK307" s="1"/>
  <c r="CJ174" i="40"/>
  <c r="CG186" s="1"/>
  <c r="G207" s="1"/>
  <c r="CI173"/>
  <c r="CG185" s="1"/>
  <c r="F207" s="1"/>
  <c r="A235"/>
  <c r="A283" s="1"/>
  <c r="A331" s="1"/>
  <c r="A187"/>
  <c r="CP179"/>
  <c r="CQ179" s="1"/>
  <c r="CP191"/>
  <c r="CQ191" s="1"/>
  <c r="CP174"/>
  <c r="CP181"/>
  <c r="CQ181" s="1"/>
  <c r="CP194"/>
  <c r="CQ194" s="1"/>
  <c r="CP175"/>
  <c r="CQ175" s="1"/>
  <c r="CP189"/>
  <c r="CQ189" s="1"/>
  <c r="CP182"/>
  <c r="CQ182" s="1"/>
  <c r="CP184"/>
  <c r="CQ184" s="1"/>
  <c r="CP186"/>
  <c r="CQ186" s="1"/>
  <c r="CP190"/>
  <c r="CQ190" s="1"/>
  <c r="CP187"/>
  <c r="CQ187" s="1"/>
  <c r="CP178"/>
  <c r="CQ178" s="1"/>
  <c r="CP180"/>
  <c r="CQ180" s="1"/>
  <c r="CP177"/>
  <c r="CQ177" s="1"/>
  <c r="CP185"/>
  <c r="CQ185" s="1"/>
  <c r="CP183"/>
  <c r="CQ183" s="1"/>
  <c r="CP193"/>
  <c r="CQ193" s="1"/>
  <c r="CP176"/>
  <c r="CQ176" s="1"/>
  <c r="CP188"/>
  <c r="CQ188" s="1"/>
  <c r="CP192"/>
  <c r="CQ192" s="1"/>
  <c r="AZ317"/>
  <c r="AY329" s="1"/>
  <c r="F347" s="1"/>
  <c r="BA318"/>
  <c r="AY330" s="1"/>
  <c r="G347" s="1"/>
  <c r="CZ167" i="44"/>
  <c r="E200"/>
  <c r="CZ172"/>
  <c r="CZ184"/>
  <c r="CZ182"/>
  <c r="CZ165"/>
  <c r="CZ168"/>
  <c r="CZ177"/>
  <c r="CZ170"/>
  <c r="CZ180"/>
  <c r="CZ181"/>
  <c r="CZ176"/>
  <c r="CZ178"/>
  <c r="CZ183"/>
  <c r="CZ166"/>
  <c r="CZ174"/>
  <c r="CZ169"/>
  <c r="CZ171"/>
  <c r="CZ175"/>
  <c r="CZ179"/>
  <c r="CZ173"/>
  <c r="CP223"/>
  <c r="CQ223" s="1"/>
  <c r="CP227"/>
  <c r="CQ227" s="1"/>
  <c r="CP211"/>
  <c r="CQ211" s="1"/>
  <c r="CP218"/>
  <c r="CQ218" s="1"/>
  <c r="CP225"/>
  <c r="CQ225" s="1"/>
  <c r="CP219"/>
  <c r="CQ219" s="1"/>
  <c r="CP226"/>
  <c r="CQ226" s="1"/>
  <c r="CP216"/>
  <c r="CQ216" s="1"/>
  <c r="CP215"/>
  <c r="CQ215" s="1"/>
  <c r="CP222"/>
  <c r="CQ222" s="1"/>
  <c r="CP229"/>
  <c r="CQ229" s="1"/>
  <c r="CP214"/>
  <c r="CQ214" s="1"/>
  <c r="CP217"/>
  <c r="CQ217" s="1"/>
  <c r="CP210"/>
  <c r="CQ210" s="1"/>
  <c r="CP224"/>
  <c r="CQ224" s="1"/>
  <c r="CP220"/>
  <c r="CQ220" s="1"/>
  <c r="CP213"/>
  <c r="CQ213" s="1"/>
  <c r="CP221"/>
  <c r="CQ221" s="1"/>
  <c r="CP212"/>
  <c r="CQ212" s="1"/>
  <c r="CP228"/>
  <c r="CQ228" s="1"/>
  <c r="BF330" i="40"/>
  <c r="BG330" s="1"/>
  <c r="BF321"/>
  <c r="BG321" s="1"/>
  <c r="BF334"/>
  <c r="BG334" s="1"/>
  <c r="BF326"/>
  <c r="BG326" s="1"/>
  <c r="BF320"/>
  <c r="BG320" s="1"/>
  <c r="BF327"/>
  <c r="BG327" s="1"/>
  <c r="BF338"/>
  <c r="BG338" s="1"/>
  <c r="BF337"/>
  <c r="BG337" s="1"/>
  <c r="BF319"/>
  <c r="BG319" s="1"/>
  <c r="BF333"/>
  <c r="BG333" s="1"/>
  <c r="BF318"/>
  <c r="BF325"/>
  <c r="BG325" s="1"/>
  <c r="BF335"/>
  <c r="BG335" s="1"/>
  <c r="BF332"/>
  <c r="BG332" s="1"/>
  <c r="BF336"/>
  <c r="BG336" s="1"/>
  <c r="BF329"/>
  <c r="BG329" s="1"/>
  <c r="BF328"/>
  <c r="BG328" s="1"/>
  <c r="BF323"/>
  <c r="BG323" s="1"/>
  <c r="BF331"/>
  <c r="BG331" s="1"/>
  <c r="BF322"/>
  <c r="BG322" s="1"/>
  <c r="BF324"/>
  <c r="BG324" s="1"/>
  <c r="CU215" i="44"/>
  <c r="CU216" s="1"/>
  <c r="CU214"/>
  <c r="A93" i="40"/>
  <c r="A140"/>
  <c r="BF280"/>
  <c r="BG280" s="1"/>
  <c r="BF277"/>
  <c r="BG277" s="1"/>
  <c r="BF276"/>
  <c r="BG276" s="1"/>
  <c r="BF285"/>
  <c r="BG285" s="1"/>
  <c r="BF281"/>
  <c r="BG281" s="1"/>
  <c r="BF275"/>
  <c r="BG275" s="1"/>
  <c r="BF290"/>
  <c r="BG290" s="1"/>
  <c r="BF283"/>
  <c r="BG283" s="1"/>
  <c r="BF279"/>
  <c r="BG279" s="1"/>
  <c r="BF273"/>
  <c r="BG273" s="1"/>
  <c r="BF289"/>
  <c r="BG289" s="1"/>
  <c r="BF278"/>
  <c r="BG278" s="1"/>
  <c r="BF282"/>
  <c r="BG282" s="1"/>
  <c r="BF271"/>
  <c r="BG271" s="1"/>
  <c r="BF288"/>
  <c r="BG288" s="1"/>
  <c r="BF287"/>
  <c r="BG287" s="1"/>
  <c r="BF272"/>
  <c r="BG272" s="1"/>
  <c r="BF274"/>
  <c r="BG274" s="1"/>
  <c r="BF286"/>
  <c r="BG286" s="1"/>
  <c r="BF284"/>
  <c r="BG284" s="1"/>
  <c r="BF270"/>
  <c r="CZ237"/>
  <c r="F258"/>
  <c r="CZ235"/>
  <c r="CZ233"/>
  <c r="CZ223"/>
  <c r="CZ227"/>
  <c r="CZ239"/>
  <c r="CZ225"/>
  <c r="CZ231"/>
  <c r="CZ229"/>
  <c r="CZ241"/>
  <c r="CZ222"/>
  <c r="CZ226"/>
  <c r="CZ232"/>
  <c r="CZ242"/>
  <c r="CZ236"/>
  <c r="CZ224"/>
  <c r="CZ238"/>
  <c r="CZ240"/>
  <c r="CZ228"/>
  <c r="CZ230"/>
  <c r="CZ234"/>
  <c r="CV180"/>
  <c r="CU183" s="1"/>
  <c r="CV179"/>
  <c r="CU182" s="1"/>
  <c r="AZ299" i="44"/>
  <c r="AY310" s="1"/>
  <c r="F328" s="1"/>
  <c r="AY311"/>
  <c r="G328" s="1"/>
  <c r="BK305" i="60" l="1"/>
  <c r="BK304"/>
  <c r="AY266" i="62"/>
  <c r="BF260"/>
  <c r="BG260" s="1"/>
  <c r="BF273"/>
  <c r="BG273" s="1"/>
  <c r="BF268"/>
  <c r="BG268" s="1"/>
  <c r="BF267"/>
  <c r="BG267" s="1"/>
  <c r="BF265"/>
  <c r="BG265" s="1"/>
  <c r="BF270"/>
  <c r="BG270" s="1"/>
  <c r="BF269"/>
  <c r="BG269" s="1"/>
  <c r="BF272"/>
  <c r="BG272" s="1"/>
  <c r="BF259"/>
  <c r="BG259" s="1"/>
  <c r="BF266"/>
  <c r="BG266" s="1"/>
  <c r="BF263"/>
  <c r="BG263" s="1"/>
  <c r="BF274"/>
  <c r="BG274" s="1"/>
  <c r="BF262"/>
  <c r="BG262" s="1"/>
  <c r="BF256"/>
  <c r="BG256" s="1"/>
  <c r="BF271"/>
  <c r="BG271" s="1"/>
  <c r="BF255"/>
  <c r="BG255" s="1"/>
  <c r="BF261"/>
  <c r="BG261" s="1"/>
  <c r="BF258"/>
  <c r="BG258" s="1"/>
  <c r="BF257"/>
  <c r="BG257" s="1"/>
  <c r="BF264"/>
  <c r="BG264" s="1"/>
  <c r="DC169" i="60"/>
  <c r="DC170"/>
  <c r="BK262" i="62"/>
  <c r="BK261"/>
  <c r="BK263" s="1"/>
  <c r="BJ318"/>
  <c r="BJ314"/>
  <c r="BJ310"/>
  <c r="BJ306"/>
  <c r="BJ302"/>
  <c r="E330"/>
  <c r="BJ319"/>
  <c r="BJ315"/>
  <c r="BJ311"/>
  <c r="BJ307"/>
  <c r="BJ303"/>
  <c r="BJ316"/>
  <c r="BJ312"/>
  <c r="BJ308"/>
  <c r="BJ304"/>
  <c r="BJ300"/>
  <c r="BJ317"/>
  <c r="BJ313"/>
  <c r="BJ309"/>
  <c r="BJ305"/>
  <c r="BJ301"/>
  <c r="CU214"/>
  <c r="CU215"/>
  <c r="CU216" s="1"/>
  <c r="CJ210"/>
  <c r="CG220" s="1"/>
  <c r="H242" s="1"/>
  <c r="CI209"/>
  <c r="CG219" s="1"/>
  <c r="G242" s="1"/>
  <c r="CV170"/>
  <c r="CU173" s="1"/>
  <c r="CV169"/>
  <c r="CU172" s="1"/>
  <c r="A223"/>
  <c r="A268" s="1"/>
  <c r="A313" s="1"/>
  <c r="A178"/>
  <c r="A90"/>
  <c r="A134"/>
  <c r="CP220"/>
  <c r="CQ220" s="1"/>
  <c r="CP226"/>
  <c r="CQ226" s="1"/>
  <c r="CP221"/>
  <c r="CQ221" s="1"/>
  <c r="CP217"/>
  <c r="CQ217" s="1"/>
  <c r="CP224"/>
  <c r="CQ224" s="1"/>
  <c r="CP222"/>
  <c r="CQ222" s="1"/>
  <c r="CP223"/>
  <c r="CQ223" s="1"/>
  <c r="CP215"/>
  <c r="CQ215" s="1"/>
  <c r="CP213"/>
  <c r="CQ213" s="1"/>
  <c r="CP228"/>
  <c r="CQ228" s="1"/>
  <c r="CP225"/>
  <c r="CQ225" s="1"/>
  <c r="CP227"/>
  <c r="CQ227" s="1"/>
  <c r="CP218"/>
  <c r="CQ218" s="1"/>
  <c r="CP216"/>
  <c r="CQ216" s="1"/>
  <c r="CP211"/>
  <c r="CQ211" s="1"/>
  <c r="CP229"/>
  <c r="CQ229" s="1"/>
  <c r="CP219"/>
  <c r="CQ219" s="1"/>
  <c r="CP210"/>
  <c r="CP212"/>
  <c r="CQ212" s="1"/>
  <c r="CP214"/>
  <c r="CQ214" s="1"/>
  <c r="CP184"/>
  <c r="CQ184" s="1"/>
  <c r="CP183"/>
  <c r="CQ183" s="1"/>
  <c r="CP182"/>
  <c r="CQ182" s="1"/>
  <c r="CP181"/>
  <c r="CQ181" s="1"/>
  <c r="CP180"/>
  <c r="CQ180" s="1"/>
  <c r="CP179"/>
  <c r="CQ179" s="1"/>
  <c r="CP177"/>
  <c r="CQ177" s="1"/>
  <c r="CP173"/>
  <c r="CQ173" s="1"/>
  <c r="CP178"/>
  <c r="CQ178" s="1"/>
  <c r="CP174"/>
  <c r="CQ174" s="1"/>
  <c r="CP176"/>
  <c r="CQ176" s="1"/>
  <c r="CP175"/>
  <c r="CQ175" s="1"/>
  <c r="CP171"/>
  <c r="CQ171" s="1"/>
  <c r="CP169"/>
  <c r="CQ169" s="1"/>
  <c r="CP170"/>
  <c r="CQ170" s="1"/>
  <c r="CP167"/>
  <c r="CQ167" s="1"/>
  <c r="CP166"/>
  <c r="CQ166" s="1"/>
  <c r="CP165"/>
  <c r="CP168"/>
  <c r="CQ168" s="1"/>
  <c r="CP172"/>
  <c r="CQ172" s="1"/>
  <c r="CI164"/>
  <c r="CG175" s="1"/>
  <c r="F197" s="1"/>
  <c r="CJ165"/>
  <c r="CG176" s="1"/>
  <c r="G197" s="1"/>
  <c r="BK261" i="60"/>
  <c r="BK263" s="1"/>
  <c r="BK262"/>
  <c r="DB215"/>
  <c r="DB216" s="1"/>
  <c r="DB214"/>
  <c r="CW184"/>
  <c r="CX184" s="1"/>
  <c r="CW183"/>
  <c r="CX183" s="1"/>
  <c r="CW182"/>
  <c r="CX182" s="1"/>
  <c r="CW181"/>
  <c r="CX181" s="1"/>
  <c r="CW180"/>
  <c r="CX180" s="1"/>
  <c r="CW179"/>
  <c r="CX179" s="1"/>
  <c r="CW177"/>
  <c r="CX177" s="1"/>
  <c r="CW178"/>
  <c r="CX178" s="1"/>
  <c r="CW174"/>
  <c r="CX174" s="1"/>
  <c r="CW172"/>
  <c r="CX172" s="1"/>
  <c r="CW170"/>
  <c r="CX170" s="1"/>
  <c r="CW176"/>
  <c r="CX176" s="1"/>
  <c r="CW171"/>
  <c r="CX171" s="1"/>
  <c r="CW169"/>
  <c r="CX169" s="1"/>
  <c r="CW167"/>
  <c r="CX167" s="1"/>
  <c r="CX166"/>
  <c r="CW175"/>
  <c r="CX175" s="1"/>
  <c r="CW168"/>
  <c r="CX168" s="1"/>
  <c r="CW173"/>
  <c r="CX173" s="1"/>
  <c r="CW224"/>
  <c r="CX224" s="1"/>
  <c r="CX211"/>
  <c r="CW218"/>
  <c r="CX218" s="1"/>
  <c r="CW213"/>
  <c r="CX213" s="1"/>
  <c r="CW226"/>
  <c r="CX226" s="1"/>
  <c r="CW228"/>
  <c r="CX228" s="1"/>
  <c r="CW217"/>
  <c r="CX217" s="1"/>
  <c r="CW212"/>
  <c r="CX212" s="1"/>
  <c r="CW214"/>
  <c r="CX214" s="1"/>
  <c r="CW225"/>
  <c r="CX225" s="1"/>
  <c r="CW223"/>
  <c r="CX223" s="1"/>
  <c r="CW219"/>
  <c r="CX219" s="1"/>
  <c r="CW215"/>
  <c r="CX215" s="1"/>
  <c r="CW221"/>
  <c r="CX221" s="1"/>
  <c r="CW229"/>
  <c r="CX229" s="1"/>
  <c r="CW227"/>
  <c r="CX227" s="1"/>
  <c r="CW220"/>
  <c r="CX220" s="1"/>
  <c r="CW222"/>
  <c r="CX222" s="1"/>
  <c r="CW216"/>
  <c r="CX216" s="1"/>
  <c r="BF264"/>
  <c r="BG264" s="1"/>
  <c r="BG256"/>
  <c r="BF265"/>
  <c r="BG265" s="1"/>
  <c r="BF258"/>
  <c r="BG258" s="1"/>
  <c r="BF273"/>
  <c r="BG273" s="1"/>
  <c r="BF259"/>
  <c r="BG259" s="1"/>
  <c r="BF274"/>
  <c r="BG274" s="1"/>
  <c r="BF260"/>
  <c r="BG260" s="1"/>
  <c r="BF266"/>
  <c r="BG266" s="1"/>
  <c r="BF267"/>
  <c r="BG267" s="1"/>
  <c r="BF261"/>
  <c r="BG261" s="1"/>
  <c r="BF271"/>
  <c r="BG271" s="1"/>
  <c r="BF262"/>
  <c r="BG262" s="1"/>
  <c r="BF268"/>
  <c r="BG268" s="1"/>
  <c r="BF269"/>
  <c r="BG269" s="1"/>
  <c r="BF270"/>
  <c r="BG270" s="1"/>
  <c r="BF263"/>
  <c r="BG263" s="1"/>
  <c r="BF272"/>
  <c r="BG272" s="1"/>
  <c r="BF257"/>
  <c r="BG257" s="1"/>
  <c r="DB173"/>
  <c r="DB172"/>
  <c r="CQ165"/>
  <c r="CN176" s="1"/>
  <c r="G198" s="1"/>
  <c r="CP164"/>
  <c r="CN175" s="1"/>
  <c r="F198" s="1"/>
  <c r="AZ254"/>
  <c r="AY265" s="1"/>
  <c r="F283" s="1"/>
  <c r="BA255"/>
  <c r="AY266" s="1"/>
  <c r="G283" s="1"/>
  <c r="A135"/>
  <c r="A91"/>
  <c r="BF313"/>
  <c r="BG313" s="1"/>
  <c r="BF317"/>
  <c r="BG317" s="1"/>
  <c r="BF318"/>
  <c r="BG318" s="1"/>
  <c r="BF304"/>
  <c r="BG304" s="1"/>
  <c r="BF319"/>
  <c r="BG319" s="1"/>
  <c r="BF311"/>
  <c r="BG311" s="1"/>
  <c r="BF316"/>
  <c r="BG316" s="1"/>
  <c r="BF312"/>
  <c r="BG312" s="1"/>
  <c r="BF308"/>
  <c r="BG308" s="1"/>
  <c r="BF305"/>
  <c r="BG305" s="1"/>
  <c r="BF314"/>
  <c r="BG314" s="1"/>
  <c r="BG301"/>
  <c r="BF315"/>
  <c r="BG315" s="1"/>
  <c r="BF306"/>
  <c r="BG306" s="1"/>
  <c r="BF310"/>
  <c r="BG310" s="1"/>
  <c r="BF307"/>
  <c r="BG307" s="1"/>
  <c r="BF309"/>
  <c r="BG309" s="1"/>
  <c r="BF302"/>
  <c r="BG302" s="1"/>
  <c r="BF303"/>
  <c r="BG303" s="1"/>
  <c r="CP209"/>
  <c r="CN219" s="1"/>
  <c r="G243" s="1"/>
  <c r="CQ210"/>
  <c r="CN220" s="1"/>
  <c r="H243" s="1"/>
  <c r="BK308"/>
  <c r="BK307"/>
  <c r="BA300"/>
  <c r="AY311" s="1"/>
  <c r="G328" s="1"/>
  <c r="AZ299"/>
  <c r="AY310" s="1"/>
  <c r="F328" s="1"/>
  <c r="A224"/>
  <c r="A269" s="1"/>
  <c r="A314" s="1"/>
  <c r="A179"/>
  <c r="BA300" i="59"/>
  <c r="AY311" s="1"/>
  <c r="G328" s="1"/>
  <c r="AZ299"/>
  <c r="AY310" s="1"/>
  <c r="F328" s="1"/>
  <c r="CP209"/>
  <c r="CN219" s="1"/>
  <c r="G243" s="1"/>
  <c r="CQ210"/>
  <c r="CN220" s="1"/>
  <c r="H243" s="1"/>
  <c r="BK261"/>
  <c r="BK263" s="1"/>
  <c r="BK262"/>
  <c r="BA255"/>
  <c r="AY266" s="1"/>
  <c r="G283" s="1"/>
  <c r="AZ254"/>
  <c r="AY265" s="1"/>
  <c r="F283" s="1"/>
  <c r="BK305"/>
  <c r="BK308" s="1"/>
  <c r="BK304"/>
  <c r="BK307" s="1"/>
  <c r="CW224"/>
  <c r="CX224" s="1"/>
  <c r="CW229"/>
  <c r="CX229" s="1"/>
  <c r="CW223"/>
  <c r="CX223" s="1"/>
  <c r="CW214"/>
  <c r="CX214" s="1"/>
  <c r="CW215"/>
  <c r="CX215" s="1"/>
  <c r="CW228"/>
  <c r="CX228" s="1"/>
  <c r="CW217"/>
  <c r="CX217" s="1"/>
  <c r="CW218"/>
  <c r="CX218" s="1"/>
  <c r="CW227"/>
  <c r="CX227" s="1"/>
  <c r="CW213"/>
  <c r="CX213" s="1"/>
  <c r="CW211"/>
  <c r="CX211" s="1"/>
  <c r="CW219"/>
  <c r="CX219" s="1"/>
  <c r="CW222"/>
  <c r="CX222" s="1"/>
  <c r="CW216"/>
  <c r="CX216" s="1"/>
  <c r="CW210"/>
  <c r="CW212"/>
  <c r="CX212" s="1"/>
  <c r="CW220"/>
  <c r="CX220" s="1"/>
  <c r="CW225"/>
  <c r="CX225" s="1"/>
  <c r="CW226"/>
  <c r="CX226" s="1"/>
  <c r="CW221"/>
  <c r="CX221" s="1"/>
  <c r="A224"/>
  <c r="A269" s="1"/>
  <c r="A314" s="1"/>
  <c r="A179"/>
  <c r="DC170"/>
  <c r="DB173" s="1"/>
  <c r="DC169"/>
  <c r="DB172" s="1"/>
  <c r="CW184"/>
  <c r="CX184" s="1"/>
  <c r="CW183"/>
  <c r="CX183" s="1"/>
  <c r="CW175"/>
  <c r="CX175" s="1"/>
  <c r="CW171"/>
  <c r="CX171" s="1"/>
  <c r="CW177"/>
  <c r="CX177" s="1"/>
  <c r="CW173"/>
  <c r="CX173" s="1"/>
  <c r="CW178"/>
  <c r="CX178" s="1"/>
  <c r="CW174"/>
  <c r="CX174" s="1"/>
  <c r="CW172"/>
  <c r="CX172" s="1"/>
  <c r="CW182"/>
  <c r="CX182" s="1"/>
  <c r="CW181"/>
  <c r="CX181" s="1"/>
  <c r="CW180"/>
  <c r="CX180" s="1"/>
  <c r="CW179"/>
  <c r="CX179" s="1"/>
  <c r="CW176"/>
  <c r="CX176" s="1"/>
  <c r="CW170"/>
  <c r="CX170" s="1"/>
  <c r="CW168"/>
  <c r="CX168" s="1"/>
  <c r="CW169"/>
  <c r="CX169" s="1"/>
  <c r="CW167"/>
  <c r="CX167" s="1"/>
  <c r="CW166"/>
  <c r="CX166" s="1"/>
  <c r="CW165"/>
  <c r="A135"/>
  <c r="A91"/>
  <c r="BF316"/>
  <c r="BG316" s="1"/>
  <c r="BF309"/>
  <c r="BG309" s="1"/>
  <c r="BF302"/>
  <c r="BG302" s="1"/>
  <c r="BF307"/>
  <c r="BG307" s="1"/>
  <c r="BF315"/>
  <c r="BG315" s="1"/>
  <c r="BF308"/>
  <c r="BG308" s="1"/>
  <c r="BF318"/>
  <c r="BG318" s="1"/>
  <c r="BF304"/>
  <c r="BG304" s="1"/>
  <c r="BF301"/>
  <c r="BG301" s="1"/>
  <c r="BF310"/>
  <c r="BG310" s="1"/>
  <c r="BF312"/>
  <c r="BG312" s="1"/>
  <c r="BF303"/>
  <c r="BG303" s="1"/>
  <c r="BF300"/>
  <c r="BF319"/>
  <c r="BG319" s="1"/>
  <c r="BF311"/>
  <c r="BG311" s="1"/>
  <c r="BF313"/>
  <c r="BG313" s="1"/>
  <c r="BF317"/>
  <c r="BG317" s="1"/>
  <c r="BF314"/>
  <c r="BG314" s="1"/>
  <c r="BF305"/>
  <c r="BG305" s="1"/>
  <c r="BF306"/>
  <c r="BG306" s="1"/>
  <c r="CQ165"/>
  <c r="CN176" s="1"/>
  <c r="G198" s="1"/>
  <c r="CP164"/>
  <c r="CN175" s="1"/>
  <c r="F198" s="1"/>
  <c r="DB214"/>
  <c r="DB215"/>
  <c r="DB216" s="1"/>
  <c r="BF262"/>
  <c r="BG262" s="1"/>
  <c r="BF269"/>
  <c r="BG269" s="1"/>
  <c r="BF271"/>
  <c r="BG271" s="1"/>
  <c r="BF261"/>
  <c r="BG261" s="1"/>
  <c r="BF272"/>
  <c r="BG272" s="1"/>
  <c r="BF264"/>
  <c r="BG264" s="1"/>
  <c r="BF270"/>
  <c r="BG270" s="1"/>
  <c r="BF263"/>
  <c r="BG263" s="1"/>
  <c r="BF257"/>
  <c r="BG257" s="1"/>
  <c r="BF258"/>
  <c r="BG258" s="1"/>
  <c r="BF273"/>
  <c r="BG273" s="1"/>
  <c r="BF265"/>
  <c r="BG265" s="1"/>
  <c r="BF259"/>
  <c r="BG259" s="1"/>
  <c r="BF256"/>
  <c r="BG256" s="1"/>
  <c r="BF274"/>
  <c r="BG274" s="1"/>
  <c r="BF267"/>
  <c r="BG267" s="1"/>
  <c r="BF266"/>
  <c r="BG266" s="1"/>
  <c r="BF268"/>
  <c r="BG268" s="1"/>
  <c r="BF260"/>
  <c r="BG260" s="1"/>
  <c r="BF255"/>
  <c r="AZ299" i="58"/>
  <c r="AY310" s="1"/>
  <c r="F328" s="1"/>
  <c r="BA300"/>
  <c r="AY311" s="1"/>
  <c r="G328" s="1"/>
  <c r="BF270"/>
  <c r="BG270" s="1"/>
  <c r="BF263"/>
  <c r="BG263" s="1"/>
  <c r="BF257"/>
  <c r="BG257" s="1"/>
  <c r="BF262"/>
  <c r="BG262" s="1"/>
  <c r="BF264"/>
  <c r="BG264" s="1"/>
  <c r="BF261"/>
  <c r="BG261" s="1"/>
  <c r="BF269"/>
  <c r="BG269" s="1"/>
  <c r="BF258"/>
  <c r="BG258" s="1"/>
  <c r="BF256"/>
  <c r="BG256" s="1"/>
  <c r="BF265"/>
  <c r="BG265" s="1"/>
  <c r="BF272"/>
  <c r="BG272" s="1"/>
  <c r="BF273"/>
  <c r="BG273" s="1"/>
  <c r="BF255"/>
  <c r="BF271"/>
  <c r="BG271" s="1"/>
  <c r="BF274"/>
  <c r="BG274" s="1"/>
  <c r="BF266"/>
  <c r="BG266" s="1"/>
  <c r="BF268"/>
  <c r="BG268" s="1"/>
  <c r="BF260"/>
  <c r="BG260" s="1"/>
  <c r="BF267"/>
  <c r="BG267" s="1"/>
  <c r="BF259"/>
  <c r="BG259" s="1"/>
  <c r="BF313"/>
  <c r="BG313" s="1"/>
  <c r="BF303"/>
  <c r="BG303" s="1"/>
  <c r="BF309"/>
  <c r="BG309" s="1"/>
  <c r="BF302"/>
  <c r="BG302" s="1"/>
  <c r="BF319"/>
  <c r="BG319" s="1"/>
  <c r="BF311"/>
  <c r="BG311" s="1"/>
  <c r="BF316"/>
  <c r="BG316" s="1"/>
  <c r="BF300"/>
  <c r="BF305"/>
  <c r="BG305" s="1"/>
  <c r="BF318"/>
  <c r="BG318" s="1"/>
  <c r="BF304"/>
  <c r="BG304" s="1"/>
  <c r="BF308"/>
  <c r="BG308" s="1"/>
  <c r="BF307"/>
  <c r="BG307" s="1"/>
  <c r="BF312"/>
  <c r="BG312" s="1"/>
  <c r="BF315"/>
  <c r="BG315" s="1"/>
  <c r="BF306"/>
  <c r="BG306" s="1"/>
  <c r="BF310"/>
  <c r="BG310" s="1"/>
  <c r="BF317"/>
  <c r="BG317" s="1"/>
  <c r="BF301"/>
  <c r="BG301" s="1"/>
  <c r="BF314"/>
  <c r="BG314" s="1"/>
  <c r="BK262"/>
  <c r="BK261"/>
  <c r="BK263" s="1"/>
  <c r="DB214"/>
  <c r="DB215"/>
  <c r="DB216" s="1"/>
  <c r="CP209"/>
  <c r="CN219" s="1"/>
  <c r="G243" s="1"/>
  <c r="CQ210"/>
  <c r="CN220" s="1"/>
  <c r="H243" s="1"/>
  <c r="CW178"/>
  <c r="CX178" s="1"/>
  <c r="CW174"/>
  <c r="CX174" s="1"/>
  <c r="CW172"/>
  <c r="CX172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CW175"/>
  <c r="CX175" s="1"/>
  <c r="CW171"/>
  <c r="CX171" s="1"/>
  <c r="CW169"/>
  <c r="CX169" s="1"/>
  <c r="CW177"/>
  <c r="CX177" s="1"/>
  <c r="CW173"/>
  <c r="CX173" s="1"/>
  <c r="CW168"/>
  <c r="CX168" s="1"/>
  <c r="CW167"/>
  <c r="CX167" s="1"/>
  <c r="CW166"/>
  <c r="CX166" s="1"/>
  <c r="CW165"/>
  <c r="CW224"/>
  <c r="CX224" s="1"/>
  <c r="CW225"/>
  <c r="CX225" s="1"/>
  <c r="CW226"/>
  <c r="CX226" s="1"/>
  <c r="CW213"/>
  <c r="CX213" s="1"/>
  <c r="CW221"/>
  <c r="CX221" s="1"/>
  <c r="CW229"/>
  <c r="CX229" s="1"/>
  <c r="CW217"/>
  <c r="CX217" s="1"/>
  <c r="CW214"/>
  <c r="CX214" s="1"/>
  <c r="CW223"/>
  <c r="CX223" s="1"/>
  <c r="CW228"/>
  <c r="CX228" s="1"/>
  <c r="CW220"/>
  <c r="CX220" s="1"/>
  <c r="CW222"/>
  <c r="CX222" s="1"/>
  <c r="CW216"/>
  <c r="CX216" s="1"/>
  <c r="CW211"/>
  <c r="CX211" s="1"/>
  <c r="CW212"/>
  <c r="CX212" s="1"/>
  <c r="CW219"/>
  <c r="CX219" s="1"/>
  <c r="CW218"/>
  <c r="CX218" s="1"/>
  <c r="CW215"/>
  <c r="CX215" s="1"/>
  <c r="CW227"/>
  <c r="CX227" s="1"/>
  <c r="CW210"/>
  <c r="A135"/>
  <c r="A91"/>
  <c r="DC170"/>
  <c r="DB173" s="1"/>
  <c r="DC169"/>
  <c r="DB172" s="1"/>
  <c r="BK305"/>
  <c r="BK308" s="1"/>
  <c r="BK304"/>
  <c r="BK307" s="1"/>
  <c r="AZ254"/>
  <c r="AY265" s="1"/>
  <c r="F283" s="1"/>
  <c r="BA255"/>
  <c r="AY266" s="1"/>
  <c r="G283" s="1"/>
  <c r="CP164"/>
  <c r="CN175" s="1"/>
  <c r="F198" s="1"/>
  <c r="CQ165"/>
  <c r="CN176" s="1"/>
  <c r="G198" s="1"/>
  <c r="A224"/>
  <c r="A269" s="1"/>
  <c r="A314" s="1"/>
  <c r="A179"/>
  <c r="BK305" i="57"/>
  <c r="BK308" s="1"/>
  <c r="BK304"/>
  <c r="BK307" s="1"/>
  <c r="CP209"/>
  <c r="CN219" s="1"/>
  <c r="G243" s="1"/>
  <c r="CQ210"/>
  <c r="CN220" s="1"/>
  <c r="H243" s="1"/>
  <c r="BF274"/>
  <c r="BG274" s="1"/>
  <c r="BF273"/>
  <c r="BG273" s="1"/>
  <c r="BF259"/>
  <c r="BG259" s="1"/>
  <c r="BF256"/>
  <c r="BG256" s="1"/>
  <c r="BF268"/>
  <c r="BG268" s="1"/>
  <c r="BF260"/>
  <c r="BG260" s="1"/>
  <c r="BF262"/>
  <c r="BG262" s="1"/>
  <c r="BF267"/>
  <c r="BG267" s="1"/>
  <c r="BF261"/>
  <c r="BG261" s="1"/>
  <c r="BF255"/>
  <c r="BF266"/>
  <c r="BG266" s="1"/>
  <c r="BF271"/>
  <c r="BG271" s="1"/>
  <c r="BF272"/>
  <c r="BG272" s="1"/>
  <c r="BF269"/>
  <c r="BG269" s="1"/>
  <c r="BF258"/>
  <c r="BG258" s="1"/>
  <c r="BF263"/>
  <c r="BG263" s="1"/>
  <c r="BF257"/>
  <c r="BG257" s="1"/>
  <c r="BF264"/>
  <c r="BG264" s="1"/>
  <c r="BF270"/>
  <c r="BG270" s="1"/>
  <c r="BF265"/>
  <c r="BG265" s="1"/>
  <c r="DB215"/>
  <c r="DB216" s="1"/>
  <c r="DB214"/>
  <c r="A136"/>
  <c r="A92"/>
  <c r="BA300"/>
  <c r="AY311" s="1"/>
  <c r="G328" s="1"/>
  <c r="AZ299"/>
  <c r="AY310" s="1"/>
  <c r="F328" s="1"/>
  <c r="DC169"/>
  <c r="DB172" s="1"/>
  <c r="DC170"/>
  <c r="DB173" s="1"/>
  <c r="CW226"/>
  <c r="CX226" s="1"/>
  <c r="CW228"/>
  <c r="CX228" s="1"/>
  <c r="CW217"/>
  <c r="CX217" s="1"/>
  <c r="CW218"/>
  <c r="CX218" s="1"/>
  <c r="CW216"/>
  <c r="CX216" s="1"/>
  <c r="CW212"/>
  <c r="CX212" s="1"/>
  <c r="CW221"/>
  <c r="CX221" s="1"/>
  <c r="CW219"/>
  <c r="CX219" s="1"/>
  <c r="CW222"/>
  <c r="CX222" s="1"/>
  <c r="CW210"/>
  <c r="CW211"/>
  <c r="CX211" s="1"/>
  <c r="CW223"/>
  <c r="CX223" s="1"/>
  <c r="CW220"/>
  <c r="CX220" s="1"/>
  <c r="CW225"/>
  <c r="CX225" s="1"/>
  <c r="CW213"/>
  <c r="CX213" s="1"/>
  <c r="CW227"/>
  <c r="CX227" s="1"/>
  <c r="CW224"/>
  <c r="CX224" s="1"/>
  <c r="CW229"/>
  <c r="CX229" s="1"/>
  <c r="CW214"/>
  <c r="CX214" s="1"/>
  <c r="CW215"/>
  <c r="CX215" s="1"/>
  <c r="BF308"/>
  <c r="BG308" s="1"/>
  <c r="BF307"/>
  <c r="BG307" s="1"/>
  <c r="BF318"/>
  <c r="BG318" s="1"/>
  <c r="BF304"/>
  <c r="BG304" s="1"/>
  <c r="BF315"/>
  <c r="BG315" s="1"/>
  <c r="BF306"/>
  <c r="BG306" s="1"/>
  <c r="BF310"/>
  <c r="BG310" s="1"/>
  <c r="BF317"/>
  <c r="BG317" s="1"/>
  <c r="BF312"/>
  <c r="BG312" s="1"/>
  <c r="BF313"/>
  <c r="BG313" s="1"/>
  <c r="BF303"/>
  <c r="BG303" s="1"/>
  <c r="BF314"/>
  <c r="BG314" s="1"/>
  <c r="BF301"/>
  <c r="BG301" s="1"/>
  <c r="BF319"/>
  <c r="BG319" s="1"/>
  <c r="BF311"/>
  <c r="BG311" s="1"/>
  <c r="BF316"/>
  <c r="BG316" s="1"/>
  <c r="BF300"/>
  <c r="BF305"/>
  <c r="BG305" s="1"/>
  <c r="BF309"/>
  <c r="BG309" s="1"/>
  <c r="BF302"/>
  <c r="BG302" s="1"/>
  <c r="AZ254"/>
  <c r="AY265" s="1"/>
  <c r="F283" s="1"/>
  <c r="BA255"/>
  <c r="AY266" s="1"/>
  <c r="G283" s="1"/>
  <c r="CP164"/>
  <c r="CN175" s="1"/>
  <c r="F198" s="1"/>
  <c r="CQ165"/>
  <c r="CN176" s="1"/>
  <c r="G198" s="1"/>
  <c r="A225"/>
  <c r="A270" s="1"/>
  <c r="A315" s="1"/>
  <c r="A180"/>
  <c r="CW178"/>
  <c r="CX178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CW175"/>
  <c r="CX175" s="1"/>
  <c r="CW171"/>
  <c r="CX171" s="1"/>
  <c r="CW169"/>
  <c r="CX169" s="1"/>
  <c r="CW177"/>
  <c r="CX177" s="1"/>
  <c r="CW173"/>
  <c r="CX173" s="1"/>
  <c r="CW168"/>
  <c r="CX168" s="1"/>
  <c r="CW167"/>
  <c r="CX167" s="1"/>
  <c r="CW166"/>
  <c r="CX166" s="1"/>
  <c r="CW165"/>
  <c r="CW174"/>
  <c r="CX174" s="1"/>
  <c r="CW172"/>
  <c r="CX172" s="1"/>
  <c r="BK261"/>
  <c r="BK263" s="1"/>
  <c r="BK262"/>
  <c r="CW175" i="55"/>
  <c r="CX175" s="1"/>
  <c r="CW171"/>
  <c r="CX171" s="1"/>
  <c r="CW177"/>
  <c r="CX177" s="1"/>
  <c r="CW173"/>
  <c r="CX173" s="1"/>
  <c r="CW178"/>
  <c r="CX178" s="1"/>
  <c r="CW174"/>
  <c r="CX174" s="1"/>
  <c r="CW172"/>
  <c r="CX172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CW169"/>
  <c r="CX169" s="1"/>
  <c r="CW168"/>
  <c r="CX168" s="1"/>
  <c r="CW167"/>
  <c r="CX167" s="1"/>
  <c r="CW166"/>
  <c r="CX166" s="1"/>
  <c r="CW165"/>
  <c r="A91"/>
  <c r="A135"/>
  <c r="AZ254"/>
  <c r="AY265" s="1"/>
  <c r="F283" s="1"/>
  <c r="BA255"/>
  <c r="AY266" s="1"/>
  <c r="G283" s="1"/>
  <c r="DC170"/>
  <c r="DB173" s="1"/>
  <c r="DC169"/>
  <c r="DB172" s="1"/>
  <c r="CP164"/>
  <c r="CN175" s="1"/>
  <c r="F198" s="1"/>
  <c r="CQ165"/>
  <c r="CN176" s="1"/>
  <c r="G198" s="1"/>
  <c r="DD228"/>
  <c r="DE228" s="1"/>
  <c r="DD216"/>
  <c r="DE216" s="1"/>
  <c r="DD224"/>
  <c r="DE224" s="1"/>
  <c r="DD220"/>
  <c r="DE220" s="1"/>
  <c r="DD210"/>
  <c r="DD226"/>
  <c r="DE226" s="1"/>
  <c r="DD221"/>
  <c r="DE221" s="1"/>
  <c r="DD213"/>
  <c r="DE213" s="1"/>
  <c r="DD222"/>
  <c r="DE222" s="1"/>
  <c r="DD212"/>
  <c r="DE212" s="1"/>
  <c r="DD229"/>
  <c r="DE229" s="1"/>
  <c r="DD214"/>
  <c r="DE214" s="1"/>
  <c r="DD218"/>
  <c r="DE218" s="1"/>
  <c r="DD227"/>
  <c r="DE227" s="1"/>
  <c r="DD215"/>
  <c r="DE215" s="1"/>
  <c r="DD217"/>
  <c r="DE217" s="1"/>
  <c r="DD219"/>
  <c r="DE219" s="1"/>
  <c r="DD211"/>
  <c r="DE211" s="1"/>
  <c r="DD223"/>
  <c r="DE223" s="1"/>
  <c r="DD225"/>
  <c r="DE225" s="1"/>
  <c r="BF273"/>
  <c r="BG273" s="1"/>
  <c r="BF259"/>
  <c r="BG259" s="1"/>
  <c r="BF256"/>
  <c r="BG256" s="1"/>
  <c r="BF268"/>
  <c r="BG268" s="1"/>
  <c r="BF260"/>
  <c r="BG260" s="1"/>
  <c r="BF269"/>
  <c r="BG269" s="1"/>
  <c r="BF258"/>
  <c r="BG258" s="1"/>
  <c r="BF263"/>
  <c r="BG263" s="1"/>
  <c r="BF274"/>
  <c r="BG274" s="1"/>
  <c r="BF267"/>
  <c r="BG267" s="1"/>
  <c r="BF261"/>
  <c r="BG261" s="1"/>
  <c r="BF255"/>
  <c r="BF266"/>
  <c r="BG266" s="1"/>
  <c r="BF271"/>
  <c r="BG271" s="1"/>
  <c r="BF272"/>
  <c r="BG272" s="1"/>
  <c r="BF264"/>
  <c r="BG264" s="1"/>
  <c r="BF270"/>
  <c r="BG270" s="1"/>
  <c r="BF265"/>
  <c r="BG265" s="1"/>
  <c r="BF262"/>
  <c r="BG262" s="1"/>
  <c r="BF257"/>
  <c r="BG257" s="1"/>
  <c r="A224"/>
  <c r="A269" s="1"/>
  <c r="A314" s="1"/>
  <c r="A179"/>
  <c r="BA300"/>
  <c r="AY311" s="1"/>
  <c r="G328" s="1"/>
  <c r="AZ299"/>
  <c r="AY310" s="1"/>
  <c r="F328" s="1"/>
  <c r="BF308"/>
  <c r="BG308" s="1"/>
  <c r="BF307"/>
  <c r="BG307" s="1"/>
  <c r="BF312"/>
  <c r="BG312" s="1"/>
  <c r="BF315"/>
  <c r="BG315" s="1"/>
  <c r="BF306"/>
  <c r="BG306" s="1"/>
  <c r="BF310"/>
  <c r="BG310" s="1"/>
  <c r="BF317"/>
  <c r="BG317" s="1"/>
  <c r="BF301"/>
  <c r="BG301" s="1"/>
  <c r="BF314"/>
  <c r="BG314" s="1"/>
  <c r="BF303"/>
  <c r="BG303" s="1"/>
  <c r="BF309"/>
  <c r="BG309" s="1"/>
  <c r="BF319"/>
  <c r="BG319" s="1"/>
  <c r="BF311"/>
  <c r="BG311" s="1"/>
  <c r="BF316"/>
  <c r="BG316" s="1"/>
  <c r="BF300"/>
  <c r="BF305"/>
  <c r="BG305" s="1"/>
  <c r="BF318"/>
  <c r="BG318" s="1"/>
  <c r="BF304"/>
  <c r="BG304" s="1"/>
  <c r="BF313"/>
  <c r="BG313" s="1"/>
  <c r="BF302"/>
  <c r="BG302" s="1"/>
  <c r="BK305"/>
  <c r="BK308" s="1"/>
  <c r="BK304"/>
  <c r="BK307" s="1"/>
  <c r="BK261"/>
  <c r="BK263" s="1"/>
  <c r="BK262"/>
  <c r="CX210"/>
  <c r="CU220" s="1"/>
  <c r="H244" s="1"/>
  <c r="CW209"/>
  <c r="CU219" s="1"/>
  <c r="G244" s="1"/>
  <c r="BF313" i="54"/>
  <c r="BG313" s="1"/>
  <c r="BF317"/>
  <c r="BG317" s="1"/>
  <c r="BF318"/>
  <c r="BG318" s="1"/>
  <c r="BF303"/>
  <c r="BG303" s="1"/>
  <c r="BF319"/>
  <c r="BG319" s="1"/>
  <c r="BF311"/>
  <c r="BG311" s="1"/>
  <c r="BF316"/>
  <c r="BG316" s="1"/>
  <c r="BF312"/>
  <c r="BG312" s="1"/>
  <c r="BF302"/>
  <c r="BG302" s="1"/>
  <c r="BF308"/>
  <c r="BG308" s="1"/>
  <c r="BF305"/>
  <c r="BG305" s="1"/>
  <c r="BF314"/>
  <c r="BG314" s="1"/>
  <c r="BF300"/>
  <c r="BF315"/>
  <c r="BG315" s="1"/>
  <c r="BF306"/>
  <c r="BG306" s="1"/>
  <c r="BF310"/>
  <c r="BG310" s="1"/>
  <c r="BF307"/>
  <c r="BG307" s="1"/>
  <c r="BF309"/>
  <c r="BG309" s="1"/>
  <c r="BF304"/>
  <c r="BG304" s="1"/>
  <c r="BF301"/>
  <c r="BG301" s="1"/>
  <c r="CW228"/>
  <c r="CX228" s="1"/>
  <c r="CW217"/>
  <c r="CX217" s="1"/>
  <c r="CW222"/>
  <c r="CX222" s="1"/>
  <c r="CW218"/>
  <c r="CX218" s="1"/>
  <c r="CW214"/>
  <c r="CX214" s="1"/>
  <c r="CW219"/>
  <c r="CX219" s="1"/>
  <c r="CW225"/>
  <c r="CX225" s="1"/>
  <c r="CW226"/>
  <c r="CX226" s="1"/>
  <c r="CW215"/>
  <c r="CX215" s="1"/>
  <c r="CW227"/>
  <c r="CX227" s="1"/>
  <c r="CW220"/>
  <c r="CX220" s="1"/>
  <c r="CW221"/>
  <c r="CX221" s="1"/>
  <c r="CW212"/>
  <c r="CX212" s="1"/>
  <c r="CW216"/>
  <c r="CX216" s="1"/>
  <c r="CW210"/>
  <c r="CW229"/>
  <c r="CX229" s="1"/>
  <c r="CW224"/>
  <c r="CX224" s="1"/>
  <c r="CW211"/>
  <c r="CX211" s="1"/>
  <c r="CW223"/>
  <c r="CX223" s="1"/>
  <c r="CW213"/>
  <c r="CX213" s="1"/>
  <c r="BA255"/>
  <c r="AY266" s="1"/>
  <c r="G283" s="1"/>
  <c r="AZ254"/>
  <c r="AY265" s="1"/>
  <c r="F283" s="1"/>
  <c r="CP209"/>
  <c r="CN219" s="1"/>
  <c r="G243" s="1"/>
  <c r="CQ210"/>
  <c r="CN220" s="1"/>
  <c r="H243" s="1"/>
  <c r="A135"/>
  <c r="A91"/>
  <c r="BF269"/>
  <c r="BG269" s="1"/>
  <c r="BF256"/>
  <c r="BG256" s="1"/>
  <c r="BF260"/>
  <c r="BG260" s="1"/>
  <c r="BF272"/>
  <c r="BG272" s="1"/>
  <c r="BF264"/>
  <c r="BG264" s="1"/>
  <c r="BF271"/>
  <c r="BG271" s="1"/>
  <c r="BF262"/>
  <c r="BG262" s="1"/>
  <c r="BF265"/>
  <c r="BG265" s="1"/>
  <c r="BF273"/>
  <c r="BG273" s="1"/>
  <c r="BF259"/>
  <c r="BG259" s="1"/>
  <c r="BF257"/>
  <c r="BG257" s="1"/>
  <c r="BF263"/>
  <c r="BG263" s="1"/>
  <c r="BF274"/>
  <c r="BG274" s="1"/>
  <c r="BF266"/>
  <c r="BG266" s="1"/>
  <c r="BF267"/>
  <c r="BG267" s="1"/>
  <c r="BF261"/>
  <c r="BG261" s="1"/>
  <c r="BF255"/>
  <c r="BF258"/>
  <c r="BG258" s="1"/>
  <c r="BF270"/>
  <c r="BG270" s="1"/>
  <c r="BF268"/>
  <c r="BG268" s="1"/>
  <c r="BK305"/>
  <c r="BK308" s="1"/>
  <c r="BK304"/>
  <c r="BK307" s="1"/>
  <c r="DC170"/>
  <c r="DB173" s="1"/>
  <c r="DC169"/>
  <c r="DB172" s="1"/>
  <c r="CW184"/>
  <c r="CX184" s="1"/>
  <c r="CW183"/>
  <c r="CX183" s="1"/>
  <c r="CW182"/>
  <c r="CX182" s="1"/>
  <c r="CW181"/>
  <c r="CX181" s="1"/>
  <c r="CW180"/>
  <c r="CX180" s="1"/>
  <c r="CW175"/>
  <c r="CX175" s="1"/>
  <c r="CW171"/>
  <c r="CX171" s="1"/>
  <c r="CW169"/>
  <c r="CX169" s="1"/>
  <c r="CW179"/>
  <c r="CX179" s="1"/>
  <c r="CW170"/>
  <c r="CX170" s="1"/>
  <c r="CW176"/>
  <c r="CX176" s="1"/>
  <c r="CW168"/>
  <c r="CX168" s="1"/>
  <c r="CW177"/>
  <c r="CX177" s="1"/>
  <c r="CW173"/>
  <c r="CX173" s="1"/>
  <c r="CW178"/>
  <c r="CX178" s="1"/>
  <c r="CW174"/>
  <c r="CX174" s="1"/>
  <c r="CW172"/>
  <c r="CX172" s="1"/>
  <c r="CW167"/>
  <c r="CX167" s="1"/>
  <c r="CW166"/>
  <c r="CX166" s="1"/>
  <c r="CW165"/>
  <c r="CP164"/>
  <c r="CN175" s="1"/>
  <c r="F198" s="1"/>
  <c r="CQ165"/>
  <c r="CN176" s="1"/>
  <c r="G198" s="1"/>
  <c r="A224"/>
  <c r="A269" s="1"/>
  <c r="A314" s="1"/>
  <c r="A179"/>
  <c r="BA300"/>
  <c r="AY311" s="1"/>
  <c r="G328" s="1"/>
  <c r="AZ299"/>
  <c r="AY310" s="1"/>
  <c r="F328" s="1"/>
  <c r="BK262"/>
  <c r="BK261"/>
  <c r="BK263" s="1"/>
  <c r="DB215"/>
  <c r="DB216" s="1"/>
  <c r="DB214"/>
  <c r="DB215" i="53"/>
  <c r="DB216" s="1"/>
  <c r="DB214"/>
  <c r="DD184"/>
  <c r="DE184" s="1"/>
  <c r="DD183"/>
  <c r="DE183" s="1"/>
  <c r="DD182"/>
  <c r="DE182" s="1"/>
  <c r="DD181"/>
  <c r="DE181" s="1"/>
  <c r="DD180"/>
  <c r="DE180" s="1"/>
  <c r="DD179"/>
  <c r="DE179" s="1"/>
  <c r="DD178"/>
  <c r="DE178" s="1"/>
  <c r="DD174"/>
  <c r="DE174" s="1"/>
  <c r="DD173"/>
  <c r="DE173" s="1"/>
  <c r="DD168"/>
  <c r="DE168" s="1"/>
  <c r="DD177"/>
  <c r="DE177" s="1"/>
  <c r="DD175"/>
  <c r="DE175" s="1"/>
  <c r="DD172"/>
  <c r="DE172" s="1"/>
  <c r="DD171"/>
  <c r="DE171" s="1"/>
  <c r="DD170"/>
  <c r="DE170" s="1"/>
  <c r="DD167"/>
  <c r="DE167" s="1"/>
  <c r="DD166"/>
  <c r="DE166" s="1"/>
  <c r="DD165"/>
  <c r="DD176"/>
  <c r="DE176" s="1"/>
  <c r="DD169"/>
  <c r="DE169" s="1"/>
  <c r="A179"/>
  <c r="A224"/>
  <c r="A269" s="1"/>
  <c r="A314" s="1"/>
  <c r="CP209"/>
  <c r="CN219" s="1"/>
  <c r="G243" s="1"/>
  <c r="CQ210"/>
  <c r="CN220" s="1"/>
  <c r="H243" s="1"/>
  <c r="BL266"/>
  <c r="BM266" s="1"/>
  <c r="BL263"/>
  <c r="BM263" s="1"/>
  <c r="BL269"/>
  <c r="BM269" s="1"/>
  <c r="BL270"/>
  <c r="BM270" s="1"/>
  <c r="BL259"/>
  <c r="BM259" s="1"/>
  <c r="BL268"/>
  <c r="BM268" s="1"/>
  <c r="BL258"/>
  <c r="BM258" s="1"/>
  <c r="BL272"/>
  <c r="BM272" s="1"/>
  <c r="BL273"/>
  <c r="BM273" s="1"/>
  <c r="BL257"/>
  <c r="BM257" s="1"/>
  <c r="BL271"/>
  <c r="BM271" s="1"/>
  <c r="BL260"/>
  <c r="BM260" s="1"/>
  <c r="BL261"/>
  <c r="BM261" s="1"/>
  <c r="BL264"/>
  <c r="BM264" s="1"/>
  <c r="BL274"/>
  <c r="BM274" s="1"/>
  <c r="BL262"/>
  <c r="BM262" s="1"/>
  <c r="BL265"/>
  <c r="BM265" s="1"/>
  <c r="BL255"/>
  <c r="BL267"/>
  <c r="BM267" s="1"/>
  <c r="BL256"/>
  <c r="BM256" s="1"/>
  <c r="CX165"/>
  <c r="CU176" s="1"/>
  <c r="G199" s="1"/>
  <c r="CW164"/>
  <c r="CU175" s="1"/>
  <c r="F199" s="1"/>
  <c r="CW227"/>
  <c r="CX227" s="1"/>
  <c r="CW225"/>
  <c r="CX225" s="1"/>
  <c r="CW224"/>
  <c r="CX224" s="1"/>
  <c r="CW221"/>
  <c r="CX221" s="1"/>
  <c r="CW216"/>
  <c r="CX216" s="1"/>
  <c r="CW212"/>
  <c r="CX212" s="1"/>
  <c r="CW226"/>
  <c r="CX226" s="1"/>
  <c r="CW229"/>
  <c r="CX229" s="1"/>
  <c r="CW223"/>
  <c r="CX223" s="1"/>
  <c r="CW220"/>
  <c r="CX220" s="1"/>
  <c r="CW213"/>
  <c r="CX213" s="1"/>
  <c r="CW228"/>
  <c r="CX228" s="1"/>
  <c r="CW218"/>
  <c r="CX218" s="1"/>
  <c r="CW210"/>
  <c r="CW211"/>
  <c r="CX211" s="1"/>
  <c r="CW214"/>
  <c r="CX214" s="1"/>
  <c r="CW222"/>
  <c r="CX222" s="1"/>
  <c r="CW217"/>
  <c r="CX217" s="1"/>
  <c r="CW219"/>
  <c r="CX219" s="1"/>
  <c r="CW215"/>
  <c r="CX215" s="1"/>
  <c r="BG300"/>
  <c r="BE311" s="1"/>
  <c r="G329" s="1"/>
  <c r="BF299"/>
  <c r="BE310" s="1"/>
  <c r="F329" s="1"/>
  <c r="A135"/>
  <c r="A91"/>
  <c r="BG255"/>
  <c r="BE266" s="1"/>
  <c r="G284" s="1"/>
  <c r="BF254"/>
  <c r="BE265" s="1"/>
  <c r="F284" s="1"/>
  <c r="BL311"/>
  <c r="BM311" s="1"/>
  <c r="BL308"/>
  <c r="BM308" s="1"/>
  <c r="BL314"/>
  <c r="BM314" s="1"/>
  <c r="BL307"/>
  <c r="BM307" s="1"/>
  <c r="BL319"/>
  <c r="BM319" s="1"/>
  <c r="BL302"/>
  <c r="BM302" s="1"/>
  <c r="BL313"/>
  <c r="BM313" s="1"/>
  <c r="BL303"/>
  <c r="BM303" s="1"/>
  <c r="BL317"/>
  <c r="BM317" s="1"/>
  <c r="BL309"/>
  <c r="BM309" s="1"/>
  <c r="BL304"/>
  <c r="BM304" s="1"/>
  <c r="BL316"/>
  <c r="BM316" s="1"/>
  <c r="BL310"/>
  <c r="BM310" s="1"/>
  <c r="BL318"/>
  <c r="BM318" s="1"/>
  <c r="BL305"/>
  <c r="BM305" s="1"/>
  <c r="BL315"/>
  <c r="BM315" s="1"/>
  <c r="BL306"/>
  <c r="BM306" s="1"/>
  <c r="BL300"/>
  <c r="BL312"/>
  <c r="BM312" s="1"/>
  <c r="BL301"/>
  <c r="BM301" s="1"/>
  <c r="A135" i="52"/>
  <c r="A91"/>
  <c r="DD227"/>
  <c r="DE227" s="1"/>
  <c r="DD225"/>
  <c r="DE225" s="1"/>
  <c r="DD218"/>
  <c r="DE218" s="1"/>
  <c r="DD216"/>
  <c r="DE216" s="1"/>
  <c r="DD211"/>
  <c r="DE211" s="1"/>
  <c r="DD226"/>
  <c r="DE226" s="1"/>
  <c r="DD229"/>
  <c r="DE229" s="1"/>
  <c r="DD219"/>
  <c r="DE219" s="1"/>
  <c r="DD221"/>
  <c r="DE221" s="1"/>
  <c r="DD213"/>
  <c r="DE213" s="1"/>
  <c r="DD210"/>
  <c r="DD220"/>
  <c r="DE220" s="1"/>
  <c r="DD224"/>
  <c r="DE224" s="1"/>
  <c r="DD214"/>
  <c r="DE214" s="1"/>
  <c r="DD223"/>
  <c r="DE223" s="1"/>
  <c r="DD228"/>
  <c r="DE228" s="1"/>
  <c r="DD222"/>
  <c r="DE222" s="1"/>
  <c r="DD212"/>
  <c r="DE212" s="1"/>
  <c r="DD215"/>
  <c r="DE215" s="1"/>
  <c r="DD217"/>
  <c r="DE217" s="1"/>
  <c r="CP164"/>
  <c r="CN175" s="1"/>
  <c r="F198" s="1"/>
  <c r="CQ165"/>
  <c r="CN176" s="1"/>
  <c r="G198" s="1"/>
  <c r="BK305"/>
  <c r="BK308" s="1"/>
  <c r="BK304"/>
  <c r="BK307" s="1"/>
  <c r="DC170"/>
  <c r="DB173" s="1"/>
  <c r="DC169"/>
  <c r="DB172" s="1"/>
  <c r="BK261"/>
  <c r="BK263" s="1"/>
  <c r="BK262"/>
  <c r="CW184"/>
  <c r="CX184" s="1"/>
  <c r="CW183"/>
  <c r="CX183" s="1"/>
  <c r="CW182"/>
  <c r="CX182" s="1"/>
  <c r="CW181"/>
  <c r="CX181" s="1"/>
  <c r="CW180"/>
  <c r="CX180" s="1"/>
  <c r="CW179"/>
  <c r="CX179" s="1"/>
  <c r="CW178"/>
  <c r="CX178" s="1"/>
  <c r="CW174"/>
  <c r="CX174" s="1"/>
  <c r="CW172"/>
  <c r="CX172" s="1"/>
  <c r="CW170"/>
  <c r="CX170" s="1"/>
  <c r="CW176"/>
  <c r="CX176" s="1"/>
  <c r="CW171"/>
  <c r="CX171" s="1"/>
  <c r="CW169"/>
  <c r="CX169" s="1"/>
  <c r="CW167"/>
  <c r="CX167" s="1"/>
  <c r="CW166"/>
  <c r="CX166" s="1"/>
  <c r="CW165"/>
  <c r="CW175"/>
  <c r="CX175" s="1"/>
  <c r="CW168"/>
  <c r="CX168" s="1"/>
  <c r="CW177"/>
  <c r="CX177" s="1"/>
  <c r="CW173"/>
  <c r="CX173" s="1"/>
  <c r="BF310"/>
  <c r="BG310" s="1"/>
  <c r="BF317"/>
  <c r="BG317" s="1"/>
  <c r="BF318"/>
  <c r="BG318" s="1"/>
  <c r="BF304"/>
  <c r="BG304" s="1"/>
  <c r="BF319"/>
  <c r="BG319" s="1"/>
  <c r="BF311"/>
  <c r="BG311" s="1"/>
  <c r="BF313"/>
  <c r="BG313" s="1"/>
  <c r="BF303"/>
  <c r="BG303" s="1"/>
  <c r="BF312"/>
  <c r="BG312" s="1"/>
  <c r="BF301"/>
  <c r="BG301" s="1"/>
  <c r="BF316"/>
  <c r="BG316" s="1"/>
  <c r="BF300"/>
  <c r="BF305"/>
  <c r="BG305" s="1"/>
  <c r="BF314"/>
  <c r="BG314" s="1"/>
  <c r="BF315"/>
  <c r="BG315" s="1"/>
  <c r="BF306"/>
  <c r="BG306" s="1"/>
  <c r="BF308"/>
  <c r="BG308" s="1"/>
  <c r="BF307"/>
  <c r="BG307" s="1"/>
  <c r="BF309"/>
  <c r="BG309" s="1"/>
  <c r="BF302"/>
  <c r="BG302" s="1"/>
  <c r="BF262"/>
  <c r="BG262" s="1"/>
  <c r="BF269"/>
  <c r="BG269" s="1"/>
  <c r="BF259"/>
  <c r="BG259" s="1"/>
  <c r="BF255"/>
  <c r="BF274"/>
  <c r="BG274" s="1"/>
  <c r="BF263"/>
  <c r="BG263" s="1"/>
  <c r="BF268"/>
  <c r="BG268" s="1"/>
  <c r="BF273"/>
  <c r="BG273" s="1"/>
  <c r="BF272"/>
  <c r="BG272" s="1"/>
  <c r="BF267"/>
  <c r="BG267" s="1"/>
  <c r="BF256"/>
  <c r="BG256" s="1"/>
  <c r="BF264"/>
  <c r="BG264" s="1"/>
  <c r="BF257"/>
  <c r="BG257" s="1"/>
  <c r="BF270"/>
  <c r="BG270" s="1"/>
  <c r="BF271"/>
  <c r="BG271" s="1"/>
  <c r="BF265"/>
  <c r="BG265" s="1"/>
  <c r="BF258"/>
  <c r="BG258" s="1"/>
  <c r="BF261"/>
  <c r="BG261" s="1"/>
  <c r="BF260"/>
  <c r="BG260" s="1"/>
  <c r="BF266"/>
  <c r="BG266" s="1"/>
  <c r="A224"/>
  <c r="A269" s="1"/>
  <c r="A314" s="1"/>
  <c r="A179"/>
  <c r="CW209"/>
  <c r="CU219" s="1"/>
  <c r="G244" s="1"/>
  <c r="CX210"/>
  <c r="CU220" s="1"/>
  <c r="H244" s="1"/>
  <c r="AZ299"/>
  <c r="AY310" s="1"/>
  <c r="F328" s="1"/>
  <c r="BA300"/>
  <c r="AY311" s="1"/>
  <c r="G328" s="1"/>
  <c r="AZ254"/>
  <c r="AY265" s="1"/>
  <c r="F283" s="1"/>
  <c r="BA255"/>
  <c r="AY266" s="1"/>
  <c r="G283" s="1"/>
  <c r="DD182" i="51"/>
  <c r="DE182" s="1"/>
  <c r="DD181"/>
  <c r="DE181" s="1"/>
  <c r="DD180"/>
  <c r="DE180" s="1"/>
  <c r="DD179"/>
  <c r="DE179" s="1"/>
  <c r="DD184"/>
  <c r="DE184" s="1"/>
  <c r="DD183"/>
  <c r="DE183" s="1"/>
  <c r="DD177"/>
  <c r="DE177" s="1"/>
  <c r="DD175"/>
  <c r="DE175" s="1"/>
  <c r="DD169"/>
  <c r="DE169" s="1"/>
  <c r="DD167"/>
  <c r="DE167" s="1"/>
  <c r="DD166"/>
  <c r="DE166" s="1"/>
  <c r="DD165"/>
  <c r="DD171"/>
  <c r="DE171" s="1"/>
  <c r="DD170"/>
  <c r="DE170" s="1"/>
  <c r="DD176"/>
  <c r="DE176" s="1"/>
  <c r="DD168"/>
  <c r="DE168" s="1"/>
  <c r="DD178"/>
  <c r="DE178" s="1"/>
  <c r="DD174"/>
  <c r="DE174" s="1"/>
  <c r="DD173"/>
  <c r="DE173" s="1"/>
  <c r="DD172"/>
  <c r="DE172" s="1"/>
  <c r="CP209"/>
  <c r="CN219" s="1"/>
  <c r="G243" s="1"/>
  <c r="CQ210"/>
  <c r="CN220" s="1"/>
  <c r="H243" s="1"/>
  <c r="A134"/>
  <c r="A90"/>
  <c r="BK262"/>
  <c r="BK261"/>
  <c r="BK263" s="1"/>
  <c r="BF258"/>
  <c r="BG258" s="1"/>
  <c r="BF260"/>
  <c r="BG260" s="1"/>
  <c r="BF268"/>
  <c r="BG268" s="1"/>
  <c r="BF270"/>
  <c r="BG270" s="1"/>
  <c r="BF273"/>
  <c r="BG273" s="1"/>
  <c r="BF257"/>
  <c r="BG257" s="1"/>
  <c r="BF255"/>
  <c r="BF261"/>
  <c r="BG261" s="1"/>
  <c r="BF272"/>
  <c r="BG272" s="1"/>
  <c r="BF256"/>
  <c r="BG256" s="1"/>
  <c r="BF269"/>
  <c r="BG269" s="1"/>
  <c r="BF267"/>
  <c r="BG267" s="1"/>
  <c r="BF262"/>
  <c r="BG262" s="1"/>
  <c r="BF266"/>
  <c r="BG266" s="1"/>
  <c r="BF264"/>
  <c r="BG264" s="1"/>
  <c r="BF259"/>
  <c r="BG259" s="1"/>
  <c r="BF271"/>
  <c r="BG271" s="1"/>
  <c r="BF263"/>
  <c r="BG263" s="1"/>
  <c r="BF274"/>
  <c r="BG274" s="1"/>
  <c r="BF265"/>
  <c r="BG265" s="1"/>
  <c r="AZ299"/>
  <c r="AY310" s="1"/>
  <c r="F328" s="1"/>
  <c r="BA300"/>
  <c r="AY311" s="1"/>
  <c r="G328" s="1"/>
  <c r="A223"/>
  <c r="A268" s="1"/>
  <c r="A313" s="1"/>
  <c r="A178"/>
  <c r="BK305"/>
  <c r="BK308" s="1"/>
  <c r="BK304"/>
  <c r="BK307" s="1"/>
  <c r="BA255"/>
  <c r="AY266" s="1"/>
  <c r="G283" s="1"/>
  <c r="AZ254"/>
  <c r="AY265" s="1"/>
  <c r="F283" s="1"/>
  <c r="BF315"/>
  <c r="BG315" s="1"/>
  <c r="BF306"/>
  <c r="BG306" s="1"/>
  <c r="BF310"/>
  <c r="BG310" s="1"/>
  <c r="BF307"/>
  <c r="BG307" s="1"/>
  <c r="BF309"/>
  <c r="BG309" s="1"/>
  <c r="BF301"/>
  <c r="BG301" s="1"/>
  <c r="BF313"/>
  <c r="BG313" s="1"/>
  <c r="BF317"/>
  <c r="BG317" s="1"/>
  <c r="BF318"/>
  <c r="BG318" s="1"/>
  <c r="BF302"/>
  <c r="BG302" s="1"/>
  <c r="BF303"/>
  <c r="BG303" s="1"/>
  <c r="BF319"/>
  <c r="BG319" s="1"/>
  <c r="BF311"/>
  <c r="BG311" s="1"/>
  <c r="BF316"/>
  <c r="BG316" s="1"/>
  <c r="BF312"/>
  <c r="BG312" s="1"/>
  <c r="BF304"/>
  <c r="BG304" s="1"/>
  <c r="BF308"/>
  <c r="BG308" s="1"/>
  <c r="BF305"/>
  <c r="BG305" s="1"/>
  <c r="BF314"/>
  <c r="BG314" s="1"/>
  <c r="BF300"/>
  <c r="CW228"/>
  <c r="CX228" s="1"/>
  <c r="CW226"/>
  <c r="CX226" s="1"/>
  <c r="CW210"/>
  <c r="CW219"/>
  <c r="CX219" s="1"/>
  <c r="CW222"/>
  <c r="CX222" s="1"/>
  <c r="CW212"/>
  <c r="CX212" s="1"/>
  <c r="CW221"/>
  <c r="CX221" s="1"/>
  <c r="CW220"/>
  <c r="CX220" s="1"/>
  <c r="CW211"/>
  <c r="CX211" s="1"/>
  <c r="CW225"/>
  <c r="CX225" s="1"/>
  <c r="CW223"/>
  <c r="CX223" s="1"/>
  <c r="CW224"/>
  <c r="CX224" s="1"/>
  <c r="CW214"/>
  <c r="CX214" s="1"/>
  <c r="CW215"/>
  <c r="CX215" s="1"/>
  <c r="CW229"/>
  <c r="CX229" s="1"/>
  <c r="CW227"/>
  <c r="CX227" s="1"/>
  <c r="CW213"/>
  <c r="CX213" s="1"/>
  <c r="CW217"/>
  <c r="CX217" s="1"/>
  <c r="CW218"/>
  <c r="CX218" s="1"/>
  <c r="CW216"/>
  <c r="CX216" s="1"/>
  <c r="DB215"/>
  <c r="DB216" s="1"/>
  <c r="DB214"/>
  <c r="CW164"/>
  <c r="CU175" s="1"/>
  <c r="F199" s="1"/>
  <c r="CX165"/>
  <c r="CU176" s="1"/>
  <c r="G199" s="1"/>
  <c r="BK262" i="50"/>
  <c r="BK261"/>
  <c r="BK263" s="1"/>
  <c r="BF308"/>
  <c r="BG308" s="1"/>
  <c r="BF307"/>
  <c r="BG307" s="1"/>
  <c r="BF312"/>
  <c r="BG312" s="1"/>
  <c r="BF313"/>
  <c r="BG313" s="1"/>
  <c r="BF303"/>
  <c r="BG303" s="1"/>
  <c r="BF309"/>
  <c r="BG309" s="1"/>
  <c r="BF302"/>
  <c r="BG302" s="1"/>
  <c r="BF315"/>
  <c r="BG315" s="1"/>
  <c r="BF306"/>
  <c r="BG306" s="1"/>
  <c r="BF310"/>
  <c r="BG310" s="1"/>
  <c r="BF317"/>
  <c r="BG317" s="1"/>
  <c r="BF301"/>
  <c r="BG301" s="1"/>
  <c r="BF314"/>
  <c r="BG314" s="1"/>
  <c r="BF319"/>
  <c r="BG319" s="1"/>
  <c r="BF311"/>
  <c r="BG311" s="1"/>
  <c r="BF316"/>
  <c r="BG316" s="1"/>
  <c r="BF300"/>
  <c r="BF305"/>
  <c r="BG305" s="1"/>
  <c r="BF318"/>
  <c r="BG318" s="1"/>
  <c r="BF304"/>
  <c r="BG304" s="1"/>
  <c r="A91"/>
  <c r="A135"/>
  <c r="CW216"/>
  <c r="CX216" s="1"/>
  <c r="CW217"/>
  <c r="CX217" s="1"/>
  <c r="CW218"/>
  <c r="CX218" s="1"/>
  <c r="CW227"/>
  <c r="CX227" s="1"/>
  <c r="CW211"/>
  <c r="CX211" s="1"/>
  <c r="CW228"/>
  <c r="CX228" s="1"/>
  <c r="CW226"/>
  <c r="CX226" s="1"/>
  <c r="CW219"/>
  <c r="CX219" s="1"/>
  <c r="CW223"/>
  <c r="CX223" s="1"/>
  <c r="CW213"/>
  <c r="CX213" s="1"/>
  <c r="CW210"/>
  <c r="CW220"/>
  <c r="CX220" s="1"/>
  <c r="CW214"/>
  <c r="CX214" s="1"/>
  <c r="CW225"/>
  <c r="CX225" s="1"/>
  <c r="CW222"/>
  <c r="CX222" s="1"/>
  <c r="CW215"/>
  <c r="CX215" s="1"/>
  <c r="CW224"/>
  <c r="CX224" s="1"/>
  <c r="CW229"/>
  <c r="CX229" s="1"/>
  <c r="CW212"/>
  <c r="CX212" s="1"/>
  <c r="CW221"/>
  <c r="CX221" s="1"/>
  <c r="DC169"/>
  <c r="DB172" s="1"/>
  <c r="DC170"/>
  <c r="DB173" s="1"/>
  <c r="BF266"/>
  <c r="BG266" s="1"/>
  <c r="BF271"/>
  <c r="BG271" s="1"/>
  <c r="BF267"/>
  <c r="BG267" s="1"/>
  <c r="BF261"/>
  <c r="BG261" s="1"/>
  <c r="BF255"/>
  <c r="BF257"/>
  <c r="BG257" s="1"/>
  <c r="BF258"/>
  <c r="BG258" s="1"/>
  <c r="BF263"/>
  <c r="BG263" s="1"/>
  <c r="BF269"/>
  <c r="BG269" s="1"/>
  <c r="BF272"/>
  <c r="BG272" s="1"/>
  <c r="BF256"/>
  <c r="BG256" s="1"/>
  <c r="BF268"/>
  <c r="BG268" s="1"/>
  <c r="BF273"/>
  <c r="BG273" s="1"/>
  <c r="BF259"/>
  <c r="BG259" s="1"/>
  <c r="BF270"/>
  <c r="BG270" s="1"/>
  <c r="BF274"/>
  <c r="BG274" s="1"/>
  <c r="BF265"/>
  <c r="BG265" s="1"/>
  <c r="BF264"/>
  <c r="BG264" s="1"/>
  <c r="BF262"/>
  <c r="BG262" s="1"/>
  <c r="BF260"/>
  <c r="BG260" s="1"/>
  <c r="BK305"/>
  <c r="BK308" s="1"/>
  <c r="BK304"/>
  <c r="BK307" s="1"/>
  <c r="BA255"/>
  <c r="AY266" s="1"/>
  <c r="G283" s="1"/>
  <c r="AZ254"/>
  <c r="AY265" s="1"/>
  <c r="F283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5"/>
  <c r="CX175" s="1"/>
  <c r="CW171"/>
  <c r="CX171" s="1"/>
  <c r="CW169"/>
  <c r="CX169" s="1"/>
  <c r="CW177"/>
  <c r="CX177" s="1"/>
  <c r="CW173"/>
  <c r="CX173" s="1"/>
  <c r="CW168"/>
  <c r="CX168" s="1"/>
  <c r="CW167"/>
  <c r="CX167" s="1"/>
  <c r="CW166"/>
  <c r="CX166" s="1"/>
  <c r="CW165"/>
  <c r="CW170"/>
  <c r="CX170" s="1"/>
  <c r="CW178"/>
  <c r="CX178" s="1"/>
  <c r="CW174"/>
  <c r="CX174" s="1"/>
  <c r="CW172"/>
  <c r="CX172" s="1"/>
  <c r="A224"/>
  <c r="A269" s="1"/>
  <c r="A314" s="1"/>
  <c r="A179"/>
  <c r="BA300"/>
  <c r="AY311" s="1"/>
  <c r="G328" s="1"/>
  <c r="AZ299"/>
  <c r="AY310" s="1"/>
  <c r="F328" s="1"/>
  <c r="CQ210"/>
  <c r="CN220" s="1"/>
  <c r="H243" s="1"/>
  <c r="CP209"/>
  <c r="CN219" s="1"/>
  <c r="G243" s="1"/>
  <c r="CQ165"/>
  <c r="CN176" s="1"/>
  <c r="G198" s="1"/>
  <c r="CP164"/>
  <c r="CN175" s="1"/>
  <c r="F198" s="1"/>
  <c r="DB215"/>
  <c r="DB216" s="1"/>
  <c r="DB214"/>
  <c r="A135" i="49"/>
  <c r="A91"/>
  <c r="BF315"/>
  <c r="BG315" s="1"/>
  <c r="BF306"/>
  <c r="BG306" s="1"/>
  <c r="BF310"/>
  <c r="BG310" s="1"/>
  <c r="BF307"/>
  <c r="BG307" s="1"/>
  <c r="BF309"/>
  <c r="BG309" s="1"/>
  <c r="BF302"/>
  <c r="BG302" s="1"/>
  <c r="BF300"/>
  <c r="BF313"/>
  <c r="BG313" s="1"/>
  <c r="BF317"/>
  <c r="BG317" s="1"/>
  <c r="BF318"/>
  <c r="BG318" s="1"/>
  <c r="BF304"/>
  <c r="BG304" s="1"/>
  <c r="BF303"/>
  <c r="BG303" s="1"/>
  <c r="BF319"/>
  <c r="BG319" s="1"/>
  <c r="BF311"/>
  <c r="BG311" s="1"/>
  <c r="BF312"/>
  <c r="BG312" s="1"/>
  <c r="BF308"/>
  <c r="BG308" s="1"/>
  <c r="BF305"/>
  <c r="BG305" s="1"/>
  <c r="BF314"/>
  <c r="BG314" s="1"/>
  <c r="BF301"/>
  <c r="BG301" s="1"/>
  <c r="BF316"/>
  <c r="BG316" s="1"/>
  <c r="CW164"/>
  <c r="CU175" s="1"/>
  <c r="F199" s="1"/>
  <c r="CX165"/>
  <c r="CU176" s="1"/>
  <c r="G199" s="1"/>
  <c r="BA255"/>
  <c r="AY266" s="1"/>
  <c r="G283" s="1"/>
  <c r="AZ254"/>
  <c r="AY265" s="1"/>
  <c r="F283" s="1"/>
  <c r="CW227"/>
  <c r="CX227" s="1"/>
  <c r="CW216"/>
  <c r="CX216" s="1"/>
  <c r="CW222"/>
  <c r="CX222" s="1"/>
  <c r="CW211"/>
  <c r="CX211" s="1"/>
  <c r="CW221"/>
  <c r="CX221" s="1"/>
  <c r="CW224"/>
  <c r="CX224" s="1"/>
  <c r="CW226"/>
  <c r="CX226" s="1"/>
  <c r="CW213"/>
  <c r="CX213" s="1"/>
  <c r="CW217"/>
  <c r="CX217" s="1"/>
  <c r="CW212"/>
  <c r="CX212" s="1"/>
  <c r="CW228"/>
  <c r="CX228" s="1"/>
  <c r="CW225"/>
  <c r="CX225" s="1"/>
  <c r="CW214"/>
  <c r="CX214" s="1"/>
  <c r="CW219"/>
  <c r="CX219" s="1"/>
  <c r="CW223"/>
  <c r="CX223" s="1"/>
  <c r="CW229"/>
  <c r="CX229" s="1"/>
  <c r="CW215"/>
  <c r="CX215" s="1"/>
  <c r="CW220"/>
  <c r="CX220" s="1"/>
  <c r="CW218"/>
  <c r="CX218" s="1"/>
  <c r="CW210"/>
  <c r="DB214"/>
  <c r="DB215"/>
  <c r="DB216" s="1"/>
  <c r="BK305"/>
  <c r="BK308" s="1"/>
  <c r="BK304"/>
  <c r="BK307" s="1"/>
  <c r="CQ210"/>
  <c r="CN220" s="1"/>
  <c r="H243" s="1"/>
  <c r="CP209"/>
  <c r="CN219" s="1"/>
  <c r="G243" s="1"/>
  <c r="BF273"/>
  <c r="BG273" s="1"/>
  <c r="BF259"/>
  <c r="BG259" s="1"/>
  <c r="BF256"/>
  <c r="BG256" s="1"/>
  <c r="BF260"/>
  <c r="BG260" s="1"/>
  <c r="BF272"/>
  <c r="BG272" s="1"/>
  <c r="BF267"/>
  <c r="BG267" s="1"/>
  <c r="BF261"/>
  <c r="BG261" s="1"/>
  <c r="BF255"/>
  <c r="BF271"/>
  <c r="BG271" s="1"/>
  <c r="BF262"/>
  <c r="BG262" s="1"/>
  <c r="BF265"/>
  <c r="BG265" s="1"/>
  <c r="BF257"/>
  <c r="BG257" s="1"/>
  <c r="BF269"/>
  <c r="BG269" s="1"/>
  <c r="BF263"/>
  <c r="BG263" s="1"/>
  <c r="BF274"/>
  <c r="BG274" s="1"/>
  <c r="BF266"/>
  <c r="BG266" s="1"/>
  <c r="BF258"/>
  <c r="BG258" s="1"/>
  <c r="BF264"/>
  <c r="BG264" s="1"/>
  <c r="BF270"/>
  <c r="BG270" s="1"/>
  <c r="BF268"/>
  <c r="BG268" s="1"/>
  <c r="A224"/>
  <c r="A269" s="1"/>
  <c r="A314" s="1"/>
  <c r="A179"/>
  <c r="BA300"/>
  <c r="AY311" s="1"/>
  <c r="G328" s="1"/>
  <c r="AZ299"/>
  <c r="AY310" s="1"/>
  <c r="F328" s="1"/>
  <c r="BK262"/>
  <c r="BK261"/>
  <c r="BK263" s="1"/>
  <c r="DD184"/>
  <c r="DE184" s="1"/>
  <c r="DD177"/>
  <c r="DE177" s="1"/>
  <c r="DD175"/>
  <c r="DE175" s="1"/>
  <c r="DD178"/>
  <c r="DE178" s="1"/>
  <c r="DD174"/>
  <c r="DE174" s="1"/>
  <c r="DD173"/>
  <c r="DE173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71"/>
  <c r="DE171" s="1"/>
  <c r="DD170"/>
  <c r="DE170" s="1"/>
  <c r="DD168"/>
  <c r="DE168" s="1"/>
  <c r="DD167"/>
  <c r="DE167" s="1"/>
  <c r="DD166"/>
  <c r="DE166" s="1"/>
  <c r="DD165"/>
  <c r="DD169"/>
  <c r="DE169" s="1"/>
  <c r="BK261" i="48"/>
  <c r="BK263" s="1"/>
  <c r="BK262"/>
  <c r="BF272"/>
  <c r="BG272" s="1"/>
  <c r="BF273"/>
  <c r="BG273" s="1"/>
  <c r="BF259"/>
  <c r="BG259" s="1"/>
  <c r="BF266"/>
  <c r="BG266" s="1"/>
  <c r="BF271"/>
  <c r="BG271" s="1"/>
  <c r="BF267"/>
  <c r="BG267" s="1"/>
  <c r="BF261"/>
  <c r="BG261" s="1"/>
  <c r="BF255"/>
  <c r="BF258"/>
  <c r="BG258" s="1"/>
  <c r="BF263"/>
  <c r="BG263" s="1"/>
  <c r="BF257"/>
  <c r="BG257" s="1"/>
  <c r="BF269"/>
  <c r="BG269" s="1"/>
  <c r="BF270"/>
  <c r="BG270" s="1"/>
  <c r="BF274"/>
  <c r="BG274" s="1"/>
  <c r="BF265"/>
  <c r="BG265" s="1"/>
  <c r="BF262"/>
  <c r="BG262" s="1"/>
  <c r="BF264"/>
  <c r="BG264" s="1"/>
  <c r="BF256"/>
  <c r="BG256" s="1"/>
  <c r="BF268"/>
  <c r="BG268" s="1"/>
  <c r="BF260"/>
  <c r="BG260" s="1"/>
  <c r="DC170"/>
  <c r="DB173" s="1"/>
  <c r="DC169"/>
  <c r="DB172" s="1"/>
  <c r="A224"/>
  <c r="A269" s="1"/>
  <c r="A314" s="1"/>
  <c r="A179"/>
  <c r="A135"/>
  <c r="A91"/>
  <c r="CW175"/>
  <c r="CX175" s="1"/>
  <c r="CW171"/>
  <c r="CX171" s="1"/>
  <c r="CW169"/>
  <c r="CX169" s="1"/>
  <c r="CW177"/>
  <c r="CX177" s="1"/>
  <c r="CW173"/>
  <c r="CX173" s="1"/>
  <c r="CW168"/>
  <c r="CX168" s="1"/>
  <c r="CW167"/>
  <c r="CX167" s="1"/>
  <c r="CW166"/>
  <c r="CX166" s="1"/>
  <c r="CW165"/>
  <c r="CW178"/>
  <c r="CX178" s="1"/>
  <c r="CW174"/>
  <c r="CX174" s="1"/>
  <c r="CW172"/>
  <c r="CX172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BK305"/>
  <c r="BK308" s="1"/>
  <c r="BK304"/>
  <c r="BK307" s="1"/>
  <c r="CQ210"/>
  <c r="CN220" s="1"/>
  <c r="H243" s="1"/>
  <c r="CP209"/>
  <c r="CN219" s="1"/>
  <c r="G243" s="1"/>
  <c r="AZ299"/>
  <c r="AY310" s="1"/>
  <c r="F328" s="1"/>
  <c r="BA300"/>
  <c r="AY311" s="1"/>
  <c r="G328" s="1"/>
  <c r="CW221"/>
  <c r="CX221" s="1"/>
  <c r="CW219"/>
  <c r="CX219" s="1"/>
  <c r="CW218"/>
  <c r="CX218" s="1"/>
  <c r="CW226"/>
  <c r="CX226" s="1"/>
  <c r="CW210"/>
  <c r="CW223"/>
  <c r="CX223" s="1"/>
  <c r="CW220"/>
  <c r="CX220" s="1"/>
  <c r="CW222"/>
  <c r="CX222" s="1"/>
  <c r="CW214"/>
  <c r="CX214" s="1"/>
  <c r="CW227"/>
  <c r="CX227" s="1"/>
  <c r="CW224"/>
  <c r="CX224" s="1"/>
  <c r="CW225"/>
  <c r="CX225" s="1"/>
  <c r="CW212"/>
  <c r="CX212" s="1"/>
  <c r="CW215"/>
  <c r="CX215" s="1"/>
  <c r="CW213"/>
  <c r="CX213" s="1"/>
  <c r="CW229"/>
  <c r="CX229" s="1"/>
  <c r="CW228"/>
  <c r="CX228" s="1"/>
  <c r="CW217"/>
  <c r="CX217" s="1"/>
  <c r="CW216"/>
  <c r="CX216" s="1"/>
  <c r="CW211"/>
  <c r="CX211" s="1"/>
  <c r="CQ165"/>
  <c r="CN176" s="1"/>
  <c r="G198" s="1"/>
  <c r="CP164"/>
  <c r="CN175" s="1"/>
  <c r="F198" s="1"/>
  <c r="BA255"/>
  <c r="AY266" s="1"/>
  <c r="G283" s="1"/>
  <c r="AZ254"/>
  <c r="AY265" s="1"/>
  <c r="F283" s="1"/>
  <c r="BF308"/>
  <c r="BG308" s="1"/>
  <c r="BF307"/>
  <c r="BG307" s="1"/>
  <c r="BF312"/>
  <c r="BG312" s="1"/>
  <c r="BF315"/>
  <c r="BG315" s="1"/>
  <c r="BF306"/>
  <c r="BG306" s="1"/>
  <c r="BF310"/>
  <c r="BG310" s="1"/>
  <c r="BF317"/>
  <c r="BG317" s="1"/>
  <c r="BF301"/>
  <c r="BG301" s="1"/>
  <c r="BF314"/>
  <c r="BG314" s="1"/>
  <c r="BF313"/>
  <c r="BG313" s="1"/>
  <c r="BF303"/>
  <c r="BG303" s="1"/>
  <c r="BF309"/>
  <c r="BG309" s="1"/>
  <c r="BF302"/>
  <c r="BG302" s="1"/>
  <c r="BF319"/>
  <c r="BG319" s="1"/>
  <c r="BF311"/>
  <c r="BG311" s="1"/>
  <c r="BF316"/>
  <c r="BG316" s="1"/>
  <c r="BF300"/>
  <c r="BF305"/>
  <c r="BG305" s="1"/>
  <c r="BF318"/>
  <c r="BG318" s="1"/>
  <c r="BF304"/>
  <c r="BG304" s="1"/>
  <c r="DB214"/>
  <c r="DB215"/>
  <c r="DB216" s="1"/>
  <c r="A137" i="47"/>
  <c r="A93"/>
  <c r="BF262"/>
  <c r="BG262" s="1"/>
  <c r="BF267"/>
  <c r="BG267" s="1"/>
  <c r="BF266"/>
  <c r="BG266" s="1"/>
  <c r="BF271"/>
  <c r="BG271" s="1"/>
  <c r="BF259"/>
  <c r="BG259" s="1"/>
  <c r="BF261"/>
  <c r="BG261" s="1"/>
  <c r="BF272"/>
  <c r="BG272" s="1"/>
  <c r="BF269"/>
  <c r="BG269" s="1"/>
  <c r="BF263"/>
  <c r="BG263" s="1"/>
  <c r="BF257"/>
  <c r="BG257" s="1"/>
  <c r="BF255"/>
  <c r="BF264"/>
  <c r="BG264" s="1"/>
  <c r="BF270"/>
  <c r="BG270" s="1"/>
  <c r="BF274"/>
  <c r="BG274" s="1"/>
  <c r="BF265"/>
  <c r="BG265" s="1"/>
  <c r="BF256"/>
  <c r="BG256" s="1"/>
  <c r="BF273"/>
  <c r="BG273" s="1"/>
  <c r="BF268"/>
  <c r="BG268" s="1"/>
  <c r="BF260"/>
  <c r="BG260" s="1"/>
  <c r="BF258"/>
  <c r="BG258" s="1"/>
  <c r="BK261"/>
  <c r="BK263" s="1"/>
  <c r="BK262"/>
  <c r="BK305"/>
  <c r="BK308" s="1"/>
  <c r="BK304"/>
  <c r="BK307" s="1"/>
  <c r="DC170"/>
  <c r="DB173" s="1"/>
  <c r="DC169"/>
  <c r="DB172" s="1"/>
  <c r="CP164"/>
  <c r="CN175" s="1"/>
  <c r="F198" s="1"/>
  <c r="CQ165"/>
  <c r="CN176" s="1"/>
  <c r="G198" s="1"/>
  <c r="BA300"/>
  <c r="AY311" s="1"/>
  <c r="G328" s="1"/>
  <c r="AZ299"/>
  <c r="AY310" s="1"/>
  <c r="F328" s="1"/>
  <c r="CW228"/>
  <c r="CX228" s="1"/>
  <c r="CW229"/>
  <c r="CX229" s="1"/>
  <c r="CW217"/>
  <c r="CX217" s="1"/>
  <c r="CW226"/>
  <c r="CX226" s="1"/>
  <c r="CW213"/>
  <c r="CX213" s="1"/>
  <c r="CW210"/>
  <c r="CW221"/>
  <c r="CX221" s="1"/>
  <c r="CW219"/>
  <c r="CX219" s="1"/>
  <c r="CW218"/>
  <c r="CX218" s="1"/>
  <c r="CW214"/>
  <c r="CX214" s="1"/>
  <c r="CW212"/>
  <c r="CX212" s="1"/>
  <c r="CW223"/>
  <c r="CX223" s="1"/>
  <c r="CW220"/>
  <c r="CX220" s="1"/>
  <c r="CW222"/>
  <c r="CX222" s="1"/>
  <c r="CW215"/>
  <c r="CX215" s="1"/>
  <c r="CW227"/>
  <c r="CX227" s="1"/>
  <c r="CW224"/>
  <c r="CX224" s="1"/>
  <c r="CW225"/>
  <c r="CX225" s="1"/>
  <c r="CW216"/>
  <c r="CX216" s="1"/>
  <c r="CW211"/>
  <c r="CX211" s="1"/>
  <c r="BA255"/>
  <c r="AY266" s="1"/>
  <c r="G283" s="1"/>
  <c r="AZ254"/>
  <c r="AY265" s="1"/>
  <c r="F283" s="1"/>
  <c r="CW178"/>
  <c r="CX178" s="1"/>
  <c r="CW176"/>
  <c r="CX176" s="1"/>
  <c r="CW171"/>
  <c r="CX171" s="1"/>
  <c r="CW175"/>
  <c r="CX175" s="1"/>
  <c r="CW173"/>
  <c r="CX173" s="1"/>
  <c r="CW177"/>
  <c r="CX177" s="1"/>
  <c r="CW174"/>
  <c r="CX174" s="1"/>
  <c r="CW172"/>
  <c r="CX172" s="1"/>
  <c r="CW184"/>
  <c r="CX184" s="1"/>
  <c r="CW183"/>
  <c r="CX183" s="1"/>
  <c r="CW182"/>
  <c r="CX182" s="1"/>
  <c r="CW181"/>
  <c r="CX181" s="1"/>
  <c r="CW180"/>
  <c r="CX180" s="1"/>
  <c r="CW179"/>
  <c r="CX179" s="1"/>
  <c r="CW170"/>
  <c r="CX170" s="1"/>
  <c r="CW168"/>
  <c r="CX168" s="1"/>
  <c r="CW169"/>
  <c r="CX169" s="1"/>
  <c r="CW167"/>
  <c r="CX167" s="1"/>
  <c r="CW166"/>
  <c r="CX166" s="1"/>
  <c r="CW165"/>
  <c r="BF313"/>
  <c r="BG313" s="1"/>
  <c r="BF303"/>
  <c r="BG303" s="1"/>
  <c r="BF309"/>
  <c r="BG309" s="1"/>
  <c r="BF302"/>
  <c r="BG302" s="1"/>
  <c r="BF319"/>
  <c r="BG319" s="1"/>
  <c r="BF311"/>
  <c r="BG311" s="1"/>
  <c r="BF316"/>
  <c r="BG316" s="1"/>
  <c r="BF300"/>
  <c r="BF305"/>
  <c r="BG305" s="1"/>
  <c r="BF318"/>
  <c r="BG318" s="1"/>
  <c r="BF304"/>
  <c r="BG304" s="1"/>
  <c r="BF308"/>
  <c r="BG308" s="1"/>
  <c r="BF307"/>
  <c r="BG307" s="1"/>
  <c r="BF312"/>
  <c r="BG312" s="1"/>
  <c r="BF315"/>
  <c r="BG315" s="1"/>
  <c r="BF306"/>
  <c r="BG306" s="1"/>
  <c r="BF310"/>
  <c r="BG310" s="1"/>
  <c r="BF317"/>
  <c r="BG317" s="1"/>
  <c r="BF301"/>
  <c r="BG301" s="1"/>
  <c r="BF314"/>
  <c r="BG314" s="1"/>
  <c r="A226"/>
  <c r="A271" s="1"/>
  <c r="A316" s="1"/>
  <c r="A181"/>
  <c r="DB214"/>
  <c r="DB215"/>
  <c r="DB216" s="1"/>
  <c r="CQ210"/>
  <c r="CN220" s="1"/>
  <c r="H243" s="1"/>
  <c r="CP209"/>
  <c r="CN219" s="1"/>
  <c r="G243" s="1"/>
  <c r="DC169" i="46"/>
  <c r="DB172" s="1"/>
  <c r="DC170"/>
  <c r="DB173" s="1"/>
  <c r="BK305"/>
  <c r="BK308" s="1"/>
  <c r="BK304"/>
  <c r="BK307" s="1"/>
  <c r="BK262"/>
  <c r="BK261"/>
  <c r="BK263" s="1"/>
  <c r="AZ254"/>
  <c r="AY265" s="1"/>
  <c r="F283" s="1"/>
  <c r="BA255"/>
  <c r="AY266" s="1"/>
  <c r="G283" s="1"/>
  <c r="CP209"/>
  <c r="CN219" s="1"/>
  <c r="G243" s="1"/>
  <c r="CQ210"/>
  <c r="CN220" s="1"/>
  <c r="H243" s="1"/>
  <c r="CW178"/>
  <c r="CX178" s="1"/>
  <c r="CW184"/>
  <c r="CX184" s="1"/>
  <c r="CW183"/>
  <c r="CX183" s="1"/>
  <c r="CW182"/>
  <c r="CX182" s="1"/>
  <c r="CW181"/>
  <c r="CX181" s="1"/>
  <c r="CW180"/>
  <c r="CX180" s="1"/>
  <c r="CW179"/>
  <c r="CX179" s="1"/>
  <c r="CW176"/>
  <c r="CX176" s="1"/>
  <c r="CW170"/>
  <c r="CX170" s="1"/>
  <c r="CW175"/>
  <c r="CX175" s="1"/>
  <c r="CW171"/>
  <c r="CX171" s="1"/>
  <c r="CW169"/>
  <c r="CX169" s="1"/>
  <c r="CW177"/>
  <c r="CX177" s="1"/>
  <c r="CW173"/>
  <c r="CX173" s="1"/>
  <c r="CW168"/>
  <c r="CX168" s="1"/>
  <c r="CW167"/>
  <c r="CX167" s="1"/>
  <c r="CW166"/>
  <c r="CX166" s="1"/>
  <c r="CW165"/>
  <c r="CW174"/>
  <c r="CX174" s="1"/>
  <c r="CW172"/>
  <c r="CX172" s="1"/>
  <c r="DB214"/>
  <c r="DB215"/>
  <c r="DB216" s="1"/>
  <c r="BF313"/>
  <c r="BG313" s="1"/>
  <c r="BF303"/>
  <c r="BG303" s="1"/>
  <c r="BF309"/>
  <c r="BG309" s="1"/>
  <c r="BF302"/>
  <c r="BG302" s="1"/>
  <c r="BF315"/>
  <c r="BG315" s="1"/>
  <c r="BF306"/>
  <c r="BG306" s="1"/>
  <c r="BF316"/>
  <c r="BG316" s="1"/>
  <c r="BF300"/>
  <c r="BF305"/>
  <c r="BG305" s="1"/>
  <c r="BF318"/>
  <c r="BG318" s="1"/>
  <c r="BF304"/>
  <c r="BG304" s="1"/>
  <c r="BF308"/>
  <c r="BG308" s="1"/>
  <c r="BF307"/>
  <c r="BG307" s="1"/>
  <c r="BF312"/>
  <c r="BG312" s="1"/>
  <c r="BF319"/>
  <c r="BG319" s="1"/>
  <c r="BF311"/>
  <c r="BG311" s="1"/>
  <c r="BF310"/>
  <c r="BG310" s="1"/>
  <c r="BF317"/>
  <c r="BG317" s="1"/>
  <c r="BF301"/>
  <c r="BG301" s="1"/>
  <c r="BF314"/>
  <c r="BG314" s="1"/>
  <c r="CQ165"/>
  <c r="CN176" s="1"/>
  <c r="G198" s="1"/>
  <c r="CP164"/>
  <c r="CN175" s="1"/>
  <c r="F198" s="1"/>
  <c r="A223"/>
  <c r="A268" s="1"/>
  <c r="A313" s="1"/>
  <c r="A178"/>
  <c r="CW227"/>
  <c r="CX227" s="1"/>
  <c r="CW224"/>
  <c r="CX224" s="1"/>
  <c r="CW229"/>
  <c r="CX229" s="1"/>
  <c r="CW215"/>
  <c r="CX215" s="1"/>
  <c r="CW225"/>
  <c r="CX225" s="1"/>
  <c r="CW216"/>
  <c r="CX216" s="1"/>
  <c r="CW228"/>
  <c r="CX228" s="1"/>
  <c r="CW217"/>
  <c r="CX217" s="1"/>
  <c r="CW213"/>
  <c r="CX213" s="1"/>
  <c r="CW211"/>
  <c r="CX211" s="1"/>
  <c r="CW226"/>
  <c r="CX226" s="1"/>
  <c r="CW221"/>
  <c r="CX221" s="1"/>
  <c r="CW219"/>
  <c r="CX219" s="1"/>
  <c r="CW214"/>
  <c r="CX214" s="1"/>
  <c r="CW218"/>
  <c r="CX218" s="1"/>
  <c r="CW212"/>
  <c r="CX212" s="1"/>
  <c r="CW223"/>
  <c r="CX223" s="1"/>
  <c r="CW220"/>
  <c r="CX220" s="1"/>
  <c r="CW222"/>
  <c r="CX222" s="1"/>
  <c r="CW210"/>
  <c r="AZ299"/>
  <c r="AY310" s="1"/>
  <c r="F328" s="1"/>
  <c r="BA300"/>
  <c r="AY311" s="1"/>
  <c r="G328" s="1"/>
  <c r="BF273"/>
  <c r="BG273" s="1"/>
  <c r="BF259"/>
  <c r="BG259" s="1"/>
  <c r="BF266"/>
  <c r="BG266" s="1"/>
  <c r="BF271"/>
  <c r="BG271" s="1"/>
  <c r="BF272"/>
  <c r="BG272" s="1"/>
  <c r="BF267"/>
  <c r="BG267" s="1"/>
  <c r="BF261"/>
  <c r="BG261" s="1"/>
  <c r="BF255"/>
  <c r="BF258"/>
  <c r="BG258" s="1"/>
  <c r="BF263"/>
  <c r="BG263" s="1"/>
  <c r="BF257"/>
  <c r="BG257" s="1"/>
  <c r="BF269"/>
  <c r="BG269" s="1"/>
  <c r="BF270"/>
  <c r="BG270" s="1"/>
  <c r="BF265"/>
  <c r="BG265" s="1"/>
  <c r="BF262"/>
  <c r="BG262" s="1"/>
  <c r="BF274"/>
  <c r="BG274" s="1"/>
  <c r="BF264"/>
  <c r="BG264" s="1"/>
  <c r="BF256"/>
  <c r="BG256" s="1"/>
  <c r="BF268"/>
  <c r="BG268" s="1"/>
  <c r="BF260"/>
  <c r="BG260" s="1"/>
  <c r="A90"/>
  <c r="A134"/>
  <c r="CW221" i="45"/>
  <c r="CX221" s="1"/>
  <c r="CW225"/>
  <c r="CX225" s="1"/>
  <c r="CW212"/>
  <c r="CX212" s="1"/>
  <c r="CW214"/>
  <c r="CX214" s="1"/>
  <c r="CW227"/>
  <c r="CX227" s="1"/>
  <c r="CW223"/>
  <c r="CX223" s="1"/>
  <c r="CW215"/>
  <c r="CX215" s="1"/>
  <c r="CW229"/>
  <c r="CX229" s="1"/>
  <c r="CW224"/>
  <c r="CX224" s="1"/>
  <c r="CW222"/>
  <c r="CX222" s="1"/>
  <c r="CW226"/>
  <c r="CX226" s="1"/>
  <c r="CW213"/>
  <c r="CX213" s="1"/>
  <c r="CW219"/>
  <c r="CX219" s="1"/>
  <c r="CW217"/>
  <c r="CX217" s="1"/>
  <c r="CW228"/>
  <c r="CX228" s="1"/>
  <c r="CW220"/>
  <c r="CX220" s="1"/>
  <c r="CW218"/>
  <c r="CX218" s="1"/>
  <c r="CW216"/>
  <c r="CX216" s="1"/>
  <c r="CW211"/>
  <c r="CX211" s="1"/>
  <c r="CW210"/>
  <c r="DB215"/>
  <c r="DB216" s="1"/>
  <c r="DB214"/>
  <c r="BK305"/>
  <c r="BK308" s="1"/>
  <c r="BK304"/>
  <c r="BK307" s="1"/>
  <c r="CW177"/>
  <c r="CX177" s="1"/>
  <c r="CW178"/>
  <c r="CX178" s="1"/>
  <c r="CW174"/>
  <c r="CX174" s="1"/>
  <c r="CW172"/>
  <c r="CX172" s="1"/>
  <c r="CW175"/>
  <c r="CX175" s="1"/>
  <c r="CW169"/>
  <c r="CX169" s="1"/>
  <c r="CW176"/>
  <c r="CX176" s="1"/>
  <c r="CW173"/>
  <c r="CX173" s="1"/>
  <c r="CW168"/>
  <c r="CX168" s="1"/>
  <c r="CW167"/>
  <c r="CX167" s="1"/>
  <c r="CW166"/>
  <c r="CX166" s="1"/>
  <c r="CW165"/>
  <c r="CW184"/>
  <c r="CX184" s="1"/>
  <c r="CW183"/>
  <c r="CX183" s="1"/>
  <c r="CW182"/>
  <c r="CX182" s="1"/>
  <c r="CW181"/>
  <c r="CX181" s="1"/>
  <c r="CW180"/>
  <c r="CX180" s="1"/>
  <c r="CW179"/>
  <c r="CX179" s="1"/>
  <c r="CW170"/>
  <c r="CX170" s="1"/>
  <c r="CW171"/>
  <c r="CX171" s="1"/>
  <c r="A90"/>
  <c r="A134"/>
  <c r="DC170"/>
  <c r="DB173" s="1"/>
  <c r="DC169"/>
  <c r="DB172" s="1"/>
  <c r="CP209"/>
  <c r="CN219" s="1"/>
  <c r="G243" s="1"/>
  <c r="CQ210"/>
  <c r="CN220" s="1"/>
  <c r="H243" s="1"/>
  <c r="BA300"/>
  <c r="AY311" s="1"/>
  <c r="G328" s="1"/>
  <c r="AZ299"/>
  <c r="AY310" s="1"/>
  <c r="F328" s="1"/>
  <c r="BK262"/>
  <c r="BK261"/>
  <c r="BK263" s="1"/>
  <c r="BF266"/>
  <c r="BG266" s="1"/>
  <c r="BF271"/>
  <c r="BG271" s="1"/>
  <c r="BF269"/>
  <c r="BG269" s="1"/>
  <c r="BF256"/>
  <c r="BG256" s="1"/>
  <c r="BF268"/>
  <c r="BG268" s="1"/>
  <c r="BF267"/>
  <c r="BG267" s="1"/>
  <c r="BF261"/>
  <c r="BG261" s="1"/>
  <c r="BF255"/>
  <c r="BF258"/>
  <c r="BG258" s="1"/>
  <c r="BF263"/>
  <c r="BG263" s="1"/>
  <c r="BF262"/>
  <c r="BG262" s="1"/>
  <c r="BF264"/>
  <c r="BG264" s="1"/>
  <c r="BF257"/>
  <c r="BG257" s="1"/>
  <c r="BF270"/>
  <c r="BG270" s="1"/>
  <c r="BF274"/>
  <c r="BG274" s="1"/>
  <c r="BF265"/>
  <c r="BG265" s="1"/>
  <c r="BF272"/>
  <c r="BG272" s="1"/>
  <c r="BF273"/>
  <c r="BG273" s="1"/>
  <c r="BF259"/>
  <c r="BG259" s="1"/>
  <c r="BF260"/>
  <c r="BG260" s="1"/>
  <c r="A223"/>
  <c r="A268" s="1"/>
  <c r="A313" s="1"/>
  <c r="A178"/>
  <c r="BA255"/>
  <c r="AY266" s="1"/>
  <c r="G283" s="1"/>
  <c r="AZ254"/>
  <c r="AY265" s="1"/>
  <c r="F283" s="1"/>
  <c r="BF308"/>
  <c r="BG308" s="1"/>
  <c r="BF307"/>
  <c r="BG307" s="1"/>
  <c r="BF312"/>
  <c r="BG312" s="1"/>
  <c r="BF315"/>
  <c r="BG315" s="1"/>
  <c r="BF306"/>
  <c r="BG306" s="1"/>
  <c r="BF310"/>
  <c r="BG310" s="1"/>
  <c r="BF317"/>
  <c r="BG317" s="1"/>
  <c r="BF301"/>
  <c r="BG301" s="1"/>
  <c r="BF314"/>
  <c r="BG314" s="1"/>
  <c r="BF313"/>
  <c r="BG313" s="1"/>
  <c r="BF303"/>
  <c r="BG303" s="1"/>
  <c r="BF309"/>
  <c r="BG309" s="1"/>
  <c r="BF302"/>
  <c r="BG302" s="1"/>
  <c r="BF319"/>
  <c r="BG319" s="1"/>
  <c r="BF311"/>
  <c r="BG311" s="1"/>
  <c r="BF316"/>
  <c r="BG316" s="1"/>
  <c r="BF300"/>
  <c r="BF305"/>
  <c r="BG305" s="1"/>
  <c r="BF318"/>
  <c r="BG318" s="1"/>
  <c r="BF304"/>
  <c r="BG304" s="1"/>
  <c r="CP164"/>
  <c r="CN175" s="1"/>
  <c r="F198" s="1"/>
  <c r="CQ165"/>
  <c r="CN176" s="1"/>
  <c r="G198" s="1"/>
  <c r="A178" i="44"/>
  <c r="A223"/>
  <c r="A268" s="1"/>
  <c r="A313" s="1"/>
  <c r="A90"/>
  <c r="A134"/>
  <c r="BF269" i="40"/>
  <c r="BE281" s="1"/>
  <c r="F300" s="1"/>
  <c r="BG270"/>
  <c r="BE282" s="1"/>
  <c r="G300" s="1"/>
  <c r="A236"/>
  <c r="A284" s="1"/>
  <c r="A332" s="1"/>
  <c r="A188"/>
  <c r="BF317"/>
  <c r="BE329" s="1"/>
  <c r="F348" s="1"/>
  <c r="BG318"/>
  <c r="BE330" s="1"/>
  <c r="G348" s="1"/>
  <c r="DC170" i="44"/>
  <c r="DB173" s="1"/>
  <c r="DC169"/>
  <c r="DB172" s="1"/>
  <c r="CQ174" i="40"/>
  <c r="CN186" s="1"/>
  <c r="G208" s="1"/>
  <c r="CP173"/>
  <c r="CN185" s="1"/>
  <c r="F208" s="1"/>
  <c r="DB214" i="44"/>
  <c r="DB215"/>
  <c r="DB216" s="1"/>
  <c r="BL260"/>
  <c r="BM260" s="1"/>
  <c r="BL274"/>
  <c r="BM274" s="1"/>
  <c r="BL265"/>
  <c r="BM265" s="1"/>
  <c r="BL270"/>
  <c r="BM270" s="1"/>
  <c r="BL262"/>
  <c r="BM262" s="1"/>
  <c r="BL259"/>
  <c r="BM259" s="1"/>
  <c r="BL257"/>
  <c r="BM257" s="1"/>
  <c r="BL263"/>
  <c r="BM263" s="1"/>
  <c r="BL264"/>
  <c r="BM264" s="1"/>
  <c r="BL273"/>
  <c r="BM273" s="1"/>
  <c r="BL267"/>
  <c r="BM267" s="1"/>
  <c r="BL256"/>
  <c r="BM256" s="1"/>
  <c r="BL255"/>
  <c r="BM255" s="1"/>
  <c r="BL258"/>
  <c r="BM258" s="1"/>
  <c r="BL266"/>
  <c r="BM266" s="1"/>
  <c r="BL271"/>
  <c r="BM271" s="1"/>
  <c r="BL269"/>
  <c r="BM269" s="1"/>
  <c r="BL272"/>
  <c r="BM272" s="1"/>
  <c r="BL261"/>
  <c r="BM261" s="1"/>
  <c r="BL268"/>
  <c r="BM268" s="1"/>
  <c r="DC180" i="40"/>
  <c r="DB183" s="1"/>
  <c r="DC179"/>
  <c r="DB182" s="1"/>
  <c r="CP164" i="44"/>
  <c r="CN175" s="1"/>
  <c r="F198" s="1"/>
  <c r="CN176"/>
  <c r="G198" s="1"/>
  <c r="CW227"/>
  <c r="CX227" s="1"/>
  <c r="CW215"/>
  <c r="CX215" s="1"/>
  <c r="CW212"/>
  <c r="CX212" s="1"/>
  <c r="CW226"/>
  <c r="CX226" s="1"/>
  <c r="CW213"/>
  <c r="CX213" s="1"/>
  <c r="CW217"/>
  <c r="CX217" s="1"/>
  <c r="CW223"/>
  <c r="CX223" s="1"/>
  <c r="CW220"/>
  <c r="CX220" s="1"/>
  <c r="CW214"/>
  <c r="CX214" s="1"/>
  <c r="CW225"/>
  <c r="CX225" s="1"/>
  <c r="CW216"/>
  <c r="CX216" s="1"/>
  <c r="CW211"/>
  <c r="CX211" s="1"/>
  <c r="CW228"/>
  <c r="CX228" s="1"/>
  <c r="CW224"/>
  <c r="CX224" s="1"/>
  <c r="CW210"/>
  <c r="CX210" s="1"/>
  <c r="CW222"/>
  <c r="CX222" s="1"/>
  <c r="CW221"/>
  <c r="CX221" s="1"/>
  <c r="CW218"/>
  <c r="CX218" s="1"/>
  <c r="CW219"/>
  <c r="CX219" s="1"/>
  <c r="CW229"/>
  <c r="CX229" s="1"/>
  <c r="CP209"/>
  <c r="CN219" s="1"/>
  <c r="G243" s="1"/>
  <c r="CN220"/>
  <c r="H243" s="1"/>
  <c r="BL311"/>
  <c r="BM311" s="1"/>
  <c r="BL304"/>
  <c r="BM304" s="1"/>
  <c r="BL315"/>
  <c r="BM315" s="1"/>
  <c r="BL305"/>
  <c r="BM305" s="1"/>
  <c r="BL318"/>
  <c r="BM318" s="1"/>
  <c r="BL313"/>
  <c r="BM313" s="1"/>
  <c r="BL302"/>
  <c r="BM302" s="1"/>
  <c r="BL300"/>
  <c r="BM300" s="1"/>
  <c r="BL309"/>
  <c r="BM309" s="1"/>
  <c r="BL306"/>
  <c r="BM306" s="1"/>
  <c r="BL310"/>
  <c r="BM310" s="1"/>
  <c r="BL301"/>
  <c r="BM301" s="1"/>
  <c r="BL319"/>
  <c r="BM319" s="1"/>
  <c r="BL317"/>
  <c r="BM317" s="1"/>
  <c r="BL316"/>
  <c r="BM316" s="1"/>
  <c r="BL308"/>
  <c r="BM308" s="1"/>
  <c r="BL303"/>
  <c r="BM303" s="1"/>
  <c r="BL312"/>
  <c r="BM312" s="1"/>
  <c r="BL307"/>
  <c r="BM307" s="1"/>
  <c r="BL314"/>
  <c r="BM314" s="1"/>
  <c r="BL272" i="40"/>
  <c r="BM272" s="1"/>
  <c r="BL276"/>
  <c r="BM276" s="1"/>
  <c r="BL286"/>
  <c r="BM286" s="1"/>
  <c r="BL282"/>
  <c r="BM282" s="1"/>
  <c r="BL277"/>
  <c r="BM277" s="1"/>
  <c r="BL280"/>
  <c r="BM280" s="1"/>
  <c r="BL279"/>
  <c r="BM279" s="1"/>
  <c r="BL275"/>
  <c r="BM275" s="1"/>
  <c r="BL283"/>
  <c r="BM283" s="1"/>
  <c r="BL270"/>
  <c r="BL273"/>
  <c r="BM273" s="1"/>
  <c r="BL271"/>
  <c r="BM271" s="1"/>
  <c r="BL274"/>
  <c r="BM274" s="1"/>
  <c r="BL288"/>
  <c r="BM288" s="1"/>
  <c r="BL290"/>
  <c r="BM290" s="1"/>
  <c r="BL285"/>
  <c r="BM285" s="1"/>
  <c r="BL284"/>
  <c r="BM284" s="1"/>
  <c r="BL278"/>
  <c r="BM278" s="1"/>
  <c r="BL287"/>
  <c r="BM287" s="1"/>
  <c r="BL281"/>
  <c r="BM281" s="1"/>
  <c r="BL289"/>
  <c r="BM289" s="1"/>
  <c r="BF299" i="44"/>
  <c r="BE310" s="1"/>
  <c r="F329" s="1"/>
  <c r="BE311"/>
  <c r="G329" s="1"/>
  <c r="CW237" i="40"/>
  <c r="CX237" s="1"/>
  <c r="CW240"/>
  <c r="CX240" s="1"/>
  <c r="CW236"/>
  <c r="CX236" s="1"/>
  <c r="CW227"/>
  <c r="CX227" s="1"/>
  <c r="CW223"/>
  <c r="CX223" s="1"/>
  <c r="CW226"/>
  <c r="CX226" s="1"/>
  <c r="CW239"/>
  <c r="CX239" s="1"/>
  <c r="CW242"/>
  <c r="CX242" s="1"/>
  <c r="CW228"/>
  <c r="CX228" s="1"/>
  <c r="CW238"/>
  <c r="CX238" s="1"/>
  <c r="CW229"/>
  <c r="CX229" s="1"/>
  <c r="CW241"/>
  <c r="CX241" s="1"/>
  <c r="CW233"/>
  <c r="CX233" s="1"/>
  <c r="CW234"/>
  <c r="CX234" s="1"/>
  <c r="CW232"/>
  <c r="CX232" s="1"/>
  <c r="CW235"/>
  <c r="CX235" s="1"/>
  <c r="CW230"/>
  <c r="CX230" s="1"/>
  <c r="CW231"/>
  <c r="CX231" s="1"/>
  <c r="CW224"/>
  <c r="CX224" s="1"/>
  <c r="CW225"/>
  <c r="CX225" s="1"/>
  <c r="CW222"/>
  <c r="CP221"/>
  <c r="CN232" s="1"/>
  <c r="G256" s="1"/>
  <c r="CQ222"/>
  <c r="CN233" s="1"/>
  <c r="H256" s="1"/>
  <c r="BF254" i="44"/>
  <c r="BE265" s="1"/>
  <c r="F284" s="1"/>
  <c r="BE266"/>
  <c r="G284" s="1"/>
  <c r="CW173"/>
  <c r="CX173" s="1"/>
  <c r="CW181"/>
  <c r="CX181" s="1"/>
  <c r="CW180"/>
  <c r="CX180" s="1"/>
  <c r="CW165"/>
  <c r="CX165" s="1"/>
  <c r="CW183"/>
  <c r="CX183" s="1"/>
  <c r="CW182"/>
  <c r="CX182" s="1"/>
  <c r="CW169"/>
  <c r="CX169" s="1"/>
  <c r="CW184"/>
  <c r="CX184" s="1"/>
  <c r="CW176"/>
  <c r="CX176" s="1"/>
  <c r="CW178"/>
  <c r="CX178" s="1"/>
  <c r="CW172"/>
  <c r="CX172" s="1"/>
  <c r="CW168"/>
  <c r="CX168" s="1"/>
  <c r="CW171"/>
  <c r="CX171" s="1"/>
  <c r="CW167"/>
  <c r="CX167" s="1"/>
  <c r="CW166"/>
  <c r="CX166" s="1"/>
  <c r="CW175"/>
  <c r="CX175" s="1"/>
  <c r="CW174"/>
  <c r="CX174" s="1"/>
  <c r="CW170"/>
  <c r="CX170" s="1"/>
  <c r="CW179"/>
  <c r="CX179" s="1"/>
  <c r="CW177"/>
  <c r="CX177" s="1"/>
  <c r="CW181" i="40"/>
  <c r="CX181" s="1"/>
  <c r="CW184"/>
  <c r="CX184" s="1"/>
  <c r="CW193"/>
  <c r="CX193" s="1"/>
  <c r="CW188"/>
  <c r="CX188" s="1"/>
  <c r="CW183"/>
  <c r="CX183" s="1"/>
  <c r="CW177"/>
  <c r="CX177" s="1"/>
  <c r="CW180"/>
  <c r="CX180" s="1"/>
  <c r="CW191"/>
  <c r="CX191" s="1"/>
  <c r="CW186"/>
  <c r="CX186" s="1"/>
  <c r="CW194"/>
  <c r="CX194" s="1"/>
  <c r="CW175"/>
  <c r="CX175" s="1"/>
  <c r="CW176"/>
  <c r="CX176" s="1"/>
  <c r="CW189"/>
  <c r="CX189" s="1"/>
  <c r="CW182"/>
  <c r="CX182" s="1"/>
  <c r="CW192"/>
  <c r="CX192" s="1"/>
  <c r="CW179"/>
  <c r="CX179" s="1"/>
  <c r="CW185"/>
  <c r="CX185" s="1"/>
  <c r="CW187"/>
  <c r="CX187" s="1"/>
  <c r="CW178"/>
  <c r="CX178" s="1"/>
  <c r="CW190"/>
  <c r="CX190" s="1"/>
  <c r="CW174"/>
  <c r="DB228"/>
  <c r="DB229" s="1"/>
  <c r="DB227"/>
  <c r="A141"/>
  <c r="A94"/>
  <c r="BL324"/>
  <c r="BM324" s="1"/>
  <c r="BL334"/>
  <c r="BM334" s="1"/>
  <c r="BL338"/>
  <c r="BM338" s="1"/>
  <c r="BL328"/>
  <c r="BM328" s="1"/>
  <c r="BL335"/>
  <c r="BM335" s="1"/>
  <c r="BL321"/>
  <c r="BM321" s="1"/>
  <c r="BL330"/>
  <c r="BM330" s="1"/>
  <c r="BL332"/>
  <c r="BM332" s="1"/>
  <c r="BL325"/>
  <c r="BM325" s="1"/>
  <c r="BL322"/>
  <c r="BM322" s="1"/>
  <c r="BL329"/>
  <c r="BM329" s="1"/>
  <c r="BL319"/>
  <c r="BM319" s="1"/>
  <c r="BL337"/>
  <c r="BM337" s="1"/>
  <c r="BL336"/>
  <c r="BM336" s="1"/>
  <c r="BL326"/>
  <c r="BM326" s="1"/>
  <c r="BL331"/>
  <c r="BM331" s="1"/>
  <c r="BL333"/>
  <c r="BM333" s="1"/>
  <c r="BL318"/>
  <c r="BL320"/>
  <c r="BM320" s="1"/>
  <c r="BL327"/>
  <c r="BM327" s="1"/>
  <c r="BL323"/>
  <c r="BM323" s="1"/>
  <c r="BL269" i="62" l="1"/>
  <c r="BM269" s="1"/>
  <c r="BL273"/>
  <c r="BM273" s="1"/>
  <c r="BL274"/>
  <c r="BM274" s="1"/>
  <c r="BL265"/>
  <c r="BM265" s="1"/>
  <c r="BL264"/>
  <c r="BM264" s="1"/>
  <c r="BL270"/>
  <c r="BM270" s="1"/>
  <c r="BL256"/>
  <c r="BM256" s="1"/>
  <c r="BL266"/>
  <c r="BM266" s="1"/>
  <c r="BL258"/>
  <c r="BM258" s="1"/>
  <c r="BL255"/>
  <c r="BM255" s="1"/>
  <c r="BL263"/>
  <c r="BM263" s="1"/>
  <c r="BL267"/>
  <c r="BM267" s="1"/>
  <c r="BL268"/>
  <c r="BM268" s="1"/>
  <c r="BL260"/>
  <c r="BM260" s="1"/>
  <c r="BL262"/>
  <c r="BM262" s="1"/>
  <c r="BL272"/>
  <c r="BM272" s="1"/>
  <c r="BL261"/>
  <c r="BM261" s="1"/>
  <c r="BL259"/>
  <c r="BM259" s="1"/>
  <c r="BL271"/>
  <c r="BM271" s="1"/>
  <c r="BL257"/>
  <c r="BM257" s="1"/>
  <c r="BE266"/>
  <c r="A135"/>
  <c r="A91"/>
  <c r="A224"/>
  <c r="A269" s="1"/>
  <c r="A314" s="1"/>
  <c r="A179"/>
  <c r="CW184"/>
  <c r="CX184" s="1"/>
  <c r="CW183"/>
  <c r="CX183" s="1"/>
  <c r="CW182"/>
  <c r="CX182" s="1"/>
  <c r="CW181"/>
  <c r="CX181" s="1"/>
  <c r="CW180"/>
  <c r="CX180" s="1"/>
  <c r="CW179"/>
  <c r="CX179" s="1"/>
  <c r="CW174"/>
  <c r="CX174" s="1"/>
  <c r="CW173"/>
  <c r="CX173" s="1"/>
  <c r="CW177"/>
  <c r="CX177" s="1"/>
  <c r="CW176"/>
  <c r="CX176" s="1"/>
  <c r="CW178"/>
  <c r="CX178" s="1"/>
  <c r="CW175"/>
  <c r="CX175" s="1"/>
  <c r="CW169"/>
  <c r="CX169" s="1"/>
  <c r="CW167"/>
  <c r="CX167" s="1"/>
  <c r="CW166"/>
  <c r="CX166" s="1"/>
  <c r="CW165"/>
  <c r="CW168"/>
  <c r="CX168" s="1"/>
  <c r="CW172"/>
  <c r="CX172" s="1"/>
  <c r="CW171"/>
  <c r="CX171" s="1"/>
  <c r="CW170"/>
  <c r="CX170" s="1"/>
  <c r="CW222"/>
  <c r="CX222" s="1"/>
  <c r="CW228"/>
  <c r="CX228" s="1"/>
  <c r="CW229"/>
  <c r="CX229" s="1"/>
  <c r="CW216"/>
  <c r="CX216" s="1"/>
  <c r="CW214"/>
  <c r="CX214" s="1"/>
  <c r="CW225"/>
  <c r="CX225" s="1"/>
  <c r="CW226"/>
  <c r="CX226" s="1"/>
  <c r="CW221"/>
  <c r="CX221" s="1"/>
  <c r="CW211"/>
  <c r="CX211" s="1"/>
  <c r="CW218"/>
  <c r="CX218" s="1"/>
  <c r="CW219"/>
  <c r="CX219" s="1"/>
  <c r="CW223"/>
  <c r="CX223" s="1"/>
  <c r="CW217"/>
  <c r="CX217" s="1"/>
  <c r="CW213"/>
  <c r="CX213" s="1"/>
  <c r="CW215"/>
  <c r="CX215" s="1"/>
  <c r="CW220"/>
  <c r="CX220" s="1"/>
  <c r="CW227"/>
  <c r="CX227" s="1"/>
  <c r="CW224"/>
  <c r="CX224" s="1"/>
  <c r="CW210"/>
  <c r="CW212"/>
  <c r="CX212" s="1"/>
  <c r="CP164"/>
  <c r="CN175" s="1"/>
  <c r="F198" s="1"/>
  <c r="CQ165"/>
  <c r="CN176" s="1"/>
  <c r="G198" s="1"/>
  <c r="CP209"/>
  <c r="CN219" s="1"/>
  <c r="G243" s="1"/>
  <c r="CQ210"/>
  <c r="CN220" s="1"/>
  <c r="H243" s="1"/>
  <c r="BG300" i="60"/>
  <c r="BE311" s="1"/>
  <c r="G329" s="1"/>
  <c r="BF299"/>
  <c r="BE310" s="1"/>
  <c r="F329" s="1"/>
  <c r="BL274"/>
  <c r="BM274" s="1"/>
  <c r="BL259"/>
  <c r="BM259" s="1"/>
  <c r="BL272"/>
  <c r="BM272" s="1"/>
  <c r="BL263"/>
  <c r="BM263" s="1"/>
  <c r="BL269"/>
  <c r="BM269" s="1"/>
  <c r="BL258"/>
  <c r="BM258" s="1"/>
  <c r="BL273"/>
  <c r="BM273" s="1"/>
  <c r="BL264"/>
  <c r="BM264" s="1"/>
  <c r="BL260"/>
  <c r="BM260" s="1"/>
  <c r="BL270"/>
  <c r="BM270" s="1"/>
  <c r="BL261"/>
  <c r="BM261" s="1"/>
  <c r="BM256"/>
  <c r="BL265"/>
  <c r="BM265" s="1"/>
  <c r="BL267"/>
  <c r="BM267" s="1"/>
  <c r="BL268"/>
  <c r="BM268" s="1"/>
  <c r="BL262"/>
  <c r="BM262" s="1"/>
  <c r="BL266"/>
  <c r="BM266" s="1"/>
  <c r="BL257"/>
  <c r="BM257" s="1"/>
  <c r="BL271"/>
  <c r="BM271" s="1"/>
  <c r="DD226"/>
  <c r="DE226" s="1"/>
  <c r="DD224"/>
  <c r="DE224" s="1"/>
  <c r="DD220"/>
  <c r="DE220" s="1"/>
  <c r="DD214"/>
  <c r="DE214" s="1"/>
  <c r="DD228"/>
  <c r="DE228" s="1"/>
  <c r="DD222"/>
  <c r="DE222" s="1"/>
  <c r="DD212"/>
  <c r="DE212" s="1"/>
  <c r="DD215"/>
  <c r="DE215" s="1"/>
  <c r="DD217"/>
  <c r="DE217" s="1"/>
  <c r="DD223"/>
  <c r="DE223" s="1"/>
  <c r="DD225"/>
  <c r="DE225" s="1"/>
  <c r="DD218"/>
  <c r="DE218" s="1"/>
  <c r="DD216"/>
  <c r="DE216" s="1"/>
  <c r="DE211"/>
  <c r="DD227"/>
  <c r="DE227" s="1"/>
  <c r="DD229"/>
  <c r="DE229" s="1"/>
  <c r="DD219"/>
  <c r="DE219" s="1"/>
  <c r="DD221"/>
  <c r="DE221" s="1"/>
  <c r="DD213"/>
  <c r="DE213" s="1"/>
  <c r="CX165"/>
  <c r="CU176" s="1"/>
  <c r="G199" s="1"/>
  <c r="CW164"/>
  <c r="CU175" s="1"/>
  <c r="F199" s="1"/>
  <c r="BG255"/>
  <c r="BE266" s="1"/>
  <c r="G284" s="1"/>
  <c r="BF254"/>
  <c r="BE265" s="1"/>
  <c r="F284" s="1"/>
  <c r="A225"/>
  <c r="A270" s="1"/>
  <c r="A315" s="1"/>
  <c r="A180"/>
  <c r="BL312"/>
  <c r="BM312" s="1"/>
  <c r="BL302"/>
  <c r="BM302" s="1"/>
  <c r="BL311"/>
  <c r="BM311" s="1"/>
  <c r="BL308"/>
  <c r="BM308" s="1"/>
  <c r="BL314"/>
  <c r="BM314" s="1"/>
  <c r="BL307"/>
  <c r="BM307" s="1"/>
  <c r="BL319"/>
  <c r="BM319" s="1"/>
  <c r="BL313"/>
  <c r="BM313" s="1"/>
  <c r="BL303"/>
  <c r="BM303" s="1"/>
  <c r="BL317"/>
  <c r="BM317" s="1"/>
  <c r="BL309"/>
  <c r="BM309" s="1"/>
  <c r="BL304"/>
  <c r="BM304" s="1"/>
  <c r="BL316"/>
  <c r="BM316" s="1"/>
  <c r="BL310"/>
  <c r="BM310" s="1"/>
  <c r="BL318"/>
  <c r="BM318" s="1"/>
  <c r="BL305"/>
  <c r="BM305" s="1"/>
  <c r="BL315"/>
  <c r="BM315" s="1"/>
  <c r="BL306"/>
  <c r="BM306" s="1"/>
  <c r="BM301"/>
  <c r="A136"/>
  <c r="A92"/>
  <c r="DD177"/>
  <c r="DE177" s="1"/>
  <c r="DD178"/>
  <c r="DE178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69"/>
  <c r="DE169" s="1"/>
  <c r="DD175"/>
  <c r="DE175" s="1"/>
  <c r="DD168"/>
  <c r="DE168" s="1"/>
  <c r="DD174"/>
  <c r="DE174" s="1"/>
  <c r="DD173"/>
  <c r="DE173" s="1"/>
  <c r="DD171"/>
  <c r="DE171" s="1"/>
  <c r="DD170"/>
  <c r="DE170" s="1"/>
  <c r="DD167"/>
  <c r="DE167" s="1"/>
  <c r="DE166"/>
  <c r="CW209"/>
  <c r="CU219" s="1"/>
  <c r="G244" s="1"/>
  <c r="CX210"/>
  <c r="CU220" s="1"/>
  <c r="H244" s="1"/>
  <c r="BG300" i="59"/>
  <c r="BE311" s="1"/>
  <c r="G329" s="1"/>
  <c r="BF299"/>
  <c r="BE310" s="1"/>
  <c r="F329" s="1"/>
  <c r="CW209"/>
  <c r="CU219" s="1"/>
  <c r="G244" s="1"/>
  <c r="CX210"/>
  <c r="CU220" s="1"/>
  <c r="H244" s="1"/>
  <c r="CW164"/>
  <c r="CU175" s="1"/>
  <c r="F199" s="1"/>
  <c r="CX165"/>
  <c r="CU176" s="1"/>
  <c r="G199" s="1"/>
  <c r="DD177"/>
  <c r="DE177" s="1"/>
  <c r="DD175"/>
  <c r="DE175" s="1"/>
  <c r="DD178"/>
  <c r="DE178" s="1"/>
  <c r="DD174"/>
  <c r="DE174" s="1"/>
  <c r="DD173"/>
  <c r="DE173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71"/>
  <c r="DE171" s="1"/>
  <c r="DD170"/>
  <c r="DE170" s="1"/>
  <c r="DD167"/>
  <c r="DE167" s="1"/>
  <c r="DD166"/>
  <c r="DE166" s="1"/>
  <c r="DD165"/>
  <c r="DD169"/>
  <c r="DE169" s="1"/>
  <c r="DD168"/>
  <c r="DE168" s="1"/>
  <c r="BL310"/>
  <c r="BM310" s="1"/>
  <c r="BL318"/>
  <c r="BM318" s="1"/>
  <c r="BL302"/>
  <c r="BM302" s="1"/>
  <c r="BL305"/>
  <c r="BM305" s="1"/>
  <c r="BL311"/>
  <c r="BM311" s="1"/>
  <c r="BL312"/>
  <c r="BM312" s="1"/>
  <c r="BL319"/>
  <c r="BM319" s="1"/>
  <c r="BL300"/>
  <c r="BL313"/>
  <c r="BM313" s="1"/>
  <c r="BL308"/>
  <c r="BM308" s="1"/>
  <c r="BL314"/>
  <c r="BM314" s="1"/>
  <c r="BL304"/>
  <c r="BM304" s="1"/>
  <c r="BL307"/>
  <c r="BM307" s="1"/>
  <c r="BL301"/>
  <c r="BM301" s="1"/>
  <c r="BL316"/>
  <c r="BM316" s="1"/>
  <c r="BL317"/>
  <c r="BM317" s="1"/>
  <c r="BL309"/>
  <c r="BM309" s="1"/>
  <c r="BL315"/>
  <c r="BM315" s="1"/>
  <c r="BL306"/>
  <c r="BM306" s="1"/>
  <c r="BL303"/>
  <c r="BM303" s="1"/>
  <c r="BL269"/>
  <c r="BM269" s="1"/>
  <c r="BL262"/>
  <c r="BM262" s="1"/>
  <c r="BL268"/>
  <c r="BM268" s="1"/>
  <c r="BL272"/>
  <c r="BM272" s="1"/>
  <c r="BL257"/>
  <c r="BM257" s="1"/>
  <c r="BL261"/>
  <c r="BM261" s="1"/>
  <c r="BL264"/>
  <c r="BM264" s="1"/>
  <c r="BL271"/>
  <c r="BM271" s="1"/>
  <c r="BL265"/>
  <c r="BM265" s="1"/>
  <c r="BL259"/>
  <c r="BM259" s="1"/>
  <c r="BL273"/>
  <c r="BM273" s="1"/>
  <c r="BL260"/>
  <c r="BM260" s="1"/>
  <c r="BL255"/>
  <c r="BL267"/>
  <c r="BM267" s="1"/>
  <c r="BL270"/>
  <c r="BM270" s="1"/>
  <c r="BL274"/>
  <c r="BM274" s="1"/>
  <c r="BL266"/>
  <c r="BM266" s="1"/>
  <c r="BL263"/>
  <c r="BM263" s="1"/>
  <c r="BL256"/>
  <c r="BM256" s="1"/>
  <c r="BL258"/>
  <c r="BM258" s="1"/>
  <c r="A225"/>
  <c r="A270" s="1"/>
  <c r="A315" s="1"/>
  <c r="A180"/>
  <c r="BF254"/>
  <c r="BE265" s="1"/>
  <c r="F284" s="1"/>
  <c r="BG255"/>
  <c r="BE266" s="1"/>
  <c r="G284" s="1"/>
  <c r="DD229"/>
  <c r="DE229" s="1"/>
  <c r="DD219"/>
  <c r="DE219" s="1"/>
  <c r="DD227"/>
  <c r="DE227" s="1"/>
  <c r="DD228"/>
  <c r="DE228" s="1"/>
  <c r="DD215"/>
  <c r="DE215" s="1"/>
  <c r="DD220"/>
  <c r="DE220" s="1"/>
  <c r="DD226"/>
  <c r="DE226" s="1"/>
  <c r="DD216"/>
  <c r="DE216" s="1"/>
  <c r="DD211"/>
  <c r="DE211" s="1"/>
  <c r="DD214"/>
  <c r="DE214" s="1"/>
  <c r="DD222"/>
  <c r="DE222" s="1"/>
  <c r="DD212"/>
  <c r="DE212" s="1"/>
  <c r="DD221"/>
  <c r="DE221" s="1"/>
  <c r="DD217"/>
  <c r="DE217" s="1"/>
  <c r="DD210"/>
  <c r="DD225"/>
  <c r="DE225" s="1"/>
  <c r="DD218"/>
  <c r="DE218" s="1"/>
  <c r="DD223"/>
  <c r="DE223" s="1"/>
  <c r="DD224"/>
  <c r="DE224" s="1"/>
  <c r="DD213"/>
  <c r="DE213" s="1"/>
  <c r="A136"/>
  <c r="A92"/>
  <c r="A225" i="58"/>
  <c r="A270" s="1"/>
  <c r="A315" s="1"/>
  <c r="A180"/>
  <c r="BL300"/>
  <c r="BL318"/>
  <c r="BM318" s="1"/>
  <c r="BL305"/>
  <c r="BM305" s="1"/>
  <c r="BL315"/>
  <c r="BM315" s="1"/>
  <c r="BL306"/>
  <c r="BM306" s="1"/>
  <c r="BL311"/>
  <c r="BM311" s="1"/>
  <c r="BL308"/>
  <c r="BM308" s="1"/>
  <c r="BL312"/>
  <c r="BM312" s="1"/>
  <c r="BL302"/>
  <c r="BM302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16"/>
  <c r="BM316" s="1"/>
  <c r="BL310"/>
  <c r="BM310" s="1"/>
  <c r="BL309"/>
  <c r="BM309" s="1"/>
  <c r="BL304"/>
  <c r="BM304" s="1"/>
  <c r="A136"/>
  <c r="A92"/>
  <c r="DD225"/>
  <c r="DE225" s="1"/>
  <c r="DD218"/>
  <c r="DE218" s="1"/>
  <c r="DD227"/>
  <c r="DE227" s="1"/>
  <c r="DD215"/>
  <c r="DE215" s="1"/>
  <c r="DD224"/>
  <c r="DE224" s="1"/>
  <c r="DD226"/>
  <c r="DE226" s="1"/>
  <c r="DD228"/>
  <c r="DE228" s="1"/>
  <c r="DD219"/>
  <c r="DE219" s="1"/>
  <c r="DD229"/>
  <c r="DE229" s="1"/>
  <c r="DD216"/>
  <c r="DE216" s="1"/>
  <c r="DD210"/>
  <c r="DD212"/>
  <c r="DE212" s="1"/>
  <c r="DD220"/>
  <c r="DE220" s="1"/>
  <c r="DD221"/>
  <c r="DE221" s="1"/>
  <c r="DD213"/>
  <c r="DE213" s="1"/>
  <c r="DD217"/>
  <c r="DE217" s="1"/>
  <c r="DD222"/>
  <c r="DE222" s="1"/>
  <c r="DD223"/>
  <c r="DE223" s="1"/>
  <c r="DD214"/>
  <c r="DE214" s="1"/>
  <c r="DD211"/>
  <c r="DE211" s="1"/>
  <c r="BG300"/>
  <c r="BE311" s="1"/>
  <c r="G329" s="1"/>
  <c r="BF299"/>
  <c r="BE310" s="1"/>
  <c r="F329" s="1"/>
  <c r="BL274"/>
  <c r="BM274" s="1"/>
  <c r="BL266"/>
  <c r="BM266" s="1"/>
  <c r="BL265"/>
  <c r="BM265" s="1"/>
  <c r="BL264"/>
  <c r="BM264" s="1"/>
  <c r="BL255"/>
  <c r="BL268"/>
  <c r="BM268" s="1"/>
  <c r="BL258"/>
  <c r="BM258" s="1"/>
  <c r="BL273"/>
  <c r="BM273" s="1"/>
  <c r="BL261"/>
  <c r="BM261" s="1"/>
  <c r="BL271"/>
  <c r="BM271" s="1"/>
  <c r="BL260"/>
  <c r="BM260" s="1"/>
  <c r="BL263"/>
  <c r="BM263" s="1"/>
  <c r="BL267"/>
  <c r="BM267" s="1"/>
  <c r="BL270"/>
  <c r="BM270" s="1"/>
  <c r="BL256"/>
  <c r="BM256" s="1"/>
  <c r="BL272"/>
  <c r="BM272" s="1"/>
  <c r="BL257"/>
  <c r="BM257" s="1"/>
  <c r="BL269"/>
  <c r="BM269" s="1"/>
  <c r="BL262"/>
  <c r="BM262" s="1"/>
  <c r="BL259"/>
  <c r="BM259" s="1"/>
  <c r="BG255"/>
  <c r="BE266" s="1"/>
  <c r="G284" s="1"/>
  <c r="BF254"/>
  <c r="BE265" s="1"/>
  <c r="F284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71"/>
  <c r="DE171" s="1"/>
  <c r="DD170"/>
  <c r="DE170" s="1"/>
  <c r="DD177"/>
  <c r="DE177" s="1"/>
  <c r="DD175"/>
  <c r="DE175" s="1"/>
  <c r="DD169"/>
  <c r="DE169" s="1"/>
  <c r="DD167"/>
  <c r="DE167" s="1"/>
  <c r="DD166"/>
  <c r="DE166" s="1"/>
  <c r="DD165"/>
  <c r="DD178"/>
  <c r="DE178" s="1"/>
  <c r="DD174"/>
  <c r="DE174" s="1"/>
  <c r="DD173"/>
  <c r="DE173" s="1"/>
  <c r="DD168"/>
  <c r="DE168" s="1"/>
  <c r="CX210"/>
  <c r="CU220" s="1"/>
  <c r="H244" s="1"/>
  <c r="CW209"/>
  <c r="CU219" s="1"/>
  <c r="G244" s="1"/>
  <c r="CW164"/>
  <c r="CU175" s="1"/>
  <c r="F199" s="1"/>
  <c r="CX165"/>
  <c r="CU176" s="1"/>
  <c r="G199" s="1"/>
  <c r="BF299" i="57"/>
  <c r="BE310" s="1"/>
  <c r="F329" s="1"/>
  <c r="BG300"/>
  <c r="BE311" s="1"/>
  <c r="G329" s="1"/>
  <c r="DD221"/>
  <c r="DE221" s="1"/>
  <c r="DD225"/>
  <c r="DE225" s="1"/>
  <c r="DD218"/>
  <c r="DE218" s="1"/>
  <c r="DD211"/>
  <c r="DE211" s="1"/>
  <c r="DD213"/>
  <c r="DE213" s="1"/>
  <c r="DD223"/>
  <c r="DE223" s="1"/>
  <c r="DD217"/>
  <c r="DE217" s="1"/>
  <c r="DD219"/>
  <c r="DE219" s="1"/>
  <c r="DD210"/>
  <c r="DD214"/>
  <c r="DE214" s="1"/>
  <c r="DD227"/>
  <c r="DE227" s="1"/>
  <c r="DD224"/>
  <c r="DE224" s="1"/>
  <c r="DD220"/>
  <c r="DE220" s="1"/>
  <c r="DD215"/>
  <c r="DE215" s="1"/>
  <c r="DD216"/>
  <c r="DE216" s="1"/>
  <c r="DD229"/>
  <c r="DE229" s="1"/>
  <c r="DD228"/>
  <c r="DE228" s="1"/>
  <c r="DD222"/>
  <c r="DE222" s="1"/>
  <c r="DD226"/>
  <c r="DE226" s="1"/>
  <c r="DD212"/>
  <c r="DE212" s="1"/>
  <c r="CX210"/>
  <c r="CU220" s="1"/>
  <c r="H244" s="1"/>
  <c r="CW209"/>
  <c r="CU219" s="1"/>
  <c r="G244" s="1"/>
  <c r="BG255"/>
  <c r="BE266" s="1"/>
  <c r="G284" s="1"/>
  <c r="BF254"/>
  <c r="BE265" s="1"/>
  <c r="F284" s="1"/>
  <c r="BL311"/>
  <c r="BM311" s="1"/>
  <c r="BL308"/>
  <c r="BM308" s="1"/>
  <c r="BL312"/>
  <c r="BM312" s="1"/>
  <c r="BL302"/>
  <c r="BM302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16"/>
  <c r="BM316" s="1"/>
  <c r="BL310"/>
  <c r="BM310" s="1"/>
  <c r="BL309"/>
  <c r="BM309" s="1"/>
  <c r="BL304"/>
  <c r="BM304" s="1"/>
  <c r="BL300"/>
  <c r="BL318"/>
  <c r="BM318" s="1"/>
  <c r="BL305"/>
  <c r="BM305" s="1"/>
  <c r="BL315"/>
  <c r="BM315" s="1"/>
  <c r="BL306"/>
  <c r="BM306" s="1"/>
  <c r="DD184"/>
  <c r="DE184" s="1"/>
  <c r="DD183"/>
  <c r="DE183" s="1"/>
  <c r="DD182"/>
  <c r="DE182" s="1"/>
  <c r="DD181"/>
  <c r="DE181" s="1"/>
  <c r="DD180"/>
  <c r="DE180" s="1"/>
  <c r="DD179"/>
  <c r="DE179" s="1"/>
  <c r="DD176"/>
  <c r="DE176" s="1"/>
  <c r="DD171"/>
  <c r="DE171" s="1"/>
  <c r="DD170"/>
  <c r="DE170" s="1"/>
  <c r="DD177"/>
  <c r="DE177" s="1"/>
  <c r="DD175"/>
  <c r="DE175" s="1"/>
  <c r="DD169"/>
  <c r="DE169" s="1"/>
  <c r="DD167"/>
  <c r="DE167" s="1"/>
  <c r="DD166"/>
  <c r="DE166" s="1"/>
  <c r="DD165"/>
  <c r="DD178"/>
  <c r="DE178" s="1"/>
  <c r="DD174"/>
  <c r="DE174" s="1"/>
  <c r="DD173"/>
  <c r="DE173" s="1"/>
  <c r="DD168"/>
  <c r="DE168" s="1"/>
  <c r="DD172"/>
  <c r="DE172" s="1"/>
  <c r="A226"/>
  <c r="A271" s="1"/>
  <c r="A316" s="1"/>
  <c r="A181"/>
  <c r="BL264"/>
  <c r="BM264" s="1"/>
  <c r="BL270"/>
  <c r="BM270" s="1"/>
  <c r="BL261"/>
  <c r="BM261" s="1"/>
  <c r="BL256"/>
  <c r="BM256" s="1"/>
  <c r="BL271"/>
  <c r="BM271" s="1"/>
  <c r="BL260"/>
  <c r="BM260" s="1"/>
  <c r="BL263"/>
  <c r="BM263" s="1"/>
  <c r="BL273"/>
  <c r="BM273" s="1"/>
  <c r="BL272"/>
  <c r="BM272" s="1"/>
  <c r="BL257"/>
  <c r="BM257" s="1"/>
  <c r="BL267"/>
  <c r="BM267" s="1"/>
  <c r="BL259"/>
  <c r="BM259" s="1"/>
  <c r="BL274"/>
  <c r="BM274" s="1"/>
  <c r="BL266"/>
  <c r="BM266" s="1"/>
  <c r="BL265"/>
  <c r="BM265" s="1"/>
  <c r="BL255"/>
  <c r="BL269"/>
  <c r="BM269" s="1"/>
  <c r="BL262"/>
  <c r="BM262" s="1"/>
  <c r="BL268"/>
  <c r="BM268" s="1"/>
  <c r="BL258"/>
  <c r="BM258" s="1"/>
  <c r="CX165"/>
  <c r="CU176" s="1"/>
  <c r="G199" s="1"/>
  <c r="CW164"/>
  <c r="CU175" s="1"/>
  <c r="F199" s="1"/>
  <c r="A137"/>
  <c r="A93"/>
  <c r="DD209" i="55"/>
  <c r="DB219" s="1"/>
  <c r="G245" s="1"/>
  <c r="DE210"/>
  <c r="DB220" s="1"/>
  <c r="H245" s="1"/>
  <c r="A136"/>
  <c r="A92"/>
  <c r="BG300"/>
  <c r="BE311" s="1"/>
  <c r="G329" s="1"/>
  <c r="BF299"/>
  <c r="BE310" s="1"/>
  <c r="F329" s="1"/>
  <c r="BL311"/>
  <c r="BM311" s="1"/>
  <c r="BL308"/>
  <c r="BM308" s="1"/>
  <c r="BL312"/>
  <c r="BM312" s="1"/>
  <c r="BL302"/>
  <c r="BM302" s="1"/>
  <c r="BL318"/>
  <c r="BM318" s="1"/>
  <c r="BL305"/>
  <c r="BM305" s="1"/>
  <c r="BL315"/>
  <c r="BM315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00"/>
  <c r="BL306"/>
  <c r="BM306" s="1"/>
  <c r="BL316"/>
  <c r="BM316" s="1"/>
  <c r="BL310"/>
  <c r="BM310" s="1"/>
  <c r="BL309"/>
  <c r="BM309" s="1"/>
  <c r="BL304"/>
  <c r="BM304" s="1"/>
  <c r="DD177"/>
  <c r="DE177" s="1"/>
  <c r="DD175"/>
  <c r="DE175" s="1"/>
  <c r="DD178"/>
  <c r="DE178" s="1"/>
  <c r="DD174"/>
  <c r="DE174" s="1"/>
  <c r="DD173"/>
  <c r="DE173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71"/>
  <c r="DE171" s="1"/>
  <c r="DD170"/>
  <c r="DE170" s="1"/>
  <c r="DD167"/>
  <c r="DE167" s="1"/>
  <c r="DD166"/>
  <c r="DE166" s="1"/>
  <c r="DD165"/>
  <c r="DD168"/>
  <c r="DE168" s="1"/>
  <c r="DD169"/>
  <c r="DE169" s="1"/>
  <c r="A225"/>
  <c r="A270" s="1"/>
  <c r="A315" s="1"/>
  <c r="A180"/>
  <c r="BL269"/>
  <c r="BM269" s="1"/>
  <c r="BL262"/>
  <c r="BM262" s="1"/>
  <c r="BL271"/>
  <c r="BM271" s="1"/>
  <c r="BL260"/>
  <c r="BM260" s="1"/>
  <c r="BL263"/>
  <c r="BM263" s="1"/>
  <c r="BL267"/>
  <c r="BM267" s="1"/>
  <c r="BL270"/>
  <c r="BM270" s="1"/>
  <c r="BL261"/>
  <c r="BM261" s="1"/>
  <c r="BL256"/>
  <c r="BM256" s="1"/>
  <c r="BL268"/>
  <c r="BM268" s="1"/>
  <c r="BL258"/>
  <c r="BM258" s="1"/>
  <c r="BL264"/>
  <c r="BM264" s="1"/>
  <c r="BL259"/>
  <c r="BM259" s="1"/>
  <c r="BL272"/>
  <c r="BM272" s="1"/>
  <c r="BL257"/>
  <c r="BM257" s="1"/>
  <c r="BL273"/>
  <c r="BM273" s="1"/>
  <c r="BL274"/>
  <c r="BM274" s="1"/>
  <c r="BL266"/>
  <c r="BM266" s="1"/>
  <c r="BL265"/>
  <c r="BM265" s="1"/>
  <c r="BL255"/>
  <c r="BG255"/>
  <c r="BE266" s="1"/>
  <c r="G284" s="1"/>
  <c r="BF254"/>
  <c r="BE265" s="1"/>
  <c r="F284" s="1"/>
  <c r="CX165"/>
  <c r="CU176" s="1"/>
  <c r="G199" s="1"/>
  <c r="CW164"/>
  <c r="CU175" s="1"/>
  <c r="F199" s="1"/>
  <c r="BL270" i="54"/>
  <c r="BM270" s="1"/>
  <c r="BL261"/>
  <c r="BM261" s="1"/>
  <c r="BL256"/>
  <c r="BM256" s="1"/>
  <c r="BL267"/>
  <c r="BM267" s="1"/>
  <c r="BL268"/>
  <c r="BM268" s="1"/>
  <c r="BL262"/>
  <c r="BM262" s="1"/>
  <c r="BL265"/>
  <c r="BM265" s="1"/>
  <c r="BL257"/>
  <c r="BM257" s="1"/>
  <c r="BL271"/>
  <c r="BM271" s="1"/>
  <c r="BL272"/>
  <c r="BM272" s="1"/>
  <c r="BL263"/>
  <c r="BM263" s="1"/>
  <c r="BL266"/>
  <c r="BM266" s="1"/>
  <c r="BL269"/>
  <c r="BM269" s="1"/>
  <c r="BL258"/>
  <c r="BM258" s="1"/>
  <c r="BL274"/>
  <c r="BM274" s="1"/>
  <c r="BL259"/>
  <c r="BM259" s="1"/>
  <c r="BL255"/>
  <c r="BL260"/>
  <c r="BM260" s="1"/>
  <c r="BL273"/>
  <c r="BM273" s="1"/>
  <c r="BL264"/>
  <c r="BM264" s="1"/>
  <c r="A225"/>
  <c r="A270" s="1"/>
  <c r="A315" s="1"/>
  <c r="A180"/>
  <c r="BG300"/>
  <c r="BE311" s="1"/>
  <c r="G329" s="1"/>
  <c r="BF299"/>
  <c r="BE310" s="1"/>
  <c r="F329" s="1"/>
  <c r="CW164"/>
  <c r="CU175" s="1"/>
  <c r="F199" s="1"/>
  <c r="CX165"/>
  <c r="CU176" s="1"/>
  <c r="G199" s="1"/>
  <c r="DD184"/>
  <c r="DE184" s="1"/>
  <c r="DD183"/>
  <c r="DE183" s="1"/>
  <c r="DD182"/>
  <c r="DE182" s="1"/>
  <c r="DD181"/>
  <c r="DE181" s="1"/>
  <c r="DD177"/>
  <c r="DE177" s="1"/>
  <c r="DD175"/>
  <c r="DE175" s="1"/>
  <c r="DD169"/>
  <c r="DE169" s="1"/>
  <c r="DD167"/>
  <c r="DE167" s="1"/>
  <c r="DD166"/>
  <c r="DE166" s="1"/>
  <c r="DD165"/>
  <c r="DD176"/>
  <c r="DE176" s="1"/>
  <c r="DD168"/>
  <c r="DE168" s="1"/>
  <c r="DD178"/>
  <c r="DE178" s="1"/>
  <c r="DD174"/>
  <c r="DE174" s="1"/>
  <c r="DD173"/>
  <c r="DE173" s="1"/>
  <c r="DD180"/>
  <c r="DE180" s="1"/>
  <c r="DD179"/>
  <c r="DE179" s="1"/>
  <c r="DD172"/>
  <c r="DE172" s="1"/>
  <c r="DD171"/>
  <c r="DE171" s="1"/>
  <c r="DD170"/>
  <c r="DE170" s="1"/>
  <c r="A136"/>
  <c r="A92"/>
  <c r="DD229"/>
  <c r="DE229" s="1"/>
  <c r="DD219"/>
  <c r="DE219" s="1"/>
  <c r="DD223"/>
  <c r="DE223" s="1"/>
  <c r="DD216"/>
  <c r="DE216" s="1"/>
  <c r="DD211"/>
  <c r="DE211" s="1"/>
  <c r="DD228"/>
  <c r="DE228" s="1"/>
  <c r="DD220"/>
  <c r="DE220" s="1"/>
  <c r="DD226"/>
  <c r="DE226" s="1"/>
  <c r="DD221"/>
  <c r="DE221" s="1"/>
  <c r="DD213"/>
  <c r="DE213" s="1"/>
  <c r="DD227"/>
  <c r="DE227" s="1"/>
  <c r="DD222"/>
  <c r="DE222" s="1"/>
  <c r="DD212"/>
  <c r="DE212" s="1"/>
  <c r="DD224"/>
  <c r="DE224" s="1"/>
  <c r="DD214"/>
  <c r="DE214" s="1"/>
  <c r="DD225"/>
  <c r="DE225" s="1"/>
  <c r="DD218"/>
  <c r="DE218" s="1"/>
  <c r="DD210"/>
  <c r="DD215"/>
  <c r="DE215" s="1"/>
  <c r="DD217"/>
  <c r="DE217" s="1"/>
  <c r="BG255"/>
  <c r="BE266" s="1"/>
  <c r="G284" s="1"/>
  <c r="BF254"/>
  <c r="BE265" s="1"/>
  <c r="F284" s="1"/>
  <c r="CX210"/>
  <c r="CU220" s="1"/>
  <c r="H244" s="1"/>
  <c r="CW209"/>
  <c r="CU219" s="1"/>
  <c r="G244" s="1"/>
  <c r="BL313"/>
  <c r="BM313" s="1"/>
  <c r="BL303"/>
  <c r="BM303" s="1"/>
  <c r="BL317"/>
  <c r="BM317" s="1"/>
  <c r="BL309"/>
  <c r="BM309" s="1"/>
  <c r="BL304"/>
  <c r="BM304" s="1"/>
  <c r="BL316"/>
  <c r="BM316" s="1"/>
  <c r="BL310"/>
  <c r="BM310" s="1"/>
  <c r="BL318"/>
  <c r="BM318" s="1"/>
  <c r="BL305"/>
  <c r="BM305" s="1"/>
  <c r="BL315"/>
  <c r="BM315" s="1"/>
  <c r="BL306"/>
  <c r="BM306" s="1"/>
  <c r="BL300"/>
  <c r="BL312"/>
  <c r="BM312" s="1"/>
  <c r="BL301"/>
  <c r="BM301" s="1"/>
  <c r="BL311"/>
  <c r="BM311" s="1"/>
  <c r="BL308"/>
  <c r="BM308" s="1"/>
  <c r="BL314"/>
  <c r="BM314" s="1"/>
  <c r="BL307"/>
  <c r="BM307" s="1"/>
  <c r="BL319"/>
  <c r="BM319" s="1"/>
  <c r="BL302"/>
  <c r="BM302" s="1"/>
  <c r="BM300" i="53"/>
  <c r="BK311" s="1"/>
  <c r="G330" s="1"/>
  <c r="BL299"/>
  <c r="BK310" s="1"/>
  <c r="F330" s="1"/>
  <c r="DD229"/>
  <c r="DE229" s="1"/>
  <c r="DD223"/>
  <c r="DE223" s="1"/>
  <c r="DD219"/>
  <c r="DE219" s="1"/>
  <c r="DD216"/>
  <c r="DE216" s="1"/>
  <c r="DD212"/>
  <c r="DE212" s="1"/>
  <c r="DD224"/>
  <c r="DE224" s="1"/>
  <c r="DD226"/>
  <c r="DE226" s="1"/>
  <c r="DD210"/>
  <c r="DD220"/>
  <c r="DE220" s="1"/>
  <c r="DD213"/>
  <c r="DE213" s="1"/>
  <c r="DD228"/>
  <c r="DE228" s="1"/>
  <c r="DD218"/>
  <c r="DE218" s="1"/>
  <c r="DD222"/>
  <c r="DE222" s="1"/>
  <c r="DD214"/>
  <c r="DE214" s="1"/>
  <c r="DD227"/>
  <c r="DE227" s="1"/>
  <c r="DD225"/>
  <c r="DE225" s="1"/>
  <c r="DD221"/>
  <c r="DE221" s="1"/>
  <c r="DD211"/>
  <c r="DE211" s="1"/>
  <c r="DD215"/>
  <c r="DE215" s="1"/>
  <c r="DD217"/>
  <c r="DE217" s="1"/>
  <c r="CX210"/>
  <c r="CU220" s="1"/>
  <c r="H244" s="1"/>
  <c r="CW209"/>
  <c r="CU219" s="1"/>
  <c r="G244" s="1"/>
  <c r="A225"/>
  <c r="A270" s="1"/>
  <c r="A315" s="1"/>
  <c r="A180"/>
  <c r="A136"/>
  <c r="A92"/>
  <c r="BL254"/>
  <c r="BK265" s="1"/>
  <c r="F285" s="1"/>
  <c r="BM255"/>
  <c r="BK266" s="1"/>
  <c r="G285" s="1"/>
  <c r="DD164"/>
  <c r="DB175" s="1"/>
  <c r="F200" s="1"/>
  <c r="DE165"/>
  <c r="DB176" s="1"/>
  <c r="G200" s="1"/>
  <c r="DE210" i="52"/>
  <c r="DB220" s="1"/>
  <c r="H245" s="1"/>
  <c r="DD209"/>
  <c r="DB219" s="1"/>
  <c r="G245" s="1"/>
  <c r="A225"/>
  <c r="A270" s="1"/>
  <c r="A315" s="1"/>
  <c r="A180"/>
  <c r="BF254"/>
  <c r="BE265" s="1"/>
  <c r="F284" s="1"/>
  <c r="BG255"/>
  <c r="BE266" s="1"/>
  <c r="G284" s="1"/>
  <c r="BF299"/>
  <c r="BE310" s="1"/>
  <c r="F329" s="1"/>
  <c r="BG300"/>
  <c r="BE311" s="1"/>
  <c r="G329" s="1"/>
  <c r="CX165"/>
  <c r="CU176" s="1"/>
  <c r="G199" s="1"/>
  <c r="CW164"/>
  <c r="CU175" s="1"/>
  <c r="F199" s="1"/>
  <c r="BL273"/>
  <c r="BM273" s="1"/>
  <c r="BL272"/>
  <c r="BM272" s="1"/>
  <c r="BL265"/>
  <c r="BM265" s="1"/>
  <c r="BL270"/>
  <c r="BM270" s="1"/>
  <c r="BL257"/>
  <c r="BM257" s="1"/>
  <c r="BL267"/>
  <c r="BM267" s="1"/>
  <c r="BL271"/>
  <c r="BM271" s="1"/>
  <c r="BL260"/>
  <c r="BM260" s="1"/>
  <c r="BL263"/>
  <c r="BM263" s="1"/>
  <c r="BL266"/>
  <c r="BM266" s="1"/>
  <c r="BL258"/>
  <c r="BM258" s="1"/>
  <c r="BL274"/>
  <c r="BM274" s="1"/>
  <c r="BL269"/>
  <c r="BM269" s="1"/>
  <c r="BL262"/>
  <c r="BM262" s="1"/>
  <c r="BL261"/>
  <c r="BM261" s="1"/>
  <c r="BL259"/>
  <c r="BM259" s="1"/>
  <c r="BL264"/>
  <c r="BM264" s="1"/>
  <c r="BL255"/>
  <c r="BL268"/>
  <c r="BM268" s="1"/>
  <c r="BL256"/>
  <c r="BM256" s="1"/>
  <c r="BL311"/>
  <c r="BM311" s="1"/>
  <c r="BL318"/>
  <c r="BM318" s="1"/>
  <c r="BL305"/>
  <c r="BM305" s="1"/>
  <c r="BL315"/>
  <c r="BM315" s="1"/>
  <c r="BL306"/>
  <c r="BM306" s="1"/>
  <c r="BL300"/>
  <c r="BL313"/>
  <c r="BM313" s="1"/>
  <c r="BL303"/>
  <c r="BM303" s="1"/>
  <c r="BL308"/>
  <c r="BM308" s="1"/>
  <c r="BL312"/>
  <c r="BM312" s="1"/>
  <c r="BL302"/>
  <c r="BM302" s="1"/>
  <c r="BL316"/>
  <c r="BM316" s="1"/>
  <c r="BL317"/>
  <c r="BM317" s="1"/>
  <c r="BL301"/>
  <c r="BM301" s="1"/>
  <c r="BL314"/>
  <c r="BM314" s="1"/>
  <c r="BL307"/>
  <c r="BM307" s="1"/>
  <c r="BL319"/>
  <c r="BM319" s="1"/>
  <c r="BL310"/>
  <c r="BM310" s="1"/>
  <c r="BL309"/>
  <c r="BM309" s="1"/>
  <c r="BL304"/>
  <c r="BM304" s="1"/>
  <c r="A92"/>
  <c r="A136"/>
  <c r="DD184"/>
  <c r="DE184" s="1"/>
  <c r="DD183"/>
  <c r="DE183" s="1"/>
  <c r="DD182"/>
  <c r="DE182" s="1"/>
  <c r="DD181"/>
  <c r="DE181" s="1"/>
  <c r="DD178"/>
  <c r="DE178" s="1"/>
  <c r="DD180"/>
  <c r="DE180" s="1"/>
  <c r="DD179"/>
  <c r="DE179" s="1"/>
  <c r="DD172"/>
  <c r="DE172" s="1"/>
  <c r="DD176"/>
  <c r="DE176" s="1"/>
  <c r="DD169"/>
  <c r="DE169" s="1"/>
  <c r="DD177"/>
  <c r="DE177" s="1"/>
  <c r="DD175"/>
  <c r="DE175" s="1"/>
  <c r="DD168"/>
  <c r="DE168" s="1"/>
  <c r="DD174"/>
  <c r="DE174" s="1"/>
  <c r="DD173"/>
  <c r="DE173" s="1"/>
  <c r="DD171"/>
  <c r="DE171" s="1"/>
  <c r="DD170"/>
  <c r="DE170" s="1"/>
  <c r="DD167"/>
  <c r="DE167" s="1"/>
  <c r="DD166"/>
  <c r="DE166" s="1"/>
  <c r="DD165"/>
  <c r="CW209" i="51"/>
  <c r="CU219" s="1"/>
  <c r="G244" s="1"/>
  <c r="CX210"/>
  <c r="CU220" s="1"/>
  <c r="H244" s="1"/>
  <c r="BG255"/>
  <c r="BE266" s="1"/>
  <c r="G284" s="1"/>
  <c r="BF254"/>
  <c r="BE265" s="1"/>
  <c r="F284" s="1"/>
  <c r="BL274"/>
  <c r="BM274" s="1"/>
  <c r="BL262"/>
  <c r="BM262" s="1"/>
  <c r="BL265"/>
  <c r="BM265" s="1"/>
  <c r="BL255"/>
  <c r="BL266"/>
  <c r="BM266" s="1"/>
  <c r="BL263"/>
  <c r="BM263" s="1"/>
  <c r="BL269"/>
  <c r="BM269" s="1"/>
  <c r="BL268"/>
  <c r="BM268" s="1"/>
  <c r="BL258"/>
  <c r="BM258" s="1"/>
  <c r="BL267"/>
  <c r="BM267" s="1"/>
  <c r="BL256"/>
  <c r="BM256" s="1"/>
  <c r="BL272"/>
  <c r="BM272" s="1"/>
  <c r="BL273"/>
  <c r="BM273" s="1"/>
  <c r="BL257"/>
  <c r="BM257" s="1"/>
  <c r="BL271"/>
  <c r="BM271" s="1"/>
  <c r="BL260"/>
  <c r="BM260" s="1"/>
  <c r="BL270"/>
  <c r="BM270" s="1"/>
  <c r="BL259"/>
  <c r="BM259" s="1"/>
  <c r="BL261"/>
  <c r="BM261" s="1"/>
  <c r="BL264"/>
  <c r="BM264" s="1"/>
  <c r="BF299"/>
  <c r="BE310" s="1"/>
  <c r="F329" s="1"/>
  <c r="BG300"/>
  <c r="BE311" s="1"/>
  <c r="G329" s="1"/>
  <c r="A224"/>
  <c r="A269" s="1"/>
  <c r="A314" s="1"/>
  <c r="A179"/>
  <c r="DD227"/>
  <c r="DE227" s="1"/>
  <c r="DD211"/>
  <c r="DE211" s="1"/>
  <c r="DD218"/>
  <c r="DE218" s="1"/>
  <c r="DD215"/>
  <c r="DE215" s="1"/>
  <c r="DD210"/>
  <c r="DD226"/>
  <c r="DE226" s="1"/>
  <c r="DD217"/>
  <c r="DE217" s="1"/>
  <c r="DD219"/>
  <c r="DE219" s="1"/>
  <c r="DD225"/>
  <c r="DE225" s="1"/>
  <c r="DD216"/>
  <c r="DE216" s="1"/>
  <c r="DD229"/>
  <c r="DE229" s="1"/>
  <c r="DD224"/>
  <c r="DE224" s="1"/>
  <c r="DD220"/>
  <c r="DE220" s="1"/>
  <c r="DD212"/>
  <c r="DE212" s="1"/>
  <c r="DD221"/>
  <c r="DE221" s="1"/>
  <c r="DD228"/>
  <c r="DE228" s="1"/>
  <c r="DD222"/>
  <c r="DE222" s="1"/>
  <c r="DD214"/>
  <c r="DE214" s="1"/>
  <c r="DD223"/>
  <c r="DE223" s="1"/>
  <c r="DD213"/>
  <c r="DE213" s="1"/>
  <c r="BL311"/>
  <c r="BM311" s="1"/>
  <c r="BL308"/>
  <c r="BM308" s="1"/>
  <c r="BL314"/>
  <c r="BM314" s="1"/>
  <c r="BL307"/>
  <c r="BM307" s="1"/>
  <c r="BL319"/>
  <c r="BM319" s="1"/>
  <c r="BL302"/>
  <c r="BM302" s="1"/>
  <c r="BL313"/>
  <c r="BM313" s="1"/>
  <c r="BL303"/>
  <c r="BM303" s="1"/>
  <c r="BL317"/>
  <c r="BM317" s="1"/>
  <c r="BL309"/>
  <c r="BM309" s="1"/>
  <c r="BL304"/>
  <c r="BM304" s="1"/>
  <c r="BL316"/>
  <c r="BM316" s="1"/>
  <c r="BL310"/>
  <c r="BM310" s="1"/>
  <c r="BL318"/>
  <c r="BM318" s="1"/>
  <c r="BL305"/>
  <c r="BM305" s="1"/>
  <c r="BL315"/>
  <c r="BM315" s="1"/>
  <c r="BL306"/>
  <c r="BM306" s="1"/>
  <c r="BL300"/>
  <c r="BL312"/>
  <c r="BM312" s="1"/>
  <c r="BL301"/>
  <c r="BM301" s="1"/>
  <c r="A135"/>
  <c r="A91"/>
  <c r="DD164"/>
  <c r="DB175" s="1"/>
  <c r="F200" s="1"/>
  <c r="DE165"/>
  <c r="DB176" s="1"/>
  <c r="G200" s="1"/>
  <c r="DD176" i="50"/>
  <c r="DE176" s="1"/>
  <c r="DD178"/>
  <c r="DE178" s="1"/>
  <c r="DD174"/>
  <c r="DE174" s="1"/>
  <c r="DD173"/>
  <c r="DE173" s="1"/>
  <c r="DD169"/>
  <c r="DE169" s="1"/>
  <c r="DD167"/>
  <c r="DE167" s="1"/>
  <c r="DD166"/>
  <c r="DE166" s="1"/>
  <c r="DD165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68"/>
  <c r="DE168" s="1"/>
  <c r="DD177"/>
  <c r="DE177" s="1"/>
  <c r="DD175"/>
  <c r="DE175" s="1"/>
  <c r="DD171"/>
  <c r="DE171" s="1"/>
  <c r="DD170"/>
  <c r="DE170" s="1"/>
  <c r="BL268"/>
  <c r="BM268" s="1"/>
  <c r="BL258"/>
  <c r="BM258" s="1"/>
  <c r="BL263"/>
  <c r="BM263" s="1"/>
  <c r="BL270"/>
  <c r="BM270" s="1"/>
  <c r="BL261"/>
  <c r="BM261" s="1"/>
  <c r="BL256"/>
  <c r="BM256" s="1"/>
  <c r="BL255"/>
  <c r="BL271"/>
  <c r="BM271" s="1"/>
  <c r="BL260"/>
  <c r="BM260" s="1"/>
  <c r="BL272"/>
  <c r="BM272" s="1"/>
  <c r="BL257"/>
  <c r="BM257" s="1"/>
  <c r="BL269"/>
  <c r="BM269" s="1"/>
  <c r="BL265"/>
  <c r="BM265" s="1"/>
  <c r="BL274"/>
  <c r="BM274" s="1"/>
  <c r="BL259"/>
  <c r="BM259" s="1"/>
  <c r="BL264"/>
  <c r="BM264" s="1"/>
  <c r="BL262"/>
  <c r="BM262" s="1"/>
  <c r="BL266"/>
  <c r="BM266" s="1"/>
  <c r="BL273"/>
  <c r="BM273" s="1"/>
  <c r="BL267"/>
  <c r="BM267" s="1"/>
  <c r="CX165"/>
  <c r="CU176" s="1"/>
  <c r="G199" s="1"/>
  <c r="CW164"/>
  <c r="CU175" s="1"/>
  <c r="F199" s="1"/>
  <c r="DD229"/>
  <c r="DE229" s="1"/>
  <c r="DD223"/>
  <c r="DE223" s="1"/>
  <c r="DD228"/>
  <c r="DE228" s="1"/>
  <c r="DD210"/>
  <c r="DD220"/>
  <c r="DE220" s="1"/>
  <c r="DD216"/>
  <c r="DE216" s="1"/>
  <c r="DD227"/>
  <c r="DE227" s="1"/>
  <c r="DD224"/>
  <c r="DE224" s="1"/>
  <c r="DD213"/>
  <c r="DE213" s="1"/>
  <c r="DD211"/>
  <c r="DE211" s="1"/>
  <c r="DD212"/>
  <c r="DE212" s="1"/>
  <c r="DD225"/>
  <c r="DE225" s="1"/>
  <c r="DD221"/>
  <c r="DE221" s="1"/>
  <c r="DD215"/>
  <c r="DE215" s="1"/>
  <c r="DD222"/>
  <c r="DE222" s="1"/>
  <c r="DD219"/>
  <c r="DE219" s="1"/>
  <c r="DD226"/>
  <c r="DE226" s="1"/>
  <c r="DD214"/>
  <c r="DE214" s="1"/>
  <c r="DD217"/>
  <c r="DE217" s="1"/>
  <c r="DD218"/>
  <c r="DE218" s="1"/>
  <c r="BF254"/>
  <c r="BE265" s="1"/>
  <c r="F284" s="1"/>
  <c r="BG255"/>
  <c r="BE266" s="1"/>
  <c r="G284" s="1"/>
  <c r="CW209"/>
  <c r="CU219" s="1"/>
  <c r="G244" s="1"/>
  <c r="CX210"/>
  <c r="CU220" s="1"/>
  <c r="H244" s="1"/>
  <c r="A136"/>
  <c r="A92"/>
  <c r="BG300"/>
  <c r="BE311" s="1"/>
  <c r="G329" s="1"/>
  <c r="BF299"/>
  <c r="BE310" s="1"/>
  <c r="F329" s="1"/>
  <c r="BL316"/>
  <c r="BM316" s="1"/>
  <c r="BL310"/>
  <c r="BM310" s="1"/>
  <c r="BL309"/>
  <c r="BM309" s="1"/>
  <c r="BL304"/>
  <c r="BM304" s="1"/>
  <c r="BL311"/>
  <c r="BM311" s="1"/>
  <c r="BL308"/>
  <c r="BM308" s="1"/>
  <c r="BL312"/>
  <c r="BM312" s="1"/>
  <c r="BL302"/>
  <c r="BM302" s="1"/>
  <c r="BL300"/>
  <c r="BL318"/>
  <c r="BM318" s="1"/>
  <c r="BL305"/>
  <c r="BM305" s="1"/>
  <c r="BL315"/>
  <c r="BM315" s="1"/>
  <c r="BL306"/>
  <c r="BM306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A225"/>
  <c r="A270" s="1"/>
  <c r="A315" s="1"/>
  <c r="A180"/>
  <c r="DE165" i="49"/>
  <c r="DB176" s="1"/>
  <c r="G200" s="1"/>
  <c r="DD164"/>
  <c r="DB175" s="1"/>
  <c r="F200" s="1"/>
  <c r="BL268"/>
  <c r="BM268" s="1"/>
  <c r="BL262"/>
  <c r="BM262" s="1"/>
  <c r="BL265"/>
  <c r="BM265" s="1"/>
  <c r="BL271"/>
  <c r="BM271" s="1"/>
  <c r="BL274"/>
  <c r="BM274" s="1"/>
  <c r="BL259"/>
  <c r="BM259" s="1"/>
  <c r="BL272"/>
  <c r="BM272" s="1"/>
  <c r="BL263"/>
  <c r="BM263" s="1"/>
  <c r="BL266"/>
  <c r="BM266" s="1"/>
  <c r="BL257"/>
  <c r="BM257" s="1"/>
  <c r="BL269"/>
  <c r="BM269" s="1"/>
  <c r="BL258"/>
  <c r="BM258" s="1"/>
  <c r="BL260"/>
  <c r="BM260" s="1"/>
  <c r="BL270"/>
  <c r="BM270" s="1"/>
  <c r="BL261"/>
  <c r="BM261" s="1"/>
  <c r="BL256"/>
  <c r="BM256" s="1"/>
  <c r="BL273"/>
  <c r="BM273" s="1"/>
  <c r="BL264"/>
  <c r="BM264" s="1"/>
  <c r="BL255"/>
  <c r="BL267"/>
  <c r="BM267" s="1"/>
  <c r="BG300"/>
  <c r="BE311" s="1"/>
  <c r="G329" s="1"/>
  <c r="BF299"/>
  <c r="BE310" s="1"/>
  <c r="F329" s="1"/>
  <c r="A225"/>
  <c r="A270" s="1"/>
  <c r="A315" s="1"/>
  <c r="A180"/>
  <c r="BL311"/>
  <c r="BM311" s="1"/>
  <c r="BL308"/>
  <c r="BM308" s="1"/>
  <c r="BL314"/>
  <c r="BM314" s="1"/>
  <c r="BL307"/>
  <c r="BM307" s="1"/>
  <c r="BL319"/>
  <c r="BM319" s="1"/>
  <c r="BL313"/>
  <c r="BM313" s="1"/>
  <c r="BL303"/>
  <c r="BM303" s="1"/>
  <c r="BL317"/>
  <c r="BM317" s="1"/>
  <c r="BL309"/>
  <c r="BM309" s="1"/>
  <c r="BL304"/>
  <c r="BM304" s="1"/>
  <c r="BL316"/>
  <c r="BM316" s="1"/>
  <c r="BL310"/>
  <c r="BM310" s="1"/>
  <c r="BL318"/>
  <c r="BM318" s="1"/>
  <c r="BL305"/>
  <c r="BM305" s="1"/>
  <c r="BL315"/>
  <c r="BM315" s="1"/>
  <c r="BL306"/>
  <c r="BM306" s="1"/>
  <c r="BL300"/>
  <c r="BL312"/>
  <c r="BM312" s="1"/>
  <c r="BL302"/>
  <c r="BM302" s="1"/>
  <c r="BL301"/>
  <c r="BM301" s="1"/>
  <c r="CW209"/>
  <c r="CU219" s="1"/>
  <c r="G244" s="1"/>
  <c r="CX210"/>
  <c r="CU220" s="1"/>
  <c r="H244" s="1"/>
  <c r="A92"/>
  <c r="A136"/>
  <c r="BF254"/>
  <c r="BE265" s="1"/>
  <c r="F284" s="1"/>
  <c r="BG255"/>
  <c r="BE266" s="1"/>
  <c r="G284" s="1"/>
  <c r="DD228"/>
  <c r="DE228" s="1"/>
  <c r="DD226"/>
  <c r="DE226" s="1"/>
  <c r="DD216"/>
  <c r="DE216" s="1"/>
  <c r="DD210"/>
  <c r="DD220"/>
  <c r="DE220" s="1"/>
  <c r="DD225"/>
  <c r="DE225" s="1"/>
  <c r="DD221"/>
  <c r="DE221" s="1"/>
  <c r="DD213"/>
  <c r="DE213" s="1"/>
  <c r="DD211"/>
  <c r="DE211" s="1"/>
  <c r="DD212"/>
  <c r="DE212" s="1"/>
  <c r="DD229"/>
  <c r="DE229" s="1"/>
  <c r="DD223"/>
  <c r="DE223" s="1"/>
  <c r="DD214"/>
  <c r="DE214" s="1"/>
  <c r="DD217"/>
  <c r="DE217" s="1"/>
  <c r="DD218"/>
  <c r="DE218" s="1"/>
  <c r="DD224"/>
  <c r="DE224" s="1"/>
  <c r="DD227"/>
  <c r="DE227" s="1"/>
  <c r="DD215"/>
  <c r="DE215" s="1"/>
  <c r="DD222"/>
  <c r="DE222" s="1"/>
  <c r="DD219"/>
  <c r="DE219" s="1"/>
  <c r="CW164" i="48"/>
  <c r="CU175" s="1"/>
  <c r="F199" s="1"/>
  <c r="CX165"/>
  <c r="CU176" s="1"/>
  <c r="G199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16"/>
  <c r="BM316" s="1"/>
  <c r="BL310"/>
  <c r="BM310" s="1"/>
  <c r="BL309"/>
  <c r="BM309" s="1"/>
  <c r="BL304"/>
  <c r="BM304" s="1"/>
  <c r="BL300"/>
  <c r="BL318"/>
  <c r="BM318" s="1"/>
  <c r="BL305"/>
  <c r="BM305" s="1"/>
  <c r="BL315"/>
  <c r="BM315" s="1"/>
  <c r="BL306"/>
  <c r="BM306" s="1"/>
  <c r="BL311"/>
  <c r="BM311" s="1"/>
  <c r="BL308"/>
  <c r="BM308" s="1"/>
  <c r="BL312"/>
  <c r="BM312" s="1"/>
  <c r="BL302"/>
  <c r="BM302" s="1"/>
  <c r="BG255"/>
  <c r="BE266" s="1"/>
  <c r="G284" s="1"/>
  <c r="BF254"/>
  <c r="BE265" s="1"/>
  <c r="F284" s="1"/>
  <c r="BL273"/>
  <c r="BM273" s="1"/>
  <c r="BL272"/>
  <c r="BM272" s="1"/>
  <c r="BL257"/>
  <c r="BM257" s="1"/>
  <c r="BL267"/>
  <c r="BM267" s="1"/>
  <c r="BL270"/>
  <c r="BM270" s="1"/>
  <c r="BL261"/>
  <c r="BM261" s="1"/>
  <c r="BL256"/>
  <c r="BM256" s="1"/>
  <c r="BL266"/>
  <c r="BM266" s="1"/>
  <c r="BL265"/>
  <c r="BM265" s="1"/>
  <c r="BL269"/>
  <c r="BM269" s="1"/>
  <c r="BL262"/>
  <c r="BM262" s="1"/>
  <c r="BL268"/>
  <c r="BM268" s="1"/>
  <c r="BL258"/>
  <c r="BM258" s="1"/>
  <c r="BL255"/>
  <c r="BL264"/>
  <c r="BM264" s="1"/>
  <c r="BL274"/>
  <c r="BM274" s="1"/>
  <c r="BL259"/>
  <c r="BM259" s="1"/>
  <c r="BL271"/>
  <c r="BM271" s="1"/>
  <c r="BL260"/>
  <c r="BM260" s="1"/>
  <c r="BL263"/>
  <c r="BM263" s="1"/>
  <c r="BG300"/>
  <c r="BE311" s="1"/>
  <c r="G329" s="1"/>
  <c r="BF299"/>
  <c r="BE310" s="1"/>
  <c r="F329" s="1"/>
  <c r="CW209"/>
  <c r="CU219" s="1"/>
  <c r="G244" s="1"/>
  <c r="CX210"/>
  <c r="CU220" s="1"/>
  <c r="H244" s="1"/>
  <c r="A225"/>
  <c r="A270" s="1"/>
  <c r="A315" s="1"/>
  <c r="A180"/>
  <c r="DD217"/>
  <c r="DE217" s="1"/>
  <c r="DD219"/>
  <c r="DE219" s="1"/>
  <c r="DD228"/>
  <c r="DE228" s="1"/>
  <c r="DD215"/>
  <c r="DE215" s="1"/>
  <c r="DD212"/>
  <c r="DE212" s="1"/>
  <c r="DD224"/>
  <c r="DE224" s="1"/>
  <c r="DD220"/>
  <c r="DE220" s="1"/>
  <c r="DD226"/>
  <c r="DE226" s="1"/>
  <c r="DD216"/>
  <c r="DE216" s="1"/>
  <c r="DD213"/>
  <c r="DE213" s="1"/>
  <c r="DD229"/>
  <c r="DE229" s="1"/>
  <c r="DD222"/>
  <c r="DE222" s="1"/>
  <c r="DD227"/>
  <c r="DE227" s="1"/>
  <c r="DD221"/>
  <c r="DE221" s="1"/>
  <c r="DD210"/>
  <c r="DD225"/>
  <c r="DE225" s="1"/>
  <c r="DD218"/>
  <c r="DE218" s="1"/>
  <c r="DD223"/>
  <c r="DE223" s="1"/>
  <c r="DD214"/>
  <c r="DE214" s="1"/>
  <c r="DD211"/>
  <c r="DE211" s="1"/>
  <c r="A136"/>
  <c r="A92"/>
  <c r="DD177"/>
  <c r="DE177" s="1"/>
  <c r="DD175"/>
  <c r="DE175" s="1"/>
  <c r="DD169"/>
  <c r="DE169" s="1"/>
  <c r="DD167"/>
  <c r="DE167" s="1"/>
  <c r="DD166"/>
  <c r="DE166" s="1"/>
  <c r="DD165"/>
  <c r="DD178"/>
  <c r="DE178" s="1"/>
  <c r="DD174"/>
  <c r="DE174" s="1"/>
  <c r="DD173"/>
  <c r="DE173" s="1"/>
  <c r="DD168"/>
  <c r="DE168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6"/>
  <c r="DE176" s="1"/>
  <c r="DD171"/>
  <c r="DE171" s="1"/>
  <c r="DD170"/>
  <c r="DE170" s="1"/>
  <c r="BF254" i="47"/>
  <c r="BE265" s="1"/>
  <c r="F284" s="1"/>
  <c r="BG255"/>
  <c r="BE266" s="1"/>
  <c r="G284" s="1"/>
  <c r="A227"/>
  <c r="A272" s="1"/>
  <c r="A317" s="1"/>
  <c r="A182"/>
  <c r="DD219"/>
  <c r="DE219" s="1"/>
  <c r="DD229"/>
  <c r="DE229" s="1"/>
  <c r="DD216"/>
  <c r="DE216" s="1"/>
  <c r="DD210"/>
  <c r="DD217"/>
  <c r="DE217" s="1"/>
  <c r="DD220"/>
  <c r="DE220" s="1"/>
  <c r="DD226"/>
  <c r="DE226" s="1"/>
  <c r="DD221"/>
  <c r="DE221" s="1"/>
  <c r="DD213"/>
  <c r="DE213" s="1"/>
  <c r="DD224"/>
  <c r="DE224" s="1"/>
  <c r="DD222"/>
  <c r="DE222" s="1"/>
  <c r="DD228"/>
  <c r="DE228" s="1"/>
  <c r="DD223"/>
  <c r="DE223" s="1"/>
  <c r="DD214"/>
  <c r="DE214" s="1"/>
  <c r="DD212"/>
  <c r="DE212" s="1"/>
  <c r="DD225"/>
  <c r="DE225" s="1"/>
  <c r="DD218"/>
  <c r="DE218" s="1"/>
  <c r="DD227"/>
  <c r="DE227" s="1"/>
  <c r="DD215"/>
  <c r="DE215" s="1"/>
  <c r="DD211"/>
  <c r="DE211" s="1"/>
  <c r="BF299"/>
  <c r="BE310" s="1"/>
  <c r="F329" s="1"/>
  <c r="BG300"/>
  <c r="BE311" s="1"/>
  <c r="G329" s="1"/>
  <c r="CX165"/>
  <c r="CU176" s="1"/>
  <c r="G199" s="1"/>
  <c r="CW164"/>
  <c r="CU175" s="1"/>
  <c r="F199" s="1"/>
  <c r="CX210"/>
  <c r="CU220" s="1"/>
  <c r="H244" s="1"/>
  <c r="CW209"/>
  <c r="CU219" s="1"/>
  <c r="G244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16"/>
  <c r="BM316" s="1"/>
  <c r="BL310"/>
  <c r="BM310" s="1"/>
  <c r="BL309"/>
  <c r="BM309" s="1"/>
  <c r="BL304"/>
  <c r="BM304" s="1"/>
  <c r="BL300"/>
  <c r="BL318"/>
  <c r="BM318" s="1"/>
  <c r="BL305"/>
  <c r="BM305" s="1"/>
  <c r="BL315"/>
  <c r="BM315" s="1"/>
  <c r="BL306"/>
  <c r="BM306" s="1"/>
  <c r="BL311"/>
  <c r="BM311" s="1"/>
  <c r="BL308"/>
  <c r="BM308" s="1"/>
  <c r="BL312"/>
  <c r="BM312" s="1"/>
  <c r="BL302"/>
  <c r="BM302" s="1"/>
  <c r="A138"/>
  <c r="A94"/>
  <c r="DD184"/>
  <c r="DE184" s="1"/>
  <c r="DD183"/>
  <c r="DE183" s="1"/>
  <c r="DD182"/>
  <c r="DE182" s="1"/>
  <c r="DD181"/>
  <c r="DE181" s="1"/>
  <c r="DD180"/>
  <c r="DE180" s="1"/>
  <c r="DD179"/>
  <c r="DE179" s="1"/>
  <c r="DD177"/>
  <c r="DE177" s="1"/>
  <c r="DD175"/>
  <c r="DE175" s="1"/>
  <c r="DD178"/>
  <c r="DE178" s="1"/>
  <c r="DD174"/>
  <c r="DE174" s="1"/>
  <c r="DD173"/>
  <c r="DE173" s="1"/>
  <c r="DD172"/>
  <c r="DE172" s="1"/>
  <c r="DD176"/>
  <c r="DE176" s="1"/>
  <c r="DD171"/>
  <c r="DE171" s="1"/>
  <c r="DD170"/>
  <c r="DE170" s="1"/>
  <c r="DD167"/>
  <c r="DE167" s="1"/>
  <c r="DD166"/>
  <c r="DE166" s="1"/>
  <c r="DD165"/>
  <c r="DD169"/>
  <c r="DE169" s="1"/>
  <c r="DD168"/>
  <c r="DE168" s="1"/>
  <c r="BL273"/>
  <c r="BM273" s="1"/>
  <c r="BL266"/>
  <c r="BM266" s="1"/>
  <c r="BL272"/>
  <c r="BM272" s="1"/>
  <c r="BL257"/>
  <c r="BM257" s="1"/>
  <c r="BL261"/>
  <c r="BM261" s="1"/>
  <c r="BL256"/>
  <c r="BM256" s="1"/>
  <c r="BL267"/>
  <c r="BM267" s="1"/>
  <c r="BL274"/>
  <c r="BM274" s="1"/>
  <c r="BL268"/>
  <c r="BM268" s="1"/>
  <c r="BL265"/>
  <c r="BM265" s="1"/>
  <c r="BL255"/>
  <c r="BL258"/>
  <c r="BM258" s="1"/>
  <c r="BL269"/>
  <c r="BM269" s="1"/>
  <c r="BL262"/>
  <c r="BM262" s="1"/>
  <c r="BL271"/>
  <c r="BM271" s="1"/>
  <c r="BL259"/>
  <c r="BM259" s="1"/>
  <c r="BL264"/>
  <c r="BM264" s="1"/>
  <c r="BL270"/>
  <c r="BM270" s="1"/>
  <c r="BL263"/>
  <c r="BM263" s="1"/>
  <c r="BL260"/>
  <c r="BM260" s="1"/>
  <c r="DD184" i="46"/>
  <c r="DE184" s="1"/>
  <c r="DD183"/>
  <c r="DE183" s="1"/>
  <c r="DD182"/>
  <c r="DE182" s="1"/>
  <c r="DD181"/>
  <c r="DE181" s="1"/>
  <c r="DD180"/>
  <c r="DE180" s="1"/>
  <c r="DD179"/>
  <c r="DE179" s="1"/>
  <c r="DD176"/>
  <c r="DE176" s="1"/>
  <c r="DD171"/>
  <c r="DE171" s="1"/>
  <c r="DD170"/>
  <c r="DE170" s="1"/>
  <c r="DD177"/>
  <c r="DE177" s="1"/>
  <c r="DD175"/>
  <c r="DE175" s="1"/>
  <c r="DD169"/>
  <c r="DE169" s="1"/>
  <c r="DD167"/>
  <c r="DE167" s="1"/>
  <c r="DD166"/>
  <c r="DE166" s="1"/>
  <c r="DD165"/>
  <c r="DD178"/>
  <c r="DE178" s="1"/>
  <c r="DD174"/>
  <c r="DE174" s="1"/>
  <c r="DD173"/>
  <c r="DE173" s="1"/>
  <c r="DD168"/>
  <c r="DE168" s="1"/>
  <c r="DD172"/>
  <c r="DE172" s="1"/>
  <c r="BG255"/>
  <c r="BE266" s="1"/>
  <c r="G284" s="1"/>
  <c r="BF254"/>
  <c r="BE265" s="1"/>
  <c r="F284" s="1"/>
  <c r="BL273"/>
  <c r="BM273" s="1"/>
  <c r="BL271"/>
  <c r="BM271" s="1"/>
  <c r="BL260"/>
  <c r="BM260" s="1"/>
  <c r="BL272"/>
  <c r="BM272" s="1"/>
  <c r="BL257"/>
  <c r="BM257" s="1"/>
  <c r="BL267"/>
  <c r="BM267" s="1"/>
  <c r="BL269"/>
  <c r="BM269" s="1"/>
  <c r="BL274"/>
  <c r="BM274" s="1"/>
  <c r="BL266"/>
  <c r="BM266" s="1"/>
  <c r="BL259"/>
  <c r="BM259" s="1"/>
  <c r="BL265"/>
  <c r="BM265" s="1"/>
  <c r="BL262"/>
  <c r="BM262" s="1"/>
  <c r="BL264"/>
  <c r="BM264" s="1"/>
  <c r="BL270"/>
  <c r="BM270" s="1"/>
  <c r="BL261"/>
  <c r="BM261" s="1"/>
  <c r="BL256"/>
  <c r="BM256" s="1"/>
  <c r="BL268"/>
  <c r="BM268" s="1"/>
  <c r="BL258"/>
  <c r="BM258" s="1"/>
  <c r="BL263"/>
  <c r="BM263" s="1"/>
  <c r="BL255"/>
  <c r="A135"/>
  <c r="A91"/>
  <c r="A224"/>
  <c r="A269" s="1"/>
  <c r="A314" s="1"/>
  <c r="A179"/>
  <c r="CX210"/>
  <c r="CU220" s="1"/>
  <c r="H244" s="1"/>
  <c r="CW209"/>
  <c r="CU219" s="1"/>
  <c r="G244" s="1"/>
  <c r="BF299"/>
  <c r="BE310" s="1"/>
  <c r="F329" s="1"/>
  <c r="BG300"/>
  <c r="BE311" s="1"/>
  <c r="G329" s="1"/>
  <c r="DD227"/>
  <c r="DE227" s="1"/>
  <c r="DD228"/>
  <c r="DE228" s="1"/>
  <c r="DD222"/>
  <c r="DE222" s="1"/>
  <c r="DD226"/>
  <c r="DE226" s="1"/>
  <c r="DD210"/>
  <c r="DD221"/>
  <c r="DE221" s="1"/>
  <c r="DD229"/>
  <c r="DE229" s="1"/>
  <c r="DD219"/>
  <c r="DE219" s="1"/>
  <c r="DD214"/>
  <c r="DE214" s="1"/>
  <c r="DD217"/>
  <c r="DE217" s="1"/>
  <c r="DD216"/>
  <c r="DE216" s="1"/>
  <c r="DD225"/>
  <c r="DE225" s="1"/>
  <c r="DD218"/>
  <c r="DE218" s="1"/>
  <c r="DD213"/>
  <c r="DE213" s="1"/>
  <c r="DD212"/>
  <c r="DE212" s="1"/>
  <c r="DD223"/>
  <c r="DE223" s="1"/>
  <c r="DD224"/>
  <c r="DE224" s="1"/>
  <c r="DD220"/>
  <c r="DE220" s="1"/>
  <c r="DD215"/>
  <c r="DE215" s="1"/>
  <c r="DD211"/>
  <c r="DE211" s="1"/>
  <c r="CW164"/>
  <c r="CU175" s="1"/>
  <c r="F199" s="1"/>
  <c r="CX165"/>
  <c r="CU176" s="1"/>
  <c r="G199" s="1"/>
  <c r="BL311"/>
  <c r="BM311" s="1"/>
  <c r="BL317"/>
  <c r="BM317" s="1"/>
  <c r="BL301"/>
  <c r="BM301" s="1"/>
  <c r="BL314"/>
  <c r="BM314" s="1"/>
  <c r="BL307"/>
  <c r="BM307" s="1"/>
  <c r="BL319"/>
  <c r="BM319" s="1"/>
  <c r="BL316"/>
  <c r="BM316" s="1"/>
  <c r="BL318"/>
  <c r="BM318" s="1"/>
  <c r="BL315"/>
  <c r="BM315" s="1"/>
  <c r="BL313"/>
  <c r="BM313" s="1"/>
  <c r="BL310"/>
  <c r="BM310" s="1"/>
  <c r="BL309"/>
  <c r="BM309" s="1"/>
  <c r="BL304"/>
  <c r="BM304" s="1"/>
  <c r="BL303"/>
  <c r="BM303" s="1"/>
  <c r="BL306"/>
  <c r="BM306" s="1"/>
  <c r="BL308"/>
  <c r="BM308" s="1"/>
  <c r="BL312"/>
  <c r="BM312" s="1"/>
  <c r="BL302"/>
  <c r="BM302" s="1"/>
  <c r="BL300"/>
  <c r="BL305"/>
  <c r="BM305" s="1"/>
  <c r="BG255" i="45"/>
  <c r="BE266" s="1"/>
  <c r="G284" s="1"/>
  <c r="BF254"/>
  <c r="BE265" s="1"/>
  <c r="F284" s="1"/>
  <c r="BL271"/>
  <c r="BM271" s="1"/>
  <c r="BL260"/>
  <c r="BM260" s="1"/>
  <c r="BL263"/>
  <c r="BM263" s="1"/>
  <c r="BL264"/>
  <c r="BM264" s="1"/>
  <c r="BL255"/>
  <c r="BL268"/>
  <c r="BM268" s="1"/>
  <c r="BL258"/>
  <c r="BM258" s="1"/>
  <c r="BL269"/>
  <c r="BM269" s="1"/>
  <c r="BL262"/>
  <c r="BM262" s="1"/>
  <c r="BL274"/>
  <c r="BM274" s="1"/>
  <c r="BL259"/>
  <c r="BM259" s="1"/>
  <c r="BL272"/>
  <c r="BM272" s="1"/>
  <c r="BL273"/>
  <c r="BM273" s="1"/>
  <c r="BL270"/>
  <c r="BM270" s="1"/>
  <c r="BL261"/>
  <c r="BM261" s="1"/>
  <c r="BL256"/>
  <c r="BM256" s="1"/>
  <c r="BL266"/>
  <c r="BM266" s="1"/>
  <c r="BL265"/>
  <c r="BM265" s="1"/>
  <c r="BL267"/>
  <c r="BM267" s="1"/>
  <c r="BL257"/>
  <c r="BM257" s="1"/>
  <c r="A91"/>
  <c r="A135"/>
  <c r="DD217"/>
  <c r="DE217" s="1"/>
  <c r="DD220"/>
  <c r="DE220" s="1"/>
  <c r="DD226"/>
  <c r="DE226" s="1"/>
  <c r="DD211"/>
  <c r="DE211" s="1"/>
  <c r="DD214"/>
  <c r="DE214" s="1"/>
  <c r="DD224"/>
  <c r="DE224" s="1"/>
  <c r="DD222"/>
  <c r="DE222" s="1"/>
  <c r="DD228"/>
  <c r="DE228" s="1"/>
  <c r="DD216"/>
  <c r="DE216" s="1"/>
  <c r="DD215"/>
  <c r="DE215" s="1"/>
  <c r="DD219"/>
  <c r="DE219" s="1"/>
  <c r="DD210"/>
  <c r="DD229"/>
  <c r="DE229" s="1"/>
  <c r="DD225"/>
  <c r="DE225" s="1"/>
  <c r="DD218"/>
  <c r="DE218" s="1"/>
  <c r="DD221"/>
  <c r="DE221" s="1"/>
  <c r="DD212"/>
  <c r="DE212" s="1"/>
  <c r="DD227"/>
  <c r="DE227" s="1"/>
  <c r="DD223"/>
  <c r="DE223" s="1"/>
  <c r="DD213"/>
  <c r="DE213" s="1"/>
  <c r="BG300"/>
  <c r="BE311" s="1"/>
  <c r="G329" s="1"/>
  <c r="BF299"/>
  <c r="BE310" s="1"/>
  <c r="F329" s="1"/>
  <c r="A224"/>
  <c r="A269" s="1"/>
  <c r="A314" s="1"/>
  <c r="A179"/>
  <c r="DD178"/>
  <c r="DE178" s="1"/>
  <c r="DD184"/>
  <c r="DE184" s="1"/>
  <c r="DD183"/>
  <c r="DE183" s="1"/>
  <c r="DD182"/>
  <c r="DE182" s="1"/>
  <c r="DD181"/>
  <c r="DE181" s="1"/>
  <c r="DD180"/>
  <c r="DE180" s="1"/>
  <c r="DD179"/>
  <c r="DE179" s="1"/>
  <c r="DD172"/>
  <c r="DE172" s="1"/>
  <c r="DD177"/>
  <c r="DE177" s="1"/>
  <c r="DD174"/>
  <c r="DE174" s="1"/>
  <c r="DD173"/>
  <c r="DE173" s="1"/>
  <c r="DD169"/>
  <c r="DE169" s="1"/>
  <c r="DD167"/>
  <c r="DE167" s="1"/>
  <c r="DD166"/>
  <c r="DE166" s="1"/>
  <c r="DD165"/>
  <c r="DD171"/>
  <c r="DE171" s="1"/>
  <c r="DD170"/>
  <c r="DE170" s="1"/>
  <c r="DD168"/>
  <c r="DE168" s="1"/>
  <c r="DD176"/>
  <c r="DE176" s="1"/>
  <c r="DD175"/>
  <c r="DE175" s="1"/>
  <c r="CW164"/>
  <c r="CU175" s="1"/>
  <c r="F199" s="1"/>
  <c r="CX165"/>
  <c r="CU176" s="1"/>
  <c r="G199" s="1"/>
  <c r="BL313"/>
  <c r="BM313" s="1"/>
  <c r="BL303"/>
  <c r="BM303" s="1"/>
  <c r="BL317"/>
  <c r="BM317" s="1"/>
  <c r="BL301"/>
  <c r="BM301" s="1"/>
  <c r="BL314"/>
  <c r="BM314" s="1"/>
  <c r="BL307"/>
  <c r="BM307" s="1"/>
  <c r="BL319"/>
  <c r="BM319" s="1"/>
  <c r="BL316"/>
  <c r="BM316" s="1"/>
  <c r="BL310"/>
  <c r="BM310" s="1"/>
  <c r="BL309"/>
  <c r="BM309" s="1"/>
  <c r="BL304"/>
  <c r="BM304" s="1"/>
  <c r="BL308"/>
  <c r="BM308" s="1"/>
  <c r="BL312"/>
  <c r="BM312" s="1"/>
  <c r="BL302"/>
  <c r="BM302" s="1"/>
  <c r="BL300"/>
  <c r="BL318"/>
  <c r="BM318" s="1"/>
  <c r="BL305"/>
  <c r="BM305" s="1"/>
  <c r="BL315"/>
  <c r="BM315" s="1"/>
  <c r="BL306"/>
  <c r="BM306" s="1"/>
  <c r="BL311"/>
  <c r="BM311" s="1"/>
  <c r="CX210"/>
  <c r="CU220" s="1"/>
  <c r="H244" s="1"/>
  <c r="CW209"/>
  <c r="CU219" s="1"/>
  <c r="G244" s="1"/>
  <c r="A135" i="44"/>
  <c r="A91"/>
  <c r="A179"/>
  <c r="A224"/>
  <c r="A269" s="1"/>
  <c r="A314" s="1"/>
  <c r="BL317" i="40"/>
  <c r="BK329" s="1"/>
  <c r="F349" s="1"/>
  <c r="BM318"/>
  <c r="BK330" s="1"/>
  <c r="G349" s="1"/>
  <c r="BL269"/>
  <c r="BK281" s="1"/>
  <c r="F301" s="1"/>
  <c r="BM270"/>
  <c r="BK282" s="1"/>
  <c r="G301" s="1"/>
  <c r="BL254" i="44"/>
  <c r="BK265" s="1"/>
  <c r="F285" s="1"/>
  <c r="BK266"/>
  <c r="G285" s="1"/>
  <c r="CX174" i="40"/>
  <c r="CU186" s="1"/>
  <c r="G209" s="1"/>
  <c r="CW173"/>
  <c r="CU185" s="1"/>
  <c r="F209" s="1"/>
  <c r="A237"/>
  <c r="A285" s="1"/>
  <c r="A333" s="1"/>
  <c r="A189"/>
  <c r="DD223"/>
  <c r="DE223" s="1"/>
  <c r="DD236"/>
  <c r="DE236" s="1"/>
  <c r="DD230"/>
  <c r="DE230" s="1"/>
  <c r="DD228"/>
  <c r="DE228" s="1"/>
  <c r="DD241"/>
  <c r="DE241" s="1"/>
  <c r="DD235"/>
  <c r="DE235" s="1"/>
  <c r="DD227"/>
  <c r="DE227" s="1"/>
  <c r="DD242"/>
  <c r="DE242" s="1"/>
  <c r="DD222"/>
  <c r="DD232"/>
  <c r="DE232" s="1"/>
  <c r="DD233"/>
  <c r="DE233" s="1"/>
  <c r="DD238"/>
  <c r="DE238" s="1"/>
  <c r="DD239"/>
  <c r="DE239" s="1"/>
  <c r="DD224"/>
  <c r="DE224" s="1"/>
  <c r="DD234"/>
  <c r="DE234" s="1"/>
  <c r="DD225"/>
  <c r="DE225" s="1"/>
  <c r="DD237"/>
  <c r="DE237" s="1"/>
  <c r="DD229"/>
  <c r="DE229" s="1"/>
  <c r="DD231"/>
  <c r="DE231" s="1"/>
  <c r="DD226"/>
  <c r="DE226" s="1"/>
  <c r="DD240"/>
  <c r="DE240" s="1"/>
  <c r="CU176" i="44"/>
  <c r="G199" s="1"/>
  <c r="CW164"/>
  <c r="CU175" s="1"/>
  <c r="F199" s="1"/>
  <c r="CW221" i="40"/>
  <c r="CU232" s="1"/>
  <c r="G257" s="1"/>
  <c r="CX222"/>
  <c r="CU233" s="1"/>
  <c r="H257" s="1"/>
  <c r="BL299" i="44"/>
  <c r="BK310" s="1"/>
  <c r="F330" s="1"/>
  <c r="BK311"/>
  <c r="G330" s="1"/>
  <c r="A142" i="40"/>
  <c r="A95"/>
  <c r="CU220" i="44"/>
  <c r="H244" s="1"/>
  <c r="CW209"/>
  <c r="CU219" s="1"/>
  <c r="G244" s="1"/>
  <c r="DD186" i="40"/>
  <c r="DE186" s="1"/>
  <c r="DD194"/>
  <c r="DE194" s="1"/>
  <c r="DD176"/>
  <c r="DE176" s="1"/>
  <c r="DD193"/>
  <c r="DE193" s="1"/>
  <c r="DD181"/>
  <c r="DE181" s="1"/>
  <c r="DD183"/>
  <c r="DE183" s="1"/>
  <c r="DD192"/>
  <c r="DE192" s="1"/>
  <c r="DD182"/>
  <c r="DE182" s="1"/>
  <c r="DD177"/>
  <c r="DE177" s="1"/>
  <c r="DD189"/>
  <c r="DE189" s="1"/>
  <c r="DD179"/>
  <c r="DE179" s="1"/>
  <c r="DD190"/>
  <c r="DE190" s="1"/>
  <c r="DD178"/>
  <c r="DE178" s="1"/>
  <c r="DD184"/>
  <c r="DE184" s="1"/>
  <c r="DD185"/>
  <c r="DE185" s="1"/>
  <c r="DD175"/>
  <c r="DE175" s="1"/>
  <c r="DD188"/>
  <c r="DE188" s="1"/>
  <c r="DD174"/>
  <c r="DD180"/>
  <c r="DE180" s="1"/>
  <c r="DD191"/>
  <c r="DE191" s="1"/>
  <c r="DD187"/>
  <c r="DE187" s="1"/>
  <c r="DD213" i="44"/>
  <c r="DE213" s="1"/>
  <c r="DD223"/>
  <c r="DE223" s="1"/>
  <c r="DD228"/>
  <c r="DE228" s="1"/>
  <c r="DD211"/>
  <c r="DE211" s="1"/>
  <c r="DD218"/>
  <c r="DE218" s="1"/>
  <c r="DD222"/>
  <c r="DE222" s="1"/>
  <c r="DD221"/>
  <c r="DE221" s="1"/>
  <c r="DD226"/>
  <c r="DE226" s="1"/>
  <c r="DD216"/>
  <c r="DE216" s="1"/>
  <c r="DD220"/>
  <c r="DE220" s="1"/>
  <c r="DD225"/>
  <c r="DE225" s="1"/>
  <c r="DD229"/>
  <c r="DE229" s="1"/>
  <c r="DD215"/>
  <c r="DE215" s="1"/>
  <c r="DD224"/>
  <c r="DE224" s="1"/>
  <c r="DD217"/>
  <c r="DE217" s="1"/>
  <c r="DD219"/>
  <c r="DE219" s="1"/>
  <c r="DD214"/>
  <c r="DE214" s="1"/>
  <c r="DD212"/>
  <c r="DE212" s="1"/>
  <c r="DD227"/>
  <c r="DE227" s="1"/>
  <c r="DD210"/>
  <c r="DE210" s="1"/>
  <c r="DD177"/>
  <c r="DE177" s="1"/>
  <c r="DD174"/>
  <c r="DE174" s="1"/>
  <c r="DD180"/>
  <c r="DE180" s="1"/>
  <c r="DD175"/>
  <c r="DE175" s="1"/>
  <c r="DD173"/>
  <c r="DE173" s="1"/>
  <c r="DD172"/>
  <c r="DE172" s="1"/>
  <c r="DD167"/>
  <c r="DE167" s="1"/>
  <c r="DD176"/>
  <c r="DE176" s="1"/>
  <c r="DD171"/>
  <c r="DE171" s="1"/>
  <c r="DD165"/>
  <c r="DE165" s="1"/>
  <c r="DD184"/>
  <c r="DE184" s="1"/>
  <c r="DD166"/>
  <c r="DE166" s="1"/>
  <c r="DD181"/>
  <c r="DE181" s="1"/>
  <c r="DD168"/>
  <c r="DE168" s="1"/>
  <c r="DD178"/>
  <c r="DE178" s="1"/>
  <c r="DD170"/>
  <c r="DE170" s="1"/>
  <c r="DD169"/>
  <c r="DE169" s="1"/>
  <c r="DD183"/>
  <c r="DE183" s="1"/>
  <c r="DD182"/>
  <c r="DE182" s="1"/>
  <c r="DD179"/>
  <c r="DE179" s="1"/>
  <c r="BK266" i="62" l="1"/>
  <c r="CW209"/>
  <c r="CU219" s="1"/>
  <c r="G244" s="1"/>
  <c r="CX210"/>
  <c r="CU220" s="1"/>
  <c r="H244" s="1"/>
  <c r="CX165"/>
  <c r="CU176" s="1"/>
  <c r="G199" s="1"/>
  <c r="CW164"/>
  <c r="CU175" s="1"/>
  <c r="F199" s="1"/>
  <c r="A225"/>
  <c r="A270" s="1"/>
  <c r="A315" s="1"/>
  <c r="A180"/>
  <c r="A136"/>
  <c r="A92"/>
  <c r="A226" i="60"/>
  <c r="A271" s="1"/>
  <c r="A316" s="1"/>
  <c r="A181"/>
  <c r="BL299"/>
  <c r="BK310" s="1"/>
  <c r="F330" s="1"/>
  <c r="BM300"/>
  <c r="BK311" s="1"/>
  <c r="G330" s="1"/>
  <c r="DD164"/>
  <c r="DB175" s="1"/>
  <c r="F200" s="1"/>
  <c r="DE165"/>
  <c r="DB176" s="1"/>
  <c r="G200" s="1"/>
  <c r="A137"/>
  <c r="A93"/>
  <c r="DD209"/>
  <c r="DB219" s="1"/>
  <c r="G245" s="1"/>
  <c r="DE210"/>
  <c r="DB220" s="1"/>
  <c r="H245" s="1"/>
  <c r="BL254"/>
  <c r="BK265" s="1"/>
  <c r="F285" s="1"/>
  <c r="BM255"/>
  <c r="BK266" s="1"/>
  <c r="G285" s="1"/>
  <c r="DE210" i="59"/>
  <c r="DB220" s="1"/>
  <c r="H245" s="1"/>
  <c r="DD209"/>
  <c r="DB219" s="1"/>
  <c r="G245" s="1"/>
  <c r="BM300"/>
  <c r="BK311" s="1"/>
  <c r="G330" s="1"/>
  <c r="BL299"/>
  <c r="BK310" s="1"/>
  <c r="F330" s="1"/>
  <c r="A226"/>
  <c r="A271" s="1"/>
  <c r="A316" s="1"/>
  <c r="A181"/>
  <c r="BM255"/>
  <c r="BK266" s="1"/>
  <c r="G285" s="1"/>
  <c r="BL254"/>
  <c r="BK265" s="1"/>
  <c r="F285" s="1"/>
  <c r="A137"/>
  <c r="A93"/>
  <c r="DE165"/>
  <c r="DB176" s="1"/>
  <c r="G200" s="1"/>
  <c r="DD164"/>
  <c r="DB175" s="1"/>
  <c r="F200" s="1"/>
  <c r="BM255" i="58"/>
  <c r="BK266" s="1"/>
  <c r="G285" s="1"/>
  <c r="BL254"/>
  <c r="BK265" s="1"/>
  <c r="F285" s="1"/>
  <c r="DD209"/>
  <c r="DB219" s="1"/>
  <c r="G245" s="1"/>
  <c r="DE210"/>
  <c r="DB220" s="1"/>
  <c r="H245" s="1"/>
  <c r="A226"/>
  <c r="A271" s="1"/>
  <c r="A316" s="1"/>
  <c r="A181"/>
  <c r="BL299"/>
  <c r="BK310" s="1"/>
  <c r="F330" s="1"/>
  <c r="BM300"/>
  <c r="BK311" s="1"/>
  <c r="G330" s="1"/>
  <c r="DD164"/>
  <c r="DB175" s="1"/>
  <c r="F200" s="1"/>
  <c r="DE165"/>
  <c r="DB176" s="1"/>
  <c r="G200" s="1"/>
  <c r="A137"/>
  <c r="A93"/>
  <c r="DE165" i="57"/>
  <c r="DB176" s="1"/>
  <c r="G200" s="1"/>
  <c r="DD164"/>
  <c r="DB175" s="1"/>
  <c r="F200" s="1"/>
  <c r="BL299"/>
  <c r="BK310" s="1"/>
  <c r="F330" s="1"/>
  <c r="BM300"/>
  <c r="BK311" s="1"/>
  <c r="G330" s="1"/>
  <c r="A227"/>
  <c r="A272" s="1"/>
  <c r="A317" s="1"/>
  <c r="A182"/>
  <c r="DD209"/>
  <c r="DB219" s="1"/>
  <c r="G245" s="1"/>
  <c r="DE210"/>
  <c r="DB220" s="1"/>
  <c r="H245" s="1"/>
  <c r="A138"/>
  <c r="A94"/>
  <c r="BL254"/>
  <c r="BK265" s="1"/>
  <c r="F285" s="1"/>
  <c r="BM255"/>
  <c r="BK266" s="1"/>
  <c r="G285" s="1"/>
  <c r="BL299" i="55"/>
  <c r="BK310" s="1"/>
  <c r="F330" s="1"/>
  <c r="BM300"/>
  <c r="BK311" s="1"/>
  <c r="G330" s="1"/>
  <c r="A226"/>
  <c r="A271" s="1"/>
  <c r="A316" s="1"/>
  <c r="A181"/>
  <c r="BM255"/>
  <c r="BK266" s="1"/>
  <c r="G285" s="1"/>
  <c r="BL254"/>
  <c r="BK265" s="1"/>
  <c r="F285" s="1"/>
  <c r="DD164"/>
  <c r="DB175" s="1"/>
  <c r="F200" s="1"/>
  <c r="DE165"/>
  <c r="DB176" s="1"/>
  <c r="G200" s="1"/>
  <c r="A137"/>
  <c r="A93"/>
  <c r="BL254" i="54"/>
  <c r="BK265" s="1"/>
  <c r="F285" s="1"/>
  <c r="BM255"/>
  <c r="BK266" s="1"/>
  <c r="G285" s="1"/>
  <c r="DD209"/>
  <c r="DB219" s="1"/>
  <c r="G245" s="1"/>
  <c r="DE210"/>
  <c r="DB220" s="1"/>
  <c r="H245" s="1"/>
  <c r="A226"/>
  <c r="A271" s="1"/>
  <c r="A316" s="1"/>
  <c r="A181"/>
  <c r="BL299"/>
  <c r="BK310" s="1"/>
  <c r="F330" s="1"/>
  <c r="BM300"/>
  <c r="BK311" s="1"/>
  <c r="G330" s="1"/>
  <c r="A137"/>
  <c r="A93"/>
  <c r="DD164"/>
  <c r="DB175" s="1"/>
  <c r="F200" s="1"/>
  <c r="DE165"/>
  <c r="DB176" s="1"/>
  <c r="G200" s="1"/>
  <c r="DD209" i="53"/>
  <c r="DB219" s="1"/>
  <c r="G245" s="1"/>
  <c r="DE210"/>
  <c r="DB220" s="1"/>
  <c r="H245" s="1"/>
  <c r="A226"/>
  <c r="A271" s="1"/>
  <c r="A316" s="1"/>
  <c r="A181"/>
  <c r="A137"/>
  <c r="A93"/>
  <c r="A93" i="52"/>
  <c r="A137"/>
  <c r="DE165"/>
  <c r="DB176" s="1"/>
  <c r="G200" s="1"/>
  <c r="DD164"/>
  <c r="DB175" s="1"/>
  <c r="F200" s="1"/>
  <c r="A226"/>
  <c r="A271" s="1"/>
  <c r="A316" s="1"/>
  <c r="A181"/>
  <c r="BM300"/>
  <c r="BK311" s="1"/>
  <c r="G330" s="1"/>
  <c r="BL299"/>
  <c r="BK310" s="1"/>
  <c r="F330" s="1"/>
  <c r="BL254"/>
  <c r="BK265" s="1"/>
  <c r="F285" s="1"/>
  <c r="BM255"/>
  <c r="BK266" s="1"/>
  <c r="G285" s="1"/>
  <c r="A225" i="51"/>
  <c r="A270" s="1"/>
  <c r="A315" s="1"/>
  <c r="A180"/>
  <c r="DE210"/>
  <c r="DB220" s="1"/>
  <c r="H245" s="1"/>
  <c r="DD209"/>
  <c r="DB219" s="1"/>
  <c r="G245" s="1"/>
  <c r="A92"/>
  <c r="A136"/>
  <c r="BL299"/>
  <c r="BK310" s="1"/>
  <c r="F330" s="1"/>
  <c r="BM300"/>
  <c r="BK311" s="1"/>
  <c r="G330" s="1"/>
  <c r="BL254"/>
  <c r="BK265" s="1"/>
  <c r="F285" s="1"/>
  <c r="BM255"/>
  <c r="BK266" s="1"/>
  <c r="G285" s="1"/>
  <c r="DE210" i="50"/>
  <c r="DB220" s="1"/>
  <c r="H245" s="1"/>
  <c r="DD209"/>
  <c r="DB219" s="1"/>
  <c r="G245" s="1"/>
  <c r="BM300"/>
  <c r="BK311" s="1"/>
  <c r="G330" s="1"/>
  <c r="BL299"/>
  <c r="BK310" s="1"/>
  <c r="F330" s="1"/>
  <c r="A226"/>
  <c r="A271" s="1"/>
  <c r="A316" s="1"/>
  <c r="A181"/>
  <c r="BM255"/>
  <c r="BK266" s="1"/>
  <c r="G285" s="1"/>
  <c r="BL254"/>
  <c r="BK265" s="1"/>
  <c r="F285" s="1"/>
  <c r="A137"/>
  <c r="A93"/>
  <c r="DE165"/>
  <c r="DB176" s="1"/>
  <c r="G200" s="1"/>
  <c r="DD164"/>
  <c r="DB175" s="1"/>
  <c r="F200" s="1"/>
  <c r="A137" i="49"/>
  <c r="A93"/>
  <c r="BM255"/>
  <c r="BK266" s="1"/>
  <c r="G285" s="1"/>
  <c r="BL254"/>
  <c r="BK265" s="1"/>
  <c r="F285" s="1"/>
  <c r="A226"/>
  <c r="A271" s="1"/>
  <c r="A316" s="1"/>
  <c r="A181"/>
  <c r="BL299"/>
  <c r="BK310" s="1"/>
  <c r="F330" s="1"/>
  <c r="BM300"/>
  <c r="BK311" s="1"/>
  <c r="G330" s="1"/>
  <c r="DD209"/>
  <c r="DB219" s="1"/>
  <c r="G245" s="1"/>
  <c r="DE210"/>
  <c r="DB220" s="1"/>
  <c r="H245" s="1"/>
  <c r="DD209" i="48"/>
  <c r="DB219" s="1"/>
  <c r="G245" s="1"/>
  <c r="DE210"/>
  <c r="DB220" s="1"/>
  <c r="H245" s="1"/>
  <c r="BM255"/>
  <c r="BK266" s="1"/>
  <c r="G285" s="1"/>
  <c r="BL254"/>
  <c r="BK265" s="1"/>
  <c r="F285" s="1"/>
  <c r="BL299"/>
  <c r="BK310" s="1"/>
  <c r="F330" s="1"/>
  <c r="BM300"/>
  <c r="BK311" s="1"/>
  <c r="G330" s="1"/>
  <c r="A226"/>
  <c r="A271" s="1"/>
  <c r="A316" s="1"/>
  <c r="A181"/>
  <c r="DE165"/>
  <c r="DB176" s="1"/>
  <c r="G200" s="1"/>
  <c r="DD164"/>
  <c r="DB175" s="1"/>
  <c r="F200" s="1"/>
  <c r="A137"/>
  <c r="A93"/>
  <c r="DE165" i="47"/>
  <c r="DB176" s="1"/>
  <c r="G200" s="1"/>
  <c r="DD164"/>
  <c r="DB175" s="1"/>
  <c r="F200" s="1"/>
  <c r="BL299"/>
  <c r="BK310" s="1"/>
  <c r="F330" s="1"/>
  <c r="BM300"/>
  <c r="BK311" s="1"/>
  <c r="G330" s="1"/>
  <c r="BL254"/>
  <c r="BK265" s="1"/>
  <c r="F285" s="1"/>
  <c r="BM255"/>
  <c r="BK266" s="1"/>
  <c r="G285" s="1"/>
  <c r="A228"/>
  <c r="A273" s="1"/>
  <c r="A318" s="1"/>
  <c r="A183"/>
  <c r="A139"/>
  <c r="A95"/>
  <c r="DD209"/>
  <c r="DB219" s="1"/>
  <c r="G245" s="1"/>
  <c r="DE210"/>
  <c r="DB220" s="1"/>
  <c r="H245" s="1"/>
  <c r="BM255" i="46"/>
  <c r="BK266" s="1"/>
  <c r="G285" s="1"/>
  <c r="BL254"/>
  <c r="BK265" s="1"/>
  <c r="F285" s="1"/>
  <c r="BL299"/>
  <c r="BK310" s="1"/>
  <c r="F330" s="1"/>
  <c r="BM300"/>
  <c r="BK311" s="1"/>
  <c r="G330" s="1"/>
  <c r="DD209"/>
  <c r="DB219" s="1"/>
  <c r="G245" s="1"/>
  <c r="DE210"/>
  <c r="DB220" s="1"/>
  <c r="H245" s="1"/>
  <c r="A180"/>
  <c r="A225"/>
  <c r="A270" s="1"/>
  <c r="A315" s="1"/>
  <c r="DE165"/>
  <c r="DB176" s="1"/>
  <c r="G200" s="1"/>
  <c r="DD164"/>
  <c r="DB175" s="1"/>
  <c r="F200" s="1"/>
  <c r="A92"/>
  <c r="A136"/>
  <c r="BM300" i="45"/>
  <c r="BK311" s="1"/>
  <c r="G330" s="1"/>
  <c r="BL299"/>
  <c r="BK310" s="1"/>
  <c r="F330" s="1"/>
  <c r="DD164"/>
  <c r="DB175" s="1"/>
  <c r="F200" s="1"/>
  <c r="DE165"/>
  <c r="DB176" s="1"/>
  <c r="G200" s="1"/>
  <c r="A136"/>
  <c r="A92"/>
  <c r="BL254"/>
  <c r="BK265" s="1"/>
  <c r="F285" s="1"/>
  <c r="BM255"/>
  <c r="BK266" s="1"/>
  <c r="G285" s="1"/>
  <c r="DD209"/>
  <c r="DB219" s="1"/>
  <c r="G245" s="1"/>
  <c r="DE210"/>
  <c r="DB220" s="1"/>
  <c r="H245" s="1"/>
  <c r="A225"/>
  <c r="A270" s="1"/>
  <c r="A315" s="1"/>
  <c r="A180"/>
  <c r="A225" i="44"/>
  <c r="A270" s="1"/>
  <c r="A315" s="1"/>
  <c r="A180"/>
  <c r="A136"/>
  <c r="A92"/>
  <c r="A96" i="40"/>
  <c r="A143"/>
  <c r="DD173"/>
  <c r="DB185" s="1"/>
  <c r="F210" s="1"/>
  <c r="DE174"/>
  <c r="DB186" s="1"/>
  <c r="G210" s="1"/>
  <c r="DD164" i="44"/>
  <c r="DB175" s="1"/>
  <c r="F200" s="1"/>
  <c r="DB176"/>
  <c r="G200" s="1"/>
  <c r="DD221" i="40"/>
  <c r="DB232" s="1"/>
  <c r="G258" s="1"/>
  <c r="DE222"/>
  <c r="DB233" s="1"/>
  <c r="H258" s="1"/>
  <c r="A238"/>
  <c r="A286" s="1"/>
  <c r="A334" s="1"/>
  <c r="A190"/>
  <c r="DD209" i="44"/>
  <c r="DB219" s="1"/>
  <c r="G245" s="1"/>
  <c r="DB220"/>
  <c r="H245" s="1"/>
  <c r="A226" i="62" l="1"/>
  <c r="A271" s="1"/>
  <c r="A316" s="1"/>
  <c r="A181"/>
  <c r="A137"/>
  <c r="A93"/>
  <c r="A94" i="60"/>
  <c r="A138"/>
  <c r="A227"/>
  <c r="A272" s="1"/>
  <c r="A317" s="1"/>
  <c r="A182"/>
  <c r="A227" i="59"/>
  <c r="A272" s="1"/>
  <c r="A317" s="1"/>
  <c r="A182"/>
  <c r="A138"/>
  <c r="A94"/>
  <c r="A227" i="58"/>
  <c r="A272" s="1"/>
  <c r="A317" s="1"/>
  <c r="A182"/>
  <c r="A94"/>
  <c r="A138"/>
  <c r="A228" i="57"/>
  <c r="A273" s="1"/>
  <c r="A318" s="1"/>
  <c r="A183"/>
  <c r="A95"/>
  <c r="A139"/>
  <c r="A227" i="55"/>
  <c r="A272" s="1"/>
  <c r="A317" s="1"/>
  <c r="A182"/>
  <c r="A94"/>
  <c r="A138"/>
  <c r="A94" i="54"/>
  <c r="A138"/>
  <c r="A227"/>
  <c r="A272" s="1"/>
  <c r="A317" s="1"/>
  <c r="A182"/>
  <c r="A227" i="53"/>
  <c r="A272" s="1"/>
  <c r="A317" s="1"/>
  <c r="A182"/>
  <c r="A138"/>
  <c r="A94"/>
  <c r="A94" i="52"/>
  <c r="A138"/>
  <c r="A227"/>
  <c r="A272" s="1"/>
  <c r="A317" s="1"/>
  <c r="A182"/>
  <c r="A93" i="51"/>
  <c r="A137"/>
  <c r="A226"/>
  <c r="A271" s="1"/>
  <c r="A316" s="1"/>
  <c r="A181"/>
  <c r="A227" i="50"/>
  <c r="A272" s="1"/>
  <c r="A317" s="1"/>
  <c r="A182"/>
  <c r="A94"/>
  <c r="A138"/>
  <c r="A227" i="49"/>
  <c r="A272" s="1"/>
  <c r="A317" s="1"/>
  <c r="A182"/>
  <c r="A94"/>
  <c r="A138"/>
  <c r="A227" i="48"/>
  <c r="A272" s="1"/>
  <c r="A317" s="1"/>
  <c r="A182"/>
  <c r="A138"/>
  <c r="A94"/>
  <c r="A229" i="47"/>
  <c r="A274" s="1"/>
  <c r="A319" s="1"/>
  <c r="A184"/>
  <c r="A96"/>
  <c r="A140"/>
  <c r="A226" i="46"/>
  <c r="A271" s="1"/>
  <c r="A316" s="1"/>
  <c r="A181"/>
  <c r="A137"/>
  <c r="A93"/>
  <c r="A226" i="45"/>
  <c r="A271" s="1"/>
  <c r="A316" s="1"/>
  <c r="A181"/>
  <c r="A137"/>
  <c r="A93"/>
  <c r="A226" i="44"/>
  <c r="A271" s="1"/>
  <c r="A316" s="1"/>
  <c r="A181"/>
  <c r="A93"/>
  <c r="A137"/>
  <c r="A97" i="40"/>
  <c r="A144"/>
  <c r="A239"/>
  <c r="A287" s="1"/>
  <c r="A335" s="1"/>
  <c r="A191"/>
  <c r="A227" i="62" l="1"/>
  <c r="A272" s="1"/>
  <c r="A317" s="1"/>
  <c r="A182"/>
  <c r="A94"/>
  <c r="A138"/>
  <c r="A228" i="60"/>
  <c r="A273" s="1"/>
  <c r="A318" s="1"/>
  <c r="A183"/>
  <c r="A95"/>
  <c r="A139"/>
  <c r="A139" i="59"/>
  <c r="A95"/>
  <c r="A228"/>
  <c r="A273" s="1"/>
  <c r="A318" s="1"/>
  <c r="A183"/>
  <c r="A139" i="58"/>
  <c r="A95"/>
  <c r="A228"/>
  <c r="A273" s="1"/>
  <c r="A318" s="1"/>
  <c r="A183"/>
  <c r="A229" i="57"/>
  <c r="A274" s="1"/>
  <c r="A319" s="1"/>
  <c r="A184"/>
  <c r="A140"/>
  <c r="A96"/>
  <c r="A228" i="55"/>
  <c r="A273" s="1"/>
  <c r="A318" s="1"/>
  <c r="A183"/>
  <c r="A95"/>
  <c r="A139"/>
  <c r="A228" i="54"/>
  <c r="A273" s="1"/>
  <c r="A318" s="1"/>
  <c r="A183"/>
  <c r="A139"/>
  <c r="A95"/>
  <c r="A228" i="53"/>
  <c r="A273" s="1"/>
  <c r="A318" s="1"/>
  <c r="A183"/>
  <c r="A95"/>
  <c r="A139"/>
  <c r="A228" i="52"/>
  <c r="A273" s="1"/>
  <c r="A318" s="1"/>
  <c r="A183"/>
  <c r="A95"/>
  <c r="A139"/>
  <c r="A227" i="51"/>
  <c r="A272" s="1"/>
  <c r="A317" s="1"/>
  <c r="A182"/>
  <c r="A138"/>
  <c r="A94"/>
  <c r="A95" i="50"/>
  <c r="A139"/>
  <c r="A228"/>
  <c r="A273" s="1"/>
  <c r="A318" s="1"/>
  <c r="A183"/>
  <c r="A139" i="49"/>
  <c r="A95"/>
  <c r="A228"/>
  <c r="A273" s="1"/>
  <c r="A318" s="1"/>
  <c r="A183"/>
  <c r="A228" i="48"/>
  <c r="A273" s="1"/>
  <c r="A318" s="1"/>
  <c r="A183"/>
  <c r="A139"/>
  <c r="A95"/>
  <c r="A97" i="47"/>
  <c r="A141"/>
  <c r="A230"/>
  <c r="A275" s="1"/>
  <c r="A320" s="1"/>
  <c r="A185"/>
  <c r="A94" i="46"/>
  <c r="A138"/>
  <c r="A227"/>
  <c r="A272" s="1"/>
  <c r="A317" s="1"/>
  <c r="A182"/>
  <c r="A227" i="45"/>
  <c r="A272" s="1"/>
  <c r="A317" s="1"/>
  <c r="A182"/>
  <c r="A94"/>
  <c r="A138"/>
  <c r="A138" i="44"/>
  <c r="A94"/>
  <c r="A182"/>
  <c r="A227"/>
  <c r="A272" s="1"/>
  <c r="A317" s="1"/>
  <c r="A240" i="40"/>
  <c r="A288" s="1"/>
  <c r="A336" s="1"/>
  <c r="A192"/>
  <c r="A98"/>
  <c r="A145"/>
  <c r="A139" i="62" l="1"/>
  <c r="A95"/>
  <c r="A228"/>
  <c r="A273" s="1"/>
  <c r="A318" s="1"/>
  <c r="A183"/>
  <c r="A140" i="60"/>
  <c r="A96"/>
  <c r="A229"/>
  <c r="A274" s="1"/>
  <c r="A319" s="1"/>
  <c r="A184"/>
  <c r="A229" i="59"/>
  <c r="A274" s="1"/>
  <c r="A319" s="1"/>
  <c r="A184"/>
  <c r="A96"/>
  <c r="A140"/>
  <c r="A96" i="58"/>
  <c r="A140"/>
  <c r="A229"/>
  <c r="A274" s="1"/>
  <c r="A319" s="1"/>
  <c r="A184"/>
  <c r="A97" i="57"/>
  <c r="A141"/>
  <c r="A230"/>
  <c r="A275" s="1"/>
  <c r="A320" s="1"/>
  <c r="A185"/>
  <c r="A96" i="55"/>
  <c r="A140"/>
  <c r="A229"/>
  <c r="A274" s="1"/>
  <c r="A319" s="1"/>
  <c r="A184"/>
  <c r="A229" i="54"/>
  <c r="A274" s="1"/>
  <c r="A319" s="1"/>
  <c r="A184"/>
  <c r="A96"/>
  <c r="A140"/>
  <c r="A140" i="53"/>
  <c r="A96"/>
  <c r="A229"/>
  <c r="A274" s="1"/>
  <c r="A319" s="1"/>
  <c r="A184"/>
  <c r="A140" i="52"/>
  <c r="A96"/>
  <c r="A229"/>
  <c r="A274" s="1"/>
  <c r="A319" s="1"/>
  <c r="A184"/>
  <c r="A228" i="51"/>
  <c r="A273" s="1"/>
  <c r="A318" s="1"/>
  <c r="A183"/>
  <c r="A139"/>
  <c r="A95"/>
  <c r="A96" i="50"/>
  <c r="A140"/>
  <c r="A229"/>
  <c r="A274" s="1"/>
  <c r="A319" s="1"/>
  <c r="A184"/>
  <c r="A96" i="49"/>
  <c r="A140"/>
  <c r="A229"/>
  <c r="A274" s="1"/>
  <c r="A319" s="1"/>
  <c r="A184"/>
  <c r="A140" i="48"/>
  <c r="A96"/>
  <c r="A229"/>
  <c r="A274" s="1"/>
  <c r="A319" s="1"/>
  <c r="A184"/>
  <c r="A231" i="47"/>
  <c r="A276" s="1"/>
  <c r="A321" s="1"/>
  <c r="A186"/>
  <c r="A142"/>
  <c r="A98"/>
  <c r="A228" i="46"/>
  <c r="A273" s="1"/>
  <c r="A318" s="1"/>
  <c r="A183"/>
  <c r="A139"/>
  <c r="A95"/>
  <c r="A139" i="45"/>
  <c r="A95"/>
  <c r="A228"/>
  <c r="A273" s="1"/>
  <c r="A318" s="1"/>
  <c r="A183"/>
  <c r="A95" i="44"/>
  <c r="A139"/>
  <c r="A183"/>
  <c r="A228"/>
  <c r="A273" s="1"/>
  <c r="A318" s="1"/>
  <c r="A99" i="40"/>
  <c r="A146"/>
  <c r="A241"/>
  <c r="A289" s="1"/>
  <c r="A337" s="1"/>
  <c r="A193"/>
  <c r="A96" i="62" l="1"/>
  <c r="A140"/>
  <c r="A229"/>
  <c r="A274" s="1"/>
  <c r="A319" s="1"/>
  <c r="A184"/>
  <c r="A141" i="60"/>
  <c r="A97"/>
  <c r="A230"/>
  <c r="A275" s="1"/>
  <c r="A320" s="1"/>
  <c r="A185"/>
  <c r="A97" i="59"/>
  <c r="A141"/>
  <c r="A230"/>
  <c r="A275" s="1"/>
  <c r="A320" s="1"/>
  <c r="A185"/>
  <c r="A230" i="58"/>
  <c r="A275" s="1"/>
  <c r="A320" s="1"/>
  <c r="A185"/>
  <c r="A141"/>
  <c r="A97"/>
  <c r="A231" i="57"/>
  <c r="A276" s="1"/>
  <c r="A321" s="1"/>
  <c r="A186"/>
  <c r="A98"/>
  <c r="A142"/>
  <c r="A141" i="55"/>
  <c r="A97"/>
  <c r="A230"/>
  <c r="A275" s="1"/>
  <c r="A320" s="1"/>
  <c r="A185"/>
  <c r="A141" i="54"/>
  <c r="A97"/>
  <c r="A230"/>
  <c r="A275" s="1"/>
  <c r="A320" s="1"/>
  <c r="A185"/>
  <c r="A230" i="53"/>
  <c r="A275" s="1"/>
  <c r="A320" s="1"/>
  <c r="A185"/>
  <c r="A141"/>
  <c r="A97"/>
  <c r="A97" i="52"/>
  <c r="A141"/>
  <c r="A230"/>
  <c r="A275" s="1"/>
  <c r="A320" s="1"/>
  <c r="A185"/>
  <c r="A229" i="51"/>
  <c r="A274" s="1"/>
  <c r="A319" s="1"/>
  <c r="A184"/>
  <c r="A96"/>
  <c r="A140"/>
  <c r="A141" i="50"/>
  <c r="A97"/>
  <c r="A230"/>
  <c r="A275" s="1"/>
  <c r="A320" s="1"/>
  <c r="A185"/>
  <c r="A230" i="49"/>
  <c r="A275" s="1"/>
  <c r="A320" s="1"/>
  <c r="A185"/>
  <c r="A97"/>
  <c r="A141"/>
  <c r="A141" i="48"/>
  <c r="A97"/>
  <c r="A230"/>
  <c r="A275" s="1"/>
  <c r="A320" s="1"/>
  <c r="A185"/>
  <c r="A232" i="47"/>
  <c r="A277" s="1"/>
  <c r="A322" s="1"/>
  <c r="A187"/>
  <c r="A99"/>
  <c r="A143"/>
  <c r="A229" i="46"/>
  <c r="A274" s="1"/>
  <c r="A319" s="1"/>
  <c r="A184"/>
  <c r="A96"/>
  <c r="A140"/>
  <c r="A184" i="45"/>
  <c r="A229"/>
  <c r="A274" s="1"/>
  <c r="A319" s="1"/>
  <c r="A96"/>
  <c r="A140"/>
  <c r="A229" i="44"/>
  <c r="A274" s="1"/>
  <c r="A319" s="1"/>
  <c r="A184"/>
  <c r="A140"/>
  <c r="A96"/>
  <c r="A194" i="40"/>
  <c r="A242"/>
  <c r="A290" s="1"/>
  <c r="A338" s="1"/>
  <c r="A147"/>
  <c r="A100"/>
  <c r="A230" i="62" l="1"/>
  <c r="A275" s="1"/>
  <c r="A320" s="1"/>
  <c r="A185"/>
  <c r="A141"/>
  <c r="A97"/>
  <c r="A231" i="60"/>
  <c r="A276" s="1"/>
  <c r="A321" s="1"/>
  <c r="A186"/>
  <c r="A142"/>
  <c r="A98"/>
  <c r="A142" i="59"/>
  <c r="A98"/>
  <c r="A231"/>
  <c r="A276" s="1"/>
  <c r="A321" s="1"/>
  <c r="A186"/>
  <c r="A231" i="58"/>
  <c r="A276" s="1"/>
  <c r="A321" s="1"/>
  <c r="A186"/>
  <c r="A98"/>
  <c r="A142"/>
  <c r="A232" i="57"/>
  <c r="A277" s="1"/>
  <c r="A322" s="1"/>
  <c r="A187"/>
  <c r="A99"/>
  <c r="A143"/>
  <c r="A231" i="55"/>
  <c r="A276" s="1"/>
  <c r="A321" s="1"/>
  <c r="A186"/>
  <c r="A98"/>
  <c r="A142"/>
  <c r="A98" i="54"/>
  <c r="A142"/>
  <c r="A231"/>
  <c r="A276" s="1"/>
  <c r="A321" s="1"/>
  <c r="A186"/>
  <c r="A231" i="53"/>
  <c r="A276" s="1"/>
  <c r="A321" s="1"/>
  <c r="A186"/>
  <c r="A98"/>
  <c r="A142"/>
  <c r="A231" i="52"/>
  <c r="A276" s="1"/>
  <c r="A321" s="1"/>
  <c r="A186"/>
  <c r="A98"/>
  <c r="A142"/>
  <c r="A141" i="51"/>
  <c r="A97"/>
  <c r="A230"/>
  <c r="A275" s="1"/>
  <c r="A320" s="1"/>
  <c r="A185"/>
  <c r="A231" i="50"/>
  <c r="A276" s="1"/>
  <c r="A321" s="1"/>
  <c r="A186"/>
  <c r="A142"/>
  <c r="A98"/>
  <c r="A142" i="49"/>
  <c r="A98"/>
  <c r="A231"/>
  <c r="A276" s="1"/>
  <c r="A321" s="1"/>
  <c r="A186"/>
  <c r="A142" i="48"/>
  <c r="A98"/>
  <c r="A231"/>
  <c r="A276" s="1"/>
  <c r="A321" s="1"/>
  <c r="A186"/>
  <c r="A100" i="47"/>
  <c r="A144"/>
  <c r="A233"/>
  <c r="A278" s="1"/>
  <c r="A323" s="1"/>
  <c r="A188"/>
  <c r="A97" i="46"/>
  <c r="A141"/>
  <c r="A230"/>
  <c r="A275" s="1"/>
  <c r="A320" s="1"/>
  <c r="A185"/>
  <c r="A141" i="45"/>
  <c r="A97"/>
  <c r="A230"/>
  <c r="A275" s="1"/>
  <c r="A320" s="1"/>
  <c r="A185"/>
  <c r="A230" i="44"/>
  <c r="A275" s="1"/>
  <c r="A320" s="1"/>
  <c r="A185"/>
  <c r="A97"/>
  <c r="A141"/>
  <c r="A243" i="40"/>
  <c r="A291" s="1"/>
  <c r="A339" s="1"/>
  <c r="A195"/>
  <c r="A148"/>
  <c r="A101"/>
  <c r="A231" i="62" l="1"/>
  <c r="A276" s="1"/>
  <c r="A321" s="1"/>
  <c r="A186"/>
  <c r="A142"/>
  <c r="A98"/>
  <c r="A232" i="60"/>
  <c r="A277" s="1"/>
  <c r="A322" s="1"/>
  <c r="A187"/>
  <c r="A143"/>
  <c r="A99"/>
  <c r="A99" i="59"/>
  <c r="A143"/>
  <c r="A232"/>
  <c r="A277" s="1"/>
  <c r="A322" s="1"/>
  <c r="A187"/>
  <c r="A143" i="58"/>
  <c r="A99"/>
  <c r="A232"/>
  <c r="A277" s="1"/>
  <c r="A322" s="1"/>
  <c r="A187"/>
  <c r="A233" i="57"/>
  <c r="A278" s="1"/>
  <c r="A323" s="1"/>
  <c r="A188"/>
  <c r="A144"/>
  <c r="A100"/>
  <c r="A99" i="55"/>
  <c r="A143"/>
  <c r="A232"/>
  <c r="A277" s="1"/>
  <c r="A322" s="1"/>
  <c r="A187"/>
  <c r="A232" i="54"/>
  <c r="A277" s="1"/>
  <c r="A322" s="1"/>
  <c r="A187"/>
  <c r="A143"/>
  <c r="A99"/>
  <c r="A99" i="53"/>
  <c r="A143"/>
  <c r="A232"/>
  <c r="A277" s="1"/>
  <c r="A322" s="1"/>
  <c r="A187"/>
  <c r="A143" i="52"/>
  <c r="A99"/>
  <c r="A232"/>
  <c r="A277" s="1"/>
  <c r="A322" s="1"/>
  <c r="A187"/>
  <c r="A142" i="51"/>
  <c r="A98"/>
  <c r="A231"/>
  <c r="A276" s="1"/>
  <c r="A321" s="1"/>
  <c r="A186"/>
  <c r="A232" i="50"/>
  <c r="A277" s="1"/>
  <c r="A322" s="1"/>
  <c r="A187"/>
  <c r="A99"/>
  <c r="A143"/>
  <c r="A99" i="49"/>
  <c r="A143"/>
  <c r="A232"/>
  <c r="A277" s="1"/>
  <c r="A322" s="1"/>
  <c r="A187"/>
  <c r="A143" i="48"/>
  <c r="A99"/>
  <c r="A232"/>
  <c r="A277" s="1"/>
  <c r="A322" s="1"/>
  <c r="A187"/>
  <c r="A234" i="47"/>
  <c r="A279" s="1"/>
  <c r="A324" s="1"/>
  <c r="A189"/>
  <c r="A101"/>
  <c r="A145"/>
  <c r="A98" i="46"/>
  <c r="A142"/>
  <c r="A231"/>
  <c r="A276" s="1"/>
  <c r="A321" s="1"/>
  <c r="A186"/>
  <c r="A231" i="45"/>
  <c r="A276" s="1"/>
  <c r="A321" s="1"/>
  <c r="A186"/>
  <c r="A142"/>
  <c r="A98"/>
  <c r="A98" i="44"/>
  <c r="A142"/>
  <c r="A186"/>
  <c r="A231"/>
  <c r="A276" s="1"/>
  <c r="A321" s="1"/>
  <c r="A244" i="40"/>
  <c r="A292" s="1"/>
  <c r="A340" s="1"/>
  <c r="A196"/>
  <c r="A149"/>
  <c r="A102"/>
  <c r="A232" i="62" l="1"/>
  <c r="A277" s="1"/>
  <c r="A322" s="1"/>
  <c r="A187"/>
  <c r="A99"/>
  <c r="A143"/>
  <c r="A233" i="60"/>
  <c r="A278" s="1"/>
  <c r="A323" s="1"/>
  <c r="A188"/>
  <c r="A100"/>
  <c r="A144"/>
  <c r="A100" i="59"/>
  <c r="A144"/>
  <c r="A233"/>
  <c r="A278" s="1"/>
  <c r="A323" s="1"/>
  <c r="A188"/>
  <c r="A100" i="58"/>
  <c r="A144"/>
  <c r="A233"/>
  <c r="A278" s="1"/>
  <c r="A323" s="1"/>
  <c r="A188"/>
  <c r="A101" i="57"/>
  <c r="A145"/>
  <c r="A234"/>
  <c r="A279" s="1"/>
  <c r="A324" s="1"/>
  <c r="A189"/>
  <c r="A100" i="55"/>
  <c r="A144"/>
  <c r="A233"/>
  <c r="A278" s="1"/>
  <c r="A323" s="1"/>
  <c r="A188"/>
  <c r="A100" i="54"/>
  <c r="A144"/>
  <c r="A233"/>
  <c r="A278" s="1"/>
  <c r="A323" s="1"/>
  <c r="A188"/>
  <c r="A233" i="53"/>
  <c r="A278" s="1"/>
  <c r="A323" s="1"/>
  <c r="A188"/>
  <c r="A144"/>
  <c r="A100"/>
  <c r="A100" i="52"/>
  <c r="A144"/>
  <c r="A233"/>
  <c r="A278" s="1"/>
  <c r="A323" s="1"/>
  <c r="A188"/>
  <c r="A99" i="51"/>
  <c r="A143"/>
  <c r="A232"/>
  <c r="A277" s="1"/>
  <c r="A322" s="1"/>
  <c r="A187"/>
  <c r="A100" i="50"/>
  <c r="A144"/>
  <c r="A233"/>
  <c r="A278" s="1"/>
  <c r="A323" s="1"/>
  <c r="A188"/>
  <c r="A144" i="49"/>
  <c r="A100"/>
  <c r="A233"/>
  <c r="A278" s="1"/>
  <c r="A323" s="1"/>
  <c r="A188"/>
  <c r="A233" i="48"/>
  <c r="A278" s="1"/>
  <c r="A323" s="1"/>
  <c r="A188"/>
  <c r="A144"/>
  <c r="A100"/>
  <c r="A146" i="47"/>
  <c r="A102"/>
  <c r="A235"/>
  <c r="A280" s="1"/>
  <c r="A325" s="1"/>
  <c r="A190"/>
  <c r="A232" i="46"/>
  <c r="A277" s="1"/>
  <c r="A322" s="1"/>
  <c r="A187"/>
  <c r="A143"/>
  <c r="A99"/>
  <c r="A232" i="45"/>
  <c r="A277" s="1"/>
  <c r="A322" s="1"/>
  <c r="A187"/>
  <c r="A99"/>
  <c r="A143"/>
  <c r="A232" i="44"/>
  <c r="A277" s="1"/>
  <c r="A322" s="1"/>
  <c r="A187"/>
  <c r="A99"/>
  <c r="A143"/>
  <c r="A150" i="40"/>
  <c r="A103"/>
  <c r="A197"/>
  <c r="A245"/>
  <c r="A293" s="1"/>
  <c r="A341" s="1"/>
  <c r="A233" i="62" l="1"/>
  <c r="A278" s="1"/>
  <c r="A323" s="1"/>
  <c r="A188"/>
  <c r="A100"/>
  <c r="A144"/>
  <c r="A145" i="60"/>
  <c r="A101"/>
  <c r="A234"/>
  <c r="A279" s="1"/>
  <c r="A324" s="1"/>
  <c r="A189"/>
  <c r="A101" i="59"/>
  <c r="A145"/>
  <c r="A234"/>
  <c r="A279" s="1"/>
  <c r="A324" s="1"/>
  <c r="A189"/>
  <c r="A234" i="58"/>
  <c r="A279" s="1"/>
  <c r="A324" s="1"/>
  <c r="A189"/>
  <c r="A145"/>
  <c r="A101"/>
  <c r="A102" i="57"/>
  <c r="A146"/>
  <c r="A235"/>
  <c r="A280" s="1"/>
  <c r="A325" s="1"/>
  <c r="A190"/>
  <c r="A145" i="55"/>
  <c r="A101"/>
  <c r="A234"/>
  <c r="A279" s="1"/>
  <c r="A324" s="1"/>
  <c r="A189"/>
  <c r="A145" i="54"/>
  <c r="A101"/>
  <c r="A234"/>
  <c r="A279" s="1"/>
  <c r="A324" s="1"/>
  <c r="A189"/>
  <c r="A234" i="53"/>
  <c r="A279" s="1"/>
  <c r="A324" s="1"/>
  <c r="A189"/>
  <c r="A145"/>
  <c r="A101"/>
  <c r="A234" i="52"/>
  <c r="A279" s="1"/>
  <c r="A324" s="1"/>
  <c r="A189"/>
  <c r="A101"/>
  <c r="A145"/>
  <c r="A233" i="51"/>
  <c r="A278" s="1"/>
  <c r="A323" s="1"/>
  <c r="A188"/>
  <c r="A100"/>
  <c r="A144"/>
  <c r="A234" i="50"/>
  <c r="A279" s="1"/>
  <c r="A324" s="1"/>
  <c r="A189"/>
  <c r="A145"/>
  <c r="A101"/>
  <c r="A101" i="49"/>
  <c r="A145"/>
  <c r="A234"/>
  <c r="A279" s="1"/>
  <c r="A324" s="1"/>
  <c r="A189"/>
  <c r="A189" i="48"/>
  <c r="A234"/>
  <c r="A279" s="1"/>
  <c r="A324" s="1"/>
  <c r="A145"/>
  <c r="A101"/>
  <c r="A103" i="47"/>
  <c r="A147"/>
  <c r="A236"/>
  <c r="A281" s="1"/>
  <c r="A326" s="1"/>
  <c r="A191"/>
  <c r="A100" i="46"/>
  <c r="A144"/>
  <c r="A233"/>
  <c r="A278" s="1"/>
  <c r="A323" s="1"/>
  <c r="A188"/>
  <c r="A100" i="45"/>
  <c r="A144"/>
  <c r="A233"/>
  <c r="A278" s="1"/>
  <c r="A323" s="1"/>
  <c r="A188"/>
  <c r="A100" i="44"/>
  <c r="A144"/>
  <c r="A233"/>
  <c r="A278" s="1"/>
  <c r="A323" s="1"/>
  <c r="A188"/>
  <c r="A104" i="40"/>
  <c r="A151"/>
  <c r="A246"/>
  <c r="A294" s="1"/>
  <c r="A342" s="1"/>
  <c r="A198"/>
  <c r="A145" i="62" l="1"/>
  <c r="A101"/>
  <c r="A234"/>
  <c r="A279" s="1"/>
  <c r="A324" s="1"/>
  <c r="A189"/>
  <c r="A235" i="60"/>
  <c r="A280" s="1"/>
  <c r="A325" s="1"/>
  <c r="A190"/>
  <c r="A146"/>
  <c r="A102"/>
  <c r="A146" i="59"/>
  <c r="A102"/>
  <c r="A235"/>
  <c r="A280" s="1"/>
  <c r="A325" s="1"/>
  <c r="A190"/>
  <c r="A235" i="58"/>
  <c r="A280" s="1"/>
  <c r="A325" s="1"/>
  <c r="A190"/>
  <c r="A146"/>
  <c r="A102"/>
  <c r="A236" i="57"/>
  <c r="A281" s="1"/>
  <c r="A326" s="1"/>
  <c r="A191"/>
  <c r="A103"/>
  <c r="A147"/>
  <c r="A235" i="55"/>
  <c r="A280" s="1"/>
  <c r="A325" s="1"/>
  <c r="A190"/>
  <c r="A102"/>
  <c r="A146"/>
  <c r="A146" i="54"/>
  <c r="A102"/>
  <c r="A235"/>
  <c r="A280" s="1"/>
  <c r="A325" s="1"/>
  <c r="A190"/>
  <c r="A235" i="53"/>
  <c r="A280" s="1"/>
  <c r="A325" s="1"/>
  <c r="A190"/>
  <c r="A146"/>
  <c r="A102"/>
  <c r="A102" i="52"/>
  <c r="A146"/>
  <c r="A235"/>
  <c r="A280" s="1"/>
  <c r="A325" s="1"/>
  <c r="A190"/>
  <c r="A145" i="51"/>
  <c r="A101"/>
  <c r="A234"/>
  <c r="A279" s="1"/>
  <c r="A324" s="1"/>
  <c r="A189"/>
  <c r="A235" i="50"/>
  <c r="A280" s="1"/>
  <c r="A325" s="1"/>
  <c r="A190"/>
  <c r="A146"/>
  <c r="A102"/>
  <c r="A235" i="49"/>
  <c r="A280" s="1"/>
  <c r="A325" s="1"/>
  <c r="A190"/>
  <c r="A146"/>
  <c r="A102"/>
  <c r="A235" i="48"/>
  <c r="A280" s="1"/>
  <c r="A325" s="1"/>
  <c r="A190"/>
  <c r="A102"/>
  <c r="A146"/>
  <c r="A237" i="47"/>
  <c r="A282" s="1"/>
  <c r="A327" s="1"/>
  <c r="A192"/>
  <c r="A148"/>
  <c r="A104"/>
  <c r="A101" i="46"/>
  <c r="A145"/>
  <c r="A234"/>
  <c r="A279" s="1"/>
  <c r="A324" s="1"/>
  <c r="A189"/>
  <c r="A145" i="45"/>
  <c r="A101"/>
  <c r="A234"/>
  <c r="A279" s="1"/>
  <c r="A324" s="1"/>
  <c r="A189"/>
  <c r="A234" i="44"/>
  <c r="A279" s="1"/>
  <c r="A324" s="1"/>
  <c r="A189"/>
  <c r="A101"/>
  <c r="A145"/>
  <c r="A105" i="40"/>
  <c r="A152"/>
  <c r="A199"/>
  <c r="A247"/>
  <c r="A295" s="1"/>
  <c r="A343" s="1"/>
  <c r="A235" i="62" l="1"/>
  <c r="A280" s="1"/>
  <c r="A325" s="1"/>
  <c r="A190"/>
  <c r="A146"/>
  <c r="A102"/>
  <c r="A147" i="60"/>
  <c r="A103"/>
  <c r="A236"/>
  <c r="A281" s="1"/>
  <c r="A326" s="1"/>
  <c r="A191"/>
  <c r="A103" i="59"/>
  <c r="A147"/>
  <c r="A236"/>
  <c r="A281" s="1"/>
  <c r="A326" s="1"/>
  <c r="A191"/>
  <c r="A236" i="58"/>
  <c r="A281" s="1"/>
  <c r="A326" s="1"/>
  <c r="A191"/>
  <c r="A103"/>
  <c r="A147"/>
  <c r="A237" i="57"/>
  <c r="A282" s="1"/>
  <c r="A327" s="1"/>
  <c r="A192"/>
  <c r="A148"/>
  <c r="A104"/>
  <c r="A147" i="55"/>
  <c r="A103"/>
  <c r="A236"/>
  <c r="A281" s="1"/>
  <c r="A326" s="1"/>
  <c r="A191"/>
  <c r="A103" i="54"/>
  <c r="A147"/>
  <c r="A236"/>
  <c r="A281" s="1"/>
  <c r="A326" s="1"/>
  <c r="A191"/>
  <c r="A236" i="53"/>
  <c r="A281" s="1"/>
  <c r="A326" s="1"/>
  <c r="A191"/>
  <c r="A103"/>
  <c r="A147"/>
  <c r="A236" i="52"/>
  <c r="A281" s="1"/>
  <c r="A326" s="1"/>
  <c r="A191"/>
  <c r="A147"/>
  <c r="A103"/>
  <c r="A146" i="51"/>
  <c r="A102"/>
  <c r="A235"/>
  <c r="A280" s="1"/>
  <c r="A325" s="1"/>
  <c r="A190"/>
  <c r="A236" i="50"/>
  <c r="A281" s="1"/>
  <c r="A326" s="1"/>
  <c r="A191"/>
  <c r="A103"/>
  <c r="A147"/>
  <c r="A236" i="49"/>
  <c r="A281" s="1"/>
  <c r="A326" s="1"/>
  <c r="A191"/>
  <c r="A103"/>
  <c r="A147"/>
  <c r="A147" i="48"/>
  <c r="A103"/>
  <c r="A236"/>
  <c r="A281" s="1"/>
  <c r="A326" s="1"/>
  <c r="A191"/>
  <c r="A238" i="47"/>
  <c r="A283" s="1"/>
  <c r="A328" s="1"/>
  <c r="A193"/>
  <c r="A105"/>
  <c r="A149"/>
  <c r="A102" i="46"/>
  <c r="A146"/>
  <c r="A235"/>
  <c r="A280" s="1"/>
  <c r="A325" s="1"/>
  <c r="A190"/>
  <c r="A235" i="45"/>
  <c r="A280" s="1"/>
  <c r="A325" s="1"/>
  <c r="A190"/>
  <c r="A102"/>
  <c r="A146"/>
  <c r="A146" i="44"/>
  <c r="A102"/>
  <c r="A190"/>
  <c r="A235"/>
  <c r="A280" s="1"/>
  <c r="A325" s="1"/>
  <c r="A106" i="40"/>
  <c r="A153"/>
  <c r="A200"/>
  <c r="A248"/>
  <c r="A296" s="1"/>
  <c r="A344" s="1"/>
  <c r="A103" i="62" l="1"/>
  <c r="A147"/>
  <c r="A236"/>
  <c r="A281" s="1"/>
  <c r="A326" s="1"/>
  <c r="A191"/>
  <c r="A237" i="60"/>
  <c r="A282" s="1"/>
  <c r="A327" s="1"/>
  <c r="A192"/>
  <c r="A104"/>
  <c r="A148"/>
  <c r="A148" i="59"/>
  <c r="A104"/>
  <c r="A237"/>
  <c r="A282" s="1"/>
  <c r="A327" s="1"/>
  <c r="A192"/>
  <c r="A104" i="58"/>
  <c r="A148"/>
  <c r="A237"/>
  <c r="A282" s="1"/>
  <c r="A327" s="1"/>
  <c r="A192"/>
  <c r="A105" i="57"/>
  <c r="A149"/>
  <c r="A238"/>
  <c r="A283" s="1"/>
  <c r="A328" s="1"/>
  <c r="A193"/>
  <c r="A237" i="55"/>
  <c r="A282" s="1"/>
  <c r="A327" s="1"/>
  <c r="A192"/>
  <c r="A104"/>
  <c r="A148"/>
  <c r="A237" i="54"/>
  <c r="A282" s="1"/>
  <c r="A327" s="1"/>
  <c r="A192"/>
  <c r="A104"/>
  <c r="A148"/>
  <c r="A148" i="53"/>
  <c r="A104"/>
  <c r="A237"/>
  <c r="A282" s="1"/>
  <c r="A327" s="1"/>
  <c r="A192"/>
  <c r="A237" i="52"/>
  <c r="A282" s="1"/>
  <c r="A327" s="1"/>
  <c r="A192"/>
  <c r="A104"/>
  <c r="A148"/>
  <c r="A103" i="51"/>
  <c r="A147"/>
  <c r="A236"/>
  <c r="A281" s="1"/>
  <c r="A326" s="1"/>
  <c r="A191"/>
  <c r="A104" i="50"/>
  <c r="A148"/>
  <c r="A237"/>
  <c r="A282" s="1"/>
  <c r="A327" s="1"/>
  <c r="A192"/>
  <c r="A104" i="49"/>
  <c r="A148"/>
  <c r="A237"/>
  <c r="A282" s="1"/>
  <c r="A327" s="1"/>
  <c r="A192"/>
  <c r="A237" i="48"/>
  <c r="A282" s="1"/>
  <c r="A327" s="1"/>
  <c r="A192"/>
  <c r="A148"/>
  <c r="A104"/>
  <c r="A150" i="47"/>
  <c r="A106"/>
  <c r="A239"/>
  <c r="A284" s="1"/>
  <c r="A329" s="1"/>
  <c r="A194"/>
  <c r="A147" i="46"/>
  <c r="A103"/>
  <c r="A236"/>
  <c r="A281" s="1"/>
  <c r="A326" s="1"/>
  <c r="A191"/>
  <c r="A103" i="45"/>
  <c r="A147"/>
  <c r="A236"/>
  <c r="A281" s="1"/>
  <c r="A326" s="1"/>
  <c r="A191"/>
  <c r="A147" i="44"/>
  <c r="A103"/>
  <c r="A191"/>
  <c r="A236"/>
  <c r="A281" s="1"/>
  <c r="A326" s="1"/>
  <c r="A201" i="40"/>
  <c r="A249"/>
  <c r="A297" s="1"/>
  <c r="A345" s="1"/>
  <c r="A107"/>
  <c r="A154"/>
  <c r="A104" i="62" l="1"/>
  <c r="A148"/>
  <c r="A237"/>
  <c r="A282" s="1"/>
  <c r="A327" s="1"/>
  <c r="A192"/>
  <c r="A149" i="60"/>
  <c r="A105"/>
  <c r="A238"/>
  <c r="A283" s="1"/>
  <c r="A328" s="1"/>
  <c r="A193"/>
  <c r="A238" i="59"/>
  <c r="A283" s="1"/>
  <c r="A328" s="1"/>
  <c r="A193"/>
  <c r="A105"/>
  <c r="A149"/>
  <c r="A149" i="58"/>
  <c r="A105"/>
  <c r="A238"/>
  <c r="A283" s="1"/>
  <c r="A328" s="1"/>
  <c r="A193"/>
  <c r="A106" i="57"/>
  <c r="A150"/>
  <c r="A239"/>
  <c r="A284" s="1"/>
  <c r="A329" s="1"/>
  <c r="A194"/>
  <c r="A149" i="55"/>
  <c r="A105"/>
  <c r="A238"/>
  <c r="A283" s="1"/>
  <c r="A328" s="1"/>
  <c r="A193"/>
  <c r="A149" i="54"/>
  <c r="A105"/>
  <c r="A238"/>
  <c r="A283" s="1"/>
  <c r="A328" s="1"/>
  <c r="A193"/>
  <c r="A105" i="53"/>
  <c r="A149"/>
  <c r="A238"/>
  <c r="A283" s="1"/>
  <c r="A328" s="1"/>
  <c r="A193"/>
  <c r="A149" i="52"/>
  <c r="A105"/>
  <c r="A238"/>
  <c r="A283" s="1"/>
  <c r="A328" s="1"/>
  <c r="A193"/>
  <c r="A237" i="51"/>
  <c r="A282" s="1"/>
  <c r="A327" s="1"/>
  <c r="A192"/>
  <c r="A104"/>
  <c r="A148"/>
  <c r="A149" i="50"/>
  <c r="A105"/>
  <c r="A238"/>
  <c r="A283" s="1"/>
  <c r="A328" s="1"/>
  <c r="A193"/>
  <c r="A238" i="49"/>
  <c r="A283" s="1"/>
  <c r="A328" s="1"/>
  <c r="A193"/>
  <c r="A105"/>
  <c r="A149"/>
  <c r="A238" i="48"/>
  <c r="A283" s="1"/>
  <c r="A328" s="1"/>
  <c r="A193"/>
  <c r="A149"/>
  <c r="A105"/>
  <c r="A107" i="47"/>
  <c r="A151"/>
  <c r="A240"/>
  <c r="A285" s="1"/>
  <c r="A330" s="1"/>
  <c r="A195"/>
  <c r="A237" i="46"/>
  <c r="A282" s="1"/>
  <c r="A327" s="1"/>
  <c r="A192"/>
  <c r="A104"/>
  <c r="A148"/>
  <c r="A104" i="45"/>
  <c r="A148"/>
  <c r="A237"/>
  <c r="A282" s="1"/>
  <c r="A327" s="1"/>
  <c r="A192"/>
  <c r="A104" i="44"/>
  <c r="A148"/>
  <c r="A192"/>
  <c r="A237"/>
  <c r="A282" s="1"/>
  <c r="A327" s="1"/>
  <c r="A202" i="40"/>
  <c r="A250"/>
  <c r="A298" s="1"/>
  <c r="A346" s="1"/>
  <c r="A108"/>
  <c r="A155"/>
  <c r="A149" i="62" l="1"/>
  <c r="A105"/>
  <c r="A238"/>
  <c r="A283" s="1"/>
  <c r="A328" s="1"/>
  <c r="A193"/>
  <c r="A150" i="60"/>
  <c r="A106"/>
  <c r="A239"/>
  <c r="A284" s="1"/>
  <c r="A329" s="1"/>
  <c r="A194"/>
  <c r="A150" i="59"/>
  <c r="A106"/>
  <c r="A239"/>
  <c r="A284" s="1"/>
  <c r="A329" s="1"/>
  <c r="A194"/>
  <c r="A239" i="58"/>
  <c r="A284" s="1"/>
  <c r="A329" s="1"/>
  <c r="A194"/>
  <c r="A150"/>
  <c r="A106"/>
  <c r="A107" i="57"/>
  <c r="A151"/>
  <c r="A240"/>
  <c r="A285" s="1"/>
  <c r="A330" s="1"/>
  <c r="A195"/>
  <c r="A150" i="55"/>
  <c r="A106"/>
  <c r="A239"/>
  <c r="A284" s="1"/>
  <c r="A329" s="1"/>
  <c r="A194"/>
  <c r="A239" i="54"/>
  <c r="A284" s="1"/>
  <c r="A329" s="1"/>
  <c r="A194"/>
  <c r="A150"/>
  <c r="A106"/>
  <c r="A239" i="53"/>
  <c r="A284" s="1"/>
  <c r="A329" s="1"/>
  <c r="A194"/>
  <c r="A150"/>
  <c r="A106"/>
  <c r="A106" i="52"/>
  <c r="A150"/>
  <c r="A239"/>
  <c r="A284" s="1"/>
  <c r="A329" s="1"/>
  <c r="A194"/>
  <c r="A149" i="51"/>
  <c r="A105"/>
  <c r="A238"/>
  <c r="A283" s="1"/>
  <c r="A328" s="1"/>
  <c r="A193"/>
  <c r="A150" i="50"/>
  <c r="A106"/>
  <c r="A239"/>
  <c r="A284" s="1"/>
  <c r="A329" s="1"/>
  <c r="A194"/>
  <c r="A150" i="49"/>
  <c r="A106"/>
  <c r="A239"/>
  <c r="A284" s="1"/>
  <c r="A329" s="1"/>
  <c r="A194"/>
  <c r="A150" i="48"/>
  <c r="A106"/>
  <c r="A239"/>
  <c r="A284" s="1"/>
  <c r="A329" s="1"/>
  <c r="A194"/>
  <c r="A241" i="47"/>
  <c r="A286" s="1"/>
  <c r="A331" s="1"/>
  <c r="A196"/>
  <c r="A108"/>
  <c r="A152"/>
  <c r="A105" i="46"/>
  <c r="A149"/>
  <c r="A238"/>
  <c r="A283" s="1"/>
  <c r="A328" s="1"/>
  <c r="A193"/>
  <c r="A149" i="45"/>
  <c r="A105"/>
  <c r="A238"/>
  <c r="A283" s="1"/>
  <c r="A328" s="1"/>
  <c r="A193"/>
  <c r="A193" i="44"/>
  <c r="A238"/>
  <c r="A283" s="1"/>
  <c r="A328" s="1"/>
  <c r="A149"/>
  <c r="A105"/>
  <c r="A109" i="40"/>
  <c r="A156"/>
  <c r="A203"/>
  <c r="A251"/>
  <c r="A299" s="1"/>
  <c r="A347" s="1"/>
  <c r="A239" i="62" l="1"/>
  <c r="A284" s="1"/>
  <c r="A329" s="1"/>
  <c r="A194"/>
  <c r="A106"/>
  <c r="A150"/>
  <c r="A151" i="60"/>
  <c r="A107"/>
  <c r="A240"/>
  <c r="A285" s="1"/>
  <c r="A330" s="1"/>
  <c r="A195"/>
  <c r="A240" i="59"/>
  <c r="A285" s="1"/>
  <c r="A330" s="1"/>
  <c r="A195"/>
  <c r="A107"/>
  <c r="A151"/>
  <c r="A240" i="58"/>
  <c r="A285" s="1"/>
  <c r="A330" s="1"/>
  <c r="A195"/>
  <c r="A107"/>
  <c r="A151"/>
  <c r="A241" i="57"/>
  <c r="A286" s="1"/>
  <c r="A331" s="1"/>
  <c r="A196"/>
  <c r="A152"/>
  <c r="A108"/>
  <c r="A240" i="55"/>
  <c r="A285" s="1"/>
  <c r="A330" s="1"/>
  <c r="A195"/>
  <c r="A107"/>
  <c r="A151"/>
  <c r="A240" i="54"/>
  <c r="A285" s="1"/>
  <c r="A330" s="1"/>
  <c r="A195"/>
  <c r="A107"/>
  <c r="A151"/>
  <c r="A240" i="53"/>
  <c r="A285" s="1"/>
  <c r="A330" s="1"/>
  <c r="A195"/>
  <c r="A107"/>
  <c r="A151"/>
  <c r="A240" i="52"/>
  <c r="A285" s="1"/>
  <c r="A330" s="1"/>
  <c r="A195"/>
  <c r="A151"/>
  <c r="A107"/>
  <c r="A106" i="51"/>
  <c r="A150"/>
  <c r="A239"/>
  <c r="A284" s="1"/>
  <c r="A329" s="1"/>
  <c r="A194"/>
  <c r="A107" i="50"/>
  <c r="A151"/>
  <c r="A240"/>
  <c r="A285" s="1"/>
  <c r="A330" s="1"/>
  <c r="A195"/>
  <c r="A151" i="49"/>
  <c r="A107"/>
  <c r="A240"/>
  <c r="A285" s="1"/>
  <c r="A330" s="1"/>
  <c r="A195"/>
  <c r="A151" i="48"/>
  <c r="A107"/>
  <c r="A240"/>
  <c r="A285" s="1"/>
  <c r="A330" s="1"/>
  <c r="A195"/>
  <c r="A109" i="47"/>
  <c r="A153"/>
  <c r="A242"/>
  <c r="A287" s="1"/>
  <c r="A332" s="1"/>
  <c r="A197"/>
  <c r="A106" i="46"/>
  <c r="A150"/>
  <c r="A239"/>
  <c r="A284" s="1"/>
  <c r="A329" s="1"/>
  <c r="A194"/>
  <c r="A194" i="45"/>
  <c r="A239"/>
  <c r="A284" s="1"/>
  <c r="A329" s="1"/>
  <c r="A150"/>
  <c r="A106"/>
  <c r="A239" i="44"/>
  <c r="A284" s="1"/>
  <c r="A329" s="1"/>
  <c r="A194"/>
  <c r="A150"/>
  <c r="A106"/>
  <c r="A110" i="40"/>
  <c r="A157"/>
  <c r="A252"/>
  <c r="A300" s="1"/>
  <c r="A348" s="1"/>
  <c r="A204"/>
  <c r="A151" i="62" l="1"/>
  <c r="A107"/>
  <c r="A240"/>
  <c r="A285" s="1"/>
  <c r="A330" s="1"/>
  <c r="A195"/>
  <c r="A241" i="60"/>
  <c r="A286" s="1"/>
  <c r="A331" s="1"/>
  <c r="A196"/>
  <c r="A108"/>
  <c r="A152"/>
  <c r="A108" i="59"/>
  <c r="A152"/>
  <c r="A241"/>
  <c r="A286" s="1"/>
  <c r="A331" s="1"/>
  <c r="A196"/>
  <c r="A108" i="58"/>
  <c r="A152"/>
  <c r="A241"/>
  <c r="A286" s="1"/>
  <c r="A331" s="1"/>
  <c r="A196"/>
  <c r="A242" i="57"/>
  <c r="A287" s="1"/>
  <c r="A332" s="1"/>
  <c r="A197"/>
  <c r="A109"/>
  <c r="A153"/>
  <c r="A108" i="55"/>
  <c r="A152"/>
  <c r="A241"/>
  <c r="A286" s="1"/>
  <c r="A331" s="1"/>
  <c r="A196"/>
  <c r="A108" i="54"/>
  <c r="A152"/>
  <c r="A241"/>
  <c r="A286" s="1"/>
  <c r="A331" s="1"/>
  <c r="A196"/>
  <c r="A152" i="53"/>
  <c r="A108"/>
  <c r="A241"/>
  <c r="A286" s="1"/>
  <c r="A331" s="1"/>
  <c r="A196"/>
  <c r="A241" i="52"/>
  <c r="A286" s="1"/>
  <c r="A331" s="1"/>
  <c r="A196"/>
  <c r="A108"/>
  <c r="A152"/>
  <c r="A240" i="51"/>
  <c r="A285" s="1"/>
  <c r="A330" s="1"/>
  <c r="A195"/>
  <c r="A151"/>
  <c r="A107"/>
  <c r="A241" i="50"/>
  <c r="A286" s="1"/>
  <c r="A331" s="1"/>
  <c r="A196"/>
  <c r="A108"/>
  <c r="A152"/>
  <c r="A108" i="49"/>
  <c r="A152"/>
  <c r="A241"/>
  <c r="A286" s="1"/>
  <c r="A331" s="1"/>
  <c r="A196"/>
  <c r="A241" i="48"/>
  <c r="A286" s="1"/>
  <c r="A331" s="1"/>
  <c r="A196"/>
  <c r="A108"/>
  <c r="A152"/>
  <c r="A243" i="47"/>
  <c r="A288" s="1"/>
  <c r="A333" s="1"/>
  <c r="A198"/>
  <c r="A154"/>
  <c r="A110"/>
  <c r="A151" i="46"/>
  <c r="A107"/>
  <c r="A240"/>
  <c r="A285" s="1"/>
  <c r="A330" s="1"/>
  <c r="A195"/>
  <c r="A240" i="45"/>
  <c r="A285" s="1"/>
  <c r="A330" s="1"/>
  <c r="A195"/>
  <c r="A107"/>
  <c r="A151"/>
  <c r="A195" i="44"/>
  <c r="A240"/>
  <c r="A285" s="1"/>
  <c r="A330" s="1"/>
  <c r="A151"/>
  <c r="A107"/>
  <c r="A111" i="40"/>
  <c r="A158"/>
  <c r="A253"/>
  <c r="A301" s="1"/>
  <c r="A349" s="1"/>
  <c r="A205"/>
  <c r="A241" i="62" l="1"/>
  <c r="A286" s="1"/>
  <c r="A331" s="1"/>
  <c r="A196"/>
  <c r="A108"/>
  <c r="A152"/>
  <c r="A153" i="60"/>
  <c r="A109"/>
  <c r="A242"/>
  <c r="A287" s="1"/>
  <c r="A332" s="1"/>
  <c r="A197"/>
  <c r="A109" i="59"/>
  <c r="A153"/>
  <c r="A242"/>
  <c r="A287" s="1"/>
  <c r="A332" s="1"/>
  <c r="A197"/>
  <c r="A153" i="58"/>
  <c r="A109"/>
  <c r="A197"/>
  <c r="A242"/>
  <c r="A287" s="1"/>
  <c r="A332" s="1"/>
  <c r="A243" i="57"/>
  <c r="A288" s="1"/>
  <c r="A333" s="1"/>
  <c r="A198"/>
  <c r="A110"/>
  <c r="A154"/>
  <c r="A242" i="55"/>
  <c r="A287" s="1"/>
  <c r="A332" s="1"/>
  <c r="A197"/>
  <c r="A153"/>
  <c r="A109"/>
  <c r="A242" i="54"/>
  <c r="A287" s="1"/>
  <c r="A332" s="1"/>
  <c r="A197"/>
  <c r="A153"/>
  <c r="A109"/>
  <c r="A153" i="53"/>
  <c r="A109"/>
  <c r="A242"/>
  <c r="A287" s="1"/>
  <c r="A332" s="1"/>
  <c r="A197"/>
  <c r="A109" i="52"/>
  <c r="A153"/>
  <c r="A242"/>
  <c r="A287" s="1"/>
  <c r="A332" s="1"/>
  <c r="A197"/>
  <c r="A241" i="51"/>
  <c r="A286" s="1"/>
  <c r="A331" s="1"/>
  <c r="A196"/>
  <c r="A108"/>
  <c r="A152"/>
  <c r="A153" i="50"/>
  <c r="A109"/>
  <c r="A242"/>
  <c r="A287" s="1"/>
  <c r="A332" s="1"/>
  <c r="A197"/>
  <c r="A242" i="49"/>
  <c r="A287" s="1"/>
  <c r="A332" s="1"/>
  <c r="A197"/>
  <c r="A109"/>
  <c r="A153"/>
  <c r="A153" i="48"/>
  <c r="A109"/>
  <c r="A242"/>
  <c r="A287" s="1"/>
  <c r="A332" s="1"/>
  <c r="A197"/>
  <c r="A244" i="47"/>
  <c r="A289" s="1"/>
  <c r="A334" s="1"/>
  <c r="A199"/>
  <c r="A155"/>
  <c r="A111"/>
  <c r="A108" i="46"/>
  <c r="A152"/>
  <c r="A241"/>
  <c r="A286" s="1"/>
  <c r="A331" s="1"/>
  <c r="A196"/>
  <c r="A108" i="45"/>
  <c r="A152"/>
  <c r="A241"/>
  <c r="A286" s="1"/>
  <c r="A331" s="1"/>
  <c r="A196"/>
  <c r="A196" i="44"/>
  <c r="A241"/>
  <c r="A286" s="1"/>
  <c r="A331" s="1"/>
  <c r="A152"/>
  <c r="A108"/>
  <c r="A112" i="40"/>
  <c r="A159"/>
  <c r="A254"/>
  <c r="A302" s="1"/>
  <c r="A350" s="1"/>
  <c r="A206"/>
  <c r="A242" i="62" l="1"/>
  <c r="A287" s="1"/>
  <c r="A332" s="1"/>
  <c r="A197"/>
  <c r="A153"/>
  <c r="A109"/>
  <c r="A243" i="60"/>
  <c r="A288" s="1"/>
  <c r="A333" s="1"/>
  <c r="A198"/>
  <c r="A110"/>
  <c r="A154"/>
  <c r="A154" i="59"/>
  <c r="A110"/>
  <c r="A243"/>
  <c r="A288" s="1"/>
  <c r="A333" s="1"/>
  <c r="A198"/>
  <c r="A110" i="58"/>
  <c r="A154"/>
  <c r="A243"/>
  <c r="A288" s="1"/>
  <c r="A333" s="1"/>
  <c r="A198"/>
  <c r="A111" i="57"/>
  <c r="A155"/>
  <c r="A244"/>
  <c r="A289" s="1"/>
  <c r="A334" s="1"/>
  <c r="A199"/>
  <c r="A243" i="55"/>
  <c r="A288" s="1"/>
  <c r="A333" s="1"/>
  <c r="A198"/>
  <c r="A110"/>
  <c r="A154"/>
  <c r="A243" i="54"/>
  <c r="A288" s="1"/>
  <c r="A333" s="1"/>
  <c r="A198"/>
  <c r="A110"/>
  <c r="A154"/>
  <c r="A110" i="53"/>
  <c r="A154"/>
  <c r="A243"/>
  <c r="A288" s="1"/>
  <c r="A333" s="1"/>
  <c r="A198"/>
  <c r="A243" i="52"/>
  <c r="A288" s="1"/>
  <c r="A333" s="1"/>
  <c r="A198"/>
  <c r="A110"/>
  <c r="A154"/>
  <c r="A153" i="51"/>
  <c r="A109"/>
  <c r="A242"/>
  <c r="A287" s="1"/>
  <c r="A332" s="1"/>
  <c r="A197"/>
  <c r="A154" i="50"/>
  <c r="A110"/>
  <c r="A243"/>
  <c r="A288" s="1"/>
  <c r="A333" s="1"/>
  <c r="A198"/>
  <c r="A154" i="49"/>
  <c r="A110"/>
  <c r="A243"/>
  <c r="A288" s="1"/>
  <c r="A333" s="1"/>
  <c r="A198"/>
  <c r="A154" i="48"/>
  <c r="A110"/>
  <c r="A243"/>
  <c r="A288" s="1"/>
  <c r="A333" s="1"/>
  <c r="A198"/>
  <c r="A245" i="47"/>
  <c r="A290" s="1"/>
  <c r="A335" s="1"/>
  <c r="A200"/>
  <c r="A112"/>
  <c r="A156"/>
  <c r="A109" i="46"/>
  <c r="A153"/>
  <c r="A242"/>
  <c r="A287" s="1"/>
  <c r="A332" s="1"/>
  <c r="A197"/>
  <c r="A153" i="45"/>
  <c r="A109"/>
  <c r="A242"/>
  <c r="A287" s="1"/>
  <c r="A332" s="1"/>
  <c r="A197"/>
  <c r="A197" i="44"/>
  <c r="A242"/>
  <c r="A287" s="1"/>
  <c r="A332" s="1"/>
  <c r="A109"/>
  <c r="A153"/>
  <c r="A113" i="40"/>
  <c r="A160"/>
  <c r="A207"/>
  <c r="A255"/>
  <c r="A303" s="1"/>
  <c r="A351" s="1"/>
  <c r="A110" i="62" l="1"/>
  <c r="A154"/>
  <c r="A243"/>
  <c r="A288" s="1"/>
  <c r="A333" s="1"/>
  <c r="A198"/>
  <c r="A155" i="60"/>
  <c r="A111"/>
  <c r="A244"/>
  <c r="A289" s="1"/>
  <c r="A334" s="1"/>
  <c r="A199"/>
  <c r="A244" i="59"/>
  <c r="A289" s="1"/>
  <c r="A334" s="1"/>
  <c r="A199"/>
  <c r="A155"/>
  <c r="A111"/>
  <c r="A155" i="58"/>
  <c r="A111"/>
  <c r="A244"/>
  <c r="A289" s="1"/>
  <c r="A334" s="1"/>
  <c r="A199"/>
  <c r="A156" i="57"/>
  <c r="A112"/>
  <c r="A245"/>
  <c r="A290" s="1"/>
  <c r="A335" s="1"/>
  <c r="A200"/>
  <c r="A244" i="55"/>
  <c r="A289" s="1"/>
  <c r="A334" s="1"/>
  <c r="A199"/>
  <c r="A111"/>
  <c r="A155"/>
  <c r="A155" i="54"/>
  <c r="A111"/>
  <c r="A244"/>
  <c r="A289" s="1"/>
  <c r="A334" s="1"/>
  <c r="A199"/>
  <c r="A244" i="53"/>
  <c r="A289" s="1"/>
  <c r="A334" s="1"/>
  <c r="A199"/>
  <c r="A155"/>
  <c r="A111"/>
  <c r="A155" i="52"/>
  <c r="A111"/>
  <c r="A244"/>
  <c r="A289" s="1"/>
  <c r="A334" s="1"/>
  <c r="A199"/>
  <c r="A110" i="51"/>
  <c r="A154"/>
  <c r="A243"/>
  <c r="A288" s="1"/>
  <c r="A333" s="1"/>
  <c r="A198"/>
  <c r="A111" i="50"/>
  <c r="A155"/>
  <c r="A244"/>
  <c r="A289" s="1"/>
  <c r="A334" s="1"/>
  <c r="A199"/>
  <c r="A111" i="49"/>
  <c r="A155"/>
  <c r="A244"/>
  <c r="A289" s="1"/>
  <c r="A334" s="1"/>
  <c r="A199"/>
  <c r="A244" i="48"/>
  <c r="A289" s="1"/>
  <c r="A334" s="1"/>
  <c r="A199"/>
  <c r="A111"/>
  <c r="A155"/>
  <c r="A113" i="47"/>
  <c r="A157"/>
  <c r="A246"/>
  <c r="A291" s="1"/>
  <c r="A336" s="1"/>
  <c r="A201"/>
  <c r="A110" i="46"/>
  <c r="A154"/>
  <c r="A243"/>
  <c r="A288" s="1"/>
  <c r="A333" s="1"/>
  <c r="A198"/>
  <c r="A154" i="45"/>
  <c r="A110"/>
  <c r="A243"/>
  <c r="A288" s="1"/>
  <c r="A333" s="1"/>
  <c r="A198"/>
  <c r="A154" i="44"/>
  <c r="A110"/>
  <c r="A198"/>
  <c r="A243"/>
  <c r="A288" s="1"/>
  <c r="A333" s="1"/>
  <c r="A114" i="40"/>
  <c r="A161"/>
  <c r="A256"/>
  <c r="A304" s="1"/>
  <c r="A352" s="1"/>
  <c r="A208"/>
  <c r="A155" i="62" l="1"/>
  <c r="A111"/>
  <c r="A244"/>
  <c r="A289" s="1"/>
  <c r="A334" s="1"/>
  <c r="A199"/>
  <c r="A156" i="60"/>
  <c r="A112"/>
  <c r="A245"/>
  <c r="A290" s="1"/>
  <c r="A335" s="1"/>
  <c r="A200"/>
  <c r="A245" i="59"/>
  <c r="A290" s="1"/>
  <c r="A335" s="1"/>
  <c r="A200"/>
  <c r="A112"/>
  <c r="A156"/>
  <c r="A112" i="58"/>
  <c r="A156"/>
  <c r="A245"/>
  <c r="A290" s="1"/>
  <c r="A335" s="1"/>
  <c r="A200"/>
  <c r="A246" i="57"/>
  <c r="A291" s="1"/>
  <c r="A336" s="1"/>
  <c r="A201"/>
  <c r="A113"/>
  <c r="A157"/>
  <c r="A245" i="55"/>
  <c r="A290" s="1"/>
  <c r="A335" s="1"/>
  <c r="A200"/>
  <c r="A112"/>
  <c r="A156"/>
  <c r="A112" i="54"/>
  <c r="A156"/>
  <c r="A245"/>
  <c r="A290" s="1"/>
  <c r="A335" s="1"/>
  <c r="A200"/>
  <c r="A245" i="53"/>
  <c r="A290" s="1"/>
  <c r="A335" s="1"/>
  <c r="A200"/>
  <c r="A156"/>
  <c r="A112"/>
  <c r="A156" i="52"/>
  <c r="A112"/>
  <c r="A245"/>
  <c r="A290" s="1"/>
  <c r="A335" s="1"/>
  <c r="A200"/>
  <c r="A244" i="51"/>
  <c r="A289" s="1"/>
  <c r="A334" s="1"/>
  <c r="A199"/>
  <c r="A155"/>
  <c r="A111"/>
  <c r="A245" i="50"/>
  <c r="A290" s="1"/>
  <c r="A335" s="1"/>
  <c r="A200"/>
  <c r="A112"/>
  <c r="A156"/>
  <c r="A245" i="49"/>
  <c r="A290" s="1"/>
  <c r="A335" s="1"/>
  <c r="A200"/>
  <c r="A112"/>
  <c r="A156"/>
  <c r="A112" i="48"/>
  <c r="A156"/>
  <c r="A245"/>
  <c r="A290" s="1"/>
  <c r="A335" s="1"/>
  <c r="A200"/>
  <c r="A247" i="47"/>
  <c r="A292" s="1"/>
  <c r="A337" s="1"/>
  <c r="A202"/>
  <c r="A158"/>
  <c r="A114"/>
  <c r="A155" i="46"/>
  <c r="A111"/>
  <c r="A244"/>
  <c r="A289" s="1"/>
  <c r="A334" s="1"/>
  <c r="A199"/>
  <c r="A244" i="45"/>
  <c r="A289" s="1"/>
  <c r="A334" s="1"/>
  <c r="A199"/>
  <c r="A111"/>
  <c r="A155"/>
  <c r="A111" i="44"/>
  <c r="A155"/>
  <c r="A244"/>
  <c r="A289" s="1"/>
  <c r="A334" s="1"/>
  <c r="A199"/>
  <c r="A162" i="40"/>
  <c r="A115"/>
  <c r="A257"/>
  <c r="A305" s="1"/>
  <c r="A353" s="1"/>
  <c r="A209"/>
  <c r="A245" i="62" l="1"/>
  <c r="A290" s="1"/>
  <c r="A335" s="1"/>
  <c r="A200"/>
  <c r="A112"/>
  <c r="A156"/>
  <c r="A157" i="60"/>
  <c r="A113"/>
  <c r="A246"/>
  <c r="A291" s="1"/>
  <c r="A336" s="1"/>
  <c r="A201"/>
  <c r="A113" i="59"/>
  <c r="A157"/>
  <c r="A246"/>
  <c r="A291" s="1"/>
  <c r="A336" s="1"/>
  <c r="A201"/>
  <c r="A246" i="58"/>
  <c r="A291" s="1"/>
  <c r="A336" s="1"/>
  <c r="A201"/>
  <c r="A157"/>
  <c r="A113"/>
  <c r="A114" i="57"/>
  <c r="A158"/>
  <c r="A247"/>
  <c r="A292" s="1"/>
  <c r="A337" s="1"/>
  <c r="A202"/>
  <c r="A246" i="55"/>
  <c r="A291" s="1"/>
  <c r="A336" s="1"/>
  <c r="A201"/>
  <c r="A157"/>
  <c r="A113"/>
  <c r="A246" i="54"/>
  <c r="A291" s="1"/>
  <c r="A336" s="1"/>
  <c r="A201"/>
  <c r="A157"/>
  <c r="A113"/>
  <c r="A246" i="53"/>
  <c r="A291" s="1"/>
  <c r="A336" s="1"/>
  <c r="A201"/>
  <c r="A157"/>
  <c r="A113"/>
  <c r="A113" i="52"/>
  <c r="A157"/>
  <c r="A246"/>
  <c r="A291" s="1"/>
  <c r="A336" s="1"/>
  <c r="A201"/>
  <c r="A245" i="51"/>
  <c r="A290" s="1"/>
  <c r="A335" s="1"/>
  <c r="A200"/>
  <c r="A112"/>
  <c r="A156"/>
  <c r="A157" i="50"/>
  <c r="A113"/>
  <c r="A246"/>
  <c r="A291" s="1"/>
  <c r="A336" s="1"/>
  <c r="A201"/>
  <c r="A113" i="49"/>
  <c r="A157"/>
  <c r="A246"/>
  <c r="A291" s="1"/>
  <c r="A336" s="1"/>
  <c r="A201"/>
  <c r="A157" i="48"/>
  <c r="A113"/>
  <c r="A246"/>
  <c r="A291" s="1"/>
  <c r="A336" s="1"/>
  <c r="A201"/>
  <c r="A248" i="47"/>
  <c r="A293" s="1"/>
  <c r="A338" s="1"/>
  <c r="A203"/>
  <c r="A115"/>
  <c r="A159"/>
  <c r="A245" i="46"/>
  <c r="A290" s="1"/>
  <c r="A335" s="1"/>
  <c r="A200"/>
  <c r="A112"/>
  <c r="A156"/>
  <c r="A112" i="45"/>
  <c r="A156"/>
  <c r="A245"/>
  <c r="A290" s="1"/>
  <c r="A335" s="1"/>
  <c r="A200"/>
  <c r="A245" i="44"/>
  <c r="A290" s="1"/>
  <c r="A335" s="1"/>
  <c r="A200"/>
  <c r="A156"/>
  <c r="A112"/>
  <c r="A116" i="40"/>
  <c r="A163"/>
  <c r="A258"/>
  <c r="A306" s="1"/>
  <c r="A354" s="1"/>
  <c r="A210"/>
  <c r="A157" i="62" l="1"/>
  <c r="A113"/>
  <c r="A246"/>
  <c r="A291" s="1"/>
  <c r="A336" s="1"/>
  <c r="A201"/>
  <c r="A158" i="60"/>
  <c r="A114"/>
  <c r="A247"/>
  <c r="A292" s="1"/>
  <c r="A337" s="1"/>
  <c r="A202"/>
  <c r="A158" i="59"/>
  <c r="A114"/>
  <c r="A247"/>
  <c r="A292" s="1"/>
  <c r="A337" s="1"/>
  <c r="A202"/>
  <c r="A247" i="58"/>
  <c r="A292" s="1"/>
  <c r="A337" s="1"/>
  <c r="A202"/>
  <c r="A114"/>
  <c r="A158"/>
  <c r="A115" i="57"/>
  <c r="A159"/>
  <c r="A248"/>
  <c r="A293" s="1"/>
  <c r="A338" s="1"/>
  <c r="A203"/>
  <c r="A114" i="55"/>
  <c r="A158"/>
  <c r="A247"/>
  <c r="A292" s="1"/>
  <c r="A337" s="1"/>
  <c r="A202"/>
  <c r="A247" i="54"/>
  <c r="A292" s="1"/>
  <c r="A337" s="1"/>
  <c r="A202"/>
  <c r="A114"/>
  <c r="A158"/>
  <c r="A247" i="53"/>
  <c r="A292" s="1"/>
  <c r="A337" s="1"/>
  <c r="A202"/>
  <c r="A114"/>
  <c r="A158"/>
  <c r="A247" i="52"/>
  <c r="A292" s="1"/>
  <c r="A337" s="1"/>
  <c r="A202"/>
  <c r="A114"/>
  <c r="A158"/>
  <c r="A157" i="51"/>
  <c r="A113"/>
  <c r="A246"/>
  <c r="A291" s="1"/>
  <c r="A336" s="1"/>
  <c r="A201"/>
  <c r="A158" i="50"/>
  <c r="A114"/>
  <c r="A247"/>
  <c r="A292" s="1"/>
  <c r="A337" s="1"/>
  <c r="A202"/>
  <c r="A247" i="49"/>
  <c r="A292" s="1"/>
  <c r="A337" s="1"/>
  <c r="A202"/>
  <c r="A158"/>
  <c r="A114"/>
  <c r="A247" i="48"/>
  <c r="A292" s="1"/>
  <c r="A337" s="1"/>
  <c r="A202"/>
  <c r="A158"/>
  <c r="A114"/>
  <c r="A116" i="47"/>
  <c r="A161" s="1"/>
  <c r="A160"/>
  <c r="A249"/>
  <c r="A294" s="1"/>
  <c r="A339" s="1"/>
  <c r="A204"/>
  <c r="A113" i="46"/>
  <c r="A157"/>
  <c r="A246"/>
  <c r="A291" s="1"/>
  <c r="A336" s="1"/>
  <c r="A201"/>
  <c r="A157" i="45"/>
  <c r="A113"/>
  <c r="A246"/>
  <c r="A291" s="1"/>
  <c r="A336" s="1"/>
  <c r="A201"/>
  <c r="A201" i="44"/>
  <c r="A246"/>
  <c r="A291" s="1"/>
  <c r="A336" s="1"/>
  <c r="A113"/>
  <c r="A157"/>
  <c r="A164" i="40"/>
  <c r="A117"/>
  <c r="A259"/>
  <c r="A307" s="1"/>
  <c r="A355" s="1"/>
  <c r="A211"/>
  <c r="A247" i="62" l="1"/>
  <c r="A292" s="1"/>
  <c r="A337" s="1"/>
  <c r="A202"/>
  <c r="A158"/>
  <c r="A114"/>
  <c r="A248" i="60"/>
  <c r="A293" s="1"/>
  <c r="A338" s="1"/>
  <c r="A203"/>
  <c r="A159"/>
  <c r="A115"/>
  <c r="A248" i="59"/>
  <c r="A293" s="1"/>
  <c r="A338" s="1"/>
  <c r="A203"/>
  <c r="A115"/>
  <c r="A159"/>
  <c r="A159" i="58"/>
  <c r="A115"/>
  <c r="A248"/>
  <c r="A293" s="1"/>
  <c r="A338" s="1"/>
  <c r="A203"/>
  <c r="A160" i="57"/>
  <c r="A116"/>
  <c r="A161" s="1"/>
  <c r="A249"/>
  <c r="A294" s="1"/>
  <c r="A339" s="1"/>
  <c r="A204"/>
  <c r="A115" i="55"/>
  <c r="A159"/>
  <c r="A248"/>
  <c r="A293" s="1"/>
  <c r="A338" s="1"/>
  <c r="A203"/>
  <c r="A159" i="54"/>
  <c r="A115"/>
  <c r="A248"/>
  <c r="A293" s="1"/>
  <c r="A338" s="1"/>
  <c r="A203"/>
  <c r="A115" i="53"/>
  <c r="A159"/>
  <c r="A248"/>
  <c r="A293" s="1"/>
  <c r="A338" s="1"/>
  <c r="A203"/>
  <c r="A159" i="52"/>
  <c r="A115"/>
  <c r="A248"/>
  <c r="A293" s="1"/>
  <c r="A338" s="1"/>
  <c r="A203"/>
  <c r="A158" i="51"/>
  <c r="A114"/>
  <c r="A247"/>
  <c r="A292" s="1"/>
  <c r="A337" s="1"/>
  <c r="A202"/>
  <c r="A115" i="50"/>
  <c r="A159"/>
  <c r="A248"/>
  <c r="A293" s="1"/>
  <c r="A338" s="1"/>
  <c r="A203"/>
  <c r="A248" i="49"/>
  <c r="A293" s="1"/>
  <c r="A338" s="1"/>
  <c r="A203"/>
  <c r="A115"/>
  <c r="A159"/>
  <c r="A248" i="48"/>
  <c r="A293" s="1"/>
  <c r="A338" s="1"/>
  <c r="A203"/>
  <c r="A159"/>
  <c r="A115"/>
  <c r="A250" i="47"/>
  <c r="A295" s="1"/>
  <c r="A340" s="1"/>
  <c r="A205"/>
  <c r="A251"/>
  <c r="A296" s="1"/>
  <c r="A341" s="1"/>
  <c r="A206"/>
  <c r="A114" i="46"/>
  <c r="A158"/>
  <c r="A247"/>
  <c r="A292" s="1"/>
  <c r="A337" s="1"/>
  <c r="A202"/>
  <c r="A247" i="45"/>
  <c r="A292" s="1"/>
  <c r="A337" s="1"/>
  <c r="A202"/>
  <c r="A158"/>
  <c r="A114"/>
  <c r="A158" i="44"/>
  <c r="A114"/>
  <c r="A247"/>
  <c r="A292" s="1"/>
  <c r="A337" s="1"/>
  <c r="A202"/>
  <c r="A118" i="40"/>
  <c r="A165"/>
  <c r="A260"/>
  <c r="A308" s="1"/>
  <c r="A356" s="1"/>
  <c r="A212"/>
  <c r="A115" i="62" l="1"/>
  <c r="A159"/>
  <c r="A248"/>
  <c r="A293" s="1"/>
  <c r="A338" s="1"/>
  <c r="A203"/>
  <c r="A249" i="60"/>
  <c r="A294" s="1"/>
  <c r="A339" s="1"/>
  <c r="A204"/>
  <c r="A116"/>
  <c r="A161" s="1"/>
  <c r="A160"/>
  <c r="A116" i="59"/>
  <c r="A161" s="1"/>
  <c r="A160"/>
  <c r="A249"/>
  <c r="A294" s="1"/>
  <c r="A339" s="1"/>
  <c r="A204"/>
  <c r="A249" i="58"/>
  <c r="A294" s="1"/>
  <c r="A339" s="1"/>
  <c r="A204"/>
  <c r="A116"/>
  <c r="A161" s="1"/>
  <c r="A160"/>
  <c r="A250" i="57"/>
  <c r="A295" s="1"/>
  <c r="A340" s="1"/>
  <c r="A205"/>
  <c r="A251"/>
  <c r="A296" s="1"/>
  <c r="A341" s="1"/>
  <c r="A206"/>
  <c r="A116" i="55"/>
  <c r="A161" s="1"/>
  <c r="A160"/>
  <c r="A249"/>
  <c r="A294" s="1"/>
  <c r="A339" s="1"/>
  <c r="A204"/>
  <c r="A116" i="54"/>
  <c r="A161" s="1"/>
  <c r="A160"/>
  <c r="A249"/>
  <c r="A294" s="1"/>
  <c r="A339" s="1"/>
  <c r="A204"/>
  <c r="A249" i="53"/>
  <c r="A294" s="1"/>
  <c r="A339" s="1"/>
  <c r="A204"/>
  <c r="A160"/>
  <c r="A116"/>
  <c r="A161" s="1"/>
  <c r="A116" i="52"/>
  <c r="A161" s="1"/>
  <c r="A160"/>
  <c r="A249"/>
  <c r="A294" s="1"/>
  <c r="A339" s="1"/>
  <c r="A204"/>
  <c r="A248" i="51"/>
  <c r="A293" s="1"/>
  <c r="A338" s="1"/>
  <c r="A203"/>
  <c r="A115"/>
  <c r="A159"/>
  <c r="A116" i="50"/>
  <c r="A161" s="1"/>
  <c r="A160"/>
  <c r="A249"/>
  <c r="A294" s="1"/>
  <c r="A339" s="1"/>
  <c r="A204"/>
  <c r="A160" i="49"/>
  <c r="A116"/>
  <c r="A161" s="1"/>
  <c r="A249"/>
  <c r="A294" s="1"/>
  <c r="A339" s="1"/>
  <c r="A204"/>
  <c r="A249" i="48"/>
  <c r="A294" s="1"/>
  <c r="A339" s="1"/>
  <c r="A204"/>
  <c r="A116"/>
  <c r="A161" s="1"/>
  <c r="A160"/>
  <c r="A159" i="46"/>
  <c r="A115"/>
  <c r="A248"/>
  <c r="A293" s="1"/>
  <c r="A338" s="1"/>
  <c r="A203"/>
  <c r="A248" i="45"/>
  <c r="A293" s="1"/>
  <c r="A338" s="1"/>
  <c r="A203"/>
  <c r="A115"/>
  <c r="A159"/>
  <c r="A115" i="44"/>
  <c r="A159"/>
  <c r="A248"/>
  <c r="A293" s="1"/>
  <c r="A338" s="1"/>
  <c r="A203"/>
  <c r="A119" i="40"/>
  <c r="A166"/>
  <c r="A261"/>
  <c r="A309" s="1"/>
  <c r="A357" s="1"/>
  <c r="A213"/>
  <c r="A116" i="62" l="1"/>
  <c r="A161" s="1"/>
  <c r="A160"/>
  <c r="A249"/>
  <c r="A294" s="1"/>
  <c r="A339" s="1"/>
  <c r="A204"/>
  <c r="A251" i="60"/>
  <c r="A296" s="1"/>
  <c r="A341" s="1"/>
  <c r="A206"/>
  <c r="A250"/>
  <c r="A295" s="1"/>
  <c r="A340" s="1"/>
  <c r="A205"/>
  <c r="A251" i="59"/>
  <c r="A296" s="1"/>
  <c r="A341" s="1"/>
  <c r="A206"/>
  <c r="A250"/>
  <c r="A295" s="1"/>
  <c r="A340" s="1"/>
  <c r="A205"/>
  <c r="A251" i="58"/>
  <c r="A296" s="1"/>
  <c r="A341" s="1"/>
  <c r="A206"/>
  <c r="A250"/>
  <c r="A295" s="1"/>
  <c r="A340" s="1"/>
  <c r="A205"/>
  <c r="A251" i="55"/>
  <c r="A296" s="1"/>
  <c r="A341" s="1"/>
  <c r="A206"/>
  <c r="A250"/>
  <c r="A295" s="1"/>
  <c r="A340" s="1"/>
  <c r="A205"/>
  <c r="A250" i="54"/>
  <c r="A295" s="1"/>
  <c r="A340" s="1"/>
  <c r="A205"/>
  <c r="A251"/>
  <c r="A296" s="1"/>
  <c r="A341" s="1"/>
  <c r="A206"/>
  <c r="A250" i="53"/>
  <c r="A295" s="1"/>
  <c r="A340" s="1"/>
  <c r="A205"/>
  <c r="A251"/>
  <c r="A296" s="1"/>
  <c r="A341" s="1"/>
  <c r="A206"/>
  <c r="A250" i="52"/>
  <c r="A295" s="1"/>
  <c r="A340" s="1"/>
  <c r="A205"/>
  <c r="A251"/>
  <c r="A296" s="1"/>
  <c r="A341" s="1"/>
  <c r="A206"/>
  <c r="A116" i="51"/>
  <c r="A161" s="1"/>
  <c r="A160"/>
  <c r="A249"/>
  <c r="A294" s="1"/>
  <c r="A339" s="1"/>
  <c r="A204"/>
  <c r="A251" i="50"/>
  <c r="A296" s="1"/>
  <c r="A341" s="1"/>
  <c r="A206"/>
  <c r="A250"/>
  <c r="A295" s="1"/>
  <c r="A340" s="1"/>
  <c r="A205"/>
  <c r="A251" i="49"/>
  <c r="A296" s="1"/>
  <c r="A341" s="1"/>
  <c r="A206"/>
  <c r="A250"/>
  <c r="A295" s="1"/>
  <c r="A340" s="1"/>
  <c r="A205"/>
  <c r="A251" i="48"/>
  <c r="A296" s="1"/>
  <c r="A341" s="1"/>
  <c r="A206"/>
  <c r="A250"/>
  <c r="A295" s="1"/>
  <c r="A340" s="1"/>
  <c r="A205"/>
  <c r="A249" i="46"/>
  <c r="A294" s="1"/>
  <c r="A339" s="1"/>
  <c r="A204"/>
  <c r="A116"/>
  <c r="A161" s="1"/>
  <c r="A160"/>
  <c r="A116" i="45"/>
  <c r="A161" s="1"/>
  <c r="A160"/>
  <c r="A249"/>
  <c r="A294" s="1"/>
  <c r="A339" s="1"/>
  <c r="A204"/>
  <c r="A160" i="44"/>
  <c r="A250" s="1"/>
  <c r="A295" s="1"/>
  <c r="A340" s="1"/>
  <c r="A116"/>
  <c r="A161" s="1"/>
  <c r="A249"/>
  <c r="A294" s="1"/>
  <c r="A339" s="1"/>
  <c r="A204"/>
  <c r="A167" i="40"/>
  <c r="A120"/>
  <c r="A262"/>
  <c r="A310" s="1"/>
  <c r="A358" s="1"/>
  <c r="A214"/>
  <c r="A251" i="62" l="1"/>
  <c r="A296" s="1"/>
  <c r="A341" s="1"/>
  <c r="A206"/>
  <c r="A250"/>
  <c r="A295" s="1"/>
  <c r="A340" s="1"/>
  <c r="A205"/>
  <c r="A251" i="51"/>
  <c r="A296" s="1"/>
  <c r="A341" s="1"/>
  <c r="A206"/>
  <c r="A250"/>
  <c r="A295" s="1"/>
  <c r="A340" s="1"/>
  <c r="A205"/>
  <c r="A250" i="46"/>
  <c r="A295" s="1"/>
  <c r="A340" s="1"/>
  <c r="A205"/>
  <c r="A251"/>
  <c r="A296" s="1"/>
  <c r="A341" s="1"/>
  <c r="A206"/>
  <c r="A251" i="45"/>
  <c r="A296" s="1"/>
  <c r="A341" s="1"/>
  <c r="A206"/>
  <c r="A250"/>
  <c r="A295" s="1"/>
  <c r="A340" s="1"/>
  <c r="A205"/>
  <c r="A205" i="44"/>
  <c r="A206"/>
  <c r="A251"/>
  <c r="A296" s="1"/>
  <c r="A341" s="1"/>
  <c r="A263" i="40"/>
  <c r="A311" s="1"/>
  <c r="A359" s="1"/>
  <c r="A215"/>
  <c r="A168"/>
  <c r="A121"/>
  <c r="A122" l="1"/>
  <c r="A170" s="1"/>
  <c r="A169"/>
  <c r="A264"/>
  <c r="A312" s="1"/>
  <c r="A360" s="1"/>
  <c r="A216"/>
  <c r="A265" l="1"/>
  <c r="A313" s="1"/>
  <c r="A361" s="1"/>
  <c r="A217"/>
  <c r="A266"/>
  <c r="A314" s="1"/>
  <c r="A362" s="1"/>
  <c r="A218"/>
  <c r="R210" i="62" l="1"/>
  <c r="R228"/>
  <c r="R214"/>
  <c r="R225"/>
  <c r="R229"/>
  <c r="R216"/>
  <c r="O221" s="1"/>
  <c r="H232" s="1"/>
  <c r="R220"/>
  <c r="R221"/>
  <c r="R223"/>
  <c r="R226"/>
  <c r="R212"/>
  <c r="R217"/>
  <c r="R213"/>
  <c r="R218"/>
  <c r="R224"/>
  <c r="R215"/>
  <c r="Q209"/>
  <c r="O220" s="1"/>
  <c r="G232" s="1"/>
  <c r="R227"/>
  <c r="R222"/>
  <c r="R211"/>
  <c r="R219"/>
  <c r="O261"/>
  <c r="O263" s="1"/>
  <c r="O262"/>
  <c r="U262"/>
  <c r="U261"/>
  <c r="U263" s="1"/>
  <c r="V269" l="1"/>
  <c r="W269" s="1"/>
  <c r="V266"/>
  <c r="V259"/>
  <c r="V268"/>
  <c r="V273"/>
  <c r="W273" s="1"/>
  <c r="V257"/>
  <c r="V270"/>
  <c r="V263"/>
  <c r="V272"/>
  <c r="W272" s="1"/>
  <c r="V256"/>
  <c r="V261"/>
  <c r="V274"/>
  <c r="V258"/>
  <c r="V267"/>
  <c r="V260"/>
  <c r="V265"/>
  <c r="V262"/>
  <c r="W262" s="1"/>
  <c r="V271"/>
  <c r="V255"/>
  <c r="V264"/>
  <c r="P265"/>
  <c r="Q265" s="1"/>
  <c r="P256"/>
  <c r="Q256" s="1"/>
  <c r="P272"/>
  <c r="Q272" s="1"/>
  <c r="P267"/>
  <c r="Q267" s="1"/>
  <c r="P270"/>
  <c r="Q270" s="1"/>
  <c r="P261"/>
  <c r="Q261" s="1"/>
  <c r="P268"/>
  <c r="Q268" s="1"/>
  <c r="P263"/>
  <c r="Q263" s="1"/>
  <c r="P266"/>
  <c r="Q266" s="1"/>
  <c r="P257"/>
  <c r="Q257" s="1"/>
  <c r="P273"/>
  <c r="Q273" s="1"/>
  <c r="P264"/>
  <c r="Q264" s="1"/>
  <c r="P259"/>
  <c r="Q259" s="1"/>
  <c r="P255"/>
  <c r="P262"/>
  <c r="Q262" s="1"/>
  <c r="P269"/>
  <c r="Q269" s="1"/>
  <c r="P260"/>
  <c r="Q260" s="1"/>
  <c r="P271"/>
  <c r="Q271" s="1"/>
  <c r="P258"/>
  <c r="Q258" s="1"/>
  <c r="P274"/>
  <c r="Q274" s="1"/>
  <c r="W264"/>
  <c r="W274"/>
  <c r="W268"/>
  <c r="W258"/>
  <c r="W260"/>
  <c r="W259"/>
  <c r="W267"/>
  <c r="W263"/>
  <c r="W265"/>
  <c r="W271"/>
  <c r="W266"/>
  <c r="W256"/>
  <c r="W270"/>
  <c r="W257"/>
  <c r="W261"/>
  <c r="Q255" l="1"/>
  <c r="O266" s="1"/>
  <c r="G277" s="1"/>
  <c r="P254"/>
  <c r="O265" s="1"/>
  <c r="F277" s="1"/>
  <c r="W255"/>
  <c r="U266" s="1"/>
  <c r="G278" s="1"/>
  <c r="V254"/>
  <c r="U265" s="1"/>
  <c r="F278" s="1"/>
  <c r="AB254"/>
  <c r="AA265" s="1"/>
  <c r="F279" s="1"/>
  <c r="AH254"/>
  <c r="AG265" s="1"/>
  <c r="F280" s="1"/>
  <c r="G280"/>
  <c r="G281"/>
  <c r="AN254"/>
  <c r="AM265" s="1"/>
  <c r="F281" s="1"/>
  <c r="AT254"/>
  <c r="AS265" s="1"/>
  <c r="F282" s="1"/>
  <c r="G282"/>
  <c r="AZ254"/>
  <c r="AY265" s="1"/>
  <c r="F283" s="1"/>
  <c r="G283"/>
  <c r="G284"/>
  <c r="BF254"/>
  <c r="BE265" s="1"/>
  <c r="F284" s="1"/>
  <c r="G285"/>
  <c r="BL254"/>
  <c r="BK265" s="1"/>
  <c r="F285" s="1"/>
  <c r="O304"/>
  <c r="O307" s="1"/>
  <c r="O305"/>
  <c r="O308" s="1"/>
  <c r="P310" l="1"/>
  <c r="P301"/>
  <c r="P317"/>
  <c r="P308"/>
  <c r="P315"/>
  <c r="Q315" s="1"/>
  <c r="P306"/>
  <c r="P313"/>
  <c r="P304"/>
  <c r="P300"/>
  <c r="P311"/>
  <c r="P302"/>
  <c r="P318"/>
  <c r="P309"/>
  <c r="Q309" s="1"/>
  <c r="P316"/>
  <c r="P307"/>
  <c r="P314"/>
  <c r="P305"/>
  <c r="Q305" s="1"/>
  <c r="P312"/>
  <c r="Q312" s="1"/>
  <c r="P303"/>
  <c r="P319"/>
  <c r="Q306"/>
  <c r="Q314"/>
  <c r="Q301"/>
  <c r="Q302"/>
  <c r="Q318"/>
  <c r="Q313"/>
  <c r="Q311"/>
  <c r="Q303"/>
  <c r="Q316"/>
  <c r="Q310"/>
  <c r="Q317"/>
  <c r="Q308"/>
  <c r="Q304"/>
  <c r="Q319"/>
  <c r="Q307"/>
  <c r="Q300" l="1"/>
  <c r="O311" s="1"/>
  <c r="G322" s="1"/>
  <c r="P299"/>
  <c r="O310" s="1"/>
  <c r="F322" s="1"/>
  <c r="V304"/>
  <c r="V307" s="1"/>
  <c r="V305"/>
  <c r="V308" s="1"/>
  <c r="W318" l="1"/>
  <c r="X318" s="1"/>
  <c r="W302"/>
  <c r="W315"/>
  <c r="W304"/>
  <c r="X304" s="1"/>
  <c r="W313"/>
  <c r="X313" s="1"/>
  <c r="W306"/>
  <c r="W319"/>
  <c r="W303"/>
  <c r="X303" s="1"/>
  <c r="W308"/>
  <c r="W317"/>
  <c r="W301"/>
  <c r="W310"/>
  <c r="X310" s="1"/>
  <c r="W307"/>
  <c r="W312"/>
  <c r="W305"/>
  <c r="W314"/>
  <c r="X314" s="1"/>
  <c r="W311"/>
  <c r="X311" s="1"/>
  <c r="W316"/>
  <c r="W300"/>
  <c r="W309"/>
  <c r="X309" s="1"/>
  <c r="X308"/>
  <c r="X319"/>
  <c r="X312"/>
  <c r="X307"/>
  <c r="X305"/>
  <c r="X317"/>
  <c r="X302"/>
  <c r="X316"/>
  <c r="X306"/>
  <c r="X301"/>
  <c r="X315"/>
  <c r="W299" l="1"/>
  <c r="V310" s="1"/>
  <c r="F323" s="1"/>
  <c r="X300"/>
  <c r="V311" s="1"/>
  <c r="G323" s="1"/>
  <c r="AB304"/>
  <c r="AB307" s="1"/>
  <c r="AB305"/>
  <c r="AB308" s="1"/>
  <c r="AC318" l="1"/>
  <c r="AD318" s="1"/>
  <c r="AC302"/>
  <c r="AD302" s="1"/>
  <c r="AC311"/>
  <c r="AD311" s="1"/>
  <c r="AC316"/>
  <c r="AD316" s="1"/>
  <c r="AC300"/>
  <c r="AD300" s="1"/>
  <c r="AB311" s="1"/>
  <c r="G324" s="1"/>
  <c r="AC309"/>
  <c r="AD309" s="1"/>
  <c r="AC306"/>
  <c r="AD306" s="1"/>
  <c r="AC315"/>
  <c r="AD315" s="1"/>
  <c r="AC304"/>
  <c r="AD304" s="1"/>
  <c r="AC313"/>
  <c r="AD313" s="1"/>
  <c r="AC310"/>
  <c r="AD310" s="1"/>
  <c r="AC319"/>
  <c r="AD319" s="1"/>
  <c r="AC303"/>
  <c r="AD303" s="1"/>
  <c r="AC308"/>
  <c r="AD308" s="1"/>
  <c r="AC317"/>
  <c r="AD317" s="1"/>
  <c r="AC301"/>
  <c r="AD301" s="1"/>
  <c r="AC314"/>
  <c r="AD314" s="1"/>
  <c r="AC307"/>
  <c r="AD307" s="1"/>
  <c r="AC312"/>
  <c r="AD312" s="1"/>
  <c r="AC305"/>
  <c r="AD305" s="1"/>
  <c r="AC299"/>
  <c r="AB310" s="1"/>
  <c r="F324" s="1"/>
  <c r="AH304"/>
  <c r="AH307" s="1"/>
  <c r="AH305"/>
  <c r="AH308" s="1"/>
  <c r="AJ315" l="1"/>
  <c r="AI310"/>
  <c r="AI319"/>
  <c r="AI303"/>
  <c r="AI312"/>
  <c r="AI305"/>
  <c r="AI314"/>
  <c r="AI307"/>
  <c r="AJ307" s="1"/>
  <c r="AI316"/>
  <c r="AJ316" s="1"/>
  <c r="AI300"/>
  <c r="AI309"/>
  <c r="AI318"/>
  <c r="AJ318" s="1"/>
  <c r="AI302"/>
  <c r="AI311"/>
  <c r="AI304"/>
  <c r="AI313"/>
  <c r="AI306"/>
  <c r="AJ306" s="1"/>
  <c r="AI315"/>
  <c r="AI308"/>
  <c r="AI317"/>
  <c r="AJ317" s="1"/>
  <c r="AI301"/>
  <c r="AJ303"/>
  <c r="AJ319"/>
  <c r="AJ309"/>
  <c r="AJ304"/>
  <c r="AJ305"/>
  <c r="AJ302"/>
  <c r="AJ314"/>
  <c r="AJ310"/>
  <c r="AJ312"/>
  <c r="AJ308"/>
  <c r="AJ311"/>
  <c r="AJ313"/>
  <c r="AJ301"/>
  <c r="AJ300" l="1"/>
  <c r="AH311" s="1"/>
  <c r="G325" s="1"/>
  <c r="AI299"/>
  <c r="AH310" s="1"/>
  <c r="F325" s="1"/>
  <c r="AN304"/>
  <c r="AN307" s="1"/>
  <c r="AN305"/>
  <c r="AN308" s="1"/>
  <c r="AO318" l="1"/>
  <c r="AP318" s="1"/>
  <c r="AO302"/>
  <c r="AO315"/>
  <c r="AO304"/>
  <c r="AO313"/>
  <c r="AO306"/>
  <c r="AO319"/>
  <c r="AO303"/>
  <c r="AO308"/>
  <c r="AP308" s="1"/>
  <c r="AO317"/>
  <c r="AO301"/>
  <c r="AO310"/>
  <c r="AO307"/>
  <c r="AP307" s="1"/>
  <c r="AO312"/>
  <c r="AO305"/>
  <c r="AO314"/>
  <c r="AO311"/>
  <c r="AP311" s="1"/>
  <c r="AO316"/>
  <c r="AO300"/>
  <c r="AO309"/>
  <c r="AP313"/>
  <c r="AP315"/>
  <c r="AP302"/>
  <c r="AP310"/>
  <c r="AP312"/>
  <c r="AP309"/>
  <c r="AP317"/>
  <c r="AP304"/>
  <c r="AP305"/>
  <c r="AP314"/>
  <c r="AP319"/>
  <c r="AP316"/>
  <c r="AP306"/>
  <c r="AP301"/>
  <c r="AP303"/>
  <c r="AO299" l="1"/>
  <c r="AN310" s="1"/>
  <c r="F326" s="1"/>
  <c r="AP300"/>
  <c r="AN311" s="1"/>
  <c r="G326" s="1"/>
  <c r="AT304"/>
  <c r="AT307" s="1"/>
  <c r="AT305"/>
  <c r="AT308" s="1"/>
  <c r="AU306" l="1"/>
  <c r="AU315"/>
  <c r="AU304"/>
  <c r="AV304" s="1"/>
  <c r="AU313"/>
  <c r="AU310"/>
  <c r="AU319"/>
  <c r="AU303"/>
  <c r="AV303" s="1"/>
  <c r="AU308"/>
  <c r="AU317"/>
  <c r="AV317" s="1"/>
  <c r="AU301"/>
  <c r="AU314"/>
  <c r="AV314" s="1"/>
  <c r="AU307"/>
  <c r="AU312"/>
  <c r="AU305"/>
  <c r="AU318"/>
  <c r="AV318" s="1"/>
  <c r="AU302"/>
  <c r="AU311"/>
  <c r="AU316"/>
  <c r="AU300"/>
  <c r="AU309"/>
  <c r="AV309" s="1"/>
  <c r="AV311"/>
  <c r="AV301"/>
  <c r="AV315"/>
  <c r="AV313"/>
  <c r="AV302"/>
  <c r="AV312"/>
  <c r="AV305"/>
  <c r="AV308"/>
  <c r="AV310"/>
  <c r="AV319"/>
  <c r="AV316"/>
  <c r="AV307"/>
  <c r="AV306"/>
  <c r="AU299" l="1"/>
  <c r="AT310" s="1"/>
  <c r="F327" s="1"/>
  <c r="AV300"/>
  <c r="AT311" s="1"/>
  <c r="G327" s="1"/>
  <c r="AZ304"/>
  <c r="AZ307" s="1"/>
  <c r="AZ305"/>
  <c r="AZ308" s="1"/>
  <c r="BA310" l="1"/>
  <c r="BA319"/>
  <c r="BB319" s="1"/>
  <c r="BA303"/>
  <c r="BA308"/>
  <c r="BA305"/>
  <c r="BA314"/>
  <c r="BB314" s="1"/>
  <c r="BA307"/>
  <c r="BB307" s="1"/>
  <c r="BA312"/>
  <c r="BA309"/>
  <c r="BA318"/>
  <c r="BB318" s="1"/>
  <c r="BA302"/>
  <c r="BA311"/>
  <c r="BA316"/>
  <c r="BA300"/>
  <c r="BA313"/>
  <c r="BB313" s="1"/>
  <c r="BA306"/>
  <c r="BA315"/>
  <c r="BA304"/>
  <c r="BB304" s="1"/>
  <c r="BA317"/>
  <c r="BB317" s="1"/>
  <c r="BA301"/>
  <c r="BB301" s="1"/>
  <c r="BB312"/>
  <c r="BB316"/>
  <c r="BB305"/>
  <c r="BB315"/>
  <c r="BB306"/>
  <c r="BB311"/>
  <c r="BB309"/>
  <c r="BB302"/>
  <c r="BB308"/>
  <c r="BB310"/>
  <c r="BB303"/>
  <c r="BB300" l="1"/>
  <c r="AZ311" s="1"/>
  <c r="G328" s="1"/>
  <c r="BA299"/>
  <c r="AZ310" s="1"/>
  <c r="F328" s="1"/>
  <c r="BF304"/>
  <c r="BF307" s="1"/>
  <c r="BF305"/>
  <c r="BF308" s="1"/>
  <c r="BG318" l="1"/>
  <c r="BH318" s="1"/>
  <c r="BG302"/>
  <c r="BG311"/>
  <c r="BG304"/>
  <c r="BG313"/>
  <c r="BH313" s="1"/>
  <c r="BG306"/>
  <c r="BG315"/>
  <c r="BG308"/>
  <c r="BG317"/>
  <c r="BG301"/>
  <c r="BG310"/>
  <c r="BG319"/>
  <c r="BH319" s="1"/>
  <c r="BG303"/>
  <c r="BH303" s="1"/>
  <c r="BG312"/>
  <c r="BH312" s="1"/>
  <c r="BG305"/>
  <c r="BG314"/>
  <c r="BH314" s="1"/>
  <c r="BG307"/>
  <c r="BG316"/>
  <c r="BG300"/>
  <c r="BG309"/>
  <c r="BH301"/>
  <c r="BH309"/>
  <c r="BH310"/>
  <c r="BH317"/>
  <c r="BH304"/>
  <c r="BH316"/>
  <c r="BH306"/>
  <c r="BH302"/>
  <c r="BH315"/>
  <c r="BH305"/>
  <c r="BH307"/>
  <c r="BH311"/>
  <c r="BH308"/>
  <c r="BH300" l="1"/>
  <c r="BF311" s="1"/>
  <c r="G329" s="1"/>
  <c r="BG299"/>
  <c r="BF310" s="1"/>
  <c r="F329" s="1"/>
  <c r="BL304"/>
  <c r="BL307" s="1"/>
  <c r="BL305"/>
  <c r="BL308" s="1"/>
  <c r="BM318" l="1"/>
  <c r="BN318" s="1"/>
  <c r="BM302"/>
  <c r="BM315"/>
  <c r="BN315" s="1"/>
  <c r="BM304"/>
  <c r="BM313"/>
  <c r="BN313" s="1"/>
  <c r="BM306"/>
  <c r="BM319"/>
  <c r="BN319" s="1"/>
  <c r="BM303"/>
  <c r="BM308"/>
  <c r="BM317"/>
  <c r="BM301"/>
  <c r="BM310"/>
  <c r="BM307"/>
  <c r="BM312"/>
  <c r="BM305"/>
  <c r="BN305" s="1"/>
  <c r="BM314"/>
  <c r="BM311"/>
  <c r="BM316"/>
  <c r="BM300"/>
  <c r="BM309"/>
  <c r="BN316"/>
  <c r="BN301"/>
  <c r="BN306"/>
  <c r="BN307"/>
  <c r="BN302"/>
  <c r="BN317"/>
  <c r="BN303"/>
  <c r="BN314"/>
  <c r="BN309"/>
  <c r="BN312"/>
  <c r="BN308"/>
  <c r="BN304"/>
  <c r="BN310"/>
  <c r="BN311"/>
  <c r="BM299" l="1"/>
  <c r="BL310" s="1"/>
  <c r="F330" s="1"/>
  <c r="BN300"/>
  <c r="BL311" s="1"/>
  <c r="G330" s="1"/>
</calcChain>
</file>

<file path=xl/comments1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0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1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2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3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4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5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6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17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2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3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4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5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6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7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8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comments9.xml><?xml version="1.0" encoding="utf-8"?>
<comments xmlns="http://schemas.openxmlformats.org/spreadsheetml/2006/main">
  <authors>
    <author>Z</author>
  </authors>
  <commentList>
    <comment ref="F257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  <comment ref="F302" authorId="0">
      <text>
        <r>
          <rPr>
            <b/>
            <sz val="10"/>
            <color indexed="81"/>
            <rFont val="굴림"/>
            <family val="3"/>
            <charset val="129"/>
          </rPr>
          <t>포화인구로 최소 
현재인구의 2max(y) 고려</t>
        </r>
      </text>
    </comment>
  </commentList>
</comments>
</file>

<file path=xl/sharedStrings.xml><?xml version="1.0" encoding="utf-8"?>
<sst xmlns="http://schemas.openxmlformats.org/spreadsheetml/2006/main" count="15676" uniqueCount="212">
  <si>
    <t>자료시작년=</t>
    <phoneticPr fontId="2" type="noConversion"/>
  </si>
  <si>
    <t>유효자리수 =</t>
    <phoneticPr fontId="2" type="noConversion"/>
  </si>
  <si>
    <t>연도</t>
  </si>
  <si>
    <t>0. 과거자료</t>
    <phoneticPr fontId="2" type="noConversion"/>
  </si>
  <si>
    <t>선   정</t>
    <phoneticPr fontId="2" type="noConversion"/>
  </si>
  <si>
    <t>비     고</t>
    <phoneticPr fontId="2" type="noConversion"/>
  </si>
  <si>
    <t>채택</t>
  </si>
  <si>
    <t>상관계수 (R²)</t>
    <phoneticPr fontId="2" type="noConversion"/>
  </si>
  <si>
    <t>오차자승합 (전구간)</t>
    <phoneticPr fontId="2" type="noConversion"/>
  </si>
  <si>
    <t>오차자승합 (최근10년간)</t>
    <phoneticPr fontId="2" type="noConversion"/>
  </si>
  <si>
    <t>절대평균오차율 (전구간)</t>
    <phoneticPr fontId="2" type="noConversion"/>
  </si>
  <si>
    <t>절대평균오차율(최근10년간)</t>
    <phoneticPr fontId="2" type="noConversion"/>
  </si>
  <si>
    <t>1. 등차급수</t>
    <phoneticPr fontId="2" type="noConversion"/>
  </si>
  <si>
    <t>경과년수(x)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</si>
  <si>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</si>
  <si>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2" type="noConversion"/>
  </si>
  <si>
    <t>오차자승</t>
    <phoneticPr fontId="2" type="noConversion"/>
  </si>
  <si>
    <t>y = ax + b</t>
    <phoneticPr fontId="2" type="noConversion"/>
  </si>
  <si>
    <t>상수(a) =</t>
    <phoneticPr fontId="2" type="noConversion"/>
  </si>
  <si>
    <t>상수(b) =</t>
    <phoneticPr fontId="2" type="noConversion"/>
  </si>
  <si>
    <t>2. 등비급수</t>
    <phoneticPr fontId="2" type="noConversion"/>
  </si>
  <si>
    <t>LN(y)</t>
    <phoneticPr fontId="2" type="noConversion"/>
  </si>
  <si>
    <t xml:space="preserve">   y = a(1+b)^x</t>
    <phoneticPr fontId="2" type="noConversion"/>
  </si>
  <si>
    <t xml:space="preserve">   LN(y) = LN(a) + LN(1+b)x</t>
    <phoneticPr fontId="2" type="noConversion"/>
  </si>
  <si>
    <t xml:space="preserve">   Y = A + Bx</t>
    <phoneticPr fontId="2" type="noConversion"/>
  </si>
  <si>
    <t>A =</t>
    <phoneticPr fontId="2" type="noConversion"/>
  </si>
  <si>
    <t>LN(a) =</t>
    <phoneticPr fontId="2" type="noConversion"/>
  </si>
  <si>
    <t>B =</t>
    <phoneticPr fontId="2" type="noConversion"/>
  </si>
  <si>
    <t>LN(1+b) =</t>
    <phoneticPr fontId="2" type="noConversion"/>
  </si>
  <si>
    <t>a =</t>
    <phoneticPr fontId="2" type="noConversion"/>
  </si>
  <si>
    <t>b =</t>
    <phoneticPr fontId="2" type="noConversion"/>
  </si>
  <si>
    <t>3. 베기함수</t>
    <phoneticPr fontId="2" type="noConversion"/>
  </si>
  <si>
    <t>LN(y-c)</t>
    <phoneticPr fontId="2" type="noConversion"/>
  </si>
  <si>
    <t xml:space="preserve">   y = a(1+b)^x + c</t>
    <phoneticPr fontId="2" type="noConversion"/>
  </si>
  <si>
    <t xml:space="preserve">   LN(y-c) = LN(a) + LN(1+b)x</t>
    <phoneticPr fontId="2" type="noConversion"/>
  </si>
  <si>
    <t>c =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</si>
  <si>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2" type="noConversion"/>
  </si>
  <si>
    <t>오차자승합 =</t>
    <phoneticPr fontId="2" type="noConversion"/>
  </si>
  <si>
    <t>c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</si>
  <si>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phoneticPr fontId="4" type="noConversion"/>
  </si>
  <si>
    <t>오차자승합</t>
    <phoneticPr fontId="2" type="noConversion"/>
  </si>
  <si>
    <t>4. 지수함수</t>
    <phoneticPr fontId="2" type="noConversion"/>
  </si>
  <si>
    <t>LN(x)</t>
    <phoneticPr fontId="2" type="noConversion"/>
  </si>
  <si>
    <t xml:space="preserve">  y = ax^b + c</t>
    <phoneticPr fontId="2" type="noConversion"/>
  </si>
  <si>
    <t xml:space="preserve">  LN(y-c) = LN(a) + b LN(x)</t>
    <phoneticPr fontId="2" type="noConversion"/>
  </si>
  <si>
    <t xml:space="preserve">  Y = A + bx</t>
    <phoneticPr fontId="2" type="noConversion"/>
  </si>
  <si>
    <t>= LN(a)</t>
    <phoneticPr fontId="2" type="noConversion"/>
  </si>
  <si>
    <t>Y0</t>
    <phoneticPr fontId="2" type="noConversion"/>
  </si>
  <si>
    <t>최소자료값 =</t>
    <phoneticPr fontId="2" type="noConversion"/>
  </si>
  <si>
    <t>유효자리=</t>
    <phoneticPr fontId="2" type="noConversion"/>
  </si>
  <si>
    <t>c 간격 =</t>
    <phoneticPr fontId="2" type="noConversion"/>
  </si>
  <si>
    <t>5. 로지스틱</t>
    <phoneticPr fontId="2" type="noConversion"/>
  </si>
  <si>
    <t>LN(k/y-1)</t>
    <phoneticPr fontId="2" type="noConversion"/>
  </si>
  <si>
    <t xml:space="preserve">  Y=k/(1+e^(a-bx))</t>
    <phoneticPr fontId="2" type="noConversion"/>
  </si>
  <si>
    <t xml:space="preserve">  LN(k/Y-1)=a-bx</t>
    <phoneticPr fontId="2" type="noConversion"/>
  </si>
  <si>
    <t>k=</t>
  </si>
  <si>
    <t>max(y) =</t>
    <phoneticPr fontId="2" type="noConversion"/>
  </si>
  <si>
    <t>avg(5) =</t>
    <phoneticPr fontId="2" type="noConversion"/>
  </si>
  <si>
    <t>-b =</t>
    <phoneticPr fontId="2" type="noConversion"/>
  </si>
  <si>
    <t>k</t>
    <phoneticPr fontId="2" type="noConversion"/>
  </si>
  <si>
    <t>k 간격 =</t>
    <phoneticPr fontId="2" type="noConversion"/>
  </si>
  <si>
    <t>6. 수정지수</t>
    <phoneticPr fontId="2" type="noConversion"/>
  </si>
  <si>
    <t>LN(k-y)</t>
    <phoneticPr fontId="2" type="noConversion"/>
  </si>
  <si>
    <t xml:space="preserve"> y = k - ab^x</t>
    <phoneticPr fontId="2" type="noConversion"/>
  </si>
  <si>
    <t xml:space="preserve">  LN(k-y) = ln(a) + ln(b)x</t>
    <phoneticPr fontId="2" type="noConversion"/>
  </si>
  <si>
    <t>k =</t>
    <phoneticPr fontId="2" type="noConversion"/>
  </si>
  <si>
    <t>ln(a) =</t>
    <phoneticPr fontId="2" type="noConversion"/>
  </si>
  <si>
    <t>ln(b) =</t>
    <phoneticPr fontId="2" type="noConversion"/>
  </si>
  <si>
    <t>2max(y)=</t>
    <phoneticPr fontId="2" type="noConversion"/>
  </si>
  <si>
    <t>LN(A) =</t>
    <phoneticPr fontId="2" type="noConversion"/>
  </si>
  <si>
    <t>LN(1+B) =</t>
    <phoneticPr fontId="2" type="noConversion"/>
  </si>
  <si>
    <t>원단위(y)</t>
    <phoneticPr fontId="2" type="noConversion"/>
  </si>
  <si>
    <t>min(y) =</t>
    <phoneticPr fontId="2" type="noConversion"/>
  </si>
  <si>
    <t>유효자리 =</t>
    <phoneticPr fontId="2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</si>
  <si>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4" type="noConversion"/>
  </si>
  <si>
    <t>○</t>
  </si>
  <si>
    <t>표준(21)</t>
    <phoneticPr fontId="2" type="noConversion"/>
  </si>
  <si>
    <t>인구(y)</t>
    <phoneticPr fontId="2" type="noConversion"/>
  </si>
  <si>
    <t>&lt; 단위 : 인&gt;</t>
    <phoneticPr fontId="2" type="noConversion"/>
  </si>
  <si>
    <t>○</t>
    <phoneticPr fontId="2" type="noConversion"/>
  </si>
  <si>
    <t>오차자승합과 절대평균오차최소 유사그룹</t>
    <phoneticPr fontId="2" type="noConversion"/>
  </si>
  <si>
    <t>상기 해당그룹중 10년 오차자승최소</t>
    <phoneticPr fontId="2" type="noConversion"/>
  </si>
  <si>
    <t>논산시</t>
    <phoneticPr fontId="2" type="noConversion"/>
  </si>
  <si>
    <t>출처는 상수도 통계연보</t>
    <phoneticPr fontId="4" type="noConversion"/>
  </si>
  <si>
    <t>과거자료(20년간)의</t>
    <phoneticPr fontId="4" type="noConversion"/>
  </si>
  <si>
    <t>강경읍</t>
    <phoneticPr fontId="2" type="noConversion"/>
  </si>
  <si>
    <t>연무읍</t>
    <phoneticPr fontId="2" type="noConversion"/>
  </si>
  <si>
    <t>성동면</t>
    <phoneticPr fontId="2" type="noConversion"/>
  </si>
  <si>
    <t>광석면</t>
    <phoneticPr fontId="2" type="noConversion"/>
  </si>
  <si>
    <t>노성면</t>
    <phoneticPr fontId="2" type="noConversion"/>
  </si>
  <si>
    <t>상월면</t>
    <phoneticPr fontId="2" type="noConversion"/>
  </si>
  <si>
    <t>부적면</t>
    <phoneticPr fontId="2" type="noConversion"/>
  </si>
  <si>
    <t>연산면</t>
    <phoneticPr fontId="2" type="noConversion"/>
  </si>
  <si>
    <t>벌곡면</t>
    <phoneticPr fontId="2" type="noConversion"/>
  </si>
  <si>
    <t>양촌면</t>
    <phoneticPr fontId="2" type="noConversion"/>
  </si>
  <si>
    <t>가야곡면</t>
    <phoneticPr fontId="2" type="noConversion"/>
  </si>
  <si>
    <t>은진면</t>
    <phoneticPr fontId="2" type="noConversion"/>
  </si>
  <si>
    <t>채운면</t>
    <phoneticPr fontId="2" type="noConversion"/>
  </si>
  <si>
    <t>취암동</t>
    <phoneticPr fontId="2" type="noConversion"/>
  </si>
  <si>
    <t>부창동</t>
    <phoneticPr fontId="2" type="noConversion"/>
  </si>
  <si>
    <t>1. 등차급수</t>
  </si>
  <si>
    <t>2. 등비급수</t>
  </si>
  <si>
    <t>3. 베기함수</t>
  </si>
  <si>
    <t>4. 지수함수</t>
  </si>
  <si>
    <t>5. 로지스틱</t>
  </si>
  <si>
    <t>6. 수정지수</t>
  </si>
  <si>
    <t>충청남도</t>
  </si>
  <si>
    <t>충청남도</t>
    <phoneticPr fontId="2" type="noConversion"/>
  </si>
  <si>
    <t>단위 : 명</t>
  </si>
  <si>
    <t>행정구역별</t>
  </si>
  <si>
    <t>연령별</t>
  </si>
  <si>
    <t>2009</t>
  </si>
  <si>
    <t>2010</t>
  </si>
  <si>
    <t>2011</t>
  </si>
  <si>
    <t>추계인구</t>
  </si>
  <si>
    <t>추계인구(남)</t>
  </si>
  <si>
    <t>추계인구(여)</t>
  </si>
  <si>
    <t>충청남도</t>
    <phoneticPr fontId="4" type="noConversion"/>
  </si>
  <si>
    <t>계</t>
  </si>
  <si>
    <t>0-4세</t>
  </si>
  <si>
    <t>5-9세</t>
  </si>
  <si>
    <t>10-14세</t>
  </si>
  <si>
    <t>15-19세</t>
  </si>
  <si>
    <t>20-24세</t>
  </si>
  <si>
    <t>25-29세</t>
  </si>
  <si>
    <t>30-34세</t>
  </si>
  <si>
    <t>35-39세</t>
  </si>
  <si>
    <t>40-44세</t>
  </si>
  <si>
    <t>45-49세</t>
  </si>
  <si>
    <t>50-54세</t>
  </si>
  <si>
    <t>55-59세</t>
  </si>
  <si>
    <t>60-64세</t>
  </si>
  <si>
    <t>65-69세</t>
  </si>
  <si>
    <t>70-74세</t>
  </si>
  <si>
    <t>75-79세</t>
  </si>
  <si>
    <t>80-84세</t>
  </si>
  <si>
    <t>85-89세</t>
  </si>
  <si>
    <t>90-94세</t>
  </si>
  <si>
    <t>95-100세</t>
    <phoneticPr fontId="4" type="noConversion"/>
  </si>
  <si>
    <t>100세이상</t>
    <phoneticPr fontId="4" type="noConversion"/>
  </si>
  <si>
    <t>2012</t>
  </si>
  <si>
    <t>2013</t>
  </si>
  <si>
    <t>2014</t>
  </si>
  <si>
    <t>2039</t>
    <phoneticPr fontId="4" type="noConversion"/>
  </si>
  <si>
    <t>2040</t>
    <phoneticPr fontId="4" type="noConversion"/>
  </si>
  <si>
    <t>c =</t>
    <phoneticPr fontId="2" type="noConversion"/>
  </si>
  <si>
    <t>A =</t>
    <phoneticPr fontId="2" type="noConversion"/>
  </si>
  <si>
    <t>LN(a) =</t>
    <phoneticPr fontId="2" type="noConversion"/>
  </si>
  <si>
    <t>B =</t>
    <phoneticPr fontId="2" type="noConversion"/>
  </si>
  <si>
    <t>LN(1+b) =</t>
    <phoneticPr fontId="2" type="noConversion"/>
  </si>
  <si>
    <t>a =</t>
    <phoneticPr fontId="2" type="noConversion"/>
  </si>
  <si>
    <t>b =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</si>
  <si>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2" type="noConversion"/>
  </si>
  <si>
    <t>오차자승합 =</t>
    <phoneticPr fontId="2" type="noConversion"/>
  </si>
  <si>
    <t xml:space="preserve">  y = ax^b + c</t>
    <phoneticPr fontId="2" type="noConversion"/>
  </si>
  <si>
    <t xml:space="preserve">  LN(y-c) = LN(a) + b LN(x)</t>
    <phoneticPr fontId="2" type="noConversion"/>
  </si>
  <si>
    <t xml:space="preserve">  Y = A + bx</t>
    <phoneticPr fontId="2" type="noConversion"/>
  </si>
  <si>
    <t>= LN(a)</t>
    <phoneticPr fontId="2" type="noConversion"/>
  </si>
  <si>
    <t>LN(k/y-1)</t>
    <phoneticPr fontId="2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</si>
  <si>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4" type="noConversion"/>
  </si>
  <si>
    <t>오차자승</t>
    <phoneticPr fontId="2" type="noConversion"/>
  </si>
  <si>
    <t xml:space="preserve">  Y=k/(1+e^(a-bx))</t>
    <phoneticPr fontId="2" type="noConversion"/>
  </si>
  <si>
    <t xml:space="preserve">  LN(k/Y-1)=a-bx</t>
    <phoneticPr fontId="2" type="noConversion"/>
  </si>
  <si>
    <t>max(y) =</t>
    <phoneticPr fontId="2" type="noConversion"/>
  </si>
  <si>
    <t>avg(5) =</t>
    <phoneticPr fontId="2" type="noConversion"/>
  </si>
  <si>
    <t>-b =</t>
    <phoneticPr fontId="2" type="noConversion"/>
  </si>
  <si>
    <t>유효자리=</t>
    <phoneticPr fontId="2" type="noConversion"/>
  </si>
  <si>
    <t>k 간격 =</t>
    <phoneticPr fontId="2" type="noConversion"/>
  </si>
  <si>
    <t>LN(k-y)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</si>
  <si>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</si>
  <si>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 xml:space="preserve"> y = k - ab^x</t>
    <phoneticPr fontId="2" type="noConversion"/>
  </si>
  <si>
    <t xml:space="preserve">  LN(k-y) = ln(a) + ln(b)x</t>
    <phoneticPr fontId="2" type="noConversion"/>
  </si>
  <si>
    <t>k =</t>
    <phoneticPr fontId="2" type="noConversion"/>
  </si>
  <si>
    <t>ln(a) =</t>
    <phoneticPr fontId="2" type="noConversion"/>
  </si>
  <si>
    <t>ln(b) =</t>
    <phoneticPr fontId="2" type="noConversion"/>
  </si>
  <si>
    <t>2015</t>
    <phoneticPr fontId="24" type="noConversion"/>
  </si>
  <si>
    <t>2016</t>
    <phoneticPr fontId="24" type="noConversion"/>
  </si>
  <si>
    <t>2017</t>
    <phoneticPr fontId="24" type="noConversion"/>
  </si>
  <si>
    <t>2018</t>
    <phoneticPr fontId="24" type="noConversion"/>
  </si>
  <si>
    <t>2019</t>
    <phoneticPr fontId="24" type="noConversion"/>
  </si>
  <si>
    <t>2020</t>
    <phoneticPr fontId="24" type="noConversion"/>
  </si>
  <si>
    <t>2021</t>
    <phoneticPr fontId="24" type="noConversion"/>
  </si>
  <si>
    <t>2022</t>
    <phoneticPr fontId="24" type="noConversion"/>
  </si>
  <si>
    <t>2023</t>
    <phoneticPr fontId="24" type="noConversion"/>
  </si>
  <si>
    <t>2024</t>
    <phoneticPr fontId="24" type="noConversion"/>
  </si>
  <si>
    <t>2025</t>
    <phoneticPr fontId="24" type="noConversion"/>
  </si>
  <si>
    <t>2026</t>
    <phoneticPr fontId="24" type="noConversion"/>
  </si>
  <si>
    <t>2027</t>
    <phoneticPr fontId="24" type="noConversion"/>
  </si>
  <si>
    <t>2028</t>
    <phoneticPr fontId="24" type="noConversion"/>
  </si>
  <si>
    <t>2029</t>
    <phoneticPr fontId="24" type="noConversion"/>
  </si>
  <si>
    <t>2030</t>
    <phoneticPr fontId="24" type="noConversion"/>
  </si>
  <si>
    <t>2031</t>
    <phoneticPr fontId="24" type="noConversion"/>
  </si>
  <si>
    <t>2032</t>
    <phoneticPr fontId="24" type="noConversion"/>
  </si>
  <si>
    <t>2033</t>
    <phoneticPr fontId="24" type="noConversion"/>
  </si>
  <si>
    <t>2034</t>
    <phoneticPr fontId="24" type="noConversion"/>
  </si>
  <si>
    <t>2035</t>
    <phoneticPr fontId="24" type="noConversion"/>
  </si>
  <si>
    <t>2036</t>
    <phoneticPr fontId="24" type="noConversion"/>
  </si>
  <si>
    <t>2037</t>
    <phoneticPr fontId="24" type="noConversion"/>
  </si>
  <si>
    <t>2038</t>
    <phoneticPr fontId="24" type="noConversion"/>
  </si>
  <si>
    <t>◎ 연령별(시도) 추계인구</t>
    <phoneticPr fontId="4" type="noConversion"/>
  </si>
  <si>
    <t>2013년</t>
    <phoneticPr fontId="4" type="noConversion"/>
  </si>
  <si>
    <t>2015년</t>
    <phoneticPr fontId="4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</si>
  <si>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</si>
  <si>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</si>
  <si>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</si>
  <si>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비고</t>
    <phoneticPr fontId="4" type="noConversion"/>
  </si>
  <si>
    <t>충청남도 통계청추계</t>
    <phoneticPr fontId="4" type="noConversion"/>
  </si>
  <si>
    <t>충청남도(시계열)</t>
    <phoneticPr fontId="4" type="noConversion"/>
  </si>
  <si>
    <t>논산시(시계열)</t>
    <phoneticPr fontId="4" type="noConversion"/>
  </si>
  <si>
    <t>논산시보정인구</t>
    <phoneticPr fontId="4" type="noConversion"/>
  </si>
  <si>
    <t>▨ 충청남도 시계열추정에 의한 인구추정</t>
    <phoneticPr fontId="4" type="noConversion"/>
  </si>
  <si>
    <t>구 분</t>
    <phoneticPr fontId="4" type="noConversion"/>
  </si>
</sst>
</file>

<file path=xl/styles.xml><?xml version="1.0" encoding="utf-8"?>
<styleSheet xmlns="http://schemas.openxmlformats.org/spreadsheetml/2006/main">
  <numFmts count="39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0.000000000000000_);[Red]\(0.000000000000000\)"/>
    <numFmt numFmtId="178" formatCode="0.00000_);[Red]\(0.00000\)"/>
    <numFmt numFmtId="179" formatCode="0_ "/>
    <numFmt numFmtId="180" formatCode="_-* #,##0.00000_-;\-* #,##0.00000_-;_-* &quot;-&quot;_-;_-@_-"/>
    <numFmt numFmtId="181" formatCode="0.00000"/>
    <numFmt numFmtId="182" formatCode="_-* #,##0.00_-;\-* #,##0.00_-;_-* &quot;-&quot;_-;_-@_-"/>
    <numFmt numFmtId="183" formatCode="0.00_ "/>
    <numFmt numFmtId="184" formatCode="0.0000_ "/>
    <numFmt numFmtId="185" formatCode="0.0000_);[Red]\(0.0000\)"/>
    <numFmt numFmtId="186" formatCode="0.0000"/>
    <numFmt numFmtId="187" formatCode="0.0_ "/>
    <numFmt numFmtId="188" formatCode="_-* #,##0.0000_-;\-* #,##0.0000_-;_-* &quot;-&quot;_-;_-@_-"/>
    <numFmt numFmtId="189" formatCode="0.0"/>
    <numFmt numFmtId="190" formatCode="0.00000_ "/>
    <numFmt numFmtId="191" formatCode="0.0000000_);[Red]\(0.0000000\)"/>
    <numFmt numFmtId="192" formatCode="0.000"/>
    <numFmt numFmtId="193" formatCode="_-* #,##0.0_-;\-* #,##0.0_-;_-* &quot;-&quot;_-;_-@_-"/>
    <numFmt numFmtId="194" formatCode="0.000_ "/>
    <numFmt numFmtId="195" formatCode="0.000000"/>
    <numFmt numFmtId="196" formatCode="_ * #,##0_ ;_ * \-#,##0_ ;_ * &quot;-&quot;_ ;_ @_ "/>
    <numFmt numFmtId="197" formatCode="_ * #,##0.00_ ;_ * \-#,##0.00_ ;_ * &quot;-&quot;??_ ;_ @_ "/>
    <numFmt numFmtId="198" formatCode="&quot;₩&quot;#,##0;&quot;₩&quot;&quot;₩&quot;&quot;₩&quot;&quot;₩&quot;&quot;₩&quot;&quot;₩&quot;&quot;₩&quot;&quot;₩&quot;\-#,##0"/>
    <numFmt numFmtId="199" formatCode="&quot;₩&quot;#,##0.00;&quot;₩&quot;&quot;₩&quot;&quot;₩&quot;&quot;₩&quot;&quot;₩&quot;&quot;₩&quot;&quot;₩&quot;&quot;₩&quot;\-#,##0.00"/>
    <numFmt numFmtId="200" formatCode="_-* #,##0.000_-;\-* #,##0.000_-;_-* &quot;-&quot;_-;_-@_-"/>
    <numFmt numFmtId="201" formatCode="0.0%"/>
    <numFmt numFmtId="202" formatCode="&quot;₩&quot;#,##0;&quot;₩&quot;\-#,##0"/>
    <numFmt numFmtId="203" formatCode="#,##0.00\ \ \ "/>
    <numFmt numFmtId="204" formatCode="_(&quot;$&quot;* #,##0_);_(&quot;$&quot;* \(#,##0\);_(&quot;$&quot;* &quot;-&quot;_);_(@_)"/>
    <numFmt numFmtId="205" formatCode="#,##0.000;\-#,##0.000"/>
    <numFmt numFmtId="206" formatCode="\(#,##0.0\)\ \ "/>
    <numFmt numFmtId="207" formatCode="&quot;△&quot;#,##0\ &quot;억&quot;&quot;원&quot;"/>
    <numFmt numFmtId="208" formatCode="&quot;$&quot;#,##0.00_);[Red]\(&quot;$&quot;#,##0.00\)"/>
    <numFmt numFmtId="209" formatCode="_(&quot;$&quot;* #,##0.00_);_(&quot;$&quot;* \(#,##0.00\);_(&quot;$&quot;* &quot;-&quot;??_);_(@_)"/>
    <numFmt numFmtId="210" formatCode="#,##0.00_ "/>
  </numFmts>
  <fonts count="42"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b/>
      <sz val="12"/>
      <name val="굴림"/>
      <family val="3"/>
      <charset val="129"/>
    </font>
    <font>
      <sz val="10"/>
      <color indexed="10"/>
      <name val="굴림"/>
      <family val="3"/>
      <charset val="129"/>
    </font>
    <font>
      <sz val="11"/>
      <name val="굴림"/>
      <family val="3"/>
      <charset val="129"/>
    </font>
    <font>
      <vertAlign val="superscript"/>
      <sz val="10"/>
      <name val="굴림"/>
      <family val="3"/>
      <charset val="129"/>
    </font>
    <font>
      <sz val="10"/>
      <name val="돋움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1"/>
      <charset val="129"/>
    </font>
    <font>
      <sz val="10"/>
      <name val="Arial"/>
      <family val="2"/>
    </font>
    <font>
      <sz val="12"/>
      <name val="¹UAAA¼"/>
      <family val="3"/>
      <charset val="129"/>
    </font>
    <font>
      <sz val="11"/>
      <color indexed="8"/>
      <name val="맑은 고딕"/>
      <family val="3"/>
      <charset val="129"/>
    </font>
    <font>
      <vertAlign val="superscript"/>
      <sz val="10"/>
      <color indexed="10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6"/>
      <name val="굴림"/>
      <family val="3"/>
      <charset val="129"/>
    </font>
    <font>
      <b/>
      <sz val="10"/>
      <color indexed="81"/>
      <name val="굴림"/>
      <family val="3"/>
      <charset val="129"/>
    </font>
    <font>
      <sz val="8"/>
      <name val="맑은 고딕"/>
      <family val="3"/>
      <charset val="129"/>
      <scheme val="minor"/>
    </font>
    <font>
      <sz val="9"/>
      <name val="Tahoma"/>
      <family val="2"/>
    </font>
    <font>
      <b/>
      <sz val="8"/>
      <name val="Tahoma"/>
      <family val="2"/>
    </font>
    <font>
      <b/>
      <sz val="11"/>
      <name val="돋움"/>
      <family val="3"/>
      <charset val="129"/>
    </font>
    <font>
      <sz val="14"/>
      <name val="뼻뮝"/>
      <family val="3"/>
      <charset val="129"/>
    </font>
    <font>
      <sz val="12"/>
      <name val="바탕체"/>
      <family val="1"/>
      <charset val="129"/>
    </font>
    <font>
      <sz val="1"/>
      <color indexed="8"/>
      <name val="맑은 고딕"/>
      <family val="3"/>
      <charset val="129"/>
    </font>
    <font>
      <sz val="10"/>
      <name val="돋움체"/>
      <family val="3"/>
      <charset val="129"/>
    </font>
    <font>
      <b/>
      <sz val="10"/>
      <name val="Helv"/>
      <family val="2"/>
    </font>
    <font>
      <sz val="12"/>
      <color indexed="24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sz val="13"/>
      <name val="굴림체"/>
      <family val="3"/>
      <charset val="129"/>
    </font>
    <font>
      <b/>
      <sz val="11"/>
      <name val="굴림체"/>
      <family val="3"/>
      <charset val="129"/>
    </font>
    <font>
      <b/>
      <sz val="10"/>
      <name val="굴림체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454">
    <xf numFmtId="0" fontId="0" fillId="0" borderId="0">
      <alignment vertical="center"/>
    </xf>
    <xf numFmtId="2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15" fillId="0" borderId="0"/>
    <xf numFmtId="41" fontId="1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/>
    <xf numFmtId="0" fontId="1" fillId="0" borderId="0"/>
    <xf numFmtId="0" fontId="11" fillId="0" borderId="1" applyNumberFormat="0" applyFont="0" applyFill="0" applyAlignment="0" applyProtection="0"/>
    <xf numFmtId="7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196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0" fontId="16" fillId="0" borderId="0"/>
    <xf numFmtId="0" fontId="1" fillId="0" borderId="0"/>
    <xf numFmtId="40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2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0" fontId="16" fillId="0" borderId="0"/>
    <xf numFmtId="41" fontId="1" fillId="0" borderId="0" applyFont="0" applyFill="0" applyBorder="0" applyAlignment="0" applyProtection="0"/>
    <xf numFmtId="202" fontId="29" fillId="0" borderId="0" applyFon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30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9" fontId="31" fillId="0" borderId="0">
      <alignment horizontal="left"/>
    </xf>
    <xf numFmtId="0" fontId="32" fillId="0" borderId="0"/>
    <xf numFmtId="203" fontId="33" fillId="0" borderId="0"/>
    <xf numFmtId="0" fontId="34" fillId="0" borderId="0"/>
    <xf numFmtId="204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206" fontId="33" fillId="0" borderId="0"/>
    <xf numFmtId="38" fontId="35" fillId="3" borderId="0" applyNumberFormat="0" applyBorder="0" applyAlignment="0" applyProtection="0"/>
    <xf numFmtId="0" fontId="36" fillId="0" borderId="0">
      <alignment horizontal="left"/>
    </xf>
    <xf numFmtId="0" fontId="37" fillId="0" borderId="42" applyNumberFormat="0" applyAlignment="0" applyProtection="0">
      <alignment horizontal="left" vertical="center"/>
    </xf>
    <xf numFmtId="0" fontId="37" fillId="0" borderId="7">
      <alignment horizontal="left" vertical="center"/>
    </xf>
    <xf numFmtId="10" fontId="35" fillId="3" borderId="9" applyNumberFormat="0" applyBorder="0" applyAlignment="0" applyProtection="0"/>
    <xf numFmtId="196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38" fillId="0" borderId="43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7" fontId="29" fillId="0" borderId="0"/>
    <xf numFmtId="10" fontId="16" fillId="0" borderId="0" applyFont="0" applyFill="0" applyBorder="0" applyAlignment="0" applyProtection="0"/>
    <xf numFmtId="0" fontId="16" fillId="0" borderId="0"/>
    <xf numFmtId="0" fontId="38" fillId="0" borderId="0"/>
    <xf numFmtId="208" fontId="33" fillId="0" borderId="0" applyFont="0" applyFill="0" applyBorder="0" applyAlignment="0" applyProtection="0"/>
    <xf numFmtId="209" fontId="33" fillId="0" borderId="0" applyFont="0" applyFill="0" applyBorder="0" applyAlignment="0" applyProtection="0"/>
  </cellStyleXfs>
  <cellXfs count="368">
    <xf numFmtId="0" fontId="0" fillId="0" borderId="0" xfId="0">
      <alignment vertical="center"/>
    </xf>
    <xf numFmtId="0" fontId="5" fillId="0" borderId="0" xfId="18" applyFont="1" applyFill="1" applyAlignment="1">
      <alignment vertical="center"/>
    </xf>
    <xf numFmtId="0" fontId="5" fillId="0" borderId="0" xfId="18" applyFont="1" applyAlignment="1">
      <alignment vertical="center"/>
    </xf>
    <xf numFmtId="0" fontId="5" fillId="0" borderId="0" xfId="18" applyFont="1" applyFill="1" applyAlignment="1">
      <alignment horizontal="left" vertical="center"/>
    </xf>
    <xf numFmtId="0" fontId="5" fillId="0" borderId="0" xfId="18" applyFont="1" applyAlignment="1">
      <alignment horizontal="left" vertical="center"/>
    </xf>
    <xf numFmtId="0" fontId="5" fillId="0" borderId="0" xfId="18" applyFont="1" applyAlignment="1">
      <alignment horizontal="right" vertical="center"/>
    </xf>
    <xf numFmtId="0" fontId="6" fillId="0" borderId="0" xfId="18" applyFont="1" applyFill="1" applyAlignment="1">
      <alignment vertical="center"/>
    </xf>
    <xf numFmtId="41" fontId="7" fillId="0" borderId="2" xfId="10" applyFont="1" applyFill="1" applyBorder="1" applyAlignment="1">
      <alignment horizontal="center" vertical="center"/>
    </xf>
    <xf numFmtId="41" fontId="7" fillId="0" borderId="3" xfId="10" applyFont="1" applyFill="1" applyBorder="1" applyAlignment="1">
      <alignment horizontal="center" vertical="center"/>
    </xf>
    <xf numFmtId="0" fontId="8" fillId="0" borderId="0" xfId="18" applyFont="1" applyFill="1" applyAlignment="1">
      <alignment vertical="center"/>
    </xf>
    <xf numFmtId="0" fontId="5" fillId="0" borderId="4" xfId="18" applyFont="1" applyFill="1" applyBorder="1" applyAlignment="1">
      <alignment vertical="center"/>
    </xf>
    <xf numFmtId="0" fontId="5" fillId="0" borderId="4" xfId="18" applyFont="1" applyBorder="1" applyAlignment="1">
      <alignment vertical="center"/>
    </xf>
    <xf numFmtId="0" fontId="5" fillId="0" borderId="5" xfId="18" applyFont="1" applyFill="1" applyBorder="1" applyAlignment="1">
      <alignment horizontal="center" vertical="center"/>
    </xf>
    <xf numFmtId="0" fontId="5" fillId="0" borderId="6" xfId="18" applyFont="1" applyFill="1" applyBorder="1" applyAlignment="1">
      <alignment horizontal="center" vertical="center"/>
    </xf>
    <xf numFmtId="0" fontId="5" fillId="0" borderId="6" xfId="18" applyFont="1" applyBorder="1" applyAlignment="1">
      <alignment horizontal="center" vertical="center"/>
    </xf>
    <xf numFmtId="0" fontId="5" fillId="0" borderId="7" xfId="18" applyFont="1" applyBorder="1" applyAlignment="1">
      <alignment horizontal="center" vertical="center"/>
    </xf>
    <xf numFmtId="0" fontId="5" fillId="0" borderId="7" xfId="18" applyFont="1" applyBorder="1" applyAlignment="1">
      <alignment vertical="center"/>
    </xf>
    <xf numFmtId="0" fontId="5" fillId="0" borderId="7" xfId="18" applyFont="1" applyBorder="1" applyAlignment="1">
      <alignment horizontal="right" vertical="center"/>
    </xf>
    <xf numFmtId="181" fontId="5" fillId="0" borderId="8" xfId="19" applyNumberFormat="1" applyFont="1" applyBorder="1" applyAlignment="1">
      <alignment horizontal="left" vertical="center"/>
    </xf>
    <xf numFmtId="181" fontId="5" fillId="0" borderId="8" xfId="19" applyNumberFormat="1" applyFont="1" applyBorder="1" applyAlignment="1">
      <alignment horizontal="center" vertical="center"/>
    </xf>
    <xf numFmtId="0" fontId="5" fillId="0" borderId="9" xfId="19" applyFont="1" applyBorder="1" applyAlignment="1">
      <alignment horizontal="center" vertical="center"/>
    </xf>
    <xf numFmtId="0" fontId="5" fillId="0" borderId="10" xfId="18" applyFont="1" applyFill="1" applyBorder="1" applyAlignment="1">
      <alignment horizontal="center" vertical="center"/>
    </xf>
    <xf numFmtId="0" fontId="5" fillId="0" borderId="11" xfId="18" applyFont="1" applyBorder="1" applyAlignment="1">
      <alignment horizontal="center" vertical="center"/>
    </xf>
    <xf numFmtId="0" fontId="5" fillId="0" borderId="0" xfId="18" applyFont="1" applyBorder="1" applyAlignment="1">
      <alignment horizontal="center" vertical="center"/>
    </xf>
    <xf numFmtId="184" fontId="5" fillId="0" borderId="0" xfId="18" applyNumberFormat="1" applyFont="1" applyBorder="1" applyAlignment="1">
      <alignment vertical="center"/>
    </xf>
    <xf numFmtId="185" fontId="5" fillId="0" borderId="0" xfId="18" applyNumberFormat="1" applyFont="1" applyBorder="1" applyAlignment="1">
      <alignment horizontal="right" vertical="center"/>
    </xf>
    <xf numFmtId="0" fontId="7" fillId="0" borderId="0" xfId="18" applyFont="1" applyBorder="1" applyAlignment="1">
      <alignment horizontal="right" vertical="center"/>
    </xf>
    <xf numFmtId="0" fontId="5" fillId="0" borderId="0" xfId="18" applyFont="1" applyBorder="1" applyAlignment="1">
      <alignment vertical="center"/>
    </xf>
    <xf numFmtId="186" fontId="5" fillId="0" borderId="0" xfId="18" applyNumberFormat="1" applyFont="1" applyBorder="1" applyAlignment="1">
      <alignment horizontal="center" vertical="center"/>
    </xf>
    <xf numFmtId="0" fontId="5" fillId="0" borderId="0" xfId="18" applyFont="1" applyBorder="1" applyAlignment="1">
      <alignment horizontal="right" vertical="center"/>
    </xf>
    <xf numFmtId="0" fontId="5" fillId="0" borderId="12" xfId="18" applyFont="1" applyFill="1" applyBorder="1" applyAlignment="1">
      <alignment horizontal="center" vertical="center"/>
    </xf>
    <xf numFmtId="0" fontId="5" fillId="0" borderId="13" xfId="18" applyFont="1" applyBorder="1" applyAlignment="1">
      <alignment horizontal="center" vertical="center"/>
    </xf>
    <xf numFmtId="0" fontId="5" fillId="0" borderId="14" xfId="18" applyFont="1" applyBorder="1" applyAlignment="1">
      <alignment vertical="center"/>
    </xf>
    <xf numFmtId="182" fontId="5" fillId="0" borderId="0" xfId="18" applyNumberFormat="1" applyFont="1" applyBorder="1" applyAlignment="1">
      <alignment vertical="center"/>
    </xf>
    <xf numFmtId="0" fontId="5" fillId="0" borderId="15" xfId="18" applyFont="1" applyBorder="1" applyAlignment="1">
      <alignment vertical="center"/>
    </xf>
    <xf numFmtId="0" fontId="5" fillId="0" borderId="16" xfId="18" applyFont="1" applyBorder="1" applyAlignment="1">
      <alignment horizontal="center" vertical="center"/>
    </xf>
    <xf numFmtId="182" fontId="5" fillId="0" borderId="4" xfId="18" applyNumberFormat="1" applyFont="1" applyBorder="1" applyAlignment="1">
      <alignment vertical="center"/>
    </xf>
    <xf numFmtId="0" fontId="5" fillId="0" borderId="17" xfId="18" applyFont="1" applyBorder="1" applyAlignment="1">
      <alignment vertical="center"/>
    </xf>
    <xf numFmtId="0" fontId="5" fillId="0" borderId="0" xfId="18" applyFont="1" applyFill="1" applyBorder="1" applyAlignment="1">
      <alignment horizontal="center" vertical="center"/>
    </xf>
    <xf numFmtId="0" fontId="5" fillId="0" borderId="18" xfId="18" applyFont="1" applyBorder="1" applyAlignment="1">
      <alignment horizontal="center" vertical="center"/>
    </xf>
    <xf numFmtId="0" fontId="5" fillId="0" borderId="19" xfId="18" applyFont="1" applyBorder="1" applyAlignment="1">
      <alignment horizontal="left" vertical="center"/>
    </xf>
    <xf numFmtId="189" fontId="5" fillId="0" borderId="0" xfId="18" applyNumberFormat="1" applyFont="1" applyBorder="1" applyAlignment="1">
      <alignment horizontal="center" vertical="center"/>
    </xf>
    <xf numFmtId="190" fontId="5" fillId="0" borderId="0" xfId="18" applyNumberFormat="1" applyFont="1" applyBorder="1" applyAlignment="1">
      <alignment vertical="center"/>
    </xf>
    <xf numFmtId="191" fontId="7" fillId="0" borderId="0" xfId="18" applyNumberFormat="1" applyFont="1" applyBorder="1" applyAlignment="1">
      <alignment horizontal="right" vertical="center"/>
    </xf>
    <xf numFmtId="181" fontId="5" fillId="0" borderId="0" xfId="18" applyNumberFormat="1" applyFont="1" applyBorder="1" applyAlignment="1">
      <alignment horizontal="center" vertical="center"/>
    </xf>
    <xf numFmtId="192" fontId="5" fillId="0" borderId="0" xfId="18" applyNumberFormat="1" applyFont="1" applyAlignment="1">
      <alignment vertical="center"/>
    </xf>
    <xf numFmtId="181" fontId="5" fillId="0" borderId="0" xfId="18" applyNumberFormat="1" applyFont="1" applyAlignment="1">
      <alignment vertical="center"/>
    </xf>
    <xf numFmtId="0" fontId="10" fillId="0" borderId="0" xfId="18" applyFont="1" applyBorder="1" applyAlignment="1">
      <alignment vertical="center"/>
    </xf>
    <xf numFmtId="0" fontId="10" fillId="0" borderId="0" xfId="18" quotePrefix="1" applyFont="1" applyBorder="1" applyAlignment="1">
      <alignment vertical="center"/>
    </xf>
    <xf numFmtId="0" fontId="10" fillId="0" borderId="19" xfId="18" applyFont="1" applyBorder="1" applyAlignment="1">
      <alignment horizontal="left" vertical="center"/>
    </xf>
    <xf numFmtId="0" fontId="10" fillId="0" borderId="0" xfId="18" applyFont="1" applyBorder="1" applyAlignment="1">
      <alignment horizontal="center" vertical="center"/>
    </xf>
    <xf numFmtId="181" fontId="10" fillId="0" borderId="0" xfId="18" applyNumberFormat="1" applyFont="1" applyBorder="1" applyAlignment="1">
      <alignment vertical="center"/>
    </xf>
    <xf numFmtId="0" fontId="5" fillId="0" borderId="19" xfId="18" applyFont="1" applyBorder="1" applyAlignment="1">
      <alignment vertical="center"/>
    </xf>
    <xf numFmtId="0" fontId="5" fillId="0" borderId="20" xfId="18" applyFont="1" applyBorder="1" applyAlignment="1">
      <alignment vertical="center"/>
    </xf>
    <xf numFmtId="0" fontId="5" fillId="0" borderId="2" xfId="18" applyFont="1" applyBorder="1" applyAlignment="1">
      <alignment vertical="center"/>
    </xf>
    <xf numFmtId="183" fontId="5" fillId="0" borderId="19" xfId="18" applyNumberFormat="1" applyFont="1" applyBorder="1" applyAlignment="1">
      <alignment vertical="center"/>
    </xf>
    <xf numFmtId="183" fontId="5" fillId="0" borderId="21" xfId="18" applyNumberFormat="1" applyFont="1" applyBorder="1" applyAlignment="1">
      <alignment vertical="center"/>
    </xf>
    <xf numFmtId="183" fontId="5" fillId="0" borderId="0" xfId="18" applyNumberFormat="1" applyFont="1" applyBorder="1" applyAlignment="1">
      <alignment vertical="center"/>
    </xf>
    <xf numFmtId="1" fontId="5" fillId="0" borderId="0" xfId="18" applyNumberFormat="1" applyFont="1" applyBorder="1" applyAlignment="1">
      <alignment horizontal="right" vertical="center"/>
    </xf>
    <xf numFmtId="0" fontId="5" fillId="0" borderId="9" xfId="18" applyFont="1" applyBorder="1" applyAlignment="1">
      <alignment horizontal="center" vertical="center"/>
    </xf>
    <xf numFmtId="0" fontId="5" fillId="0" borderId="22" xfId="18" applyFont="1" applyBorder="1" applyAlignment="1">
      <alignment vertical="center"/>
    </xf>
    <xf numFmtId="192" fontId="5" fillId="0" borderId="0" xfId="18" applyNumberFormat="1" applyFont="1" applyBorder="1" applyAlignment="1">
      <alignment vertical="center"/>
    </xf>
    <xf numFmtId="181" fontId="5" fillId="0" borderId="0" xfId="18" applyNumberFormat="1" applyFont="1" applyBorder="1" applyAlignment="1">
      <alignment vertical="center"/>
    </xf>
    <xf numFmtId="189" fontId="5" fillId="0" borderId="0" xfId="18" applyNumberFormat="1" applyFont="1" applyBorder="1" applyAlignment="1">
      <alignment vertical="center"/>
    </xf>
    <xf numFmtId="0" fontId="5" fillId="0" borderId="23" xfId="18" applyFont="1" applyBorder="1" applyAlignment="1">
      <alignment horizontal="center" vertical="center"/>
    </xf>
    <xf numFmtId="0" fontId="5" fillId="0" borderId="24" xfId="18" applyFont="1" applyBorder="1" applyAlignment="1">
      <alignment horizontal="center" vertical="center"/>
    </xf>
    <xf numFmtId="179" fontId="5" fillId="0" borderId="0" xfId="18" applyNumberFormat="1" applyFont="1" applyAlignment="1">
      <alignment vertical="center"/>
    </xf>
    <xf numFmtId="189" fontId="5" fillId="0" borderId="0" xfId="18" applyNumberFormat="1" applyFont="1" applyBorder="1" applyAlignment="1">
      <alignment horizontal="right" vertical="center"/>
    </xf>
    <xf numFmtId="0" fontId="5" fillId="0" borderId="5" xfId="18" applyFont="1" applyBorder="1" applyAlignment="1">
      <alignment horizontal="center" vertical="center"/>
    </xf>
    <xf numFmtId="190" fontId="5" fillId="0" borderId="11" xfId="18" applyNumberFormat="1" applyFont="1" applyBorder="1" applyAlignment="1">
      <alignment horizontal="right" vertical="center"/>
    </xf>
    <xf numFmtId="190" fontId="5" fillId="0" borderId="10" xfId="18" applyNumberFormat="1" applyFont="1" applyBorder="1" applyAlignment="1">
      <alignment horizontal="right" vertical="center"/>
    </xf>
    <xf numFmtId="190" fontId="5" fillId="0" borderId="11" xfId="18" applyNumberFormat="1" applyFont="1" applyBorder="1" applyAlignment="1">
      <alignment horizontal="center" vertical="center"/>
    </xf>
    <xf numFmtId="0" fontId="5" fillId="0" borderId="0" xfId="18" applyFont="1" applyBorder="1" applyAlignment="1">
      <alignment horizontal="left" vertical="center"/>
    </xf>
    <xf numFmtId="0" fontId="5" fillId="0" borderId="19" xfId="18" applyFont="1" applyBorder="1" applyAlignment="1">
      <alignment horizontal="center" vertical="center"/>
    </xf>
    <xf numFmtId="0" fontId="5" fillId="0" borderId="0" xfId="18" quotePrefix="1" applyFont="1" applyBorder="1" applyAlignment="1">
      <alignment horizontal="left" vertical="center"/>
    </xf>
    <xf numFmtId="2" fontId="5" fillId="0" borderId="0" xfId="18" applyNumberFormat="1" applyFont="1" applyBorder="1" applyAlignment="1">
      <alignment horizontal="center" vertical="center"/>
    </xf>
    <xf numFmtId="189" fontId="5" fillId="0" borderId="0" xfId="18" applyNumberFormat="1" applyFont="1" applyAlignment="1">
      <alignment vertical="center"/>
    </xf>
    <xf numFmtId="0" fontId="5" fillId="0" borderId="15" xfId="18" applyFont="1" applyBorder="1" applyAlignment="1">
      <alignment horizontal="center" vertical="center"/>
    </xf>
    <xf numFmtId="190" fontId="5" fillId="0" borderId="13" xfId="18" applyNumberFormat="1" applyFont="1" applyBorder="1" applyAlignment="1">
      <alignment horizontal="right" vertical="center"/>
    </xf>
    <xf numFmtId="190" fontId="5" fillId="0" borderId="13" xfId="18" applyNumberFormat="1" applyFont="1" applyBorder="1" applyAlignment="1">
      <alignment horizontal="center" vertical="center"/>
    </xf>
    <xf numFmtId="0" fontId="5" fillId="0" borderId="25" xfId="18" applyFont="1" applyBorder="1" applyAlignment="1">
      <alignment vertical="center"/>
    </xf>
    <xf numFmtId="190" fontId="5" fillId="0" borderId="12" xfId="18" applyNumberFormat="1" applyFont="1" applyBorder="1" applyAlignment="1">
      <alignment horizontal="right" vertical="center"/>
    </xf>
    <xf numFmtId="43" fontId="5" fillId="0" borderId="0" xfId="18" applyNumberFormat="1" applyFont="1" applyBorder="1" applyAlignment="1">
      <alignment vertical="center"/>
    </xf>
    <xf numFmtId="0" fontId="5" fillId="0" borderId="26" xfId="18" applyFont="1" applyBorder="1" applyAlignment="1">
      <alignment horizontal="center" vertical="center"/>
    </xf>
    <xf numFmtId="43" fontId="5" fillId="0" borderId="4" xfId="18" applyNumberFormat="1" applyFont="1" applyBorder="1" applyAlignment="1">
      <alignment vertical="center"/>
    </xf>
    <xf numFmtId="41" fontId="5" fillId="0" borderId="0" xfId="18" applyNumberFormat="1" applyFont="1" applyBorder="1" applyAlignment="1">
      <alignment vertical="center"/>
    </xf>
    <xf numFmtId="194" fontId="5" fillId="0" borderId="0" xfId="18" applyNumberFormat="1" applyFont="1" applyAlignment="1">
      <alignment vertical="center"/>
    </xf>
    <xf numFmtId="195" fontId="7" fillId="0" borderId="0" xfId="18" applyNumberFormat="1" applyFont="1" applyBorder="1" applyAlignment="1">
      <alignment horizontal="right" vertical="center"/>
    </xf>
    <xf numFmtId="0" fontId="5" fillId="0" borderId="0" xfId="18" applyFont="1" applyAlignment="1">
      <alignment horizontal="center" vertical="center"/>
    </xf>
    <xf numFmtId="0" fontId="5" fillId="0" borderId="19" xfId="18" quotePrefix="1" applyFont="1" applyBorder="1" applyAlignment="1">
      <alignment horizontal="center" vertical="center"/>
    </xf>
    <xf numFmtId="0" fontId="5" fillId="0" borderId="0" xfId="18" quotePrefix="1" applyFont="1" applyBorder="1" applyAlignment="1">
      <alignment vertical="center"/>
    </xf>
    <xf numFmtId="181" fontId="5" fillId="0" borderId="0" xfId="18" applyNumberFormat="1" applyFont="1" applyAlignment="1">
      <alignment horizontal="center" vertical="center"/>
    </xf>
    <xf numFmtId="183" fontId="5" fillId="0" borderId="0" xfId="18" applyNumberFormat="1" applyFont="1" applyBorder="1" applyAlignment="1">
      <alignment horizontal="center" vertical="center"/>
    </xf>
    <xf numFmtId="43" fontId="5" fillId="0" borderId="0" xfId="18" applyNumberFormat="1" applyFont="1" applyBorder="1" applyAlignment="1">
      <alignment horizontal="center" vertical="center"/>
    </xf>
    <xf numFmtId="0" fontId="5" fillId="0" borderId="18" xfId="18" applyFont="1" applyFill="1" applyBorder="1" applyAlignment="1">
      <alignment horizontal="center" vertical="center"/>
    </xf>
    <xf numFmtId="0" fontId="5" fillId="0" borderId="9" xfId="18" applyFont="1" applyFill="1" applyBorder="1" applyAlignment="1">
      <alignment horizontal="center" vertical="center"/>
    </xf>
    <xf numFmtId="182" fontId="5" fillId="0" borderId="19" xfId="18" applyNumberFormat="1" applyFont="1" applyBorder="1" applyAlignment="1">
      <alignment horizontal="left" vertical="center"/>
    </xf>
    <xf numFmtId="182" fontId="5" fillId="0" borderId="0" xfId="18" applyNumberFormat="1" applyFont="1" applyBorder="1" applyAlignment="1">
      <alignment horizontal="center" vertical="center"/>
    </xf>
    <xf numFmtId="182" fontId="5" fillId="0" borderId="0" xfId="18" applyNumberFormat="1" applyFont="1" applyBorder="1" applyAlignment="1">
      <alignment horizontal="left" vertical="center"/>
    </xf>
    <xf numFmtId="182" fontId="5" fillId="0" borderId="19" xfId="18" applyNumberFormat="1" applyFont="1" applyBorder="1" applyAlignment="1">
      <alignment horizontal="center" vertical="center"/>
    </xf>
    <xf numFmtId="187" fontId="5" fillId="0" borderId="0" xfId="18" applyNumberFormat="1" applyFont="1" applyBorder="1" applyAlignment="1">
      <alignment vertical="center"/>
    </xf>
    <xf numFmtId="0" fontId="5" fillId="0" borderId="20" xfId="18" applyFont="1" applyBorder="1" applyAlignment="1">
      <alignment horizontal="center" vertical="center"/>
    </xf>
    <xf numFmtId="183" fontId="5" fillId="0" borderId="14" xfId="18" applyNumberFormat="1" applyFont="1" applyBorder="1" applyAlignment="1">
      <alignment vertical="center"/>
    </xf>
    <xf numFmtId="0" fontId="5" fillId="0" borderId="14" xfId="18" applyFont="1" applyBorder="1" applyAlignment="1">
      <alignment horizontal="center" vertical="center"/>
    </xf>
    <xf numFmtId="41" fontId="5" fillId="0" borderId="0" xfId="18" applyNumberFormat="1" applyFont="1" applyAlignment="1">
      <alignment vertical="center"/>
    </xf>
    <xf numFmtId="0" fontId="5" fillId="0" borderId="27" xfId="18" applyFont="1" applyFill="1" applyBorder="1" applyAlignment="1">
      <alignment horizontal="center" vertical="center"/>
    </xf>
    <xf numFmtId="0" fontId="5" fillId="0" borderId="21" xfId="18" applyFont="1" applyBorder="1" applyAlignment="1">
      <alignment horizontal="center" vertical="center"/>
    </xf>
    <xf numFmtId="183" fontId="5" fillId="0" borderId="4" xfId="18" applyNumberFormat="1" applyFont="1" applyBorder="1" applyAlignment="1">
      <alignment vertical="center"/>
    </xf>
    <xf numFmtId="41" fontId="5" fillId="0" borderId="0" xfId="18" applyNumberFormat="1" applyFont="1" applyAlignment="1">
      <alignment horizontal="center" vertical="center"/>
    </xf>
    <xf numFmtId="0" fontId="7" fillId="0" borderId="7" xfId="18" applyFont="1" applyBorder="1" applyAlignment="1">
      <alignment horizontal="right" vertical="center"/>
    </xf>
    <xf numFmtId="181" fontId="7" fillId="0" borderId="8" xfId="19" applyNumberFormat="1" applyFont="1" applyBorder="1" applyAlignment="1">
      <alignment horizontal="left" vertical="center"/>
    </xf>
    <xf numFmtId="41" fontId="21" fillId="0" borderId="19" xfId="10" applyFont="1" applyBorder="1" applyAlignment="1">
      <alignment vertical="center"/>
    </xf>
    <xf numFmtId="0" fontId="5" fillId="0" borderId="5" xfId="17" applyFont="1" applyFill="1" applyBorder="1" applyAlignment="1">
      <alignment horizontal="center" vertical="center"/>
    </xf>
    <xf numFmtId="0" fontId="5" fillId="0" borderId="28" xfId="17" applyFont="1" applyFill="1" applyBorder="1" applyAlignment="1">
      <alignment horizontal="center" vertical="center"/>
    </xf>
    <xf numFmtId="0" fontId="5" fillId="0" borderId="6" xfId="17" applyFont="1" applyFill="1" applyBorder="1" applyAlignment="1">
      <alignment horizontal="center" vertical="center"/>
    </xf>
    <xf numFmtId="0" fontId="5" fillId="0" borderId="6" xfId="17" applyFont="1" applyBorder="1" applyAlignment="1">
      <alignment horizontal="center" vertical="center"/>
    </xf>
    <xf numFmtId="0" fontId="5" fillId="0" borderId="18" xfId="17" applyFont="1" applyBorder="1" applyAlignment="1">
      <alignment horizontal="center" vertical="center" wrapText="1"/>
    </xf>
    <xf numFmtId="0" fontId="5" fillId="0" borderId="8" xfId="17" applyFont="1" applyBorder="1" applyAlignment="1">
      <alignment horizontal="center" vertical="center"/>
    </xf>
    <xf numFmtId="0" fontId="5" fillId="0" borderId="0" xfId="17" applyFont="1" applyAlignment="1">
      <alignment vertical="center"/>
    </xf>
    <xf numFmtId="0" fontId="7" fillId="0" borderId="10" xfId="17" applyFont="1" applyFill="1" applyBorder="1" applyAlignment="1">
      <alignment horizontal="center" vertical="center"/>
    </xf>
    <xf numFmtId="41" fontId="7" fillId="0" borderId="2" xfId="9" applyFont="1" applyFill="1" applyBorder="1" applyAlignment="1">
      <alignment horizontal="center" vertical="center"/>
    </xf>
    <xf numFmtId="41" fontId="5" fillId="0" borderId="11" xfId="17" applyNumberFormat="1" applyFont="1" applyFill="1" applyBorder="1" applyAlignment="1">
      <alignment vertical="center"/>
    </xf>
    <xf numFmtId="41" fontId="5" fillId="0" borderId="11" xfId="17" applyNumberFormat="1" applyFont="1" applyBorder="1" applyAlignment="1">
      <alignment horizontal="center" vertical="center"/>
    </xf>
    <xf numFmtId="41" fontId="5" fillId="0" borderId="11" xfId="17" applyNumberFormat="1" applyFont="1" applyBorder="1" applyAlignment="1">
      <alignment vertical="center"/>
    </xf>
    <xf numFmtId="41" fontId="5" fillId="0" borderId="19" xfId="17" applyNumberFormat="1" applyFont="1" applyBorder="1" applyAlignment="1">
      <alignment vertical="center"/>
    </xf>
    <xf numFmtId="41" fontId="5" fillId="0" borderId="19" xfId="9" applyFont="1" applyBorder="1" applyAlignment="1">
      <alignment vertical="center"/>
    </xf>
    <xf numFmtId="0" fontId="5" fillId="0" borderId="15" xfId="17" applyFont="1" applyBorder="1" applyAlignment="1">
      <alignment vertical="center"/>
    </xf>
    <xf numFmtId="177" fontId="5" fillId="0" borderId="0" xfId="17" applyNumberFormat="1" applyFont="1" applyAlignment="1">
      <alignment vertical="center"/>
    </xf>
    <xf numFmtId="0" fontId="7" fillId="0" borderId="12" xfId="17" applyFont="1" applyFill="1" applyBorder="1" applyAlignment="1">
      <alignment horizontal="center" vertical="center"/>
    </xf>
    <xf numFmtId="41" fontId="7" fillId="0" borderId="3" xfId="9" applyFont="1" applyFill="1" applyBorder="1" applyAlignment="1">
      <alignment horizontal="center" vertical="center"/>
    </xf>
    <xf numFmtId="41" fontId="5" fillId="0" borderId="13" xfId="17" applyNumberFormat="1" applyFont="1" applyFill="1" applyBorder="1" applyAlignment="1">
      <alignment vertical="center"/>
    </xf>
    <xf numFmtId="41" fontId="5" fillId="0" borderId="13" xfId="17" applyNumberFormat="1" applyFont="1" applyBorder="1" applyAlignment="1">
      <alignment horizontal="center" vertical="center"/>
    </xf>
    <xf numFmtId="41" fontId="5" fillId="0" borderId="13" xfId="17" applyNumberFormat="1" applyFont="1" applyBorder="1" applyAlignment="1">
      <alignment vertical="center"/>
    </xf>
    <xf numFmtId="41" fontId="5" fillId="0" borderId="20" xfId="17" applyNumberFormat="1" applyFont="1" applyBorder="1" applyAlignment="1">
      <alignment vertical="center"/>
    </xf>
    <xf numFmtId="41" fontId="5" fillId="0" borderId="20" xfId="9" applyFont="1" applyBorder="1" applyAlignment="1">
      <alignment vertical="center"/>
    </xf>
    <xf numFmtId="0" fontId="5" fillId="0" borderId="25" xfId="17" applyFont="1" applyBorder="1" applyAlignment="1">
      <alignment vertical="center"/>
    </xf>
    <xf numFmtId="178" fontId="5" fillId="0" borderId="0" xfId="17" applyNumberFormat="1" applyFont="1" applyAlignment="1">
      <alignment vertical="center"/>
    </xf>
    <xf numFmtId="0" fontId="5" fillId="2" borderId="10" xfId="17" applyFont="1" applyFill="1" applyBorder="1" applyAlignment="1">
      <alignment horizontal="center" vertical="center"/>
    </xf>
    <xf numFmtId="0" fontId="5" fillId="2" borderId="2" xfId="17" applyFont="1" applyFill="1" applyBorder="1" applyAlignment="1">
      <alignment horizontal="center" vertical="center"/>
    </xf>
    <xf numFmtId="41" fontId="5" fillId="2" borderId="11" xfId="17" applyNumberFormat="1" applyFont="1" applyFill="1" applyBorder="1" applyAlignment="1">
      <alignment vertical="center"/>
    </xf>
    <xf numFmtId="41" fontId="5" fillId="2" borderId="11" xfId="17" applyNumberFormat="1" applyFont="1" applyFill="1" applyBorder="1" applyAlignment="1">
      <alignment horizontal="center" vertical="center"/>
    </xf>
    <xf numFmtId="41" fontId="5" fillId="2" borderId="19" xfId="17" applyNumberFormat="1" applyFont="1" applyFill="1" applyBorder="1" applyAlignment="1">
      <alignment vertical="center"/>
    </xf>
    <xf numFmtId="41" fontId="5" fillId="2" borderId="19" xfId="9" applyFont="1" applyFill="1" applyBorder="1" applyAlignment="1">
      <alignment vertical="center"/>
    </xf>
    <xf numFmtId="0" fontId="5" fillId="2" borderId="15" xfId="17" applyFont="1" applyFill="1" applyBorder="1" applyAlignment="1">
      <alignment vertical="center"/>
    </xf>
    <xf numFmtId="0" fontId="5" fillId="0" borderId="10" xfId="17" applyFont="1" applyFill="1" applyBorder="1" applyAlignment="1">
      <alignment horizontal="center" vertical="center"/>
    </xf>
    <xf numFmtId="0" fontId="5" fillId="0" borderId="2" xfId="17" applyFont="1" applyFill="1" applyBorder="1" applyAlignment="1">
      <alignment horizontal="center" vertical="center"/>
    </xf>
    <xf numFmtId="41" fontId="5" fillId="0" borderId="19" xfId="17" applyNumberFormat="1" applyFont="1" applyFill="1" applyBorder="1" applyAlignment="1">
      <alignment vertical="center"/>
    </xf>
    <xf numFmtId="41" fontId="5" fillId="0" borderId="19" xfId="9" applyFont="1" applyFill="1" applyBorder="1" applyAlignment="1">
      <alignment vertical="center"/>
    </xf>
    <xf numFmtId="41" fontId="5" fillId="0" borderId="11" xfId="17" applyNumberFormat="1" applyFont="1" applyFill="1" applyBorder="1" applyAlignment="1">
      <alignment horizontal="center" vertical="center"/>
    </xf>
    <xf numFmtId="0" fontId="5" fillId="0" borderId="29" xfId="17" applyFont="1" applyFill="1" applyBorder="1" applyAlignment="1">
      <alignment horizontal="center" vertical="center"/>
    </xf>
    <xf numFmtId="0" fontId="5" fillId="0" borderId="30" xfId="17" applyFont="1" applyFill="1" applyBorder="1" applyAlignment="1">
      <alignment horizontal="center" vertical="center"/>
    </xf>
    <xf numFmtId="0" fontId="5" fillId="0" borderId="31" xfId="17" applyFont="1" applyFill="1" applyBorder="1" applyAlignment="1">
      <alignment horizontal="center" vertical="center"/>
    </xf>
    <xf numFmtId="0" fontId="5" fillId="0" borderId="31" xfId="17" applyFont="1" applyBorder="1" applyAlignment="1">
      <alignment horizontal="center" vertical="center"/>
    </xf>
    <xf numFmtId="0" fontId="5" fillId="0" borderId="31" xfId="17" applyFont="1" applyBorder="1" applyAlignment="1">
      <alignment vertical="center"/>
    </xf>
    <xf numFmtId="0" fontId="5" fillId="0" borderId="32" xfId="17" applyFont="1" applyBorder="1" applyAlignment="1">
      <alignment vertical="center"/>
    </xf>
    <xf numFmtId="0" fontId="5" fillId="0" borderId="33" xfId="17" applyFont="1" applyBorder="1" applyAlignment="1">
      <alignment horizontal="center" vertical="center"/>
    </xf>
    <xf numFmtId="179" fontId="5" fillId="0" borderId="0" xfId="17" applyNumberFormat="1" applyFont="1" applyAlignment="1">
      <alignment horizontal="center" vertical="center"/>
    </xf>
    <xf numFmtId="41" fontId="5" fillId="0" borderId="0" xfId="17" applyNumberFormat="1" applyFont="1" applyAlignment="1">
      <alignment horizontal="center" vertical="center"/>
    </xf>
    <xf numFmtId="0" fontId="5" fillId="0" borderId="0" xfId="17" applyFont="1" applyAlignment="1">
      <alignment horizontal="center" vertical="center"/>
    </xf>
    <xf numFmtId="180" fontId="5" fillId="0" borderId="6" xfId="9" applyNumberFormat="1" applyFont="1" applyFill="1" applyBorder="1" applyAlignment="1">
      <alignment vertical="center"/>
    </xf>
    <xf numFmtId="180" fontId="5" fillId="0" borderId="6" xfId="9" applyNumberFormat="1" applyFont="1" applyBorder="1" applyAlignment="1">
      <alignment vertical="center"/>
    </xf>
    <xf numFmtId="0" fontId="5" fillId="0" borderId="6" xfId="17" applyFont="1" applyBorder="1" applyAlignment="1">
      <alignment vertical="center"/>
    </xf>
    <xf numFmtId="0" fontId="5" fillId="0" borderId="18" xfId="17" applyFont="1" applyBorder="1" applyAlignment="1">
      <alignment vertical="center"/>
    </xf>
    <xf numFmtId="181" fontId="5" fillId="0" borderId="8" xfId="17" applyNumberFormat="1" applyFont="1" applyBorder="1" applyAlignment="1">
      <alignment horizontal="center" vertical="center"/>
    </xf>
    <xf numFmtId="41" fontId="5" fillId="0" borderId="6" xfId="9" applyFont="1" applyFill="1" applyBorder="1" applyAlignment="1">
      <alignment vertical="center"/>
    </xf>
    <xf numFmtId="41" fontId="5" fillId="0" borderId="6" xfId="9" applyFont="1" applyBorder="1" applyAlignment="1">
      <alignment vertical="center"/>
    </xf>
    <xf numFmtId="41" fontId="5" fillId="0" borderId="16" xfId="9" applyFont="1" applyBorder="1" applyAlignment="1">
      <alignment horizontal="center" vertical="center"/>
    </xf>
    <xf numFmtId="0" fontId="5" fillId="0" borderId="21" xfId="17" applyFont="1" applyBorder="1" applyAlignment="1">
      <alignment vertical="center"/>
    </xf>
    <xf numFmtId="182" fontId="5" fillId="0" borderId="6" xfId="9" applyNumberFormat="1" applyFont="1" applyFill="1" applyBorder="1" applyAlignment="1">
      <alignment vertical="center"/>
    </xf>
    <xf numFmtId="182" fontId="5" fillId="0" borderId="6" xfId="9" applyNumberFormat="1" applyFont="1" applyBorder="1" applyAlignment="1">
      <alignment vertical="center"/>
    </xf>
    <xf numFmtId="0" fontId="5" fillId="0" borderId="16" xfId="17" applyFont="1" applyBorder="1" applyAlignment="1">
      <alignment horizontal="center" vertical="center"/>
    </xf>
    <xf numFmtId="0" fontId="5" fillId="0" borderId="0" xfId="17" applyFont="1" applyFill="1" applyBorder="1" applyAlignment="1">
      <alignment horizontal="center" vertical="center"/>
    </xf>
    <xf numFmtId="181" fontId="5" fillId="0" borderId="0" xfId="17" applyNumberFormat="1" applyFont="1" applyFill="1" applyBorder="1" applyAlignment="1">
      <alignment vertical="center"/>
    </xf>
    <xf numFmtId="181" fontId="5" fillId="0" borderId="0" xfId="17" applyNumberFormat="1" applyFont="1" applyBorder="1" applyAlignment="1">
      <alignment vertical="center"/>
    </xf>
    <xf numFmtId="0" fontId="5" fillId="0" borderId="0" xfId="17" applyFont="1" applyBorder="1" applyAlignment="1">
      <alignment vertical="center"/>
    </xf>
    <xf numFmtId="181" fontId="5" fillId="0" borderId="0" xfId="17" applyNumberFormat="1" applyFont="1" applyAlignment="1">
      <alignment horizontal="center" vertical="center"/>
    </xf>
    <xf numFmtId="41" fontId="5" fillId="0" borderId="11" xfId="9" applyFont="1" applyFill="1" applyBorder="1" applyAlignment="1">
      <alignment horizontal="right" vertical="center"/>
    </xf>
    <xf numFmtId="41" fontId="5" fillId="0" borderId="34" xfId="9" applyFont="1" applyFill="1" applyBorder="1" applyAlignment="1">
      <alignment horizontal="right" vertical="center"/>
    </xf>
    <xf numFmtId="183" fontId="5" fillId="0" borderId="34" xfId="9" applyNumberFormat="1" applyFont="1" applyFill="1" applyBorder="1" applyAlignment="1">
      <alignment horizontal="right" vertical="center"/>
    </xf>
    <xf numFmtId="41" fontId="5" fillId="0" borderId="35" xfId="9" applyFont="1" applyFill="1" applyBorder="1" applyAlignment="1">
      <alignment horizontal="right" vertical="center"/>
    </xf>
    <xf numFmtId="183" fontId="5" fillId="0" borderId="35" xfId="9" applyNumberFormat="1" applyFont="1" applyFill="1" applyBorder="1" applyAlignment="1">
      <alignment horizontal="right" vertical="center"/>
    </xf>
    <xf numFmtId="180" fontId="5" fillId="0" borderId="9" xfId="9" applyNumberFormat="1" applyFont="1" applyBorder="1" applyAlignment="1">
      <alignment horizontal="center" vertical="center"/>
    </xf>
    <xf numFmtId="41" fontId="5" fillId="0" borderId="9" xfId="9" applyFont="1" applyBorder="1" applyAlignment="1">
      <alignment vertical="center"/>
    </xf>
    <xf numFmtId="182" fontId="5" fillId="0" borderId="9" xfId="9" applyNumberFormat="1" applyFont="1" applyBorder="1" applyAlignment="1">
      <alignment vertical="center"/>
    </xf>
    <xf numFmtId="41" fontId="5" fillId="0" borderId="13" xfId="9" applyFont="1" applyFill="1" applyBorder="1" applyAlignment="1">
      <alignment horizontal="right" vertical="center"/>
    </xf>
    <xf numFmtId="41" fontId="5" fillId="0" borderId="36" xfId="9" applyFont="1" applyFill="1" applyBorder="1" applyAlignment="1">
      <alignment horizontal="right" vertical="center"/>
    </xf>
    <xf numFmtId="183" fontId="5" fillId="0" borderId="36" xfId="9" applyNumberFormat="1" applyFont="1" applyFill="1" applyBorder="1" applyAlignment="1">
      <alignment horizontal="right" vertical="center"/>
    </xf>
    <xf numFmtId="187" fontId="5" fillId="0" borderId="35" xfId="9" applyNumberFormat="1" applyFont="1" applyFill="1" applyBorder="1" applyAlignment="1">
      <alignment horizontal="right" vertical="center"/>
    </xf>
    <xf numFmtId="41" fontId="5" fillId="0" borderId="16" xfId="9" applyFont="1" applyFill="1" applyBorder="1" applyAlignment="1">
      <alignment horizontal="right" vertical="center"/>
    </xf>
    <xf numFmtId="41" fontId="5" fillId="0" borderId="37" xfId="9" applyFont="1" applyFill="1" applyBorder="1" applyAlignment="1">
      <alignment horizontal="right" vertical="center"/>
    </xf>
    <xf numFmtId="187" fontId="5" fillId="0" borderId="37" xfId="9" applyNumberFormat="1" applyFont="1" applyFill="1" applyBorder="1" applyAlignment="1">
      <alignment horizontal="right" vertical="center"/>
    </xf>
    <xf numFmtId="182" fontId="5" fillId="0" borderId="0" xfId="9" applyNumberFormat="1" applyFont="1" applyFill="1" applyBorder="1" applyAlignment="1">
      <alignment horizontal="right" vertical="center"/>
    </xf>
    <xf numFmtId="41" fontId="5" fillId="0" borderId="0" xfId="9" applyFont="1" applyFill="1" applyBorder="1" applyAlignment="1">
      <alignment horizontal="center" vertical="center"/>
    </xf>
    <xf numFmtId="188" fontId="5" fillId="0" borderId="11" xfId="9" applyNumberFormat="1" applyFont="1" applyBorder="1" applyAlignment="1">
      <alignment horizontal="center" vertical="center"/>
    </xf>
    <xf numFmtId="188" fontId="5" fillId="0" borderId="13" xfId="9" applyNumberFormat="1" applyFont="1" applyBorder="1" applyAlignment="1">
      <alignment horizontal="center" vertical="center"/>
    </xf>
    <xf numFmtId="0" fontId="5" fillId="0" borderId="38" xfId="18" applyFont="1" applyBorder="1" applyAlignment="1">
      <alignment vertical="center"/>
    </xf>
    <xf numFmtId="183" fontId="5" fillId="0" borderId="0" xfId="9" applyNumberFormat="1" applyFont="1" applyFill="1" applyBorder="1" applyAlignment="1">
      <alignment horizontal="right" vertical="center"/>
    </xf>
    <xf numFmtId="188" fontId="5" fillId="0" borderId="34" xfId="9" applyNumberFormat="1" applyFont="1" applyBorder="1" applyAlignment="1">
      <alignment vertical="center"/>
    </xf>
    <xf numFmtId="41" fontId="5" fillId="0" borderId="34" xfId="9" applyNumberFormat="1" applyFont="1" applyFill="1" applyBorder="1" applyAlignment="1">
      <alignment horizontal="right" vertical="center"/>
    </xf>
    <xf numFmtId="188" fontId="5" fillId="0" borderId="35" xfId="9" applyNumberFormat="1" applyFont="1" applyBorder="1" applyAlignment="1">
      <alignment vertical="center"/>
    </xf>
    <xf numFmtId="41" fontId="5" fillId="0" borderId="0" xfId="9" applyFont="1" applyAlignment="1">
      <alignment vertical="center"/>
    </xf>
    <xf numFmtId="41" fontId="5" fillId="0" borderId="0" xfId="9" applyFont="1" applyBorder="1" applyAlignment="1">
      <alignment vertical="center"/>
    </xf>
    <xf numFmtId="188" fontId="5" fillId="0" borderId="37" xfId="9" applyNumberFormat="1" applyFont="1" applyBorder="1" applyAlignment="1">
      <alignment vertical="center"/>
    </xf>
    <xf numFmtId="180" fontId="5" fillId="0" borderId="0" xfId="9" applyNumberFormat="1" applyFont="1" applyAlignment="1">
      <alignment vertical="center"/>
    </xf>
    <xf numFmtId="187" fontId="5" fillId="0" borderId="0" xfId="9" applyNumberFormat="1" applyFont="1" applyFill="1" applyBorder="1" applyAlignment="1">
      <alignment horizontal="right" vertical="center"/>
    </xf>
    <xf numFmtId="187" fontId="5" fillId="0" borderId="34" xfId="9" applyNumberFormat="1" applyFont="1" applyFill="1" applyBorder="1" applyAlignment="1">
      <alignment horizontal="right" vertical="center"/>
    </xf>
    <xf numFmtId="176" fontId="5" fillId="0" borderId="0" xfId="9" applyNumberFormat="1" applyFont="1" applyBorder="1" applyAlignment="1">
      <alignment horizontal="center" vertical="center"/>
    </xf>
    <xf numFmtId="187" fontId="5" fillId="0" borderId="36" xfId="9" applyNumberFormat="1" applyFont="1" applyFill="1" applyBorder="1" applyAlignment="1">
      <alignment horizontal="right" vertical="center"/>
    </xf>
    <xf numFmtId="200" fontId="5" fillId="0" borderId="0" xfId="9" applyNumberFormat="1" applyFont="1" applyAlignment="1">
      <alignment vertical="center"/>
    </xf>
    <xf numFmtId="180" fontId="5" fillId="0" borderId="11" xfId="9" applyNumberFormat="1" applyFont="1" applyBorder="1" applyAlignment="1">
      <alignment horizontal="center" vertical="center"/>
    </xf>
    <xf numFmtId="180" fontId="5" fillId="0" borderId="10" xfId="9" applyNumberFormat="1" applyFont="1" applyBorder="1" applyAlignment="1">
      <alignment horizontal="center" vertical="center"/>
    </xf>
    <xf numFmtId="41" fontId="5" fillId="0" borderId="0" xfId="9" applyFont="1" applyBorder="1" applyAlignment="1">
      <alignment horizontal="center" vertical="center"/>
    </xf>
    <xf numFmtId="180" fontId="5" fillId="0" borderId="13" xfId="9" applyNumberFormat="1" applyFont="1" applyBorder="1" applyAlignment="1">
      <alignment horizontal="center" vertical="center"/>
    </xf>
    <xf numFmtId="180" fontId="5" fillId="0" borderId="12" xfId="9" applyNumberFormat="1" applyFont="1" applyBorder="1" applyAlignment="1">
      <alignment horizontal="center" vertical="center"/>
    </xf>
    <xf numFmtId="41" fontId="7" fillId="0" borderId="0" xfId="9" applyFont="1" applyAlignment="1">
      <alignment vertical="center"/>
    </xf>
    <xf numFmtId="193" fontId="5" fillId="0" borderId="0" xfId="9" applyNumberFormat="1" applyFont="1" applyAlignment="1">
      <alignment vertical="center"/>
    </xf>
    <xf numFmtId="41" fontId="5" fillId="0" borderId="0" xfId="9" applyFont="1" applyFill="1" applyBorder="1" applyAlignment="1">
      <alignment horizontal="right" vertical="center"/>
    </xf>
    <xf numFmtId="41" fontId="5" fillId="0" borderId="39" xfId="9" applyFont="1" applyFill="1" applyBorder="1" applyAlignment="1">
      <alignment horizontal="right" vertical="center"/>
    </xf>
    <xf numFmtId="182" fontId="5" fillId="0" borderId="35" xfId="9" applyNumberFormat="1" applyFont="1" applyFill="1" applyBorder="1" applyAlignment="1">
      <alignment horizontal="right" vertical="center"/>
    </xf>
    <xf numFmtId="182" fontId="5" fillId="0" borderId="13" xfId="9" applyNumberFormat="1" applyFont="1" applyFill="1" applyBorder="1" applyAlignment="1">
      <alignment horizontal="right" vertical="center"/>
    </xf>
    <xf numFmtId="182" fontId="5" fillId="0" borderId="36" xfId="9" applyNumberFormat="1" applyFont="1" applyFill="1" applyBorder="1" applyAlignment="1">
      <alignment horizontal="right" vertical="center"/>
    </xf>
    <xf numFmtId="193" fontId="5" fillId="0" borderId="0" xfId="9" applyNumberFormat="1" applyFont="1" applyFill="1" applyBorder="1" applyAlignment="1">
      <alignment horizontal="right" vertical="center"/>
    </xf>
    <xf numFmtId="41" fontId="21" fillId="0" borderId="0" xfId="9" applyFont="1" applyAlignment="1">
      <alignment vertical="center" shrinkToFit="1"/>
    </xf>
    <xf numFmtId="193" fontId="5" fillId="0" borderId="4" xfId="9" applyNumberFormat="1" applyFont="1" applyFill="1" applyBorder="1" applyAlignment="1">
      <alignment horizontal="right" vertical="center"/>
    </xf>
    <xf numFmtId="0" fontId="5" fillId="3" borderId="10" xfId="17" applyFont="1" applyFill="1" applyBorder="1" applyAlignment="1">
      <alignment horizontal="center" vertical="center"/>
    </xf>
    <xf numFmtId="0" fontId="5" fillId="3" borderId="2" xfId="17" applyFont="1" applyFill="1" applyBorder="1" applyAlignment="1">
      <alignment horizontal="center" vertical="center"/>
    </xf>
    <xf numFmtId="41" fontId="5" fillId="3" borderId="11" xfId="17" applyNumberFormat="1" applyFont="1" applyFill="1" applyBorder="1" applyAlignment="1">
      <alignment vertical="center"/>
    </xf>
    <xf numFmtId="41" fontId="5" fillId="3" borderId="11" xfId="17" applyNumberFormat="1" applyFont="1" applyFill="1" applyBorder="1" applyAlignment="1">
      <alignment horizontal="center" vertical="center"/>
    </xf>
    <xf numFmtId="41" fontId="5" fillId="3" borderId="19" xfId="17" applyNumberFormat="1" applyFont="1" applyFill="1" applyBorder="1" applyAlignment="1">
      <alignment vertical="center"/>
    </xf>
    <xf numFmtId="41" fontId="5" fillId="3" borderId="19" xfId="9" applyFont="1" applyFill="1" applyBorder="1" applyAlignment="1">
      <alignment vertical="center"/>
    </xf>
    <xf numFmtId="0" fontId="5" fillId="3" borderId="15" xfId="17" applyFont="1" applyFill="1" applyBorder="1" applyAlignment="1">
      <alignment vertical="center"/>
    </xf>
    <xf numFmtId="180" fontId="20" fillId="0" borderId="6" xfId="9" applyNumberFormat="1" applyFont="1" applyFill="1" applyBorder="1" applyAlignment="1">
      <alignment vertical="center"/>
    </xf>
    <xf numFmtId="180" fontId="20" fillId="0" borderId="6" xfId="9" applyNumberFormat="1" applyFont="1" applyBorder="1" applyAlignment="1">
      <alignment vertical="center"/>
    </xf>
    <xf numFmtId="41" fontId="20" fillId="0" borderId="6" xfId="9" applyFont="1" applyBorder="1" applyAlignment="1">
      <alignment vertical="center"/>
    </xf>
    <xf numFmtId="182" fontId="20" fillId="0" borderId="6" xfId="9" applyNumberFormat="1" applyFont="1" applyBorder="1" applyAlignment="1">
      <alignment vertical="center"/>
    </xf>
    <xf numFmtId="0" fontId="20" fillId="0" borderId="0" xfId="18" applyFont="1" applyAlignment="1">
      <alignment vertical="center"/>
    </xf>
    <xf numFmtId="180" fontId="21" fillId="0" borderId="9" xfId="9" applyNumberFormat="1" applyFont="1" applyBorder="1" applyAlignment="1">
      <alignment horizontal="center" vertical="center"/>
    </xf>
    <xf numFmtId="41" fontId="21" fillId="0" borderId="9" xfId="9" applyFont="1" applyBorder="1" applyAlignment="1">
      <alignment vertical="center"/>
    </xf>
    <xf numFmtId="182" fontId="21" fillId="0" borderId="9" xfId="9" applyNumberFormat="1" applyFont="1" applyBorder="1" applyAlignment="1">
      <alignment vertical="center"/>
    </xf>
    <xf numFmtId="41" fontId="5" fillId="0" borderId="0" xfId="9" applyNumberFormat="1" applyFont="1" applyAlignment="1">
      <alignment vertical="center"/>
    </xf>
    <xf numFmtId="184" fontId="5" fillId="0" borderId="0" xfId="18" applyNumberFormat="1" applyFont="1" applyBorder="1" applyAlignment="1">
      <alignment vertical="center" shrinkToFit="1"/>
    </xf>
    <xf numFmtId="41" fontId="20" fillId="0" borderId="6" xfId="9" applyFont="1" applyBorder="1" applyAlignment="1">
      <alignment vertical="center" shrinkToFit="1"/>
    </xf>
    <xf numFmtId="41" fontId="5" fillId="0" borderId="16" xfId="9" applyFont="1" applyBorder="1" applyAlignment="1">
      <alignment horizontal="center" vertical="center" shrinkToFit="1"/>
    </xf>
    <xf numFmtId="41" fontId="7" fillId="0" borderId="0" xfId="9" applyFont="1" applyBorder="1" applyAlignment="1">
      <alignment horizontal="center" vertical="center"/>
    </xf>
    <xf numFmtId="176" fontId="7" fillId="0" borderId="0" xfId="9" applyNumberFormat="1" applyFont="1" applyBorder="1" applyAlignment="1">
      <alignment horizontal="center" vertical="center"/>
    </xf>
    <xf numFmtId="180" fontId="20" fillId="3" borderId="6" xfId="9" applyNumberFormat="1" applyFont="1" applyFill="1" applyBorder="1" applyAlignment="1">
      <alignment vertical="center"/>
    </xf>
    <xf numFmtId="41" fontId="20" fillId="4" borderId="6" xfId="9" applyFont="1" applyFill="1" applyBorder="1" applyAlignment="1">
      <alignment vertical="center" shrinkToFit="1"/>
    </xf>
    <xf numFmtId="41" fontId="20" fillId="4" borderId="6" xfId="9" applyFont="1" applyFill="1" applyBorder="1" applyAlignment="1">
      <alignment vertical="center"/>
    </xf>
    <xf numFmtId="41" fontId="20" fillId="3" borderId="6" xfId="9" applyFont="1" applyFill="1" applyBorder="1" applyAlignment="1">
      <alignment vertical="center"/>
    </xf>
    <xf numFmtId="182" fontId="20" fillId="3" borderId="6" xfId="9" applyNumberFormat="1" applyFont="1" applyFill="1" applyBorder="1" applyAlignment="1">
      <alignment vertical="center"/>
    </xf>
    <xf numFmtId="0" fontId="22" fillId="0" borderId="21" xfId="17" applyFont="1" applyBorder="1" applyAlignment="1">
      <alignment vertical="center"/>
    </xf>
    <xf numFmtId="41" fontId="5" fillId="2" borderId="19" xfId="17" applyNumberFormat="1" applyFont="1" applyFill="1" applyBorder="1" applyAlignment="1">
      <alignment vertical="center"/>
    </xf>
    <xf numFmtId="0" fontId="5" fillId="3" borderId="10" xfId="17" applyFont="1" applyFill="1" applyBorder="1" applyAlignment="1">
      <alignment horizontal="center" vertical="center"/>
    </xf>
    <xf numFmtId="0" fontId="5" fillId="3" borderId="2" xfId="17" applyFont="1" applyFill="1" applyBorder="1" applyAlignment="1">
      <alignment horizontal="center" vertical="center"/>
    </xf>
    <xf numFmtId="41" fontId="5" fillId="3" borderId="11" xfId="17" applyNumberFormat="1" applyFont="1" applyFill="1" applyBorder="1" applyAlignment="1">
      <alignment vertical="center"/>
    </xf>
    <xf numFmtId="41" fontId="5" fillId="3" borderId="11" xfId="17" applyNumberFormat="1" applyFont="1" applyFill="1" applyBorder="1" applyAlignment="1">
      <alignment horizontal="center" vertical="center"/>
    </xf>
    <xf numFmtId="41" fontId="5" fillId="3" borderId="19" xfId="17" applyNumberFormat="1" applyFont="1" applyFill="1" applyBorder="1" applyAlignment="1">
      <alignment vertical="center"/>
    </xf>
    <xf numFmtId="41" fontId="5" fillId="3" borderId="19" xfId="9" applyFont="1" applyFill="1" applyBorder="1" applyAlignment="1">
      <alignment vertical="center"/>
    </xf>
    <xf numFmtId="0" fontId="5" fillId="3" borderId="15" xfId="17" applyFont="1" applyFill="1" applyBorder="1" applyAlignment="1">
      <alignment vertical="center"/>
    </xf>
    <xf numFmtId="182" fontId="20" fillId="4" borderId="6" xfId="9" applyNumberFormat="1" applyFont="1" applyFill="1" applyBorder="1" applyAlignment="1">
      <alignment vertical="center"/>
    </xf>
    <xf numFmtId="41" fontId="20" fillId="0" borderId="6" xfId="9" applyFont="1" applyFill="1" applyBorder="1" applyAlignment="1">
      <alignment vertical="center"/>
    </xf>
    <xf numFmtId="41" fontId="5" fillId="2" borderId="40" xfId="17" applyNumberFormat="1" applyFont="1" applyFill="1" applyBorder="1" applyAlignment="1">
      <alignment vertical="center"/>
    </xf>
    <xf numFmtId="0" fontId="5" fillId="5" borderId="5" xfId="17" applyFont="1" applyFill="1" applyBorder="1" applyAlignment="1">
      <alignment horizontal="center" vertical="center"/>
    </xf>
    <xf numFmtId="0" fontId="5" fillId="5" borderId="28" xfId="17" applyFont="1" applyFill="1" applyBorder="1" applyAlignment="1">
      <alignment horizontal="center" vertical="center"/>
    </xf>
    <xf numFmtId="0" fontId="5" fillId="5" borderId="6" xfId="17" applyFont="1" applyFill="1" applyBorder="1" applyAlignment="1">
      <alignment horizontal="center" vertical="center"/>
    </xf>
    <xf numFmtId="0" fontId="5" fillId="5" borderId="18" xfId="17" applyFont="1" applyFill="1" applyBorder="1" applyAlignment="1">
      <alignment horizontal="center" vertical="center" wrapText="1"/>
    </xf>
    <xf numFmtId="0" fontId="5" fillId="0" borderId="24" xfId="18" applyFont="1" applyBorder="1" applyAlignment="1">
      <alignment horizontal="center" vertical="center"/>
    </xf>
    <xf numFmtId="0" fontId="5" fillId="0" borderId="26" xfId="18" applyFont="1" applyBorder="1" applyAlignment="1">
      <alignment horizontal="center" vertical="center"/>
    </xf>
    <xf numFmtId="0" fontId="5" fillId="0" borderId="8" xfId="17" applyFont="1" applyBorder="1" applyAlignment="1">
      <alignment horizontal="center" vertical="center"/>
    </xf>
    <xf numFmtId="0" fontId="5" fillId="0" borderId="24" xfId="18" applyFont="1" applyBorder="1" applyAlignment="1">
      <alignment horizontal="center" vertical="center"/>
    </xf>
    <xf numFmtId="0" fontId="5" fillId="0" borderId="26" xfId="18" applyFont="1" applyBorder="1" applyAlignment="1">
      <alignment horizontal="center" vertical="center"/>
    </xf>
    <xf numFmtId="0" fontId="5" fillId="0" borderId="8" xfId="17" applyFont="1" applyBorder="1" applyAlignment="1">
      <alignment horizontal="center" vertical="center"/>
    </xf>
    <xf numFmtId="0" fontId="5" fillId="0" borderId="24" xfId="18" applyFont="1" applyBorder="1" applyAlignment="1">
      <alignment horizontal="center" vertical="center"/>
    </xf>
    <xf numFmtId="0" fontId="5" fillId="0" borderId="26" xfId="18" applyFont="1" applyBorder="1" applyAlignment="1">
      <alignment horizontal="center" vertical="center"/>
    </xf>
    <xf numFmtId="0" fontId="5" fillId="0" borderId="8" xfId="17" applyFont="1" applyBorder="1" applyAlignment="1">
      <alignment horizontal="center" vertical="center"/>
    </xf>
    <xf numFmtId="188" fontId="5" fillId="0" borderId="0" xfId="18" applyNumberFormat="1" applyFont="1" applyBorder="1" applyAlignment="1">
      <alignment vertical="center"/>
    </xf>
    <xf numFmtId="41" fontId="5" fillId="0" borderId="40" xfId="17" applyNumberFormat="1" applyFont="1" applyFill="1" applyBorder="1" applyAlignment="1">
      <alignment vertical="center"/>
    </xf>
    <xf numFmtId="0" fontId="5" fillId="6" borderId="10" xfId="17" applyFont="1" applyFill="1" applyBorder="1" applyAlignment="1">
      <alignment horizontal="center" vertical="center"/>
    </xf>
    <xf numFmtId="0" fontId="5" fillId="6" borderId="2" xfId="17" applyFont="1" applyFill="1" applyBorder="1" applyAlignment="1">
      <alignment horizontal="center" vertical="center"/>
    </xf>
    <xf numFmtId="41" fontId="5" fillId="6" borderId="11" xfId="17" applyNumberFormat="1" applyFont="1" applyFill="1" applyBorder="1" applyAlignment="1">
      <alignment vertical="center"/>
    </xf>
    <xf numFmtId="41" fontId="5" fillId="6" borderId="11" xfId="17" applyNumberFormat="1" applyFont="1" applyFill="1" applyBorder="1" applyAlignment="1">
      <alignment horizontal="center" vertical="center"/>
    </xf>
    <xf numFmtId="41" fontId="5" fillId="6" borderId="19" xfId="17" applyNumberFormat="1" applyFont="1" applyFill="1" applyBorder="1" applyAlignment="1">
      <alignment vertical="center"/>
    </xf>
    <xf numFmtId="41" fontId="5" fillId="6" borderId="40" xfId="17" applyNumberFormat="1" applyFont="1" applyFill="1" applyBorder="1" applyAlignment="1">
      <alignment vertical="center"/>
    </xf>
    <xf numFmtId="41" fontId="20" fillId="0" borderId="6" xfId="9" applyFont="1" applyFill="1" applyBorder="1" applyAlignment="1">
      <alignment vertical="center" shrinkToFit="1"/>
    </xf>
    <xf numFmtId="182" fontId="20" fillId="0" borderId="6" xfId="9" applyNumberFormat="1" applyFont="1" applyFill="1" applyBorder="1" applyAlignment="1">
      <alignment vertical="center"/>
    </xf>
    <xf numFmtId="41" fontId="20" fillId="7" borderId="6" xfId="9" applyFont="1" applyFill="1" applyBorder="1" applyAlignment="1">
      <alignment vertical="center"/>
    </xf>
    <xf numFmtId="0" fontId="1" fillId="0" borderId="0" xfId="15" applyFont="1" applyAlignment="1">
      <alignment horizontal="center" vertical="center"/>
    </xf>
    <xf numFmtId="49" fontId="20" fillId="3" borderId="9" xfId="15" applyNumberFormat="1" applyFont="1" applyFill="1" applyBorder="1" applyAlignment="1">
      <alignment horizontal="center" vertical="center" wrapText="1"/>
    </xf>
    <xf numFmtId="3" fontId="20" fillId="3" borderId="9" xfId="15" applyNumberFormat="1" applyFont="1" applyFill="1" applyBorder="1" applyAlignment="1">
      <alignment horizontal="center" vertical="center" wrapText="1"/>
    </xf>
    <xf numFmtId="0" fontId="20" fillId="3" borderId="9" xfId="15" applyFont="1" applyFill="1" applyBorder="1" applyAlignment="1">
      <alignment horizontal="center" vertical="center" wrapText="1"/>
    </xf>
    <xf numFmtId="49" fontId="27" fillId="3" borderId="0" xfId="15" applyNumberFormat="1" applyFont="1" applyFill="1" applyBorder="1" applyAlignment="1">
      <alignment vertical="center" wrapText="1"/>
    </xf>
    <xf numFmtId="49" fontId="27" fillId="3" borderId="0" xfId="15" applyNumberFormat="1" applyFont="1" applyFill="1" applyAlignment="1">
      <alignment horizontal="center" vertical="center" wrapText="1"/>
    </xf>
    <xf numFmtId="0" fontId="5" fillId="0" borderId="35" xfId="18" applyFont="1" applyBorder="1" applyAlignment="1">
      <alignment horizontal="center" vertical="center"/>
    </xf>
    <xf numFmtId="49" fontId="20" fillId="5" borderId="9" xfId="15" applyNumberFormat="1" applyFont="1" applyFill="1" applyBorder="1" applyAlignment="1">
      <alignment horizontal="center" vertical="center" wrapText="1"/>
    </xf>
    <xf numFmtId="176" fontId="7" fillId="0" borderId="2" xfId="10" applyNumberFormat="1" applyFont="1" applyFill="1" applyBorder="1" applyAlignment="1">
      <alignment horizontal="center" vertical="center"/>
    </xf>
    <xf numFmtId="176" fontId="5" fillId="0" borderId="11" xfId="17" applyNumberFormat="1" applyFont="1" applyFill="1" applyBorder="1" applyAlignment="1">
      <alignment vertical="center"/>
    </xf>
    <xf numFmtId="176" fontId="5" fillId="0" borderId="11" xfId="17" applyNumberFormat="1" applyFont="1" applyBorder="1" applyAlignment="1">
      <alignment horizontal="center" vertical="center"/>
    </xf>
    <xf numFmtId="176" fontId="5" fillId="0" borderId="11" xfId="17" applyNumberFormat="1" applyFont="1" applyBorder="1" applyAlignment="1">
      <alignment vertical="center"/>
    </xf>
    <xf numFmtId="176" fontId="5" fillId="0" borderId="19" xfId="17" applyNumberFormat="1" applyFont="1" applyBorder="1" applyAlignment="1">
      <alignment vertical="center"/>
    </xf>
    <xf numFmtId="176" fontId="7" fillId="0" borderId="3" xfId="10" applyNumberFormat="1" applyFont="1" applyFill="1" applyBorder="1" applyAlignment="1">
      <alignment horizontal="center" vertical="center"/>
    </xf>
    <xf numFmtId="176" fontId="5" fillId="0" borderId="13" xfId="17" applyNumberFormat="1" applyFont="1" applyFill="1" applyBorder="1" applyAlignment="1">
      <alignment vertical="center"/>
    </xf>
    <xf numFmtId="176" fontId="5" fillId="0" borderId="13" xfId="17" applyNumberFormat="1" applyFont="1" applyBorder="1" applyAlignment="1">
      <alignment horizontal="center" vertical="center"/>
    </xf>
    <xf numFmtId="176" fontId="5" fillId="0" borderId="13" xfId="17" applyNumberFormat="1" applyFont="1" applyBorder="1" applyAlignment="1">
      <alignment vertical="center"/>
    </xf>
    <xf numFmtId="176" fontId="5" fillId="0" borderId="20" xfId="17" applyNumberFormat="1" applyFont="1" applyBorder="1" applyAlignment="1">
      <alignment vertical="center"/>
    </xf>
    <xf numFmtId="176" fontId="5" fillId="0" borderId="11" xfId="17" applyNumberFormat="1" applyFont="1" applyFill="1" applyBorder="1" applyAlignment="1">
      <alignment horizontal="center" vertical="center"/>
    </xf>
    <xf numFmtId="176" fontId="5" fillId="6" borderId="11" xfId="17" applyNumberFormat="1" applyFont="1" applyFill="1" applyBorder="1" applyAlignment="1">
      <alignment vertical="center"/>
    </xf>
    <xf numFmtId="176" fontId="5" fillId="6" borderId="11" xfId="17" applyNumberFormat="1" applyFont="1" applyFill="1" applyBorder="1" applyAlignment="1">
      <alignment horizontal="center" vertical="center"/>
    </xf>
    <xf numFmtId="176" fontId="5" fillId="0" borderId="40" xfId="17" applyNumberFormat="1" applyFont="1" applyFill="1" applyBorder="1" applyAlignment="1">
      <alignment vertical="center"/>
    </xf>
    <xf numFmtId="176" fontId="5" fillId="6" borderId="40" xfId="17" applyNumberFormat="1" applyFont="1" applyFill="1" applyBorder="1" applyAlignment="1">
      <alignment vertical="center"/>
    </xf>
    <xf numFmtId="176" fontId="5" fillId="0" borderId="31" xfId="17" applyNumberFormat="1" applyFont="1" applyFill="1" applyBorder="1" applyAlignment="1">
      <alignment horizontal="center" vertical="center"/>
    </xf>
    <xf numFmtId="176" fontId="5" fillId="0" borderId="31" xfId="17" applyNumberFormat="1" applyFont="1" applyBorder="1" applyAlignment="1">
      <alignment horizontal="center" vertical="center"/>
    </xf>
    <xf numFmtId="176" fontId="5" fillId="0" borderId="0" xfId="17" applyNumberFormat="1" applyFont="1" applyAlignment="1">
      <alignment vertical="center"/>
    </xf>
    <xf numFmtId="176" fontId="20" fillId="0" borderId="6" xfId="9" applyNumberFormat="1" applyFont="1" applyFill="1" applyBorder="1" applyAlignment="1">
      <alignment vertical="center"/>
    </xf>
    <xf numFmtId="176" fontId="20" fillId="0" borderId="6" xfId="9" applyNumberFormat="1" applyFont="1" applyBorder="1" applyAlignment="1">
      <alignment vertical="center"/>
    </xf>
    <xf numFmtId="176" fontId="20" fillId="3" borderId="6" xfId="9" applyNumberFormat="1" applyFont="1" applyFill="1" applyBorder="1" applyAlignment="1">
      <alignment vertical="center"/>
    </xf>
    <xf numFmtId="176" fontId="20" fillId="4" borderId="6" xfId="9" applyNumberFormat="1" applyFont="1" applyFill="1" applyBorder="1" applyAlignment="1">
      <alignment vertical="center" shrinkToFit="1"/>
    </xf>
    <xf numFmtId="176" fontId="20" fillId="0" borderId="6" xfId="9" applyNumberFormat="1" applyFont="1" applyBorder="1" applyAlignment="1">
      <alignment vertical="center" shrinkToFit="1"/>
    </xf>
    <xf numFmtId="176" fontId="20" fillId="4" borderId="6" xfId="9" applyNumberFormat="1" applyFont="1" applyFill="1" applyBorder="1" applyAlignment="1">
      <alignment vertical="center"/>
    </xf>
    <xf numFmtId="176" fontId="5" fillId="0" borderId="19" xfId="17" applyNumberFormat="1" applyFont="1" applyFill="1" applyBorder="1" applyAlignment="1">
      <alignment vertical="center"/>
    </xf>
    <xf numFmtId="176" fontId="5" fillId="6" borderId="19" xfId="17" applyNumberFormat="1" applyFont="1" applyFill="1" applyBorder="1" applyAlignment="1">
      <alignment vertical="center"/>
    </xf>
    <xf numFmtId="210" fontId="20" fillId="4" borderId="6" xfId="9" applyNumberFormat="1" applyFont="1" applyFill="1" applyBorder="1" applyAlignment="1">
      <alignment vertical="center"/>
    </xf>
    <xf numFmtId="210" fontId="20" fillId="3" borderId="6" xfId="9" applyNumberFormat="1" applyFont="1" applyFill="1" applyBorder="1" applyAlignment="1">
      <alignment vertical="center"/>
    </xf>
    <xf numFmtId="210" fontId="20" fillId="0" borderId="6" xfId="9" applyNumberFormat="1" applyFont="1" applyBorder="1" applyAlignment="1">
      <alignment vertical="center"/>
    </xf>
    <xf numFmtId="210" fontId="20" fillId="0" borderId="6" xfId="9" applyNumberFormat="1" applyFont="1" applyFill="1" applyBorder="1" applyAlignment="1">
      <alignment vertical="center"/>
    </xf>
    <xf numFmtId="0" fontId="40" fillId="0" borderId="0" xfId="15" applyFont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center" vertical="center"/>
    </xf>
    <xf numFmtId="176" fontId="2" fillId="0" borderId="9" xfId="1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2" fillId="0" borderId="0" xfId="0" applyFont="1" applyFill="1">
      <alignment vertical="center"/>
    </xf>
    <xf numFmtId="176" fontId="41" fillId="0" borderId="9" xfId="10" applyNumberFormat="1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39" fillId="0" borderId="0" xfId="0" applyFont="1" applyFill="1">
      <alignment vertical="center"/>
    </xf>
    <xf numFmtId="0" fontId="39" fillId="0" borderId="0" xfId="0" applyFont="1" applyFill="1" applyAlignment="1">
      <alignment vertical="center"/>
    </xf>
    <xf numFmtId="49" fontId="20" fillId="5" borderId="9" xfId="15" applyNumberFormat="1" applyFont="1" applyFill="1" applyBorder="1" applyAlignment="1">
      <alignment horizontal="center" vertical="center" wrapText="1"/>
    </xf>
    <xf numFmtId="49" fontId="20" fillId="3" borderId="9" xfId="15" applyNumberFormat="1" applyFont="1" applyFill="1" applyBorder="1" applyAlignment="1">
      <alignment horizontal="center" vertical="center" wrapText="1"/>
    </xf>
    <xf numFmtId="49" fontId="27" fillId="3" borderId="0" xfId="15" applyNumberFormat="1" applyFont="1" applyFill="1" applyAlignment="1">
      <alignment horizontal="center" vertical="center" wrapText="1"/>
    </xf>
    <xf numFmtId="49" fontId="25" fillId="3" borderId="4" xfId="15" applyNumberFormat="1" applyFont="1" applyFill="1" applyBorder="1" applyAlignment="1">
      <alignment horizontal="right" vertical="center" wrapText="1"/>
    </xf>
    <xf numFmtId="49" fontId="26" fillId="5" borderId="9" xfId="15" applyNumberFormat="1" applyFont="1" applyFill="1" applyBorder="1" applyAlignment="1">
      <alignment horizontal="center" vertical="center" wrapText="1"/>
    </xf>
    <xf numFmtId="49" fontId="20" fillId="5" borderId="9" xfId="15" applyNumberFormat="1" applyFont="1" applyFill="1" applyBorder="1" applyAlignment="1">
      <alignment horizontal="center" vertical="center" wrapText="1"/>
    </xf>
    <xf numFmtId="49" fontId="25" fillId="3" borderId="0" xfId="15" applyNumberFormat="1" applyFont="1" applyFill="1" applyBorder="1" applyAlignment="1">
      <alignment horizontal="right" vertical="center" wrapText="1"/>
    </xf>
    <xf numFmtId="49" fontId="39" fillId="3" borderId="0" xfId="15" applyNumberFormat="1" applyFont="1" applyFill="1" applyAlignment="1">
      <alignment horizontal="left" vertical="center" wrapText="1"/>
    </xf>
    <xf numFmtId="41" fontId="5" fillId="0" borderId="0" xfId="9" applyFont="1" applyAlignment="1">
      <alignment horizontal="center" vertical="center"/>
    </xf>
    <xf numFmtId="41" fontId="5" fillId="0" borderId="15" xfId="9" applyFont="1" applyBorder="1" applyAlignment="1">
      <alignment horizontal="center" vertical="center"/>
    </xf>
    <xf numFmtId="0" fontId="5" fillId="0" borderId="41" xfId="17" applyFont="1" applyFill="1" applyBorder="1" applyAlignment="1">
      <alignment horizontal="center" vertical="center"/>
    </xf>
    <xf numFmtId="0" fontId="5" fillId="0" borderId="7" xfId="17" applyFont="1" applyFill="1" applyBorder="1" applyAlignment="1">
      <alignment horizontal="center" vertical="center"/>
    </xf>
    <xf numFmtId="182" fontId="5" fillId="0" borderId="41" xfId="9" applyNumberFormat="1" applyFont="1" applyBorder="1" applyAlignment="1">
      <alignment horizontal="center" vertical="center"/>
    </xf>
    <xf numFmtId="182" fontId="5" fillId="0" borderId="8" xfId="9" applyNumberFormat="1" applyFont="1" applyBorder="1" applyAlignment="1">
      <alignment horizontal="center" vertical="center"/>
    </xf>
    <xf numFmtId="0" fontId="5" fillId="0" borderId="24" xfId="18" applyFont="1" applyBorder="1" applyAlignment="1">
      <alignment horizontal="center" vertical="center"/>
    </xf>
    <xf numFmtId="0" fontId="5" fillId="0" borderId="26" xfId="18" applyFont="1" applyBorder="1" applyAlignment="1">
      <alignment horizontal="center" vertical="center"/>
    </xf>
    <xf numFmtId="41" fontId="5" fillId="0" borderId="1" xfId="9" applyFont="1" applyBorder="1" applyAlignment="1">
      <alignment horizontal="center" vertical="center" shrinkToFit="1"/>
    </xf>
    <xf numFmtId="41" fontId="5" fillId="0" borderId="44" xfId="9" applyFont="1" applyBorder="1" applyAlignment="1">
      <alignment horizontal="center" vertical="center" shrinkToFit="1"/>
    </xf>
    <xf numFmtId="41" fontId="5" fillId="0" borderId="41" xfId="9" applyFont="1" applyBorder="1" applyAlignment="1">
      <alignment horizontal="center" vertical="center"/>
    </xf>
    <xf numFmtId="41" fontId="5" fillId="0" borderId="8" xfId="9" applyFont="1" applyBorder="1" applyAlignment="1">
      <alignment horizontal="center" vertical="center"/>
    </xf>
    <xf numFmtId="180" fontId="5" fillId="0" borderId="41" xfId="9" applyNumberFormat="1" applyFont="1" applyBorder="1" applyAlignment="1">
      <alignment horizontal="center" vertical="center"/>
    </xf>
    <xf numFmtId="180" fontId="5" fillId="0" borderId="8" xfId="9" applyNumberFormat="1" applyFont="1" applyBorder="1" applyAlignment="1">
      <alignment horizontal="center" vertical="center"/>
    </xf>
    <xf numFmtId="41" fontId="5" fillId="0" borderId="0" xfId="9" applyFont="1" applyAlignment="1">
      <alignment horizontal="left" vertical="center"/>
    </xf>
    <xf numFmtId="41" fontId="5" fillId="0" borderId="15" xfId="9" applyFont="1" applyBorder="1" applyAlignment="1">
      <alignment horizontal="left" vertical="center"/>
    </xf>
    <xf numFmtId="0" fontId="5" fillId="0" borderId="28" xfId="17" applyFont="1" applyFill="1" applyBorder="1" applyAlignment="1">
      <alignment horizontal="center" vertical="center"/>
    </xf>
    <xf numFmtId="0" fontId="5" fillId="5" borderId="18" xfId="17" applyFont="1" applyFill="1" applyBorder="1" applyAlignment="1">
      <alignment horizontal="center" vertical="center"/>
    </xf>
    <xf numFmtId="0" fontId="5" fillId="5" borderId="8" xfId="17" applyFont="1" applyFill="1" applyBorder="1" applyAlignment="1">
      <alignment horizontal="center" vertical="center"/>
    </xf>
    <xf numFmtId="41" fontId="5" fillId="0" borderId="0" xfId="9" applyFont="1" applyAlignment="1">
      <alignment horizontal="center" vertical="center" shrinkToFit="1"/>
    </xf>
    <xf numFmtId="41" fontId="5" fillId="0" borderId="15" xfId="9" applyFont="1" applyBorder="1" applyAlignment="1">
      <alignment horizontal="center" vertical="center" shrinkToFit="1"/>
    </xf>
    <xf numFmtId="0" fontId="5" fillId="0" borderId="18" xfId="17" applyFont="1" applyBorder="1" applyAlignment="1">
      <alignment horizontal="center" vertical="center"/>
    </xf>
    <xf numFmtId="0" fontId="5" fillId="0" borderId="8" xfId="17" applyFont="1" applyBorder="1" applyAlignment="1">
      <alignment horizontal="center" vertical="center"/>
    </xf>
  </cellXfs>
  <cellStyles count="454">
    <cellStyle name="_2002상수도통계(총괄)" xfId="33"/>
    <cellStyle name="고정소숫점" xfId="1"/>
    <cellStyle name="고정출력1" xfId="2"/>
    <cellStyle name="고정출력2" xfId="3"/>
    <cellStyle name="날짜" xfId="4"/>
    <cellStyle name="달러" xfId="5"/>
    <cellStyle name="뒤에 오는 하이퍼링크_0829광역시원단위추정(최종).xls Chart 1" xfId="6"/>
    <cellStyle name="똿뗦먛귟 [0.00]_PRODUCT DETAIL Q1" xfId="34"/>
    <cellStyle name="똿뗦먛귟_PRODUCT DETAIL Q1" xfId="35"/>
    <cellStyle name="믅됞 [0.00]_PRODUCT DETAIL Q1" xfId="36"/>
    <cellStyle name="믅됞_PRODUCT DETAIL Q1" xfId="37"/>
    <cellStyle name="백분율 2" xfId="7"/>
    <cellStyle name="뷭?_BOOKSHIP" xfId="8"/>
    <cellStyle name="숫자(R)" xfId="38"/>
    <cellStyle name="쉼표 [0]" xfId="9" builtinId="6"/>
    <cellStyle name="쉼표 [0] 2" xfId="10"/>
    <cellStyle name="쉼표 [0] 2 2" xfId="39"/>
    <cellStyle name="쉼표 [0] 3" xfId="11"/>
    <cellStyle name="쉼표 [0] 3 2" xfId="40"/>
    <cellStyle name="쉼표 [0] 4" xfId="41"/>
    <cellStyle name="쉼표 [0] 5" xfId="42"/>
    <cellStyle name="스타일 1" xfId="43"/>
    <cellStyle name="자리수" xfId="12"/>
    <cellStyle name="자리수0" xfId="13"/>
    <cellStyle name="콤마 [0]" xfId="44"/>
    <cellStyle name="콤마_(type)총괄" xfId="45"/>
    <cellStyle name="퍼센트" xfId="14"/>
    <cellStyle name="표준" xfId="0" builtinId="0"/>
    <cellStyle name="표준 10" xfId="46"/>
    <cellStyle name="표준 100" xfId="47"/>
    <cellStyle name="표준 101" xfId="48"/>
    <cellStyle name="표준 102" xfId="49"/>
    <cellStyle name="표준 103" xfId="50"/>
    <cellStyle name="표준 104" xfId="51"/>
    <cellStyle name="표준 105" xfId="52"/>
    <cellStyle name="표준 106" xfId="53"/>
    <cellStyle name="표준 107" xfId="54"/>
    <cellStyle name="표준 108" xfId="55"/>
    <cellStyle name="표준 109" xfId="56"/>
    <cellStyle name="표준 11" xfId="57"/>
    <cellStyle name="표준 110" xfId="58"/>
    <cellStyle name="표준 111" xfId="59"/>
    <cellStyle name="표준 112" xfId="60"/>
    <cellStyle name="표준 113" xfId="61"/>
    <cellStyle name="표준 114" xfId="62"/>
    <cellStyle name="표준 115" xfId="63"/>
    <cellStyle name="표준 116" xfId="64"/>
    <cellStyle name="표준 117" xfId="65"/>
    <cellStyle name="표준 118" xfId="66"/>
    <cellStyle name="표준 119" xfId="67"/>
    <cellStyle name="표준 12" xfId="68"/>
    <cellStyle name="표준 120" xfId="69"/>
    <cellStyle name="표준 121" xfId="70"/>
    <cellStyle name="표준 122" xfId="71"/>
    <cellStyle name="표준 123" xfId="72"/>
    <cellStyle name="표준 124" xfId="73"/>
    <cellStyle name="표준 125" xfId="74"/>
    <cellStyle name="표준 126" xfId="75"/>
    <cellStyle name="표준 127" xfId="76"/>
    <cellStyle name="표준 128" xfId="77"/>
    <cellStyle name="표준 129" xfId="78"/>
    <cellStyle name="표준 13" xfId="79"/>
    <cellStyle name="표준 130" xfId="80"/>
    <cellStyle name="표준 131" xfId="81"/>
    <cellStyle name="표준 132" xfId="82"/>
    <cellStyle name="표준 133" xfId="83"/>
    <cellStyle name="표준 134" xfId="84"/>
    <cellStyle name="표준 135" xfId="85"/>
    <cellStyle name="표준 136" xfId="86"/>
    <cellStyle name="표준 137" xfId="87"/>
    <cellStyle name="표준 138" xfId="88"/>
    <cellStyle name="표준 139" xfId="89"/>
    <cellStyle name="표준 14" xfId="90"/>
    <cellStyle name="표준 140" xfId="91"/>
    <cellStyle name="표준 141" xfId="92"/>
    <cellStyle name="표준 142" xfId="93"/>
    <cellStyle name="표준 143" xfId="94"/>
    <cellStyle name="표준 144" xfId="95"/>
    <cellStyle name="표준 145" xfId="96"/>
    <cellStyle name="표준 146" xfId="97"/>
    <cellStyle name="표준 147" xfId="98"/>
    <cellStyle name="표준 148" xfId="99"/>
    <cellStyle name="표준 149" xfId="100"/>
    <cellStyle name="표준 15" xfId="101"/>
    <cellStyle name="표준 150" xfId="102"/>
    <cellStyle name="표준 151" xfId="103"/>
    <cellStyle name="표준 152" xfId="104"/>
    <cellStyle name="표준 153" xfId="105"/>
    <cellStyle name="표준 154" xfId="106"/>
    <cellStyle name="표준 155" xfId="107"/>
    <cellStyle name="표준 156" xfId="108"/>
    <cellStyle name="표준 157" xfId="109"/>
    <cellStyle name="표준 158" xfId="110"/>
    <cellStyle name="표준 159" xfId="111"/>
    <cellStyle name="표준 16" xfId="112"/>
    <cellStyle name="표준 160" xfId="113"/>
    <cellStyle name="표준 161" xfId="114"/>
    <cellStyle name="표준 162" xfId="115"/>
    <cellStyle name="표준 163" xfId="116"/>
    <cellStyle name="표준 164" xfId="117"/>
    <cellStyle name="표준 165" xfId="118"/>
    <cellStyle name="표준 166" xfId="119"/>
    <cellStyle name="표준 167" xfId="120"/>
    <cellStyle name="표준 168" xfId="121"/>
    <cellStyle name="표준 169" xfId="122"/>
    <cellStyle name="표준 17" xfId="123"/>
    <cellStyle name="표준 170" xfId="124"/>
    <cellStyle name="표준 171" xfId="125"/>
    <cellStyle name="표준 172" xfId="126"/>
    <cellStyle name="표준 173" xfId="127"/>
    <cellStyle name="표준 174" xfId="128"/>
    <cellStyle name="표준 175" xfId="129"/>
    <cellStyle name="표준 176" xfId="130"/>
    <cellStyle name="표준 177" xfId="131"/>
    <cellStyle name="표준 178" xfId="132"/>
    <cellStyle name="표준 179" xfId="133"/>
    <cellStyle name="표준 18" xfId="134"/>
    <cellStyle name="표준 180" xfId="135"/>
    <cellStyle name="표준 181" xfId="136"/>
    <cellStyle name="표준 182" xfId="137"/>
    <cellStyle name="표준 183" xfId="138"/>
    <cellStyle name="표준 184" xfId="139"/>
    <cellStyle name="표준 185" xfId="140"/>
    <cellStyle name="표준 186" xfId="141"/>
    <cellStyle name="표준 187" xfId="142"/>
    <cellStyle name="표준 188" xfId="143"/>
    <cellStyle name="표준 189" xfId="144"/>
    <cellStyle name="표준 19" xfId="145"/>
    <cellStyle name="표준 190" xfId="146"/>
    <cellStyle name="표준 191" xfId="147"/>
    <cellStyle name="표준 192" xfId="148"/>
    <cellStyle name="표준 193" xfId="149"/>
    <cellStyle name="표준 194" xfId="150"/>
    <cellStyle name="표준 195" xfId="151"/>
    <cellStyle name="표준 196" xfId="152"/>
    <cellStyle name="표준 197" xfId="153"/>
    <cellStyle name="표준 198" xfId="154"/>
    <cellStyle name="표준 199" xfId="155"/>
    <cellStyle name="표준 2" xfId="15"/>
    <cellStyle name="표준 2 2" xfId="156"/>
    <cellStyle name="표준 2_1.기초자료조사" xfId="157"/>
    <cellStyle name="표준 20" xfId="158"/>
    <cellStyle name="표준 20 2" xfId="159"/>
    <cellStyle name="표준 20 3" xfId="160"/>
    <cellStyle name="표준 20 4" xfId="161"/>
    <cellStyle name="표준 20 5" xfId="162"/>
    <cellStyle name="표준 200" xfId="163"/>
    <cellStyle name="표준 201" xfId="164"/>
    <cellStyle name="표준 202" xfId="165"/>
    <cellStyle name="표준 203" xfId="166"/>
    <cellStyle name="표준 204" xfId="167"/>
    <cellStyle name="표준 205" xfId="168"/>
    <cellStyle name="표준 206" xfId="169"/>
    <cellStyle name="표준 207" xfId="170"/>
    <cellStyle name="표준 208" xfId="171"/>
    <cellStyle name="표준 209" xfId="172"/>
    <cellStyle name="표준 21" xfId="173"/>
    <cellStyle name="표준 21 2" xfId="174"/>
    <cellStyle name="표준 21 3" xfId="175"/>
    <cellStyle name="표준 21 4" xfId="176"/>
    <cellStyle name="표준 21 5" xfId="177"/>
    <cellStyle name="표준 210" xfId="178"/>
    <cellStyle name="표준 211" xfId="179"/>
    <cellStyle name="표준 212" xfId="180"/>
    <cellStyle name="표준 213" xfId="181"/>
    <cellStyle name="표준 214" xfId="182"/>
    <cellStyle name="표준 215" xfId="183"/>
    <cellStyle name="표준 216" xfId="184"/>
    <cellStyle name="표준 217" xfId="185"/>
    <cellStyle name="표준 218" xfId="186"/>
    <cellStyle name="표준 219" xfId="187"/>
    <cellStyle name="표준 22" xfId="188"/>
    <cellStyle name="표준 22 2" xfId="189"/>
    <cellStyle name="표준 22 3" xfId="190"/>
    <cellStyle name="표준 22 4" xfId="191"/>
    <cellStyle name="표준 22 5" xfId="192"/>
    <cellStyle name="표준 220" xfId="193"/>
    <cellStyle name="표준 221" xfId="194"/>
    <cellStyle name="표준 222" xfId="195"/>
    <cellStyle name="표준 223" xfId="196"/>
    <cellStyle name="표준 224" xfId="197"/>
    <cellStyle name="표준 225" xfId="198"/>
    <cellStyle name="표준 226" xfId="199"/>
    <cellStyle name="표준 227" xfId="200"/>
    <cellStyle name="표준 228" xfId="201"/>
    <cellStyle name="표준 229" xfId="202"/>
    <cellStyle name="표준 23" xfId="203"/>
    <cellStyle name="표준 230" xfId="204"/>
    <cellStyle name="표준 231" xfId="205"/>
    <cellStyle name="표준 232" xfId="206"/>
    <cellStyle name="표준 233" xfId="207"/>
    <cellStyle name="표준 234" xfId="208"/>
    <cellStyle name="표준 235" xfId="209"/>
    <cellStyle name="표준 236" xfId="210"/>
    <cellStyle name="표준 237" xfId="211"/>
    <cellStyle name="표준 238" xfId="212"/>
    <cellStyle name="표준 239" xfId="213"/>
    <cellStyle name="표준 24" xfId="214"/>
    <cellStyle name="표준 240" xfId="215"/>
    <cellStyle name="표준 241" xfId="216"/>
    <cellStyle name="표준 242" xfId="217"/>
    <cellStyle name="표준 243" xfId="218"/>
    <cellStyle name="표준 244" xfId="219"/>
    <cellStyle name="표준 245" xfId="220"/>
    <cellStyle name="표준 246" xfId="221"/>
    <cellStyle name="표준 247" xfId="222"/>
    <cellStyle name="표준 248" xfId="223"/>
    <cellStyle name="표준 249" xfId="224"/>
    <cellStyle name="표준 25" xfId="225"/>
    <cellStyle name="표준 250" xfId="226"/>
    <cellStyle name="표준 251" xfId="227"/>
    <cellStyle name="표준 252" xfId="228"/>
    <cellStyle name="표준 253" xfId="229"/>
    <cellStyle name="표준 254" xfId="230"/>
    <cellStyle name="표준 255" xfId="231"/>
    <cellStyle name="표준 256" xfId="232"/>
    <cellStyle name="표준 257" xfId="233"/>
    <cellStyle name="표준 258" xfId="234"/>
    <cellStyle name="표준 259" xfId="235"/>
    <cellStyle name="표준 26" xfId="236"/>
    <cellStyle name="표준 260" xfId="237"/>
    <cellStyle name="표준 261" xfId="238"/>
    <cellStyle name="표준 262" xfId="239"/>
    <cellStyle name="표준 263" xfId="240"/>
    <cellStyle name="표준 264" xfId="241"/>
    <cellStyle name="표준 265" xfId="242"/>
    <cellStyle name="표준 266" xfId="243"/>
    <cellStyle name="표준 267" xfId="244"/>
    <cellStyle name="표준 268" xfId="245"/>
    <cellStyle name="표준 269" xfId="246"/>
    <cellStyle name="표준 27" xfId="247"/>
    <cellStyle name="표준 270" xfId="248"/>
    <cellStyle name="표준 271" xfId="249"/>
    <cellStyle name="표준 272" xfId="250"/>
    <cellStyle name="표준 273" xfId="251"/>
    <cellStyle name="표준 274" xfId="252"/>
    <cellStyle name="표준 275" xfId="253"/>
    <cellStyle name="표준 276" xfId="254"/>
    <cellStyle name="표준 277" xfId="255"/>
    <cellStyle name="표준 278" xfId="256"/>
    <cellStyle name="표준 279" xfId="257"/>
    <cellStyle name="표준 28" xfId="258"/>
    <cellStyle name="표준 280" xfId="259"/>
    <cellStyle name="표준 281" xfId="260"/>
    <cellStyle name="표준 282" xfId="261"/>
    <cellStyle name="표준 283" xfId="262"/>
    <cellStyle name="표준 284" xfId="263"/>
    <cellStyle name="표준 285" xfId="264"/>
    <cellStyle name="표준 286" xfId="265"/>
    <cellStyle name="표준 287" xfId="266"/>
    <cellStyle name="표준 288" xfId="267"/>
    <cellStyle name="표준 289" xfId="268"/>
    <cellStyle name="표준 29" xfId="269"/>
    <cellStyle name="표준 290" xfId="270"/>
    <cellStyle name="표준 291" xfId="271"/>
    <cellStyle name="표준 292" xfId="272"/>
    <cellStyle name="표준 293" xfId="273"/>
    <cellStyle name="표준 294" xfId="274"/>
    <cellStyle name="표준 295" xfId="275"/>
    <cellStyle name="표준 296" xfId="276"/>
    <cellStyle name="표준 297" xfId="277"/>
    <cellStyle name="표준 298" xfId="278"/>
    <cellStyle name="표준 299" xfId="279"/>
    <cellStyle name="표준 3" xfId="16"/>
    <cellStyle name="표준 3 2" xfId="280"/>
    <cellStyle name="표준 3_1.기초자료조사" xfId="281"/>
    <cellStyle name="표준 30" xfId="282"/>
    <cellStyle name="표준 300" xfId="283"/>
    <cellStyle name="표준 301" xfId="284"/>
    <cellStyle name="표준 302" xfId="285"/>
    <cellStyle name="표준 303" xfId="286"/>
    <cellStyle name="표준 31" xfId="287"/>
    <cellStyle name="표준 32" xfId="288"/>
    <cellStyle name="표준 33" xfId="289"/>
    <cellStyle name="표준 34" xfId="290"/>
    <cellStyle name="표준 35" xfId="291"/>
    <cellStyle name="표준 36" xfId="292"/>
    <cellStyle name="표준 37" xfId="293"/>
    <cellStyle name="표준 38" xfId="294"/>
    <cellStyle name="표준 38 2" xfId="295"/>
    <cellStyle name="표준 38 3" xfId="296"/>
    <cellStyle name="표준 38 4" xfId="297"/>
    <cellStyle name="표준 39" xfId="298"/>
    <cellStyle name="표준 39 2" xfId="299"/>
    <cellStyle name="표준 39 3" xfId="300"/>
    <cellStyle name="표준 39 4" xfId="301"/>
    <cellStyle name="표준 4" xfId="302"/>
    <cellStyle name="표준 40" xfId="303"/>
    <cellStyle name="표준 40 2" xfId="304"/>
    <cellStyle name="표준 40 3" xfId="305"/>
    <cellStyle name="표준 40 4" xfId="306"/>
    <cellStyle name="표준 41" xfId="307"/>
    <cellStyle name="표준 41 2" xfId="308"/>
    <cellStyle name="표준 41 3" xfId="309"/>
    <cellStyle name="표준 41 4" xfId="310"/>
    <cellStyle name="표준 42" xfId="311"/>
    <cellStyle name="표준 42 2" xfId="312"/>
    <cellStyle name="표준 42 3" xfId="313"/>
    <cellStyle name="표준 42 4" xfId="314"/>
    <cellStyle name="표준 43" xfId="315"/>
    <cellStyle name="표준 44" xfId="316"/>
    <cellStyle name="표준 44 2" xfId="317"/>
    <cellStyle name="표준 44 3" xfId="318"/>
    <cellStyle name="표준 44 4" xfId="319"/>
    <cellStyle name="표준 45" xfId="320"/>
    <cellStyle name="표준 45 2" xfId="321"/>
    <cellStyle name="표준 45 3" xfId="322"/>
    <cellStyle name="표준 45 4" xfId="323"/>
    <cellStyle name="표준 46" xfId="324"/>
    <cellStyle name="표준 46 2" xfId="325"/>
    <cellStyle name="표준 46 3" xfId="326"/>
    <cellStyle name="표준 46 4" xfId="327"/>
    <cellStyle name="표준 47" xfId="328"/>
    <cellStyle name="표준 47 2" xfId="329"/>
    <cellStyle name="표준 47 3" xfId="330"/>
    <cellStyle name="표준 47 4" xfId="331"/>
    <cellStyle name="표준 48" xfId="332"/>
    <cellStyle name="표준 48 2" xfId="333"/>
    <cellStyle name="표준 48 3" xfId="334"/>
    <cellStyle name="표준 48 4" xfId="335"/>
    <cellStyle name="표준 49" xfId="336"/>
    <cellStyle name="표준 49 2" xfId="337"/>
    <cellStyle name="표준 49 3" xfId="338"/>
    <cellStyle name="표준 49 4" xfId="339"/>
    <cellStyle name="표준 5" xfId="340"/>
    <cellStyle name="표준 50" xfId="341"/>
    <cellStyle name="표준 50 2" xfId="342"/>
    <cellStyle name="표준 50 3" xfId="343"/>
    <cellStyle name="표준 50 4" xfId="344"/>
    <cellStyle name="표준 51" xfId="345"/>
    <cellStyle name="표준 51 2" xfId="346"/>
    <cellStyle name="표준 51 3" xfId="347"/>
    <cellStyle name="표준 51 4" xfId="348"/>
    <cellStyle name="표준 52" xfId="349"/>
    <cellStyle name="표준 52 2" xfId="350"/>
    <cellStyle name="표준 52 3" xfId="351"/>
    <cellStyle name="표준 52 4" xfId="352"/>
    <cellStyle name="표준 53" xfId="353"/>
    <cellStyle name="표준 53 2" xfId="354"/>
    <cellStyle name="표준 53 3" xfId="355"/>
    <cellStyle name="표준 53 4" xfId="356"/>
    <cellStyle name="표준 54" xfId="357"/>
    <cellStyle name="표준 54 2" xfId="358"/>
    <cellStyle name="표준 54 3" xfId="359"/>
    <cellStyle name="표준 54 4" xfId="360"/>
    <cellStyle name="표준 55" xfId="361"/>
    <cellStyle name="표준 55 2" xfId="362"/>
    <cellStyle name="표준 55 3" xfId="363"/>
    <cellStyle name="표준 55 4" xfId="364"/>
    <cellStyle name="표준 56" xfId="365"/>
    <cellStyle name="표준 56 2" xfId="366"/>
    <cellStyle name="표준 56 3" xfId="367"/>
    <cellStyle name="표준 56 4" xfId="368"/>
    <cellStyle name="표준 57" xfId="369"/>
    <cellStyle name="표준 57 2" xfId="370"/>
    <cellStyle name="표준 57 3" xfId="371"/>
    <cellStyle name="표준 57 4" xfId="372"/>
    <cellStyle name="표준 58" xfId="373"/>
    <cellStyle name="표준 58 2" xfId="374"/>
    <cellStyle name="표준 58 3" xfId="375"/>
    <cellStyle name="표준 58 4" xfId="376"/>
    <cellStyle name="표준 59" xfId="377"/>
    <cellStyle name="표준 59 2" xfId="378"/>
    <cellStyle name="표준 59 3" xfId="379"/>
    <cellStyle name="표준 59 4" xfId="380"/>
    <cellStyle name="표준 6" xfId="381"/>
    <cellStyle name="표준 60" xfId="382"/>
    <cellStyle name="표준 60 2" xfId="383"/>
    <cellStyle name="표준 60 3" xfId="384"/>
    <cellStyle name="표준 60 4" xfId="385"/>
    <cellStyle name="표준 61" xfId="386"/>
    <cellStyle name="표준 61 2" xfId="387"/>
    <cellStyle name="표준 61 3" xfId="388"/>
    <cellStyle name="표준 61 4" xfId="389"/>
    <cellStyle name="표준 62" xfId="390"/>
    <cellStyle name="표준 63" xfId="391"/>
    <cellStyle name="표준 64" xfId="392"/>
    <cellStyle name="표준 65" xfId="393"/>
    <cellStyle name="표준 66" xfId="394"/>
    <cellStyle name="표준 67" xfId="395"/>
    <cellStyle name="표준 68" xfId="396"/>
    <cellStyle name="표준 69" xfId="397"/>
    <cellStyle name="표준 7" xfId="398"/>
    <cellStyle name="표준 70" xfId="399"/>
    <cellStyle name="표준 71" xfId="400"/>
    <cellStyle name="표준 72" xfId="401"/>
    <cellStyle name="표준 73" xfId="402"/>
    <cellStyle name="표준 74" xfId="403"/>
    <cellStyle name="표준 75" xfId="404"/>
    <cellStyle name="표준 76" xfId="405"/>
    <cellStyle name="표준 77" xfId="406"/>
    <cellStyle name="표준 78" xfId="407"/>
    <cellStyle name="표준 79" xfId="408"/>
    <cellStyle name="표준 8" xfId="409"/>
    <cellStyle name="표준 80" xfId="410"/>
    <cellStyle name="표준 81" xfId="411"/>
    <cellStyle name="표준 82" xfId="412"/>
    <cellStyle name="표준 83" xfId="413"/>
    <cellStyle name="표준 84" xfId="414"/>
    <cellStyle name="표준 85" xfId="415"/>
    <cellStyle name="표준 86" xfId="416"/>
    <cellStyle name="표준 87" xfId="417"/>
    <cellStyle name="표준 88" xfId="418"/>
    <cellStyle name="표준 89" xfId="419"/>
    <cellStyle name="표준 9" xfId="420"/>
    <cellStyle name="표준 90" xfId="421"/>
    <cellStyle name="표준 91" xfId="422"/>
    <cellStyle name="표준 92" xfId="423"/>
    <cellStyle name="표준 93" xfId="424"/>
    <cellStyle name="표준 94" xfId="425"/>
    <cellStyle name="표준 95" xfId="426"/>
    <cellStyle name="표준 96" xfId="427"/>
    <cellStyle name="표준 97" xfId="428"/>
    <cellStyle name="표준 98" xfId="429"/>
    <cellStyle name="표준 99" xfId="430"/>
    <cellStyle name="표준_02.인구추정(경기도)" xfId="17"/>
    <cellStyle name="표준_표준도시원단위(1991-2002)0817_1.원단위추정(특광역시)_2.원단위추정(경기도)" xfId="18"/>
    <cellStyle name="표준_표준도시원단위(1991-2002)0817_2.원단위추정(경기도)_1.원단위추정(특광역시)" xfId="19"/>
    <cellStyle name="표준JKDH" xfId="431"/>
    <cellStyle name="합산" xfId="20"/>
    <cellStyle name="화폐기호" xfId="21"/>
    <cellStyle name="화폐기호0" xfId="22"/>
    <cellStyle name="AeE­ [0]_INQUIRY ¿μ¾÷AßAø " xfId="23"/>
    <cellStyle name="AeE­_INQUIRY ¿μ¾÷AßAø " xfId="24"/>
    <cellStyle name="AÞ¸¶ [0]_INQUIRY ¿μ¾÷AßAø " xfId="25"/>
    <cellStyle name="AÞ¸¶_INQUIRY ¿μ¾÷AßAø " xfId="26"/>
    <cellStyle name="C￥AØ_¿μ¾÷CoE² " xfId="27"/>
    <cellStyle name="category" xfId="432"/>
    <cellStyle name="Comma [0]_ SG&amp;A Bridge " xfId="28"/>
    <cellStyle name="comma zerodec" xfId="433"/>
    <cellStyle name="Comma_ SG&amp;A Bridge " xfId="29"/>
    <cellStyle name="Currency [0]_ SG&amp;A Bridge " xfId="30"/>
    <cellStyle name="Currency_ SG&amp;A Bridge " xfId="31"/>
    <cellStyle name="Currency1" xfId="434"/>
    <cellStyle name="Dezimal [0]_laroux" xfId="435"/>
    <cellStyle name="Dezimal_laroux" xfId="436"/>
    <cellStyle name="Dollar (zero dec)" xfId="437"/>
    <cellStyle name="Grey" xfId="438"/>
    <cellStyle name="HEADER" xfId="439"/>
    <cellStyle name="Header1" xfId="440"/>
    <cellStyle name="Header2" xfId="441"/>
    <cellStyle name="Input [yellow]" xfId="442"/>
    <cellStyle name="Milliers [0]_Arabian Spec" xfId="443"/>
    <cellStyle name="Milliers_Arabian Spec" xfId="444"/>
    <cellStyle name="Model" xfId="445"/>
    <cellStyle name="Mon?aire [0]_Arabian Spec" xfId="446"/>
    <cellStyle name="Mon?aire_Arabian Spec" xfId="447"/>
    <cellStyle name="Normal - Style1" xfId="448"/>
    <cellStyle name="Normal_ SG&amp;A Bridge " xfId="32"/>
    <cellStyle name="Percent [2]" xfId="449"/>
    <cellStyle name="Standard_laroux" xfId="450"/>
    <cellStyle name="subhead" xfId="451"/>
    <cellStyle name="W?rung [0]_laroux" xfId="452"/>
    <cellStyle name="W?rung_laroux" xfId="45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0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4211072"/>
        <c:axId val="94218880"/>
      </c:scatterChart>
      <c:valAx>
        <c:axId val="9421107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4218880"/>
        <c:crosses val="autoZero"/>
        <c:crossBetween val="midCat"/>
        <c:minorUnit val="1"/>
      </c:valAx>
      <c:valAx>
        <c:axId val="94218880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4211072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59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44" r="0.75000000000000244" t="1" header="0.5" footer="0.5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435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1207424"/>
        <c:axId val="101214848"/>
      </c:scatterChart>
      <c:valAx>
        <c:axId val="10120742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1214848"/>
        <c:crosses val="autoZero"/>
        <c:crossBetween val="midCat"/>
        <c:minorUnit val="1"/>
      </c:valAx>
      <c:valAx>
        <c:axId val="101214848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120742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78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4" r="0.750000000000004" t="1" header="0.5" footer="0.5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4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2132736"/>
        <c:axId val="102136064"/>
      </c:scatterChart>
      <c:valAx>
        <c:axId val="10213273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2136064"/>
        <c:crosses val="autoZero"/>
        <c:crossBetween val="midCat"/>
        <c:minorUnit val="1"/>
      </c:valAx>
      <c:valAx>
        <c:axId val="102136064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2132736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82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422" r="0.75000000000000422" t="1" header="0.5" footer="0.5"/>
    <c:pageSetup paperSize="9"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535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7352320"/>
        <c:axId val="97367936"/>
      </c:scatterChart>
      <c:valAx>
        <c:axId val="97352320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7367936"/>
        <c:crosses val="autoZero"/>
        <c:crossBetween val="midCat"/>
        <c:minorUnit val="1"/>
      </c:valAx>
      <c:valAx>
        <c:axId val="97367936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7352320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87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444" r="0.75000000000000444" t="1" header="0.5" footer="0.5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5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3069952"/>
        <c:axId val="103077376"/>
      </c:scatterChart>
      <c:valAx>
        <c:axId val="10306995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3077376"/>
        <c:crosses val="autoZero"/>
        <c:crossBetween val="midCat"/>
        <c:minorUnit val="1"/>
      </c:valAx>
      <c:valAx>
        <c:axId val="103077376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3069952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91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466" r="0.75000000000000466" t="1" header="0.5" footer="0.5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635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3464320"/>
        <c:axId val="103471744"/>
      </c:scatterChart>
      <c:valAx>
        <c:axId val="103464320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3471744"/>
        <c:crosses val="autoZero"/>
        <c:crossBetween val="midCat"/>
        <c:minorUnit val="1"/>
      </c:valAx>
      <c:valAx>
        <c:axId val="103471744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3464320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96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488" r="0.75000000000000488" t="1" header="0.5" footer="0.5"/>
    <c:pageSetup paperSize="9" orientation="landscape" horizontalDpi="1200" verticalDpi="1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6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1109120"/>
        <c:axId val="103488128"/>
      </c:scatterChart>
      <c:valAx>
        <c:axId val="101109120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3488128"/>
        <c:crosses val="autoZero"/>
        <c:crossBetween val="midCat"/>
        <c:minorUnit val="1"/>
      </c:valAx>
      <c:valAx>
        <c:axId val="103488128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1109120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901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511" r="0.75000000000000511" t="1" header="0.5" footer="0.5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735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4315904"/>
        <c:axId val="104331520"/>
      </c:scatterChart>
      <c:valAx>
        <c:axId val="10431590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331520"/>
        <c:crosses val="autoZero"/>
        <c:crossBetween val="midCat"/>
        <c:minorUnit val="1"/>
      </c:valAx>
      <c:valAx>
        <c:axId val="104331520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31590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909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533" r="0.75000000000000533" t="1" header="0.5" footer="0.5"/>
    <c:pageSetup paperSize="9" orientation="landscape" horizontalDpi="1200" verticalDpi="1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7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104700544"/>
        <c:axId val="104707968"/>
      </c:scatterChart>
      <c:valAx>
        <c:axId val="10470054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707968"/>
        <c:crosses val="autoZero"/>
        <c:crossBetween val="midCat"/>
        <c:minorUnit val="1"/>
      </c:valAx>
      <c:valAx>
        <c:axId val="104707968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70054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914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555" r="0.75000000000000555" t="1" header="0.5" footer="0.5"/>
    <c:pageSetup paperSize="9"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318566759138021"/>
          <c:y val="5.2208937721467383E-2"/>
          <c:w val="0.8343890451825442"/>
          <c:h val="0.7489974526964403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'표준(21)'!$A$4:$A$24</c:f>
              <c:numCache>
                <c:formatCode>General</c:formatCode>
                <c:ptCount val="21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</c:numCache>
            </c:numRef>
          </c:xVal>
          <c:yVal>
            <c:numRef>
              <c:f>'표준(21)'!$B$4:$B$24</c:f>
              <c:numCache>
                <c:formatCode>_-* #,##0_-;\-* #,##0_-;_-* "-"_-;_-@_-</c:formatCode>
                <c:ptCount val="21"/>
                <c:pt idx="0">
                  <c:v>151519</c:v>
                </c:pt>
                <c:pt idx="1">
                  <c:v>162701</c:v>
                </c:pt>
                <c:pt idx="2">
                  <c:v>171259</c:v>
                </c:pt>
                <c:pt idx="3">
                  <c:v>181335</c:v>
                </c:pt>
                <c:pt idx="4">
                  <c:v>200144</c:v>
                </c:pt>
                <c:pt idx="5">
                  <c:v>168200</c:v>
                </c:pt>
                <c:pt idx="6">
                  <c:v>190000</c:v>
                </c:pt>
                <c:pt idx="7">
                  <c:v>218374</c:v>
                </c:pt>
                <c:pt idx="8">
                  <c:v>238319</c:v>
                </c:pt>
                <c:pt idx="9">
                  <c:v>254709</c:v>
                </c:pt>
                <c:pt idx="10">
                  <c:v>270403</c:v>
                </c:pt>
                <c:pt idx="11">
                  <c:v>281896</c:v>
                </c:pt>
                <c:pt idx="12">
                  <c:v>291607</c:v>
                </c:pt>
                <c:pt idx="13">
                  <c:v>307751</c:v>
                </c:pt>
                <c:pt idx="14">
                  <c:v>328807</c:v>
                </c:pt>
                <c:pt idx="15">
                  <c:v>345763</c:v>
                </c:pt>
                <c:pt idx="16">
                  <c:v>362529</c:v>
                </c:pt>
                <c:pt idx="17">
                  <c:v>368887</c:v>
                </c:pt>
                <c:pt idx="18">
                  <c:v>380521</c:v>
                </c:pt>
                <c:pt idx="19">
                  <c:v>397145</c:v>
                </c:pt>
                <c:pt idx="20">
                  <c:v>400018</c:v>
                </c:pt>
              </c:numCache>
            </c:numRef>
          </c:yVal>
        </c:ser>
        <c:ser>
          <c:idx val="1"/>
          <c:order val="1"/>
          <c:tx>
            <c:strRef>
              <c:f>'표준(21)'!$C$3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'표준(21)'!$C$4:$C$48</c:f>
              <c:numCache>
                <c:formatCode>_-* #,##0_-;\-* #,##0_-;_-* "-"_-;_-@_-</c:formatCode>
                <c:ptCount val="45"/>
                <c:pt idx="0">
                  <c:v>135009</c:v>
                </c:pt>
                <c:pt idx="1">
                  <c:v>148517</c:v>
                </c:pt>
                <c:pt idx="2">
                  <c:v>162026</c:v>
                </c:pt>
                <c:pt idx="3">
                  <c:v>175534</c:v>
                </c:pt>
                <c:pt idx="4">
                  <c:v>189042</c:v>
                </c:pt>
                <c:pt idx="5">
                  <c:v>202550</c:v>
                </c:pt>
                <c:pt idx="6">
                  <c:v>216058</c:v>
                </c:pt>
                <c:pt idx="7">
                  <c:v>229566</c:v>
                </c:pt>
                <c:pt idx="8">
                  <c:v>243074</c:v>
                </c:pt>
                <c:pt idx="9">
                  <c:v>256582</c:v>
                </c:pt>
                <c:pt idx="10">
                  <c:v>270090</c:v>
                </c:pt>
                <c:pt idx="11">
                  <c:v>283598</c:v>
                </c:pt>
                <c:pt idx="12">
                  <c:v>297106</c:v>
                </c:pt>
                <c:pt idx="13">
                  <c:v>310614</c:v>
                </c:pt>
                <c:pt idx="14">
                  <c:v>324122</c:v>
                </c:pt>
                <c:pt idx="15">
                  <c:v>337630</c:v>
                </c:pt>
                <c:pt idx="16">
                  <c:v>351138</c:v>
                </c:pt>
                <c:pt idx="17">
                  <c:v>364646</c:v>
                </c:pt>
                <c:pt idx="18">
                  <c:v>378154</c:v>
                </c:pt>
                <c:pt idx="19">
                  <c:v>391662</c:v>
                </c:pt>
                <c:pt idx="20">
                  <c:v>405170</c:v>
                </c:pt>
                <c:pt idx="21">
                  <c:v>418678</c:v>
                </c:pt>
                <c:pt idx="22">
                  <c:v>432186</c:v>
                </c:pt>
                <c:pt idx="23">
                  <c:v>445694</c:v>
                </c:pt>
                <c:pt idx="24">
                  <c:v>459202</c:v>
                </c:pt>
                <c:pt idx="25">
                  <c:v>472711</c:v>
                </c:pt>
                <c:pt idx="26">
                  <c:v>486219</c:v>
                </c:pt>
                <c:pt idx="27">
                  <c:v>499727</c:v>
                </c:pt>
                <c:pt idx="28">
                  <c:v>513235</c:v>
                </c:pt>
                <c:pt idx="29">
                  <c:v>526743</c:v>
                </c:pt>
                <c:pt idx="30">
                  <c:v>540251</c:v>
                </c:pt>
                <c:pt idx="31">
                  <c:v>553759</c:v>
                </c:pt>
                <c:pt idx="32">
                  <c:v>567267</c:v>
                </c:pt>
                <c:pt idx="33">
                  <c:v>580775</c:v>
                </c:pt>
                <c:pt idx="34">
                  <c:v>594283</c:v>
                </c:pt>
                <c:pt idx="35">
                  <c:v>607791</c:v>
                </c:pt>
                <c:pt idx="36">
                  <c:v>621299</c:v>
                </c:pt>
                <c:pt idx="37">
                  <c:v>634807</c:v>
                </c:pt>
                <c:pt idx="38">
                  <c:v>648315</c:v>
                </c:pt>
                <c:pt idx="39">
                  <c:v>661823</c:v>
                </c:pt>
                <c:pt idx="40">
                  <c:v>675331</c:v>
                </c:pt>
                <c:pt idx="41">
                  <c:v>688839</c:v>
                </c:pt>
                <c:pt idx="42">
                  <c:v>702347</c:v>
                </c:pt>
                <c:pt idx="43">
                  <c:v>715855</c:v>
                </c:pt>
                <c:pt idx="44">
                  <c:v>729363</c:v>
                </c:pt>
              </c:numCache>
            </c:numRef>
          </c:yVal>
        </c:ser>
        <c:ser>
          <c:idx val="2"/>
          <c:order val="2"/>
          <c:tx>
            <c:strRef>
              <c:f>'표준(21)'!$D$3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'표준(21)'!$D$4:$D$48</c:f>
              <c:numCache>
                <c:formatCode>_-* #,##0_-;\-* #,##0_-;_-* "-"_-;_-@_-</c:formatCode>
                <c:ptCount val="45"/>
                <c:pt idx="0">
                  <c:v>152922</c:v>
                </c:pt>
                <c:pt idx="1">
                  <c:v>161074</c:v>
                </c:pt>
                <c:pt idx="2">
                  <c:v>169662</c:v>
                </c:pt>
                <c:pt idx="3">
                  <c:v>178706</c:v>
                </c:pt>
                <c:pt idx="4">
                  <c:v>188233</c:v>
                </c:pt>
                <c:pt idx="5">
                  <c:v>198268</c:v>
                </c:pt>
                <c:pt idx="6">
                  <c:v>208838</c:v>
                </c:pt>
                <c:pt idx="7">
                  <c:v>219972</c:v>
                </c:pt>
                <c:pt idx="8">
                  <c:v>231699</c:v>
                </c:pt>
                <c:pt idx="9">
                  <c:v>244051</c:v>
                </c:pt>
                <c:pt idx="10">
                  <c:v>257062</c:v>
                </c:pt>
                <c:pt idx="11">
                  <c:v>270766</c:v>
                </c:pt>
                <c:pt idx="12">
                  <c:v>285201</c:v>
                </c:pt>
                <c:pt idx="13">
                  <c:v>300405</c:v>
                </c:pt>
                <c:pt idx="14">
                  <c:v>316420</c:v>
                </c:pt>
                <c:pt idx="15">
                  <c:v>333289</c:v>
                </c:pt>
                <c:pt idx="16">
                  <c:v>351057</c:v>
                </c:pt>
                <c:pt idx="17">
                  <c:v>369772</c:v>
                </c:pt>
                <c:pt idx="18">
                  <c:v>389485</c:v>
                </c:pt>
                <c:pt idx="19">
                  <c:v>410249</c:v>
                </c:pt>
                <c:pt idx="20">
                  <c:v>432120</c:v>
                </c:pt>
                <c:pt idx="21">
                  <c:v>455157</c:v>
                </c:pt>
                <c:pt idx="22">
                  <c:v>479422</c:v>
                </c:pt>
                <c:pt idx="23">
                  <c:v>504980</c:v>
                </c:pt>
                <c:pt idx="24">
                  <c:v>531901</c:v>
                </c:pt>
                <c:pt idx="25">
                  <c:v>560258</c:v>
                </c:pt>
                <c:pt idx="26">
                  <c:v>590126</c:v>
                </c:pt>
                <c:pt idx="27">
                  <c:v>621586</c:v>
                </c:pt>
                <c:pt idx="28">
                  <c:v>654724</c:v>
                </c:pt>
                <c:pt idx="29">
                  <c:v>689628</c:v>
                </c:pt>
                <c:pt idx="30">
                  <c:v>726393</c:v>
                </c:pt>
                <c:pt idx="31">
                  <c:v>765117</c:v>
                </c:pt>
                <c:pt idx="32">
                  <c:v>805907</c:v>
                </c:pt>
                <c:pt idx="33">
                  <c:v>848871</c:v>
                </c:pt>
                <c:pt idx="34">
                  <c:v>894125</c:v>
                </c:pt>
                <c:pt idx="35">
                  <c:v>941792</c:v>
                </c:pt>
                <c:pt idx="36">
                  <c:v>992000</c:v>
                </c:pt>
                <c:pt idx="37">
                  <c:v>1044885</c:v>
                </c:pt>
                <c:pt idx="38">
                  <c:v>1100589</c:v>
                </c:pt>
                <c:pt idx="39">
                  <c:v>1159263</c:v>
                </c:pt>
                <c:pt idx="40">
                  <c:v>1221064</c:v>
                </c:pt>
                <c:pt idx="41">
                  <c:v>1286161</c:v>
                </c:pt>
                <c:pt idx="42">
                  <c:v>1354728</c:v>
                </c:pt>
                <c:pt idx="43">
                  <c:v>1426950</c:v>
                </c:pt>
                <c:pt idx="44">
                  <c:v>1503022</c:v>
                </c:pt>
              </c:numCache>
            </c:numRef>
          </c:yVal>
        </c:ser>
        <c:ser>
          <c:idx val="3"/>
          <c:order val="3"/>
          <c:tx>
            <c:strRef>
              <c:f>'표준(21)'!$E$3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'표준(21)'!$E$4:$E$48</c:f>
              <c:numCache>
                <c:formatCode>_-* #,##0_-;\-* #,##0_-;_-* "-"_-;_-@_-</c:formatCode>
                <c:ptCount val="45"/>
                <c:pt idx="0">
                  <c:v>152922</c:v>
                </c:pt>
                <c:pt idx="1">
                  <c:v>161074</c:v>
                </c:pt>
                <c:pt idx="2">
                  <c:v>169662</c:v>
                </c:pt>
                <c:pt idx="3">
                  <c:v>178706</c:v>
                </c:pt>
                <c:pt idx="4">
                  <c:v>188233</c:v>
                </c:pt>
                <c:pt idx="5">
                  <c:v>198268</c:v>
                </c:pt>
                <c:pt idx="6">
                  <c:v>208838</c:v>
                </c:pt>
                <c:pt idx="7">
                  <c:v>219972</c:v>
                </c:pt>
                <c:pt idx="8">
                  <c:v>231699</c:v>
                </c:pt>
                <c:pt idx="9">
                  <c:v>244051</c:v>
                </c:pt>
                <c:pt idx="10">
                  <c:v>257062</c:v>
                </c:pt>
                <c:pt idx="11">
                  <c:v>270766</c:v>
                </c:pt>
                <c:pt idx="12">
                  <c:v>285201</c:v>
                </c:pt>
                <c:pt idx="13">
                  <c:v>300405</c:v>
                </c:pt>
                <c:pt idx="14">
                  <c:v>316420</c:v>
                </c:pt>
                <c:pt idx="15">
                  <c:v>333289</c:v>
                </c:pt>
                <c:pt idx="16">
                  <c:v>351057</c:v>
                </c:pt>
                <c:pt idx="17">
                  <c:v>369772</c:v>
                </c:pt>
                <c:pt idx="18">
                  <c:v>389485</c:v>
                </c:pt>
                <c:pt idx="19">
                  <c:v>410249</c:v>
                </c:pt>
                <c:pt idx="20">
                  <c:v>432120</c:v>
                </c:pt>
                <c:pt idx="21">
                  <c:v>455157</c:v>
                </c:pt>
                <c:pt idx="22">
                  <c:v>479422</c:v>
                </c:pt>
                <c:pt idx="23">
                  <c:v>504980</c:v>
                </c:pt>
                <c:pt idx="24">
                  <c:v>531901</c:v>
                </c:pt>
                <c:pt idx="25">
                  <c:v>560258</c:v>
                </c:pt>
                <c:pt idx="26">
                  <c:v>590126</c:v>
                </c:pt>
                <c:pt idx="27">
                  <c:v>621586</c:v>
                </c:pt>
                <c:pt idx="28">
                  <c:v>654724</c:v>
                </c:pt>
                <c:pt idx="29">
                  <c:v>689628</c:v>
                </c:pt>
                <c:pt idx="30">
                  <c:v>726393</c:v>
                </c:pt>
                <c:pt idx="31">
                  <c:v>765117</c:v>
                </c:pt>
                <c:pt idx="32">
                  <c:v>805907</c:v>
                </c:pt>
                <c:pt idx="33">
                  <c:v>848871</c:v>
                </c:pt>
                <c:pt idx="34">
                  <c:v>894125</c:v>
                </c:pt>
                <c:pt idx="35">
                  <c:v>941792</c:v>
                </c:pt>
                <c:pt idx="36">
                  <c:v>992000</c:v>
                </c:pt>
                <c:pt idx="37">
                  <c:v>1044885</c:v>
                </c:pt>
                <c:pt idx="38">
                  <c:v>1100589</c:v>
                </c:pt>
                <c:pt idx="39">
                  <c:v>1159263</c:v>
                </c:pt>
                <c:pt idx="40">
                  <c:v>1221064</c:v>
                </c:pt>
                <c:pt idx="41">
                  <c:v>1286161</c:v>
                </c:pt>
                <c:pt idx="42">
                  <c:v>1354728</c:v>
                </c:pt>
                <c:pt idx="43">
                  <c:v>1426950</c:v>
                </c:pt>
                <c:pt idx="44">
                  <c:v>1503022</c:v>
                </c:pt>
              </c:numCache>
            </c:numRef>
          </c:yVal>
        </c:ser>
        <c:ser>
          <c:idx val="4"/>
          <c:order val="4"/>
          <c:tx>
            <c:strRef>
              <c:f>'표준(21)'!$F$3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'표준(21)'!$F$4:$F$48</c:f>
              <c:numCache>
                <c:formatCode>_-* #,##0_-;\-* #,##0_-;_-* "-"_-;_-@_-</c:formatCode>
                <c:ptCount val="45"/>
                <c:pt idx="0">
                  <c:v>117880</c:v>
                </c:pt>
                <c:pt idx="1">
                  <c:v>150228</c:v>
                </c:pt>
                <c:pt idx="2">
                  <c:v>173675</c:v>
                </c:pt>
                <c:pt idx="3">
                  <c:v>192736</c:v>
                </c:pt>
                <c:pt idx="4">
                  <c:v>209083</c:v>
                </c:pt>
                <c:pt idx="5">
                  <c:v>223549</c:v>
                </c:pt>
                <c:pt idx="6">
                  <c:v>236617</c:v>
                </c:pt>
                <c:pt idx="7">
                  <c:v>248597</c:v>
                </c:pt>
                <c:pt idx="8">
                  <c:v>259700</c:v>
                </c:pt>
                <c:pt idx="9">
                  <c:v>270079</c:v>
                </c:pt>
                <c:pt idx="10">
                  <c:v>279846</c:v>
                </c:pt>
                <c:pt idx="11">
                  <c:v>289089</c:v>
                </c:pt>
                <c:pt idx="12">
                  <c:v>297876</c:v>
                </c:pt>
                <c:pt idx="13">
                  <c:v>306262</c:v>
                </c:pt>
                <c:pt idx="14">
                  <c:v>314293</c:v>
                </c:pt>
                <c:pt idx="15">
                  <c:v>322005</c:v>
                </c:pt>
                <c:pt idx="16">
                  <c:v>329431</c:v>
                </c:pt>
                <c:pt idx="17">
                  <c:v>336596</c:v>
                </c:pt>
                <c:pt idx="18">
                  <c:v>343524</c:v>
                </c:pt>
                <c:pt idx="19">
                  <c:v>350235</c:v>
                </c:pt>
                <c:pt idx="20">
                  <c:v>356745</c:v>
                </c:pt>
                <c:pt idx="21">
                  <c:v>363070</c:v>
                </c:pt>
                <c:pt idx="22">
                  <c:v>369223</c:v>
                </c:pt>
                <c:pt idx="23">
                  <c:v>375216</c:v>
                </c:pt>
                <c:pt idx="24">
                  <c:v>381059</c:v>
                </c:pt>
                <c:pt idx="25">
                  <c:v>386763</c:v>
                </c:pt>
                <c:pt idx="26">
                  <c:v>392335</c:v>
                </c:pt>
                <c:pt idx="27">
                  <c:v>397783</c:v>
                </c:pt>
                <c:pt idx="28">
                  <c:v>403115</c:v>
                </c:pt>
                <c:pt idx="29">
                  <c:v>408336</c:v>
                </c:pt>
                <c:pt idx="30">
                  <c:v>413454</c:v>
                </c:pt>
                <c:pt idx="31">
                  <c:v>418472</c:v>
                </c:pt>
                <c:pt idx="32">
                  <c:v>423395</c:v>
                </c:pt>
                <c:pt idx="33">
                  <c:v>428230</c:v>
                </c:pt>
                <c:pt idx="34">
                  <c:v>432979</c:v>
                </c:pt>
                <c:pt idx="35">
                  <c:v>437646</c:v>
                </c:pt>
                <c:pt idx="36">
                  <c:v>442235</c:v>
                </c:pt>
                <c:pt idx="37">
                  <c:v>446750</c:v>
                </c:pt>
                <c:pt idx="38">
                  <c:v>451194</c:v>
                </c:pt>
                <c:pt idx="39">
                  <c:v>455569</c:v>
                </c:pt>
                <c:pt idx="40">
                  <c:v>459878</c:v>
                </c:pt>
                <c:pt idx="41">
                  <c:v>464124</c:v>
                </c:pt>
                <c:pt idx="42">
                  <c:v>468309</c:v>
                </c:pt>
                <c:pt idx="43">
                  <c:v>472435</c:v>
                </c:pt>
                <c:pt idx="44">
                  <c:v>476505</c:v>
                </c:pt>
              </c:numCache>
            </c:numRef>
          </c:yVal>
        </c:ser>
        <c:ser>
          <c:idx val="5"/>
          <c:order val="5"/>
          <c:tx>
            <c:strRef>
              <c:f>'표준(21)'!$G$3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'표준(21)'!$G$4:$G$48</c:f>
              <c:numCache>
                <c:formatCode>_-* #,##0_-;\-* #,##0_-;_-* "-"_-;_-@_-</c:formatCode>
                <c:ptCount val="45"/>
                <c:pt idx="0">
                  <c:v>145243</c:v>
                </c:pt>
                <c:pt idx="1">
                  <c:v>155248</c:v>
                </c:pt>
                <c:pt idx="2">
                  <c:v>165733</c:v>
                </c:pt>
                <c:pt idx="3">
                  <c:v>176692</c:v>
                </c:pt>
                <c:pt idx="4">
                  <c:v>188116</c:v>
                </c:pt>
                <c:pt idx="5">
                  <c:v>199990</c:v>
                </c:pt>
                <c:pt idx="6">
                  <c:v>212298</c:v>
                </c:pt>
                <c:pt idx="7">
                  <c:v>225014</c:v>
                </c:pt>
                <c:pt idx="8">
                  <c:v>238113</c:v>
                </c:pt>
                <c:pt idx="9">
                  <c:v>251561</c:v>
                </c:pt>
                <c:pt idx="10">
                  <c:v>265324</c:v>
                </c:pt>
                <c:pt idx="11">
                  <c:v>279359</c:v>
                </c:pt>
                <c:pt idx="12">
                  <c:v>293624</c:v>
                </c:pt>
                <c:pt idx="13">
                  <c:v>308070</c:v>
                </c:pt>
                <c:pt idx="14">
                  <c:v>322649</c:v>
                </c:pt>
                <c:pt idx="15">
                  <c:v>337308</c:v>
                </c:pt>
                <c:pt idx="16">
                  <c:v>351995</c:v>
                </c:pt>
                <c:pt idx="17">
                  <c:v>366657</c:v>
                </c:pt>
                <c:pt idx="18">
                  <c:v>381240</c:v>
                </c:pt>
                <c:pt idx="19">
                  <c:v>395694</c:v>
                </c:pt>
                <c:pt idx="20">
                  <c:v>409969</c:v>
                </c:pt>
                <c:pt idx="21">
                  <c:v>424016</c:v>
                </c:pt>
                <c:pt idx="22">
                  <c:v>437792</c:v>
                </c:pt>
                <c:pt idx="23">
                  <c:v>451256</c:v>
                </c:pt>
                <c:pt idx="24">
                  <c:v>464372</c:v>
                </c:pt>
                <c:pt idx="25">
                  <c:v>477108</c:v>
                </c:pt>
                <c:pt idx="26">
                  <c:v>489435</c:v>
                </c:pt>
                <c:pt idx="27">
                  <c:v>501330</c:v>
                </c:pt>
                <c:pt idx="28">
                  <c:v>512776</c:v>
                </c:pt>
                <c:pt idx="29">
                  <c:v>523757</c:v>
                </c:pt>
                <c:pt idx="30">
                  <c:v>534265</c:v>
                </c:pt>
                <c:pt idx="31">
                  <c:v>544293</c:v>
                </c:pt>
                <c:pt idx="32">
                  <c:v>553840</c:v>
                </c:pt>
                <c:pt idx="33">
                  <c:v>562908</c:v>
                </c:pt>
                <c:pt idx="34">
                  <c:v>571501</c:v>
                </c:pt>
                <c:pt idx="35">
                  <c:v>579626</c:v>
                </c:pt>
                <c:pt idx="36">
                  <c:v>587295</c:v>
                </c:pt>
                <c:pt idx="37">
                  <c:v>594519</c:v>
                </c:pt>
                <c:pt idx="38">
                  <c:v>601311</c:v>
                </c:pt>
                <c:pt idx="39">
                  <c:v>607687</c:v>
                </c:pt>
                <c:pt idx="40">
                  <c:v>613663</c:v>
                </c:pt>
                <c:pt idx="41">
                  <c:v>619256</c:v>
                </c:pt>
                <c:pt idx="42">
                  <c:v>624482</c:v>
                </c:pt>
                <c:pt idx="43">
                  <c:v>629360</c:v>
                </c:pt>
                <c:pt idx="44">
                  <c:v>633908</c:v>
                </c:pt>
              </c:numCache>
            </c:numRef>
          </c:yVal>
        </c:ser>
        <c:ser>
          <c:idx val="6"/>
          <c:order val="6"/>
          <c:tx>
            <c:strRef>
              <c:f>'표준(21)'!$H$3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'표준(21)'!$H$4:$H$48</c:f>
              <c:numCache>
                <c:formatCode>_-* #,##0_-;\-* #,##0_-;_-* "-"_-;_-@_-</c:formatCode>
                <c:ptCount val="45"/>
                <c:pt idx="0">
                  <c:v>121035</c:v>
                </c:pt>
                <c:pt idx="1">
                  <c:v>138489</c:v>
                </c:pt>
                <c:pt idx="2">
                  <c:v>155495</c:v>
                </c:pt>
                <c:pt idx="3">
                  <c:v>172064</c:v>
                </c:pt>
                <c:pt idx="4">
                  <c:v>188207</c:v>
                </c:pt>
                <c:pt idx="5">
                  <c:v>203934</c:v>
                </c:pt>
                <c:pt idx="6">
                  <c:v>219258</c:v>
                </c:pt>
                <c:pt idx="7">
                  <c:v>234187</c:v>
                </c:pt>
                <c:pt idx="8">
                  <c:v>248733</c:v>
                </c:pt>
                <c:pt idx="9">
                  <c:v>262905</c:v>
                </c:pt>
                <c:pt idx="10">
                  <c:v>276712</c:v>
                </c:pt>
                <c:pt idx="11">
                  <c:v>290165</c:v>
                </c:pt>
                <c:pt idx="12">
                  <c:v>303271</c:v>
                </c:pt>
                <c:pt idx="13">
                  <c:v>316041</c:v>
                </c:pt>
                <c:pt idx="14">
                  <c:v>328482</c:v>
                </c:pt>
                <c:pt idx="15">
                  <c:v>340604</c:v>
                </c:pt>
                <c:pt idx="16">
                  <c:v>352414</c:v>
                </c:pt>
                <c:pt idx="17">
                  <c:v>363920</c:v>
                </c:pt>
                <c:pt idx="18">
                  <c:v>375131</c:v>
                </c:pt>
                <c:pt idx="19">
                  <c:v>386053</c:v>
                </c:pt>
                <c:pt idx="20">
                  <c:v>396695</c:v>
                </c:pt>
                <c:pt idx="21">
                  <c:v>407063</c:v>
                </c:pt>
                <c:pt idx="22">
                  <c:v>417164</c:v>
                </c:pt>
                <c:pt idx="23">
                  <c:v>427006</c:v>
                </c:pt>
                <c:pt idx="24">
                  <c:v>436595</c:v>
                </c:pt>
                <c:pt idx="25">
                  <c:v>445937</c:v>
                </c:pt>
                <c:pt idx="26">
                  <c:v>455039</c:v>
                </c:pt>
                <c:pt idx="27">
                  <c:v>463907</c:v>
                </c:pt>
                <c:pt idx="28">
                  <c:v>472547</c:v>
                </c:pt>
                <c:pt idx="29">
                  <c:v>480965</c:v>
                </c:pt>
                <c:pt idx="30">
                  <c:v>489167</c:v>
                </c:pt>
                <c:pt idx="31">
                  <c:v>497158</c:v>
                </c:pt>
                <c:pt idx="32">
                  <c:v>504943</c:v>
                </c:pt>
                <c:pt idx="33">
                  <c:v>512528</c:v>
                </c:pt>
                <c:pt idx="34">
                  <c:v>519919</c:v>
                </c:pt>
                <c:pt idx="35">
                  <c:v>527119</c:v>
                </c:pt>
                <c:pt idx="36">
                  <c:v>534134</c:v>
                </c:pt>
                <c:pt idx="37">
                  <c:v>540969</c:v>
                </c:pt>
                <c:pt idx="38">
                  <c:v>547628</c:v>
                </c:pt>
                <c:pt idx="39">
                  <c:v>554116</c:v>
                </c:pt>
                <c:pt idx="40">
                  <c:v>560437</c:v>
                </c:pt>
                <c:pt idx="41">
                  <c:v>566595</c:v>
                </c:pt>
                <c:pt idx="42">
                  <c:v>572596</c:v>
                </c:pt>
                <c:pt idx="43">
                  <c:v>578442</c:v>
                </c:pt>
                <c:pt idx="44">
                  <c:v>584137</c:v>
                </c:pt>
              </c:numCache>
            </c:numRef>
          </c:yVal>
        </c:ser>
        <c:dLbls>
          <c:showVal val="1"/>
        </c:dLbls>
        <c:axId val="104340864"/>
        <c:axId val="104343808"/>
      </c:scatterChart>
      <c:valAx>
        <c:axId val="10434086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2953641870715262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343808"/>
        <c:crosses val="autoZero"/>
        <c:crossBetween val="midCat"/>
        <c:minorUnit val="1"/>
      </c:valAx>
      <c:valAx>
        <c:axId val="104343808"/>
        <c:scaling>
          <c:orientation val="minMax"/>
          <c:max val="20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급수량원단위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(lpcd)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2831331625715460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4340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4894625513583238E-2"/>
          <c:y val="0.93775290136925649"/>
          <c:w val="0.92510648194291778"/>
          <c:h val="0.9859456724536002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22" r="0.75000000000000222" t="1" header="0.5" footer="0.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03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6041984"/>
        <c:axId val="96045312"/>
      </c:scatterChart>
      <c:valAx>
        <c:axId val="9604198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045312"/>
        <c:crosses val="autoZero"/>
        <c:crossBetween val="midCat"/>
        <c:minorUnit val="1"/>
      </c:valAx>
      <c:valAx>
        <c:axId val="96045312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04198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55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22" r="0.75000000000000222" t="1" header="0.5" footer="0.5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0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6455296"/>
        <c:axId val="96462720"/>
      </c:scatterChart>
      <c:valAx>
        <c:axId val="9645529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462720"/>
        <c:crosses val="autoZero"/>
        <c:crossBetween val="midCat"/>
        <c:minorUnit val="1"/>
      </c:valAx>
      <c:valAx>
        <c:axId val="96462720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455296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59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44" r="0.75000000000000244" t="1" header="0.5" footer="0.5"/>
    <c:pageSetup paperSize="9"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13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6914048"/>
        <c:axId val="96921472"/>
      </c:scatterChart>
      <c:valAx>
        <c:axId val="9691404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921472"/>
        <c:crosses val="autoZero"/>
        <c:crossBetween val="midCat"/>
        <c:minorUnit val="1"/>
      </c:valAx>
      <c:valAx>
        <c:axId val="96921472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914048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62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66" r="0.75000000000000266" t="1" header="0.5" footer="0.5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1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6934144"/>
        <c:axId val="96941184"/>
      </c:scatterChart>
      <c:valAx>
        <c:axId val="9693414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941184"/>
        <c:crosses val="autoZero"/>
        <c:crossBetween val="midCat"/>
        <c:minorUnit val="1"/>
      </c:valAx>
      <c:valAx>
        <c:axId val="96941184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693414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64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289" r="0.75000000000000289" t="1" header="0.5" footer="0.5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23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7778304"/>
        <c:axId val="97391360"/>
      </c:scatterChart>
      <c:valAx>
        <c:axId val="9777830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7391360"/>
        <c:crosses val="autoZero"/>
        <c:crossBetween val="midCat"/>
        <c:minorUnit val="1"/>
      </c:valAx>
      <c:valAx>
        <c:axId val="97391360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777830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67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311" r="0.75000000000000311" t="1" header="0.5" footer="0.5"/>
    <c:pageSetup paperSize="9" orientation="landscape" horizontalDpi="1200" verticalDpi="1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2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8185984"/>
        <c:axId val="98193408"/>
      </c:scatterChart>
      <c:valAx>
        <c:axId val="9818598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8193408"/>
        <c:crosses val="autoZero"/>
        <c:crossBetween val="midCat"/>
        <c:minorUnit val="1"/>
      </c:valAx>
      <c:valAx>
        <c:axId val="98193408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8185984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7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333" r="0.75000000000000333" t="1" header="0.5" footer="0.5"/>
    <c:pageSetup paperSize="9" orientation="landscape" horizontalDpi="1200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33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8582912"/>
        <c:axId val="98585984"/>
      </c:scatterChart>
      <c:valAx>
        <c:axId val="9858291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8585984"/>
        <c:crosses val="autoZero"/>
        <c:crossBetween val="midCat"/>
        <c:minorUnit val="1"/>
      </c:valAx>
      <c:valAx>
        <c:axId val="98585984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8582912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73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355" r="0.75000000000000355" t="1" header="0.5" footer="0.5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1603387480414648"/>
          <c:y val="5.2208937721467383E-2"/>
          <c:w val="0.84388272584833757"/>
          <c:h val="0.74899745269644391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논산시!$A$4:$A$23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xVal>
          <c:yVal>
            <c:numRef>
              <c:f>논산시!$B$4:$B$23</c:f>
              <c:numCache>
                <c:formatCode>#,##0_ </c:formatCode>
                <c:ptCount val="20"/>
                <c:pt idx="0">
                  <c:v>150136</c:v>
                </c:pt>
                <c:pt idx="1">
                  <c:v>150190</c:v>
                </c:pt>
                <c:pt idx="2">
                  <c:v>148970</c:v>
                </c:pt>
                <c:pt idx="3">
                  <c:v>147593</c:v>
                </c:pt>
                <c:pt idx="4">
                  <c:v>146892</c:v>
                </c:pt>
                <c:pt idx="5">
                  <c:v>144791</c:v>
                </c:pt>
                <c:pt idx="6">
                  <c:v>142828</c:v>
                </c:pt>
                <c:pt idx="7">
                  <c:v>140793</c:v>
                </c:pt>
                <c:pt idx="8">
                  <c:v>138013</c:v>
                </c:pt>
                <c:pt idx="9">
                  <c:v>135719</c:v>
                </c:pt>
                <c:pt idx="10">
                  <c:v>135572</c:v>
                </c:pt>
                <c:pt idx="11">
                  <c:v>135210</c:v>
                </c:pt>
                <c:pt idx="12">
                  <c:v>132814</c:v>
                </c:pt>
                <c:pt idx="13">
                  <c:v>131365</c:v>
                </c:pt>
                <c:pt idx="14">
                  <c:v>130114</c:v>
                </c:pt>
                <c:pt idx="15">
                  <c:v>129597</c:v>
                </c:pt>
                <c:pt idx="16">
                  <c:v>130311</c:v>
                </c:pt>
                <c:pt idx="17">
                  <c:v>130710</c:v>
                </c:pt>
                <c:pt idx="18">
                  <c:v>129921</c:v>
                </c:pt>
                <c:pt idx="19">
                  <c:v>128965</c:v>
                </c:pt>
              </c:numCache>
            </c:numRef>
          </c:yVal>
        </c:ser>
        <c:ser>
          <c:idx val="1"/>
          <c:order val="1"/>
          <c:tx>
            <c:strRef>
              <c:f>논산시!$C$3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논산시!$C$4:$C$44</c:f>
              <c:numCache>
                <c:formatCode>#,##0_ </c:formatCode>
                <c:ptCount val="41"/>
                <c:pt idx="0">
                  <c:v>150142</c:v>
                </c:pt>
                <c:pt idx="1">
                  <c:v>148867</c:v>
                </c:pt>
                <c:pt idx="2">
                  <c:v>147591</c:v>
                </c:pt>
                <c:pt idx="3">
                  <c:v>146316</c:v>
                </c:pt>
                <c:pt idx="4">
                  <c:v>145040</c:v>
                </c:pt>
                <c:pt idx="5">
                  <c:v>143765</c:v>
                </c:pt>
                <c:pt idx="6">
                  <c:v>142489</c:v>
                </c:pt>
                <c:pt idx="7">
                  <c:v>141214</c:v>
                </c:pt>
                <c:pt idx="8">
                  <c:v>139938</c:v>
                </c:pt>
                <c:pt idx="9">
                  <c:v>138663</c:v>
                </c:pt>
                <c:pt idx="10">
                  <c:v>137387</c:v>
                </c:pt>
                <c:pt idx="11">
                  <c:v>136112</c:v>
                </c:pt>
                <c:pt idx="12">
                  <c:v>134836</c:v>
                </c:pt>
                <c:pt idx="13">
                  <c:v>133561</c:v>
                </c:pt>
                <c:pt idx="14">
                  <c:v>132285</c:v>
                </c:pt>
                <c:pt idx="15">
                  <c:v>131010</c:v>
                </c:pt>
                <c:pt idx="16">
                  <c:v>129734</c:v>
                </c:pt>
                <c:pt idx="17">
                  <c:v>128459</c:v>
                </c:pt>
                <c:pt idx="18">
                  <c:v>127183</c:v>
                </c:pt>
                <c:pt idx="19">
                  <c:v>125908</c:v>
                </c:pt>
                <c:pt idx="20">
                  <c:v>124632</c:v>
                </c:pt>
                <c:pt idx="21">
                  <c:v>123357</c:v>
                </c:pt>
                <c:pt idx="22">
                  <c:v>122081</c:v>
                </c:pt>
                <c:pt idx="23">
                  <c:v>120806</c:v>
                </c:pt>
                <c:pt idx="24">
                  <c:v>119530</c:v>
                </c:pt>
                <c:pt idx="25">
                  <c:v>118255</c:v>
                </c:pt>
                <c:pt idx="26">
                  <c:v>116979</c:v>
                </c:pt>
                <c:pt idx="27">
                  <c:v>115704</c:v>
                </c:pt>
                <c:pt idx="28">
                  <c:v>114428</c:v>
                </c:pt>
                <c:pt idx="29">
                  <c:v>113153</c:v>
                </c:pt>
                <c:pt idx="30">
                  <c:v>111877</c:v>
                </c:pt>
                <c:pt idx="31">
                  <c:v>110602</c:v>
                </c:pt>
                <c:pt idx="32">
                  <c:v>109326</c:v>
                </c:pt>
                <c:pt idx="33">
                  <c:v>108051</c:v>
                </c:pt>
                <c:pt idx="34">
                  <c:v>106775</c:v>
                </c:pt>
                <c:pt idx="35">
                  <c:v>105500</c:v>
                </c:pt>
                <c:pt idx="36">
                  <c:v>104224</c:v>
                </c:pt>
                <c:pt idx="37">
                  <c:v>102949</c:v>
                </c:pt>
                <c:pt idx="38">
                  <c:v>101673</c:v>
                </c:pt>
                <c:pt idx="39">
                  <c:v>100398</c:v>
                </c:pt>
                <c:pt idx="40">
                  <c:v>99122</c:v>
                </c:pt>
              </c:numCache>
            </c:numRef>
          </c:yVal>
        </c:ser>
        <c:ser>
          <c:idx val="2"/>
          <c:order val="2"/>
          <c:tx>
            <c:strRef>
              <c:f>논산시!$D$3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논산시!$D$4:$D$44</c:f>
              <c:numCache>
                <c:formatCode>#,##0_ </c:formatCode>
                <c:ptCount val="41"/>
                <c:pt idx="0">
                  <c:v>150383</c:v>
                </c:pt>
                <c:pt idx="1">
                  <c:v>149008</c:v>
                </c:pt>
                <c:pt idx="2">
                  <c:v>147646</c:v>
                </c:pt>
                <c:pt idx="3">
                  <c:v>146297</c:v>
                </c:pt>
                <c:pt idx="4">
                  <c:v>144959</c:v>
                </c:pt>
                <c:pt idx="5">
                  <c:v>143634</c:v>
                </c:pt>
                <c:pt idx="6">
                  <c:v>142321</c:v>
                </c:pt>
                <c:pt idx="7">
                  <c:v>141020</c:v>
                </c:pt>
                <c:pt idx="8">
                  <c:v>139731</c:v>
                </c:pt>
                <c:pt idx="9">
                  <c:v>138454</c:v>
                </c:pt>
                <c:pt idx="10">
                  <c:v>137189</c:v>
                </c:pt>
                <c:pt idx="11">
                  <c:v>135935</c:v>
                </c:pt>
                <c:pt idx="12">
                  <c:v>134692</c:v>
                </c:pt>
                <c:pt idx="13">
                  <c:v>133461</c:v>
                </c:pt>
                <c:pt idx="14">
                  <c:v>132241</c:v>
                </c:pt>
                <c:pt idx="15">
                  <c:v>131032</c:v>
                </c:pt>
                <c:pt idx="16">
                  <c:v>129835</c:v>
                </c:pt>
                <c:pt idx="17">
                  <c:v>128648</c:v>
                </c:pt>
                <c:pt idx="18">
                  <c:v>127472</c:v>
                </c:pt>
                <c:pt idx="19">
                  <c:v>126307</c:v>
                </c:pt>
                <c:pt idx="20">
                  <c:v>125152</c:v>
                </c:pt>
                <c:pt idx="21">
                  <c:v>124008</c:v>
                </c:pt>
                <c:pt idx="22">
                  <c:v>122875</c:v>
                </c:pt>
                <c:pt idx="23">
                  <c:v>121752</c:v>
                </c:pt>
                <c:pt idx="24">
                  <c:v>120639</c:v>
                </c:pt>
                <c:pt idx="25">
                  <c:v>119536</c:v>
                </c:pt>
                <c:pt idx="26">
                  <c:v>118444</c:v>
                </c:pt>
                <c:pt idx="27">
                  <c:v>117361</c:v>
                </c:pt>
                <c:pt idx="28">
                  <c:v>116288</c:v>
                </c:pt>
                <c:pt idx="29">
                  <c:v>115225</c:v>
                </c:pt>
                <c:pt idx="30">
                  <c:v>114172</c:v>
                </c:pt>
                <c:pt idx="31">
                  <c:v>113128</c:v>
                </c:pt>
                <c:pt idx="32">
                  <c:v>112094</c:v>
                </c:pt>
                <c:pt idx="33">
                  <c:v>111070</c:v>
                </c:pt>
                <c:pt idx="34">
                  <c:v>110054</c:v>
                </c:pt>
                <c:pt idx="35">
                  <c:v>109049</c:v>
                </c:pt>
                <c:pt idx="36">
                  <c:v>108052</c:v>
                </c:pt>
                <c:pt idx="37">
                  <c:v>107064</c:v>
                </c:pt>
                <c:pt idx="38">
                  <c:v>106085</c:v>
                </c:pt>
                <c:pt idx="39">
                  <c:v>105116</c:v>
                </c:pt>
                <c:pt idx="40">
                  <c:v>104155</c:v>
                </c:pt>
              </c:numCache>
            </c:numRef>
          </c:yVal>
        </c:ser>
        <c:ser>
          <c:idx val="3"/>
          <c:order val="3"/>
          <c:tx>
            <c:strRef>
              <c:f>논산시!$E$3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논산시!$E$4:$E$44</c:f>
              <c:numCache>
                <c:formatCode>#,##0_ </c:formatCode>
                <c:ptCount val="41"/>
                <c:pt idx="0">
                  <c:v>150392</c:v>
                </c:pt>
                <c:pt idx="1">
                  <c:v>149014</c:v>
                </c:pt>
                <c:pt idx="2">
                  <c:v>147648</c:v>
                </c:pt>
                <c:pt idx="3">
                  <c:v>146296</c:v>
                </c:pt>
                <c:pt idx="4">
                  <c:v>144956</c:v>
                </c:pt>
                <c:pt idx="5">
                  <c:v>143629</c:v>
                </c:pt>
                <c:pt idx="6">
                  <c:v>142315</c:v>
                </c:pt>
                <c:pt idx="7">
                  <c:v>141013</c:v>
                </c:pt>
                <c:pt idx="8">
                  <c:v>139724</c:v>
                </c:pt>
                <c:pt idx="9">
                  <c:v>138447</c:v>
                </c:pt>
                <c:pt idx="10">
                  <c:v>137181</c:v>
                </c:pt>
                <c:pt idx="11">
                  <c:v>135928</c:v>
                </c:pt>
                <c:pt idx="12">
                  <c:v>134687</c:v>
                </c:pt>
                <c:pt idx="13">
                  <c:v>133457</c:v>
                </c:pt>
                <c:pt idx="14">
                  <c:v>132239</c:v>
                </c:pt>
                <c:pt idx="15">
                  <c:v>131033</c:v>
                </c:pt>
                <c:pt idx="16">
                  <c:v>129838</c:v>
                </c:pt>
                <c:pt idx="17">
                  <c:v>128655</c:v>
                </c:pt>
                <c:pt idx="18">
                  <c:v>127482</c:v>
                </c:pt>
                <c:pt idx="19">
                  <c:v>126321</c:v>
                </c:pt>
                <c:pt idx="20">
                  <c:v>125171</c:v>
                </c:pt>
                <c:pt idx="21">
                  <c:v>124032</c:v>
                </c:pt>
                <c:pt idx="22">
                  <c:v>122903</c:v>
                </c:pt>
                <c:pt idx="23">
                  <c:v>121785</c:v>
                </c:pt>
                <c:pt idx="24">
                  <c:v>120678</c:v>
                </c:pt>
                <c:pt idx="25">
                  <c:v>119581</c:v>
                </c:pt>
                <c:pt idx="26">
                  <c:v>118495</c:v>
                </c:pt>
                <c:pt idx="27">
                  <c:v>117419</c:v>
                </c:pt>
                <c:pt idx="28">
                  <c:v>116353</c:v>
                </c:pt>
                <c:pt idx="29">
                  <c:v>115297</c:v>
                </c:pt>
                <c:pt idx="30">
                  <c:v>114252</c:v>
                </c:pt>
                <c:pt idx="31">
                  <c:v>113216</c:v>
                </c:pt>
                <c:pt idx="32">
                  <c:v>112190</c:v>
                </c:pt>
                <c:pt idx="33">
                  <c:v>111174</c:v>
                </c:pt>
                <c:pt idx="34">
                  <c:v>110167</c:v>
                </c:pt>
                <c:pt idx="35">
                  <c:v>109170</c:v>
                </c:pt>
                <c:pt idx="36">
                  <c:v>108182</c:v>
                </c:pt>
                <c:pt idx="37">
                  <c:v>107204</c:v>
                </c:pt>
                <c:pt idx="38">
                  <c:v>106235</c:v>
                </c:pt>
                <c:pt idx="39">
                  <c:v>105275</c:v>
                </c:pt>
                <c:pt idx="40">
                  <c:v>104325</c:v>
                </c:pt>
              </c:numCache>
            </c:numRef>
          </c:yVal>
        </c:ser>
        <c:ser>
          <c:idx val="4"/>
          <c:order val="4"/>
          <c:tx>
            <c:strRef>
              <c:f>논산시!$F$3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논산시!$F$4:$F$44</c:f>
              <c:numCache>
                <c:formatCode>#,##0_ </c:formatCode>
                <c:ptCount val="41"/>
                <c:pt idx="0">
                  <c:v>157912</c:v>
                </c:pt>
                <c:pt idx="1">
                  <c:v>151029</c:v>
                </c:pt>
                <c:pt idx="2">
                  <c:v>147143</c:v>
                </c:pt>
                <c:pt idx="3">
                  <c:v>144447</c:v>
                </c:pt>
                <c:pt idx="4">
                  <c:v>142389</c:v>
                </c:pt>
                <c:pt idx="5">
                  <c:v>140730</c:v>
                </c:pt>
                <c:pt idx="6">
                  <c:v>139342</c:v>
                </c:pt>
                <c:pt idx="7">
                  <c:v>138151</c:v>
                </c:pt>
                <c:pt idx="8">
                  <c:v>137109</c:v>
                </c:pt>
                <c:pt idx="9">
                  <c:v>136184</c:v>
                </c:pt>
                <c:pt idx="10">
                  <c:v>135352</c:v>
                </c:pt>
                <c:pt idx="11">
                  <c:v>134597</c:v>
                </c:pt>
                <c:pt idx="12">
                  <c:v>133906</c:v>
                </c:pt>
                <c:pt idx="13">
                  <c:v>133269</c:v>
                </c:pt>
                <c:pt idx="14">
                  <c:v>132679</c:v>
                </c:pt>
                <c:pt idx="15">
                  <c:v>132130</c:v>
                </c:pt>
                <c:pt idx="16">
                  <c:v>131616</c:v>
                </c:pt>
                <c:pt idx="17">
                  <c:v>131133</c:v>
                </c:pt>
                <c:pt idx="18">
                  <c:v>130678</c:v>
                </c:pt>
                <c:pt idx="19">
                  <c:v>130248</c:v>
                </c:pt>
                <c:pt idx="20">
                  <c:v>129840</c:v>
                </c:pt>
                <c:pt idx="21">
                  <c:v>129452</c:v>
                </c:pt>
                <c:pt idx="22">
                  <c:v>129083</c:v>
                </c:pt>
                <c:pt idx="23">
                  <c:v>128730</c:v>
                </c:pt>
                <c:pt idx="24">
                  <c:v>128393</c:v>
                </c:pt>
                <c:pt idx="25">
                  <c:v>128070</c:v>
                </c:pt>
                <c:pt idx="26">
                  <c:v>127759</c:v>
                </c:pt>
                <c:pt idx="27">
                  <c:v>127461</c:v>
                </c:pt>
                <c:pt idx="28">
                  <c:v>127174</c:v>
                </c:pt>
                <c:pt idx="29">
                  <c:v>126897</c:v>
                </c:pt>
                <c:pt idx="30">
                  <c:v>126629</c:v>
                </c:pt>
                <c:pt idx="31">
                  <c:v>126371</c:v>
                </c:pt>
                <c:pt idx="32">
                  <c:v>126122</c:v>
                </c:pt>
                <c:pt idx="33">
                  <c:v>125880</c:v>
                </c:pt>
                <c:pt idx="34">
                  <c:v>125645</c:v>
                </c:pt>
                <c:pt idx="35">
                  <c:v>125418</c:v>
                </c:pt>
                <c:pt idx="36">
                  <c:v>125197</c:v>
                </c:pt>
                <c:pt idx="37">
                  <c:v>124983</c:v>
                </c:pt>
                <c:pt idx="38">
                  <c:v>124774</c:v>
                </c:pt>
                <c:pt idx="39">
                  <c:v>124571</c:v>
                </c:pt>
                <c:pt idx="40">
                  <c:v>124374</c:v>
                </c:pt>
              </c:numCache>
            </c:numRef>
          </c:yVal>
        </c:ser>
        <c:ser>
          <c:idx val="5"/>
          <c:order val="5"/>
          <c:tx>
            <c:strRef>
              <c:f>논산시!$G$3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논산시!$G$4:$G$44</c:f>
              <c:numCache>
                <c:formatCode>#,##0_ </c:formatCode>
                <c:ptCount val="41"/>
                <c:pt idx="0">
                  <c:v>150079</c:v>
                </c:pt>
                <c:pt idx="1">
                  <c:v>148834</c:v>
                </c:pt>
                <c:pt idx="2">
                  <c:v>147584</c:v>
                </c:pt>
                <c:pt idx="3">
                  <c:v>146330</c:v>
                </c:pt>
                <c:pt idx="4">
                  <c:v>145070</c:v>
                </c:pt>
                <c:pt idx="5">
                  <c:v>143807</c:v>
                </c:pt>
                <c:pt idx="6">
                  <c:v>142540</c:v>
                </c:pt>
                <c:pt idx="7">
                  <c:v>141269</c:v>
                </c:pt>
                <c:pt idx="8">
                  <c:v>139995</c:v>
                </c:pt>
                <c:pt idx="9">
                  <c:v>138717</c:v>
                </c:pt>
                <c:pt idx="10">
                  <c:v>137437</c:v>
                </c:pt>
                <c:pt idx="11">
                  <c:v>136154</c:v>
                </c:pt>
                <c:pt idx="12">
                  <c:v>134868</c:v>
                </c:pt>
                <c:pt idx="13">
                  <c:v>133581</c:v>
                </c:pt>
                <c:pt idx="14">
                  <c:v>132292</c:v>
                </c:pt>
                <c:pt idx="15">
                  <c:v>131001</c:v>
                </c:pt>
                <c:pt idx="16">
                  <c:v>129708</c:v>
                </c:pt>
                <c:pt idx="17">
                  <c:v>128415</c:v>
                </c:pt>
                <c:pt idx="18">
                  <c:v>127121</c:v>
                </c:pt>
                <c:pt idx="19">
                  <c:v>125827</c:v>
                </c:pt>
                <c:pt idx="20">
                  <c:v>124532</c:v>
                </c:pt>
                <c:pt idx="21">
                  <c:v>123238</c:v>
                </c:pt>
                <c:pt idx="22">
                  <c:v>121944</c:v>
                </c:pt>
                <c:pt idx="23">
                  <c:v>120650</c:v>
                </c:pt>
                <c:pt idx="24">
                  <c:v>119358</c:v>
                </c:pt>
                <c:pt idx="25">
                  <c:v>118067</c:v>
                </c:pt>
                <c:pt idx="26">
                  <c:v>116777</c:v>
                </c:pt>
                <c:pt idx="27">
                  <c:v>115489</c:v>
                </c:pt>
                <c:pt idx="28">
                  <c:v>114203</c:v>
                </c:pt>
                <c:pt idx="29">
                  <c:v>112919</c:v>
                </c:pt>
                <c:pt idx="30">
                  <c:v>111638</c:v>
                </c:pt>
                <c:pt idx="31">
                  <c:v>110359</c:v>
                </c:pt>
                <c:pt idx="32">
                  <c:v>109084</c:v>
                </c:pt>
                <c:pt idx="33">
                  <c:v>107812</c:v>
                </c:pt>
                <c:pt idx="34">
                  <c:v>106544</c:v>
                </c:pt>
                <c:pt idx="35">
                  <c:v>105280</c:v>
                </c:pt>
                <c:pt idx="36">
                  <c:v>104019</c:v>
                </c:pt>
                <c:pt idx="37">
                  <c:v>102764</c:v>
                </c:pt>
                <c:pt idx="38">
                  <c:v>101512</c:v>
                </c:pt>
                <c:pt idx="39">
                  <c:v>100266</c:v>
                </c:pt>
                <c:pt idx="40">
                  <c:v>99025</c:v>
                </c:pt>
              </c:numCache>
            </c:numRef>
          </c:yVal>
        </c:ser>
        <c:ser>
          <c:idx val="6"/>
          <c:order val="6"/>
          <c:tx>
            <c:strRef>
              <c:f>논산시!$H$3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논산시!$A$4:$A$44</c:f>
              <c:numCache>
                <c:formatCode>General</c:formatCode>
                <c:ptCount val="4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</c:numCache>
            </c:numRef>
          </c:xVal>
          <c:yVal>
            <c:numRef>
              <c:f>논산시!$H$4:$H$44</c:f>
              <c:numCache>
                <c:formatCode>#,##0_ </c:formatCode>
                <c:ptCount val="41"/>
                <c:pt idx="0">
                  <c:v>149877</c:v>
                </c:pt>
                <c:pt idx="1">
                  <c:v>148716</c:v>
                </c:pt>
                <c:pt idx="2">
                  <c:v>147541</c:v>
                </c:pt>
                <c:pt idx="3">
                  <c:v>146353</c:v>
                </c:pt>
                <c:pt idx="4">
                  <c:v>145151</c:v>
                </c:pt>
                <c:pt idx="5">
                  <c:v>143935</c:v>
                </c:pt>
                <c:pt idx="6">
                  <c:v>142705</c:v>
                </c:pt>
                <c:pt idx="7">
                  <c:v>141460</c:v>
                </c:pt>
                <c:pt idx="8">
                  <c:v>140202</c:v>
                </c:pt>
                <c:pt idx="9">
                  <c:v>138928</c:v>
                </c:pt>
                <c:pt idx="10">
                  <c:v>137640</c:v>
                </c:pt>
                <c:pt idx="11">
                  <c:v>136337</c:v>
                </c:pt>
                <c:pt idx="12">
                  <c:v>135019</c:v>
                </c:pt>
                <c:pt idx="13">
                  <c:v>133685</c:v>
                </c:pt>
                <c:pt idx="14">
                  <c:v>132336</c:v>
                </c:pt>
                <c:pt idx="15">
                  <c:v>130972</c:v>
                </c:pt>
                <c:pt idx="16">
                  <c:v>129591</c:v>
                </c:pt>
                <c:pt idx="17">
                  <c:v>128195</c:v>
                </c:pt>
                <c:pt idx="18">
                  <c:v>126782</c:v>
                </c:pt>
                <c:pt idx="19">
                  <c:v>125353</c:v>
                </c:pt>
                <c:pt idx="20">
                  <c:v>123908</c:v>
                </c:pt>
                <c:pt idx="21">
                  <c:v>122445</c:v>
                </c:pt>
                <c:pt idx="22">
                  <c:v>120966</c:v>
                </c:pt>
                <c:pt idx="23">
                  <c:v>119470</c:v>
                </c:pt>
                <c:pt idx="24">
                  <c:v>117956</c:v>
                </c:pt>
                <c:pt idx="25">
                  <c:v>116424</c:v>
                </c:pt>
                <c:pt idx="26">
                  <c:v>114875</c:v>
                </c:pt>
                <c:pt idx="27">
                  <c:v>113308</c:v>
                </c:pt>
                <c:pt idx="28">
                  <c:v>111723</c:v>
                </c:pt>
                <c:pt idx="29">
                  <c:v>110119</c:v>
                </c:pt>
                <c:pt idx="30">
                  <c:v>108497</c:v>
                </c:pt>
                <c:pt idx="31">
                  <c:v>106856</c:v>
                </c:pt>
                <c:pt idx="32">
                  <c:v>105196</c:v>
                </c:pt>
                <c:pt idx="33">
                  <c:v>103516</c:v>
                </c:pt>
                <c:pt idx="34">
                  <c:v>101817</c:v>
                </c:pt>
                <c:pt idx="35">
                  <c:v>100099</c:v>
                </c:pt>
                <c:pt idx="36">
                  <c:v>98360</c:v>
                </c:pt>
                <c:pt idx="37">
                  <c:v>96602</c:v>
                </c:pt>
                <c:pt idx="38">
                  <c:v>94823</c:v>
                </c:pt>
                <c:pt idx="39">
                  <c:v>93023</c:v>
                </c:pt>
                <c:pt idx="40">
                  <c:v>91203</c:v>
                </c:pt>
              </c:numCache>
            </c:numRef>
          </c:yVal>
        </c:ser>
        <c:dLbls>
          <c:showVal val="1"/>
        </c:dLbls>
        <c:axId val="95961472"/>
        <c:axId val="95964160"/>
      </c:scatterChart>
      <c:valAx>
        <c:axId val="9596147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1898789550040425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5964160"/>
        <c:crosses val="autoZero"/>
        <c:crossBetween val="midCat"/>
        <c:minorUnit val="1"/>
      </c:valAx>
      <c:valAx>
        <c:axId val="95964160"/>
        <c:scaling>
          <c:orientation val="minMax"/>
          <c:max val="65000"/>
          <c:min val="5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361446415583594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95961472"/>
        <c:crosses val="autoZero"/>
        <c:crossBetween val="midCat"/>
        <c:majorUnit val="2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25328843338876"/>
          <c:y val="0.93775284292020211"/>
          <c:w val="0.85126669969951163"/>
          <c:h val="4.81928655890467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377" r="0.75000000000000377" t="1" header="0.5" footer="0.5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133350</xdr:rowOff>
    </xdr:from>
    <xdr:to>
      <xdr:col>10</xdr:col>
      <xdr:colOff>752475</xdr:colOff>
      <xdr:row>73</xdr:row>
      <xdr:rowOff>171450</xdr:rowOff>
    </xdr:to>
    <xdr:graphicFrame macro="">
      <xdr:nvGraphicFramePr>
        <xdr:cNvPr id="1741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1771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133350</xdr:rowOff>
    </xdr:from>
    <xdr:to>
      <xdr:col>10</xdr:col>
      <xdr:colOff>752475</xdr:colOff>
      <xdr:row>70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6"/>
  <sheetViews>
    <sheetView tabSelected="1" view="pageBreakPreview" zoomScaleNormal="115" zoomScaleSheetLayoutView="100" workbookViewId="0">
      <selection activeCell="C13" sqref="C13"/>
    </sheetView>
  </sheetViews>
  <sheetFormatPr defaultRowHeight="13.5"/>
  <cols>
    <col min="1" max="1" width="18.5" style="330" customWidth="1"/>
    <col min="2" max="7" width="12.125" style="330" customWidth="1"/>
    <col min="8" max="16384" width="9" style="330"/>
  </cols>
  <sheetData>
    <row r="1" spans="1:11" s="335" customFormat="1" ht="36.75" customHeight="1">
      <c r="A1" s="336" t="s">
        <v>210</v>
      </c>
      <c r="B1" s="336"/>
      <c r="C1" s="336"/>
      <c r="D1" s="336"/>
      <c r="E1" s="336"/>
      <c r="F1" s="336"/>
      <c r="G1" s="336"/>
    </row>
    <row r="2" spans="1:11" ht="15.75" customHeight="1"/>
    <row r="3" spans="1:11" s="331" customFormat="1" ht="34.5" customHeight="1">
      <c r="A3" s="326" t="s">
        <v>211</v>
      </c>
      <c r="B3" s="326" t="s">
        <v>200</v>
      </c>
      <c r="C3" s="326" t="s">
        <v>201</v>
      </c>
      <c r="D3" s="326" t="s">
        <v>202</v>
      </c>
      <c r="E3" s="326" t="s">
        <v>203</v>
      </c>
      <c r="F3" s="326" t="s">
        <v>204</v>
      </c>
      <c r="G3" s="326" t="s">
        <v>205</v>
      </c>
    </row>
    <row r="4" spans="1:11" s="332" customFormat="1" ht="34.5" customHeight="1">
      <c r="A4" s="326" t="s">
        <v>206</v>
      </c>
      <c r="B4" s="327">
        <f>'1.1.1 충청남도추계인구'!F29</f>
        <v>2147980</v>
      </c>
      <c r="C4" s="327">
        <f>'1.1.1 충청남도추계인구'!C55</f>
        <v>2179319</v>
      </c>
      <c r="D4" s="327">
        <f>'1.1.1 충청남도추계인구'!I79</f>
        <v>2253104</v>
      </c>
      <c r="E4" s="327">
        <f>'1.1.1 충청남도추계인구'!F130</f>
        <v>2317977</v>
      </c>
      <c r="F4" s="327">
        <f>'1.1.1 충청남도추계인구'!C181</f>
        <v>2370179</v>
      </c>
      <c r="G4" s="325"/>
    </row>
    <row r="5" spans="1:11" s="332" customFormat="1" ht="34.5" customHeight="1">
      <c r="A5" s="326" t="s">
        <v>207</v>
      </c>
      <c r="B5" s="327">
        <f>충청남도!B23</f>
        <v>2097555</v>
      </c>
      <c r="C5" s="327">
        <f>충청남도!I25</f>
        <v>2148066</v>
      </c>
      <c r="D5" s="327">
        <f>충청남도!I30</f>
        <v>2220956</v>
      </c>
      <c r="E5" s="327">
        <f>충청남도!I35</f>
        <v>2293258</v>
      </c>
      <c r="F5" s="327">
        <f>충청남도!I40</f>
        <v>2364784</v>
      </c>
      <c r="G5" s="328"/>
    </row>
    <row r="6" spans="1:11" s="332" customFormat="1" ht="34.5" customHeight="1">
      <c r="A6" s="326" t="s">
        <v>208</v>
      </c>
      <c r="B6" s="327">
        <f>논산시!B23</f>
        <v>128965</v>
      </c>
      <c r="C6" s="327">
        <f>논산시!I25</f>
        <v>124032</v>
      </c>
      <c r="D6" s="327">
        <f>논산시!I30</f>
        <v>118495</v>
      </c>
      <c r="E6" s="327">
        <f>논산시!I35</f>
        <v>113216</v>
      </c>
      <c r="F6" s="327">
        <f>논산시!I40</f>
        <v>108182</v>
      </c>
      <c r="G6" s="325"/>
    </row>
    <row r="7" spans="1:11" s="332" customFormat="1" ht="34.5" customHeight="1">
      <c r="A7" s="326" t="s">
        <v>209</v>
      </c>
      <c r="B7" s="333">
        <f>B6</f>
        <v>128965</v>
      </c>
      <c r="C7" s="333">
        <f>C6*(C4/C5)</f>
        <v>125836.5870545877</v>
      </c>
      <c r="D7" s="333">
        <f>D6*(D4/D5)</f>
        <v>120210.19708629977</v>
      </c>
      <c r="E7" s="333">
        <f>E6*(E4/E5)</f>
        <v>114436.35388255486</v>
      </c>
      <c r="F7" s="333">
        <f>F6*(F4/F5)</f>
        <v>108428.80558139771</v>
      </c>
      <c r="G7" s="328"/>
    </row>
    <row r="8" spans="1:11">
      <c r="A8" s="329"/>
      <c r="B8" s="334"/>
    </row>
    <row r="16" spans="1:11">
      <c r="K16" s="330">
        <v>1999</v>
      </c>
    </row>
  </sheetData>
  <phoneticPr fontId="24" type="noConversion"/>
  <pageMargins left="0.7" right="0.7" top="0.75" bottom="0.75" header="0.3" footer="0.3"/>
  <pageSetup paperSize="9" scale="88" orientation="portrait" r:id="rId1"/>
  <colBreaks count="2" manualBreakCount="2">
    <brk id="14" max="6" man="1"/>
    <brk id="22" max="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90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5319</v>
      </c>
      <c r="C4" s="121">
        <f t="shared" ref="C4:C45" si="0">I75</f>
        <v>5070</v>
      </c>
      <c r="D4" s="122">
        <f t="shared" ref="D4:D45" si="1">I120</f>
        <v>5072</v>
      </c>
      <c r="E4" s="122">
        <f t="shared" ref="E4:E45" si="2">I165</f>
        <v>5501</v>
      </c>
      <c r="F4" s="123">
        <f t="shared" ref="F4:F45" si="3">I210</f>
        <v>5549</v>
      </c>
      <c r="G4" s="123">
        <f t="shared" ref="G4:G45" si="4">I255</f>
        <v>5071</v>
      </c>
      <c r="H4" s="123">
        <f t="shared" ref="H4:H45" si="5">I300</f>
        <v>5070</v>
      </c>
      <c r="I4" s="124">
        <f t="shared" ref="I4:I45" si="6">ROUND(SUMIF(C$46:H$46,"○",C4:H4),$G$1)</f>
        <v>5501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5262</v>
      </c>
      <c r="C5" s="121">
        <f t="shared" si="0"/>
        <v>5010</v>
      </c>
      <c r="D5" s="122">
        <f t="shared" si="1"/>
        <v>5007</v>
      </c>
      <c r="E5" s="122">
        <f t="shared" si="2"/>
        <v>5245</v>
      </c>
      <c r="F5" s="123">
        <f t="shared" si="3"/>
        <v>5175</v>
      </c>
      <c r="G5" s="123">
        <f t="shared" si="4"/>
        <v>5013</v>
      </c>
      <c r="H5" s="123">
        <f t="shared" si="5"/>
        <v>5017</v>
      </c>
      <c r="I5" s="124">
        <f t="shared" si="6"/>
        <v>5245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5103</v>
      </c>
      <c r="C6" s="121">
        <f t="shared" si="0"/>
        <v>4950</v>
      </c>
      <c r="D6" s="122">
        <f t="shared" si="1"/>
        <v>4942</v>
      </c>
      <c r="E6" s="122">
        <f t="shared" si="2"/>
        <v>5037</v>
      </c>
      <c r="F6" s="123">
        <f t="shared" si="3"/>
        <v>4968</v>
      </c>
      <c r="G6" s="123">
        <f t="shared" si="4"/>
        <v>4955</v>
      </c>
      <c r="H6" s="123">
        <f t="shared" si="5"/>
        <v>4963</v>
      </c>
      <c r="I6" s="124">
        <f t="shared" si="6"/>
        <v>5037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4957</v>
      </c>
      <c r="C7" s="121">
        <f t="shared" si="0"/>
        <v>4890</v>
      </c>
      <c r="D7" s="122">
        <f t="shared" si="1"/>
        <v>4878</v>
      </c>
      <c r="E7" s="122">
        <f t="shared" si="2"/>
        <v>4868</v>
      </c>
      <c r="F7" s="123">
        <f t="shared" si="3"/>
        <v>4826</v>
      </c>
      <c r="G7" s="123">
        <f t="shared" si="4"/>
        <v>4896</v>
      </c>
      <c r="H7" s="123">
        <f t="shared" si="5"/>
        <v>4907</v>
      </c>
      <c r="I7" s="124">
        <f t="shared" si="6"/>
        <v>4868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4853</v>
      </c>
      <c r="C8" s="121">
        <f t="shared" si="0"/>
        <v>4830</v>
      </c>
      <c r="D8" s="122">
        <f t="shared" si="1"/>
        <v>4815</v>
      </c>
      <c r="E8" s="122">
        <f t="shared" si="2"/>
        <v>4730</v>
      </c>
      <c r="F8" s="123">
        <f t="shared" si="3"/>
        <v>4719</v>
      </c>
      <c r="G8" s="123">
        <f t="shared" si="4"/>
        <v>4837</v>
      </c>
      <c r="H8" s="123">
        <f t="shared" si="5"/>
        <v>4851</v>
      </c>
      <c r="I8" s="124">
        <f t="shared" si="6"/>
        <v>4730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4722</v>
      </c>
      <c r="C9" s="121">
        <f t="shared" si="0"/>
        <v>4770</v>
      </c>
      <c r="D9" s="122">
        <f t="shared" si="1"/>
        <v>4753</v>
      </c>
      <c r="E9" s="122">
        <f t="shared" si="2"/>
        <v>4617</v>
      </c>
      <c r="F9" s="123">
        <f t="shared" si="3"/>
        <v>4633</v>
      </c>
      <c r="G9" s="123">
        <f t="shared" si="4"/>
        <v>4777</v>
      </c>
      <c r="H9" s="123">
        <f t="shared" si="5"/>
        <v>4794</v>
      </c>
      <c r="I9" s="124">
        <f t="shared" si="6"/>
        <v>4617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4591</v>
      </c>
      <c r="C10" s="121">
        <f t="shared" si="0"/>
        <v>4710</v>
      </c>
      <c r="D10" s="122">
        <f t="shared" si="1"/>
        <v>4692</v>
      </c>
      <c r="E10" s="122">
        <f t="shared" si="2"/>
        <v>4525</v>
      </c>
      <c r="F10" s="123">
        <f t="shared" si="3"/>
        <v>4561</v>
      </c>
      <c r="G10" s="123">
        <f t="shared" si="4"/>
        <v>4717</v>
      </c>
      <c r="H10" s="123">
        <f t="shared" si="5"/>
        <v>4735</v>
      </c>
      <c r="I10" s="124">
        <f t="shared" si="6"/>
        <v>4525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4507</v>
      </c>
      <c r="C11" s="121">
        <f t="shared" si="0"/>
        <v>4649</v>
      </c>
      <c r="D11" s="122">
        <f t="shared" si="1"/>
        <v>4632</v>
      </c>
      <c r="E11" s="122">
        <f t="shared" si="2"/>
        <v>4450</v>
      </c>
      <c r="F11" s="123">
        <f t="shared" si="3"/>
        <v>4501</v>
      </c>
      <c r="G11" s="123">
        <f t="shared" si="4"/>
        <v>4657</v>
      </c>
      <c r="H11" s="123">
        <f t="shared" si="5"/>
        <v>4676</v>
      </c>
      <c r="I11" s="124">
        <f t="shared" si="6"/>
        <v>4450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4362</v>
      </c>
      <c r="C12" s="121">
        <f t="shared" si="0"/>
        <v>4589</v>
      </c>
      <c r="D12" s="122">
        <f t="shared" si="1"/>
        <v>4572</v>
      </c>
      <c r="E12" s="122">
        <f t="shared" si="2"/>
        <v>4389</v>
      </c>
      <c r="F12" s="123">
        <f t="shared" si="3"/>
        <v>4447</v>
      </c>
      <c r="G12" s="123">
        <f t="shared" si="4"/>
        <v>4597</v>
      </c>
      <c r="H12" s="123">
        <f t="shared" si="5"/>
        <v>4615</v>
      </c>
      <c r="I12" s="124">
        <f t="shared" si="6"/>
        <v>4389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4222</v>
      </c>
      <c r="C13" s="121">
        <f t="shared" si="0"/>
        <v>4529</v>
      </c>
      <c r="D13" s="122">
        <f t="shared" si="1"/>
        <v>4513</v>
      </c>
      <c r="E13" s="122">
        <f t="shared" si="2"/>
        <v>4340</v>
      </c>
      <c r="F13" s="123">
        <f t="shared" si="3"/>
        <v>4401</v>
      </c>
      <c r="G13" s="123">
        <f t="shared" si="4"/>
        <v>4536</v>
      </c>
      <c r="H13" s="123">
        <f t="shared" si="5"/>
        <v>4554</v>
      </c>
      <c r="I13" s="124">
        <f t="shared" si="6"/>
        <v>4340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4238</v>
      </c>
      <c r="C14" s="121">
        <f t="shared" si="0"/>
        <v>4469</v>
      </c>
      <c r="D14" s="122">
        <f t="shared" si="1"/>
        <v>4455</v>
      </c>
      <c r="E14" s="122">
        <f t="shared" si="2"/>
        <v>4299</v>
      </c>
      <c r="F14" s="123">
        <f t="shared" si="3"/>
        <v>4359</v>
      </c>
      <c r="G14" s="123">
        <f t="shared" si="4"/>
        <v>4475</v>
      </c>
      <c r="H14" s="123">
        <f t="shared" si="5"/>
        <v>4491</v>
      </c>
      <c r="I14" s="124">
        <f t="shared" si="6"/>
        <v>4299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4236</v>
      </c>
      <c r="C15" s="121">
        <f t="shared" si="0"/>
        <v>4409</v>
      </c>
      <c r="D15" s="122">
        <f t="shared" si="1"/>
        <v>4397</v>
      </c>
      <c r="E15" s="122">
        <f t="shared" si="2"/>
        <v>4266</v>
      </c>
      <c r="F15" s="123">
        <f t="shared" si="3"/>
        <v>4321</v>
      </c>
      <c r="G15" s="123">
        <f t="shared" si="4"/>
        <v>4414</v>
      </c>
      <c r="H15" s="123">
        <f t="shared" si="5"/>
        <v>4427</v>
      </c>
      <c r="I15" s="124">
        <f t="shared" si="6"/>
        <v>4266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4216</v>
      </c>
      <c r="C16" s="121">
        <f t="shared" si="0"/>
        <v>4349</v>
      </c>
      <c r="D16" s="122">
        <f t="shared" si="1"/>
        <v>4341</v>
      </c>
      <c r="E16" s="122">
        <f t="shared" si="2"/>
        <v>4239</v>
      </c>
      <c r="F16" s="123">
        <f t="shared" si="3"/>
        <v>4286</v>
      </c>
      <c r="G16" s="123">
        <f t="shared" si="4"/>
        <v>4352</v>
      </c>
      <c r="H16" s="123">
        <f t="shared" si="5"/>
        <v>4362</v>
      </c>
      <c r="I16" s="124">
        <f t="shared" si="6"/>
        <v>4239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4220</v>
      </c>
      <c r="C17" s="121">
        <f t="shared" si="0"/>
        <v>4289</v>
      </c>
      <c r="D17" s="122">
        <f t="shared" si="1"/>
        <v>4285</v>
      </c>
      <c r="E17" s="122">
        <f t="shared" si="2"/>
        <v>4217</v>
      </c>
      <c r="F17" s="123">
        <f t="shared" si="3"/>
        <v>4254</v>
      </c>
      <c r="G17" s="123">
        <f t="shared" si="4"/>
        <v>4290</v>
      </c>
      <c r="H17" s="123">
        <f t="shared" si="5"/>
        <v>4295</v>
      </c>
      <c r="I17" s="124">
        <f t="shared" si="6"/>
        <v>4217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4224</v>
      </c>
      <c r="C18" s="121">
        <f t="shared" si="0"/>
        <v>4229</v>
      </c>
      <c r="D18" s="122">
        <f t="shared" si="1"/>
        <v>4229</v>
      </c>
      <c r="E18" s="122">
        <f t="shared" si="2"/>
        <v>4199</v>
      </c>
      <c r="F18" s="123">
        <f t="shared" si="3"/>
        <v>4225</v>
      </c>
      <c r="G18" s="123">
        <f t="shared" si="4"/>
        <v>4229</v>
      </c>
      <c r="H18" s="123">
        <f t="shared" si="5"/>
        <v>4228</v>
      </c>
      <c r="I18" s="124">
        <f t="shared" si="6"/>
        <v>4199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4184</v>
      </c>
      <c r="C19" s="121">
        <f t="shared" si="0"/>
        <v>4169</v>
      </c>
      <c r="D19" s="122">
        <f t="shared" si="1"/>
        <v>4175</v>
      </c>
      <c r="E19" s="122">
        <f t="shared" si="2"/>
        <v>4184</v>
      </c>
      <c r="F19" s="123">
        <f t="shared" si="3"/>
        <v>4197</v>
      </c>
      <c r="G19" s="123">
        <f t="shared" si="4"/>
        <v>4167</v>
      </c>
      <c r="H19" s="123">
        <f t="shared" si="5"/>
        <v>4159</v>
      </c>
      <c r="I19" s="124">
        <f t="shared" si="6"/>
        <v>4184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4250</v>
      </c>
      <c r="C20" s="121">
        <f t="shared" si="0"/>
        <v>4109</v>
      </c>
      <c r="D20" s="122">
        <f t="shared" si="1"/>
        <v>4121</v>
      </c>
      <c r="E20" s="122">
        <f t="shared" si="2"/>
        <v>4173</v>
      </c>
      <c r="F20" s="123">
        <f t="shared" si="3"/>
        <v>4172</v>
      </c>
      <c r="G20" s="123">
        <f t="shared" si="4"/>
        <v>4105</v>
      </c>
      <c r="H20" s="123">
        <f t="shared" si="5"/>
        <v>4089</v>
      </c>
      <c r="I20" s="124">
        <f t="shared" si="6"/>
        <v>4173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4245</v>
      </c>
      <c r="C21" s="121">
        <f t="shared" si="0"/>
        <v>4049</v>
      </c>
      <c r="D21" s="122">
        <f t="shared" si="1"/>
        <v>4068</v>
      </c>
      <c r="E21" s="122">
        <f t="shared" si="2"/>
        <v>4163</v>
      </c>
      <c r="F21" s="123">
        <f t="shared" si="3"/>
        <v>4148</v>
      </c>
      <c r="G21" s="123">
        <f t="shared" si="4"/>
        <v>4043</v>
      </c>
      <c r="H21" s="123">
        <f t="shared" si="5"/>
        <v>4018</v>
      </c>
      <c r="I21" s="124">
        <f t="shared" si="6"/>
        <v>4163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4145</v>
      </c>
      <c r="C22" s="121">
        <f t="shared" si="0"/>
        <v>3989</v>
      </c>
      <c r="D22" s="122">
        <f t="shared" si="1"/>
        <v>4015</v>
      </c>
      <c r="E22" s="122">
        <f t="shared" si="2"/>
        <v>4155</v>
      </c>
      <c r="F22" s="123">
        <f t="shared" si="3"/>
        <v>4125</v>
      </c>
      <c r="G22" s="123">
        <f t="shared" si="4"/>
        <v>3981</v>
      </c>
      <c r="H22" s="123">
        <f t="shared" si="5"/>
        <v>3946</v>
      </c>
      <c r="I22" s="124">
        <f t="shared" si="6"/>
        <v>4155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4131</v>
      </c>
      <c r="C23" s="130">
        <f t="shared" si="0"/>
        <v>3929</v>
      </c>
      <c r="D23" s="131">
        <f t="shared" si="1"/>
        <v>3964</v>
      </c>
      <c r="E23" s="131">
        <f t="shared" si="2"/>
        <v>4148</v>
      </c>
      <c r="F23" s="132">
        <f t="shared" si="3"/>
        <v>4104</v>
      </c>
      <c r="G23" s="132">
        <f t="shared" si="4"/>
        <v>3919</v>
      </c>
      <c r="H23" s="132">
        <f t="shared" si="5"/>
        <v>3872</v>
      </c>
      <c r="I23" s="133">
        <f t="shared" si="6"/>
        <v>4148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3869</v>
      </c>
      <c r="D24" s="140">
        <f t="shared" si="1"/>
        <v>3912</v>
      </c>
      <c r="E24" s="139">
        <f t="shared" si="2"/>
        <v>4143</v>
      </c>
      <c r="F24" s="139">
        <f t="shared" si="3"/>
        <v>4084</v>
      </c>
      <c r="G24" s="139">
        <f t="shared" si="4"/>
        <v>3857</v>
      </c>
      <c r="H24" s="139">
        <f t="shared" si="5"/>
        <v>3797</v>
      </c>
      <c r="I24" s="251">
        <f t="shared" si="6"/>
        <v>4143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3809</v>
      </c>
      <c r="D25" s="255">
        <f t="shared" si="1"/>
        <v>3862</v>
      </c>
      <c r="E25" s="254">
        <f t="shared" si="2"/>
        <v>4139</v>
      </c>
      <c r="F25" s="254">
        <f t="shared" si="3"/>
        <v>4065</v>
      </c>
      <c r="G25" s="254">
        <f t="shared" si="4"/>
        <v>3795</v>
      </c>
      <c r="H25" s="254">
        <f t="shared" si="5"/>
        <v>3720</v>
      </c>
      <c r="I25" s="256">
        <f t="shared" si="6"/>
        <v>4139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3749</v>
      </c>
      <c r="D26" s="255">
        <f t="shared" si="1"/>
        <v>3812</v>
      </c>
      <c r="E26" s="254">
        <f t="shared" si="2"/>
        <v>4135</v>
      </c>
      <c r="F26" s="254">
        <f t="shared" si="3"/>
        <v>4047</v>
      </c>
      <c r="G26" s="254">
        <f t="shared" si="4"/>
        <v>3733</v>
      </c>
      <c r="H26" s="254">
        <f t="shared" si="5"/>
        <v>3642</v>
      </c>
      <c r="I26" s="256">
        <f t="shared" si="6"/>
        <v>4135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3689</v>
      </c>
      <c r="D27" s="255">
        <f t="shared" si="1"/>
        <v>3763</v>
      </c>
      <c r="E27" s="254">
        <f t="shared" si="2"/>
        <v>4133</v>
      </c>
      <c r="F27" s="254">
        <f t="shared" si="3"/>
        <v>4029</v>
      </c>
      <c r="G27" s="254">
        <f t="shared" si="4"/>
        <v>3671</v>
      </c>
      <c r="H27" s="254">
        <f t="shared" si="5"/>
        <v>3563</v>
      </c>
      <c r="I27" s="256">
        <f t="shared" si="6"/>
        <v>4133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3629</v>
      </c>
      <c r="D28" s="255">
        <f t="shared" si="1"/>
        <v>3714</v>
      </c>
      <c r="E28" s="254">
        <f t="shared" si="2"/>
        <v>4130</v>
      </c>
      <c r="F28" s="254">
        <f t="shared" si="3"/>
        <v>4013</v>
      </c>
      <c r="G28" s="254">
        <f t="shared" si="4"/>
        <v>3610</v>
      </c>
      <c r="H28" s="254">
        <f t="shared" si="5"/>
        <v>3482</v>
      </c>
      <c r="I28" s="256">
        <f t="shared" si="6"/>
        <v>4130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3568</v>
      </c>
      <c r="D29" s="140">
        <f t="shared" si="1"/>
        <v>3667</v>
      </c>
      <c r="E29" s="139">
        <f t="shared" si="2"/>
        <v>4128</v>
      </c>
      <c r="F29" s="139">
        <f t="shared" si="3"/>
        <v>3997</v>
      </c>
      <c r="G29" s="139">
        <f t="shared" si="4"/>
        <v>3548</v>
      </c>
      <c r="H29" s="139">
        <f t="shared" si="5"/>
        <v>3400</v>
      </c>
      <c r="I29" s="251">
        <f t="shared" si="6"/>
        <v>4128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3508</v>
      </c>
      <c r="D30" s="255">
        <f t="shared" si="1"/>
        <v>3619</v>
      </c>
      <c r="E30" s="254">
        <f t="shared" si="2"/>
        <v>4127</v>
      </c>
      <c r="F30" s="254">
        <f t="shared" si="3"/>
        <v>3982</v>
      </c>
      <c r="G30" s="254">
        <f t="shared" si="4"/>
        <v>3487</v>
      </c>
      <c r="H30" s="254">
        <f t="shared" si="5"/>
        <v>3316</v>
      </c>
      <c r="I30" s="256">
        <f t="shared" si="6"/>
        <v>4127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3448</v>
      </c>
      <c r="D31" s="255">
        <f t="shared" si="1"/>
        <v>3573</v>
      </c>
      <c r="E31" s="254">
        <f t="shared" si="2"/>
        <v>4126</v>
      </c>
      <c r="F31" s="254">
        <f t="shared" si="3"/>
        <v>3967</v>
      </c>
      <c r="G31" s="254">
        <f t="shared" si="4"/>
        <v>3426</v>
      </c>
      <c r="H31" s="254">
        <f t="shared" si="5"/>
        <v>3230</v>
      </c>
      <c r="I31" s="256">
        <f t="shared" si="6"/>
        <v>4126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3388</v>
      </c>
      <c r="D32" s="255">
        <f t="shared" si="1"/>
        <v>3527</v>
      </c>
      <c r="E32" s="254">
        <f t="shared" si="2"/>
        <v>4125</v>
      </c>
      <c r="F32" s="254">
        <f t="shared" si="3"/>
        <v>3953</v>
      </c>
      <c r="G32" s="254">
        <f t="shared" si="4"/>
        <v>3365</v>
      </c>
      <c r="H32" s="254">
        <f t="shared" si="5"/>
        <v>3144</v>
      </c>
      <c r="I32" s="256">
        <f t="shared" si="6"/>
        <v>4125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3328</v>
      </c>
      <c r="D33" s="255">
        <f t="shared" si="1"/>
        <v>3481</v>
      </c>
      <c r="E33" s="254">
        <f t="shared" si="2"/>
        <v>4124</v>
      </c>
      <c r="F33" s="254">
        <f t="shared" si="3"/>
        <v>3940</v>
      </c>
      <c r="G33" s="254">
        <f t="shared" si="4"/>
        <v>3305</v>
      </c>
      <c r="H33" s="254">
        <f t="shared" si="5"/>
        <v>3055</v>
      </c>
      <c r="I33" s="256">
        <f t="shared" si="6"/>
        <v>4124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3268</v>
      </c>
      <c r="D34" s="140">
        <f t="shared" si="1"/>
        <v>3436</v>
      </c>
      <c r="E34" s="139">
        <f t="shared" si="2"/>
        <v>4123</v>
      </c>
      <c r="F34" s="139">
        <f t="shared" si="3"/>
        <v>3927</v>
      </c>
      <c r="G34" s="139">
        <f t="shared" si="4"/>
        <v>3245</v>
      </c>
      <c r="H34" s="139">
        <f t="shared" si="5"/>
        <v>2965</v>
      </c>
      <c r="I34" s="251">
        <f t="shared" si="6"/>
        <v>4123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3208</v>
      </c>
      <c r="D35" s="255">
        <f t="shared" si="1"/>
        <v>3392</v>
      </c>
      <c r="E35" s="254">
        <f t="shared" si="2"/>
        <v>4122</v>
      </c>
      <c r="F35" s="254">
        <f t="shared" si="3"/>
        <v>3914</v>
      </c>
      <c r="G35" s="254">
        <f t="shared" si="4"/>
        <v>3185</v>
      </c>
      <c r="H35" s="254">
        <f t="shared" si="5"/>
        <v>2873</v>
      </c>
      <c r="I35" s="256">
        <f t="shared" si="6"/>
        <v>4122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3148</v>
      </c>
      <c r="D36" s="255">
        <f t="shared" si="1"/>
        <v>3348</v>
      </c>
      <c r="E36" s="254">
        <f t="shared" si="2"/>
        <v>4122</v>
      </c>
      <c r="F36" s="254">
        <f t="shared" si="3"/>
        <v>3902</v>
      </c>
      <c r="G36" s="254">
        <f t="shared" si="4"/>
        <v>3126</v>
      </c>
      <c r="H36" s="254">
        <f t="shared" si="5"/>
        <v>2780</v>
      </c>
      <c r="I36" s="256">
        <f t="shared" si="6"/>
        <v>4122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3088</v>
      </c>
      <c r="D37" s="255">
        <f t="shared" si="1"/>
        <v>3305</v>
      </c>
      <c r="E37" s="254">
        <f t="shared" si="2"/>
        <v>4122</v>
      </c>
      <c r="F37" s="254">
        <f t="shared" si="3"/>
        <v>3890</v>
      </c>
      <c r="G37" s="254">
        <f t="shared" si="4"/>
        <v>3067</v>
      </c>
      <c r="H37" s="254">
        <f t="shared" si="5"/>
        <v>2685</v>
      </c>
      <c r="I37" s="256">
        <f t="shared" si="6"/>
        <v>4122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3028</v>
      </c>
      <c r="D38" s="255">
        <f t="shared" si="1"/>
        <v>3262</v>
      </c>
      <c r="E38" s="254">
        <f t="shared" si="2"/>
        <v>4121</v>
      </c>
      <c r="F38" s="254">
        <f t="shared" si="3"/>
        <v>3879</v>
      </c>
      <c r="G38" s="254">
        <f t="shared" si="4"/>
        <v>3009</v>
      </c>
      <c r="H38" s="254">
        <f t="shared" si="5"/>
        <v>2588</v>
      </c>
      <c r="I38" s="256">
        <f t="shared" si="6"/>
        <v>4121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2968</v>
      </c>
      <c r="D39" s="140">
        <f t="shared" si="1"/>
        <v>3220</v>
      </c>
      <c r="E39" s="139">
        <f t="shared" si="2"/>
        <v>4121</v>
      </c>
      <c r="F39" s="139">
        <f t="shared" si="3"/>
        <v>3868</v>
      </c>
      <c r="G39" s="139">
        <f t="shared" si="4"/>
        <v>2951</v>
      </c>
      <c r="H39" s="139">
        <f t="shared" si="5"/>
        <v>2489</v>
      </c>
      <c r="I39" s="251">
        <f t="shared" si="6"/>
        <v>4121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2908</v>
      </c>
      <c r="D40" s="255">
        <f t="shared" si="1"/>
        <v>3179</v>
      </c>
      <c r="E40" s="254">
        <f t="shared" si="2"/>
        <v>4121</v>
      </c>
      <c r="F40" s="254">
        <f t="shared" si="3"/>
        <v>3857</v>
      </c>
      <c r="G40" s="254">
        <f t="shared" si="4"/>
        <v>2893</v>
      </c>
      <c r="H40" s="254">
        <f t="shared" si="5"/>
        <v>2389</v>
      </c>
      <c r="I40" s="256">
        <f t="shared" si="6"/>
        <v>4121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2848</v>
      </c>
      <c r="D41" s="255">
        <f t="shared" si="1"/>
        <v>3138</v>
      </c>
      <c r="E41" s="254">
        <f t="shared" si="2"/>
        <v>4121</v>
      </c>
      <c r="F41" s="254">
        <f t="shared" si="3"/>
        <v>3847</v>
      </c>
      <c r="G41" s="254">
        <f t="shared" si="4"/>
        <v>2836</v>
      </c>
      <c r="H41" s="254">
        <f t="shared" si="5"/>
        <v>2287</v>
      </c>
      <c r="I41" s="256">
        <f t="shared" si="6"/>
        <v>4121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2788</v>
      </c>
      <c r="D42" s="255">
        <f t="shared" si="1"/>
        <v>3097</v>
      </c>
      <c r="E42" s="254">
        <f t="shared" si="2"/>
        <v>4121</v>
      </c>
      <c r="F42" s="254">
        <f t="shared" si="3"/>
        <v>3837</v>
      </c>
      <c r="G42" s="254">
        <f t="shared" si="4"/>
        <v>2780</v>
      </c>
      <c r="H42" s="254">
        <f t="shared" si="5"/>
        <v>2183</v>
      </c>
      <c r="I42" s="256">
        <f t="shared" si="6"/>
        <v>4121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2728</v>
      </c>
      <c r="D43" s="255">
        <f t="shared" si="1"/>
        <v>3057</v>
      </c>
      <c r="E43" s="254">
        <f t="shared" si="2"/>
        <v>4120</v>
      </c>
      <c r="F43" s="254">
        <f t="shared" si="3"/>
        <v>3827</v>
      </c>
      <c r="G43" s="254">
        <f t="shared" si="4"/>
        <v>2724</v>
      </c>
      <c r="H43" s="254">
        <f t="shared" si="5"/>
        <v>2077</v>
      </c>
      <c r="I43" s="256">
        <f t="shared" si="6"/>
        <v>4120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2668</v>
      </c>
      <c r="D44" s="140">
        <f t="shared" si="1"/>
        <v>3018</v>
      </c>
      <c r="E44" s="139">
        <f t="shared" si="2"/>
        <v>4120</v>
      </c>
      <c r="F44" s="139">
        <f t="shared" si="3"/>
        <v>3818</v>
      </c>
      <c r="G44" s="261">
        <f t="shared" si="4"/>
        <v>2668</v>
      </c>
      <c r="H44" s="261">
        <f t="shared" si="5"/>
        <v>1969</v>
      </c>
      <c r="I44" s="251">
        <f t="shared" si="6"/>
        <v>4120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2608</v>
      </c>
      <c r="D45" s="140">
        <f t="shared" si="1"/>
        <v>2979</v>
      </c>
      <c r="E45" s="139">
        <f t="shared" si="2"/>
        <v>4120</v>
      </c>
      <c r="F45" s="139">
        <f t="shared" si="3"/>
        <v>3809</v>
      </c>
      <c r="G45" s="261">
        <f t="shared" si="4"/>
        <v>2613</v>
      </c>
      <c r="H45" s="261">
        <f t="shared" si="5"/>
        <v>1859</v>
      </c>
      <c r="I45" s="251">
        <f t="shared" si="6"/>
        <v>4120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0.80922020216243518</v>
      </c>
      <c r="D47" s="232">
        <f>G129</f>
        <v>0.83269242521696596</v>
      </c>
      <c r="E47" s="232">
        <f>G175</f>
        <v>0.96336263233172303</v>
      </c>
      <c r="F47" s="232">
        <f>H219</f>
        <v>0.93042530680020086</v>
      </c>
      <c r="G47" s="245">
        <f>G265</f>
        <v>0.80135514034050115</v>
      </c>
      <c r="H47" s="245">
        <f>G310</f>
        <v>0.77329970193017139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565.76599999999985</v>
      </c>
      <c r="D48" s="246">
        <f>G130</f>
        <v>500.93300000000005</v>
      </c>
      <c r="E48" s="246">
        <f>G176</f>
        <v>112.92800000000001</v>
      </c>
      <c r="F48" s="241">
        <f>H220</f>
        <v>206.64800000000005</v>
      </c>
      <c r="G48" s="246">
        <f>G266</f>
        <v>589.8399999999998</v>
      </c>
      <c r="H48" s="246">
        <f>G311</f>
        <v>685.048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229.42699999999999</v>
      </c>
      <c r="D49" s="233">
        <f>G131</f>
        <v>185.72500000000002</v>
      </c>
      <c r="E49" s="247">
        <f>G177</f>
        <v>18.826000000000004</v>
      </c>
      <c r="F49" s="248">
        <f>H221</f>
        <v>44.713999999999999</v>
      </c>
      <c r="G49" s="247">
        <f>G267</f>
        <v>245.23200000000003</v>
      </c>
      <c r="H49" s="260">
        <f>G312</f>
        <v>312.20400000000001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3.2459223422582411</v>
      </c>
      <c r="D50" s="259">
        <f>G132</f>
        <v>3.0250897509741148</v>
      </c>
      <c r="E50" s="259">
        <f>G178</f>
        <v>1.2730080304253517</v>
      </c>
      <c r="F50" s="249">
        <f>H222</f>
        <v>1.790259550391196</v>
      </c>
      <c r="G50" s="259">
        <f>G268</f>
        <v>3.3189795311341399</v>
      </c>
      <c r="H50" s="259">
        <f>G313</f>
        <v>3.5911512921490383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3.1389597201615631</v>
      </c>
      <c r="D51" s="234">
        <f>G133</f>
        <v>2.8143570510132525</v>
      </c>
      <c r="E51" s="234">
        <f>G179</f>
        <v>0.77522865878989577</v>
      </c>
      <c r="F51" s="249">
        <f>H223</f>
        <v>1.2918579969301769</v>
      </c>
      <c r="G51" s="249">
        <f>G269</f>
        <v>3.2462400784225429</v>
      </c>
      <c r="H51" s="234">
        <f>G314</f>
        <v>3.6617564680869719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0.80922020216243518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5319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5070</v>
      </c>
      <c r="J75" s="180">
        <f t="shared" ref="J75:J94" si="10">ABS(B75-I75)/B75*100</f>
        <v>4.6813310772701637</v>
      </c>
      <c r="K75" s="179">
        <f t="shared" ref="K75:K94" si="11">(B75-I75)^2/1000</f>
        <v>62.000999999999998</v>
      </c>
    </row>
    <row r="76" spans="1:40" ht="15" customHeight="1">
      <c r="A76" s="21">
        <f t="shared" ref="A76:A116" si="12">A75+1</f>
        <v>1995</v>
      </c>
      <c r="B76" s="176">
        <f t="shared" si="8"/>
        <v>5262</v>
      </c>
      <c r="C76" s="22">
        <v>2</v>
      </c>
      <c r="D76" s="23" t="s">
        <v>18</v>
      </c>
      <c r="E76" s="28">
        <f>INDEX(LINEST(B75:B94,C75:C94),1)</f>
        <v>-60.057894736842115</v>
      </c>
      <c r="G76" s="29"/>
      <c r="H76" s="26"/>
      <c r="I76" s="179">
        <f t="shared" si="9"/>
        <v>5010</v>
      </c>
      <c r="J76" s="180">
        <f t="shared" si="10"/>
        <v>4.7890535917901937</v>
      </c>
      <c r="K76" s="179">
        <f t="shared" si="11"/>
        <v>63.503999999999998</v>
      </c>
    </row>
    <row r="77" spans="1:40" ht="15" customHeight="1">
      <c r="A77" s="21">
        <f t="shared" si="12"/>
        <v>1996</v>
      </c>
      <c r="B77" s="176">
        <f t="shared" si="8"/>
        <v>5103</v>
      </c>
      <c r="C77" s="22">
        <v>3</v>
      </c>
      <c r="D77" s="23" t="s">
        <v>19</v>
      </c>
      <c r="E77" s="28">
        <f>INDEX(LINEST(B75:B94,C75:C94),2)</f>
        <v>5129.9578947368427</v>
      </c>
      <c r="G77" s="29"/>
      <c r="H77" s="26"/>
      <c r="I77" s="179">
        <f t="shared" si="9"/>
        <v>4950</v>
      </c>
      <c r="J77" s="180">
        <f t="shared" si="10"/>
        <v>2.9982363315696645</v>
      </c>
      <c r="K77" s="179">
        <f t="shared" si="11"/>
        <v>23.408999999999999</v>
      </c>
    </row>
    <row r="78" spans="1:40" ht="15" customHeight="1">
      <c r="A78" s="21">
        <f t="shared" si="12"/>
        <v>1997</v>
      </c>
      <c r="B78" s="176">
        <f t="shared" si="8"/>
        <v>4957</v>
      </c>
      <c r="C78" s="22">
        <v>4</v>
      </c>
      <c r="G78" s="29"/>
      <c r="H78" s="26"/>
      <c r="I78" s="179">
        <f t="shared" si="9"/>
        <v>4890</v>
      </c>
      <c r="J78" s="180">
        <f t="shared" si="10"/>
        <v>1.3516239661085334</v>
      </c>
      <c r="K78" s="179">
        <f t="shared" si="11"/>
        <v>4.4889999999999999</v>
      </c>
    </row>
    <row r="79" spans="1:40" ht="15" customHeight="1">
      <c r="A79" s="21">
        <f t="shared" si="12"/>
        <v>1998</v>
      </c>
      <c r="B79" s="176">
        <f t="shared" si="8"/>
        <v>4853</v>
      </c>
      <c r="C79" s="22">
        <v>5</v>
      </c>
      <c r="D79" s="347" t="s">
        <v>7</v>
      </c>
      <c r="E79" s="348"/>
      <c r="F79" s="181">
        <f>I74</f>
        <v>0.80922020216243518</v>
      </c>
      <c r="G79" s="29"/>
      <c r="H79" s="26"/>
      <c r="I79" s="179">
        <f t="shared" si="9"/>
        <v>4830</v>
      </c>
      <c r="J79" s="180">
        <f t="shared" si="10"/>
        <v>0.47393364928909953</v>
      </c>
      <c r="K79" s="179">
        <f t="shared" si="11"/>
        <v>0.52900000000000003</v>
      </c>
    </row>
    <row r="80" spans="1:40" ht="15" customHeight="1">
      <c r="A80" s="21">
        <f t="shared" si="12"/>
        <v>1999</v>
      </c>
      <c r="B80" s="176">
        <f t="shared" si="8"/>
        <v>4722</v>
      </c>
      <c r="C80" s="22">
        <v>6</v>
      </c>
      <c r="D80" s="347" t="s">
        <v>8</v>
      </c>
      <c r="E80" s="348"/>
      <c r="F80" s="182">
        <f>SUM(K75:K94)</f>
        <v>565.76599999999985</v>
      </c>
      <c r="G80" s="29"/>
      <c r="H80" s="26"/>
      <c r="I80" s="179">
        <f t="shared" si="9"/>
        <v>4770</v>
      </c>
      <c r="J80" s="180">
        <f t="shared" si="10"/>
        <v>1.0165184243964422</v>
      </c>
      <c r="K80" s="179">
        <f t="shared" si="11"/>
        <v>2.3039999999999998</v>
      </c>
    </row>
    <row r="81" spans="1:11" ht="15" customHeight="1">
      <c r="A81" s="21">
        <f t="shared" si="12"/>
        <v>2000</v>
      </c>
      <c r="B81" s="176">
        <f t="shared" si="8"/>
        <v>4591</v>
      </c>
      <c r="C81" s="22">
        <v>7</v>
      </c>
      <c r="D81" s="347" t="s">
        <v>9</v>
      </c>
      <c r="E81" s="348"/>
      <c r="F81" s="182">
        <f>SUM(K85:K94)</f>
        <v>229.42699999999999</v>
      </c>
      <c r="G81" s="29"/>
      <c r="H81" s="26"/>
      <c r="I81" s="179">
        <f t="shared" si="9"/>
        <v>4710</v>
      </c>
      <c r="J81" s="180">
        <f t="shared" si="10"/>
        <v>2.5920278806360271</v>
      </c>
      <c r="K81" s="179">
        <f t="shared" si="11"/>
        <v>14.161</v>
      </c>
    </row>
    <row r="82" spans="1:11" ht="15" customHeight="1">
      <c r="A82" s="21">
        <f t="shared" si="12"/>
        <v>2001</v>
      </c>
      <c r="B82" s="176">
        <f t="shared" si="8"/>
        <v>4507</v>
      </c>
      <c r="C82" s="22">
        <v>8</v>
      </c>
      <c r="D82" s="347" t="s">
        <v>10</v>
      </c>
      <c r="E82" s="348"/>
      <c r="F82" s="183">
        <f>SUM(J75:J94)/C94</f>
        <v>3.2459223422582411</v>
      </c>
      <c r="G82" s="23"/>
      <c r="H82" s="27"/>
      <c r="I82" s="179">
        <f t="shared" si="9"/>
        <v>4649</v>
      </c>
      <c r="J82" s="180">
        <f t="shared" si="10"/>
        <v>3.1506545373862882</v>
      </c>
      <c r="K82" s="179">
        <f t="shared" si="11"/>
        <v>20.164000000000001</v>
      </c>
    </row>
    <row r="83" spans="1:11" ht="15" customHeight="1">
      <c r="A83" s="21">
        <f t="shared" si="12"/>
        <v>2002</v>
      </c>
      <c r="B83" s="176">
        <f t="shared" si="8"/>
        <v>4362</v>
      </c>
      <c r="C83" s="22">
        <v>9</v>
      </c>
      <c r="D83" s="347" t="s">
        <v>11</v>
      </c>
      <c r="E83" s="348"/>
      <c r="F83" s="183">
        <f>SUM(J85:J94)/10</f>
        <v>3.1389597201615631</v>
      </c>
      <c r="G83" s="23"/>
      <c r="H83" s="27"/>
      <c r="I83" s="179">
        <f t="shared" si="9"/>
        <v>4589</v>
      </c>
      <c r="J83" s="180">
        <f t="shared" si="10"/>
        <v>5.2040348464007335</v>
      </c>
      <c r="K83" s="179">
        <f t="shared" si="11"/>
        <v>51.529000000000003</v>
      </c>
    </row>
    <row r="84" spans="1:11" ht="15" customHeight="1">
      <c r="A84" s="21">
        <f t="shared" si="12"/>
        <v>2003</v>
      </c>
      <c r="B84" s="176">
        <f t="shared" si="8"/>
        <v>4222</v>
      </c>
      <c r="C84" s="22">
        <v>10</v>
      </c>
      <c r="G84" s="23"/>
      <c r="H84" s="27"/>
      <c r="I84" s="179">
        <f t="shared" si="9"/>
        <v>4529</v>
      </c>
      <c r="J84" s="180">
        <f t="shared" si="10"/>
        <v>7.2714353387020374</v>
      </c>
      <c r="K84" s="179">
        <f t="shared" si="11"/>
        <v>94.248999999999995</v>
      </c>
    </row>
    <row r="85" spans="1:11" ht="15" customHeight="1">
      <c r="A85" s="21">
        <f t="shared" si="12"/>
        <v>2004</v>
      </c>
      <c r="B85" s="176">
        <f t="shared" si="8"/>
        <v>4238</v>
      </c>
      <c r="C85" s="22">
        <v>11</v>
      </c>
      <c r="F85" s="27"/>
      <c r="G85" s="23"/>
      <c r="H85" s="27"/>
      <c r="I85" s="179">
        <f t="shared" si="9"/>
        <v>4469</v>
      </c>
      <c r="J85" s="180">
        <f t="shared" si="10"/>
        <v>5.4506842850401132</v>
      </c>
      <c r="K85" s="179">
        <f t="shared" si="11"/>
        <v>53.360999999999997</v>
      </c>
    </row>
    <row r="86" spans="1:11" ht="15" customHeight="1">
      <c r="A86" s="21">
        <f t="shared" si="12"/>
        <v>2005</v>
      </c>
      <c r="B86" s="176">
        <f t="shared" si="8"/>
        <v>4236</v>
      </c>
      <c r="C86" s="22">
        <v>12</v>
      </c>
      <c r="F86" s="27"/>
      <c r="G86" s="23"/>
      <c r="H86" s="27"/>
      <c r="I86" s="179">
        <f t="shared" si="9"/>
        <v>4409</v>
      </c>
      <c r="J86" s="180">
        <f t="shared" si="10"/>
        <v>4.0840415486307835</v>
      </c>
      <c r="K86" s="179">
        <f t="shared" si="11"/>
        <v>29.928999999999998</v>
      </c>
    </row>
    <row r="87" spans="1:11" ht="15" customHeight="1">
      <c r="A87" s="21">
        <f t="shared" si="12"/>
        <v>2006</v>
      </c>
      <c r="B87" s="176">
        <f t="shared" si="8"/>
        <v>4216</v>
      </c>
      <c r="C87" s="22">
        <v>13</v>
      </c>
      <c r="F87" s="27"/>
      <c r="G87" s="23"/>
      <c r="H87" s="27"/>
      <c r="I87" s="179">
        <f t="shared" si="9"/>
        <v>4349</v>
      </c>
      <c r="J87" s="180">
        <f t="shared" si="10"/>
        <v>3.1546489563567364</v>
      </c>
      <c r="K87" s="179">
        <f t="shared" si="11"/>
        <v>17.689</v>
      </c>
    </row>
    <row r="88" spans="1:11" ht="15" customHeight="1">
      <c r="A88" s="21">
        <f t="shared" si="12"/>
        <v>2007</v>
      </c>
      <c r="B88" s="176">
        <f t="shared" si="8"/>
        <v>4220</v>
      </c>
      <c r="C88" s="22">
        <v>14</v>
      </c>
      <c r="F88" s="27"/>
      <c r="G88" s="23"/>
      <c r="H88" s="27"/>
      <c r="I88" s="179">
        <f t="shared" si="9"/>
        <v>4289</v>
      </c>
      <c r="J88" s="180">
        <f t="shared" si="10"/>
        <v>1.6350710900473933</v>
      </c>
      <c r="K88" s="179">
        <f t="shared" si="11"/>
        <v>4.7610000000000001</v>
      </c>
    </row>
    <row r="89" spans="1:11" ht="15" customHeight="1">
      <c r="A89" s="21">
        <f t="shared" si="12"/>
        <v>2008</v>
      </c>
      <c r="B89" s="176">
        <f t="shared" si="8"/>
        <v>4224</v>
      </c>
      <c r="C89" s="22">
        <v>15</v>
      </c>
      <c r="D89" s="23"/>
      <c r="E89" s="23"/>
      <c r="F89" s="27"/>
      <c r="G89" s="23"/>
      <c r="H89" s="27"/>
      <c r="I89" s="179">
        <f t="shared" si="9"/>
        <v>4229</v>
      </c>
      <c r="J89" s="180">
        <f t="shared" si="10"/>
        <v>0.11837121212121213</v>
      </c>
      <c r="K89" s="179">
        <f t="shared" si="11"/>
        <v>2.5000000000000001E-2</v>
      </c>
    </row>
    <row r="90" spans="1:11" ht="15" customHeight="1">
      <c r="A90" s="21">
        <f t="shared" si="12"/>
        <v>2009</v>
      </c>
      <c r="B90" s="176">
        <f t="shared" si="8"/>
        <v>4184</v>
      </c>
      <c r="C90" s="22">
        <v>16</v>
      </c>
      <c r="D90" s="23"/>
      <c r="E90" s="23"/>
      <c r="F90" s="27"/>
      <c r="G90" s="23"/>
      <c r="H90" s="27"/>
      <c r="I90" s="179">
        <f t="shared" si="9"/>
        <v>4169</v>
      </c>
      <c r="J90" s="180">
        <f t="shared" si="10"/>
        <v>0.35850860420650094</v>
      </c>
      <c r="K90" s="179">
        <f t="shared" si="11"/>
        <v>0.22500000000000001</v>
      </c>
    </row>
    <row r="91" spans="1:11" s="27" customFormat="1" ht="15" customHeight="1">
      <c r="A91" s="21">
        <f t="shared" si="12"/>
        <v>2010</v>
      </c>
      <c r="B91" s="176">
        <f t="shared" si="8"/>
        <v>4250</v>
      </c>
      <c r="C91" s="22">
        <v>17</v>
      </c>
      <c r="G91" s="23"/>
      <c r="H91" s="23"/>
      <c r="I91" s="179">
        <f t="shared" si="9"/>
        <v>4109</v>
      </c>
      <c r="J91" s="180">
        <f t="shared" si="10"/>
        <v>3.3176470588235292</v>
      </c>
      <c r="K91" s="179">
        <f t="shared" si="11"/>
        <v>19.881</v>
      </c>
    </row>
    <row r="92" spans="1:11" ht="15" customHeight="1">
      <c r="A92" s="21">
        <f t="shared" si="12"/>
        <v>2011</v>
      </c>
      <c r="B92" s="176">
        <f t="shared" si="8"/>
        <v>4245</v>
      </c>
      <c r="C92" s="22">
        <v>18</v>
      </c>
      <c r="D92" s="27"/>
      <c r="E92" s="27"/>
      <c r="F92" s="27"/>
      <c r="G92" s="23"/>
      <c r="H92" s="27"/>
      <c r="I92" s="179">
        <f t="shared" si="9"/>
        <v>4049</v>
      </c>
      <c r="J92" s="180">
        <f t="shared" si="10"/>
        <v>4.6171967020023557</v>
      </c>
      <c r="K92" s="179">
        <f t="shared" si="11"/>
        <v>38.415999999999997</v>
      </c>
    </row>
    <row r="93" spans="1:11" s="27" customFormat="1" ht="15" customHeight="1">
      <c r="A93" s="21">
        <f t="shared" si="12"/>
        <v>2012</v>
      </c>
      <c r="B93" s="176">
        <f t="shared" si="8"/>
        <v>4145</v>
      </c>
      <c r="C93" s="22">
        <v>19</v>
      </c>
      <c r="G93" s="23"/>
      <c r="I93" s="179">
        <f t="shared" si="9"/>
        <v>3989</v>
      </c>
      <c r="J93" s="180">
        <f t="shared" si="10"/>
        <v>3.7635705669481303</v>
      </c>
      <c r="K93" s="179">
        <f t="shared" si="11"/>
        <v>24.335999999999999</v>
      </c>
    </row>
    <row r="94" spans="1:11" s="27" customFormat="1" ht="15" customHeight="1" thickBot="1">
      <c r="A94" s="30">
        <f t="shared" si="12"/>
        <v>2013</v>
      </c>
      <c r="B94" s="184">
        <f t="shared" si="8"/>
        <v>4131</v>
      </c>
      <c r="C94" s="31">
        <v>20</v>
      </c>
      <c r="D94" s="32"/>
      <c r="E94" s="32"/>
      <c r="F94" s="32"/>
      <c r="G94" s="32"/>
      <c r="H94" s="32"/>
      <c r="I94" s="185">
        <f t="shared" si="9"/>
        <v>3929</v>
      </c>
      <c r="J94" s="186">
        <f t="shared" si="10"/>
        <v>4.889857177438877</v>
      </c>
      <c r="K94" s="185">
        <f t="shared" si="11"/>
        <v>40.804000000000002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3869</v>
      </c>
      <c r="C95" s="22">
        <v>21</v>
      </c>
      <c r="D95" s="33"/>
      <c r="E95" s="33"/>
      <c r="I95" s="179">
        <f t="shared" si="9"/>
        <v>3869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3809</v>
      </c>
      <c r="C96" s="22">
        <v>22</v>
      </c>
      <c r="D96" s="33"/>
      <c r="E96" s="33"/>
      <c r="F96" s="27"/>
      <c r="G96" s="27"/>
      <c r="H96" s="27"/>
      <c r="I96" s="179">
        <f t="shared" si="9"/>
        <v>3809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3749</v>
      </c>
      <c r="C97" s="22">
        <v>23</v>
      </c>
      <c r="D97" s="33"/>
      <c r="E97" s="33"/>
      <c r="F97" s="27"/>
      <c r="G97" s="27"/>
      <c r="H97" s="27"/>
      <c r="I97" s="179">
        <f t="shared" si="9"/>
        <v>3749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3689</v>
      </c>
      <c r="C98" s="22">
        <v>24</v>
      </c>
      <c r="D98" s="33"/>
      <c r="E98" s="33"/>
      <c r="F98" s="27"/>
      <c r="G98" s="27"/>
      <c r="H98" s="27"/>
      <c r="I98" s="179">
        <f t="shared" si="9"/>
        <v>3689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3629</v>
      </c>
      <c r="C99" s="22">
        <v>25</v>
      </c>
      <c r="D99" s="33"/>
      <c r="E99" s="33"/>
      <c r="F99" s="27"/>
      <c r="G99" s="27"/>
      <c r="H99" s="27"/>
      <c r="I99" s="179">
        <f t="shared" si="9"/>
        <v>3629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3568</v>
      </c>
      <c r="C100" s="22">
        <v>26</v>
      </c>
      <c r="D100" s="33"/>
      <c r="E100" s="33"/>
      <c r="F100" s="27"/>
      <c r="G100" s="27"/>
      <c r="H100" s="27"/>
      <c r="I100" s="179">
        <f t="shared" si="9"/>
        <v>3568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3508</v>
      </c>
      <c r="C101" s="22">
        <v>27</v>
      </c>
      <c r="D101" s="33"/>
      <c r="E101" s="33"/>
      <c r="F101" s="27"/>
      <c r="G101" s="27"/>
      <c r="H101" s="27"/>
      <c r="I101" s="179">
        <f t="shared" si="9"/>
        <v>3508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3448</v>
      </c>
      <c r="C102" s="22">
        <v>28</v>
      </c>
      <c r="D102" s="33"/>
      <c r="E102" s="33"/>
      <c r="F102" s="27"/>
      <c r="G102" s="27"/>
      <c r="H102" s="27"/>
      <c r="I102" s="179">
        <f t="shared" si="9"/>
        <v>3448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3388</v>
      </c>
      <c r="C103" s="22">
        <v>29</v>
      </c>
      <c r="D103" s="33"/>
      <c r="E103" s="33"/>
      <c r="F103" s="27"/>
      <c r="G103" s="27"/>
      <c r="H103" s="27"/>
      <c r="I103" s="179">
        <f t="shared" si="9"/>
        <v>3388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3328</v>
      </c>
      <c r="C104" s="22">
        <v>30</v>
      </c>
      <c r="D104" s="33"/>
      <c r="E104" s="33"/>
      <c r="F104" s="27"/>
      <c r="G104" s="27"/>
      <c r="H104" s="27"/>
      <c r="I104" s="179">
        <f t="shared" si="9"/>
        <v>3328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3268</v>
      </c>
      <c r="C105" s="22">
        <v>31</v>
      </c>
      <c r="D105" s="33"/>
      <c r="E105" s="33"/>
      <c r="F105" s="27"/>
      <c r="G105" s="27"/>
      <c r="H105" s="27"/>
      <c r="I105" s="179">
        <f t="shared" si="9"/>
        <v>3268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3208</v>
      </c>
      <c r="C106" s="22">
        <v>32</v>
      </c>
      <c r="D106" s="33"/>
      <c r="E106" s="33"/>
      <c r="F106" s="27"/>
      <c r="G106" s="27"/>
      <c r="H106" s="27"/>
      <c r="I106" s="179">
        <f t="shared" si="9"/>
        <v>3208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3148</v>
      </c>
      <c r="C107" s="22">
        <v>33</v>
      </c>
      <c r="D107" s="33"/>
      <c r="E107" s="33"/>
      <c r="F107" s="27"/>
      <c r="G107" s="27"/>
      <c r="H107" s="27"/>
      <c r="I107" s="179">
        <f t="shared" si="9"/>
        <v>3148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3088</v>
      </c>
      <c r="C108" s="22">
        <v>34</v>
      </c>
      <c r="D108" s="33"/>
      <c r="E108" s="33"/>
      <c r="F108" s="27"/>
      <c r="G108" s="27"/>
      <c r="H108" s="27"/>
      <c r="I108" s="179">
        <f t="shared" si="9"/>
        <v>3088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3028</v>
      </c>
      <c r="C109" s="22">
        <v>35</v>
      </c>
      <c r="D109" s="33"/>
      <c r="E109" s="33"/>
      <c r="F109" s="27"/>
      <c r="G109" s="27"/>
      <c r="H109" s="27"/>
      <c r="I109" s="179">
        <f t="shared" si="9"/>
        <v>3028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2968</v>
      </c>
      <c r="C110" s="22">
        <v>36</v>
      </c>
      <c r="D110" s="33"/>
      <c r="E110" s="33"/>
      <c r="F110" s="27"/>
      <c r="G110" s="27"/>
      <c r="H110" s="27"/>
      <c r="I110" s="179">
        <f t="shared" si="9"/>
        <v>2968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2908</v>
      </c>
      <c r="C111" s="22">
        <v>37</v>
      </c>
      <c r="D111" s="33"/>
      <c r="E111" s="33"/>
      <c r="F111" s="27"/>
      <c r="G111" s="27"/>
      <c r="H111" s="27"/>
      <c r="I111" s="179">
        <f t="shared" si="9"/>
        <v>2908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2848</v>
      </c>
      <c r="C112" s="22">
        <v>38</v>
      </c>
      <c r="D112" s="33"/>
      <c r="E112" s="33"/>
      <c r="F112" s="27"/>
      <c r="G112" s="27"/>
      <c r="H112" s="27"/>
      <c r="I112" s="179">
        <f t="shared" si="9"/>
        <v>2848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2788</v>
      </c>
      <c r="C113" s="22">
        <v>39</v>
      </c>
      <c r="D113" s="33"/>
      <c r="E113" s="33"/>
      <c r="F113" s="27"/>
      <c r="G113" s="27"/>
      <c r="H113" s="27"/>
      <c r="I113" s="179">
        <f t="shared" si="9"/>
        <v>2788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2728</v>
      </c>
      <c r="C114" s="22">
        <v>40</v>
      </c>
      <c r="D114" s="33"/>
      <c r="E114" s="33"/>
      <c r="F114" s="27"/>
      <c r="G114" s="27"/>
      <c r="H114" s="27"/>
      <c r="I114" s="179">
        <f t="shared" si="9"/>
        <v>2728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2668</v>
      </c>
      <c r="C115" s="35">
        <v>41</v>
      </c>
      <c r="D115" s="36"/>
      <c r="E115" s="36"/>
      <c r="F115" s="11"/>
      <c r="G115" s="11"/>
      <c r="H115" s="11"/>
      <c r="I115" s="189">
        <f t="shared" si="9"/>
        <v>2668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2608</v>
      </c>
      <c r="C116" s="35">
        <v>42</v>
      </c>
      <c r="D116" s="36"/>
      <c r="E116" s="36"/>
      <c r="F116" s="11"/>
      <c r="G116" s="11"/>
      <c r="H116" s="11"/>
      <c r="I116" s="189">
        <f t="shared" si="9"/>
        <v>2608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0.83269242521696596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5319</v>
      </c>
      <c r="C120" s="193">
        <f t="shared" ref="C120:C139" si="15">LN(B120)</f>
        <v>8.5790405947423167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5072</v>
      </c>
      <c r="J120" s="180">
        <f t="shared" ref="J120:J139" si="17">ABS(B120-I120)/B120*100</f>
        <v>4.6437300244406838</v>
      </c>
      <c r="K120" s="179">
        <f t="shared" ref="K120:K139" si="18">(B120-I120)^2/1000</f>
        <v>61.009</v>
      </c>
    </row>
    <row r="121" spans="1:11" ht="15" customHeight="1">
      <c r="A121" s="21">
        <f t="shared" si="14"/>
        <v>1995</v>
      </c>
      <c r="B121" s="176">
        <f t="shared" si="14"/>
        <v>5262</v>
      </c>
      <c r="C121" s="193">
        <f t="shared" si="15"/>
        <v>8.5682664616002384</v>
      </c>
      <c r="D121" s="22">
        <v>2</v>
      </c>
      <c r="E121" s="40" t="s">
        <v>23</v>
      </c>
      <c r="G121" s="27"/>
      <c r="H121" s="26"/>
      <c r="I121" s="179">
        <f t="shared" si="16"/>
        <v>5007</v>
      </c>
      <c r="J121" s="180">
        <f t="shared" si="17"/>
        <v>4.8460661345496012</v>
      </c>
      <c r="K121" s="179">
        <f t="shared" si="18"/>
        <v>65.025000000000006</v>
      </c>
    </row>
    <row r="122" spans="1:11" ht="15" customHeight="1">
      <c r="A122" s="21">
        <f t="shared" si="14"/>
        <v>1996</v>
      </c>
      <c r="B122" s="176">
        <f t="shared" si="14"/>
        <v>5103</v>
      </c>
      <c r="C122" s="193">
        <f t="shared" si="15"/>
        <v>8.5375838810639717</v>
      </c>
      <c r="D122" s="22">
        <v>3</v>
      </c>
      <c r="E122" s="2" t="s">
        <v>24</v>
      </c>
      <c r="H122" s="26"/>
      <c r="I122" s="179">
        <f t="shared" si="16"/>
        <v>4942</v>
      </c>
      <c r="J122" s="180">
        <f t="shared" si="17"/>
        <v>3.155006858710562</v>
      </c>
      <c r="K122" s="179">
        <f t="shared" si="18"/>
        <v>25.920999999999999</v>
      </c>
    </row>
    <row r="123" spans="1:11" ht="15" customHeight="1">
      <c r="A123" s="21">
        <f t="shared" si="14"/>
        <v>1997</v>
      </c>
      <c r="B123" s="176">
        <f t="shared" si="14"/>
        <v>4957</v>
      </c>
      <c r="C123" s="193">
        <f t="shared" si="15"/>
        <v>8.5085559980205741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8.5444820076446444</v>
      </c>
      <c r="H123" s="26"/>
      <c r="I123" s="179">
        <f t="shared" si="16"/>
        <v>4878</v>
      </c>
      <c r="J123" s="180">
        <f t="shared" si="17"/>
        <v>1.5937058704861813</v>
      </c>
      <c r="K123" s="179">
        <f t="shared" si="18"/>
        <v>6.2409999999999997</v>
      </c>
    </row>
    <row r="124" spans="1:11" ht="15" customHeight="1">
      <c r="A124" s="21">
        <f t="shared" si="14"/>
        <v>1998</v>
      </c>
      <c r="B124" s="176">
        <f t="shared" si="14"/>
        <v>4853</v>
      </c>
      <c r="C124" s="193">
        <f t="shared" si="15"/>
        <v>8.4873523494052154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-1.2979732470207993E-2</v>
      </c>
      <c r="H124" s="26"/>
      <c r="I124" s="179">
        <f t="shared" si="16"/>
        <v>4815</v>
      </c>
      <c r="J124" s="180">
        <f t="shared" si="17"/>
        <v>0.78302081186894701</v>
      </c>
      <c r="K124" s="179">
        <f t="shared" si="18"/>
        <v>1.444</v>
      </c>
    </row>
    <row r="125" spans="1:11" ht="15" customHeight="1">
      <c r="A125" s="21">
        <f t="shared" si="14"/>
        <v>1999</v>
      </c>
      <c r="B125" s="176">
        <f t="shared" si="14"/>
        <v>4722</v>
      </c>
      <c r="C125" s="193">
        <f t="shared" si="15"/>
        <v>8.4599877176454576</v>
      </c>
      <c r="D125" s="22">
        <v>6</v>
      </c>
      <c r="H125" s="26"/>
      <c r="I125" s="179">
        <f t="shared" si="16"/>
        <v>4753</v>
      </c>
      <c r="J125" s="180">
        <f t="shared" si="17"/>
        <v>0.65650148242270223</v>
      </c>
      <c r="K125" s="179">
        <f t="shared" si="18"/>
        <v>0.96099999999999997</v>
      </c>
    </row>
    <row r="126" spans="1:11" ht="15" customHeight="1">
      <c r="A126" s="21">
        <f t="shared" si="14"/>
        <v>2000</v>
      </c>
      <c r="B126" s="176">
        <f t="shared" si="14"/>
        <v>4591</v>
      </c>
      <c r="C126" s="193">
        <f t="shared" si="15"/>
        <v>8.4318531442492226</v>
      </c>
      <c r="D126" s="22">
        <v>7</v>
      </c>
      <c r="E126" s="5" t="s">
        <v>29</v>
      </c>
      <c r="F126" s="45">
        <f>EXP(G123)</f>
        <v>5138.3228305522134</v>
      </c>
      <c r="G126" s="27"/>
      <c r="H126" s="26"/>
      <c r="I126" s="179">
        <f t="shared" si="16"/>
        <v>4692</v>
      </c>
      <c r="J126" s="180">
        <f t="shared" si="17"/>
        <v>2.1999564365062079</v>
      </c>
      <c r="K126" s="179">
        <f t="shared" si="18"/>
        <v>10.201000000000001</v>
      </c>
    </row>
    <row r="127" spans="1:11" ht="15" customHeight="1">
      <c r="A127" s="21">
        <f t="shared" si="14"/>
        <v>2001</v>
      </c>
      <c r="B127" s="176">
        <f t="shared" si="14"/>
        <v>4507</v>
      </c>
      <c r="C127" s="193">
        <f t="shared" si="15"/>
        <v>8.4133870226906478</v>
      </c>
      <c r="D127" s="22">
        <v>8</v>
      </c>
      <c r="E127" s="5" t="s">
        <v>30</v>
      </c>
      <c r="F127" s="46">
        <f>EXP(G124)-1</f>
        <v>-1.2895859019863676E-2</v>
      </c>
      <c r="G127" s="27"/>
      <c r="H127" s="47"/>
      <c r="I127" s="179">
        <f t="shared" si="16"/>
        <v>4632</v>
      </c>
      <c r="J127" s="180">
        <f t="shared" si="17"/>
        <v>2.7734635012203239</v>
      </c>
      <c r="K127" s="179">
        <f t="shared" si="18"/>
        <v>15.625</v>
      </c>
    </row>
    <row r="128" spans="1:11" ht="15" customHeight="1">
      <c r="A128" s="21">
        <f t="shared" si="14"/>
        <v>2002</v>
      </c>
      <c r="B128" s="176">
        <f t="shared" si="14"/>
        <v>4362</v>
      </c>
      <c r="C128" s="193">
        <f t="shared" si="15"/>
        <v>8.3806859467615737</v>
      </c>
      <c r="D128" s="22">
        <v>9</v>
      </c>
      <c r="G128" s="48"/>
      <c r="H128" s="47"/>
      <c r="I128" s="179">
        <f t="shared" si="16"/>
        <v>4572</v>
      </c>
      <c r="J128" s="180">
        <f t="shared" si="17"/>
        <v>4.814305364511692</v>
      </c>
      <c r="K128" s="179">
        <f t="shared" si="18"/>
        <v>44.1</v>
      </c>
    </row>
    <row r="129" spans="1:11" ht="15" customHeight="1">
      <c r="A129" s="21">
        <f t="shared" si="14"/>
        <v>2003</v>
      </c>
      <c r="B129" s="176">
        <f t="shared" si="14"/>
        <v>4222</v>
      </c>
      <c r="C129" s="193">
        <f t="shared" si="15"/>
        <v>8.3480642284082656</v>
      </c>
      <c r="D129" s="22">
        <v>10</v>
      </c>
      <c r="E129" s="347" t="s">
        <v>7</v>
      </c>
      <c r="F129" s="348"/>
      <c r="G129" s="357">
        <f>I119</f>
        <v>0.83269242521696596</v>
      </c>
      <c r="H129" s="358"/>
      <c r="I129" s="179">
        <f t="shared" si="16"/>
        <v>4513</v>
      </c>
      <c r="J129" s="180">
        <f t="shared" si="17"/>
        <v>6.8924680246328753</v>
      </c>
      <c r="K129" s="179">
        <f t="shared" si="18"/>
        <v>84.680999999999997</v>
      </c>
    </row>
    <row r="130" spans="1:11" ht="15" customHeight="1">
      <c r="A130" s="21">
        <f t="shared" si="14"/>
        <v>2004</v>
      </c>
      <c r="B130" s="176">
        <f t="shared" si="14"/>
        <v>4238</v>
      </c>
      <c r="C130" s="193">
        <f t="shared" si="15"/>
        <v>8.3518467388282449</v>
      </c>
      <c r="D130" s="22">
        <v>11</v>
      </c>
      <c r="E130" s="347" t="s">
        <v>8</v>
      </c>
      <c r="F130" s="348"/>
      <c r="G130" s="355">
        <f>SUM(K120:K139)</f>
        <v>500.93300000000005</v>
      </c>
      <c r="H130" s="356"/>
      <c r="I130" s="179">
        <f t="shared" si="16"/>
        <v>4455</v>
      </c>
      <c r="J130" s="180">
        <f t="shared" si="17"/>
        <v>5.1203397829164699</v>
      </c>
      <c r="K130" s="179">
        <f t="shared" si="18"/>
        <v>47.088999999999999</v>
      </c>
    </row>
    <row r="131" spans="1:11" ht="15" customHeight="1">
      <c r="A131" s="21">
        <f t="shared" si="14"/>
        <v>2005</v>
      </c>
      <c r="B131" s="176">
        <f t="shared" si="14"/>
        <v>4236</v>
      </c>
      <c r="C131" s="193">
        <f t="shared" si="15"/>
        <v>8.3513747067212964</v>
      </c>
      <c r="D131" s="22">
        <v>12</v>
      </c>
      <c r="E131" s="347" t="s">
        <v>9</v>
      </c>
      <c r="F131" s="348"/>
      <c r="G131" s="355">
        <f>SUM(K130:K139)</f>
        <v>185.72500000000002</v>
      </c>
      <c r="H131" s="356"/>
      <c r="I131" s="179">
        <f t="shared" si="16"/>
        <v>4397</v>
      </c>
      <c r="J131" s="180">
        <f t="shared" si="17"/>
        <v>3.8007554296506139</v>
      </c>
      <c r="K131" s="179">
        <f t="shared" si="18"/>
        <v>25.920999999999999</v>
      </c>
    </row>
    <row r="132" spans="1:11" ht="15" customHeight="1">
      <c r="A132" s="21">
        <f t="shared" si="14"/>
        <v>2006</v>
      </c>
      <c r="B132" s="176">
        <f t="shared" si="14"/>
        <v>4216</v>
      </c>
      <c r="C132" s="193">
        <f t="shared" si="15"/>
        <v>8.3466420902211986</v>
      </c>
      <c r="D132" s="22">
        <v>13</v>
      </c>
      <c r="E132" s="347" t="s">
        <v>10</v>
      </c>
      <c r="F132" s="348"/>
      <c r="G132" s="349">
        <f>SUM(J120:J139)/D139</f>
        <v>3.0250897509741148</v>
      </c>
      <c r="H132" s="350"/>
      <c r="I132" s="179">
        <f t="shared" si="16"/>
        <v>4341</v>
      </c>
      <c r="J132" s="180">
        <f t="shared" si="17"/>
        <v>2.9648956356736242</v>
      </c>
      <c r="K132" s="179">
        <f t="shared" si="18"/>
        <v>15.625</v>
      </c>
    </row>
    <row r="133" spans="1:11" ht="15" customHeight="1">
      <c r="A133" s="21">
        <f t="shared" si="14"/>
        <v>2007</v>
      </c>
      <c r="B133" s="176">
        <f t="shared" si="14"/>
        <v>4220</v>
      </c>
      <c r="C133" s="193">
        <f t="shared" si="15"/>
        <v>8.3475904070300579</v>
      </c>
      <c r="D133" s="22">
        <v>14</v>
      </c>
      <c r="E133" s="347" t="s">
        <v>11</v>
      </c>
      <c r="F133" s="348"/>
      <c r="G133" s="349">
        <f>SUM(J130:J139)/10</f>
        <v>2.8143570510132525</v>
      </c>
      <c r="H133" s="350"/>
      <c r="I133" s="179">
        <f t="shared" si="16"/>
        <v>4285</v>
      </c>
      <c r="J133" s="180">
        <f t="shared" si="17"/>
        <v>1.5402843601895735</v>
      </c>
      <c r="K133" s="179">
        <f t="shared" si="18"/>
        <v>4.2249999999999996</v>
      </c>
    </row>
    <row r="134" spans="1:11" ht="15" customHeight="1">
      <c r="A134" s="21">
        <f t="shared" si="14"/>
        <v>2008</v>
      </c>
      <c r="B134" s="176">
        <f t="shared" si="14"/>
        <v>4224</v>
      </c>
      <c r="C134" s="193">
        <f t="shared" si="15"/>
        <v>8.3485378253860976</v>
      </c>
      <c r="D134" s="22">
        <v>15</v>
      </c>
      <c r="E134" s="49"/>
      <c r="F134" s="50"/>
      <c r="G134" s="47"/>
      <c r="H134" s="47"/>
      <c r="I134" s="179">
        <f t="shared" si="16"/>
        <v>4229</v>
      </c>
      <c r="J134" s="180">
        <f t="shared" si="17"/>
        <v>0.11837121212121213</v>
      </c>
      <c r="K134" s="179">
        <f t="shared" si="18"/>
        <v>2.5000000000000001E-2</v>
      </c>
    </row>
    <row r="135" spans="1:11" ht="15" customHeight="1">
      <c r="A135" s="21">
        <f t="shared" si="14"/>
        <v>2009</v>
      </c>
      <c r="B135" s="176">
        <f t="shared" si="14"/>
        <v>4184</v>
      </c>
      <c r="C135" s="193">
        <f t="shared" si="15"/>
        <v>8.3390230057447585</v>
      </c>
      <c r="D135" s="22">
        <v>16</v>
      </c>
      <c r="E135" s="47"/>
      <c r="F135" s="47"/>
      <c r="G135" s="51"/>
      <c r="H135" s="47"/>
      <c r="I135" s="179">
        <f t="shared" si="16"/>
        <v>4175</v>
      </c>
      <c r="J135" s="180">
        <f t="shared" si="17"/>
        <v>0.21510516252390058</v>
      </c>
      <c r="K135" s="179">
        <f t="shared" si="18"/>
        <v>8.1000000000000003E-2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4250</v>
      </c>
      <c r="C136" s="193">
        <f t="shared" si="15"/>
        <v>8.3546742619184631</v>
      </c>
      <c r="D136" s="22">
        <v>17</v>
      </c>
      <c r="G136" s="51"/>
      <c r="H136" s="47"/>
      <c r="I136" s="179">
        <f t="shared" si="16"/>
        <v>4121</v>
      </c>
      <c r="J136" s="180">
        <f t="shared" si="17"/>
        <v>3.0352941176470591</v>
      </c>
      <c r="K136" s="179">
        <f t="shared" si="18"/>
        <v>16.640999999999998</v>
      </c>
    </row>
    <row r="137" spans="1:11" ht="15" customHeight="1">
      <c r="A137" s="21">
        <f t="shared" si="19"/>
        <v>2011</v>
      </c>
      <c r="B137" s="176">
        <f t="shared" si="19"/>
        <v>4245</v>
      </c>
      <c r="C137" s="193">
        <f t="shared" si="15"/>
        <v>8.3534970987454482</v>
      </c>
      <c r="D137" s="22">
        <v>18</v>
      </c>
      <c r="E137" s="52"/>
      <c r="F137" s="27"/>
      <c r="G137" s="27"/>
      <c r="H137" s="27"/>
      <c r="I137" s="179">
        <f t="shared" si="16"/>
        <v>4068</v>
      </c>
      <c r="J137" s="180">
        <f t="shared" si="17"/>
        <v>4.169611307420495</v>
      </c>
      <c r="K137" s="179">
        <f t="shared" si="18"/>
        <v>31.329000000000001</v>
      </c>
    </row>
    <row r="138" spans="1:11" s="27" customFormat="1" ht="15" customHeight="1">
      <c r="A138" s="21">
        <f t="shared" si="19"/>
        <v>2012</v>
      </c>
      <c r="B138" s="176">
        <f t="shared" si="19"/>
        <v>4145</v>
      </c>
      <c r="C138" s="193">
        <f t="shared" si="15"/>
        <v>8.3296580675693956</v>
      </c>
      <c r="D138" s="22">
        <v>19</v>
      </c>
      <c r="E138" s="52"/>
      <c r="I138" s="179">
        <f t="shared" si="16"/>
        <v>4015</v>
      </c>
      <c r="J138" s="180">
        <f t="shared" si="17"/>
        <v>3.1363088057901085</v>
      </c>
      <c r="K138" s="179">
        <f t="shared" si="18"/>
        <v>16.899999999999999</v>
      </c>
    </row>
    <row r="139" spans="1:11" s="27" customFormat="1" ht="15" customHeight="1" thickBot="1">
      <c r="A139" s="30">
        <f t="shared" si="19"/>
        <v>2013</v>
      </c>
      <c r="B139" s="184">
        <f t="shared" si="19"/>
        <v>4131</v>
      </c>
      <c r="C139" s="194">
        <f t="shared" si="15"/>
        <v>8.3262747873967644</v>
      </c>
      <c r="D139" s="31">
        <v>20</v>
      </c>
      <c r="E139" s="53"/>
      <c r="F139" s="32"/>
      <c r="G139" s="32"/>
      <c r="H139" s="32"/>
      <c r="I139" s="185">
        <f t="shared" si="16"/>
        <v>3964</v>
      </c>
      <c r="J139" s="186">
        <f t="shared" si="17"/>
        <v>4.0426046961994668</v>
      </c>
      <c r="K139" s="185">
        <f t="shared" si="18"/>
        <v>27.888999999999999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3912</v>
      </c>
      <c r="C140" s="54"/>
      <c r="D140" s="22">
        <v>21</v>
      </c>
      <c r="E140" s="55"/>
      <c r="F140" s="33"/>
      <c r="G140" s="27"/>
      <c r="H140" s="27"/>
      <c r="I140" s="179">
        <f t="shared" si="16"/>
        <v>3912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3862</v>
      </c>
      <c r="C141" s="54"/>
      <c r="D141" s="22">
        <v>22</v>
      </c>
      <c r="E141" s="55"/>
      <c r="F141" s="33"/>
      <c r="G141" s="27"/>
      <c r="H141" s="27"/>
      <c r="I141" s="179">
        <f t="shared" si="16"/>
        <v>3862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3812</v>
      </c>
      <c r="C142" s="54"/>
      <c r="D142" s="22">
        <v>23</v>
      </c>
      <c r="E142" s="55"/>
      <c r="F142" s="33"/>
      <c r="G142" s="27"/>
      <c r="H142" s="27"/>
      <c r="I142" s="179">
        <f t="shared" si="16"/>
        <v>3812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3763</v>
      </c>
      <c r="C143" s="54"/>
      <c r="D143" s="22">
        <v>24</v>
      </c>
      <c r="E143" s="55"/>
      <c r="F143" s="33"/>
      <c r="G143" s="27"/>
      <c r="H143" s="27"/>
      <c r="I143" s="179">
        <f t="shared" si="16"/>
        <v>3763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3714</v>
      </c>
      <c r="C144" s="54"/>
      <c r="D144" s="22">
        <v>25</v>
      </c>
      <c r="E144" s="55"/>
      <c r="F144" s="33"/>
      <c r="G144" s="27"/>
      <c r="H144" s="27"/>
      <c r="I144" s="179">
        <f t="shared" si="16"/>
        <v>3714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3667</v>
      </c>
      <c r="C145" s="54"/>
      <c r="D145" s="22">
        <v>26</v>
      </c>
      <c r="E145" s="55"/>
      <c r="F145" s="33"/>
      <c r="G145" s="27"/>
      <c r="H145" s="27"/>
      <c r="I145" s="179">
        <f t="shared" si="16"/>
        <v>3667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3619</v>
      </c>
      <c r="C146" s="54"/>
      <c r="D146" s="22">
        <v>27</v>
      </c>
      <c r="E146" s="55"/>
      <c r="F146" s="33"/>
      <c r="G146" s="27"/>
      <c r="H146" s="27"/>
      <c r="I146" s="179">
        <f t="shared" si="16"/>
        <v>3619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3573</v>
      </c>
      <c r="C147" s="54"/>
      <c r="D147" s="22">
        <v>28</v>
      </c>
      <c r="E147" s="55"/>
      <c r="F147" s="33"/>
      <c r="G147" s="27"/>
      <c r="H147" s="27"/>
      <c r="I147" s="179">
        <f t="shared" si="16"/>
        <v>3573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3527</v>
      </c>
      <c r="C148" s="54"/>
      <c r="D148" s="22">
        <v>29</v>
      </c>
      <c r="E148" s="55"/>
      <c r="F148" s="33"/>
      <c r="G148" s="27"/>
      <c r="H148" s="27"/>
      <c r="I148" s="179">
        <f t="shared" si="16"/>
        <v>3527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3481</v>
      </c>
      <c r="C149" s="54"/>
      <c r="D149" s="22">
        <v>30</v>
      </c>
      <c r="E149" s="55"/>
      <c r="F149" s="33"/>
      <c r="G149" s="27"/>
      <c r="H149" s="27"/>
      <c r="I149" s="179">
        <f t="shared" si="16"/>
        <v>3481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3436</v>
      </c>
      <c r="C150" s="54"/>
      <c r="D150" s="22">
        <v>31</v>
      </c>
      <c r="E150" s="55"/>
      <c r="F150" s="33"/>
      <c r="G150" s="27"/>
      <c r="H150" s="27"/>
      <c r="I150" s="179">
        <f t="shared" si="16"/>
        <v>3436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3392</v>
      </c>
      <c r="C151" s="54"/>
      <c r="D151" s="22">
        <v>32</v>
      </c>
      <c r="E151" s="55"/>
      <c r="F151" s="33"/>
      <c r="G151" s="27"/>
      <c r="H151" s="27"/>
      <c r="I151" s="179">
        <f t="shared" si="16"/>
        <v>3392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3348</v>
      </c>
      <c r="C152" s="54"/>
      <c r="D152" s="22">
        <v>33</v>
      </c>
      <c r="E152" s="55"/>
      <c r="F152" s="33"/>
      <c r="G152" s="27"/>
      <c r="H152" s="27"/>
      <c r="I152" s="179">
        <f t="shared" si="16"/>
        <v>3348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3305</v>
      </c>
      <c r="C153" s="54"/>
      <c r="D153" s="22">
        <v>34</v>
      </c>
      <c r="E153" s="55"/>
      <c r="F153" s="33"/>
      <c r="G153" s="27"/>
      <c r="H153" s="27"/>
      <c r="I153" s="179">
        <f t="shared" si="16"/>
        <v>3305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3262</v>
      </c>
      <c r="C154" s="54"/>
      <c r="D154" s="22">
        <v>35</v>
      </c>
      <c r="E154" s="55"/>
      <c r="F154" s="33"/>
      <c r="G154" s="27"/>
      <c r="H154" s="27"/>
      <c r="I154" s="179">
        <f t="shared" si="16"/>
        <v>3262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3220</v>
      </c>
      <c r="C155" s="54"/>
      <c r="D155" s="22">
        <v>36</v>
      </c>
      <c r="E155" s="55"/>
      <c r="F155" s="33"/>
      <c r="G155" s="27"/>
      <c r="H155" s="27"/>
      <c r="I155" s="179">
        <f t="shared" si="16"/>
        <v>3220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3179</v>
      </c>
      <c r="C156" s="54"/>
      <c r="D156" s="22">
        <v>37</v>
      </c>
      <c r="E156" s="55"/>
      <c r="F156" s="33"/>
      <c r="G156" s="27"/>
      <c r="H156" s="27"/>
      <c r="I156" s="179">
        <f t="shared" si="16"/>
        <v>3179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3138</v>
      </c>
      <c r="C157" s="54"/>
      <c r="D157" s="22">
        <v>38</v>
      </c>
      <c r="E157" s="55"/>
      <c r="F157" s="33"/>
      <c r="G157" s="27"/>
      <c r="H157" s="27"/>
      <c r="I157" s="179">
        <f t="shared" si="16"/>
        <v>3138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3097</v>
      </c>
      <c r="C158" s="54"/>
      <c r="D158" s="22">
        <v>39</v>
      </c>
      <c r="E158" s="55"/>
      <c r="F158" s="33"/>
      <c r="G158" s="27"/>
      <c r="H158" s="27"/>
      <c r="I158" s="179">
        <f t="shared" si="16"/>
        <v>3097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3057</v>
      </c>
      <c r="C159" s="54"/>
      <c r="D159" s="22">
        <v>40</v>
      </c>
      <c r="E159" s="55"/>
      <c r="F159" s="33"/>
      <c r="G159" s="27"/>
      <c r="H159" s="27"/>
      <c r="I159" s="179">
        <f t="shared" si="16"/>
        <v>3057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3018</v>
      </c>
      <c r="C160" s="195"/>
      <c r="D160" s="35">
        <v>41</v>
      </c>
      <c r="E160" s="56"/>
      <c r="F160" s="36"/>
      <c r="G160" s="11"/>
      <c r="H160" s="11"/>
      <c r="I160" s="189">
        <f t="shared" si="16"/>
        <v>3018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2979</v>
      </c>
      <c r="C161" s="195"/>
      <c r="D161" s="35">
        <v>42</v>
      </c>
      <c r="E161" s="56"/>
      <c r="F161" s="36"/>
      <c r="G161" s="11"/>
      <c r="H161" s="11"/>
      <c r="I161" s="189">
        <f t="shared" si="16"/>
        <v>2979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0.96336263233172303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0.83269242521696596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0.83919098109043067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0.84131933002062531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0.84411511707459552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0.84699721474064316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0.85074870692554261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0.85505025786990208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0.86069326853327899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0.86788420135498157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0.87698169803159354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0.88990377286447819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0.90839666764695626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0.93713682207717719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0.96336263233172303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5319</v>
      </c>
      <c r="C165" s="193">
        <f t="shared" ref="C165:C184" si="23">LN(B165-$F$168)</f>
        <v>7.0892431550275141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5501</v>
      </c>
      <c r="J165" s="180">
        <f t="shared" ref="J165:J184" si="25">ABS(B165-I165)/B165*100</f>
        <v>3.4216958074826094</v>
      </c>
      <c r="K165" s="179">
        <f t="shared" ref="K165:K184" si="26">(B165-I165)^2/1000</f>
        <v>33.124000000000002</v>
      </c>
      <c r="M165" s="199">
        <f t="shared" ref="M165:M184" si="27">LN($B165-O$168)</f>
        <v>8.5790405947423167</v>
      </c>
      <c r="N165" s="27"/>
      <c r="O165" s="27"/>
      <c r="P165" s="27"/>
      <c r="Q165" s="179">
        <f t="shared" ref="Q165:Q184" si="28">ROUND(O$172*(1+O$173)^$D165+O$168,$G$1)</f>
        <v>5072</v>
      </c>
      <c r="R165" s="179">
        <f t="shared" ref="R165:R184" si="29">($B165-Q165)^2/1000</f>
        <v>61.009</v>
      </c>
      <c r="T165" s="199">
        <f t="shared" ref="T165:T184" si="30">LN($B165-V$168)</f>
        <v>8.3707791729607006</v>
      </c>
      <c r="U165" s="27"/>
      <c r="V165" s="27"/>
      <c r="W165" s="27"/>
      <c r="X165" s="179">
        <f t="shared" ref="X165:X184" si="31">ROUND(V$172*(1+V$173)^$D165+V$168,$G$1)</f>
        <v>5073</v>
      </c>
      <c r="Y165" s="179">
        <f t="shared" ref="Y165:Y184" si="32">($B165-X165)^2/1000</f>
        <v>60.515999999999998</v>
      </c>
      <c r="AA165" s="199">
        <f t="shared" ref="AA165:AA184" si="33">LN($B165-AC$168)</f>
        <v>8.3086919168388977</v>
      </c>
      <c r="AB165" s="27"/>
      <c r="AC165" s="27"/>
      <c r="AD165" s="27"/>
      <c r="AE165" s="179">
        <f t="shared" ref="AE165:AE184" si="34">ROUND(AC$172*(1+AC$173)^$D165+AC$168,$G$1)</f>
        <v>5073</v>
      </c>
      <c r="AF165" s="179">
        <f t="shared" ref="AF165:AF184" si="35">($B165-AE165)^2/1000</f>
        <v>60.515999999999998</v>
      </c>
      <c r="AH165" s="199">
        <f t="shared" ref="AH165:AH184" si="36">LN($B165-AJ$168)</f>
        <v>8.2424931531876258</v>
      </c>
      <c r="AI165" s="27"/>
      <c r="AJ165" s="27"/>
      <c r="AK165" s="27"/>
      <c r="AL165" s="179">
        <f t="shared" ref="AL165:AL184" si="37">ROUND(AJ$172*(1+AJ$173)^$D165+AJ$168,$G$1)</f>
        <v>5074</v>
      </c>
      <c r="AM165" s="179">
        <f t="shared" ref="AM165:AM184" si="38">($B165-AL165)^2/1000</f>
        <v>60.024999999999999</v>
      </c>
      <c r="AO165" s="199">
        <f t="shared" ref="AO165:AO184" si="39">LN($B165-AQ$168)</f>
        <v>8.1715994803454635</v>
      </c>
      <c r="AP165" s="27"/>
      <c r="AQ165" s="27"/>
      <c r="AR165" s="27"/>
      <c r="AS165" s="179">
        <f t="shared" ref="AS165:AS184" si="40">ROUND(AQ$172*(1+AQ$173)^$D165+AQ$168,$G$1)</f>
        <v>5075</v>
      </c>
      <c r="AT165" s="179">
        <f t="shared" ref="AT165:AT184" si="41">($B165-AS165)^2/1000</f>
        <v>59.536000000000001</v>
      </c>
      <c r="AV165" s="199">
        <f t="shared" ref="AV165:AV184" si="42">LN($B165-AX$168)</f>
        <v>8.0952937768446489</v>
      </c>
      <c r="AW165" s="27"/>
      <c r="AX165" s="27"/>
      <c r="AY165" s="27"/>
      <c r="AZ165" s="179">
        <f t="shared" ref="AZ165:AZ184" si="43">ROUND(AX$172*(1+AX$173)^$D165+AX$168,$G$1)</f>
        <v>5075</v>
      </c>
      <c r="BA165" s="179">
        <f t="shared" ref="BA165:BA184" si="44">($B165-AZ165)^2/1000</f>
        <v>59.536000000000001</v>
      </c>
      <c r="BC165" s="199">
        <f t="shared" ref="BC165:BC184" si="45">LN($B165-BE$168)</f>
        <v>8.0126809297068391</v>
      </c>
      <c r="BD165" s="27"/>
      <c r="BE165" s="27"/>
      <c r="BF165" s="27"/>
      <c r="BG165" s="179">
        <f t="shared" ref="BG165:BG184" si="46">ROUND(BE$172*(1+BE$173)^$D165+BE$168,$G$1)</f>
        <v>5076</v>
      </c>
      <c r="BH165" s="179">
        <f t="shared" ref="BH165:BH184" si="47">($B165-BG165)^2/1000</f>
        <v>59.048999999999999</v>
      </c>
      <c r="BJ165" s="199">
        <f t="shared" ref="BJ165:BJ184" si="48">LN($B165-BL$168)</f>
        <v>7.9226235742172859</v>
      </c>
      <c r="BK165" s="27"/>
      <c r="BL165" s="27"/>
      <c r="BM165" s="27"/>
      <c r="BN165" s="179">
        <f t="shared" ref="BN165:BN184" si="49">ROUND(BL$172*(1+BL$173)^$D165+BL$168,$G$1)</f>
        <v>5078</v>
      </c>
      <c r="BO165" s="179">
        <f t="shared" ref="BO165:BO184" si="50">($B165-BN165)^2/1000</f>
        <v>58.081000000000003</v>
      </c>
      <c r="BQ165" s="199">
        <f t="shared" ref="BQ165:BQ184" si="51">LN($B165-BS$168)</f>
        <v>7.8236459308349522</v>
      </c>
      <c r="BR165" s="27"/>
      <c r="BS165" s="27"/>
      <c r="BT165" s="27"/>
      <c r="BU165" s="179">
        <f t="shared" ref="BU165:BU184" si="52">ROUND(BS$172*(1+BS$173)^$D165+BS$168,$G$1)</f>
        <v>5080</v>
      </c>
      <c r="BV165" s="179">
        <f t="shared" ref="BV165:BV184" si="53">($B165-BU165)^2/1000</f>
        <v>57.121000000000002</v>
      </c>
      <c r="BX165" s="199">
        <f t="shared" ref="BX165:BX184" si="54">LN($B165-BZ$168)</f>
        <v>7.7137846165987547</v>
      </c>
      <c r="BY165" s="27"/>
      <c r="BZ165" s="27"/>
      <c r="CA165" s="27"/>
      <c r="CB165" s="179">
        <f t="shared" ref="CB165:CB184" si="55">ROUND(BZ$172*(1+BZ$173)^$D165+BZ$168,$G$1)</f>
        <v>5083</v>
      </c>
      <c r="CC165" s="179">
        <f t="shared" ref="CC165:CC184" si="56">($B165-CB165)^2/1000</f>
        <v>55.695999999999998</v>
      </c>
      <c r="CE165" s="199">
        <f t="shared" ref="CE165:CE184" si="57">LN($B165-CG$168)</f>
        <v>7.5903469456025654</v>
      </c>
      <c r="CF165" s="27"/>
      <c r="CG165" s="27"/>
      <c r="CH165" s="27"/>
      <c r="CI165" s="179">
        <f t="shared" ref="CI165:CI184" si="58">ROUND(CG$172*(1+CG$173)^$D165+CG$168,$G$1)</f>
        <v>5089</v>
      </c>
      <c r="CJ165" s="179">
        <f t="shared" ref="CJ165:CJ184" si="59">($B165-CI165)^2/1000</f>
        <v>52.9</v>
      </c>
      <c r="CL165" s="199">
        <f t="shared" ref="CL165:CL184" si="60">LN($B165-CN$168)</f>
        <v>7.449498005382849</v>
      </c>
      <c r="CM165" s="27"/>
      <c r="CN165" s="27"/>
      <c r="CO165" s="27"/>
      <c r="CP165" s="179">
        <f t="shared" ref="CP165:CP184" si="61">ROUND(CN$172*(1+CN$173)^$D165+CN$168,$G$1)</f>
        <v>5101</v>
      </c>
      <c r="CQ165" s="179">
        <f t="shared" ref="CQ165:CQ184" si="62">($B165-CP165)^2/1000</f>
        <v>47.524000000000001</v>
      </c>
      <c r="CS165" s="199">
        <f t="shared" ref="CS165:CS184" si="63">LN($B165-CU$168)</f>
        <v>7.2855065485227852</v>
      </c>
      <c r="CT165" s="27"/>
      <c r="CU165" s="27"/>
      <c r="CV165" s="27"/>
      <c r="CW165" s="179">
        <f t="shared" ref="CW165:CW184" si="64">ROUND(CU$172*(1+CU$173)^$D165+CU$168,$G$1)</f>
        <v>5132</v>
      </c>
      <c r="CX165" s="179">
        <f t="shared" ref="CX165:CX184" si="65">($B165-CW165)^2/1000</f>
        <v>34.969000000000001</v>
      </c>
      <c r="CZ165" s="199">
        <f t="shared" ref="CZ165:CZ184" si="66">LN($B165-DB$168)</f>
        <v>7.0892431550275141</v>
      </c>
      <c r="DA165" s="27"/>
      <c r="DB165" s="27"/>
      <c r="DC165" s="27"/>
      <c r="DD165" s="179">
        <f t="shared" ref="DD165:DD184" si="67">ROUND(DB$172*(1+DB$173)^$D165+DB$168,$G$1)</f>
        <v>5501</v>
      </c>
      <c r="DE165" s="179">
        <f t="shared" ref="DE165:DE184" si="68">($B165-DD165)^2/1000</f>
        <v>33.124000000000002</v>
      </c>
    </row>
    <row r="166" spans="1:109" ht="15" customHeight="1">
      <c r="A166" s="21">
        <f t="shared" si="22"/>
        <v>1995</v>
      </c>
      <c r="B166" s="176">
        <f t="shared" si="22"/>
        <v>5262</v>
      </c>
      <c r="C166" s="193">
        <f t="shared" si="23"/>
        <v>7.0405363902159559</v>
      </c>
      <c r="D166" s="22">
        <v>2</v>
      </c>
      <c r="E166" s="40" t="s">
        <v>34</v>
      </c>
      <c r="G166" s="27"/>
      <c r="H166" s="26"/>
      <c r="I166" s="179">
        <f t="shared" si="24"/>
        <v>5245</v>
      </c>
      <c r="J166" s="180">
        <f t="shared" si="25"/>
        <v>0.32307107563664006</v>
      </c>
      <c r="K166" s="179">
        <f t="shared" si="26"/>
        <v>0.28899999999999998</v>
      </c>
      <c r="M166" s="199">
        <f t="shared" si="27"/>
        <v>8.5682664616002384</v>
      </c>
      <c r="N166" s="27"/>
      <c r="O166" s="27"/>
      <c r="P166" s="27"/>
      <c r="Q166" s="179">
        <f t="shared" si="28"/>
        <v>5007</v>
      </c>
      <c r="R166" s="179">
        <f t="shared" si="29"/>
        <v>65.025000000000006</v>
      </c>
      <c r="T166" s="199">
        <f t="shared" si="30"/>
        <v>8.3574938126585625</v>
      </c>
      <c r="U166" s="27"/>
      <c r="V166" s="27"/>
      <c r="W166" s="27"/>
      <c r="X166" s="179">
        <f t="shared" si="31"/>
        <v>5006</v>
      </c>
      <c r="Y166" s="179">
        <f t="shared" si="32"/>
        <v>65.536000000000001</v>
      </c>
      <c r="AA166" s="199">
        <f t="shared" si="33"/>
        <v>8.2945495151436788</v>
      </c>
      <c r="AB166" s="27"/>
      <c r="AC166" s="27"/>
      <c r="AD166" s="27"/>
      <c r="AE166" s="179">
        <f t="shared" si="34"/>
        <v>5006</v>
      </c>
      <c r="AF166" s="179">
        <f t="shared" si="35"/>
        <v>65.536000000000001</v>
      </c>
      <c r="AH166" s="199">
        <f t="shared" si="36"/>
        <v>8.2273755068340346</v>
      </c>
      <c r="AI166" s="27"/>
      <c r="AJ166" s="27"/>
      <c r="AK166" s="27"/>
      <c r="AL166" s="179">
        <f t="shared" si="37"/>
        <v>5006</v>
      </c>
      <c r="AM166" s="179">
        <f t="shared" si="38"/>
        <v>65.536000000000001</v>
      </c>
      <c r="AO166" s="199">
        <f t="shared" si="39"/>
        <v>8.1553621203281352</v>
      </c>
      <c r="AP166" s="27"/>
      <c r="AQ166" s="27"/>
      <c r="AR166" s="27"/>
      <c r="AS166" s="179">
        <f t="shared" si="40"/>
        <v>5005</v>
      </c>
      <c r="AT166" s="179">
        <f t="shared" si="41"/>
        <v>66.049000000000007</v>
      </c>
      <c r="AV166" s="199">
        <f t="shared" si="42"/>
        <v>8.0777575637369203</v>
      </c>
      <c r="AW166" s="27"/>
      <c r="AX166" s="27"/>
      <c r="AY166" s="27"/>
      <c r="AZ166" s="179">
        <f t="shared" si="43"/>
        <v>5005</v>
      </c>
      <c r="BA166" s="179">
        <f t="shared" si="44"/>
        <v>66.049000000000007</v>
      </c>
      <c r="BC166" s="199">
        <f t="shared" si="45"/>
        <v>7.9936199948277444</v>
      </c>
      <c r="BD166" s="27"/>
      <c r="BE166" s="27"/>
      <c r="BF166" s="27"/>
      <c r="BG166" s="179">
        <f t="shared" si="46"/>
        <v>5005</v>
      </c>
      <c r="BH166" s="179">
        <f t="shared" si="47"/>
        <v>66.049000000000007</v>
      </c>
      <c r="BJ166" s="199">
        <f t="shared" si="48"/>
        <v>7.9017475185201445</v>
      </c>
      <c r="BK166" s="27"/>
      <c r="BL166" s="27"/>
      <c r="BM166" s="27"/>
      <c r="BN166" s="179">
        <f t="shared" si="49"/>
        <v>5005</v>
      </c>
      <c r="BO166" s="179">
        <f t="shared" si="50"/>
        <v>66.049000000000007</v>
      </c>
      <c r="BQ166" s="199">
        <f t="shared" si="51"/>
        <v>7.80057265467065</v>
      </c>
      <c r="BR166" s="27"/>
      <c r="BS166" s="27"/>
      <c r="BT166" s="27"/>
      <c r="BU166" s="179">
        <f t="shared" si="52"/>
        <v>5005</v>
      </c>
      <c r="BV166" s="179">
        <f t="shared" si="53"/>
        <v>66.049000000000007</v>
      </c>
      <c r="BX166" s="199">
        <f t="shared" si="54"/>
        <v>7.687997166393016</v>
      </c>
      <c r="BY166" s="27"/>
      <c r="BZ166" s="27"/>
      <c r="CA166" s="27"/>
      <c r="CB166" s="179">
        <f t="shared" si="55"/>
        <v>5005</v>
      </c>
      <c r="CC166" s="179">
        <f t="shared" si="56"/>
        <v>66.049000000000007</v>
      </c>
      <c r="CE166" s="199">
        <f t="shared" si="57"/>
        <v>7.5611215895302379</v>
      </c>
      <c r="CF166" s="27"/>
      <c r="CG166" s="27"/>
      <c r="CH166" s="27"/>
      <c r="CI166" s="179">
        <f t="shared" si="58"/>
        <v>5006</v>
      </c>
      <c r="CJ166" s="179">
        <f t="shared" si="59"/>
        <v>65.536000000000001</v>
      </c>
      <c r="CL166" s="199">
        <f t="shared" si="60"/>
        <v>7.4157769754153939</v>
      </c>
      <c r="CM166" s="27"/>
      <c r="CN166" s="27"/>
      <c r="CO166" s="27"/>
      <c r="CP166" s="179">
        <f t="shared" si="61"/>
        <v>5010</v>
      </c>
      <c r="CQ166" s="179">
        <f t="shared" si="62"/>
        <v>63.503999999999998</v>
      </c>
      <c r="CS166" s="199">
        <f t="shared" si="63"/>
        <v>7.2456550675945355</v>
      </c>
      <c r="CT166" s="27"/>
      <c r="CU166" s="27"/>
      <c r="CV166" s="27"/>
      <c r="CW166" s="179">
        <f t="shared" si="64"/>
        <v>5023</v>
      </c>
      <c r="CX166" s="179">
        <f t="shared" si="65"/>
        <v>57.121000000000002</v>
      </c>
      <c r="CZ166" s="199">
        <f t="shared" si="66"/>
        <v>7.0405363902159559</v>
      </c>
      <c r="DA166" s="27"/>
      <c r="DB166" s="27"/>
      <c r="DC166" s="27"/>
      <c r="DD166" s="179">
        <f t="shared" si="67"/>
        <v>5245</v>
      </c>
      <c r="DE166" s="179">
        <f t="shared" si="68"/>
        <v>0.28899999999999998</v>
      </c>
    </row>
    <row r="167" spans="1:109" ht="15" customHeight="1">
      <c r="A167" s="21">
        <f t="shared" si="22"/>
        <v>1996</v>
      </c>
      <c r="B167" s="176">
        <f t="shared" si="22"/>
        <v>5103</v>
      </c>
      <c r="C167" s="193">
        <f t="shared" si="23"/>
        <v>6.8906091201471664</v>
      </c>
      <c r="D167" s="22">
        <v>3</v>
      </c>
      <c r="E167" s="2" t="s">
        <v>24</v>
      </c>
      <c r="H167" s="26"/>
      <c r="I167" s="179">
        <f t="shared" si="24"/>
        <v>5037</v>
      </c>
      <c r="J167" s="180">
        <f t="shared" si="25"/>
        <v>1.2933568489124045</v>
      </c>
      <c r="K167" s="179">
        <f t="shared" si="26"/>
        <v>4.3559999999999999</v>
      </c>
      <c r="M167" s="199">
        <f t="shared" si="27"/>
        <v>8.5375838810639717</v>
      </c>
      <c r="N167" s="27"/>
      <c r="O167" s="27"/>
      <c r="P167" s="27"/>
      <c r="Q167" s="179">
        <f t="shared" si="28"/>
        <v>4942</v>
      </c>
      <c r="R167" s="179">
        <f t="shared" si="29"/>
        <v>25.920999999999999</v>
      </c>
      <c r="T167" s="199">
        <f t="shared" si="30"/>
        <v>8.3194736924421857</v>
      </c>
      <c r="U167" s="27"/>
      <c r="V167" s="27"/>
      <c r="W167" s="27"/>
      <c r="X167" s="179">
        <f t="shared" si="31"/>
        <v>4940</v>
      </c>
      <c r="Y167" s="179">
        <f t="shared" si="32"/>
        <v>26.568999999999999</v>
      </c>
      <c r="AA167" s="199">
        <f t="shared" si="33"/>
        <v>8.2540085905648439</v>
      </c>
      <c r="AB167" s="27"/>
      <c r="AC167" s="27"/>
      <c r="AD167" s="27"/>
      <c r="AE167" s="179">
        <f t="shared" si="34"/>
        <v>4940</v>
      </c>
      <c r="AF167" s="179">
        <f t="shared" si="35"/>
        <v>26.568999999999999</v>
      </c>
      <c r="AH167" s="199">
        <f t="shared" si="36"/>
        <v>8.1839557173049542</v>
      </c>
      <c r="AI167" s="27"/>
      <c r="AJ167" s="27"/>
      <c r="AK167" s="27"/>
      <c r="AL167" s="179">
        <f t="shared" si="37"/>
        <v>4939</v>
      </c>
      <c r="AM167" s="179">
        <f t="shared" si="38"/>
        <v>26.896000000000001</v>
      </c>
      <c r="AO167" s="199">
        <f t="shared" si="39"/>
        <v>8.1086232683545951</v>
      </c>
      <c r="AP167" s="27"/>
      <c r="AQ167" s="27"/>
      <c r="AR167" s="27"/>
      <c r="AS167" s="179">
        <f t="shared" si="40"/>
        <v>4938</v>
      </c>
      <c r="AT167" s="179">
        <f t="shared" si="41"/>
        <v>27.225000000000001</v>
      </c>
      <c r="AV167" s="199">
        <f t="shared" si="42"/>
        <v>8.0271501068327744</v>
      </c>
      <c r="AW167" s="27"/>
      <c r="AX167" s="27"/>
      <c r="AY167" s="27"/>
      <c r="AZ167" s="179">
        <f t="shared" si="43"/>
        <v>4937</v>
      </c>
      <c r="BA167" s="179">
        <f t="shared" si="44"/>
        <v>27.556000000000001</v>
      </c>
      <c r="BC167" s="199">
        <f t="shared" si="45"/>
        <v>7.9384455511647882</v>
      </c>
      <c r="BD167" s="27"/>
      <c r="BE167" s="27"/>
      <c r="BF167" s="27"/>
      <c r="BG167" s="179">
        <f t="shared" si="46"/>
        <v>4936</v>
      </c>
      <c r="BH167" s="179">
        <f t="shared" si="47"/>
        <v>27.888999999999999</v>
      </c>
      <c r="BJ167" s="199">
        <f t="shared" si="48"/>
        <v>7.8410997654221193</v>
      </c>
      <c r="BK167" s="27"/>
      <c r="BL167" s="27"/>
      <c r="BM167" s="27"/>
      <c r="BN167" s="179">
        <f t="shared" si="49"/>
        <v>4934</v>
      </c>
      <c r="BO167" s="179">
        <f t="shared" si="50"/>
        <v>28.561</v>
      </c>
      <c r="BQ167" s="199">
        <f t="shared" si="51"/>
        <v>7.7332456465297952</v>
      </c>
      <c r="BR167" s="27"/>
      <c r="BS167" s="27"/>
      <c r="BT167" s="27"/>
      <c r="BU167" s="179">
        <f t="shared" si="52"/>
        <v>4932</v>
      </c>
      <c r="BV167" s="179">
        <f t="shared" si="53"/>
        <v>29.241</v>
      </c>
      <c r="BX167" s="199">
        <f t="shared" si="54"/>
        <v>7.6123368371677458</v>
      </c>
      <c r="BY167" s="27"/>
      <c r="BZ167" s="27"/>
      <c r="CA167" s="27"/>
      <c r="CB167" s="179">
        <f t="shared" si="55"/>
        <v>4930</v>
      </c>
      <c r="CC167" s="179">
        <f t="shared" si="56"/>
        <v>29.928999999999998</v>
      </c>
      <c r="CE167" s="199">
        <f t="shared" si="57"/>
        <v>7.4747721823978699</v>
      </c>
      <c r="CF167" s="27"/>
      <c r="CG167" s="27"/>
      <c r="CH167" s="27"/>
      <c r="CI167" s="179">
        <f t="shared" si="58"/>
        <v>4928</v>
      </c>
      <c r="CJ167" s="179">
        <f t="shared" si="59"/>
        <v>30.625</v>
      </c>
      <c r="CL167" s="199">
        <f t="shared" si="60"/>
        <v>7.3152183897529746</v>
      </c>
      <c r="CM167" s="27"/>
      <c r="CN167" s="27"/>
      <c r="CO167" s="27"/>
      <c r="CP167" s="179">
        <f t="shared" si="61"/>
        <v>4925</v>
      </c>
      <c r="CQ167" s="179">
        <f t="shared" si="62"/>
        <v>31.684000000000001</v>
      </c>
      <c r="CS167" s="199">
        <f t="shared" si="63"/>
        <v>7.1252830915107115</v>
      </c>
      <c r="CT167" s="27"/>
      <c r="CU167" s="27"/>
      <c r="CV167" s="27"/>
      <c r="CW167" s="179">
        <f t="shared" si="64"/>
        <v>4923</v>
      </c>
      <c r="CX167" s="179">
        <f t="shared" si="65"/>
        <v>32.4</v>
      </c>
      <c r="CZ167" s="199">
        <f t="shared" si="66"/>
        <v>6.8906091201471664</v>
      </c>
      <c r="DA167" s="27"/>
      <c r="DB167" s="27"/>
      <c r="DC167" s="27"/>
      <c r="DD167" s="179">
        <f t="shared" si="67"/>
        <v>5037</v>
      </c>
      <c r="DE167" s="179">
        <f t="shared" si="68"/>
        <v>4.3559999999999999</v>
      </c>
    </row>
    <row r="168" spans="1:109" ht="15" customHeight="1">
      <c r="A168" s="21">
        <f t="shared" si="22"/>
        <v>1997</v>
      </c>
      <c r="B168" s="176">
        <f t="shared" si="22"/>
        <v>4957</v>
      </c>
      <c r="C168" s="193">
        <f t="shared" si="23"/>
        <v>6.7298240704894754</v>
      </c>
      <c r="D168" s="22">
        <v>4</v>
      </c>
      <c r="E168" s="5" t="s">
        <v>35</v>
      </c>
      <c r="F168" s="214">
        <v>4120</v>
      </c>
      <c r="H168" s="26"/>
      <c r="I168" s="179">
        <f t="shared" si="24"/>
        <v>4868</v>
      </c>
      <c r="J168" s="180">
        <f t="shared" si="25"/>
        <v>1.7954407908008876</v>
      </c>
      <c r="K168" s="179">
        <f t="shared" si="26"/>
        <v>7.9210000000000003</v>
      </c>
      <c r="M168" s="199">
        <f t="shared" si="27"/>
        <v>8.5085559980205741</v>
      </c>
      <c r="N168" s="29" t="s">
        <v>35</v>
      </c>
      <c r="O168" s="27">
        <v>0</v>
      </c>
      <c r="P168" s="27"/>
      <c r="Q168" s="179">
        <f t="shared" si="28"/>
        <v>4878</v>
      </c>
      <c r="R168" s="179">
        <f t="shared" si="29"/>
        <v>6.2409999999999997</v>
      </c>
      <c r="T168" s="199">
        <f t="shared" si="30"/>
        <v>8.2832414413854245</v>
      </c>
      <c r="U168" s="29" t="s">
        <v>35</v>
      </c>
      <c r="V168" s="85">
        <f>10^U188</f>
        <v>1000</v>
      </c>
      <c r="W168" s="27"/>
      <c r="X168" s="179">
        <f t="shared" si="31"/>
        <v>4875</v>
      </c>
      <c r="Y168" s="179">
        <f t="shared" si="32"/>
        <v>6.7240000000000002</v>
      </c>
      <c r="AA168" s="199">
        <f t="shared" si="33"/>
        <v>8.2152769589366326</v>
      </c>
      <c r="AB168" s="29" t="s">
        <v>35</v>
      </c>
      <c r="AC168" s="85">
        <f>V168+AB189</f>
        <v>1260</v>
      </c>
      <c r="AD168" s="27"/>
      <c r="AE168" s="179">
        <f t="shared" si="34"/>
        <v>4874</v>
      </c>
      <c r="AF168" s="179">
        <f t="shared" si="35"/>
        <v>6.8890000000000002</v>
      </c>
      <c r="AH168" s="199">
        <f t="shared" si="36"/>
        <v>8.1423542768498347</v>
      </c>
      <c r="AI168" s="29" t="s">
        <v>35</v>
      </c>
      <c r="AJ168" s="85">
        <f>AC168+AI189</f>
        <v>1520</v>
      </c>
      <c r="AK168" s="27"/>
      <c r="AL168" s="179">
        <f t="shared" si="37"/>
        <v>4873</v>
      </c>
      <c r="AM168" s="179">
        <f t="shared" si="38"/>
        <v>7.056</v>
      </c>
      <c r="AO168" s="199">
        <f t="shared" si="39"/>
        <v>8.0636926342695165</v>
      </c>
      <c r="AP168" s="29" t="s">
        <v>35</v>
      </c>
      <c r="AQ168" s="85">
        <f>AJ168+AP189</f>
        <v>1780</v>
      </c>
      <c r="AR168" s="27"/>
      <c r="AS168" s="179">
        <f t="shared" si="40"/>
        <v>4872</v>
      </c>
      <c r="AT168" s="179">
        <f t="shared" si="41"/>
        <v>7.2249999999999996</v>
      </c>
      <c r="AV168" s="199">
        <f t="shared" si="42"/>
        <v>7.9783109698677217</v>
      </c>
      <c r="AW168" s="29" t="s">
        <v>35</v>
      </c>
      <c r="AX168" s="85">
        <f>AQ168+AW189</f>
        <v>2040</v>
      </c>
      <c r="AY168" s="27"/>
      <c r="AZ168" s="179">
        <f t="shared" si="43"/>
        <v>4870</v>
      </c>
      <c r="BA168" s="179">
        <f t="shared" si="44"/>
        <v>7.569</v>
      </c>
      <c r="BC168" s="199">
        <f t="shared" si="45"/>
        <v>7.8849529457598138</v>
      </c>
      <c r="BD168" s="29" t="s">
        <v>35</v>
      </c>
      <c r="BE168" s="85">
        <f>AX168+BD189</f>
        <v>2300</v>
      </c>
      <c r="BF168" s="27"/>
      <c r="BG168" s="179">
        <f t="shared" si="46"/>
        <v>4868</v>
      </c>
      <c r="BH168" s="179">
        <f t="shared" si="47"/>
        <v>7.9210000000000003</v>
      </c>
      <c r="BJ168" s="199">
        <f t="shared" si="48"/>
        <v>7.7819732344343846</v>
      </c>
      <c r="BK168" s="29" t="s">
        <v>35</v>
      </c>
      <c r="BL168" s="85">
        <f>BE168+BK189</f>
        <v>2560</v>
      </c>
      <c r="BM168" s="27"/>
      <c r="BN168" s="179">
        <f t="shared" si="49"/>
        <v>4865</v>
      </c>
      <c r="BO168" s="179">
        <f t="shared" si="50"/>
        <v>8.4640000000000004</v>
      </c>
      <c r="BQ168" s="199">
        <f t="shared" si="51"/>
        <v>7.6671582553191477</v>
      </c>
      <c r="BR168" s="29" t="s">
        <v>35</v>
      </c>
      <c r="BS168" s="85">
        <f>BL168+BR189</f>
        <v>2820</v>
      </c>
      <c r="BT168" s="27"/>
      <c r="BU168" s="179">
        <f t="shared" si="52"/>
        <v>4862</v>
      </c>
      <c r="BV168" s="179">
        <f t="shared" si="53"/>
        <v>9.0250000000000004</v>
      </c>
      <c r="BX168" s="199">
        <f t="shared" si="54"/>
        <v>7.5374300365865086</v>
      </c>
      <c r="BY168" s="29" t="s">
        <v>35</v>
      </c>
      <c r="BZ168" s="85">
        <f>BS168+BY189</f>
        <v>3080</v>
      </c>
      <c r="CA168" s="27"/>
      <c r="CB168" s="179">
        <f t="shared" si="55"/>
        <v>4858</v>
      </c>
      <c r="CC168" s="179">
        <f t="shared" si="56"/>
        <v>9.8010000000000002</v>
      </c>
      <c r="CE168" s="199">
        <f t="shared" si="57"/>
        <v>7.3883278595771067</v>
      </c>
      <c r="CF168" s="29" t="s">
        <v>35</v>
      </c>
      <c r="CG168" s="85">
        <f>BZ168+CF189</f>
        <v>3340</v>
      </c>
      <c r="CH168" s="27"/>
      <c r="CI168" s="179">
        <f t="shared" si="58"/>
        <v>4853</v>
      </c>
      <c r="CJ168" s="179">
        <f t="shared" si="59"/>
        <v>10.816000000000001</v>
      </c>
      <c r="CL168" s="199">
        <f t="shared" si="60"/>
        <v>7.2130316598348694</v>
      </c>
      <c r="CM168" s="29" t="s">
        <v>35</v>
      </c>
      <c r="CN168" s="85">
        <f>CG168+CM189</f>
        <v>3600</v>
      </c>
      <c r="CO168" s="27"/>
      <c r="CP168" s="179">
        <f t="shared" si="61"/>
        <v>4844</v>
      </c>
      <c r="CQ168" s="179">
        <f t="shared" si="62"/>
        <v>12.769</v>
      </c>
      <c r="CS168" s="199">
        <f t="shared" si="63"/>
        <v>7.00033446027523</v>
      </c>
      <c r="CT168" s="29" t="s">
        <v>35</v>
      </c>
      <c r="CU168" s="85">
        <f>CN168+CT189</f>
        <v>3860</v>
      </c>
      <c r="CV168" s="27"/>
      <c r="CW168" s="179">
        <f t="shared" si="64"/>
        <v>4832</v>
      </c>
      <c r="CX168" s="179">
        <f t="shared" si="65"/>
        <v>15.625</v>
      </c>
      <c r="CZ168" s="199">
        <f t="shared" si="66"/>
        <v>6.7298240704894754</v>
      </c>
      <c r="DA168" s="29" t="s">
        <v>35</v>
      </c>
      <c r="DB168" s="85">
        <f>CU168+DA189</f>
        <v>4120</v>
      </c>
      <c r="DC168" s="27"/>
      <c r="DD168" s="179">
        <f t="shared" si="67"/>
        <v>4868</v>
      </c>
      <c r="DE168" s="179">
        <f t="shared" si="68"/>
        <v>7.9210000000000003</v>
      </c>
    </row>
    <row r="169" spans="1:109" ht="15" customHeight="1">
      <c r="A169" s="21">
        <f t="shared" si="22"/>
        <v>1998</v>
      </c>
      <c r="B169" s="176">
        <f t="shared" si="22"/>
        <v>4853</v>
      </c>
      <c r="C169" s="193">
        <f t="shared" si="23"/>
        <v>6.5971457018866513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7.4346215063178658</v>
      </c>
      <c r="H169" s="26"/>
      <c r="I169" s="179">
        <f t="shared" si="24"/>
        <v>4730</v>
      </c>
      <c r="J169" s="180">
        <f t="shared" si="25"/>
        <v>2.5345147331547495</v>
      </c>
      <c r="K169" s="179">
        <f t="shared" si="26"/>
        <v>15.129</v>
      </c>
      <c r="M169" s="199">
        <f t="shared" si="27"/>
        <v>8.4873523494052154</v>
      </c>
      <c r="N169" s="29" t="s">
        <v>25</v>
      </c>
      <c r="O169" s="29" t="s">
        <v>26</v>
      </c>
      <c r="P169" s="44">
        <f>INDEX(LINEST(M165:M184,$D165:$D184),2)</f>
        <v>8.5444820076446444</v>
      </c>
      <c r="Q169" s="179">
        <f t="shared" si="28"/>
        <v>4815</v>
      </c>
      <c r="R169" s="179">
        <f t="shared" si="29"/>
        <v>1.444</v>
      </c>
      <c r="T169" s="199">
        <f t="shared" si="30"/>
        <v>8.2566073446261576</v>
      </c>
      <c r="U169" s="29" t="s">
        <v>25</v>
      </c>
      <c r="V169" s="29" t="s">
        <v>26</v>
      </c>
      <c r="W169" s="44">
        <f>INDEX(LINEST(T165:T184,$D165:$D184),2)</f>
        <v>8.3287241748610086</v>
      </c>
      <c r="X169" s="179">
        <f t="shared" si="31"/>
        <v>4812</v>
      </c>
      <c r="Y169" s="179">
        <f t="shared" si="32"/>
        <v>1.681</v>
      </c>
      <c r="AA169" s="199">
        <f t="shared" si="33"/>
        <v>8.1867427871135181</v>
      </c>
      <c r="AB169" s="29" t="s">
        <v>25</v>
      </c>
      <c r="AC169" s="29" t="s">
        <v>26</v>
      </c>
      <c r="AD169" s="44">
        <f>INDEX(LINEST(AA165:AA184,$D165:$D184),2)</f>
        <v>8.2641548780783065</v>
      </c>
      <c r="AE169" s="179">
        <f t="shared" si="34"/>
        <v>4810</v>
      </c>
      <c r="AF169" s="179">
        <f t="shared" si="35"/>
        <v>1.849</v>
      </c>
      <c r="AH169" s="199">
        <f t="shared" si="36"/>
        <v>8.1116280783077404</v>
      </c>
      <c r="AI169" s="29" t="s">
        <v>25</v>
      </c>
      <c r="AJ169" s="29" t="s">
        <v>26</v>
      </c>
      <c r="AK169" s="44">
        <f>INDEX(LINEST(AH165:AH184,$D165:$D184),2)</f>
        <v>8.1951865100898367</v>
      </c>
      <c r="AL169" s="179">
        <f t="shared" si="37"/>
        <v>4809</v>
      </c>
      <c r="AM169" s="179">
        <f t="shared" si="38"/>
        <v>1.9359999999999999</v>
      </c>
      <c r="AO169" s="199">
        <f t="shared" si="39"/>
        <v>8.030409562130485</v>
      </c>
      <c r="AP169" s="29" t="s">
        <v>25</v>
      </c>
      <c r="AQ169" s="29" t="s">
        <v>26</v>
      </c>
      <c r="AR169" s="44">
        <f>INDEX(LINEST(AO165:AO184,$D165:$D184),2)</f>
        <v>8.1211925111259067</v>
      </c>
      <c r="AS169" s="179">
        <f t="shared" si="40"/>
        <v>4807</v>
      </c>
      <c r="AT169" s="179">
        <f t="shared" si="41"/>
        <v>2.1160000000000001</v>
      </c>
      <c r="AV169" s="199">
        <f t="shared" si="42"/>
        <v>7.9420068084898565</v>
      </c>
      <c r="AW169" s="29" t="s">
        <v>25</v>
      </c>
      <c r="AX169" s="29" t="s">
        <v>26</v>
      </c>
      <c r="AY169" s="44">
        <f>INDEX(LINEST(AV165:AV184,$D165:$D184),2)</f>
        <v>8.0414102235063982</v>
      </c>
      <c r="AZ169" s="179">
        <f t="shared" si="43"/>
        <v>4805</v>
      </c>
      <c r="BA169" s="179">
        <f t="shared" si="44"/>
        <v>2.3039999999999998</v>
      </c>
      <c r="BC169" s="199">
        <f t="shared" si="45"/>
        <v>7.8450244172414836</v>
      </c>
      <c r="BD169" s="29" t="s">
        <v>25</v>
      </c>
      <c r="BE169" s="29" t="s">
        <v>26</v>
      </c>
      <c r="BF169" s="44">
        <f>INDEX(LINEST(BC165:BC184,$D165:$D184),2)</f>
        <v>7.9549043788561127</v>
      </c>
      <c r="BG169" s="179">
        <f t="shared" si="46"/>
        <v>4802</v>
      </c>
      <c r="BH169" s="179">
        <f t="shared" si="47"/>
        <v>2.601</v>
      </c>
      <c r="BJ169" s="199">
        <f t="shared" si="48"/>
        <v>7.7376162828579043</v>
      </c>
      <c r="BK169" s="29" t="s">
        <v>25</v>
      </c>
      <c r="BL169" s="29" t="s">
        <v>26</v>
      </c>
      <c r="BM169" s="44">
        <f>INDEX(LINEST(BJ165:BJ184,$D165:$D184),2)</f>
        <v>7.8605243146130022</v>
      </c>
      <c r="BN169" s="179">
        <f t="shared" si="49"/>
        <v>4799</v>
      </c>
      <c r="BO169" s="179">
        <f t="shared" si="50"/>
        <v>2.9159999999999999</v>
      </c>
      <c r="BQ169" s="199">
        <f t="shared" si="51"/>
        <v>7.6172678136283469</v>
      </c>
      <c r="BR169" s="29" t="s">
        <v>25</v>
      </c>
      <c r="BS169" s="29" t="s">
        <v>26</v>
      </c>
      <c r="BT169" s="44">
        <f>INDEX(LINEST(BQ165:BQ184,$D165:$D184),2)</f>
        <v>7.7568665905912733</v>
      </c>
      <c r="BU169" s="179">
        <f t="shared" si="52"/>
        <v>4794</v>
      </c>
      <c r="BV169" s="179">
        <f t="shared" si="53"/>
        <v>3.4809999999999999</v>
      </c>
      <c r="BX169" s="199">
        <f t="shared" si="54"/>
        <v>7.4804283060742076</v>
      </c>
      <c r="BY169" s="29" t="s">
        <v>25</v>
      </c>
      <c r="BZ169" s="29" t="s">
        <v>26</v>
      </c>
      <c r="CA169" s="44">
        <f>INDEX(LINEST(BX165:BX184,$D165:$D184),2)</f>
        <v>7.6422950802772132</v>
      </c>
      <c r="CB169" s="179">
        <f t="shared" si="55"/>
        <v>4789</v>
      </c>
      <c r="CC169" s="179">
        <f t="shared" si="56"/>
        <v>4.0960000000000001</v>
      </c>
      <c r="CE169" s="199">
        <f t="shared" si="57"/>
        <v>7.3218497137883558</v>
      </c>
      <c r="CF169" s="29" t="s">
        <v>25</v>
      </c>
      <c r="CG169" s="29" t="s">
        <v>26</v>
      </c>
      <c r="CH169" s="44">
        <f>INDEX(LINEST(CE165:CE184,$D165:$D184),2)</f>
        <v>7.5152429759863768</v>
      </c>
      <c r="CI169" s="179">
        <f t="shared" si="58"/>
        <v>4781</v>
      </c>
      <c r="CJ169" s="179">
        <f t="shared" si="59"/>
        <v>5.1840000000000002</v>
      </c>
      <c r="CL169" s="199">
        <f t="shared" si="60"/>
        <v>7.1332959548960684</v>
      </c>
      <c r="CM169" s="29" t="s">
        <v>25</v>
      </c>
      <c r="CN169" s="29" t="s">
        <v>26</v>
      </c>
      <c r="CO169" s="44">
        <f>INDEX(LINEST(CL165:CL184,$D165:$D184),2)</f>
        <v>7.3759185642666001</v>
      </c>
      <c r="CP169" s="179">
        <f t="shared" si="61"/>
        <v>4769</v>
      </c>
      <c r="CQ169" s="179">
        <f t="shared" si="62"/>
        <v>7.056</v>
      </c>
      <c r="CS169" s="199">
        <f t="shared" si="63"/>
        <v>6.9007306640451729</v>
      </c>
      <c r="CT169" s="29" t="s">
        <v>25</v>
      </c>
      <c r="CU169" s="29" t="s">
        <v>26</v>
      </c>
      <c r="CV169" s="44">
        <f>INDEX(LINEST(CS165:CS184,$D165:$D184),2)</f>
        <v>7.2375672031410154</v>
      </c>
      <c r="CW169" s="179">
        <f t="shared" si="64"/>
        <v>4749</v>
      </c>
      <c r="CX169" s="179">
        <f t="shared" si="65"/>
        <v>10.816000000000001</v>
      </c>
      <c r="CZ169" s="199">
        <f t="shared" si="66"/>
        <v>6.5971457018866513</v>
      </c>
      <c r="DA169" s="29" t="s">
        <v>25</v>
      </c>
      <c r="DB169" s="29" t="s">
        <v>26</v>
      </c>
      <c r="DC169" s="44">
        <f>INDEX(LINEST(CZ165:CZ184,$D165:$D184),2)</f>
        <v>7.4346215063178658</v>
      </c>
      <c r="DD169" s="179">
        <f t="shared" si="67"/>
        <v>4730</v>
      </c>
      <c r="DE169" s="179">
        <f t="shared" si="68"/>
        <v>15.129</v>
      </c>
    </row>
    <row r="170" spans="1:109" ht="15" customHeight="1">
      <c r="A170" s="21">
        <f t="shared" si="22"/>
        <v>1999</v>
      </c>
      <c r="B170" s="176">
        <f t="shared" si="22"/>
        <v>4722</v>
      </c>
      <c r="C170" s="193">
        <f t="shared" si="23"/>
        <v>6.4002574453088208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-0.20432349740876729</v>
      </c>
      <c r="H170" s="26"/>
      <c r="I170" s="179">
        <f t="shared" si="24"/>
        <v>4617</v>
      </c>
      <c r="J170" s="180">
        <f t="shared" si="25"/>
        <v>2.2236340533672174</v>
      </c>
      <c r="K170" s="179">
        <f t="shared" si="26"/>
        <v>11.025</v>
      </c>
      <c r="M170" s="199">
        <f t="shared" si="27"/>
        <v>8.4599877176454576</v>
      </c>
      <c r="N170" s="29" t="s">
        <v>27</v>
      </c>
      <c r="O170" s="29" t="s">
        <v>28</v>
      </c>
      <c r="P170" s="44">
        <f>INDEX(LINEST(M165:M184,$D165:$D184),1)</f>
        <v>-1.2979732470207993E-2</v>
      </c>
      <c r="Q170" s="179">
        <f t="shared" si="28"/>
        <v>4753</v>
      </c>
      <c r="R170" s="179">
        <f t="shared" si="29"/>
        <v>0.96099999999999997</v>
      </c>
      <c r="T170" s="199">
        <f t="shared" si="30"/>
        <v>8.2220164372021962</v>
      </c>
      <c r="U170" s="29" t="s">
        <v>27</v>
      </c>
      <c r="V170" s="29" t="s">
        <v>28</v>
      </c>
      <c r="W170" s="44">
        <f>INDEX(LINEST(T165:T184,$D165:$D184),1)</f>
        <v>-1.6581220700505973E-2</v>
      </c>
      <c r="X170" s="179">
        <f t="shared" si="31"/>
        <v>4749</v>
      </c>
      <c r="Y170" s="179">
        <f t="shared" si="32"/>
        <v>0.72899999999999998</v>
      </c>
      <c r="AA170" s="199">
        <f t="shared" si="33"/>
        <v>8.1496017357361552</v>
      </c>
      <c r="AB170" s="29" t="s">
        <v>27</v>
      </c>
      <c r="AC170" s="29" t="s">
        <v>28</v>
      </c>
      <c r="AD170" s="44">
        <f>INDEX(LINEST(AA165:AA184,$D165:$D184),1)</f>
        <v>-1.7872987196324661E-2</v>
      </c>
      <c r="AE170" s="179">
        <f t="shared" si="34"/>
        <v>4747</v>
      </c>
      <c r="AF170" s="179">
        <f t="shared" si="35"/>
        <v>0.625</v>
      </c>
      <c r="AH170" s="199">
        <f t="shared" si="36"/>
        <v>8.0715308935566608</v>
      </c>
      <c r="AI170" s="29" t="s">
        <v>27</v>
      </c>
      <c r="AJ170" s="29" t="s">
        <v>28</v>
      </c>
      <c r="AK170" s="44">
        <f>INDEX(LINEST(AH165:AH184,$D165:$D184),1)</f>
        <v>-1.9384871403253217E-2</v>
      </c>
      <c r="AL170" s="179">
        <f t="shared" si="37"/>
        <v>4746</v>
      </c>
      <c r="AM170" s="179">
        <f t="shared" si="38"/>
        <v>0.57599999999999996</v>
      </c>
      <c r="AO170" s="199">
        <f t="shared" si="39"/>
        <v>7.9868449011613825</v>
      </c>
      <c r="AP170" s="29" t="s">
        <v>27</v>
      </c>
      <c r="AQ170" s="29" t="s">
        <v>28</v>
      </c>
      <c r="AR170" s="44">
        <f>INDEX(LINEST(AO165:AO184,$D165:$D184),1)</f>
        <v>-2.1178971752750655E-2</v>
      </c>
      <c r="AS170" s="179">
        <f t="shared" si="40"/>
        <v>4743</v>
      </c>
      <c r="AT170" s="179">
        <f t="shared" si="41"/>
        <v>0.441</v>
      </c>
      <c r="AV170" s="199">
        <f t="shared" si="42"/>
        <v>7.8943180638416237</v>
      </c>
      <c r="AW170" s="29" t="s">
        <v>27</v>
      </c>
      <c r="AX170" s="29" t="s">
        <v>28</v>
      </c>
      <c r="AY170" s="44">
        <f>INDEX(LINEST(AV165:AV184,$D165:$D184),1)</f>
        <v>-2.3343459184986062E-2</v>
      </c>
      <c r="AZ170" s="179">
        <f t="shared" si="43"/>
        <v>4741</v>
      </c>
      <c r="BA170" s="179">
        <f t="shared" si="44"/>
        <v>0.36099999999999999</v>
      </c>
      <c r="BC170" s="199">
        <f t="shared" si="45"/>
        <v>7.7923489241130373</v>
      </c>
      <c r="BD170" s="29" t="s">
        <v>27</v>
      </c>
      <c r="BE170" s="29" t="s">
        <v>28</v>
      </c>
      <c r="BF170" s="44">
        <f>INDEX(LINEST(BC165:BC184,$D165:$D184),1)</f>
        <v>-2.6008066154904159E-2</v>
      </c>
      <c r="BG170" s="179">
        <f t="shared" si="46"/>
        <v>4738</v>
      </c>
      <c r="BH170" s="179">
        <f t="shared" si="47"/>
        <v>0.25600000000000001</v>
      </c>
      <c r="BJ170" s="199">
        <f t="shared" si="48"/>
        <v>7.6787889981991535</v>
      </c>
      <c r="BK170" s="29" t="s">
        <v>27</v>
      </c>
      <c r="BL170" s="29" t="s">
        <v>28</v>
      </c>
      <c r="BM170" s="44">
        <f>INDEX(LINEST(BJ165:BJ184,$D165:$D184),1)</f>
        <v>-2.9372302077783123E-2</v>
      </c>
      <c r="BN170" s="179">
        <f t="shared" si="49"/>
        <v>4734</v>
      </c>
      <c r="BO170" s="179">
        <f t="shared" si="50"/>
        <v>0.14399999999999999</v>
      </c>
      <c r="BQ170" s="199">
        <f t="shared" si="51"/>
        <v>7.5506612431053357</v>
      </c>
      <c r="BR170" s="29" t="s">
        <v>27</v>
      </c>
      <c r="BS170" s="29" t="s">
        <v>28</v>
      </c>
      <c r="BT170" s="44">
        <f>INDEX(LINEST(BQ165:BQ184,$D165:$D184),1)</f>
        <v>-3.3760798496615792E-2</v>
      </c>
      <c r="BU170" s="179">
        <f t="shared" si="52"/>
        <v>4729</v>
      </c>
      <c r="BV170" s="179">
        <f t="shared" si="53"/>
        <v>4.9000000000000002E-2</v>
      </c>
      <c r="BX170" s="199">
        <f t="shared" si="54"/>
        <v>7.4036702900123732</v>
      </c>
      <c r="BY170" s="29" t="s">
        <v>27</v>
      </c>
      <c r="BZ170" s="29" t="s">
        <v>28</v>
      </c>
      <c r="CA170" s="44">
        <f>INDEX(LINEST(BX165:BX184,$D165:$D184),1)</f>
        <v>-3.974294121734169E-2</v>
      </c>
      <c r="CB170" s="179">
        <f t="shared" si="55"/>
        <v>4722</v>
      </c>
      <c r="CC170" s="179">
        <f t="shared" si="56"/>
        <v>0</v>
      </c>
      <c r="CE170" s="199">
        <f t="shared" si="57"/>
        <v>7.2312870043276156</v>
      </c>
      <c r="CF170" s="29" t="s">
        <v>27</v>
      </c>
      <c r="CG170" s="29" t="s">
        <v>28</v>
      </c>
      <c r="CH170" s="44">
        <f>INDEX(LINEST(CE165:CE184,$D165:$D184),1)</f>
        <v>-4.8428702046016521E-2</v>
      </c>
      <c r="CI170" s="179">
        <f t="shared" si="58"/>
        <v>4713</v>
      </c>
      <c r="CJ170" s="179">
        <f t="shared" si="59"/>
        <v>8.1000000000000003E-2</v>
      </c>
      <c r="CL170" s="199">
        <f t="shared" si="60"/>
        <v>7.0228680860826413</v>
      </c>
      <c r="CM170" s="29" t="s">
        <v>27</v>
      </c>
      <c r="CN170" s="29" t="s">
        <v>28</v>
      </c>
      <c r="CO170" s="44">
        <f>INDEX(LINEST(CL165:CL184,$D165:$D184),1)</f>
        <v>-6.236482593357328E-2</v>
      </c>
      <c r="CP170" s="179">
        <f t="shared" si="61"/>
        <v>4699</v>
      </c>
      <c r="CQ170" s="179">
        <f t="shared" si="62"/>
        <v>0.52900000000000003</v>
      </c>
      <c r="CS170" s="199">
        <f t="shared" si="63"/>
        <v>6.7592552706636928</v>
      </c>
      <c r="CT170" s="29" t="s">
        <v>27</v>
      </c>
      <c r="CU170" s="29" t="s">
        <v>28</v>
      </c>
      <c r="CV170" s="44">
        <f>INDEX(LINEST(CS165:CS184,$D165:$D184),1)</f>
        <v>-8.9429339595902088E-2</v>
      </c>
      <c r="CW170" s="179">
        <f t="shared" si="64"/>
        <v>4673</v>
      </c>
      <c r="CX170" s="179">
        <f t="shared" si="65"/>
        <v>2.4009999999999998</v>
      </c>
      <c r="CZ170" s="199">
        <f t="shared" si="66"/>
        <v>6.4002574453088208</v>
      </c>
      <c r="DA170" s="29" t="s">
        <v>27</v>
      </c>
      <c r="DB170" s="29" t="s">
        <v>28</v>
      </c>
      <c r="DC170" s="44">
        <f>INDEX(LINEST(CZ165:CZ184,$D165:$D184),1)</f>
        <v>-0.20432349740876729</v>
      </c>
      <c r="DD170" s="179">
        <f t="shared" si="67"/>
        <v>4617</v>
      </c>
      <c r="DE170" s="179">
        <f t="shared" si="68"/>
        <v>11.025</v>
      </c>
    </row>
    <row r="171" spans="1:109" ht="15" customHeight="1">
      <c r="A171" s="21">
        <f t="shared" si="22"/>
        <v>2000</v>
      </c>
      <c r="B171" s="176">
        <f t="shared" si="22"/>
        <v>4591</v>
      </c>
      <c r="C171" s="193">
        <f t="shared" si="23"/>
        <v>6.1548580940164177</v>
      </c>
      <c r="D171" s="22">
        <v>7</v>
      </c>
      <c r="H171" s="26"/>
      <c r="I171" s="179">
        <f t="shared" si="24"/>
        <v>4525</v>
      </c>
      <c r="J171" s="180">
        <f t="shared" si="25"/>
        <v>1.4375952951426705</v>
      </c>
      <c r="K171" s="179">
        <f t="shared" si="26"/>
        <v>4.3559999999999999</v>
      </c>
      <c r="M171" s="199">
        <f t="shared" si="27"/>
        <v>8.4318531442492226</v>
      </c>
      <c r="N171" s="27"/>
      <c r="O171" s="27"/>
      <c r="P171" s="27"/>
      <c r="Q171" s="179">
        <f t="shared" si="28"/>
        <v>4692</v>
      </c>
      <c r="R171" s="179">
        <f t="shared" si="29"/>
        <v>10.201000000000001</v>
      </c>
      <c r="T171" s="199">
        <f t="shared" si="30"/>
        <v>8.1861859942260828</v>
      </c>
      <c r="U171" s="27"/>
      <c r="V171" s="27"/>
      <c r="W171" s="27"/>
      <c r="X171" s="179">
        <f t="shared" si="31"/>
        <v>4687</v>
      </c>
      <c r="Y171" s="179">
        <f t="shared" si="32"/>
        <v>9.2159999999999993</v>
      </c>
      <c r="AA171" s="199">
        <f t="shared" si="33"/>
        <v>8.1110278381936798</v>
      </c>
      <c r="AB171" s="27"/>
      <c r="AC171" s="27"/>
      <c r="AD171" s="27"/>
      <c r="AE171" s="179">
        <f t="shared" si="34"/>
        <v>4686</v>
      </c>
      <c r="AF171" s="179">
        <f t="shared" si="35"/>
        <v>9.0250000000000004</v>
      </c>
      <c r="AH171" s="199">
        <f t="shared" si="36"/>
        <v>8.0297585204408222</v>
      </c>
      <c r="AI171" s="27"/>
      <c r="AJ171" s="27"/>
      <c r="AK171" s="27"/>
      <c r="AL171" s="179">
        <f t="shared" si="37"/>
        <v>4684</v>
      </c>
      <c r="AM171" s="179">
        <f t="shared" si="38"/>
        <v>8.6489999999999991</v>
      </c>
      <c r="AO171" s="199">
        <f t="shared" si="39"/>
        <v>7.941295570906532</v>
      </c>
      <c r="AP171" s="27"/>
      <c r="AQ171" s="27"/>
      <c r="AR171" s="27"/>
      <c r="AS171" s="179">
        <f t="shared" si="40"/>
        <v>4681</v>
      </c>
      <c r="AT171" s="179">
        <f t="shared" si="41"/>
        <v>8.1</v>
      </c>
      <c r="AV171" s="199">
        <f t="shared" si="42"/>
        <v>7.844240718141811</v>
      </c>
      <c r="AW171" s="27"/>
      <c r="AX171" s="27"/>
      <c r="AY171" s="27"/>
      <c r="AZ171" s="179">
        <f t="shared" si="43"/>
        <v>4679</v>
      </c>
      <c r="BA171" s="179">
        <f t="shared" si="44"/>
        <v>7.7439999999999998</v>
      </c>
      <c r="BC171" s="199">
        <f t="shared" si="45"/>
        <v>7.7367436824534952</v>
      </c>
      <c r="BD171" s="27"/>
      <c r="BE171" s="27"/>
      <c r="BF171" s="27"/>
      <c r="BG171" s="179">
        <f t="shared" si="46"/>
        <v>4675</v>
      </c>
      <c r="BH171" s="179">
        <f t="shared" si="47"/>
        <v>7.056</v>
      </c>
      <c r="BJ171" s="199">
        <f t="shared" si="48"/>
        <v>7.616283561580385</v>
      </c>
      <c r="BK171" s="27"/>
      <c r="BL171" s="27"/>
      <c r="BM171" s="27"/>
      <c r="BN171" s="179">
        <f t="shared" si="49"/>
        <v>4671</v>
      </c>
      <c r="BO171" s="179">
        <f t="shared" si="50"/>
        <v>6.4</v>
      </c>
      <c r="BQ171" s="199">
        <f t="shared" si="51"/>
        <v>7.4792996377828338</v>
      </c>
      <c r="BR171" s="27"/>
      <c r="BS171" s="27"/>
      <c r="BT171" s="27"/>
      <c r="BU171" s="179">
        <f t="shared" si="52"/>
        <v>4666</v>
      </c>
      <c r="BV171" s="179">
        <f t="shared" si="53"/>
        <v>5.625</v>
      </c>
      <c r="BX171" s="199">
        <f t="shared" si="54"/>
        <v>7.3205269622727398</v>
      </c>
      <c r="BY171" s="27"/>
      <c r="BZ171" s="27"/>
      <c r="CA171" s="27"/>
      <c r="CB171" s="179">
        <f t="shared" si="55"/>
        <v>4658</v>
      </c>
      <c r="CC171" s="179">
        <f t="shared" si="56"/>
        <v>4.4889999999999999</v>
      </c>
      <c r="CE171" s="199">
        <f t="shared" si="57"/>
        <v>7.1316985104669115</v>
      </c>
      <c r="CF171" s="27"/>
      <c r="CG171" s="27"/>
      <c r="CH171" s="27"/>
      <c r="CI171" s="179">
        <f t="shared" si="58"/>
        <v>4648</v>
      </c>
      <c r="CJ171" s="179">
        <f t="shared" si="59"/>
        <v>3.2490000000000001</v>
      </c>
      <c r="CL171" s="199">
        <f t="shared" si="60"/>
        <v>6.8987145343299883</v>
      </c>
      <c r="CM171" s="27"/>
      <c r="CN171" s="27"/>
      <c r="CO171" s="27"/>
      <c r="CP171" s="179">
        <f t="shared" si="61"/>
        <v>4632</v>
      </c>
      <c r="CQ171" s="179">
        <f t="shared" si="62"/>
        <v>1.681</v>
      </c>
      <c r="CS171" s="199">
        <f t="shared" si="63"/>
        <v>6.5944134597497781</v>
      </c>
      <c r="CT171" s="27"/>
      <c r="CU171" s="27"/>
      <c r="CV171" s="27"/>
      <c r="CW171" s="179">
        <f t="shared" si="64"/>
        <v>4604</v>
      </c>
      <c r="CX171" s="179">
        <f t="shared" si="65"/>
        <v>0.16900000000000001</v>
      </c>
      <c r="CZ171" s="199">
        <f t="shared" si="66"/>
        <v>6.1548580940164177</v>
      </c>
      <c r="DA171" s="27"/>
      <c r="DB171" s="27"/>
      <c r="DC171" s="27"/>
      <c r="DD171" s="179">
        <f t="shared" si="67"/>
        <v>4525</v>
      </c>
      <c r="DE171" s="179">
        <f t="shared" si="68"/>
        <v>4.3559999999999999</v>
      </c>
    </row>
    <row r="172" spans="1:109" ht="15" customHeight="1">
      <c r="A172" s="21">
        <f t="shared" si="22"/>
        <v>2001</v>
      </c>
      <c r="B172" s="176">
        <f t="shared" si="22"/>
        <v>4507</v>
      </c>
      <c r="C172" s="193">
        <f t="shared" si="23"/>
        <v>5.9584246930297819</v>
      </c>
      <c r="D172" s="22">
        <v>8</v>
      </c>
      <c r="E172" s="5" t="s">
        <v>29</v>
      </c>
      <c r="F172" s="45">
        <f>EXP(G169)</f>
        <v>1693.6165744927785</v>
      </c>
      <c r="G172" s="27"/>
      <c r="H172" s="47"/>
      <c r="I172" s="179">
        <f t="shared" si="24"/>
        <v>4450</v>
      </c>
      <c r="J172" s="180">
        <f t="shared" si="25"/>
        <v>1.2646993565564677</v>
      </c>
      <c r="K172" s="179">
        <f t="shared" si="26"/>
        <v>3.2490000000000001</v>
      </c>
      <c r="M172" s="199">
        <f t="shared" si="27"/>
        <v>8.4133870226906478</v>
      </c>
      <c r="N172" s="29" t="s">
        <v>29</v>
      </c>
      <c r="O172" s="61">
        <f>EXP(P169)</f>
        <v>5138.3228305522134</v>
      </c>
      <c r="P172" s="27"/>
      <c r="Q172" s="179">
        <f t="shared" si="28"/>
        <v>4632</v>
      </c>
      <c r="R172" s="179">
        <f t="shared" si="29"/>
        <v>15.625</v>
      </c>
      <c r="T172" s="199">
        <f t="shared" si="30"/>
        <v>8.1625162501401789</v>
      </c>
      <c r="U172" s="29" t="s">
        <v>29</v>
      </c>
      <c r="V172" s="61">
        <f>EXP(W169)</f>
        <v>4141.1308217036467</v>
      </c>
      <c r="W172" s="27"/>
      <c r="X172" s="179">
        <f t="shared" si="31"/>
        <v>4627</v>
      </c>
      <c r="Y172" s="179">
        <f t="shared" si="32"/>
        <v>14.4</v>
      </c>
      <c r="AA172" s="199">
        <f t="shared" si="33"/>
        <v>8.0854867721028452</v>
      </c>
      <c r="AB172" s="29" t="s">
        <v>29</v>
      </c>
      <c r="AC172" s="61">
        <f>EXP(AD169)</f>
        <v>3882.1906665863748</v>
      </c>
      <c r="AD172" s="27"/>
      <c r="AE172" s="179">
        <f t="shared" si="34"/>
        <v>4625</v>
      </c>
      <c r="AF172" s="179">
        <f t="shared" si="35"/>
        <v>13.923999999999999</v>
      </c>
      <c r="AH172" s="199">
        <f t="shared" si="36"/>
        <v>8.0020248182161104</v>
      </c>
      <c r="AI172" s="29" t="s">
        <v>29</v>
      </c>
      <c r="AJ172" s="61">
        <f>EXP(AK169)</f>
        <v>3623.4667420046326</v>
      </c>
      <c r="AK172" s="27"/>
      <c r="AL172" s="179">
        <f t="shared" si="37"/>
        <v>4623</v>
      </c>
      <c r="AM172" s="179">
        <f t="shared" si="38"/>
        <v>13.456</v>
      </c>
      <c r="AO172" s="199">
        <f t="shared" si="39"/>
        <v>7.9109573828455888</v>
      </c>
      <c r="AP172" s="29" t="s">
        <v>29</v>
      </c>
      <c r="AQ172" s="61">
        <f>EXP(AR169)</f>
        <v>3365.0311904879718</v>
      </c>
      <c r="AR172" s="27"/>
      <c r="AS172" s="179">
        <f t="shared" si="40"/>
        <v>4621</v>
      </c>
      <c r="AT172" s="179">
        <f t="shared" si="41"/>
        <v>12.996</v>
      </c>
      <c r="AV172" s="199">
        <f t="shared" si="42"/>
        <v>7.8107581165293567</v>
      </c>
      <c r="AW172" s="29" t="s">
        <v>29</v>
      </c>
      <c r="AX172" s="61">
        <f>EXP(AY169)</f>
        <v>3106.9916549613881</v>
      </c>
      <c r="AY172" s="27"/>
      <c r="AZ172" s="179">
        <f t="shared" si="43"/>
        <v>4618</v>
      </c>
      <c r="BA172" s="179">
        <f t="shared" si="44"/>
        <v>12.321</v>
      </c>
      <c r="BC172" s="199">
        <f t="shared" si="45"/>
        <v>7.6993894062567367</v>
      </c>
      <c r="BD172" s="29" t="s">
        <v>29</v>
      </c>
      <c r="BE172" s="61">
        <f>EXP(BF169)</f>
        <v>2849.5158420702637</v>
      </c>
      <c r="BF172" s="27"/>
      <c r="BG172" s="179">
        <f t="shared" si="46"/>
        <v>4614</v>
      </c>
      <c r="BH172" s="179">
        <f t="shared" si="47"/>
        <v>11.449</v>
      </c>
      <c r="BJ172" s="199">
        <f t="shared" si="48"/>
        <v>7.5740450053721995</v>
      </c>
      <c r="BK172" s="29" t="s">
        <v>29</v>
      </c>
      <c r="BL172" s="61">
        <f>EXP(BM169)</f>
        <v>2592.8795036895672</v>
      </c>
      <c r="BM172" s="27"/>
      <c r="BN172" s="179">
        <f t="shared" si="49"/>
        <v>4610</v>
      </c>
      <c r="BO172" s="179">
        <f t="shared" si="50"/>
        <v>10.609</v>
      </c>
      <c r="BQ172" s="199">
        <f t="shared" si="51"/>
        <v>7.4307070825459682</v>
      </c>
      <c r="BR172" s="29" t="s">
        <v>29</v>
      </c>
      <c r="BS172" s="61">
        <f>EXP(BT169)</f>
        <v>2337.5685585443443</v>
      </c>
      <c r="BT172" s="27"/>
      <c r="BU172" s="179">
        <f t="shared" si="52"/>
        <v>4604</v>
      </c>
      <c r="BV172" s="179">
        <f t="shared" si="53"/>
        <v>9.4090000000000007</v>
      </c>
      <c r="BX172" s="199">
        <f t="shared" si="54"/>
        <v>7.2633296174768365</v>
      </c>
      <c r="BY172" s="29" t="s">
        <v>29</v>
      </c>
      <c r="BZ172" s="61">
        <f>EXP(CA169)</f>
        <v>2084.522477193721</v>
      </c>
      <c r="CA172" s="27"/>
      <c r="CB172" s="179">
        <f t="shared" si="55"/>
        <v>4597</v>
      </c>
      <c r="CC172" s="179">
        <f t="shared" si="56"/>
        <v>8.1</v>
      </c>
      <c r="CE172" s="199">
        <f t="shared" si="57"/>
        <v>7.0621916322865559</v>
      </c>
      <c r="CF172" s="29" t="s">
        <v>29</v>
      </c>
      <c r="CG172" s="61">
        <f>EXP(CH169)</f>
        <v>1835.8134806986004</v>
      </c>
      <c r="CH172" s="27"/>
      <c r="CI172" s="179">
        <f t="shared" si="58"/>
        <v>4586</v>
      </c>
      <c r="CJ172" s="179">
        <f t="shared" si="59"/>
        <v>6.2409999999999997</v>
      </c>
      <c r="CL172" s="199">
        <f t="shared" si="60"/>
        <v>6.8101424501151362</v>
      </c>
      <c r="CM172" s="29" t="s">
        <v>29</v>
      </c>
      <c r="CN172" s="61">
        <f>EXP(CO169)</f>
        <v>1597.0581574933121</v>
      </c>
      <c r="CO172" s="27"/>
      <c r="CP172" s="179">
        <f t="shared" si="61"/>
        <v>4570</v>
      </c>
      <c r="CQ172" s="179">
        <f t="shared" si="62"/>
        <v>3.9689999999999999</v>
      </c>
      <c r="CS172" s="199">
        <f t="shared" si="63"/>
        <v>6.4723462945009009</v>
      </c>
      <c r="CT172" s="29" t="s">
        <v>29</v>
      </c>
      <c r="CU172" s="61">
        <f>EXP(CV169)</f>
        <v>1390.7065455625293</v>
      </c>
      <c r="CV172" s="27"/>
      <c r="CW172" s="179">
        <f t="shared" si="64"/>
        <v>4540</v>
      </c>
      <c r="CX172" s="179">
        <f t="shared" si="65"/>
        <v>1.089</v>
      </c>
      <c r="CZ172" s="199">
        <f t="shared" si="66"/>
        <v>5.9584246930297819</v>
      </c>
      <c r="DA172" s="29" t="s">
        <v>29</v>
      </c>
      <c r="DB172" s="61">
        <f>EXP(DC169)</f>
        <v>1693.6165744927785</v>
      </c>
      <c r="DC172" s="27"/>
      <c r="DD172" s="179">
        <f t="shared" si="67"/>
        <v>4450</v>
      </c>
      <c r="DE172" s="179">
        <f t="shared" si="68"/>
        <v>3.2490000000000001</v>
      </c>
    </row>
    <row r="173" spans="1:109" ht="15" customHeight="1">
      <c r="A173" s="21">
        <f t="shared" si="22"/>
        <v>2002</v>
      </c>
      <c r="B173" s="176">
        <f t="shared" si="22"/>
        <v>4362</v>
      </c>
      <c r="C173" s="193">
        <f t="shared" si="23"/>
        <v>5.4889377261566867</v>
      </c>
      <c r="D173" s="22">
        <v>9</v>
      </c>
      <c r="E173" s="5" t="s">
        <v>30</v>
      </c>
      <c r="F173" s="46">
        <f>EXP(G170)-1</f>
        <v>-0.18480138611203201</v>
      </c>
      <c r="G173" s="27"/>
      <c r="H173" s="47"/>
      <c r="I173" s="179">
        <f t="shared" si="24"/>
        <v>4389</v>
      </c>
      <c r="J173" s="180">
        <f t="shared" si="25"/>
        <v>0.61898211829436034</v>
      </c>
      <c r="K173" s="179">
        <f t="shared" si="26"/>
        <v>0.72899999999999998</v>
      </c>
      <c r="M173" s="199">
        <f t="shared" si="27"/>
        <v>8.3806859467615737</v>
      </c>
      <c r="N173" s="29" t="s">
        <v>30</v>
      </c>
      <c r="O173" s="62">
        <f>EXP(P170)-1</f>
        <v>-1.2895859019863676E-2</v>
      </c>
      <c r="P173" s="27"/>
      <c r="Q173" s="179">
        <f t="shared" si="28"/>
        <v>4572</v>
      </c>
      <c r="R173" s="179">
        <f t="shared" si="29"/>
        <v>44.1</v>
      </c>
      <c r="T173" s="199">
        <f t="shared" si="30"/>
        <v>8.1202913139685613</v>
      </c>
      <c r="U173" s="29" t="s">
        <v>30</v>
      </c>
      <c r="V173" s="62">
        <f>EXP(W170)-1</f>
        <v>-1.6444508919547962E-2</v>
      </c>
      <c r="W173" s="27"/>
      <c r="X173" s="179">
        <f t="shared" si="31"/>
        <v>4567</v>
      </c>
      <c r="Y173" s="179">
        <f t="shared" si="32"/>
        <v>42.024999999999999</v>
      </c>
      <c r="AA173" s="199">
        <f t="shared" si="33"/>
        <v>8.0398023437364845</v>
      </c>
      <c r="AB173" s="29" t="s">
        <v>30</v>
      </c>
      <c r="AC173" s="62">
        <f>EXP(AD170)-1</f>
        <v>-1.7714212692748532E-2</v>
      </c>
      <c r="AD173" s="27"/>
      <c r="AE173" s="179">
        <f t="shared" si="34"/>
        <v>4565</v>
      </c>
      <c r="AF173" s="179">
        <f t="shared" si="35"/>
        <v>41.209000000000003</v>
      </c>
      <c r="AH173" s="199">
        <f t="shared" si="36"/>
        <v>7.952263308657046</v>
      </c>
      <c r="AI173" s="29" t="s">
        <v>30</v>
      </c>
      <c r="AJ173" s="62">
        <f>EXP(AK170)-1</f>
        <v>-1.9198192975419692E-2</v>
      </c>
      <c r="AK173" s="27"/>
      <c r="AL173" s="179">
        <f t="shared" si="37"/>
        <v>4563</v>
      </c>
      <c r="AM173" s="179">
        <f t="shared" si="38"/>
        <v>40.401000000000003</v>
      </c>
      <c r="AO173" s="199">
        <f t="shared" si="39"/>
        <v>7.8563195714065879</v>
      </c>
      <c r="AP173" s="29" t="s">
        <v>30</v>
      </c>
      <c r="AQ173" s="62">
        <f>EXP(AR170)-1</f>
        <v>-2.0956272283265021E-2</v>
      </c>
      <c r="AR173" s="27"/>
      <c r="AS173" s="179">
        <f t="shared" si="40"/>
        <v>4561</v>
      </c>
      <c r="AT173" s="179">
        <f t="shared" si="41"/>
        <v>39.600999999999999</v>
      </c>
      <c r="AV173" s="199">
        <f t="shared" si="42"/>
        <v>7.7501841622578365</v>
      </c>
      <c r="AW173" s="29" t="s">
        <v>30</v>
      </c>
      <c r="AX173" s="62">
        <f>EXP(AY170)-1</f>
        <v>-2.3073108368516393E-2</v>
      </c>
      <c r="AY173" s="27"/>
      <c r="AZ173" s="179">
        <f t="shared" si="43"/>
        <v>4558</v>
      </c>
      <c r="BA173" s="179">
        <f t="shared" si="44"/>
        <v>38.415999999999997</v>
      </c>
      <c r="BC173" s="199">
        <f t="shared" si="45"/>
        <v>7.6314316645769056</v>
      </c>
      <c r="BD173" s="29" t="s">
        <v>30</v>
      </c>
      <c r="BE173" s="62">
        <f>EXP(BF170)-1</f>
        <v>-2.5672769497315562E-2</v>
      </c>
      <c r="BF173" s="27"/>
      <c r="BG173" s="179">
        <f t="shared" si="46"/>
        <v>4555</v>
      </c>
      <c r="BH173" s="179">
        <f t="shared" si="47"/>
        <v>37.249000000000002</v>
      </c>
      <c r="BJ173" s="199">
        <f t="shared" si="48"/>
        <v>7.4966524381682831</v>
      </c>
      <c r="BK173" s="29" t="s">
        <v>30</v>
      </c>
      <c r="BL173" s="62">
        <f>EXP(BM170)-1</f>
        <v>-2.8945128586409741E-2</v>
      </c>
      <c r="BM173" s="27"/>
      <c r="BN173" s="179">
        <f t="shared" si="49"/>
        <v>4551</v>
      </c>
      <c r="BO173" s="179">
        <f t="shared" si="50"/>
        <v>35.720999999999997</v>
      </c>
      <c r="BQ173" s="199">
        <f t="shared" si="51"/>
        <v>7.3408355541232746</v>
      </c>
      <c r="BR173" s="29" t="s">
        <v>30</v>
      </c>
      <c r="BS173" s="62">
        <f>EXP(BT170)-1</f>
        <v>-3.3197262350916246E-2</v>
      </c>
      <c r="BT173" s="27"/>
      <c r="BU173" s="179">
        <f t="shared" si="52"/>
        <v>4545</v>
      </c>
      <c r="BV173" s="179">
        <f t="shared" si="53"/>
        <v>33.488999999999997</v>
      </c>
      <c r="BX173" s="199">
        <f t="shared" si="54"/>
        <v>7.1561766374806153</v>
      </c>
      <c r="BY173" s="29" t="s">
        <v>30</v>
      </c>
      <c r="BZ173" s="62">
        <f>EXP(CA170)-1</f>
        <v>-3.8963549737229819E-2</v>
      </c>
      <c r="CA173" s="27"/>
      <c r="CB173" s="179">
        <f t="shared" si="55"/>
        <v>4538</v>
      </c>
      <c r="CC173" s="179">
        <f t="shared" si="56"/>
        <v>30.975999999999999</v>
      </c>
      <c r="CE173" s="199">
        <f t="shared" si="57"/>
        <v>6.9295167707636498</v>
      </c>
      <c r="CF173" s="29" t="s">
        <v>30</v>
      </c>
      <c r="CG173" s="62">
        <f>EXP(CH170)-1</f>
        <v>-4.7274735753599417E-2</v>
      </c>
      <c r="CH173" s="27"/>
      <c r="CI173" s="179">
        <f t="shared" si="58"/>
        <v>4527</v>
      </c>
      <c r="CJ173" s="179">
        <f t="shared" si="59"/>
        <v>27.225000000000001</v>
      </c>
      <c r="CL173" s="199">
        <f t="shared" si="60"/>
        <v>6.6359465556866466</v>
      </c>
      <c r="CM173" s="29" t="s">
        <v>30</v>
      </c>
      <c r="CN173" s="62">
        <f>EXP(CO170)-1</f>
        <v>-6.0459944319891656E-2</v>
      </c>
      <c r="CO173" s="27"/>
      <c r="CP173" s="179">
        <f t="shared" si="61"/>
        <v>4511</v>
      </c>
      <c r="CQ173" s="179">
        <f t="shared" si="62"/>
        <v>22.201000000000001</v>
      </c>
      <c r="CS173" s="199">
        <f t="shared" si="63"/>
        <v>6.2186001196917289</v>
      </c>
      <c r="CT173" s="29" t="s">
        <v>30</v>
      </c>
      <c r="CU173" s="62">
        <f>EXP(CV170)-1</f>
        <v>-8.5547121548604332E-2</v>
      </c>
      <c r="CV173" s="27"/>
      <c r="CW173" s="179">
        <f t="shared" si="64"/>
        <v>4482</v>
      </c>
      <c r="CX173" s="179">
        <f t="shared" si="65"/>
        <v>14.4</v>
      </c>
      <c r="CZ173" s="199">
        <f t="shared" si="66"/>
        <v>5.4889377261566867</v>
      </c>
      <c r="DA173" s="29" t="s">
        <v>30</v>
      </c>
      <c r="DB173" s="62">
        <f>EXP(DC170)-1</f>
        <v>-0.18480138611203201</v>
      </c>
      <c r="DC173" s="27"/>
      <c r="DD173" s="179">
        <f t="shared" si="67"/>
        <v>4389</v>
      </c>
      <c r="DE173" s="179">
        <f t="shared" si="68"/>
        <v>0.72899999999999998</v>
      </c>
    </row>
    <row r="174" spans="1:109" ht="15" customHeight="1">
      <c r="A174" s="21">
        <f t="shared" si="22"/>
        <v>2003</v>
      </c>
      <c r="B174" s="176">
        <f t="shared" si="22"/>
        <v>4222</v>
      </c>
      <c r="C174" s="193">
        <f t="shared" si="23"/>
        <v>4.6249728132842707</v>
      </c>
      <c r="D174" s="22">
        <v>10</v>
      </c>
      <c r="G174" s="48"/>
      <c r="H174" s="47"/>
      <c r="I174" s="179">
        <f t="shared" si="24"/>
        <v>4340</v>
      </c>
      <c r="J174" s="180">
        <f t="shared" si="25"/>
        <v>2.7948839412600663</v>
      </c>
      <c r="K174" s="179">
        <f t="shared" si="26"/>
        <v>13.923999999999999</v>
      </c>
      <c r="M174" s="199">
        <f t="shared" si="27"/>
        <v>8.3480642284082656</v>
      </c>
      <c r="N174" s="27"/>
      <c r="O174" s="27"/>
      <c r="P174" s="48"/>
      <c r="Q174" s="179">
        <f t="shared" si="28"/>
        <v>4513</v>
      </c>
      <c r="R174" s="179">
        <f t="shared" si="29"/>
        <v>84.680999999999997</v>
      </c>
      <c r="T174" s="199">
        <f t="shared" si="30"/>
        <v>8.0777575637369203</v>
      </c>
      <c r="U174" s="27"/>
      <c r="V174" s="27"/>
      <c r="W174" s="48"/>
      <c r="X174" s="179">
        <f t="shared" si="31"/>
        <v>4508</v>
      </c>
      <c r="Y174" s="179">
        <f t="shared" si="32"/>
        <v>81.796000000000006</v>
      </c>
      <c r="AA174" s="199">
        <f t="shared" si="33"/>
        <v>7.9936199948277444</v>
      </c>
      <c r="AB174" s="27"/>
      <c r="AC174" s="27"/>
      <c r="AD174" s="48"/>
      <c r="AE174" s="179">
        <f t="shared" si="34"/>
        <v>4507</v>
      </c>
      <c r="AF174" s="179">
        <f t="shared" si="35"/>
        <v>81.224999999999994</v>
      </c>
      <c r="AH174" s="199">
        <f t="shared" si="36"/>
        <v>7.9017475185201445</v>
      </c>
      <c r="AI174" s="27"/>
      <c r="AJ174" s="27"/>
      <c r="AK174" s="48"/>
      <c r="AL174" s="179">
        <f t="shared" si="37"/>
        <v>4505</v>
      </c>
      <c r="AM174" s="179">
        <f t="shared" si="38"/>
        <v>80.088999999999999</v>
      </c>
      <c r="AO174" s="199">
        <f t="shared" si="39"/>
        <v>7.80057265467065</v>
      </c>
      <c r="AP174" s="27"/>
      <c r="AQ174" s="27"/>
      <c r="AR174" s="48"/>
      <c r="AS174" s="179">
        <f t="shared" si="40"/>
        <v>4503</v>
      </c>
      <c r="AT174" s="179">
        <f t="shared" si="41"/>
        <v>78.960999999999999</v>
      </c>
      <c r="AV174" s="199">
        <f t="shared" si="42"/>
        <v>7.687997166393016</v>
      </c>
      <c r="AW174" s="27"/>
      <c r="AX174" s="27"/>
      <c r="AY174" s="48"/>
      <c r="AZ174" s="179">
        <f t="shared" si="43"/>
        <v>4500</v>
      </c>
      <c r="BA174" s="179">
        <f t="shared" si="44"/>
        <v>77.284000000000006</v>
      </c>
      <c r="BC174" s="199">
        <f t="shared" si="45"/>
        <v>7.5611215895302379</v>
      </c>
      <c r="BD174" s="27"/>
      <c r="BE174" s="27"/>
      <c r="BF174" s="48"/>
      <c r="BG174" s="179">
        <f t="shared" si="46"/>
        <v>4497</v>
      </c>
      <c r="BH174" s="179">
        <f t="shared" si="47"/>
        <v>75.625</v>
      </c>
      <c r="BJ174" s="199">
        <f t="shared" si="48"/>
        <v>7.4157769754153939</v>
      </c>
      <c r="BK174" s="27"/>
      <c r="BL174" s="27"/>
      <c r="BM174" s="48"/>
      <c r="BN174" s="179">
        <f t="shared" si="49"/>
        <v>4493</v>
      </c>
      <c r="BO174" s="179">
        <f t="shared" si="50"/>
        <v>73.441000000000003</v>
      </c>
      <c r="BQ174" s="199">
        <f t="shared" si="51"/>
        <v>7.2456550675945355</v>
      </c>
      <c r="BR174" s="27"/>
      <c r="BS174" s="27"/>
      <c r="BT174" s="48"/>
      <c r="BU174" s="179">
        <f t="shared" si="52"/>
        <v>4488</v>
      </c>
      <c r="BV174" s="179">
        <f t="shared" si="53"/>
        <v>70.756</v>
      </c>
      <c r="BX174" s="199">
        <f t="shared" si="54"/>
        <v>7.0405363902159559</v>
      </c>
      <c r="BY174" s="27"/>
      <c r="BZ174" s="27"/>
      <c r="CA174" s="48"/>
      <c r="CB174" s="179">
        <f t="shared" si="55"/>
        <v>4481</v>
      </c>
      <c r="CC174" s="179">
        <f t="shared" si="56"/>
        <v>67.081000000000003</v>
      </c>
      <c r="CE174" s="199">
        <f t="shared" si="57"/>
        <v>6.7821920560067914</v>
      </c>
      <c r="CF174" s="27"/>
      <c r="CG174" s="27"/>
      <c r="CH174" s="48"/>
      <c r="CI174" s="179">
        <f t="shared" si="58"/>
        <v>4471</v>
      </c>
      <c r="CJ174" s="179">
        <f t="shared" si="59"/>
        <v>62.000999999999998</v>
      </c>
      <c r="CL174" s="199">
        <f t="shared" si="60"/>
        <v>6.4329400927391793</v>
      </c>
      <c r="CM174" s="27"/>
      <c r="CN174" s="27"/>
      <c r="CO174" s="48"/>
      <c r="CP174" s="179">
        <f t="shared" si="61"/>
        <v>4456</v>
      </c>
      <c r="CQ174" s="179">
        <f t="shared" si="62"/>
        <v>54.756</v>
      </c>
      <c r="CS174" s="199">
        <f t="shared" si="63"/>
        <v>5.8916442118257715</v>
      </c>
      <c r="CT174" s="27"/>
      <c r="CU174" s="27"/>
      <c r="CV174" s="48"/>
      <c r="CW174" s="179">
        <f t="shared" si="64"/>
        <v>4429</v>
      </c>
      <c r="CX174" s="179">
        <f t="shared" si="65"/>
        <v>42.848999999999997</v>
      </c>
      <c r="CZ174" s="199">
        <f t="shared" si="66"/>
        <v>4.6249728132842707</v>
      </c>
      <c r="DA174" s="27"/>
      <c r="DB174" s="27"/>
      <c r="DC174" s="48"/>
      <c r="DD174" s="179">
        <f t="shared" si="67"/>
        <v>4340</v>
      </c>
      <c r="DE174" s="179">
        <f t="shared" si="68"/>
        <v>13.923999999999999</v>
      </c>
    </row>
    <row r="175" spans="1:109" ht="15" customHeight="1">
      <c r="A175" s="21">
        <f t="shared" si="22"/>
        <v>2004</v>
      </c>
      <c r="B175" s="176">
        <f t="shared" si="22"/>
        <v>4238</v>
      </c>
      <c r="C175" s="193">
        <f t="shared" si="23"/>
        <v>4.7706846244656651</v>
      </c>
      <c r="D175" s="22">
        <v>11</v>
      </c>
      <c r="E175" s="347" t="s">
        <v>7</v>
      </c>
      <c r="F175" s="348"/>
      <c r="G175" s="357">
        <f>I164</f>
        <v>0.96336263233172303</v>
      </c>
      <c r="H175" s="358"/>
      <c r="I175" s="179">
        <f t="shared" si="24"/>
        <v>4299</v>
      </c>
      <c r="J175" s="180">
        <f t="shared" si="25"/>
        <v>1.4393581878244455</v>
      </c>
      <c r="K175" s="179">
        <f t="shared" si="26"/>
        <v>3.7210000000000001</v>
      </c>
      <c r="M175" s="199">
        <f t="shared" si="27"/>
        <v>8.3518467388282449</v>
      </c>
      <c r="N175" s="23" t="s">
        <v>36</v>
      </c>
      <c r="O175" s="44">
        <f>Q164</f>
        <v>0.83269242521696596</v>
      </c>
      <c r="P175" s="48"/>
      <c r="Q175" s="179">
        <f t="shared" si="28"/>
        <v>4455</v>
      </c>
      <c r="R175" s="179">
        <f t="shared" si="29"/>
        <v>47.088999999999999</v>
      </c>
      <c r="T175" s="199">
        <f t="shared" si="30"/>
        <v>8.0827111342375808</v>
      </c>
      <c r="U175" s="23" t="s">
        <v>36</v>
      </c>
      <c r="V175" s="44">
        <f>X164</f>
        <v>0.83919098109043067</v>
      </c>
      <c r="W175" s="48"/>
      <c r="X175" s="179">
        <f t="shared" si="31"/>
        <v>4451</v>
      </c>
      <c r="Y175" s="179">
        <f t="shared" si="32"/>
        <v>45.369</v>
      </c>
      <c r="AA175" s="199">
        <f t="shared" si="33"/>
        <v>7.9990072132439547</v>
      </c>
      <c r="AB175" s="23" t="s">
        <v>36</v>
      </c>
      <c r="AC175" s="44">
        <f>AE164</f>
        <v>0.84131933002062531</v>
      </c>
      <c r="AD175" s="48"/>
      <c r="AE175" s="179">
        <f t="shared" si="34"/>
        <v>4449</v>
      </c>
      <c r="AF175" s="179">
        <f t="shared" si="35"/>
        <v>44.521000000000001</v>
      </c>
      <c r="AH175" s="199">
        <f t="shared" si="36"/>
        <v>7.9076515947110888</v>
      </c>
      <c r="AI175" s="23" t="s">
        <v>36</v>
      </c>
      <c r="AJ175" s="44">
        <f>AL164</f>
        <v>0.84411511707459552</v>
      </c>
      <c r="AK175" s="48"/>
      <c r="AL175" s="179">
        <f t="shared" si="37"/>
        <v>4448</v>
      </c>
      <c r="AM175" s="179">
        <f t="shared" si="38"/>
        <v>44.1</v>
      </c>
      <c r="AO175" s="199">
        <f t="shared" si="39"/>
        <v>7.8071032901259798</v>
      </c>
      <c r="AP175" s="23" t="s">
        <v>36</v>
      </c>
      <c r="AQ175" s="44">
        <f>AS164</f>
        <v>0.84699721474064316</v>
      </c>
      <c r="AR175" s="48"/>
      <c r="AS175" s="179">
        <f t="shared" si="40"/>
        <v>4446</v>
      </c>
      <c r="AT175" s="179">
        <f t="shared" si="41"/>
        <v>43.264000000000003</v>
      </c>
      <c r="AV175" s="199">
        <f t="shared" si="42"/>
        <v>7.6953031349635665</v>
      </c>
      <c r="AW175" s="23" t="s">
        <v>36</v>
      </c>
      <c r="AX175" s="44">
        <f>AZ164</f>
        <v>0.85074870692554261</v>
      </c>
      <c r="AY175" s="48"/>
      <c r="AZ175" s="179">
        <f t="shared" si="43"/>
        <v>4443</v>
      </c>
      <c r="BA175" s="179">
        <f t="shared" si="44"/>
        <v>42.024999999999999</v>
      </c>
      <c r="BC175" s="199">
        <f t="shared" si="45"/>
        <v>7.5694117924507118</v>
      </c>
      <c r="BD175" s="23" t="s">
        <v>36</v>
      </c>
      <c r="BE175" s="44">
        <f>BG164</f>
        <v>0.85505025786990208</v>
      </c>
      <c r="BF175" s="48"/>
      <c r="BG175" s="179">
        <f t="shared" si="46"/>
        <v>4441</v>
      </c>
      <c r="BH175" s="179">
        <f t="shared" si="47"/>
        <v>41.209000000000003</v>
      </c>
      <c r="BJ175" s="199">
        <f t="shared" si="48"/>
        <v>7.4253578870271513</v>
      </c>
      <c r="BK175" s="23" t="s">
        <v>36</v>
      </c>
      <c r="BL175" s="44">
        <f>BN164</f>
        <v>0.86069326853327899</v>
      </c>
      <c r="BM175" s="48"/>
      <c r="BN175" s="179">
        <f t="shared" si="49"/>
        <v>4437</v>
      </c>
      <c r="BO175" s="179">
        <f t="shared" si="50"/>
        <v>39.600999999999999</v>
      </c>
      <c r="BQ175" s="199">
        <f t="shared" si="51"/>
        <v>7.2570027070920728</v>
      </c>
      <c r="BR175" s="23" t="s">
        <v>36</v>
      </c>
      <c r="BS175" s="44">
        <f>BU164</f>
        <v>0.86788420135498157</v>
      </c>
      <c r="BT175" s="48"/>
      <c r="BU175" s="179">
        <f t="shared" si="52"/>
        <v>4432</v>
      </c>
      <c r="BV175" s="179">
        <f t="shared" si="53"/>
        <v>37.636000000000003</v>
      </c>
      <c r="BX175" s="199">
        <f t="shared" si="54"/>
        <v>7.0544496581329401</v>
      </c>
      <c r="BY175" s="23" t="s">
        <v>36</v>
      </c>
      <c r="BZ175" s="44">
        <f>CB164</f>
        <v>0.87698169803159354</v>
      </c>
      <c r="CA175" s="48"/>
      <c r="CB175" s="179">
        <f t="shared" si="55"/>
        <v>4426</v>
      </c>
      <c r="CC175" s="179">
        <f t="shared" si="56"/>
        <v>35.344000000000001</v>
      </c>
      <c r="CE175" s="199">
        <f t="shared" si="57"/>
        <v>6.8001700683021999</v>
      </c>
      <c r="CF175" s="23" t="s">
        <v>36</v>
      </c>
      <c r="CG175" s="44">
        <f>CI164</f>
        <v>0.88990377286447819</v>
      </c>
      <c r="CH175" s="48"/>
      <c r="CI175" s="179">
        <f t="shared" si="58"/>
        <v>4418</v>
      </c>
      <c r="CJ175" s="179">
        <f t="shared" si="59"/>
        <v>32.4</v>
      </c>
      <c r="CL175" s="199">
        <f t="shared" si="60"/>
        <v>6.4583382833447898</v>
      </c>
      <c r="CM175" s="23" t="s">
        <v>36</v>
      </c>
      <c r="CN175" s="44">
        <f>CP164</f>
        <v>0.90839666764695626</v>
      </c>
      <c r="CO175" s="48"/>
      <c r="CP175" s="179">
        <f t="shared" si="61"/>
        <v>4404</v>
      </c>
      <c r="CQ175" s="179">
        <f t="shared" si="62"/>
        <v>27.556000000000001</v>
      </c>
      <c r="CS175" s="199">
        <f t="shared" si="63"/>
        <v>5.934894195619588</v>
      </c>
      <c r="CT175" s="23" t="s">
        <v>36</v>
      </c>
      <c r="CU175" s="44">
        <f>CW164</f>
        <v>0.93713682207717719</v>
      </c>
      <c r="CV175" s="48"/>
      <c r="CW175" s="179">
        <f t="shared" si="64"/>
        <v>4380</v>
      </c>
      <c r="CX175" s="179">
        <f t="shared" si="65"/>
        <v>20.164000000000001</v>
      </c>
      <c r="CZ175" s="199">
        <f t="shared" si="66"/>
        <v>4.7706846244656651</v>
      </c>
      <c r="DA175" s="23" t="s">
        <v>36</v>
      </c>
      <c r="DB175" s="44">
        <f>DD164</f>
        <v>0.96336263233172303</v>
      </c>
      <c r="DC175" s="48"/>
      <c r="DD175" s="179">
        <f t="shared" si="67"/>
        <v>4299</v>
      </c>
      <c r="DE175" s="179">
        <f t="shared" si="68"/>
        <v>3.7210000000000001</v>
      </c>
    </row>
    <row r="176" spans="1:109" ht="15" customHeight="1">
      <c r="A176" s="21">
        <f t="shared" si="22"/>
        <v>2005</v>
      </c>
      <c r="B176" s="176">
        <f t="shared" si="22"/>
        <v>4236</v>
      </c>
      <c r="C176" s="193">
        <f t="shared" si="23"/>
        <v>4.7535901911063645</v>
      </c>
      <c r="D176" s="22">
        <v>12</v>
      </c>
      <c r="E176" s="347" t="s">
        <v>8</v>
      </c>
      <c r="F176" s="348"/>
      <c r="G176" s="355">
        <f>SUM(K165:K184)</f>
        <v>112.92800000000001</v>
      </c>
      <c r="H176" s="356"/>
      <c r="I176" s="179">
        <f t="shared" si="24"/>
        <v>4266</v>
      </c>
      <c r="J176" s="180">
        <f t="shared" si="25"/>
        <v>0.708215297450425</v>
      </c>
      <c r="K176" s="179">
        <f t="shared" si="26"/>
        <v>0.9</v>
      </c>
      <c r="M176" s="199">
        <f t="shared" si="27"/>
        <v>8.3513747067212964</v>
      </c>
      <c r="N176" s="23" t="s">
        <v>37</v>
      </c>
      <c r="O176" s="201">
        <f>SUM(R165:R184)</f>
        <v>500.93300000000005</v>
      </c>
      <c r="P176" s="47"/>
      <c r="Q176" s="179">
        <f t="shared" si="28"/>
        <v>4397</v>
      </c>
      <c r="R176" s="179">
        <f t="shared" si="29"/>
        <v>25.920999999999999</v>
      </c>
      <c r="T176" s="199">
        <f t="shared" si="30"/>
        <v>8.0820932781783821</v>
      </c>
      <c r="U176" s="23" t="s">
        <v>37</v>
      </c>
      <c r="V176" s="201">
        <f>SUM(Y165:Y184)</f>
        <v>484.33700000000005</v>
      </c>
      <c r="W176" s="47"/>
      <c r="X176" s="179">
        <f t="shared" si="31"/>
        <v>4394</v>
      </c>
      <c r="Y176" s="179">
        <f t="shared" si="32"/>
        <v>24.963999999999999</v>
      </c>
      <c r="AA176" s="199">
        <f t="shared" si="33"/>
        <v>7.9983353959529824</v>
      </c>
      <c r="AB176" s="23" t="s">
        <v>37</v>
      </c>
      <c r="AC176" s="201">
        <f>SUM(AF165:AF184)</f>
        <v>479.06399999999996</v>
      </c>
      <c r="AD176" s="47"/>
      <c r="AE176" s="179">
        <f t="shared" si="34"/>
        <v>4393</v>
      </c>
      <c r="AF176" s="179">
        <f t="shared" si="35"/>
        <v>24.649000000000001</v>
      </c>
      <c r="AH176" s="199">
        <f t="shared" si="36"/>
        <v>7.9069154886785871</v>
      </c>
      <c r="AI176" s="23" t="s">
        <v>37</v>
      </c>
      <c r="AJ176" s="201">
        <f>SUM(AM165:AM184)</f>
        <v>472.02799999999985</v>
      </c>
      <c r="AK176" s="47"/>
      <c r="AL176" s="179">
        <f t="shared" si="37"/>
        <v>4391</v>
      </c>
      <c r="AM176" s="179">
        <f t="shared" si="38"/>
        <v>24.024999999999999</v>
      </c>
      <c r="AO176" s="199">
        <f t="shared" si="39"/>
        <v>7.806289289267033</v>
      </c>
      <c r="AP176" s="23" t="s">
        <v>37</v>
      </c>
      <c r="AQ176" s="201">
        <f>SUM(AT165:AT184)</f>
        <v>465.19800000000004</v>
      </c>
      <c r="AR176" s="47"/>
      <c r="AS176" s="179">
        <f t="shared" si="40"/>
        <v>4390</v>
      </c>
      <c r="AT176" s="179">
        <f t="shared" si="41"/>
        <v>23.716000000000001</v>
      </c>
      <c r="AV176" s="199">
        <f t="shared" si="42"/>
        <v>7.6943928026294213</v>
      </c>
      <c r="AW176" s="23" t="s">
        <v>37</v>
      </c>
      <c r="AX176" s="201">
        <f>SUM(BA165:BA184)</f>
        <v>456.27099999999996</v>
      </c>
      <c r="AY176" s="47"/>
      <c r="AZ176" s="179">
        <f t="shared" si="43"/>
        <v>4388</v>
      </c>
      <c r="BA176" s="179">
        <f t="shared" si="44"/>
        <v>23.103999999999999</v>
      </c>
      <c r="BC176" s="199">
        <f t="shared" si="45"/>
        <v>7.568379267836522</v>
      </c>
      <c r="BD176" s="23" t="s">
        <v>37</v>
      </c>
      <c r="BE176" s="201">
        <f>SUM(BH165:BH184)</f>
        <v>446.25000000000006</v>
      </c>
      <c r="BF176" s="47"/>
      <c r="BG176" s="179">
        <f t="shared" si="46"/>
        <v>4386</v>
      </c>
      <c r="BH176" s="179">
        <f t="shared" si="47"/>
        <v>22.5</v>
      </c>
      <c r="BJ176" s="199">
        <f t="shared" si="48"/>
        <v>7.4241652810420282</v>
      </c>
      <c r="BK176" s="23" t="s">
        <v>37</v>
      </c>
      <c r="BL176" s="201">
        <f>SUM(BO165:BO184)</f>
        <v>433.31299999999999</v>
      </c>
      <c r="BM176" s="47"/>
      <c r="BN176" s="179">
        <f t="shared" si="49"/>
        <v>4383</v>
      </c>
      <c r="BO176" s="179">
        <f t="shared" si="50"/>
        <v>21.609000000000002</v>
      </c>
      <c r="BQ176" s="199">
        <f t="shared" si="51"/>
        <v>7.255591274253665</v>
      </c>
      <c r="BR176" s="23" t="s">
        <v>37</v>
      </c>
      <c r="BS176" s="201">
        <f>SUM(BV165:BV184)</f>
        <v>417.27900000000011</v>
      </c>
      <c r="BT176" s="47"/>
      <c r="BU176" s="179">
        <f t="shared" si="52"/>
        <v>4379</v>
      </c>
      <c r="BV176" s="179">
        <f t="shared" si="53"/>
        <v>20.449000000000002</v>
      </c>
      <c r="BX176" s="199">
        <f t="shared" si="54"/>
        <v>7.0527210492323231</v>
      </c>
      <c r="BY176" s="23" t="s">
        <v>37</v>
      </c>
      <c r="BZ176" s="201">
        <f>SUM(CC165:CC184)</f>
        <v>397.61700000000002</v>
      </c>
      <c r="CA176" s="47"/>
      <c r="CB176" s="179">
        <f t="shared" si="55"/>
        <v>4374</v>
      </c>
      <c r="CC176" s="179">
        <f t="shared" si="56"/>
        <v>19.044</v>
      </c>
      <c r="CE176" s="199">
        <f t="shared" si="57"/>
        <v>6.7979404129749303</v>
      </c>
      <c r="CF176" s="23" t="s">
        <v>37</v>
      </c>
      <c r="CG176" s="201">
        <f>SUM(CJ165:CJ184)</f>
        <v>370.29700000000003</v>
      </c>
      <c r="CH176" s="47"/>
      <c r="CI176" s="179">
        <f t="shared" si="58"/>
        <v>4367</v>
      </c>
      <c r="CJ176" s="179">
        <f t="shared" si="59"/>
        <v>17.161000000000001</v>
      </c>
      <c r="CL176" s="199">
        <f t="shared" si="60"/>
        <v>6.4551985633401223</v>
      </c>
      <c r="CM176" s="23" t="s">
        <v>37</v>
      </c>
      <c r="CN176" s="201">
        <f>SUM(CQ165:CQ184)</f>
        <v>332.17500000000001</v>
      </c>
      <c r="CO176" s="47"/>
      <c r="CP176" s="179">
        <f t="shared" si="61"/>
        <v>4356</v>
      </c>
      <c r="CQ176" s="179">
        <f t="shared" si="62"/>
        <v>14.4</v>
      </c>
      <c r="CS176" s="199">
        <f t="shared" si="63"/>
        <v>5.9295891433898946</v>
      </c>
      <c r="CT176" s="23" t="s">
        <v>37</v>
      </c>
      <c r="CU176" s="201">
        <f>SUM(CX165:CX184)</f>
        <v>271.01900000000006</v>
      </c>
      <c r="CV176" s="47"/>
      <c r="CW176" s="179">
        <f t="shared" si="64"/>
        <v>4336</v>
      </c>
      <c r="CX176" s="179">
        <f t="shared" si="65"/>
        <v>10</v>
      </c>
      <c r="CZ176" s="199">
        <f t="shared" si="66"/>
        <v>4.7535901911063645</v>
      </c>
      <c r="DA176" s="23" t="s">
        <v>37</v>
      </c>
      <c r="DB176" s="201">
        <f>SUM(DE165:DE184)</f>
        <v>112.92800000000001</v>
      </c>
      <c r="DC176" s="47"/>
      <c r="DD176" s="179">
        <f t="shared" si="67"/>
        <v>4266</v>
      </c>
      <c r="DE176" s="179">
        <f t="shared" si="68"/>
        <v>0.9</v>
      </c>
    </row>
    <row r="177" spans="1:109" ht="15" customHeight="1">
      <c r="A177" s="21">
        <f t="shared" si="22"/>
        <v>2006</v>
      </c>
      <c r="B177" s="176">
        <f t="shared" si="22"/>
        <v>4216</v>
      </c>
      <c r="C177" s="193">
        <f t="shared" si="23"/>
        <v>4.5643481914678361</v>
      </c>
      <c r="D177" s="22">
        <v>13</v>
      </c>
      <c r="E177" s="347" t="s">
        <v>9</v>
      </c>
      <c r="F177" s="348"/>
      <c r="G177" s="355">
        <f>SUM(K175:K184)</f>
        <v>18.826000000000004</v>
      </c>
      <c r="H177" s="356"/>
      <c r="I177" s="179">
        <f t="shared" si="24"/>
        <v>4239</v>
      </c>
      <c r="J177" s="180">
        <f t="shared" si="25"/>
        <v>0.54554079696394686</v>
      </c>
      <c r="K177" s="179">
        <f t="shared" si="26"/>
        <v>0.52900000000000003</v>
      </c>
      <c r="M177" s="199">
        <f t="shared" si="27"/>
        <v>8.3466420902211986</v>
      </c>
      <c r="N177" s="27"/>
      <c r="O177" s="63"/>
      <c r="P177" s="27"/>
      <c r="Q177" s="179">
        <f t="shared" si="28"/>
        <v>4341</v>
      </c>
      <c r="R177" s="179">
        <f t="shared" si="29"/>
        <v>15.625</v>
      </c>
      <c r="T177" s="199">
        <f t="shared" si="30"/>
        <v>8.0758936302988573</v>
      </c>
      <c r="U177" s="27"/>
      <c r="V177" s="63"/>
      <c r="W177" s="27"/>
      <c r="X177" s="179">
        <f t="shared" si="31"/>
        <v>4338</v>
      </c>
      <c r="Y177" s="179">
        <f t="shared" si="32"/>
        <v>14.884</v>
      </c>
      <c r="AA177" s="199">
        <f t="shared" si="33"/>
        <v>7.9915922820680922</v>
      </c>
      <c r="AB177" s="27"/>
      <c r="AC177" s="63"/>
      <c r="AD177" s="27"/>
      <c r="AE177" s="179">
        <f t="shared" si="34"/>
        <v>4337</v>
      </c>
      <c r="AF177" s="179">
        <f t="shared" si="35"/>
        <v>14.641</v>
      </c>
      <c r="AH177" s="199">
        <f t="shared" si="36"/>
        <v>7.8995244720321978</v>
      </c>
      <c r="AI177" s="27"/>
      <c r="AJ177" s="63"/>
      <c r="AK177" s="27"/>
      <c r="AL177" s="179">
        <f t="shared" si="37"/>
        <v>4336</v>
      </c>
      <c r="AM177" s="179">
        <f t="shared" si="38"/>
        <v>14.4</v>
      </c>
      <c r="AO177" s="199">
        <f t="shared" si="39"/>
        <v>7.798112628829788</v>
      </c>
      <c r="AP177" s="27"/>
      <c r="AQ177" s="63"/>
      <c r="AR177" s="27"/>
      <c r="AS177" s="179">
        <f t="shared" si="40"/>
        <v>4335</v>
      </c>
      <c r="AT177" s="179">
        <f t="shared" si="41"/>
        <v>14.161</v>
      </c>
      <c r="AV177" s="199">
        <f t="shared" si="42"/>
        <v>7.6852436079758331</v>
      </c>
      <c r="AW177" s="27"/>
      <c r="AX177" s="63"/>
      <c r="AY177" s="27"/>
      <c r="AZ177" s="179">
        <f t="shared" si="43"/>
        <v>4334</v>
      </c>
      <c r="BA177" s="179">
        <f t="shared" si="44"/>
        <v>13.923999999999999</v>
      </c>
      <c r="BC177" s="199">
        <f t="shared" si="45"/>
        <v>7.5579949585308057</v>
      </c>
      <c r="BD177" s="27"/>
      <c r="BE177" s="63"/>
      <c r="BF177" s="27"/>
      <c r="BG177" s="179">
        <f t="shared" si="46"/>
        <v>4332</v>
      </c>
      <c r="BH177" s="179">
        <f t="shared" si="47"/>
        <v>13.456</v>
      </c>
      <c r="BJ177" s="199">
        <f t="shared" si="48"/>
        <v>7.412160334945205</v>
      </c>
      <c r="BK177" s="27"/>
      <c r="BL177" s="63"/>
      <c r="BM177" s="27"/>
      <c r="BN177" s="179">
        <f t="shared" si="49"/>
        <v>4330</v>
      </c>
      <c r="BO177" s="179">
        <f t="shared" si="50"/>
        <v>12.996</v>
      </c>
      <c r="BQ177" s="199">
        <f t="shared" si="51"/>
        <v>7.2413662833223178</v>
      </c>
      <c r="BR177" s="27"/>
      <c r="BS177" s="63"/>
      <c r="BT177" s="27"/>
      <c r="BU177" s="179">
        <f t="shared" si="52"/>
        <v>4327</v>
      </c>
      <c r="BV177" s="179">
        <f t="shared" si="53"/>
        <v>12.321</v>
      </c>
      <c r="BX177" s="199">
        <f t="shared" si="54"/>
        <v>7.035268599281097</v>
      </c>
      <c r="BY177" s="27"/>
      <c r="BZ177" s="63"/>
      <c r="CA177" s="27"/>
      <c r="CB177" s="179">
        <f t="shared" si="55"/>
        <v>4323</v>
      </c>
      <c r="CC177" s="179">
        <f t="shared" si="56"/>
        <v>11.449</v>
      </c>
      <c r="CE177" s="199">
        <f t="shared" si="57"/>
        <v>6.7753660909363917</v>
      </c>
      <c r="CF177" s="27"/>
      <c r="CG177" s="63"/>
      <c r="CH177" s="27"/>
      <c r="CI177" s="179">
        <f t="shared" si="58"/>
        <v>4318</v>
      </c>
      <c r="CJ177" s="179">
        <f t="shared" si="59"/>
        <v>10.404</v>
      </c>
      <c r="CL177" s="199">
        <f t="shared" si="60"/>
        <v>6.4232469635335194</v>
      </c>
      <c r="CM177" s="27"/>
      <c r="CN177" s="63"/>
      <c r="CO177" s="27"/>
      <c r="CP177" s="179">
        <f t="shared" si="61"/>
        <v>4310</v>
      </c>
      <c r="CQ177" s="179">
        <f t="shared" si="62"/>
        <v>8.8360000000000003</v>
      </c>
      <c r="CS177" s="199">
        <f t="shared" si="63"/>
        <v>5.8749307308520304</v>
      </c>
      <c r="CT177" s="27"/>
      <c r="CU177" s="63"/>
      <c r="CV177" s="27"/>
      <c r="CW177" s="179">
        <f t="shared" si="64"/>
        <v>4295</v>
      </c>
      <c r="CX177" s="179">
        <f t="shared" si="65"/>
        <v>6.2409999999999997</v>
      </c>
      <c r="CZ177" s="199">
        <f t="shared" si="66"/>
        <v>4.5643481914678361</v>
      </c>
      <c r="DA177" s="27"/>
      <c r="DB177" s="63"/>
      <c r="DC177" s="27"/>
      <c r="DD177" s="179">
        <f t="shared" si="67"/>
        <v>4239</v>
      </c>
      <c r="DE177" s="179">
        <f t="shared" si="68"/>
        <v>0.52900000000000003</v>
      </c>
    </row>
    <row r="178" spans="1:109" ht="15" customHeight="1">
      <c r="A178" s="21">
        <f t="shared" si="22"/>
        <v>2007</v>
      </c>
      <c r="B178" s="176">
        <f t="shared" si="22"/>
        <v>4220</v>
      </c>
      <c r="C178" s="193">
        <f t="shared" si="23"/>
        <v>4.6051701859880918</v>
      </c>
      <c r="D178" s="22">
        <v>14</v>
      </c>
      <c r="E178" s="347" t="s">
        <v>10</v>
      </c>
      <c r="F178" s="348"/>
      <c r="G178" s="349">
        <f>SUM(J165:J184)/D184</f>
        <v>1.2730080304253517</v>
      </c>
      <c r="H178" s="350"/>
      <c r="I178" s="179">
        <f t="shared" si="24"/>
        <v>4217</v>
      </c>
      <c r="J178" s="180">
        <f t="shared" si="25"/>
        <v>7.1090047393364927E-2</v>
      </c>
      <c r="K178" s="179">
        <f t="shared" si="26"/>
        <v>8.9999999999999993E-3</v>
      </c>
      <c r="M178" s="199">
        <f t="shared" si="27"/>
        <v>8.3475904070300579</v>
      </c>
      <c r="N178" s="27"/>
      <c r="O178" s="27"/>
      <c r="P178" s="27"/>
      <c r="Q178" s="179">
        <f t="shared" si="28"/>
        <v>4285</v>
      </c>
      <c r="R178" s="179">
        <f t="shared" si="29"/>
        <v>4.2249999999999996</v>
      </c>
      <c r="T178" s="199">
        <f t="shared" si="30"/>
        <v>8.0771366385384535</v>
      </c>
      <c r="U178" s="27"/>
      <c r="V178" s="27"/>
      <c r="W178" s="27"/>
      <c r="X178" s="179">
        <f t="shared" si="31"/>
        <v>4283</v>
      </c>
      <c r="Y178" s="179">
        <f t="shared" si="32"/>
        <v>3.9689999999999999</v>
      </c>
      <c r="AA178" s="199">
        <f t="shared" si="33"/>
        <v>7.992944547318106</v>
      </c>
      <c r="AB178" s="27"/>
      <c r="AC178" s="27"/>
      <c r="AD178" s="27"/>
      <c r="AE178" s="179">
        <f t="shared" si="34"/>
        <v>4283</v>
      </c>
      <c r="AF178" s="179">
        <f t="shared" si="35"/>
        <v>3.9689999999999999</v>
      </c>
      <c r="AH178" s="199">
        <f t="shared" si="36"/>
        <v>7.90100705199242</v>
      </c>
      <c r="AI178" s="27"/>
      <c r="AJ178" s="27"/>
      <c r="AK178" s="27"/>
      <c r="AL178" s="179">
        <f t="shared" si="37"/>
        <v>4282</v>
      </c>
      <c r="AM178" s="179">
        <f t="shared" si="38"/>
        <v>3.8439999999999999</v>
      </c>
      <c r="AO178" s="199">
        <f t="shared" si="39"/>
        <v>7.7997533182872472</v>
      </c>
      <c r="AP178" s="27"/>
      <c r="AQ178" s="27"/>
      <c r="AR178" s="27"/>
      <c r="AS178" s="179">
        <f t="shared" si="40"/>
        <v>4282</v>
      </c>
      <c r="AT178" s="179">
        <f t="shared" si="41"/>
        <v>3.8439999999999999</v>
      </c>
      <c r="AV178" s="199">
        <f t="shared" si="42"/>
        <v>7.6870801557831347</v>
      </c>
      <c r="AW178" s="27"/>
      <c r="AX178" s="27"/>
      <c r="AY178" s="27"/>
      <c r="AZ178" s="179">
        <f t="shared" si="43"/>
        <v>4281</v>
      </c>
      <c r="BA178" s="179">
        <f t="shared" si="44"/>
        <v>3.7210000000000001</v>
      </c>
      <c r="BC178" s="199">
        <f t="shared" si="45"/>
        <v>7.5600804650218274</v>
      </c>
      <c r="BD178" s="27"/>
      <c r="BE178" s="27"/>
      <c r="BF178" s="27"/>
      <c r="BG178" s="179">
        <f t="shared" si="46"/>
        <v>4280</v>
      </c>
      <c r="BH178" s="179">
        <f t="shared" si="47"/>
        <v>3.6</v>
      </c>
      <c r="BJ178" s="199">
        <f t="shared" si="48"/>
        <v>7.4145728813505887</v>
      </c>
      <c r="BK178" s="27"/>
      <c r="BL178" s="27"/>
      <c r="BM178" s="27"/>
      <c r="BN178" s="179">
        <f t="shared" si="49"/>
        <v>4279</v>
      </c>
      <c r="BO178" s="179">
        <f t="shared" si="50"/>
        <v>3.4809999999999999</v>
      </c>
      <c r="BQ178" s="199">
        <f t="shared" si="51"/>
        <v>7.2442275156033498</v>
      </c>
      <c r="BR178" s="27"/>
      <c r="BS178" s="27"/>
      <c r="BT178" s="27"/>
      <c r="BU178" s="179">
        <f t="shared" si="52"/>
        <v>4277</v>
      </c>
      <c r="BV178" s="179">
        <f t="shared" si="53"/>
        <v>3.2490000000000001</v>
      </c>
      <c r="BX178" s="199">
        <f t="shared" si="54"/>
        <v>7.0387835413885416</v>
      </c>
      <c r="BY178" s="27"/>
      <c r="BZ178" s="27"/>
      <c r="CA178" s="27"/>
      <c r="CB178" s="179">
        <f t="shared" si="55"/>
        <v>4275</v>
      </c>
      <c r="CC178" s="179">
        <f t="shared" si="56"/>
        <v>3.0249999999999999</v>
      </c>
      <c r="CE178" s="199">
        <f t="shared" si="57"/>
        <v>6.7799219074722519</v>
      </c>
      <c r="CF178" s="27"/>
      <c r="CG178" s="27"/>
      <c r="CH178" s="27"/>
      <c r="CI178" s="179">
        <f t="shared" si="58"/>
        <v>4272</v>
      </c>
      <c r="CJ178" s="179">
        <f t="shared" si="59"/>
        <v>2.7040000000000002</v>
      </c>
      <c r="CL178" s="199">
        <f t="shared" si="60"/>
        <v>6.4297194780391376</v>
      </c>
      <c r="CM178" s="27"/>
      <c r="CN178" s="27"/>
      <c r="CO178" s="27"/>
      <c r="CP178" s="179">
        <f t="shared" si="61"/>
        <v>4267</v>
      </c>
      <c r="CQ178" s="179">
        <f t="shared" si="62"/>
        <v>2.2090000000000001</v>
      </c>
      <c r="CS178" s="199">
        <f t="shared" si="63"/>
        <v>5.8861040314501558</v>
      </c>
      <c r="CT178" s="27"/>
      <c r="CU178" s="27"/>
      <c r="CV178" s="27"/>
      <c r="CW178" s="179">
        <f t="shared" si="64"/>
        <v>4258</v>
      </c>
      <c r="CX178" s="179">
        <f t="shared" si="65"/>
        <v>1.444</v>
      </c>
      <c r="CZ178" s="199">
        <f t="shared" si="66"/>
        <v>4.6051701859880918</v>
      </c>
      <c r="DA178" s="27"/>
      <c r="DB178" s="27"/>
      <c r="DC178" s="27"/>
      <c r="DD178" s="179">
        <f t="shared" si="67"/>
        <v>4217</v>
      </c>
      <c r="DE178" s="179">
        <f t="shared" si="68"/>
        <v>8.9999999999999993E-3</v>
      </c>
    </row>
    <row r="179" spans="1:109" ht="15" customHeight="1">
      <c r="A179" s="21">
        <f t="shared" si="22"/>
        <v>2008</v>
      </c>
      <c r="B179" s="176">
        <f t="shared" si="22"/>
        <v>4224</v>
      </c>
      <c r="C179" s="193">
        <f t="shared" si="23"/>
        <v>4.6443908991413725</v>
      </c>
      <c r="D179" s="22">
        <v>15</v>
      </c>
      <c r="E179" s="347" t="s">
        <v>11</v>
      </c>
      <c r="F179" s="348"/>
      <c r="G179" s="349">
        <f>SUM(J175:J184)/10</f>
        <v>0.77522865878989577</v>
      </c>
      <c r="H179" s="350"/>
      <c r="I179" s="179">
        <f t="shared" si="24"/>
        <v>4199</v>
      </c>
      <c r="J179" s="180">
        <f t="shared" si="25"/>
        <v>0.59185606060606055</v>
      </c>
      <c r="K179" s="179">
        <f t="shared" si="26"/>
        <v>0.625</v>
      </c>
      <c r="M179" s="199">
        <f t="shared" si="27"/>
        <v>8.3485378253860976</v>
      </c>
      <c r="N179" s="27"/>
      <c r="O179" s="27"/>
      <c r="P179" s="27"/>
      <c r="Q179" s="179">
        <f t="shared" si="28"/>
        <v>4229</v>
      </c>
      <c r="R179" s="179">
        <f t="shared" si="29"/>
        <v>2.5000000000000001E-2</v>
      </c>
      <c r="T179" s="199">
        <f t="shared" si="30"/>
        <v>8.0783781036265196</v>
      </c>
      <c r="U179" s="27"/>
      <c r="V179" s="27"/>
      <c r="W179" s="27"/>
      <c r="X179" s="179">
        <f t="shared" si="31"/>
        <v>4229</v>
      </c>
      <c r="Y179" s="179">
        <f t="shared" si="32"/>
        <v>2.5000000000000001E-2</v>
      </c>
      <c r="AA179" s="199">
        <f t="shared" si="33"/>
        <v>7.9942949864159774</v>
      </c>
      <c r="AB179" s="27"/>
      <c r="AC179" s="27"/>
      <c r="AD179" s="27"/>
      <c r="AE179" s="179">
        <f t="shared" si="34"/>
        <v>4229</v>
      </c>
      <c r="AF179" s="179">
        <f t="shared" si="35"/>
        <v>2.5000000000000001E-2</v>
      </c>
      <c r="AH179" s="199">
        <f t="shared" si="36"/>
        <v>7.9024874371628551</v>
      </c>
      <c r="AI179" s="27"/>
      <c r="AJ179" s="27"/>
      <c r="AK179" s="27"/>
      <c r="AL179" s="179">
        <f t="shared" si="37"/>
        <v>4229</v>
      </c>
      <c r="AM179" s="179">
        <f t="shared" si="38"/>
        <v>2.5000000000000001E-2</v>
      </c>
      <c r="AO179" s="199">
        <f t="shared" si="39"/>
        <v>7.8013913202914855</v>
      </c>
      <c r="AP179" s="27"/>
      <c r="AQ179" s="27"/>
      <c r="AR179" s="27"/>
      <c r="AS179" s="179">
        <f t="shared" si="40"/>
        <v>4229</v>
      </c>
      <c r="AT179" s="179">
        <f t="shared" si="41"/>
        <v>2.5000000000000001E-2</v>
      </c>
      <c r="AV179" s="199">
        <f t="shared" si="42"/>
        <v>7.6889133368647959</v>
      </c>
      <c r="AW179" s="27"/>
      <c r="AX179" s="27"/>
      <c r="AY179" s="27"/>
      <c r="AZ179" s="179">
        <f t="shared" si="43"/>
        <v>4229</v>
      </c>
      <c r="BA179" s="179">
        <f t="shared" si="44"/>
        <v>2.5000000000000001E-2</v>
      </c>
      <c r="BC179" s="199">
        <f t="shared" si="45"/>
        <v>7.5621616312256519</v>
      </c>
      <c r="BD179" s="27"/>
      <c r="BE179" s="27"/>
      <c r="BF179" s="27"/>
      <c r="BG179" s="179">
        <f t="shared" si="46"/>
        <v>4229</v>
      </c>
      <c r="BH179" s="179">
        <f t="shared" si="47"/>
        <v>2.5000000000000001E-2</v>
      </c>
      <c r="BJ179" s="199">
        <f t="shared" si="48"/>
        <v>7.4169796213811541</v>
      </c>
      <c r="BK179" s="27"/>
      <c r="BL179" s="27"/>
      <c r="BM179" s="27"/>
      <c r="BN179" s="179">
        <f t="shared" si="49"/>
        <v>4229</v>
      </c>
      <c r="BO179" s="179">
        <f t="shared" si="50"/>
        <v>2.5000000000000001E-2</v>
      </c>
      <c r="BQ179" s="199">
        <f t="shared" si="51"/>
        <v>7.2470805845857562</v>
      </c>
      <c r="BR179" s="27"/>
      <c r="BS179" s="27"/>
      <c r="BT179" s="27"/>
      <c r="BU179" s="179">
        <f t="shared" si="52"/>
        <v>4229</v>
      </c>
      <c r="BV179" s="179">
        <f t="shared" si="53"/>
        <v>2.5000000000000001E-2</v>
      </c>
      <c r="BX179" s="199">
        <f t="shared" si="54"/>
        <v>7.0422861719397432</v>
      </c>
      <c r="BY179" s="27"/>
      <c r="BZ179" s="27"/>
      <c r="CA179" s="27"/>
      <c r="CB179" s="179">
        <f t="shared" si="55"/>
        <v>4228</v>
      </c>
      <c r="CC179" s="179">
        <f t="shared" si="56"/>
        <v>1.6E-2</v>
      </c>
      <c r="CE179" s="199">
        <f t="shared" si="57"/>
        <v>6.7844570626376433</v>
      </c>
      <c r="CF179" s="27"/>
      <c r="CG179" s="27"/>
      <c r="CH179" s="27"/>
      <c r="CI179" s="179">
        <f t="shared" si="58"/>
        <v>4228</v>
      </c>
      <c r="CJ179" s="179">
        <f t="shared" si="59"/>
        <v>1.6E-2</v>
      </c>
      <c r="CL179" s="199">
        <f t="shared" si="60"/>
        <v>6.4361503683694279</v>
      </c>
      <c r="CM179" s="27"/>
      <c r="CN179" s="27"/>
      <c r="CO179" s="27"/>
      <c r="CP179" s="179">
        <f t="shared" si="61"/>
        <v>4227</v>
      </c>
      <c r="CQ179" s="179">
        <f t="shared" si="62"/>
        <v>8.9999999999999993E-3</v>
      </c>
      <c r="CS179" s="199">
        <f t="shared" si="63"/>
        <v>5.8971538676367405</v>
      </c>
      <c r="CT179" s="27"/>
      <c r="CU179" s="27"/>
      <c r="CV179" s="27"/>
      <c r="CW179" s="179">
        <f t="shared" si="64"/>
        <v>4224</v>
      </c>
      <c r="CX179" s="179">
        <f t="shared" si="65"/>
        <v>0</v>
      </c>
      <c r="CZ179" s="199">
        <f t="shared" si="66"/>
        <v>4.6443908991413725</v>
      </c>
      <c r="DA179" s="27"/>
      <c r="DB179" s="27"/>
      <c r="DC179" s="27"/>
      <c r="DD179" s="179">
        <f t="shared" si="67"/>
        <v>4199</v>
      </c>
      <c r="DE179" s="179">
        <f t="shared" si="68"/>
        <v>0.625</v>
      </c>
    </row>
    <row r="180" spans="1:109" ht="15" customHeight="1">
      <c r="A180" s="21">
        <f t="shared" si="22"/>
        <v>2009</v>
      </c>
      <c r="B180" s="176">
        <f t="shared" si="22"/>
        <v>4184</v>
      </c>
      <c r="C180" s="193">
        <f t="shared" si="23"/>
        <v>4.1588830833596715</v>
      </c>
      <c r="D180" s="22">
        <v>16</v>
      </c>
      <c r="E180" s="47"/>
      <c r="F180" s="47"/>
      <c r="G180" s="51"/>
      <c r="H180" s="47"/>
      <c r="I180" s="179">
        <f t="shared" si="24"/>
        <v>4184</v>
      </c>
      <c r="J180" s="180">
        <f t="shared" si="25"/>
        <v>0</v>
      </c>
      <c r="K180" s="179">
        <f t="shared" si="26"/>
        <v>0</v>
      </c>
      <c r="M180" s="199">
        <f t="shared" si="27"/>
        <v>8.3390230057447585</v>
      </c>
      <c r="N180" s="27"/>
      <c r="O180" s="27"/>
      <c r="P180" s="27"/>
      <c r="Q180" s="179">
        <f t="shared" si="28"/>
        <v>4175</v>
      </c>
      <c r="R180" s="179">
        <f t="shared" si="29"/>
        <v>8.1000000000000003E-2</v>
      </c>
      <c r="T180" s="199">
        <f t="shared" si="30"/>
        <v>8.0658935469642739</v>
      </c>
      <c r="U180" s="27"/>
      <c r="V180" s="27"/>
      <c r="W180" s="27"/>
      <c r="X180" s="179">
        <f t="shared" si="31"/>
        <v>4176</v>
      </c>
      <c r="Y180" s="179">
        <f t="shared" si="32"/>
        <v>6.4000000000000001E-2</v>
      </c>
      <c r="AA180" s="199">
        <f t="shared" si="33"/>
        <v>7.9807078208696689</v>
      </c>
      <c r="AB180" s="27"/>
      <c r="AC180" s="27"/>
      <c r="AD180" s="27"/>
      <c r="AE180" s="179">
        <f t="shared" si="34"/>
        <v>4177</v>
      </c>
      <c r="AF180" s="179">
        <f t="shared" si="35"/>
        <v>4.9000000000000002E-2</v>
      </c>
      <c r="AH180" s="199">
        <f t="shared" si="36"/>
        <v>7.8875840316602801</v>
      </c>
      <c r="AI180" s="27"/>
      <c r="AJ180" s="27"/>
      <c r="AK180" s="27"/>
      <c r="AL180" s="179">
        <f t="shared" si="37"/>
        <v>4177</v>
      </c>
      <c r="AM180" s="179">
        <f t="shared" si="38"/>
        <v>4.9000000000000002E-2</v>
      </c>
      <c r="AO180" s="199">
        <f t="shared" si="39"/>
        <v>7.7848892956550984</v>
      </c>
      <c r="AP180" s="27"/>
      <c r="AQ180" s="27"/>
      <c r="AR180" s="27"/>
      <c r="AS180" s="179">
        <f t="shared" si="40"/>
        <v>4178</v>
      </c>
      <c r="AT180" s="179">
        <f t="shared" si="41"/>
        <v>3.5999999999999997E-2</v>
      </c>
      <c r="AV180" s="199">
        <f t="shared" si="42"/>
        <v>7.6704285221906927</v>
      </c>
      <c r="AW180" s="27"/>
      <c r="AX180" s="27"/>
      <c r="AY180" s="27"/>
      <c r="AZ180" s="179">
        <f t="shared" si="43"/>
        <v>4179</v>
      </c>
      <c r="BA180" s="179">
        <f t="shared" si="44"/>
        <v>2.5000000000000001E-2</v>
      </c>
      <c r="BC180" s="199">
        <f t="shared" si="45"/>
        <v>7.5411524551363085</v>
      </c>
      <c r="BD180" s="27"/>
      <c r="BE180" s="27"/>
      <c r="BF180" s="27"/>
      <c r="BG180" s="179">
        <f t="shared" si="46"/>
        <v>4180</v>
      </c>
      <c r="BH180" s="179">
        <f t="shared" si="47"/>
        <v>1.6E-2</v>
      </c>
      <c r="BJ180" s="199">
        <f t="shared" si="48"/>
        <v>7.3926475207216233</v>
      </c>
      <c r="BK180" s="27"/>
      <c r="BL180" s="27"/>
      <c r="BM180" s="27"/>
      <c r="BN180" s="179">
        <f t="shared" si="49"/>
        <v>4181</v>
      </c>
      <c r="BO180" s="179">
        <f t="shared" si="50"/>
        <v>8.9999999999999993E-3</v>
      </c>
      <c r="BQ180" s="199">
        <f t="shared" si="51"/>
        <v>7.2181768384034077</v>
      </c>
      <c r="BR180" s="27"/>
      <c r="BS180" s="27"/>
      <c r="BT180" s="27"/>
      <c r="BU180" s="179">
        <f t="shared" si="52"/>
        <v>4182</v>
      </c>
      <c r="BV180" s="179">
        <f t="shared" si="53"/>
        <v>4.0000000000000001E-3</v>
      </c>
      <c r="BX180" s="199">
        <f t="shared" si="54"/>
        <v>7.0066952268370404</v>
      </c>
      <c r="BY180" s="27"/>
      <c r="BZ180" s="27"/>
      <c r="CA180" s="27"/>
      <c r="CB180" s="179">
        <f t="shared" si="55"/>
        <v>4184</v>
      </c>
      <c r="CC180" s="179">
        <f t="shared" si="56"/>
        <v>0</v>
      </c>
      <c r="CE180" s="199">
        <f t="shared" si="57"/>
        <v>6.7381524945959574</v>
      </c>
      <c r="CF180" s="27"/>
      <c r="CG180" s="27"/>
      <c r="CH180" s="27"/>
      <c r="CI180" s="179">
        <f t="shared" si="58"/>
        <v>4186</v>
      </c>
      <c r="CJ180" s="179">
        <f t="shared" si="59"/>
        <v>4.0000000000000001E-3</v>
      </c>
      <c r="CL180" s="199">
        <f t="shared" si="60"/>
        <v>6.3699009828282271</v>
      </c>
      <c r="CM180" s="27"/>
      <c r="CN180" s="27"/>
      <c r="CO180" s="27"/>
      <c r="CP180" s="179">
        <f t="shared" si="61"/>
        <v>4189</v>
      </c>
      <c r="CQ180" s="179">
        <f t="shared" si="62"/>
        <v>2.5000000000000001E-2</v>
      </c>
      <c r="CS180" s="199">
        <f t="shared" si="63"/>
        <v>5.780743515792329</v>
      </c>
      <c r="CT180" s="27"/>
      <c r="CU180" s="27"/>
      <c r="CV180" s="27"/>
      <c r="CW180" s="179">
        <f t="shared" si="64"/>
        <v>4193</v>
      </c>
      <c r="CX180" s="179">
        <f t="shared" si="65"/>
        <v>8.1000000000000003E-2</v>
      </c>
      <c r="CZ180" s="199">
        <f t="shared" si="66"/>
        <v>4.1588830833596715</v>
      </c>
      <c r="DA180" s="27"/>
      <c r="DB180" s="27"/>
      <c r="DC180" s="27"/>
      <c r="DD180" s="179">
        <f t="shared" si="67"/>
        <v>4184</v>
      </c>
      <c r="DE180" s="179">
        <f t="shared" si="68"/>
        <v>0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4250</v>
      </c>
      <c r="C181" s="193">
        <f t="shared" si="23"/>
        <v>4.8675344504555822</v>
      </c>
      <c r="D181" s="22">
        <v>17</v>
      </c>
      <c r="G181" s="51"/>
      <c r="H181" s="47"/>
      <c r="I181" s="179">
        <f t="shared" si="24"/>
        <v>4173</v>
      </c>
      <c r="J181" s="180">
        <f t="shared" si="25"/>
        <v>1.8117647058823529</v>
      </c>
      <c r="K181" s="179">
        <f t="shared" si="26"/>
        <v>5.9290000000000003</v>
      </c>
      <c r="M181" s="199">
        <f t="shared" si="27"/>
        <v>8.3546742619184631</v>
      </c>
      <c r="Q181" s="179">
        <f t="shared" si="28"/>
        <v>4121</v>
      </c>
      <c r="R181" s="179">
        <f t="shared" si="29"/>
        <v>16.640999999999998</v>
      </c>
      <c r="T181" s="199">
        <f t="shared" si="30"/>
        <v>8.0864102753237823</v>
      </c>
      <c r="X181" s="179">
        <f t="shared" si="31"/>
        <v>4124</v>
      </c>
      <c r="Y181" s="179">
        <f t="shared" si="32"/>
        <v>15.875999999999999</v>
      </c>
      <c r="AA181" s="199">
        <f t="shared" si="33"/>
        <v>8.0030286663847328</v>
      </c>
      <c r="AE181" s="179">
        <f t="shared" si="34"/>
        <v>4125</v>
      </c>
      <c r="AF181" s="179">
        <f t="shared" si="35"/>
        <v>15.625</v>
      </c>
      <c r="AH181" s="199">
        <f t="shared" si="36"/>
        <v>7.9120568881790057</v>
      </c>
      <c r="AL181" s="179">
        <f t="shared" si="37"/>
        <v>4126</v>
      </c>
      <c r="AM181" s="179">
        <f t="shared" si="38"/>
        <v>15.375999999999999</v>
      </c>
      <c r="AO181" s="199">
        <f t="shared" si="39"/>
        <v>7.8119734296220225</v>
      </c>
      <c r="AS181" s="179">
        <f t="shared" si="40"/>
        <v>4128</v>
      </c>
      <c r="AT181" s="179">
        <f t="shared" si="41"/>
        <v>14.884</v>
      </c>
      <c r="AV181" s="199">
        <f t="shared" si="42"/>
        <v>7.7007477945117984</v>
      </c>
      <c r="AZ181" s="179">
        <f t="shared" si="43"/>
        <v>4129</v>
      </c>
      <c r="BA181" s="179">
        <f t="shared" si="44"/>
        <v>14.641</v>
      </c>
      <c r="BC181" s="199">
        <f t="shared" si="45"/>
        <v>7.5755846515577927</v>
      </c>
      <c r="BG181" s="179">
        <f t="shared" si="46"/>
        <v>4131</v>
      </c>
      <c r="BH181" s="179">
        <f t="shared" si="47"/>
        <v>14.161</v>
      </c>
      <c r="BJ181" s="199">
        <f t="shared" si="48"/>
        <v>7.4324838079171194</v>
      </c>
      <c r="BN181" s="179">
        <f t="shared" si="49"/>
        <v>4134</v>
      </c>
      <c r="BO181" s="179">
        <f t="shared" si="50"/>
        <v>13.456</v>
      </c>
      <c r="BQ181" s="199">
        <f t="shared" si="51"/>
        <v>7.2654297232539529</v>
      </c>
      <c r="BU181" s="179">
        <f t="shared" si="52"/>
        <v>4137</v>
      </c>
      <c r="BV181" s="179">
        <f t="shared" si="53"/>
        <v>12.769</v>
      </c>
      <c r="BX181" s="199">
        <f t="shared" si="54"/>
        <v>7.0647590277918022</v>
      </c>
      <c r="CB181" s="179">
        <f t="shared" si="55"/>
        <v>4141</v>
      </c>
      <c r="CC181" s="179">
        <f t="shared" si="56"/>
        <v>11.881</v>
      </c>
      <c r="CE181" s="199">
        <f t="shared" si="57"/>
        <v>6.8134445995108956</v>
      </c>
      <c r="CI181" s="179">
        <f t="shared" si="58"/>
        <v>4146</v>
      </c>
      <c r="CJ181" s="179">
        <f t="shared" si="59"/>
        <v>10.816000000000001</v>
      </c>
      <c r="CL181" s="199">
        <f t="shared" si="60"/>
        <v>6.4769723628896827</v>
      </c>
      <c r="CP181" s="179">
        <f t="shared" si="61"/>
        <v>4153</v>
      </c>
      <c r="CQ181" s="179">
        <f t="shared" si="62"/>
        <v>9.4090000000000007</v>
      </c>
      <c r="CS181" s="199">
        <f t="shared" si="63"/>
        <v>5.9661467391236922</v>
      </c>
      <c r="CW181" s="179">
        <f t="shared" si="64"/>
        <v>4164</v>
      </c>
      <c r="CX181" s="179">
        <f t="shared" si="65"/>
        <v>7.3959999999999999</v>
      </c>
      <c r="CZ181" s="199">
        <f t="shared" si="66"/>
        <v>4.8675344504555822</v>
      </c>
      <c r="DD181" s="179">
        <f t="shared" si="67"/>
        <v>4173</v>
      </c>
      <c r="DE181" s="179">
        <f t="shared" si="68"/>
        <v>5.9290000000000003</v>
      </c>
    </row>
    <row r="182" spans="1:109" ht="15" customHeight="1">
      <c r="A182" s="21">
        <f t="shared" si="69"/>
        <v>2011</v>
      </c>
      <c r="B182" s="176">
        <f t="shared" si="69"/>
        <v>4245</v>
      </c>
      <c r="C182" s="193">
        <f t="shared" si="23"/>
        <v>4.8283137373023015</v>
      </c>
      <c r="D182" s="22">
        <v>18</v>
      </c>
      <c r="E182" s="52"/>
      <c r="F182" s="27"/>
      <c r="G182" s="27"/>
      <c r="H182" s="27"/>
      <c r="I182" s="179">
        <f t="shared" si="24"/>
        <v>4163</v>
      </c>
      <c r="J182" s="180">
        <f t="shared" si="25"/>
        <v>1.9316843345111898</v>
      </c>
      <c r="K182" s="179">
        <f t="shared" si="26"/>
        <v>6.7240000000000002</v>
      </c>
      <c r="M182" s="199">
        <f t="shared" si="27"/>
        <v>8.3534970987454482</v>
      </c>
      <c r="N182" s="27"/>
      <c r="O182" s="27"/>
      <c r="P182" s="27"/>
      <c r="Q182" s="179">
        <f t="shared" si="28"/>
        <v>4068</v>
      </c>
      <c r="R182" s="179">
        <f t="shared" si="29"/>
        <v>31.329000000000001</v>
      </c>
      <c r="T182" s="199">
        <f t="shared" si="30"/>
        <v>8.0848706291381909</v>
      </c>
      <c r="U182" s="27"/>
      <c r="V182" s="27"/>
      <c r="W182" s="27"/>
      <c r="X182" s="179">
        <f t="shared" si="31"/>
        <v>4073</v>
      </c>
      <c r="Y182" s="179">
        <f t="shared" si="32"/>
        <v>29.584</v>
      </c>
      <c r="AA182" s="199">
        <f t="shared" si="33"/>
        <v>8.0013550258267028</v>
      </c>
      <c r="AB182" s="27"/>
      <c r="AC182" s="27"/>
      <c r="AD182" s="27"/>
      <c r="AE182" s="179">
        <f t="shared" si="34"/>
        <v>4074</v>
      </c>
      <c r="AF182" s="179">
        <f t="shared" si="35"/>
        <v>29.241</v>
      </c>
      <c r="AH182" s="199">
        <f t="shared" si="36"/>
        <v>7.9102237070973445</v>
      </c>
      <c r="AI182" s="27"/>
      <c r="AJ182" s="27"/>
      <c r="AK182" s="27"/>
      <c r="AL182" s="179">
        <f t="shared" si="37"/>
        <v>4076</v>
      </c>
      <c r="AM182" s="179">
        <f t="shared" si="38"/>
        <v>28.561</v>
      </c>
      <c r="AO182" s="199">
        <f t="shared" si="39"/>
        <v>7.8099470864767904</v>
      </c>
      <c r="AP182" s="27"/>
      <c r="AQ182" s="27"/>
      <c r="AR182" s="27"/>
      <c r="AS182" s="179">
        <f t="shared" si="40"/>
        <v>4078</v>
      </c>
      <c r="AT182" s="179">
        <f t="shared" si="41"/>
        <v>27.888999999999999</v>
      </c>
      <c r="AV182" s="199">
        <f t="shared" si="42"/>
        <v>7.6984827878809465</v>
      </c>
      <c r="AW182" s="27"/>
      <c r="AX182" s="27"/>
      <c r="AY182" s="27"/>
      <c r="AZ182" s="179">
        <f t="shared" si="43"/>
        <v>4081</v>
      </c>
      <c r="BA182" s="179">
        <f t="shared" si="44"/>
        <v>26.896000000000001</v>
      </c>
      <c r="BC182" s="199">
        <f t="shared" si="45"/>
        <v>7.5730172560525464</v>
      </c>
      <c r="BD182" s="27"/>
      <c r="BE182" s="27"/>
      <c r="BF182" s="27"/>
      <c r="BG182" s="179">
        <f t="shared" si="46"/>
        <v>4084</v>
      </c>
      <c r="BH182" s="179">
        <f t="shared" si="47"/>
        <v>25.920999999999999</v>
      </c>
      <c r="BJ182" s="199">
        <f t="shared" si="48"/>
        <v>7.4295208427864621</v>
      </c>
      <c r="BK182" s="27"/>
      <c r="BL182" s="27"/>
      <c r="BM182" s="27"/>
      <c r="BN182" s="179">
        <f t="shared" si="49"/>
        <v>4088</v>
      </c>
      <c r="BO182" s="179">
        <f t="shared" si="50"/>
        <v>24.649000000000001</v>
      </c>
      <c r="BQ182" s="199">
        <f t="shared" si="51"/>
        <v>7.2619270927027513</v>
      </c>
      <c r="BR182" s="27"/>
      <c r="BS182" s="27"/>
      <c r="BT182" s="27"/>
      <c r="BU182" s="179">
        <f t="shared" si="52"/>
        <v>4093</v>
      </c>
      <c r="BV182" s="179">
        <f t="shared" si="53"/>
        <v>23.103999999999999</v>
      </c>
      <c r="BX182" s="199">
        <f t="shared" si="54"/>
        <v>7.0604763659998007</v>
      </c>
      <c r="BY182" s="27"/>
      <c r="BZ182" s="27"/>
      <c r="CA182" s="27"/>
      <c r="CB182" s="179">
        <f t="shared" si="55"/>
        <v>4099</v>
      </c>
      <c r="CC182" s="179">
        <f t="shared" si="56"/>
        <v>21.315999999999999</v>
      </c>
      <c r="CE182" s="199">
        <f t="shared" si="57"/>
        <v>6.8079349436999257</v>
      </c>
      <c r="CF182" s="27"/>
      <c r="CG182" s="27"/>
      <c r="CH182" s="27"/>
      <c r="CI182" s="179">
        <f t="shared" si="58"/>
        <v>4108</v>
      </c>
      <c r="CJ182" s="179">
        <f t="shared" si="59"/>
        <v>18.768999999999998</v>
      </c>
      <c r="CL182" s="199">
        <f t="shared" si="60"/>
        <v>6.4692503167957724</v>
      </c>
      <c r="CM182" s="27"/>
      <c r="CN182" s="27"/>
      <c r="CO182" s="27"/>
      <c r="CP182" s="179">
        <f t="shared" si="61"/>
        <v>4120</v>
      </c>
      <c r="CQ182" s="179">
        <f t="shared" si="62"/>
        <v>15.625</v>
      </c>
      <c r="CS182" s="199">
        <f t="shared" si="63"/>
        <v>5.9532433342877846</v>
      </c>
      <c r="CT182" s="27"/>
      <c r="CU182" s="27"/>
      <c r="CV182" s="27"/>
      <c r="CW182" s="179">
        <f t="shared" si="64"/>
        <v>4138</v>
      </c>
      <c r="CX182" s="179">
        <f t="shared" si="65"/>
        <v>11.449</v>
      </c>
      <c r="CZ182" s="199">
        <f t="shared" si="66"/>
        <v>4.8283137373023015</v>
      </c>
      <c r="DA182" s="27"/>
      <c r="DB182" s="27"/>
      <c r="DC182" s="27"/>
      <c r="DD182" s="179">
        <f t="shared" si="67"/>
        <v>4163</v>
      </c>
      <c r="DE182" s="179">
        <f t="shared" si="68"/>
        <v>6.7240000000000002</v>
      </c>
    </row>
    <row r="183" spans="1:109" s="27" customFormat="1" ht="15" customHeight="1">
      <c r="A183" s="21">
        <f t="shared" si="69"/>
        <v>2012</v>
      </c>
      <c r="B183" s="176">
        <f t="shared" si="69"/>
        <v>4145</v>
      </c>
      <c r="C183" s="193">
        <f t="shared" si="23"/>
        <v>3.2188758248682006</v>
      </c>
      <c r="D183" s="22">
        <v>19</v>
      </c>
      <c r="E183" s="52"/>
      <c r="I183" s="179">
        <f t="shared" si="24"/>
        <v>4155</v>
      </c>
      <c r="J183" s="180">
        <f t="shared" si="25"/>
        <v>0.24125452352231602</v>
      </c>
      <c r="K183" s="179">
        <f t="shared" si="26"/>
        <v>0.1</v>
      </c>
      <c r="M183" s="199">
        <f t="shared" si="27"/>
        <v>8.3296580675693956</v>
      </c>
      <c r="Q183" s="179">
        <f t="shared" si="28"/>
        <v>4015</v>
      </c>
      <c r="R183" s="179">
        <f t="shared" si="29"/>
        <v>16.899999999999999</v>
      </c>
      <c r="T183" s="199">
        <f t="shared" si="30"/>
        <v>8.0535691691345406</v>
      </c>
      <c r="X183" s="179">
        <f t="shared" si="31"/>
        <v>4022</v>
      </c>
      <c r="Y183" s="179">
        <f t="shared" si="32"/>
        <v>15.129</v>
      </c>
      <c r="AA183" s="199">
        <f t="shared" si="33"/>
        <v>7.9672801789422003</v>
      </c>
      <c r="AE183" s="179">
        <f t="shared" si="34"/>
        <v>4024</v>
      </c>
      <c r="AF183" s="179">
        <f t="shared" si="35"/>
        <v>14.641</v>
      </c>
      <c r="AH183" s="199">
        <f t="shared" si="36"/>
        <v>7.8728361750257241</v>
      </c>
      <c r="AL183" s="179">
        <f t="shared" si="37"/>
        <v>4027</v>
      </c>
      <c r="AM183" s="179">
        <f t="shared" si="38"/>
        <v>13.923999999999999</v>
      </c>
      <c r="AO183" s="199">
        <f t="shared" si="39"/>
        <v>7.7685333009260331</v>
      </c>
      <c r="AS183" s="179">
        <f t="shared" si="40"/>
        <v>4030</v>
      </c>
      <c r="AT183" s="179">
        <f t="shared" si="41"/>
        <v>13.225</v>
      </c>
      <c r="AV183" s="199">
        <f t="shared" si="42"/>
        <v>7.6520707461164816</v>
      </c>
      <c r="AZ183" s="179">
        <f t="shared" si="43"/>
        <v>4034</v>
      </c>
      <c r="BA183" s="179">
        <f t="shared" si="44"/>
        <v>12.321</v>
      </c>
      <c r="BC183" s="199">
        <f t="shared" si="45"/>
        <v>7.5202345564746276</v>
      </c>
      <c r="BG183" s="179">
        <f t="shared" si="46"/>
        <v>4038</v>
      </c>
      <c r="BH183" s="179">
        <f t="shared" si="47"/>
        <v>11.449</v>
      </c>
      <c r="BJ183" s="199">
        <f t="shared" si="48"/>
        <v>7.3683396863113808</v>
      </c>
      <c r="BN183" s="179">
        <f t="shared" si="49"/>
        <v>4044</v>
      </c>
      <c r="BO183" s="179">
        <f t="shared" si="50"/>
        <v>10.201000000000001</v>
      </c>
      <c r="BQ183" s="199">
        <f t="shared" si="51"/>
        <v>7.1891677384203225</v>
      </c>
      <c r="BU183" s="179">
        <f t="shared" si="52"/>
        <v>4051</v>
      </c>
      <c r="BV183" s="179">
        <f t="shared" si="53"/>
        <v>8.8360000000000003</v>
      </c>
      <c r="BX183" s="199">
        <f t="shared" si="54"/>
        <v>6.9707300781435251</v>
      </c>
      <c r="CB183" s="179">
        <f t="shared" si="55"/>
        <v>4060</v>
      </c>
      <c r="CC183" s="179">
        <f t="shared" si="56"/>
        <v>7.2249999999999996</v>
      </c>
      <c r="CE183" s="199">
        <f t="shared" si="57"/>
        <v>6.6908422774185636</v>
      </c>
      <c r="CI183" s="179">
        <f t="shared" si="58"/>
        <v>4072</v>
      </c>
      <c r="CJ183" s="179">
        <f t="shared" si="59"/>
        <v>5.3289999999999997</v>
      </c>
      <c r="CL183" s="199">
        <f t="shared" si="60"/>
        <v>6.300785794663244</v>
      </c>
      <c r="CP183" s="179">
        <f t="shared" si="61"/>
        <v>4088</v>
      </c>
      <c r="CQ183" s="179">
        <f t="shared" si="62"/>
        <v>3.2490000000000001</v>
      </c>
      <c r="CS183" s="199">
        <f t="shared" si="63"/>
        <v>5.6524891802686508</v>
      </c>
      <c r="CW183" s="179">
        <f t="shared" si="64"/>
        <v>4114</v>
      </c>
      <c r="CX183" s="179">
        <f t="shared" si="65"/>
        <v>0.96099999999999997</v>
      </c>
      <c r="CZ183" s="199">
        <f t="shared" si="66"/>
        <v>3.2188758248682006</v>
      </c>
      <c r="DD183" s="179">
        <f t="shared" si="67"/>
        <v>4155</v>
      </c>
      <c r="DE183" s="179">
        <f t="shared" si="68"/>
        <v>0.1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4131</v>
      </c>
      <c r="C184" s="194">
        <f t="shared" si="23"/>
        <v>2.3978952727983707</v>
      </c>
      <c r="D184" s="31">
        <v>20</v>
      </c>
      <c r="E184" s="53"/>
      <c r="F184" s="32"/>
      <c r="G184" s="32"/>
      <c r="H184" s="32"/>
      <c r="I184" s="185">
        <f t="shared" si="24"/>
        <v>4148</v>
      </c>
      <c r="J184" s="186">
        <f t="shared" si="25"/>
        <v>0.41152263374485598</v>
      </c>
      <c r="K184" s="185">
        <f t="shared" si="26"/>
        <v>0.28899999999999998</v>
      </c>
      <c r="M184" s="202">
        <f t="shared" si="27"/>
        <v>8.3262747873967644</v>
      </c>
      <c r="N184" s="11"/>
      <c r="O184" s="11"/>
      <c r="P184" s="11"/>
      <c r="Q184" s="189">
        <f t="shared" si="28"/>
        <v>3964</v>
      </c>
      <c r="R184" s="189">
        <f t="shared" si="29"/>
        <v>27.888999999999999</v>
      </c>
      <c r="T184" s="202">
        <f t="shared" si="30"/>
        <v>8.049107721326406</v>
      </c>
      <c r="U184" s="11"/>
      <c r="V184" s="11"/>
      <c r="W184" s="11"/>
      <c r="X184" s="189">
        <f t="shared" si="31"/>
        <v>3972</v>
      </c>
      <c r="Y184" s="189">
        <f t="shared" si="32"/>
        <v>25.280999999999999</v>
      </c>
      <c r="AA184" s="202">
        <f t="shared" si="33"/>
        <v>7.9624156801210644</v>
      </c>
      <c r="AB184" s="11"/>
      <c r="AC184" s="11"/>
      <c r="AD184" s="11"/>
      <c r="AE184" s="189">
        <f t="shared" si="34"/>
        <v>3975</v>
      </c>
      <c r="AF184" s="189">
        <f t="shared" si="35"/>
        <v>24.335999999999999</v>
      </c>
      <c r="AH184" s="202">
        <f t="shared" si="36"/>
        <v>7.8674885686991285</v>
      </c>
      <c r="AI184" s="11"/>
      <c r="AJ184" s="11"/>
      <c r="AK184" s="11"/>
      <c r="AL184" s="189">
        <f t="shared" si="37"/>
        <v>3979</v>
      </c>
      <c r="AM184" s="189">
        <f t="shared" si="38"/>
        <v>23.103999999999999</v>
      </c>
      <c r="AO184" s="202">
        <f t="shared" si="39"/>
        <v>7.7625960485400691</v>
      </c>
      <c r="AP184" s="11"/>
      <c r="AQ184" s="11"/>
      <c r="AR184" s="11"/>
      <c r="AS184" s="189">
        <f t="shared" si="40"/>
        <v>3983</v>
      </c>
      <c r="AT184" s="189">
        <f t="shared" si="41"/>
        <v>21.904</v>
      </c>
      <c r="AV184" s="202">
        <f t="shared" si="42"/>
        <v>7.6453976994286332</v>
      </c>
      <c r="AW184" s="11"/>
      <c r="AX184" s="11"/>
      <c r="AY184" s="11"/>
      <c r="AZ184" s="189">
        <f t="shared" si="43"/>
        <v>3988</v>
      </c>
      <c r="BA184" s="189">
        <f t="shared" si="44"/>
        <v>20.449000000000002</v>
      </c>
      <c r="BC184" s="202">
        <f t="shared" si="45"/>
        <v>7.5126175446745105</v>
      </c>
      <c r="BD184" s="11"/>
      <c r="BE184" s="11"/>
      <c r="BF184" s="11"/>
      <c r="BG184" s="189">
        <f t="shared" si="46"/>
        <v>3994</v>
      </c>
      <c r="BH184" s="189">
        <f t="shared" si="47"/>
        <v>18.768999999999998</v>
      </c>
      <c r="BJ184" s="202">
        <f t="shared" si="48"/>
        <v>7.3594676382556212</v>
      </c>
      <c r="BK184" s="11"/>
      <c r="BL184" s="11"/>
      <c r="BM184" s="11"/>
      <c r="BN184" s="189">
        <f t="shared" si="49"/>
        <v>4001</v>
      </c>
      <c r="BO184" s="189">
        <f t="shared" si="50"/>
        <v>16.899999999999999</v>
      </c>
      <c r="BQ184" s="202">
        <f t="shared" si="51"/>
        <v>7.1785454837636999</v>
      </c>
      <c r="BR184" s="11"/>
      <c r="BS184" s="11"/>
      <c r="BT184" s="11"/>
      <c r="BU184" s="189">
        <f t="shared" si="52"/>
        <v>4010</v>
      </c>
      <c r="BV184" s="189">
        <f t="shared" si="53"/>
        <v>14.641</v>
      </c>
      <c r="BX184" s="202">
        <f t="shared" si="54"/>
        <v>6.9574973708769514</v>
      </c>
      <c r="BY184" s="11"/>
      <c r="BZ184" s="11"/>
      <c r="CA184" s="11"/>
      <c r="CB184" s="189">
        <f t="shared" si="55"/>
        <v>4021</v>
      </c>
      <c r="CC184" s="189">
        <f t="shared" si="56"/>
        <v>12.1</v>
      </c>
      <c r="CE184" s="202">
        <f t="shared" si="57"/>
        <v>6.6732979677676543</v>
      </c>
      <c r="CF184" s="11"/>
      <c r="CG184" s="11"/>
      <c r="CH184" s="11"/>
      <c r="CI184" s="189">
        <f t="shared" si="58"/>
        <v>4037</v>
      </c>
      <c r="CJ184" s="189">
        <f t="shared" si="59"/>
        <v>8.8360000000000003</v>
      </c>
      <c r="CL184" s="202">
        <f t="shared" si="60"/>
        <v>6.2747620212419388</v>
      </c>
      <c r="CM184" s="11"/>
      <c r="CN184" s="11"/>
      <c r="CO184" s="11"/>
      <c r="CP184" s="189">
        <f t="shared" si="61"/>
        <v>4059</v>
      </c>
      <c r="CQ184" s="189">
        <f t="shared" si="62"/>
        <v>5.1840000000000002</v>
      </c>
      <c r="CS184" s="202">
        <f t="shared" si="63"/>
        <v>5.602118820879701</v>
      </c>
      <c r="CT184" s="11"/>
      <c r="CU184" s="11"/>
      <c r="CV184" s="11"/>
      <c r="CW184" s="189">
        <f t="shared" si="64"/>
        <v>4093</v>
      </c>
      <c r="CX184" s="189">
        <f t="shared" si="65"/>
        <v>1.444</v>
      </c>
      <c r="CZ184" s="202">
        <f t="shared" si="66"/>
        <v>2.3978952727983707</v>
      </c>
      <c r="DA184" s="11"/>
      <c r="DB184" s="11"/>
      <c r="DC184" s="11"/>
      <c r="DD184" s="189">
        <f t="shared" si="67"/>
        <v>4148</v>
      </c>
      <c r="DE184" s="189">
        <f t="shared" si="68"/>
        <v>0.28899999999999998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4143</v>
      </c>
      <c r="C185" s="54"/>
      <c r="D185" s="22">
        <v>21</v>
      </c>
      <c r="E185" s="55"/>
      <c r="F185" s="33"/>
      <c r="G185" s="27"/>
      <c r="H185" s="27"/>
      <c r="I185" s="179">
        <f t="shared" si="24"/>
        <v>4143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4139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4139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4135</v>
      </c>
      <c r="C187" s="54"/>
      <c r="D187" s="22">
        <v>23</v>
      </c>
      <c r="E187" s="200">
        <f>O168</f>
        <v>0</v>
      </c>
      <c r="F187" s="203">
        <f>O175</f>
        <v>0.83269242521696596</v>
      </c>
      <c r="G187" s="359">
        <f>O176</f>
        <v>500.93300000000005</v>
      </c>
      <c r="H187" s="360"/>
      <c r="I187" s="179">
        <f t="shared" si="24"/>
        <v>4135</v>
      </c>
      <c r="J187" s="187"/>
      <c r="K187" s="187"/>
      <c r="M187" s="200" t="s">
        <v>72</v>
      </c>
      <c r="N187" s="200">
        <f>MIN(B165:B184)</f>
        <v>4131</v>
      </c>
      <c r="T187" s="200" t="s">
        <v>72</v>
      </c>
      <c r="U187" s="200">
        <f>N187</f>
        <v>4131</v>
      </c>
      <c r="AA187" s="200" t="s">
        <v>72</v>
      </c>
      <c r="AB187" s="200">
        <f>U187</f>
        <v>4131</v>
      </c>
      <c r="AH187" s="200" t="s">
        <v>72</v>
      </c>
      <c r="AI187" s="200">
        <f>AB187</f>
        <v>4131</v>
      </c>
      <c r="AO187" s="200" t="s">
        <v>72</v>
      </c>
      <c r="AP187" s="200">
        <f>AI187</f>
        <v>4131</v>
      </c>
      <c r="AV187" s="200" t="s">
        <v>72</v>
      </c>
      <c r="AW187" s="200">
        <f>AP187</f>
        <v>4131</v>
      </c>
      <c r="BC187" s="200" t="s">
        <v>72</v>
      </c>
      <c r="BD187" s="200">
        <f>AW187</f>
        <v>4131</v>
      </c>
      <c r="BJ187" s="200" t="s">
        <v>72</v>
      </c>
      <c r="BK187" s="200">
        <f>BD187</f>
        <v>4131</v>
      </c>
      <c r="BQ187" s="200" t="s">
        <v>72</v>
      </c>
      <c r="BR187" s="200">
        <f>BK187</f>
        <v>4131</v>
      </c>
      <c r="BX187" s="200" t="s">
        <v>72</v>
      </c>
      <c r="BY187" s="200">
        <f>BR187</f>
        <v>4131</v>
      </c>
      <c r="CE187" s="200" t="s">
        <v>72</v>
      </c>
      <c r="CF187" s="200">
        <f>BY187</f>
        <v>4131</v>
      </c>
      <c r="CL187" s="200" t="s">
        <v>72</v>
      </c>
      <c r="CM187" s="200">
        <f>CF187</f>
        <v>4131</v>
      </c>
      <c r="CS187" s="200" t="s">
        <v>72</v>
      </c>
      <c r="CT187" s="200">
        <f>CM187</f>
        <v>4131</v>
      </c>
      <c r="CZ187" s="200" t="s">
        <v>72</v>
      </c>
      <c r="DA187" s="200">
        <f>CT187</f>
        <v>4131</v>
      </c>
    </row>
    <row r="188" spans="1:109" ht="15" customHeight="1">
      <c r="A188" s="21">
        <f t="shared" si="69"/>
        <v>2017</v>
      </c>
      <c r="B188" s="176">
        <f t="shared" si="70"/>
        <v>4133</v>
      </c>
      <c r="C188" s="54"/>
      <c r="D188" s="22">
        <v>24</v>
      </c>
      <c r="E188" s="200">
        <f>V168</f>
        <v>1000</v>
      </c>
      <c r="F188" s="203">
        <f>V175</f>
        <v>0.83919098109043067</v>
      </c>
      <c r="G188" s="359">
        <f>V176</f>
        <v>484.33700000000005</v>
      </c>
      <c r="H188" s="360"/>
      <c r="I188" s="179">
        <f t="shared" si="24"/>
        <v>4133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4130</v>
      </c>
      <c r="C189" s="54"/>
      <c r="D189" s="22">
        <v>25</v>
      </c>
      <c r="E189" s="200">
        <f>AC168</f>
        <v>1260</v>
      </c>
      <c r="F189" s="203">
        <f>AC175</f>
        <v>0.84131933002062531</v>
      </c>
      <c r="G189" s="359">
        <f>AC176</f>
        <v>479.06399999999996</v>
      </c>
      <c r="H189" s="360"/>
      <c r="I189" s="179">
        <f t="shared" si="24"/>
        <v>4130</v>
      </c>
      <c r="J189" s="187"/>
      <c r="K189" s="187"/>
      <c r="M189" s="200" t="s">
        <v>50</v>
      </c>
      <c r="N189" s="200">
        <v>260</v>
      </c>
      <c r="T189" s="200" t="s">
        <v>50</v>
      </c>
      <c r="U189" s="200">
        <f>N189</f>
        <v>260</v>
      </c>
      <c r="AA189" s="200" t="s">
        <v>50</v>
      </c>
      <c r="AB189" s="200">
        <f>U189</f>
        <v>260</v>
      </c>
      <c r="AH189" s="200" t="s">
        <v>50</v>
      </c>
      <c r="AI189" s="200">
        <f>AB189</f>
        <v>260</v>
      </c>
      <c r="AO189" s="200" t="s">
        <v>50</v>
      </c>
      <c r="AP189" s="200">
        <f>AI189</f>
        <v>260</v>
      </c>
      <c r="AV189" s="200" t="s">
        <v>50</v>
      </c>
      <c r="AW189" s="200">
        <f>AP189</f>
        <v>260</v>
      </c>
      <c r="BC189" s="200" t="s">
        <v>50</v>
      </c>
      <c r="BD189" s="200">
        <f>AW189</f>
        <v>260</v>
      </c>
      <c r="BJ189" s="200" t="s">
        <v>50</v>
      </c>
      <c r="BK189" s="200">
        <f>BD189</f>
        <v>260</v>
      </c>
      <c r="BQ189" s="200" t="s">
        <v>50</v>
      </c>
      <c r="BR189" s="200">
        <f>BK189</f>
        <v>260</v>
      </c>
      <c r="BX189" s="200" t="s">
        <v>50</v>
      </c>
      <c r="BY189" s="200">
        <f>BR189</f>
        <v>260</v>
      </c>
      <c r="CE189" s="200" t="s">
        <v>50</v>
      </c>
      <c r="CF189" s="200">
        <f>BY189</f>
        <v>260</v>
      </c>
      <c r="CL189" s="200" t="s">
        <v>50</v>
      </c>
      <c r="CM189" s="200">
        <f>CF189</f>
        <v>260</v>
      </c>
      <c r="CS189" s="200" t="s">
        <v>50</v>
      </c>
      <c r="CT189" s="200">
        <f>CM189</f>
        <v>260</v>
      </c>
      <c r="CZ189" s="200" t="s">
        <v>50</v>
      </c>
      <c r="DA189" s="200">
        <f>CT189</f>
        <v>260</v>
      </c>
    </row>
    <row r="190" spans="1:109" ht="15" customHeight="1">
      <c r="A190" s="21">
        <f t="shared" si="69"/>
        <v>2019</v>
      </c>
      <c r="B190" s="176">
        <f t="shared" si="70"/>
        <v>4128</v>
      </c>
      <c r="C190" s="54"/>
      <c r="D190" s="22">
        <v>26</v>
      </c>
      <c r="E190" s="200">
        <f>AJ168</f>
        <v>1520</v>
      </c>
      <c r="F190" s="203">
        <f>AJ175</f>
        <v>0.84411511707459552</v>
      </c>
      <c r="G190" s="359">
        <f>AJ176</f>
        <v>472.02799999999985</v>
      </c>
      <c r="H190" s="360"/>
      <c r="I190" s="179">
        <f t="shared" si="24"/>
        <v>4128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4127</v>
      </c>
      <c r="C191" s="54"/>
      <c r="D191" s="22">
        <v>27</v>
      </c>
      <c r="E191" s="200">
        <f>AQ168</f>
        <v>1780</v>
      </c>
      <c r="F191" s="203">
        <f>AQ175</f>
        <v>0.84699721474064316</v>
      </c>
      <c r="G191" s="359">
        <f>AQ176</f>
        <v>465.19800000000004</v>
      </c>
      <c r="H191" s="360"/>
      <c r="I191" s="179">
        <f t="shared" si="24"/>
        <v>4127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4126</v>
      </c>
      <c r="C192" s="54"/>
      <c r="D192" s="22">
        <v>28</v>
      </c>
      <c r="E192" s="200">
        <f>AX168</f>
        <v>2040</v>
      </c>
      <c r="F192" s="203">
        <f>AX175</f>
        <v>0.85074870692554261</v>
      </c>
      <c r="G192" s="359">
        <f>AX176</f>
        <v>456.27099999999996</v>
      </c>
      <c r="H192" s="360"/>
      <c r="I192" s="179">
        <f t="shared" si="24"/>
        <v>4126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4125</v>
      </c>
      <c r="C193" s="54"/>
      <c r="D193" s="22">
        <v>29</v>
      </c>
      <c r="E193" s="200">
        <f>BE168</f>
        <v>2300</v>
      </c>
      <c r="F193" s="203">
        <f>BE175</f>
        <v>0.85505025786990208</v>
      </c>
      <c r="G193" s="359">
        <f>BE176</f>
        <v>446.25000000000006</v>
      </c>
      <c r="H193" s="360"/>
      <c r="I193" s="179">
        <f t="shared" si="24"/>
        <v>4125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4124</v>
      </c>
      <c r="C194" s="54"/>
      <c r="D194" s="22">
        <v>30</v>
      </c>
      <c r="E194" s="200">
        <f>BL168</f>
        <v>2560</v>
      </c>
      <c r="F194" s="203">
        <f>BL175</f>
        <v>0.86069326853327899</v>
      </c>
      <c r="G194" s="359">
        <f>BL176</f>
        <v>433.31299999999999</v>
      </c>
      <c r="H194" s="360"/>
      <c r="I194" s="179">
        <f t="shared" si="24"/>
        <v>4124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4123</v>
      </c>
      <c r="C195" s="54"/>
      <c r="D195" s="22">
        <v>31</v>
      </c>
      <c r="E195" s="200">
        <f>BS168</f>
        <v>2820</v>
      </c>
      <c r="F195" s="203">
        <f>BS175</f>
        <v>0.86788420135498157</v>
      </c>
      <c r="G195" s="359">
        <f>BS176</f>
        <v>417.27900000000011</v>
      </c>
      <c r="H195" s="360"/>
      <c r="I195" s="179">
        <f t="shared" si="24"/>
        <v>4123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4122</v>
      </c>
      <c r="C196" s="54"/>
      <c r="D196" s="22">
        <v>32</v>
      </c>
      <c r="E196" s="200">
        <f>BZ168</f>
        <v>3080</v>
      </c>
      <c r="F196" s="203">
        <f>BZ175</f>
        <v>0.87698169803159354</v>
      </c>
      <c r="G196" s="359">
        <f>BZ176</f>
        <v>397.61700000000002</v>
      </c>
      <c r="H196" s="360"/>
      <c r="I196" s="179">
        <f t="shared" si="24"/>
        <v>4122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4122</v>
      </c>
      <c r="C197" s="54"/>
      <c r="D197" s="22">
        <v>33</v>
      </c>
      <c r="E197" s="200">
        <f>CG168</f>
        <v>3340</v>
      </c>
      <c r="F197" s="203">
        <f>CG175</f>
        <v>0.88990377286447819</v>
      </c>
      <c r="G197" s="359">
        <f>CG176</f>
        <v>370.29700000000003</v>
      </c>
      <c r="H197" s="360"/>
      <c r="I197" s="179">
        <f t="shared" si="24"/>
        <v>4122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4122</v>
      </c>
      <c r="C198" s="54"/>
      <c r="D198" s="22">
        <v>34</v>
      </c>
      <c r="E198" s="200">
        <f>CN168</f>
        <v>3600</v>
      </c>
      <c r="F198" s="203">
        <f>CN175</f>
        <v>0.90839666764695626</v>
      </c>
      <c r="G198" s="359">
        <f>CN176</f>
        <v>332.17500000000001</v>
      </c>
      <c r="H198" s="360"/>
      <c r="I198" s="179">
        <f t="shared" si="24"/>
        <v>4122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4121</v>
      </c>
      <c r="C199" s="54"/>
      <c r="D199" s="22">
        <v>35</v>
      </c>
      <c r="E199" s="200">
        <f>CU168</f>
        <v>3860</v>
      </c>
      <c r="F199" s="203">
        <f>CU175</f>
        <v>0.93713682207717719</v>
      </c>
      <c r="G199" s="359">
        <f>CU176</f>
        <v>271.01900000000006</v>
      </c>
      <c r="H199" s="360"/>
      <c r="I199" s="179">
        <f t="shared" si="24"/>
        <v>4121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4121</v>
      </c>
      <c r="C200" s="54"/>
      <c r="D200" s="22">
        <v>36</v>
      </c>
      <c r="E200" s="200">
        <f>DB168</f>
        <v>4120</v>
      </c>
      <c r="F200" s="203">
        <f>DB175</f>
        <v>0.96336263233172303</v>
      </c>
      <c r="G200" s="359">
        <f>DB176</f>
        <v>112.92800000000001</v>
      </c>
      <c r="H200" s="360"/>
      <c r="I200" s="179">
        <f t="shared" si="24"/>
        <v>4121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4121</v>
      </c>
      <c r="C201" s="54"/>
      <c r="D201" s="22">
        <v>37</v>
      </c>
      <c r="E201" s="55"/>
      <c r="F201" s="275"/>
      <c r="G201" s="27"/>
      <c r="H201" s="27"/>
      <c r="I201" s="179">
        <f t="shared" si="24"/>
        <v>4121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4121</v>
      </c>
      <c r="C202" s="54"/>
      <c r="D202" s="22">
        <v>38</v>
      </c>
      <c r="E202" s="55"/>
      <c r="F202" s="33"/>
      <c r="G202" s="27"/>
      <c r="H202" s="27"/>
      <c r="I202" s="179">
        <f t="shared" si="24"/>
        <v>4121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4121</v>
      </c>
      <c r="C203" s="54"/>
      <c r="D203" s="22">
        <v>39</v>
      </c>
      <c r="E203" s="55"/>
      <c r="F203" s="33"/>
      <c r="G203" s="27"/>
      <c r="H203" s="27"/>
      <c r="I203" s="179">
        <f t="shared" si="24"/>
        <v>4121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4120</v>
      </c>
      <c r="C204" s="54"/>
      <c r="D204" s="22">
        <v>40</v>
      </c>
      <c r="E204" s="55"/>
      <c r="F204" s="33"/>
      <c r="G204" s="27"/>
      <c r="H204" s="27"/>
      <c r="I204" s="179">
        <f t="shared" si="24"/>
        <v>4120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4120</v>
      </c>
      <c r="C205" s="195"/>
      <c r="D205" s="35">
        <v>41</v>
      </c>
      <c r="E205" s="56"/>
      <c r="F205" s="36"/>
      <c r="G205" s="11"/>
      <c r="H205" s="11"/>
      <c r="I205" s="189">
        <f t="shared" si="24"/>
        <v>4120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4120</v>
      </c>
      <c r="C206" s="195"/>
      <c r="D206" s="35">
        <v>42</v>
      </c>
      <c r="E206" s="56"/>
      <c r="F206" s="36"/>
      <c r="G206" s="11"/>
      <c r="H206" s="11"/>
      <c r="I206" s="189">
        <f t="shared" si="24"/>
        <v>4120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0.93042530680020086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0.93042530680020086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0.92776734695382312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0.92692698104664084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0.92546475258789318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0.92379376570840011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0.92181108428728331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0.91905571675877984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0.91534933637911553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0.91022686212080883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0.90263711367888022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0.88984614421974928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0.86630205037968522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0.81241819639676627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0.57952783401346175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5319</v>
      </c>
      <c r="C210" s="69">
        <f t="shared" ref="C210:C229" si="73">LN(B210-$G$213)</f>
        <v>8.5790405947423167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5549</v>
      </c>
      <c r="J210" s="180">
        <f t="shared" ref="J210:J229" si="76">ABS(B210-I210)/B210*100</f>
        <v>4.3241210753901109</v>
      </c>
      <c r="K210" s="179">
        <f t="shared" ref="K210:K229" si="77">(B210-I210)^2/1000</f>
        <v>52.9</v>
      </c>
      <c r="M210" s="70">
        <f t="shared" ref="M210:M229" si="78">LN($B210-O$213)</f>
        <v>8.5790405947423167</v>
      </c>
      <c r="N210" s="40" t="s">
        <v>43</v>
      </c>
      <c r="Q210" s="187">
        <f t="shared" ref="Q210:Q229" si="79">ROUND(O$213+O$216*$D210^O$214,$G$1)</f>
        <v>5549</v>
      </c>
      <c r="R210" s="179">
        <f t="shared" ref="R210:R229" si="80">($B210-Q210)^2/1000</f>
        <v>52.9</v>
      </c>
      <c r="T210" s="70">
        <f t="shared" ref="T210:T229" si="81">LN($B210-V$213)</f>
        <v>8.3707791729607006</v>
      </c>
      <c r="U210" s="40" t="s">
        <v>43</v>
      </c>
      <c r="X210" s="187">
        <f t="shared" ref="X210:X229" si="82">ROUND(V$213+V$216*$D210^V$214,$G$1)</f>
        <v>5565</v>
      </c>
      <c r="Y210" s="179">
        <f t="shared" ref="Y210:Y229" si="83">($B210-X210)^2/1000</f>
        <v>60.515999999999998</v>
      </c>
      <c r="AA210" s="70">
        <f t="shared" ref="AA210:AA229" si="84">LN($B210-AC$213)</f>
        <v>8.3086919168388977</v>
      </c>
      <c r="AB210" s="40" t="s">
        <v>43</v>
      </c>
      <c r="AE210" s="187">
        <f t="shared" ref="AE210:AE229" si="85">ROUND(AC$213+AC$216*$D210^AC$214,$G$1)</f>
        <v>5571</v>
      </c>
      <c r="AF210" s="179">
        <f t="shared" ref="AF210:AF229" si="86">($B210-AE210)^2/1000</f>
        <v>63.503999999999998</v>
      </c>
      <c r="AH210" s="70">
        <f t="shared" ref="AH210:AH229" si="87">LN($B210-AJ$213)</f>
        <v>8.2424931531876258</v>
      </c>
      <c r="AI210" s="40" t="s">
        <v>43</v>
      </c>
      <c r="AL210" s="187">
        <f t="shared" ref="AL210:AL229" si="88">ROUND(AJ$213+AJ$216*$D210^AJ$214,$G$1)</f>
        <v>5578</v>
      </c>
      <c r="AM210" s="179">
        <f t="shared" ref="AM210:AM229" si="89">($B210-AL210)^2/1000</f>
        <v>67.081000000000003</v>
      </c>
      <c r="AO210" s="70">
        <f t="shared" ref="AO210:AO229" si="90">LN($B210-AQ$213)</f>
        <v>8.1715994803454635</v>
      </c>
      <c r="AP210" s="40" t="s">
        <v>43</v>
      </c>
      <c r="AS210" s="187">
        <f t="shared" ref="AS210:AS229" si="91">ROUND(AQ$213+AQ$216*$D210^AQ$214,$G$1)</f>
        <v>5586</v>
      </c>
      <c r="AT210" s="179">
        <f t="shared" ref="AT210:AT229" si="92">($B210-AS210)^2/1000</f>
        <v>71.289000000000001</v>
      </c>
      <c r="AV210" s="70">
        <f t="shared" ref="AV210:AV229" si="93">LN($B210-AX$213)</f>
        <v>8.0952937768446489</v>
      </c>
      <c r="AW210" s="40" t="s">
        <v>43</v>
      </c>
      <c r="AZ210" s="187">
        <f t="shared" ref="AZ210:AZ229" si="94">ROUND(AX$213+AX$216*$D210^AX$214,$G$1)</f>
        <v>5597</v>
      </c>
      <c r="BA210" s="179">
        <f t="shared" ref="BA210:BA229" si="95">($B210-AZ210)^2/1000</f>
        <v>77.284000000000006</v>
      </c>
      <c r="BC210" s="70">
        <f t="shared" ref="BC210:BC229" si="96">LN($B210-BE$213)</f>
        <v>8.0126809297068391</v>
      </c>
      <c r="BD210" s="40" t="s">
        <v>43</v>
      </c>
      <c r="BG210" s="187">
        <f t="shared" ref="BG210:BG229" si="97">ROUND(BE$213+BE$216*$D210^BE$214,$G$1)</f>
        <v>5610</v>
      </c>
      <c r="BH210" s="179">
        <f t="shared" ref="BH210:BH229" si="98">($B210-BG210)^2/1000</f>
        <v>84.680999999999997</v>
      </c>
      <c r="BJ210" s="70">
        <f t="shared" ref="BJ210:BJ229" si="99">LN($B210-BL$213)</f>
        <v>7.9226235742172859</v>
      </c>
      <c r="BK210" s="40" t="s">
        <v>43</v>
      </c>
      <c r="BN210" s="187">
        <f t="shared" ref="BN210:BN229" si="100">ROUND(BL$213+BL$216*$D210^BL$214,$G$1)</f>
        <v>5627</v>
      </c>
      <c r="BO210" s="179">
        <f t="shared" ref="BO210:BO229" si="101">($B210-BN210)^2/1000</f>
        <v>94.864000000000004</v>
      </c>
      <c r="BQ210" s="70">
        <f t="shared" ref="BQ210:BQ229" si="102">LN($B210-BS$213)</f>
        <v>7.8236459308349522</v>
      </c>
      <c r="BR210" s="40" t="s">
        <v>43</v>
      </c>
      <c r="BU210" s="187">
        <f t="shared" ref="BU210:BU229" si="103">ROUND(BS$213+BS$216*$D210^BS$214,$G$1)</f>
        <v>5651</v>
      </c>
      <c r="BV210" s="179">
        <f t="shared" ref="BV210:BV229" si="104">($B210-BU210)^2/1000</f>
        <v>110.224</v>
      </c>
      <c r="BX210" s="70">
        <f t="shared" ref="BX210:BX229" si="105">LN($B210-BZ$213)</f>
        <v>7.7137846165987547</v>
      </c>
      <c r="BY210" s="40" t="s">
        <v>43</v>
      </c>
      <c r="CB210" s="187">
        <f t="shared" ref="CB210:CB229" si="106">ROUND(BZ$213+BZ$216*$D210^BZ$214,$G$1)</f>
        <v>5684</v>
      </c>
      <c r="CC210" s="179">
        <f t="shared" ref="CC210:CC229" si="107">($B210-CB210)^2/1000</f>
        <v>133.22499999999999</v>
      </c>
      <c r="CE210" s="70">
        <f t="shared" ref="CE210:CE229" si="108">LN($B210-CG$213)</f>
        <v>7.5903469456025654</v>
      </c>
      <c r="CF210" s="40" t="s">
        <v>43</v>
      </c>
      <c r="CI210" s="187">
        <f t="shared" ref="CI210:CI229" si="109">ROUND(CG$213+CG$216*$D210^CG$214,$G$1)</f>
        <v>5737</v>
      </c>
      <c r="CJ210" s="179">
        <f t="shared" ref="CJ210:CJ229" si="110">($B210-CI210)^2/1000</f>
        <v>174.72399999999999</v>
      </c>
      <c r="CL210" s="70">
        <f t="shared" ref="CL210:CL229" si="111">LN($B210-CN$213)</f>
        <v>7.449498005382849</v>
      </c>
      <c r="CM210" s="40" t="s">
        <v>43</v>
      </c>
      <c r="CP210" s="187">
        <f t="shared" ref="CP210:CP229" si="112">ROUND(CN$213+CN$216*$D210^CN$214,$G$1)</f>
        <v>5830</v>
      </c>
      <c r="CQ210" s="179">
        <f t="shared" ref="CQ210:CQ229" si="113">($B210-CP210)^2/1000</f>
        <v>261.12099999999998</v>
      </c>
      <c r="CS210" s="70">
        <f t="shared" ref="CS210:CS229" si="114">LN($B210-CU$213)</f>
        <v>7.2855065485227852</v>
      </c>
      <c r="CT210" s="40" t="s">
        <v>43</v>
      </c>
      <c r="CW210" s="187">
        <f t="shared" ref="CW210:CW229" si="115">ROUND(CU$213+CU$216*$D210^CU$214,$G$1)</f>
        <v>6050</v>
      </c>
      <c r="CX210" s="179">
        <f t="shared" ref="CX210:CX229" si="116">($B210-CW210)^2/1000</f>
        <v>534.36099999999999</v>
      </c>
      <c r="CZ210" s="70">
        <f t="shared" ref="CZ210:CZ229" si="117">LN($B210-DB$213)</f>
        <v>7.0892431550275141</v>
      </c>
      <c r="DA210" s="40" t="s">
        <v>43</v>
      </c>
      <c r="DD210" s="187">
        <f t="shared" ref="DD210:DD229" si="118">ROUND(DB$213+DB$216*$D210^DB$214,$G$1)</f>
        <v>7820</v>
      </c>
      <c r="DE210" s="179">
        <f t="shared" ref="DE210:DE229" si="119">($B210-DD210)^2/1000</f>
        <v>6255.0010000000002</v>
      </c>
    </row>
    <row r="211" spans="1:109" ht="15" customHeight="1">
      <c r="A211" s="21">
        <f t="shared" si="72"/>
        <v>1995</v>
      </c>
      <c r="B211" s="176">
        <f t="shared" si="72"/>
        <v>5262</v>
      </c>
      <c r="C211" s="69">
        <f t="shared" si="73"/>
        <v>8.5682664616002384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5175</v>
      </c>
      <c r="J211" s="180">
        <f t="shared" si="76"/>
        <v>1.653363740022805</v>
      </c>
      <c r="K211" s="179">
        <f t="shared" si="77"/>
        <v>7.569</v>
      </c>
      <c r="M211" s="70">
        <f t="shared" si="78"/>
        <v>8.5682664616002384</v>
      </c>
      <c r="N211" s="40" t="s">
        <v>44</v>
      </c>
      <c r="O211" s="72"/>
      <c r="P211" s="23"/>
      <c r="Q211" s="187">
        <f t="shared" si="79"/>
        <v>5175</v>
      </c>
      <c r="R211" s="179">
        <f t="shared" si="80"/>
        <v>7.569</v>
      </c>
      <c r="T211" s="70">
        <f t="shared" si="81"/>
        <v>8.3574938126585625</v>
      </c>
      <c r="U211" s="40" t="s">
        <v>44</v>
      </c>
      <c r="V211" s="72"/>
      <c r="W211" s="23"/>
      <c r="X211" s="187">
        <f t="shared" si="82"/>
        <v>5176</v>
      </c>
      <c r="Y211" s="179">
        <f t="shared" si="83"/>
        <v>7.3959999999999999</v>
      </c>
      <c r="AA211" s="70">
        <f t="shared" si="84"/>
        <v>8.2945495151436788</v>
      </c>
      <c r="AB211" s="40" t="s">
        <v>44</v>
      </c>
      <c r="AC211" s="72"/>
      <c r="AD211" s="23"/>
      <c r="AE211" s="187">
        <f t="shared" si="85"/>
        <v>5177</v>
      </c>
      <c r="AF211" s="179">
        <f t="shared" si="86"/>
        <v>7.2249999999999996</v>
      </c>
      <c r="AH211" s="70">
        <f t="shared" si="87"/>
        <v>8.2273755068340346</v>
      </c>
      <c r="AI211" s="40" t="s">
        <v>44</v>
      </c>
      <c r="AJ211" s="72"/>
      <c r="AK211" s="23"/>
      <c r="AL211" s="187">
        <f t="shared" si="88"/>
        <v>5178</v>
      </c>
      <c r="AM211" s="179">
        <f t="shared" si="89"/>
        <v>7.056</v>
      </c>
      <c r="AO211" s="70">
        <f t="shared" si="90"/>
        <v>8.1553621203281352</v>
      </c>
      <c r="AP211" s="40" t="s">
        <v>44</v>
      </c>
      <c r="AQ211" s="72"/>
      <c r="AR211" s="23"/>
      <c r="AS211" s="187">
        <f t="shared" si="91"/>
        <v>5179</v>
      </c>
      <c r="AT211" s="179">
        <f t="shared" si="92"/>
        <v>6.8890000000000002</v>
      </c>
      <c r="AV211" s="70">
        <f t="shared" si="93"/>
        <v>8.0777575637369203</v>
      </c>
      <c r="AW211" s="40" t="s">
        <v>44</v>
      </c>
      <c r="AX211" s="72"/>
      <c r="AY211" s="23"/>
      <c r="AZ211" s="187">
        <f t="shared" si="94"/>
        <v>5180</v>
      </c>
      <c r="BA211" s="179">
        <f t="shared" si="95"/>
        <v>6.7240000000000002</v>
      </c>
      <c r="BC211" s="70">
        <f t="shared" si="96"/>
        <v>7.9936199948277444</v>
      </c>
      <c r="BD211" s="40" t="s">
        <v>44</v>
      </c>
      <c r="BE211" s="72"/>
      <c r="BF211" s="23"/>
      <c r="BG211" s="187">
        <f t="shared" si="97"/>
        <v>5182</v>
      </c>
      <c r="BH211" s="179">
        <f t="shared" si="98"/>
        <v>6.4</v>
      </c>
      <c r="BJ211" s="70">
        <f t="shared" si="99"/>
        <v>7.9017475185201445</v>
      </c>
      <c r="BK211" s="40" t="s">
        <v>44</v>
      </c>
      <c r="BL211" s="72"/>
      <c r="BM211" s="23"/>
      <c r="BN211" s="187">
        <f t="shared" si="100"/>
        <v>5184</v>
      </c>
      <c r="BO211" s="179">
        <f t="shared" si="101"/>
        <v>6.0839999999999996</v>
      </c>
      <c r="BQ211" s="70">
        <f t="shared" si="102"/>
        <v>7.80057265467065</v>
      </c>
      <c r="BR211" s="40" t="s">
        <v>44</v>
      </c>
      <c r="BS211" s="72"/>
      <c r="BT211" s="23"/>
      <c r="BU211" s="187">
        <f t="shared" si="103"/>
        <v>5187</v>
      </c>
      <c r="BV211" s="179">
        <f t="shared" si="104"/>
        <v>5.625</v>
      </c>
      <c r="BX211" s="70">
        <f t="shared" si="105"/>
        <v>7.687997166393016</v>
      </c>
      <c r="BY211" s="40" t="s">
        <v>44</v>
      </c>
      <c r="BZ211" s="72"/>
      <c r="CA211" s="23"/>
      <c r="CB211" s="187">
        <f t="shared" si="106"/>
        <v>5192</v>
      </c>
      <c r="CC211" s="179">
        <f t="shared" si="107"/>
        <v>4.9000000000000004</v>
      </c>
      <c r="CE211" s="70">
        <f t="shared" si="108"/>
        <v>7.5611215895302379</v>
      </c>
      <c r="CF211" s="40" t="s">
        <v>44</v>
      </c>
      <c r="CG211" s="72"/>
      <c r="CH211" s="23"/>
      <c r="CI211" s="187">
        <f t="shared" si="109"/>
        <v>5200</v>
      </c>
      <c r="CJ211" s="179">
        <f t="shared" si="110"/>
        <v>3.8439999999999999</v>
      </c>
      <c r="CL211" s="70">
        <f t="shared" si="111"/>
        <v>7.4157769754153939</v>
      </c>
      <c r="CM211" s="40" t="s">
        <v>44</v>
      </c>
      <c r="CN211" s="72"/>
      <c r="CO211" s="23"/>
      <c r="CP211" s="187">
        <f t="shared" si="112"/>
        <v>5213</v>
      </c>
      <c r="CQ211" s="179">
        <f t="shared" si="113"/>
        <v>2.4009999999999998</v>
      </c>
      <c r="CS211" s="70">
        <f t="shared" si="114"/>
        <v>7.2456550675945355</v>
      </c>
      <c r="CT211" s="40" t="s">
        <v>44</v>
      </c>
      <c r="CU211" s="72"/>
      <c r="CV211" s="23"/>
      <c r="CW211" s="187">
        <f t="shared" si="115"/>
        <v>5248</v>
      </c>
      <c r="CX211" s="179">
        <f t="shared" si="116"/>
        <v>0.19600000000000001</v>
      </c>
      <c r="CZ211" s="70">
        <f t="shared" si="117"/>
        <v>7.0405363902159559</v>
      </c>
      <c r="DA211" s="40" t="s">
        <v>44</v>
      </c>
      <c r="DB211" s="72"/>
      <c r="DC211" s="23"/>
      <c r="DD211" s="187">
        <f t="shared" si="118"/>
        <v>5539</v>
      </c>
      <c r="DE211" s="179">
        <f t="shared" si="119"/>
        <v>76.728999999999999</v>
      </c>
    </row>
    <row r="212" spans="1:109" ht="15" customHeight="1">
      <c r="A212" s="21">
        <f t="shared" si="72"/>
        <v>1996</v>
      </c>
      <c r="B212" s="176">
        <f t="shared" si="72"/>
        <v>5103</v>
      </c>
      <c r="C212" s="69">
        <f t="shared" si="73"/>
        <v>8.5375838810639717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4968</v>
      </c>
      <c r="J212" s="180">
        <f t="shared" si="76"/>
        <v>2.6455026455026456</v>
      </c>
      <c r="K212" s="179">
        <f t="shared" si="77"/>
        <v>18.225000000000001</v>
      </c>
      <c r="M212" s="70">
        <f t="shared" si="78"/>
        <v>8.5375838810639717</v>
      </c>
      <c r="N212" s="27" t="s">
        <v>45</v>
      </c>
      <c r="Q212" s="187">
        <f t="shared" si="79"/>
        <v>4968</v>
      </c>
      <c r="R212" s="179">
        <f t="shared" si="80"/>
        <v>18.225000000000001</v>
      </c>
      <c r="T212" s="70">
        <f t="shared" si="81"/>
        <v>8.3194736924421857</v>
      </c>
      <c r="U212" s="27" t="s">
        <v>45</v>
      </c>
      <c r="X212" s="187">
        <f t="shared" si="82"/>
        <v>4965</v>
      </c>
      <c r="Y212" s="179">
        <f t="shared" si="83"/>
        <v>19.044</v>
      </c>
      <c r="AA212" s="70">
        <f t="shared" si="84"/>
        <v>8.2540085905648439</v>
      </c>
      <c r="AB212" s="27" t="s">
        <v>45</v>
      </c>
      <c r="AE212" s="187">
        <f t="shared" si="85"/>
        <v>4964</v>
      </c>
      <c r="AF212" s="179">
        <f t="shared" si="86"/>
        <v>19.321000000000002</v>
      </c>
      <c r="AH212" s="70">
        <f t="shared" si="87"/>
        <v>8.1839557173049542</v>
      </c>
      <c r="AI212" s="27" t="s">
        <v>45</v>
      </c>
      <c r="AL212" s="187">
        <f t="shared" si="88"/>
        <v>4963</v>
      </c>
      <c r="AM212" s="179">
        <f t="shared" si="89"/>
        <v>19.600000000000001</v>
      </c>
      <c r="AO212" s="70">
        <f t="shared" si="90"/>
        <v>8.1086232683545951</v>
      </c>
      <c r="AP212" s="27" t="s">
        <v>45</v>
      </c>
      <c r="AS212" s="187">
        <f t="shared" si="91"/>
        <v>4961</v>
      </c>
      <c r="AT212" s="179">
        <f t="shared" si="92"/>
        <v>20.164000000000001</v>
      </c>
      <c r="AV212" s="70">
        <f t="shared" si="93"/>
        <v>8.0271501068327744</v>
      </c>
      <c r="AW212" s="27" t="s">
        <v>45</v>
      </c>
      <c r="AZ212" s="187">
        <f t="shared" si="94"/>
        <v>4960</v>
      </c>
      <c r="BA212" s="179">
        <f t="shared" si="95"/>
        <v>20.449000000000002</v>
      </c>
      <c r="BC212" s="70">
        <f t="shared" si="96"/>
        <v>7.9384455511647882</v>
      </c>
      <c r="BD212" s="27" t="s">
        <v>45</v>
      </c>
      <c r="BG212" s="187">
        <f t="shared" si="97"/>
        <v>4958</v>
      </c>
      <c r="BH212" s="179">
        <f t="shared" si="98"/>
        <v>21.024999999999999</v>
      </c>
      <c r="BJ212" s="70">
        <f t="shared" si="99"/>
        <v>7.8410997654221193</v>
      </c>
      <c r="BK212" s="27" t="s">
        <v>45</v>
      </c>
      <c r="BN212" s="187">
        <f t="shared" si="100"/>
        <v>4955</v>
      </c>
      <c r="BO212" s="179">
        <f t="shared" si="101"/>
        <v>21.904</v>
      </c>
      <c r="BQ212" s="70">
        <f t="shared" si="102"/>
        <v>7.7332456465297952</v>
      </c>
      <c r="BR212" s="27" t="s">
        <v>45</v>
      </c>
      <c r="BU212" s="187">
        <f t="shared" si="103"/>
        <v>4952</v>
      </c>
      <c r="BV212" s="179">
        <f t="shared" si="104"/>
        <v>22.800999999999998</v>
      </c>
      <c r="BX212" s="70">
        <f t="shared" si="105"/>
        <v>7.6123368371677458</v>
      </c>
      <c r="BY212" s="27" t="s">
        <v>45</v>
      </c>
      <c r="CB212" s="187">
        <f t="shared" si="106"/>
        <v>4948</v>
      </c>
      <c r="CC212" s="179">
        <f t="shared" si="107"/>
        <v>24.024999999999999</v>
      </c>
      <c r="CE212" s="70">
        <f t="shared" si="108"/>
        <v>7.4747721823978699</v>
      </c>
      <c r="CF212" s="27" t="s">
        <v>45</v>
      </c>
      <c r="CI212" s="187">
        <f t="shared" si="109"/>
        <v>4943</v>
      </c>
      <c r="CJ212" s="179">
        <f t="shared" si="110"/>
        <v>25.6</v>
      </c>
      <c r="CL212" s="70">
        <f t="shared" si="111"/>
        <v>7.3152183897529746</v>
      </c>
      <c r="CM212" s="27" t="s">
        <v>45</v>
      </c>
      <c r="CP212" s="187">
        <f t="shared" si="112"/>
        <v>4935</v>
      </c>
      <c r="CQ212" s="179">
        <f t="shared" si="113"/>
        <v>28.224</v>
      </c>
      <c r="CS212" s="70">
        <f t="shared" si="114"/>
        <v>7.1252830915107115</v>
      </c>
      <c r="CT212" s="27" t="s">
        <v>45</v>
      </c>
      <c r="CW212" s="187">
        <f t="shared" si="115"/>
        <v>4923</v>
      </c>
      <c r="CX212" s="179">
        <f t="shared" si="116"/>
        <v>32.4</v>
      </c>
      <c r="CZ212" s="70">
        <f t="shared" si="117"/>
        <v>6.8906091201471664</v>
      </c>
      <c r="DA212" s="27" t="s">
        <v>45</v>
      </c>
      <c r="DD212" s="187">
        <f t="shared" si="118"/>
        <v>4930</v>
      </c>
      <c r="DE212" s="179">
        <f t="shared" si="119"/>
        <v>29.928999999999998</v>
      </c>
    </row>
    <row r="213" spans="1:109" ht="15" customHeight="1">
      <c r="A213" s="21">
        <f t="shared" si="72"/>
        <v>1997</v>
      </c>
      <c r="B213" s="176">
        <f t="shared" si="72"/>
        <v>4957</v>
      </c>
      <c r="C213" s="69">
        <f t="shared" si="73"/>
        <v>8.5085559980205741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4826</v>
      </c>
      <c r="J213" s="180">
        <f t="shared" si="76"/>
        <v>2.642727456122655</v>
      </c>
      <c r="K213" s="179">
        <f t="shared" si="77"/>
        <v>17.161000000000001</v>
      </c>
      <c r="M213" s="70">
        <f t="shared" si="78"/>
        <v>8.5085559980205741</v>
      </c>
      <c r="N213" s="73" t="s">
        <v>35</v>
      </c>
      <c r="O213" s="206">
        <v>0</v>
      </c>
      <c r="P213" s="23"/>
      <c r="Q213" s="187">
        <f t="shared" si="79"/>
        <v>4826</v>
      </c>
      <c r="R213" s="179">
        <f t="shared" si="80"/>
        <v>17.161000000000001</v>
      </c>
      <c r="T213" s="70">
        <f t="shared" si="81"/>
        <v>8.2832414413854245</v>
      </c>
      <c r="U213" s="73" t="s">
        <v>35</v>
      </c>
      <c r="V213" s="206">
        <f>10^U233</f>
        <v>1000</v>
      </c>
      <c r="W213" s="23"/>
      <c r="X213" s="187">
        <f t="shared" si="82"/>
        <v>4821</v>
      </c>
      <c r="Y213" s="179">
        <f t="shared" si="83"/>
        <v>18.495999999999999</v>
      </c>
      <c r="AA213" s="70">
        <f t="shared" si="84"/>
        <v>8.2152769589366326</v>
      </c>
      <c r="AB213" s="73" t="s">
        <v>35</v>
      </c>
      <c r="AC213" s="206">
        <f>V213+AB234</f>
        <v>1260</v>
      </c>
      <c r="AD213" s="23"/>
      <c r="AE213" s="187">
        <f t="shared" si="85"/>
        <v>4820</v>
      </c>
      <c r="AF213" s="179">
        <f t="shared" si="86"/>
        <v>18.768999999999998</v>
      </c>
      <c r="AH213" s="70">
        <f t="shared" si="87"/>
        <v>8.1423542768498347</v>
      </c>
      <c r="AI213" s="73" t="s">
        <v>35</v>
      </c>
      <c r="AJ213" s="206">
        <f>AC213+AI234</f>
        <v>1520</v>
      </c>
      <c r="AK213" s="23"/>
      <c r="AL213" s="187">
        <f t="shared" si="88"/>
        <v>4818</v>
      </c>
      <c r="AM213" s="179">
        <f t="shared" si="89"/>
        <v>19.321000000000002</v>
      </c>
      <c r="AO213" s="70">
        <f t="shared" si="90"/>
        <v>8.0636926342695165</v>
      </c>
      <c r="AP213" s="73" t="s">
        <v>35</v>
      </c>
      <c r="AQ213" s="206">
        <f>AJ213+AP234</f>
        <v>1780</v>
      </c>
      <c r="AR213" s="23"/>
      <c r="AS213" s="187">
        <f t="shared" si="91"/>
        <v>4815</v>
      </c>
      <c r="AT213" s="179">
        <f t="shared" si="92"/>
        <v>20.164000000000001</v>
      </c>
      <c r="AV213" s="70">
        <f t="shared" si="93"/>
        <v>7.9783109698677217</v>
      </c>
      <c r="AW213" s="73" t="s">
        <v>35</v>
      </c>
      <c r="AX213" s="206">
        <f>AQ213+AW234</f>
        <v>2040</v>
      </c>
      <c r="AY213" s="23"/>
      <c r="AZ213" s="187">
        <f t="shared" si="94"/>
        <v>4813</v>
      </c>
      <c r="BA213" s="179">
        <f t="shared" si="95"/>
        <v>20.736000000000001</v>
      </c>
      <c r="BC213" s="70">
        <f t="shared" si="96"/>
        <v>7.8849529457598138</v>
      </c>
      <c r="BD213" s="73" t="s">
        <v>35</v>
      </c>
      <c r="BE213" s="206">
        <f>AX213+BD234</f>
        <v>2300</v>
      </c>
      <c r="BF213" s="23"/>
      <c r="BG213" s="187">
        <f t="shared" si="97"/>
        <v>4809</v>
      </c>
      <c r="BH213" s="179">
        <f t="shared" si="98"/>
        <v>21.904</v>
      </c>
      <c r="BJ213" s="70">
        <f t="shared" si="99"/>
        <v>7.7819732344343846</v>
      </c>
      <c r="BK213" s="73" t="s">
        <v>35</v>
      </c>
      <c r="BL213" s="206">
        <f>BE213+BK234</f>
        <v>2560</v>
      </c>
      <c r="BM213" s="23"/>
      <c r="BN213" s="187">
        <f t="shared" si="100"/>
        <v>4805</v>
      </c>
      <c r="BO213" s="179">
        <f t="shared" si="101"/>
        <v>23.103999999999999</v>
      </c>
      <c r="BQ213" s="70">
        <f t="shared" si="102"/>
        <v>7.6671582553191477</v>
      </c>
      <c r="BR213" s="73" t="s">
        <v>35</v>
      </c>
      <c r="BS213" s="206">
        <f>BL213+BR234</f>
        <v>2820</v>
      </c>
      <c r="BT213" s="23"/>
      <c r="BU213" s="187">
        <f t="shared" si="103"/>
        <v>4800</v>
      </c>
      <c r="BV213" s="179">
        <f t="shared" si="104"/>
        <v>24.649000000000001</v>
      </c>
      <c r="BX213" s="70">
        <f t="shared" si="105"/>
        <v>7.5374300365865086</v>
      </c>
      <c r="BY213" s="73" t="s">
        <v>35</v>
      </c>
      <c r="BZ213" s="206">
        <f>BS213+BY234</f>
        <v>3080</v>
      </c>
      <c r="CA213" s="23"/>
      <c r="CB213" s="187">
        <f t="shared" si="106"/>
        <v>4793</v>
      </c>
      <c r="CC213" s="179">
        <f t="shared" si="107"/>
        <v>26.896000000000001</v>
      </c>
      <c r="CE213" s="70">
        <f t="shared" si="108"/>
        <v>7.3883278595771067</v>
      </c>
      <c r="CF213" s="73" t="s">
        <v>35</v>
      </c>
      <c r="CG213" s="206">
        <f>BZ213+CF234</f>
        <v>3340</v>
      </c>
      <c r="CH213" s="23"/>
      <c r="CI213" s="187">
        <f t="shared" si="109"/>
        <v>4783</v>
      </c>
      <c r="CJ213" s="179">
        <f t="shared" si="110"/>
        <v>30.276</v>
      </c>
      <c r="CL213" s="70">
        <f t="shared" si="111"/>
        <v>7.2130316598348694</v>
      </c>
      <c r="CM213" s="73" t="s">
        <v>35</v>
      </c>
      <c r="CN213" s="206">
        <f>CG213+CM234</f>
        <v>3600</v>
      </c>
      <c r="CO213" s="23"/>
      <c r="CP213" s="187">
        <f t="shared" si="112"/>
        <v>4767</v>
      </c>
      <c r="CQ213" s="179">
        <f t="shared" si="113"/>
        <v>36.1</v>
      </c>
      <c r="CS213" s="70">
        <f t="shared" si="114"/>
        <v>7.00033446027523</v>
      </c>
      <c r="CT213" s="73" t="s">
        <v>35</v>
      </c>
      <c r="CU213" s="206">
        <f>CN213+CT234</f>
        <v>3860</v>
      </c>
      <c r="CV213" s="23"/>
      <c r="CW213" s="187">
        <f t="shared" si="115"/>
        <v>4739</v>
      </c>
      <c r="CX213" s="179">
        <f t="shared" si="116"/>
        <v>47.524000000000001</v>
      </c>
      <c r="CZ213" s="70">
        <f t="shared" si="117"/>
        <v>6.7298240704894754</v>
      </c>
      <c r="DA213" s="73" t="s">
        <v>35</v>
      </c>
      <c r="DB213" s="206">
        <f>CU213+DA234</f>
        <v>4120</v>
      </c>
      <c r="DC213" s="23"/>
      <c r="DD213" s="187">
        <f t="shared" si="118"/>
        <v>4664</v>
      </c>
      <c r="DE213" s="179">
        <f t="shared" si="119"/>
        <v>85.849000000000004</v>
      </c>
    </row>
    <row r="214" spans="1:109" ht="15" customHeight="1">
      <c r="A214" s="21">
        <f t="shared" si="72"/>
        <v>1998</v>
      </c>
      <c r="B214" s="176">
        <f t="shared" si="72"/>
        <v>4853</v>
      </c>
      <c r="C214" s="69">
        <f t="shared" si="73"/>
        <v>8.4873523494052154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-0.10068016155833939</v>
      </c>
      <c r="H214" s="23"/>
      <c r="I214" s="179">
        <f t="shared" si="75"/>
        <v>4719</v>
      </c>
      <c r="J214" s="180">
        <f t="shared" si="76"/>
        <v>2.7611786523799711</v>
      </c>
      <c r="K214" s="179">
        <f t="shared" si="77"/>
        <v>17.956</v>
      </c>
      <c r="M214" s="70">
        <f t="shared" si="78"/>
        <v>8.4873523494052154</v>
      </c>
      <c r="N214" s="73" t="s">
        <v>30</v>
      </c>
      <c r="O214" s="44">
        <f>INDEX(LINEST(M210:M229,$E210:$E229),1)</f>
        <v>-0.10068016155833939</v>
      </c>
      <c r="P214" s="23"/>
      <c r="Q214" s="187">
        <f t="shared" si="79"/>
        <v>4719</v>
      </c>
      <c r="R214" s="179">
        <f t="shared" si="80"/>
        <v>17.956</v>
      </c>
      <c r="T214" s="70">
        <f t="shared" si="81"/>
        <v>8.2566073446261576</v>
      </c>
      <c r="U214" s="73" t="s">
        <v>30</v>
      </c>
      <c r="V214" s="44">
        <f>INDEX(LINEST(T210:T229,$E210:$E229),1)</f>
        <v>-0.12826733485096656</v>
      </c>
      <c r="W214" s="23"/>
      <c r="X214" s="187">
        <f t="shared" si="82"/>
        <v>4713</v>
      </c>
      <c r="Y214" s="179">
        <f t="shared" si="83"/>
        <v>19.600000000000001</v>
      </c>
      <c r="AA214" s="70">
        <f t="shared" si="84"/>
        <v>8.1867427871135181</v>
      </c>
      <c r="AB214" s="73" t="s">
        <v>30</v>
      </c>
      <c r="AC214" s="44">
        <f>INDEX(LINEST(AA210:AA229,$E210:$E229),1)</f>
        <v>-0.13812660929201284</v>
      </c>
      <c r="AD214" s="23"/>
      <c r="AE214" s="187">
        <f t="shared" si="85"/>
        <v>4712</v>
      </c>
      <c r="AF214" s="179">
        <f t="shared" si="86"/>
        <v>19.881</v>
      </c>
      <c r="AH214" s="70">
        <f t="shared" si="87"/>
        <v>8.1116280783077404</v>
      </c>
      <c r="AI214" s="73" t="s">
        <v>30</v>
      </c>
      <c r="AJ214" s="44">
        <f>INDEX(LINEST(AH210:AH229,$E210:$E229),1)</f>
        <v>-0.14964234644374921</v>
      </c>
      <c r="AK214" s="23"/>
      <c r="AL214" s="187">
        <f t="shared" si="88"/>
        <v>4709</v>
      </c>
      <c r="AM214" s="179">
        <f t="shared" si="89"/>
        <v>20.736000000000001</v>
      </c>
      <c r="AO214" s="70">
        <f t="shared" si="90"/>
        <v>8.030409562130485</v>
      </c>
      <c r="AP214" s="73" t="s">
        <v>30</v>
      </c>
      <c r="AQ214" s="44">
        <f>INDEX(LINEST(AO210:AO229,$E210:$E229),1)</f>
        <v>-0.16327498504474119</v>
      </c>
      <c r="AR214" s="23"/>
      <c r="AS214" s="187">
        <f t="shared" si="91"/>
        <v>4707</v>
      </c>
      <c r="AT214" s="179">
        <f t="shared" si="92"/>
        <v>21.315999999999999</v>
      </c>
      <c r="AV214" s="70">
        <f t="shared" si="93"/>
        <v>7.9420068084898565</v>
      </c>
      <c r="AW214" s="73" t="s">
        <v>30</v>
      </c>
      <c r="AX214" s="44">
        <f>INDEX(LINEST(AV210:AV229,$E210:$E229),1)</f>
        <v>-0.17967530377922117</v>
      </c>
      <c r="AY214" s="23"/>
      <c r="AZ214" s="187">
        <f t="shared" si="94"/>
        <v>4704</v>
      </c>
      <c r="BA214" s="179">
        <f t="shared" si="95"/>
        <v>22.201000000000001</v>
      </c>
      <c r="BC214" s="70">
        <f t="shared" si="96"/>
        <v>7.8450244172414836</v>
      </c>
      <c r="BD214" s="73" t="s">
        <v>30</v>
      </c>
      <c r="BE214" s="44">
        <f>INDEX(LINEST(BC210:BC229,$E210:$E229),1)</f>
        <v>-0.19979567227943565</v>
      </c>
      <c r="BF214" s="23"/>
      <c r="BG214" s="187">
        <f t="shared" si="97"/>
        <v>4700</v>
      </c>
      <c r="BH214" s="179">
        <f t="shared" si="98"/>
        <v>23.408999999999999</v>
      </c>
      <c r="BJ214" s="70">
        <f t="shared" si="99"/>
        <v>7.7376162828579043</v>
      </c>
      <c r="BK214" s="73" t="s">
        <v>30</v>
      </c>
      <c r="BL214" s="44">
        <f>INDEX(LINEST(BJ210:BJ229,$E210:$E229),1)</f>
        <v>-0.22509116249815855</v>
      </c>
      <c r="BM214" s="23"/>
      <c r="BN214" s="187">
        <f t="shared" si="100"/>
        <v>4695</v>
      </c>
      <c r="BO214" s="179">
        <f t="shared" si="101"/>
        <v>24.963999999999999</v>
      </c>
      <c r="BQ214" s="70">
        <f t="shared" si="102"/>
        <v>7.6172678136283469</v>
      </c>
      <c r="BR214" s="73" t="s">
        <v>30</v>
      </c>
      <c r="BS214" s="44">
        <f>INDEX(LINEST(BQ210:BQ229,$E210:$E229),1)</f>
        <v>-0.25791040240594937</v>
      </c>
      <c r="BT214" s="23"/>
      <c r="BU214" s="187">
        <f t="shared" si="103"/>
        <v>4689</v>
      </c>
      <c r="BV214" s="179">
        <f t="shared" si="104"/>
        <v>26.896000000000001</v>
      </c>
      <c r="BX214" s="70">
        <f t="shared" si="105"/>
        <v>7.4804283060742076</v>
      </c>
      <c r="BY214" s="73" t="s">
        <v>30</v>
      </c>
      <c r="BZ214" s="44">
        <f>INDEX(LINEST(BX210:BX229,$E210:$E229),1)</f>
        <v>-0.30233082540359257</v>
      </c>
      <c r="CA214" s="23"/>
      <c r="CB214" s="187">
        <f t="shared" si="106"/>
        <v>4681</v>
      </c>
      <c r="CC214" s="179">
        <f t="shared" si="107"/>
        <v>29.584</v>
      </c>
      <c r="CE214" s="70">
        <f t="shared" si="108"/>
        <v>7.3218497137883558</v>
      </c>
      <c r="CF214" s="73" t="s">
        <v>30</v>
      </c>
      <c r="CG214" s="44">
        <f>INDEX(LINEST(CE210:CE229,$E210:$E229),1)</f>
        <v>-0.36619398822280308</v>
      </c>
      <c r="CH214" s="23"/>
      <c r="CI214" s="187">
        <f t="shared" si="109"/>
        <v>4669</v>
      </c>
      <c r="CJ214" s="179">
        <f t="shared" si="110"/>
        <v>33.856000000000002</v>
      </c>
      <c r="CL214" s="70">
        <f t="shared" si="111"/>
        <v>7.1332959548960684</v>
      </c>
      <c r="CM214" s="73" t="s">
        <v>30</v>
      </c>
      <c r="CN214" s="44">
        <f>INDEX(LINEST(CL210:CL229,$E210:$E229),1)</f>
        <v>-0.46714827589224361</v>
      </c>
      <c r="CO214" s="23"/>
      <c r="CP214" s="187">
        <f t="shared" si="112"/>
        <v>4652</v>
      </c>
      <c r="CQ214" s="179">
        <f t="shared" si="113"/>
        <v>40.401000000000003</v>
      </c>
      <c r="CS214" s="70">
        <f t="shared" si="114"/>
        <v>6.9007306640451729</v>
      </c>
      <c r="CT214" s="73" t="s">
        <v>30</v>
      </c>
      <c r="CU214" s="44">
        <f>INDEX(LINEST(CS210:CS229,$E210:$E229),1)</f>
        <v>-0.65807832995078042</v>
      </c>
      <c r="CV214" s="23"/>
      <c r="CW214" s="187">
        <f t="shared" si="115"/>
        <v>4619</v>
      </c>
      <c r="CX214" s="179">
        <f t="shared" si="116"/>
        <v>54.756</v>
      </c>
      <c r="CZ214" s="70">
        <f t="shared" si="117"/>
        <v>6.5971457018866513</v>
      </c>
      <c r="DA214" s="73" t="s">
        <v>30</v>
      </c>
      <c r="DB214" s="44">
        <f>INDEX(LINEST(CZ210:CZ229,$E210:$E229),1)</f>
        <v>-1.3827126193783517</v>
      </c>
      <c r="DC214" s="23"/>
      <c r="DD214" s="187">
        <f t="shared" si="118"/>
        <v>4520</v>
      </c>
      <c r="DE214" s="179">
        <f t="shared" si="119"/>
        <v>110.889</v>
      </c>
    </row>
    <row r="215" spans="1:109" ht="15" customHeight="1">
      <c r="A215" s="21">
        <f t="shared" si="72"/>
        <v>1999</v>
      </c>
      <c r="B215" s="176">
        <f t="shared" si="72"/>
        <v>4722</v>
      </c>
      <c r="C215" s="69">
        <f t="shared" si="73"/>
        <v>8.4599877176454576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8.6213126519544883</v>
      </c>
      <c r="H215" s="74" t="s">
        <v>46</v>
      </c>
      <c r="I215" s="179">
        <f t="shared" si="75"/>
        <v>4633</v>
      </c>
      <c r="J215" s="180">
        <f t="shared" si="76"/>
        <v>1.8847945785684033</v>
      </c>
      <c r="K215" s="179">
        <f t="shared" si="77"/>
        <v>7.9210000000000003</v>
      </c>
      <c r="M215" s="70">
        <f t="shared" si="78"/>
        <v>8.4599877176454576</v>
      </c>
      <c r="N215" s="73" t="s">
        <v>25</v>
      </c>
      <c r="O215" s="44">
        <f>INDEX(LINEST(M210:M229,$E210:$E229),2)</f>
        <v>8.6213126519544883</v>
      </c>
      <c r="P215" s="74" t="s">
        <v>46</v>
      </c>
      <c r="Q215" s="187">
        <f t="shared" si="79"/>
        <v>4633</v>
      </c>
      <c r="R215" s="179">
        <f t="shared" si="80"/>
        <v>7.9210000000000003</v>
      </c>
      <c r="T215" s="70">
        <f t="shared" si="81"/>
        <v>8.2220164372021962</v>
      </c>
      <c r="U215" s="73" t="s">
        <v>25</v>
      </c>
      <c r="V215" s="44">
        <f>INDEX(LINEST(T210:T229,$E210:$E229),2)</f>
        <v>8.4261351921403751</v>
      </c>
      <c r="W215" s="74" t="s">
        <v>46</v>
      </c>
      <c r="X215" s="187">
        <f t="shared" si="82"/>
        <v>4628</v>
      </c>
      <c r="Y215" s="179">
        <f t="shared" si="83"/>
        <v>8.8360000000000003</v>
      </c>
      <c r="AA215" s="70">
        <f t="shared" si="84"/>
        <v>8.1496017357361552</v>
      </c>
      <c r="AB215" s="73" t="s">
        <v>25</v>
      </c>
      <c r="AC215" s="44">
        <f>INDEX(LINEST(AA210:AA229,$E210:$E229),2)</f>
        <v>8.3688722702174481</v>
      </c>
      <c r="AD215" s="74" t="s">
        <v>46</v>
      </c>
      <c r="AE215" s="187">
        <f t="shared" si="85"/>
        <v>4626</v>
      </c>
      <c r="AF215" s="179">
        <f t="shared" si="86"/>
        <v>9.2159999999999993</v>
      </c>
      <c r="AH215" s="70">
        <f t="shared" si="87"/>
        <v>8.0715308935566608</v>
      </c>
      <c r="AI215" s="73" t="s">
        <v>25</v>
      </c>
      <c r="AJ215" s="44">
        <f>INDEX(LINEST(AH210:AH229,$E210:$E229),2)</f>
        <v>8.3084054096221678</v>
      </c>
      <c r="AK215" s="74" t="s">
        <v>46</v>
      </c>
      <c r="AL215" s="187">
        <f t="shared" si="88"/>
        <v>4623</v>
      </c>
      <c r="AM215" s="179">
        <f t="shared" si="89"/>
        <v>9.8010000000000002</v>
      </c>
      <c r="AO215" s="70">
        <f t="shared" si="90"/>
        <v>7.9868449011613825</v>
      </c>
      <c r="AP215" s="73" t="s">
        <v>25</v>
      </c>
      <c r="AQ215" s="44">
        <f>INDEX(LINEST(AO210:AO229,$E210:$E229),2)</f>
        <v>8.2444306649464956</v>
      </c>
      <c r="AR215" s="74" t="s">
        <v>46</v>
      </c>
      <c r="AS215" s="187">
        <f t="shared" si="91"/>
        <v>4621</v>
      </c>
      <c r="AT215" s="179">
        <f t="shared" si="92"/>
        <v>10.201000000000001</v>
      </c>
      <c r="AV215" s="70">
        <f t="shared" si="93"/>
        <v>7.8943180638416237</v>
      </c>
      <c r="AW215" s="73" t="s">
        <v>25</v>
      </c>
      <c r="AX215" s="44">
        <f>INDEX(LINEST(AV210:AV229,$E210:$E229),2)</f>
        <v>8.1766371394773678</v>
      </c>
      <c r="AY215" s="74" t="s">
        <v>46</v>
      </c>
      <c r="AZ215" s="187">
        <f t="shared" si="94"/>
        <v>4618</v>
      </c>
      <c r="BA215" s="179">
        <f t="shared" si="95"/>
        <v>10.816000000000001</v>
      </c>
      <c r="BC215" s="70">
        <f t="shared" si="96"/>
        <v>7.7923489241130373</v>
      </c>
      <c r="BD215" s="73" t="s">
        <v>25</v>
      </c>
      <c r="BE215" s="44">
        <f>INDEX(LINEST(BC210:BC229,$E210:$E229),2)</f>
        <v>8.104743331836648</v>
      </c>
      <c r="BF215" s="74" t="s">
        <v>46</v>
      </c>
      <c r="BG215" s="187">
        <f t="shared" si="97"/>
        <v>4614</v>
      </c>
      <c r="BH215" s="179">
        <f t="shared" si="98"/>
        <v>11.664</v>
      </c>
      <c r="BJ215" s="70">
        <f t="shared" si="99"/>
        <v>7.6787889981991535</v>
      </c>
      <c r="BK215" s="73" t="s">
        <v>25</v>
      </c>
      <c r="BL215" s="44">
        <f>INDEX(LINEST(BJ210:BJ229,$E210:$E229),2)</f>
        <v>8.0285837990076381</v>
      </c>
      <c r="BM215" s="74" t="s">
        <v>46</v>
      </c>
      <c r="BN215" s="187">
        <f t="shared" si="100"/>
        <v>4609</v>
      </c>
      <c r="BO215" s="179">
        <f t="shared" si="101"/>
        <v>12.769</v>
      </c>
      <c r="BQ215" s="70">
        <f t="shared" si="102"/>
        <v>7.5506612431053357</v>
      </c>
      <c r="BR215" s="73" t="s">
        <v>25</v>
      </c>
      <c r="BS215" s="44">
        <f>INDEX(LINEST(BQ210:BQ229,$E210:$E229),2)</f>
        <v>7.9483180002516507</v>
      </c>
      <c r="BT215" s="74" t="s">
        <v>46</v>
      </c>
      <c r="BU215" s="187">
        <f t="shared" si="103"/>
        <v>4603</v>
      </c>
      <c r="BV215" s="179">
        <f t="shared" si="104"/>
        <v>14.161</v>
      </c>
      <c r="BX215" s="70">
        <f t="shared" si="105"/>
        <v>7.4036702900123732</v>
      </c>
      <c r="BY215" s="73" t="s">
        <v>25</v>
      </c>
      <c r="BZ215" s="44">
        <f>INDEX(LINEST(BX210:BX229,$E210:$E229),2)</f>
        <v>7.8649622909226018</v>
      </c>
      <c r="CA215" s="74" t="s">
        <v>46</v>
      </c>
      <c r="CB215" s="187">
        <f t="shared" si="106"/>
        <v>4595</v>
      </c>
      <c r="CC215" s="179">
        <f t="shared" si="107"/>
        <v>16.129000000000001</v>
      </c>
      <c r="CE215" s="70">
        <f t="shared" si="108"/>
        <v>7.2312870043276156</v>
      </c>
      <c r="CF215" s="73" t="s">
        <v>25</v>
      </c>
      <c r="CG215" s="44">
        <f>INDEX(LINEST(CE210:CE229,$E210:$E229),2)</f>
        <v>7.7818940162849168</v>
      </c>
      <c r="CH215" s="74" t="s">
        <v>46</v>
      </c>
      <c r="CI215" s="187">
        <f t="shared" si="109"/>
        <v>4584</v>
      </c>
      <c r="CJ215" s="179">
        <f t="shared" si="110"/>
        <v>19.044</v>
      </c>
      <c r="CL215" s="70">
        <f t="shared" si="111"/>
        <v>7.0228680860826413</v>
      </c>
      <c r="CM215" s="73" t="s">
        <v>25</v>
      </c>
      <c r="CN215" s="44">
        <f>INDEX(LINEST(CL210:CL229,$E210:$E229),2)</f>
        <v>7.709938403887894</v>
      </c>
      <c r="CO215" s="74" t="s">
        <v>46</v>
      </c>
      <c r="CP215" s="187">
        <f t="shared" si="112"/>
        <v>4566</v>
      </c>
      <c r="CQ215" s="179">
        <f t="shared" si="113"/>
        <v>24.335999999999999</v>
      </c>
      <c r="CS215" s="70">
        <f t="shared" si="114"/>
        <v>6.7592552706636928</v>
      </c>
      <c r="CT215" s="73" t="s">
        <v>25</v>
      </c>
      <c r="CU215" s="44">
        <f>INDEX(LINEST(CS210:CS229,$E210:$E229),2)</f>
        <v>7.6915667262805147</v>
      </c>
      <c r="CV215" s="74" t="s">
        <v>46</v>
      </c>
      <c r="CW215" s="187">
        <f t="shared" si="115"/>
        <v>4533</v>
      </c>
      <c r="CX215" s="179">
        <f t="shared" si="116"/>
        <v>35.720999999999997</v>
      </c>
      <c r="CZ215" s="70">
        <f t="shared" si="117"/>
        <v>6.4002574453088208</v>
      </c>
      <c r="DA215" s="73" t="s">
        <v>25</v>
      </c>
      <c r="DB215" s="44">
        <f>INDEX(LINEST(CZ210:CZ229,$E210:$E229),2)</f>
        <v>8.2161243399980961</v>
      </c>
      <c r="DC215" s="74" t="s">
        <v>46</v>
      </c>
      <c r="DD215" s="187">
        <f t="shared" si="118"/>
        <v>4431</v>
      </c>
      <c r="DE215" s="179">
        <f t="shared" si="119"/>
        <v>84.680999999999997</v>
      </c>
    </row>
    <row r="216" spans="1:109" ht="15" customHeight="1">
      <c r="A216" s="21">
        <f t="shared" si="72"/>
        <v>2000</v>
      </c>
      <c r="B216" s="176">
        <f t="shared" si="72"/>
        <v>4591</v>
      </c>
      <c r="C216" s="69">
        <f t="shared" si="73"/>
        <v>8.4318531442492226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5548.6650815046987</v>
      </c>
      <c r="I216" s="179">
        <f t="shared" si="75"/>
        <v>4561</v>
      </c>
      <c r="J216" s="180">
        <f t="shared" si="76"/>
        <v>0.65345240688303197</v>
      </c>
      <c r="K216" s="179">
        <f t="shared" si="77"/>
        <v>0.9</v>
      </c>
      <c r="M216" s="70">
        <f t="shared" si="78"/>
        <v>8.4318531442492226</v>
      </c>
      <c r="N216" s="73" t="s">
        <v>29</v>
      </c>
      <c r="O216" s="75">
        <f>EXP(O215)</f>
        <v>5548.6650815046987</v>
      </c>
      <c r="Q216" s="187">
        <f t="shared" si="79"/>
        <v>4561</v>
      </c>
      <c r="R216" s="179">
        <f t="shared" si="80"/>
        <v>0.9</v>
      </c>
      <c r="T216" s="70">
        <f t="shared" si="81"/>
        <v>8.1861859942260828</v>
      </c>
      <c r="U216" s="73" t="s">
        <v>29</v>
      </c>
      <c r="V216" s="75">
        <f>EXP(V215)</f>
        <v>4564.8237903440595</v>
      </c>
      <c r="X216" s="187">
        <f t="shared" si="82"/>
        <v>4557</v>
      </c>
      <c r="Y216" s="179">
        <f t="shared" si="83"/>
        <v>1.1559999999999999</v>
      </c>
      <c r="AA216" s="70">
        <f t="shared" si="84"/>
        <v>8.1110278381936798</v>
      </c>
      <c r="AB216" s="73" t="s">
        <v>29</v>
      </c>
      <c r="AC216" s="75">
        <f>EXP(AC215)</f>
        <v>4310.7719346054209</v>
      </c>
      <c r="AE216" s="187">
        <f t="shared" si="85"/>
        <v>4555</v>
      </c>
      <c r="AF216" s="179">
        <f t="shared" si="86"/>
        <v>1.296</v>
      </c>
      <c r="AH216" s="70">
        <f t="shared" si="87"/>
        <v>8.0297585204408222</v>
      </c>
      <c r="AI216" s="73" t="s">
        <v>29</v>
      </c>
      <c r="AJ216" s="75">
        <f>EXP(AJ215)</f>
        <v>4057.8372337857031</v>
      </c>
      <c r="AL216" s="187">
        <f t="shared" si="88"/>
        <v>4553</v>
      </c>
      <c r="AM216" s="179">
        <f t="shared" si="89"/>
        <v>1.444</v>
      </c>
      <c r="AO216" s="70">
        <f t="shared" si="90"/>
        <v>7.941295570906532</v>
      </c>
      <c r="AP216" s="73" t="s">
        <v>29</v>
      </c>
      <c r="AQ216" s="75">
        <f>EXP(AQ215)</f>
        <v>3806.3677424108801</v>
      </c>
      <c r="AS216" s="187">
        <f t="shared" si="91"/>
        <v>4550</v>
      </c>
      <c r="AT216" s="179">
        <f t="shared" si="92"/>
        <v>1.681</v>
      </c>
      <c r="AV216" s="70">
        <f t="shared" si="93"/>
        <v>7.844240718141811</v>
      </c>
      <c r="AW216" s="73" t="s">
        <v>29</v>
      </c>
      <c r="AX216" s="75">
        <f>EXP(AX215)</f>
        <v>3556.8732575584286</v>
      </c>
      <c r="AZ216" s="187">
        <f t="shared" si="94"/>
        <v>4547</v>
      </c>
      <c r="BA216" s="179">
        <f t="shared" si="95"/>
        <v>1.9359999999999999</v>
      </c>
      <c r="BC216" s="70">
        <f t="shared" si="96"/>
        <v>7.7367436824534952</v>
      </c>
      <c r="BD216" s="73" t="s">
        <v>29</v>
      </c>
      <c r="BE216" s="75">
        <f>EXP(BE215)</f>
        <v>3310.1319507009239</v>
      </c>
      <c r="BG216" s="187">
        <f t="shared" si="97"/>
        <v>4544</v>
      </c>
      <c r="BH216" s="179">
        <f t="shared" si="98"/>
        <v>2.2090000000000001</v>
      </c>
      <c r="BJ216" s="70">
        <f t="shared" si="99"/>
        <v>7.616283561580385</v>
      </c>
      <c r="BK216" s="73" t="s">
        <v>29</v>
      </c>
      <c r="BL216" s="75">
        <f>EXP(BL215)</f>
        <v>3067.3945485938307</v>
      </c>
      <c r="BN216" s="187">
        <f t="shared" si="100"/>
        <v>4539</v>
      </c>
      <c r="BO216" s="179">
        <f t="shared" si="101"/>
        <v>2.7040000000000002</v>
      </c>
      <c r="BQ216" s="70">
        <f t="shared" si="102"/>
        <v>7.4792996377828338</v>
      </c>
      <c r="BR216" s="73" t="s">
        <v>29</v>
      </c>
      <c r="BS216" s="75">
        <f>EXP(BS215)</f>
        <v>2830.8095229688174</v>
      </c>
      <c r="BU216" s="187">
        <f t="shared" si="103"/>
        <v>4534</v>
      </c>
      <c r="BV216" s="179">
        <f t="shared" si="104"/>
        <v>3.2490000000000001</v>
      </c>
      <c r="BX216" s="70">
        <f t="shared" si="105"/>
        <v>7.3205269622727398</v>
      </c>
      <c r="BY216" s="73" t="s">
        <v>29</v>
      </c>
      <c r="BZ216" s="75">
        <f>EXP(BZ215)</f>
        <v>2604.412213518428</v>
      </c>
      <c r="CB216" s="187">
        <f t="shared" si="106"/>
        <v>4526</v>
      </c>
      <c r="CC216" s="179">
        <f t="shared" si="107"/>
        <v>4.2249999999999996</v>
      </c>
      <c r="CE216" s="70">
        <f t="shared" si="108"/>
        <v>7.1316985104669115</v>
      </c>
      <c r="CF216" s="73" t="s">
        <v>29</v>
      </c>
      <c r="CG216" s="75">
        <f>EXP(CG215)</f>
        <v>2396.8101216167329</v>
      </c>
      <c r="CI216" s="187">
        <f t="shared" si="109"/>
        <v>4515</v>
      </c>
      <c r="CJ216" s="179">
        <f t="shared" si="110"/>
        <v>5.7759999999999998</v>
      </c>
      <c r="CL216" s="70">
        <f t="shared" si="111"/>
        <v>6.8987145343299883</v>
      </c>
      <c r="CM216" s="73" t="s">
        <v>29</v>
      </c>
      <c r="CN216" s="75">
        <f>EXP(CN215)</f>
        <v>2230.4048696860118</v>
      </c>
      <c r="CP216" s="187">
        <f t="shared" si="112"/>
        <v>4499</v>
      </c>
      <c r="CQ216" s="179">
        <f t="shared" si="113"/>
        <v>8.4640000000000004</v>
      </c>
      <c r="CS216" s="70">
        <f t="shared" si="114"/>
        <v>6.5944134597497781</v>
      </c>
      <c r="CT216" s="73" t="s">
        <v>29</v>
      </c>
      <c r="CU216" s="75">
        <f>EXP(CU215)</f>
        <v>2189.8026974874997</v>
      </c>
      <c r="CW216" s="187">
        <f t="shared" si="115"/>
        <v>4469</v>
      </c>
      <c r="CX216" s="179">
        <f t="shared" si="116"/>
        <v>14.884</v>
      </c>
      <c r="CZ216" s="70">
        <f t="shared" si="117"/>
        <v>6.1548580940164177</v>
      </c>
      <c r="DA216" s="73" t="s">
        <v>29</v>
      </c>
      <c r="DB216" s="75">
        <f>EXP(DB215)</f>
        <v>3700.134095483274</v>
      </c>
      <c r="DD216" s="187">
        <f t="shared" si="118"/>
        <v>4371</v>
      </c>
      <c r="DE216" s="179">
        <f t="shared" si="119"/>
        <v>48.4</v>
      </c>
    </row>
    <row r="217" spans="1:109" ht="15" customHeight="1">
      <c r="A217" s="21">
        <f t="shared" si="72"/>
        <v>2001</v>
      </c>
      <c r="B217" s="176">
        <f t="shared" si="72"/>
        <v>4507</v>
      </c>
      <c r="C217" s="69">
        <f t="shared" si="73"/>
        <v>8.4133870226906478</v>
      </c>
      <c r="D217" s="22">
        <v>8</v>
      </c>
      <c r="E217" s="71">
        <f t="shared" si="74"/>
        <v>2.0794415416798357</v>
      </c>
      <c r="H217" s="23"/>
      <c r="I217" s="179">
        <f t="shared" si="75"/>
        <v>4501</v>
      </c>
      <c r="J217" s="180">
        <f t="shared" si="76"/>
        <v>0.13312624805857556</v>
      </c>
      <c r="K217" s="179">
        <f t="shared" si="77"/>
        <v>3.5999999999999997E-2</v>
      </c>
      <c r="M217" s="70">
        <f t="shared" si="78"/>
        <v>8.4133870226906478</v>
      </c>
      <c r="P217" s="23"/>
      <c r="Q217" s="187">
        <f t="shared" si="79"/>
        <v>4501</v>
      </c>
      <c r="R217" s="179">
        <f t="shared" si="80"/>
        <v>3.5999999999999997E-2</v>
      </c>
      <c r="T217" s="70">
        <f t="shared" si="81"/>
        <v>8.1625162501401789</v>
      </c>
      <c r="W217" s="23"/>
      <c r="X217" s="187">
        <f t="shared" si="82"/>
        <v>4496</v>
      </c>
      <c r="Y217" s="179">
        <f t="shared" si="83"/>
        <v>0.121</v>
      </c>
      <c r="AA217" s="70">
        <f t="shared" si="84"/>
        <v>8.0854867721028452</v>
      </c>
      <c r="AD217" s="23"/>
      <c r="AE217" s="187">
        <f t="shared" si="85"/>
        <v>4495</v>
      </c>
      <c r="AF217" s="179">
        <f t="shared" si="86"/>
        <v>0.14399999999999999</v>
      </c>
      <c r="AH217" s="70">
        <f t="shared" si="87"/>
        <v>8.0020248182161104</v>
      </c>
      <c r="AK217" s="23"/>
      <c r="AL217" s="187">
        <f t="shared" si="88"/>
        <v>4493</v>
      </c>
      <c r="AM217" s="179">
        <f t="shared" si="89"/>
        <v>0.19600000000000001</v>
      </c>
      <c r="AO217" s="70">
        <f t="shared" si="90"/>
        <v>7.9109573828455888</v>
      </c>
      <c r="AR217" s="23"/>
      <c r="AS217" s="187">
        <f t="shared" si="91"/>
        <v>4491</v>
      </c>
      <c r="AT217" s="179">
        <f t="shared" si="92"/>
        <v>0.25600000000000001</v>
      </c>
      <c r="AV217" s="70">
        <f t="shared" si="93"/>
        <v>7.8107581165293567</v>
      </c>
      <c r="AY217" s="23"/>
      <c r="AZ217" s="187">
        <f t="shared" si="94"/>
        <v>4488</v>
      </c>
      <c r="BA217" s="179">
        <f t="shared" si="95"/>
        <v>0.36099999999999999</v>
      </c>
      <c r="BC217" s="70">
        <f t="shared" si="96"/>
        <v>7.6993894062567367</v>
      </c>
      <c r="BF217" s="23"/>
      <c r="BG217" s="187">
        <f t="shared" si="97"/>
        <v>4485</v>
      </c>
      <c r="BH217" s="179">
        <f t="shared" si="98"/>
        <v>0.48399999999999999</v>
      </c>
      <c r="BJ217" s="70">
        <f t="shared" si="99"/>
        <v>7.5740450053721995</v>
      </c>
      <c r="BM217" s="23"/>
      <c r="BN217" s="187">
        <f t="shared" si="100"/>
        <v>4481</v>
      </c>
      <c r="BO217" s="179">
        <f t="shared" si="101"/>
        <v>0.67600000000000005</v>
      </c>
      <c r="BQ217" s="70">
        <f t="shared" si="102"/>
        <v>7.4307070825459682</v>
      </c>
      <c r="BT217" s="23"/>
      <c r="BU217" s="187">
        <f t="shared" si="103"/>
        <v>4476</v>
      </c>
      <c r="BV217" s="179">
        <f t="shared" si="104"/>
        <v>0.96099999999999997</v>
      </c>
      <c r="BX217" s="70">
        <f t="shared" si="105"/>
        <v>7.2633296174768365</v>
      </c>
      <c r="CA217" s="23"/>
      <c r="CB217" s="187">
        <f t="shared" si="106"/>
        <v>4469</v>
      </c>
      <c r="CC217" s="179">
        <f t="shared" si="107"/>
        <v>1.444</v>
      </c>
      <c r="CE217" s="70">
        <f t="shared" si="108"/>
        <v>7.0621916322865559</v>
      </c>
      <c r="CH217" s="23"/>
      <c r="CI217" s="187">
        <f t="shared" si="109"/>
        <v>4459</v>
      </c>
      <c r="CJ217" s="179">
        <f t="shared" si="110"/>
        <v>2.3039999999999998</v>
      </c>
      <c r="CL217" s="70">
        <f t="shared" si="111"/>
        <v>6.8101424501151362</v>
      </c>
      <c r="CO217" s="23"/>
      <c r="CP217" s="187">
        <f t="shared" si="112"/>
        <v>4444</v>
      </c>
      <c r="CQ217" s="179">
        <f t="shared" si="113"/>
        <v>3.9689999999999999</v>
      </c>
      <c r="CS217" s="70">
        <f t="shared" si="114"/>
        <v>6.4723462945009009</v>
      </c>
      <c r="CV217" s="23"/>
      <c r="CW217" s="187">
        <f t="shared" si="115"/>
        <v>4417</v>
      </c>
      <c r="CX217" s="179">
        <f t="shared" si="116"/>
        <v>8.1</v>
      </c>
      <c r="CZ217" s="70">
        <f t="shared" si="117"/>
        <v>5.9584246930297819</v>
      </c>
      <c r="DC217" s="23"/>
      <c r="DD217" s="187">
        <f t="shared" si="118"/>
        <v>4329</v>
      </c>
      <c r="DE217" s="179">
        <f t="shared" si="119"/>
        <v>31.684000000000001</v>
      </c>
    </row>
    <row r="218" spans="1:109" ht="15" customHeight="1">
      <c r="A218" s="21">
        <f t="shared" si="72"/>
        <v>2002</v>
      </c>
      <c r="B218" s="176">
        <f t="shared" si="72"/>
        <v>4362</v>
      </c>
      <c r="C218" s="69">
        <f t="shared" si="73"/>
        <v>8.3806859467615737</v>
      </c>
      <c r="D218" s="22">
        <v>9</v>
      </c>
      <c r="E218" s="71">
        <f t="shared" si="74"/>
        <v>2.1972245773362196</v>
      </c>
      <c r="I218" s="179">
        <f t="shared" si="75"/>
        <v>4447</v>
      </c>
      <c r="J218" s="180">
        <f t="shared" si="76"/>
        <v>1.9486474094452084</v>
      </c>
      <c r="K218" s="179">
        <f t="shared" si="77"/>
        <v>7.2249999999999996</v>
      </c>
      <c r="M218" s="70">
        <f t="shared" si="78"/>
        <v>8.3806859467615737</v>
      </c>
      <c r="Q218" s="187">
        <f t="shared" si="79"/>
        <v>4447</v>
      </c>
      <c r="R218" s="179">
        <f t="shared" si="80"/>
        <v>7.2249999999999996</v>
      </c>
      <c r="T218" s="70">
        <f t="shared" si="81"/>
        <v>8.1202913139685613</v>
      </c>
      <c r="X218" s="187">
        <f t="shared" si="82"/>
        <v>4444</v>
      </c>
      <c r="Y218" s="179">
        <f t="shared" si="83"/>
        <v>6.7240000000000002</v>
      </c>
      <c r="AA218" s="70">
        <f t="shared" si="84"/>
        <v>8.0398023437364845</v>
      </c>
      <c r="AE218" s="187">
        <f t="shared" si="85"/>
        <v>4442</v>
      </c>
      <c r="AF218" s="179">
        <f t="shared" si="86"/>
        <v>6.4</v>
      </c>
      <c r="AH218" s="70">
        <f t="shared" si="87"/>
        <v>7.952263308657046</v>
      </c>
      <c r="AL218" s="187">
        <f t="shared" si="88"/>
        <v>4441</v>
      </c>
      <c r="AM218" s="179">
        <f t="shared" si="89"/>
        <v>6.2409999999999997</v>
      </c>
      <c r="AO218" s="70">
        <f t="shared" si="90"/>
        <v>7.8563195714065879</v>
      </c>
      <c r="AS218" s="187">
        <f t="shared" si="91"/>
        <v>4439</v>
      </c>
      <c r="AT218" s="179">
        <f t="shared" si="92"/>
        <v>5.9290000000000003</v>
      </c>
      <c r="AV218" s="70">
        <f t="shared" si="93"/>
        <v>7.7501841622578365</v>
      </c>
      <c r="AZ218" s="187">
        <f t="shared" si="94"/>
        <v>4437</v>
      </c>
      <c r="BA218" s="179">
        <f t="shared" si="95"/>
        <v>5.625</v>
      </c>
      <c r="BC218" s="70">
        <f t="shared" si="96"/>
        <v>7.6314316645769056</v>
      </c>
      <c r="BG218" s="187">
        <f t="shared" si="97"/>
        <v>4434</v>
      </c>
      <c r="BH218" s="179">
        <f t="shared" si="98"/>
        <v>5.1840000000000002</v>
      </c>
      <c r="BJ218" s="70">
        <f t="shared" si="99"/>
        <v>7.4966524381682831</v>
      </c>
      <c r="BN218" s="187">
        <f t="shared" si="100"/>
        <v>4431</v>
      </c>
      <c r="BO218" s="179">
        <f t="shared" si="101"/>
        <v>4.7610000000000001</v>
      </c>
      <c r="BQ218" s="70">
        <f t="shared" si="102"/>
        <v>7.3408355541232746</v>
      </c>
      <c r="BU218" s="187">
        <f t="shared" si="103"/>
        <v>4426</v>
      </c>
      <c r="BV218" s="179">
        <f t="shared" si="104"/>
        <v>4.0960000000000001</v>
      </c>
      <c r="BX218" s="70">
        <f t="shared" si="105"/>
        <v>7.1561766374806153</v>
      </c>
      <c r="CB218" s="187">
        <f t="shared" si="106"/>
        <v>4420</v>
      </c>
      <c r="CC218" s="179">
        <f t="shared" si="107"/>
        <v>3.3639999999999999</v>
      </c>
      <c r="CE218" s="70">
        <f t="shared" si="108"/>
        <v>6.9295167707636498</v>
      </c>
      <c r="CI218" s="187">
        <f t="shared" si="109"/>
        <v>4412</v>
      </c>
      <c r="CJ218" s="179">
        <f t="shared" si="110"/>
        <v>2.5</v>
      </c>
      <c r="CL218" s="70">
        <f t="shared" si="111"/>
        <v>6.6359465556866466</v>
      </c>
      <c r="CP218" s="187">
        <f t="shared" si="112"/>
        <v>4399</v>
      </c>
      <c r="CQ218" s="179">
        <f t="shared" si="113"/>
        <v>1.369</v>
      </c>
      <c r="CS218" s="70">
        <f t="shared" si="114"/>
        <v>6.2186001196917289</v>
      </c>
      <c r="CW218" s="187">
        <f t="shared" si="115"/>
        <v>4376</v>
      </c>
      <c r="CX218" s="179">
        <f t="shared" si="116"/>
        <v>0.19600000000000001</v>
      </c>
      <c r="CZ218" s="70">
        <f t="shared" si="117"/>
        <v>5.4889377261566867</v>
      </c>
      <c r="DD218" s="187">
        <f t="shared" si="118"/>
        <v>4297</v>
      </c>
      <c r="DE218" s="179">
        <f t="shared" si="119"/>
        <v>4.2249999999999996</v>
      </c>
    </row>
    <row r="219" spans="1:109" ht="15" customHeight="1">
      <c r="A219" s="21">
        <f t="shared" si="72"/>
        <v>2003</v>
      </c>
      <c r="B219" s="176">
        <f t="shared" si="72"/>
        <v>4222</v>
      </c>
      <c r="C219" s="69">
        <f t="shared" si="73"/>
        <v>8.3480642284082656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0.93042530680020086</v>
      </c>
      <c r="I219" s="179">
        <f t="shared" si="75"/>
        <v>4401</v>
      </c>
      <c r="J219" s="180">
        <f t="shared" si="76"/>
        <v>4.2396968261487453</v>
      </c>
      <c r="K219" s="179">
        <f t="shared" si="77"/>
        <v>32.040999999999997</v>
      </c>
      <c r="M219" s="70">
        <f t="shared" si="78"/>
        <v>8.3480642284082656</v>
      </c>
      <c r="N219" s="23" t="s">
        <v>36</v>
      </c>
      <c r="O219" s="44">
        <f>Q209</f>
        <v>0.93042530680020086</v>
      </c>
      <c r="Q219" s="187">
        <f t="shared" si="79"/>
        <v>4401</v>
      </c>
      <c r="R219" s="179">
        <f t="shared" si="80"/>
        <v>32.040999999999997</v>
      </c>
      <c r="T219" s="70">
        <f t="shared" si="81"/>
        <v>8.0777575637369203</v>
      </c>
      <c r="U219" s="23" t="s">
        <v>36</v>
      </c>
      <c r="V219" s="44">
        <f>X209</f>
        <v>0.92776734695382312</v>
      </c>
      <c r="X219" s="187">
        <f t="shared" si="82"/>
        <v>4397</v>
      </c>
      <c r="Y219" s="179">
        <f t="shared" si="83"/>
        <v>30.625</v>
      </c>
      <c r="AA219" s="70">
        <f t="shared" si="84"/>
        <v>7.9936199948277444</v>
      </c>
      <c r="AB219" s="23" t="s">
        <v>36</v>
      </c>
      <c r="AC219" s="44">
        <f>AE209</f>
        <v>0.92692698104664084</v>
      </c>
      <c r="AE219" s="187">
        <f t="shared" si="85"/>
        <v>4396</v>
      </c>
      <c r="AF219" s="179">
        <f t="shared" si="86"/>
        <v>30.276</v>
      </c>
      <c r="AH219" s="70">
        <f t="shared" si="87"/>
        <v>7.9017475185201445</v>
      </c>
      <c r="AI219" s="23" t="s">
        <v>36</v>
      </c>
      <c r="AJ219" s="44">
        <f>AL209</f>
        <v>0.92546475258789318</v>
      </c>
      <c r="AL219" s="187">
        <f t="shared" si="88"/>
        <v>4395</v>
      </c>
      <c r="AM219" s="179">
        <f t="shared" si="89"/>
        <v>29.928999999999998</v>
      </c>
      <c r="AO219" s="70">
        <f t="shared" si="90"/>
        <v>7.80057265467065</v>
      </c>
      <c r="AP219" s="23" t="s">
        <v>36</v>
      </c>
      <c r="AQ219" s="44">
        <f>AS209</f>
        <v>0.92379376570840011</v>
      </c>
      <c r="AS219" s="187">
        <f t="shared" si="91"/>
        <v>4394</v>
      </c>
      <c r="AT219" s="179">
        <f t="shared" si="92"/>
        <v>29.584</v>
      </c>
      <c r="AV219" s="70">
        <f t="shared" si="93"/>
        <v>7.687997166393016</v>
      </c>
      <c r="AW219" s="23" t="s">
        <v>36</v>
      </c>
      <c r="AX219" s="44">
        <f>AZ209</f>
        <v>0.92181108428728331</v>
      </c>
      <c r="AZ219" s="187">
        <f t="shared" si="94"/>
        <v>4392</v>
      </c>
      <c r="BA219" s="179">
        <f t="shared" si="95"/>
        <v>28.9</v>
      </c>
      <c r="BC219" s="70">
        <f t="shared" si="96"/>
        <v>7.5611215895302379</v>
      </c>
      <c r="BD219" s="23" t="s">
        <v>36</v>
      </c>
      <c r="BE219" s="44">
        <f>BG209</f>
        <v>0.91905571675877984</v>
      </c>
      <c r="BG219" s="187">
        <f t="shared" si="97"/>
        <v>4390</v>
      </c>
      <c r="BH219" s="179">
        <f t="shared" si="98"/>
        <v>28.224</v>
      </c>
      <c r="BJ219" s="70">
        <f t="shared" si="99"/>
        <v>7.4157769754153939</v>
      </c>
      <c r="BK219" s="23" t="s">
        <v>36</v>
      </c>
      <c r="BL219" s="44">
        <f>BN209</f>
        <v>0.91534933637911553</v>
      </c>
      <c r="BN219" s="187">
        <f t="shared" si="100"/>
        <v>4387</v>
      </c>
      <c r="BO219" s="179">
        <f t="shared" si="101"/>
        <v>27.225000000000001</v>
      </c>
      <c r="BQ219" s="70">
        <f t="shared" si="102"/>
        <v>7.2456550675945355</v>
      </c>
      <c r="BR219" s="23" t="s">
        <v>36</v>
      </c>
      <c r="BS219" s="44">
        <f>BU209</f>
        <v>0.91022686212080883</v>
      </c>
      <c r="BU219" s="187">
        <f t="shared" si="103"/>
        <v>4383</v>
      </c>
      <c r="BV219" s="179">
        <f t="shared" si="104"/>
        <v>25.920999999999999</v>
      </c>
      <c r="BX219" s="70">
        <f t="shared" si="105"/>
        <v>7.0405363902159559</v>
      </c>
      <c r="BY219" s="23" t="s">
        <v>36</v>
      </c>
      <c r="BZ219" s="44">
        <f>CB209</f>
        <v>0.90263711367888022</v>
      </c>
      <c r="CB219" s="187">
        <f t="shared" si="106"/>
        <v>4378</v>
      </c>
      <c r="CC219" s="179">
        <f t="shared" si="107"/>
        <v>24.335999999999999</v>
      </c>
      <c r="CE219" s="70">
        <f t="shared" si="108"/>
        <v>6.7821920560067914</v>
      </c>
      <c r="CF219" s="23" t="s">
        <v>36</v>
      </c>
      <c r="CG219" s="44">
        <f>CI209</f>
        <v>0.88984614421974928</v>
      </c>
      <c r="CI219" s="187">
        <f t="shared" si="109"/>
        <v>4371</v>
      </c>
      <c r="CJ219" s="179">
        <f t="shared" si="110"/>
        <v>22.201000000000001</v>
      </c>
      <c r="CL219" s="70">
        <f t="shared" si="111"/>
        <v>6.4329400927391793</v>
      </c>
      <c r="CM219" s="23" t="s">
        <v>36</v>
      </c>
      <c r="CN219" s="44">
        <f>CP209</f>
        <v>0.86630205037968522</v>
      </c>
      <c r="CP219" s="187">
        <f t="shared" si="112"/>
        <v>4361</v>
      </c>
      <c r="CQ219" s="179">
        <f t="shared" si="113"/>
        <v>19.321000000000002</v>
      </c>
      <c r="CS219" s="70">
        <f t="shared" si="114"/>
        <v>5.8916442118257715</v>
      </c>
      <c r="CT219" s="23" t="s">
        <v>36</v>
      </c>
      <c r="CU219" s="44">
        <f>CW209</f>
        <v>0.81241819639676627</v>
      </c>
      <c r="CW219" s="187">
        <f t="shared" si="115"/>
        <v>4341</v>
      </c>
      <c r="CX219" s="179">
        <f t="shared" si="116"/>
        <v>14.161</v>
      </c>
      <c r="CZ219" s="70">
        <f t="shared" si="117"/>
        <v>4.6249728132842707</v>
      </c>
      <c r="DA219" s="23" t="s">
        <v>36</v>
      </c>
      <c r="DB219" s="44">
        <f>DD209</f>
        <v>0.57952783401346175</v>
      </c>
      <c r="DD219" s="187">
        <f t="shared" si="118"/>
        <v>4273</v>
      </c>
      <c r="DE219" s="179">
        <f t="shared" si="119"/>
        <v>2.601</v>
      </c>
    </row>
    <row r="220" spans="1:109" ht="15" customHeight="1">
      <c r="A220" s="21">
        <f t="shared" si="72"/>
        <v>2004</v>
      </c>
      <c r="B220" s="176">
        <f t="shared" si="72"/>
        <v>4238</v>
      </c>
      <c r="C220" s="69">
        <f t="shared" si="73"/>
        <v>8.3518467388282449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206.64800000000005</v>
      </c>
      <c r="I220" s="179">
        <f t="shared" si="75"/>
        <v>4359</v>
      </c>
      <c r="J220" s="180">
        <f t="shared" si="76"/>
        <v>2.8551203397829168</v>
      </c>
      <c r="K220" s="179">
        <f t="shared" si="77"/>
        <v>14.641</v>
      </c>
      <c r="M220" s="70">
        <f t="shared" si="78"/>
        <v>8.3518467388282449</v>
      </c>
      <c r="N220" s="23" t="s">
        <v>37</v>
      </c>
      <c r="O220" s="200">
        <f>SUM(R210:R229)</f>
        <v>206.64800000000005</v>
      </c>
      <c r="Q220" s="187">
        <f t="shared" si="79"/>
        <v>4359</v>
      </c>
      <c r="R220" s="179">
        <f t="shared" si="80"/>
        <v>14.641</v>
      </c>
      <c r="T220" s="70">
        <f t="shared" si="81"/>
        <v>8.0827111342375808</v>
      </c>
      <c r="U220" s="23" t="s">
        <v>37</v>
      </c>
      <c r="V220" s="200">
        <f>SUM(Y210:Y229)</f>
        <v>214.86700000000005</v>
      </c>
      <c r="X220" s="187">
        <f t="shared" si="82"/>
        <v>4356</v>
      </c>
      <c r="Y220" s="179">
        <f t="shared" si="83"/>
        <v>13.923999999999999</v>
      </c>
      <c r="AA220" s="70">
        <f t="shared" si="84"/>
        <v>7.9990072132439547</v>
      </c>
      <c r="AB220" s="23" t="s">
        <v>37</v>
      </c>
      <c r="AC220" s="200">
        <f>SUM(AF210:AF229)</f>
        <v>217.53099999999998</v>
      </c>
      <c r="AE220" s="187">
        <f t="shared" si="85"/>
        <v>4355</v>
      </c>
      <c r="AF220" s="179">
        <f t="shared" si="86"/>
        <v>13.689</v>
      </c>
      <c r="AH220" s="70">
        <f t="shared" si="87"/>
        <v>7.9076515947110888</v>
      </c>
      <c r="AI220" s="23" t="s">
        <v>37</v>
      </c>
      <c r="AJ220" s="200">
        <f>SUM(AM210:AM229)</f>
        <v>222.09499999999991</v>
      </c>
      <c r="AL220" s="187">
        <f t="shared" si="88"/>
        <v>4354</v>
      </c>
      <c r="AM220" s="179">
        <f t="shared" si="89"/>
        <v>13.456</v>
      </c>
      <c r="AO220" s="70">
        <f t="shared" si="90"/>
        <v>7.8071032901259798</v>
      </c>
      <c r="AP220" s="23" t="s">
        <v>37</v>
      </c>
      <c r="AQ220" s="200">
        <f>SUM(AT210:AT229)</f>
        <v>227.352</v>
      </c>
      <c r="AS220" s="187">
        <f t="shared" si="91"/>
        <v>4353</v>
      </c>
      <c r="AT220" s="179">
        <f t="shared" si="92"/>
        <v>13.225</v>
      </c>
      <c r="AV220" s="70">
        <f t="shared" si="93"/>
        <v>7.6953031349635665</v>
      </c>
      <c r="AW220" s="23" t="s">
        <v>37</v>
      </c>
      <c r="AX220" s="200">
        <f>SUM(BA210:BA229)</f>
        <v>233.78199999999998</v>
      </c>
      <c r="AZ220" s="187">
        <f t="shared" si="94"/>
        <v>4352</v>
      </c>
      <c r="BA220" s="179">
        <f t="shared" si="95"/>
        <v>12.996</v>
      </c>
      <c r="BC220" s="70">
        <f t="shared" si="96"/>
        <v>7.5694117924507118</v>
      </c>
      <c r="BD220" s="23" t="s">
        <v>37</v>
      </c>
      <c r="BE220" s="200">
        <f>SUM(BH210:BH229)</f>
        <v>242.75</v>
      </c>
      <c r="BG220" s="187">
        <f t="shared" si="97"/>
        <v>4350</v>
      </c>
      <c r="BH220" s="179">
        <f t="shared" si="98"/>
        <v>12.544</v>
      </c>
      <c r="BJ220" s="70">
        <f t="shared" si="99"/>
        <v>7.4253578870271513</v>
      </c>
      <c r="BK220" s="23" t="s">
        <v>37</v>
      </c>
      <c r="BL220" s="200">
        <f>SUM(BO210:BO229)</f>
        <v>255.03199999999995</v>
      </c>
      <c r="BN220" s="187">
        <f t="shared" si="100"/>
        <v>4348</v>
      </c>
      <c r="BO220" s="179">
        <f t="shared" si="101"/>
        <v>12.1</v>
      </c>
      <c r="BQ220" s="70">
        <f t="shared" si="102"/>
        <v>7.2570027070920728</v>
      </c>
      <c r="BR220" s="23" t="s">
        <v>37</v>
      </c>
      <c r="BS220" s="200">
        <f>SUM(BV210:BV229)</f>
        <v>272.65699999999998</v>
      </c>
      <c r="BU220" s="187">
        <f t="shared" si="103"/>
        <v>4345</v>
      </c>
      <c r="BV220" s="179">
        <f t="shared" si="104"/>
        <v>11.449</v>
      </c>
      <c r="BX220" s="70">
        <f t="shared" si="105"/>
        <v>7.0544496581329401</v>
      </c>
      <c r="BY220" s="23" t="s">
        <v>37</v>
      </c>
      <c r="BZ220" s="200">
        <f>SUM(CC210:CC229)</f>
        <v>299.83299999999997</v>
      </c>
      <c r="CB220" s="187">
        <f t="shared" si="106"/>
        <v>4341</v>
      </c>
      <c r="CC220" s="179">
        <f t="shared" si="107"/>
        <v>10.609</v>
      </c>
      <c r="CE220" s="70">
        <f t="shared" si="108"/>
        <v>6.8001700683021999</v>
      </c>
      <c r="CF220" s="23" t="s">
        <v>37</v>
      </c>
      <c r="CG220" s="200">
        <f>SUM(CJ210:CJ229)</f>
        <v>349.06700000000006</v>
      </c>
      <c r="CI220" s="187">
        <f t="shared" si="109"/>
        <v>4336</v>
      </c>
      <c r="CJ220" s="179">
        <f t="shared" si="110"/>
        <v>9.6039999999999992</v>
      </c>
      <c r="CL220" s="70">
        <f t="shared" si="111"/>
        <v>6.4583382833447898</v>
      </c>
      <c r="CM220" s="23" t="s">
        <v>37</v>
      </c>
      <c r="CN220" s="200">
        <f>SUM(CQ210:CQ229)</f>
        <v>451.02500000000003</v>
      </c>
      <c r="CP220" s="187">
        <f t="shared" si="112"/>
        <v>4328</v>
      </c>
      <c r="CQ220" s="179">
        <f t="shared" si="113"/>
        <v>8.1</v>
      </c>
      <c r="CS220" s="70">
        <f t="shared" si="114"/>
        <v>5.934894195619588</v>
      </c>
      <c r="CT220" s="23" t="s">
        <v>37</v>
      </c>
      <c r="CU220" s="200">
        <f>SUM(CX210:CX229)</f>
        <v>762.33999999999992</v>
      </c>
      <c r="CW220" s="187">
        <f t="shared" si="115"/>
        <v>4312</v>
      </c>
      <c r="CX220" s="179">
        <f t="shared" si="116"/>
        <v>5.476</v>
      </c>
      <c r="CZ220" s="70">
        <f t="shared" si="117"/>
        <v>4.7706846244656651</v>
      </c>
      <c r="DA220" s="23" t="s">
        <v>37</v>
      </c>
      <c r="DB220" s="200">
        <f>SUM(DE210:DE229)</f>
        <v>6741.0350000000017</v>
      </c>
      <c r="DD220" s="187">
        <f t="shared" si="118"/>
        <v>4254</v>
      </c>
      <c r="DE220" s="179">
        <f t="shared" si="119"/>
        <v>0.25600000000000001</v>
      </c>
    </row>
    <row r="221" spans="1:109" ht="15" customHeight="1">
      <c r="A221" s="21">
        <f t="shared" si="72"/>
        <v>2005</v>
      </c>
      <c r="B221" s="176">
        <f t="shared" si="72"/>
        <v>4236</v>
      </c>
      <c r="C221" s="69">
        <f t="shared" si="73"/>
        <v>8.3513747067212964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44.713999999999999</v>
      </c>
      <c r="I221" s="179">
        <f t="shared" si="75"/>
        <v>4321</v>
      </c>
      <c r="J221" s="180">
        <f t="shared" si="76"/>
        <v>2.0066100094428707</v>
      </c>
      <c r="K221" s="179">
        <f t="shared" si="77"/>
        <v>7.2249999999999996</v>
      </c>
      <c r="M221" s="70">
        <f t="shared" si="78"/>
        <v>8.3513747067212964</v>
      </c>
      <c r="O221" s="76"/>
      <c r="Q221" s="187">
        <f t="shared" si="79"/>
        <v>4321</v>
      </c>
      <c r="R221" s="179">
        <f t="shared" si="80"/>
        <v>7.2249999999999996</v>
      </c>
      <c r="T221" s="70">
        <f t="shared" si="81"/>
        <v>8.0820932781783821</v>
      </c>
      <c r="V221" s="76"/>
      <c r="X221" s="187">
        <f t="shared" si="82"/>
        <v>4319</v>
      </c>
      <c r="Y221" s="179">
        <f t="shared" si="83"/>
        <v>6.8890000000000002</v>
      </c>
      <c r="AA221" s="70">
        <f t="shared" si="84"/>
        <v>7.9983353959529824</v>
      </c>
      <c r="AC221" s="76"/>
      <c r="AE221" s="187">
        <f t="shared" si="85"/>
        <v>4318</v>
      </c>
      <c r="AF221" s="179">
        <f t="shared" si="86"/>
        <v>6.7240000000000002</v>
      </c>
      <c r="AH221" s="70">
        <f t="shared" si="87"/>
        <v>7.9069154886785871</v>
      </c>
      <c r="AJ221" s="76"/>
      <c r="AL221" s="187">
        <f t="shared" si="88"/>
        <v>4318</v>
      </c>
      <c r="AM221" s="179">
        <f t="shared" si="89"/>
        <v>6.7240000000000002</v>
      </c>
      <c r="AO221" s="70">
        <f t="shared" si="90"/>
        <v>7.806289289267033</v>
      </c>
      <c r="AQ221" s="76"/>
      <c r="AS221" s="187">
        <f t="shared" si="91"/>
        <v>4317</v>
      </c>
      <c r="AT221" s="179">
        <f t="shared" si="92"/>
        <v>6.5609999999999999</v>
      </c>
      <c r="AV221" s="70">
        <f t="shared" si="93"/>
        <v>7.6943928026294213</v>
      </c>
      <c r="AX221" s="76"/>
      <c r="AZ221" s="187">
        <f t="shared" si="94"/>
        <v>4316</v>
      </c>
      <c r="BA221" s="179">
        <f t="shared" si="95"/>
        <v>6.4</v>
      </c>
      <c r="BC221" s="70">
        <f t="shared" si="96"/>
        <v>7.568379267836522</v>
      </c>
      <c r="BE221" s="76"/>
      <c r="BG221" s="187">
        <f t="shared" si="97"/>
        <v>4315</v>
      </c>
      <c r="BH221" s="179">
        <f t="shared" si="98"/>
        <v>6.2409999999999997</v>
      </c>
      <c r="BJ221" s="70">
        <f t="shared" si="99"/>
        <v>7.4241652810420282</v>
      </c>
      <c r="BL221" s="76"/>
      <c r="BN221" s="187">
        <f t="shared" si="100"/>
        <v>4313</v>
      </c>
      <c r="BO221" s="179">
        <f t="shared" si="101"/>
        <v>5.9290000000000003</v>
      </c>
      <c r="BQ221" s="70">
        <f t="shared" si="102"/>
        <v>7.255591274253665</v>
      </c>
      <c r="BS221" s="76"/>
      <c r="BU221" s="187">
        <f t="shared" si="103"/>
        <v>4311</v>
      </c>
      <c r="BV221" s="179">
        <f t="shared" si="104"/>
        <v>5.625</v>
      </c>
      <c r="BX221" s="70">
        <f t="shared" si="105"/>
        <v>7.0527210492323231</v>
      </c>
      <c r="BZ221" s="76"/>
      <c r="CB221" s="187">
        <f t="shared" si="106"/>
        <v>4309</v>
      </c>
      <c r="CC221" s="179">
        <f t="shared" si="107"/>
        <v>5.3289999999999997</v>
      </c>
      <c r="CE221" s="70">
        <f t="shared" si="108"/>
        <v>6.7979404129749303</v>
      </c>
      <c r="CG221" s="76"/>
      <c r="CI221" s="187">
        <f t="shared" si="109"/>
        <v>4305</v>
      </c>
      <c r="CJ221" s="179">
        <f t="shared" si="110"/>
        <v>4.7610000000000001</v>
      </c>
      <c r="CL221" s="70">
        <f t="shared" si="111"/>
        <v>6.4551985633401223</v>
      </c>
      <c r="CN221" s="76"/>
      <c r="CP221" s="187">
        <f t="shared" si="112"/>
        <v>4299</v>
      </c>
      <c r="CQ221" s="179">
        <f t="shared" si="113"/>
        <v>3.9689999999999999</v>
      </c>
      <c r="CS221" s="70">
        <f t="shared" si="114"/>
        <v>5.9295891433898946</v>
      </c>
      <c r="CU221" s="76"/>
      <c r="CW221" s="187">
        <f t="shared" si="115"/>
        <v>4287</v>
      </c>
      <c r="CX221" s="179">
        <f t="shared" si="116"/>
        <v>2.601</v>
      </c>
      <c r="CZ221" s="70">
        <f t="shared" si="117"/>
        <v>4.7535901911063645</v>
      </c>
      <c r="DB221" s="76"/>
      <c r="DD221" s="187">
        <f t="shared" si="118"/>
        <v>4239</v>
      </c>
      <c r="DE221" s="179">
        <f t="shared" si="119"/>
        <v>8.9999999999999993E-3</v>
      </c>
    </row>
    <row r="222" spans="1:109" ht="15" customHeight="1">
      <c r="A222" s="21">
        <f t="shared" si="72"/>
        <v>2006</v>
      </c>
      <c r="B222" s="176">
        <f t="shared" si="72"/>
        <v>4216</v>
      </c>
      <c r="C222" s="69">
        <f t="shared" si="73"/>
        <v>8.3466420902211986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1.790259550391196</v>
      </c>
      <c r="I222" s="179">
        <f t="shared" si="75"/>
        <v>4286</v>
      </c>
      <c r="J222" s="180">
        <f t="shared" si="76"/>
        <v>1.6603415559772294</v>
      </c>
      <c r="K222" s="179">
        <f t="shared" si="77"/>
        <v>4.9000000000000004</v>
      </c>
      <c r="M222" s="70">
        <f t="shared" si="78"/>
        <v>8.3466420902211986</v>
      </c>
      <c r="Q222" s="187">
        <f t="shared" si="79"/>
        <v>4286</v>
      </c>
      <c r="R222" s="179">
        <f t="shared" si="80"/>
        <v>4.9000000000000004</v>
      </c>
      <c r="T222" s="70">
        <f t="shared" si="81"/>
        <v>8.0758936302988573</v>
      </c>
      <c r="X222" s="187">
        <f t="shared" si="82"/>
        <v>4285</v>
      </c>
      <c r="Y222" s="179">
        <f t="shared" si="83"/>
        <v>4.7610000000000001</v>
      </c>
      <c r="AA222" s="70">
        <f t="shared" si="84"/>
        <v>7.9915922820680922</v>
      </c>
      <c r="AE222" s="187">
        <f t="shared" si="85"/>
        <v>4285</v>
      </c>
      <c r="AF222" s="179">
        <f t="shared" si="86"/>
        <v>4.7610000000000001</v>
      </c>
      <c r="AH222" s="70">
        <f t="shared" si="87"/>
        <v>7.8995244720321978</v>
      </c>
      <c r="AL222" s="187">
        <f t="shared" si="88"/>
        <v>4284</v>
      </c>
      <c r="AM222" s="179">
        <f t="shared" si="89"/>
        <v>4.6239999999999997</v>
      </c>
      <c r="AO222" s="70">
        <f t="shared" si="90"/>
        <v>7.798112628829788</v>
      </c>
      <c r="AS222" s="187">
        <f t="shared" si="91"/>
        <v>4284</v>
      </c>
      <c r="AT222" s="179">
        <f t="shared" si="92"/>
        <v>4.6239999999999997</v>
      </c>
      <c r="AV222" s="70">
        <f t="shared" si="93"/>
        <v>7.6852436079758331</v>
      </c>
      <c r="AZ222" s="187">
        <f t="shared" si="94"/>
        <v>4283</v>
      </c>
      <c r="BA222" s="179">
        <f t="shared" si="95"/>
        <v>4.4889999999999999</v>
      </c>
      <c r="BC222" s="70">
        <f t="shared" si="96"/>
        <v>7.5579949585308057</v>
      </c>
      <c r="BG222" s="187">
        <f t="shared" si="97"/>
        <v>4283</v>
      </c>
      <c r="BH222" s="179">
        <f t="shared" si="98"/>
        <v>4.4889999999999999</v>
      </c>
      <c r="BJ222" s="70">
        <f t="shared" si="99"/>
        <v>7.412160334945205</v>
      </c>
      <c r="BN222" s="187">
        <f t="shared" si="100"/>
        <v>4282</v>
      </c>
      <c r="BO222" s="179">
        <f t="shared" si="101"/>
        <v>4.3559999999999999</v>
      </c>
      <c r="BQ222" s="70">
        <f t="shared" si="102"/>
        <v>7.2413662833223178</v>
      </c>
      <c r="BU222" s="187">
        <f t="shared" si="103"/>
        <v>4281</v>
      </c>
      <c r="BV222" s="179">
        <f t="shared" si="104"/>
        <v>4.2249999999999996</v>
      </c>
      <c r="BX222" s="70">
        <f t="shared" si="105"/>
        <v>7.035268599281097</v>
      </c>
      <c r="CB222" s="187">
        <f t="shared" si="106"/>
        <v>4279</v>
      </c>
      <c r="CC222" s="179">
        <f t="shared" si="107"/>
        <v>3.9689999999999999</v>
      </c>
      <c r="CE222" s="70">
        <f t="shared" si="108"/>
        <v>6.7753660909363917</v>
      </c>
      <c r="CI222" s="187">
        <f t="shared" si="109"/>
        <v>4277</v>
      </c>
      <c r="CJ222" s="179">
        <f t="shared" si="110"/>
        <v>3.7210000000000001</v>
      </c>
      <c r="CL222" s="70">
        <f t="shared" si="111"/>
        <v>6.4232469635335194</v>
      </c>
      <c r="CP222" s="187">
        <f t="shared" si="112"/>
        <v>4273</v>
      </c>
      <c r="CQ222" s="179">
        <f t="shared" si="113"/>
        <v>3.2490000000000001</v>
      </c>
      <c r="CS222" s="70">
        <f t="shared" si="114"/>
        <v>5.8749307308520304</v>
      </c>
      <c r="CW222" s="187">
        <f t="shared" si="115"/>
        <v>4265</v>
      </c>
      <c r="CX222" s="179">
        <f t="shared" si="116"/>
        <v>2.4009999999999998</v>
      </c>
      <c r="CZ222" s="70">
        <f t="shared" si="117"/>
        <v>4.5643481914678361</v>
      </c>
      <c r="DD222" s="187">
        <f t="shared" si="118"/>
        <v>4227</v>
      </c>
      <c r="DE222" s="179">
        <f t="shared" si="119"/>
        <v>0.121</v>
      </c>
    </row>
    <row r="223" spans="1:109" ht="15" customHeight="1">
      <c r="A223" s="21">
        <f t="shared" si="72"/>
        <v>2007</v>
      </c>
      <c r="B223" s="176">
        <f t="shared" si="72"/>
        <v>4220</v>
      </c>
      <c r="C223" s="69">
        <f t="shared" si="73"/>
        <v>8.3475904070300579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1.2918579969301769</v>
      </c>
      <c r="I223" s="179">
        <f t="shared" si="75"/>
        <v>4254</v>
      </c>
      <c r="J223" s="180">
        <f t="shared" si="76"/>
        <v>0.80568720379146919</v>
      </c>
      <c r="K223" s="179">
        <f t="shared" si="77"/>
        <v>1.1559999999999999</v>
      </c>
      <c r="M223" s="70">
        <f t="shared" si="78"/>
        <v>8.3475904070300579</v>
      </c>
      <c r="Q223" s="187">
        <f t="shared" si="79"/>
        <v>4254</v>
      </c>
      <c r="R223" s="179">
        <f t="shared" si="80"/>
        <v>1.1559999999999999</v>
      </c>
      <c r="T223" s="70">
        <f t="shared" si="81"/>
        <v>8.0771366385384535</v>
      </c>
      <c r="X223" s="187">
        <f t="shared" si="82"/>
        <v>4254</v>
      </c>
      <c r="Y223" s="179">
        <f t="shared" si="83"/>
        <v>1.1559999999999999</v>
      </c>
      <c r="AA223" s="70">
        <f t="shared" si="84"/>
        <v>7.992944547318106</v>
      </c>
      <c r="AE223" s="187">
        <f t="shared" si="85"/>
        <v>4254</v>
      </c>
      <c r="AF223" s="179">
        <f t="shared" si="86"/>
        <v>1.1559999999999999</v>
      </c>
      <c r="AH223" s="70">
        <f t="shared" si="87"/>
        <v>7.90100705199242</v>
      </c>
      <c r="AL223" s="187">
        <f t="shared" si="88"/>
        <v>4254</v>
      </c>
      <c r="AM223" s="179">
        <f t="shared" si="89"/>
        <v>1.1559999999999999</v>
      </c>
      <c r="AO223" s="70">
        <f t="shared" si="90"/>
        <v>7.7997533182872472</v>
      </c>
      <c r="AS223" s="187">
        <f t="shared" si="91"/>
        <v>4254</v>
      </c>
      <c r="AT223" s="179">
        <f t="shared" si="92"/>
        <v>1.1559999999999999</v>
      </c>
      <c r="AV223" s="70">
        <f t="shared" si="93"/>
        <v>7.6870801557831347</v>
      </c>
      <c r="AZ223" s="187">
        <f t="shared" si="94"/>
        <v>4254</v>
      </c>
      <c r="BA223" s="179">
        <f t="shared" si="95"/>
        <v>1.1559999999999999</v>
      </c>
      <c r="BC223" s="70">
        <f t="shared" si="96"/>
        <v>7.5600804650218274</v>
      </c>
      <c r="BG223" s="187">
        <f t="shared" si="97"/>
        <v>4254</v>
      </c>
      <c r="BH223" s="179">
        <f t="shared" si="98"/>
        <v>1.1559999999999999</v>
      </c>
      <c r="BJ223" s="70">
        <f t="shared" si="99"/>
        <v>7.4145728813505887</v>
      </c>
      <c r="BN223" s="187">
        <f t="shared" si="100"/>
        <v>4254</v>
      </c>
      <c r="BO223" s="179">
        <f t="shared" si="101"/>
        <v>1.1559999999999999</v>
      </c>
      <c r="BQ223" s="70">
        <f t="shared" si="102"/>
        <v>7.2442275156033498</v>
      </c>
      <c r="BU223" s="187">
        <f t="shared" si="103"/>
        <v>4253</v>
      </c>
      <c r="BV223" s="179">
        <f t="shared" si="104"/>
        <v>1.089</v>
      </c>
      <c r="BX223" s="70">
        <f t="shared" si="105"/>
        <v>7.0387835413885416</v>
      </c>
      <c r="CB223" s="187">
        <f t="shared" si="106"/>
        <v>4253</v>
      </c>
      <c r="CC223" s="179">
        <f t="shared" si="107"/>
        <v>1.089</v>
      </c>
      <c r="CE223" s="70">
        <f t="shared" si="108"/>
        <v>6.7799219074722519</v>
      </c>
      <c r="CI223" s="187">
        <f t="shared" si="109"/>
        <v>4252</v>
      </c>
      <c r="CJ223" s="179">
        <f t="shared" si="110"/>
        <v>1.024</v>
      </c>
      <c r="CL223" s="70">
        <f t="shared" si="111"/>
        <v>6.4297194780391376</v>
      </c>
      <c r="CP223" s="187">
        <f t="shared" si="112"/>
        <v>4250</v>
      </c>
      <c r="CQ223" s="179">
        <f t="shared" si="113"/>
        <v>0.9</v>
      </c>
      <c r="CS223" s="70">
        <f t="shared" si="114"/>
        <v>5.8861040314501558</v>
      </c>
      <c r="CW223" s="187">
        <f t="shared" si="115"/>
        <v>4246</v>
      </c>
      <c r="CX223" s="179">
        <f t="shared" si="116"/>
        <v>0.67600000000000005</v>
      </c>
      <c r="CZ223" s="70">
        <f t="shared" si="117"/>
        <v>4.6051701859880918</v>
      </c>
      <c r="DD223" s="187">
        <f t="shared" si="118"/>
        <v>4216</v>
      </c>
      <c r="DE223" s="179">
        <f t="shared" si="119"/>
        <v>1.6E-2</v>
      </c>
    </row>
    <row r="224" spans="1:109" ht="15" customHeight="1">
      <c r="A224" s="21">
        <f t="shared" si="72"/>
        <v>2008</v>
      </c>
      <c r="B224" s="176">
        <f t="shared" si="72"/>
        <v>4224</v>
      </c>
      <c r="C224" s="69">
        <f t="shared" si="73"/>
        <v>8.3485378253860976</v>
      </c>
      <c r="D224" s="22">
        <v>15</v>
      </c>
      <c r="E224" s="71">
        <f t="shared" si="74"/>
        <v>2.7080502011022101</v>
      </c>
      <c r="I224" s="179">
        <f t="shared" si="75"/>
        <v>4225</v>
      </c>
      <c r="J224" s="180">
        <f t="shared" si="76"/>
        <v>2.3674242424242424E-2</v>
      </c>
      <c r="K224" s="179">
        <f t="shared" si="77"/>
        <v>1E-3</v>
      </c>
      <c r="M224" s="70">
        <f t="shared" si="78"/>
        <v>8.3485378253860976</v>
      </c>
      <c r="Q224" s="187">
        <f t="shared" si="79"/>
        <v>4225</v>
      </c>
      <c r="R224" s="179">
        <f t="shared" si="80"/>
        <v>1E-3</v>
      </c>
      <c r="T224" s="70">
        <f t="shared" si="81"/>
        <v>8.0783781036265196</v>
      </c>
      <c r="X224" s="187">
        <f t="shared" si="82"/>
        <v>4225</v>
      </c>
      <c r="Y224" s="179">
        <f t="shared" si="83"/>
        <v>1E-3</v>
      </c>
      <c r="AA224" s="70">
        <f t="shared" si="84"/>
        <v>7.9942949864159774</v>
      </c>
      <c r="AE224" s="187">
        <f t="shared" si="85"/>
        <v>4226</v>
      </c>
      <c r="AF224" s="179">
        <f t="shared" si="86"/>
        <v>4.0000000000000001E-3</v>
      </c>
      <c r="AH224" s="70">
        <f t="shared" si="87"/>
        <v>7.9024874371628551</v>
      </c>
      <c r="AL224" s="187">
        <f t="shared" si="88"/>
        <v>4226</v>
      </c>
      <c r="AM224" s="179">
        <f t="shared" si="89"/>
        <v>4.0000000000000001E-3</v>
      </c>
      <c r="AO224" s="70">
        <f t="shared" si="90"/>
        <v>7.8013913202914855</v>
      </c>
      <c r="AS224" s="187">
        <f t="shared" si="91"/>
        <v>4226</v>
      </c>
      <c r="AT224" s="179">
        <f t="shared" si="92"/>
        <v>4.0000000000000001E-3</v>
      </c>
      <c r="AV224" s="70">
        <f t="shared" si="93"/>
        <v>7.6889133368647959</v>
      </c>
      <c r="AZ224" s="187">
        <f t="shared" si="94"/>
        <v>4227</v>
      </c>
      <c r="BA224" s="179">
        <f t="shared" si="95"/>
        <v>8.9999999999999993E-3</v>
      </c>
      <c r="BC224" s="70">
        <f t="shared" si="96"/>
        <v>7.5621616312256519</v>
      </c>
      <c r="BG224" s="187">
        <f t="shared" si="97"/>
        <v>4227</v>
      </c>
      <c r="BH224" s="179">
        <f t="shared" si="98"/>
        <v>8.9999999999999993E-3</v>
      </c>
      <c r="BJ224" s="70">
        <f t="shared" si="99"/>
        <v>7.4169796213811541</v>
      </c>
      <c r="BN224" s="187">
        <f t="shared" si="100"/>
        <v>4227</v>
      </c>
      <c r="BO224" s="179">
        <f t="shared" si="101"/>
        <v>8.9999999999999993E-3</v>
      </c>
      <c r="BQ224" s="70">
        <f t="shared" si="102"/>
        <v>7.2470805845857562</v>
      </c>
      <c r="BU224" s="187">
        <f t="shared" si="103"/>
        <v>4228</v>
      </c>
      <c r="BV224" s="179">
        <f t="shared" si="104"/>
        <v>1.6E-2</v>
      </c>
      <c r="BX224" s="70">
        <f t="shared" si="105"/>
        <v>7.0422861719397432</v>
      </c>
      <c r="CB224" s="187">
        <f t="shared" si="106"/>
        <v>4229</v>
      </c>
      <c r="CC224" s="179">
        <f t="shared" si="107"/>
        <v>2.5000000000000001E-2</v>
      </c>
      <c r="CE224" s="70">
        <f t="shared" si="108"/>
        <v>6.7844570626376433</v>
      </c>
      <c r="CI224" s="187">
        <f t="shared" si="109"/>
        <v>4229</v>
      </c>
      <c r="CJ224" s="179">
        <f t="shared" si="110"/>
        <v>2.5000000000000001E-2</v>
      </c>
      <c r="CL224" s="70">
        <f t="shared" si="111"/>
        <v>6.4361503683694279</v>
      </c>
      <c r="CP224" s="187">
        <f t="shared" si="112"/>
        <v>4229</v>
      </c>
      <c r="CQ224" s="179">
        <f t="shared" si="113"/>
        <v>2.5000000000000001E-2</v>
      </c>
      <c r="CS224" s="70">
        <f t="shared" si="114"/>
        <v>5.8971538676367405</v>
      </c>
      <c r="CW224" s="187">
        <f t="shared" si="115"/>
        <v>4229</v>
      </c>
      <c r="CX224" s="179">
        <f t="shared" si="116"/>
        <v>2.5000000000000001E-2</v>
      </c>
      <c r="CZ224" s="70">
        <f t="shared" si="117"/>
        <v>4.6443908991413725</v>
      </c>
      <c r="DD224" s="187">
        <f t="shared" si="118"/>
        <v>4208</v>
      </c>
      <c r="DE224" s="179">
        <f t="shared" si="119"/>
        <v>0.25600000000000001</v>
      </c>
    </row>
    <row r="225" spans="1:109" ht="15" customHeight="1">
      <c r="A225" s="21">
        <f t="shared" si="72"/>
        <v>2009</v>
      </c>
      <c r="B225" s="176">
        <f t="shared" si="72"/>
        <v>4184</v>
      </c>
      <c r="C225" s="69">
        <f t="shared" si="73"/>
        <v>8.3390230057447585</v>
      </c>
      <c r="D225" s="22">
        <v>16</v>
      </c>
      <c r="E225" s="71">
        <f t="shared" si="74"/>
        <v>2.7725887222397811</v>
      </c>
      <c r="I225" s="179">
        <f t="shared" si="75"/>
        <v>4197</v>
      </c>
      <c r="J225" s="180">
        <f t="shared" si="76"/>
        <v>0.31070745697896751</v>
      </c>
      <c r="K225" s="179">
        <f t="shared" si="77"/>
        <v>0.16900000000000001</v>
      </c>
      <c r="M225" s="70">
        <f t="shared" si="78"/>
        <v>8.3390230057447585</v>
      </c>
      <c r="Q225" s="187">
        <f t="shared" si="79"/>
        <v>4197</v>
      </c>
      <c r="R225" s="179">
        <f t="shared" si="80"/>
        <v>0.16900000000000001</v>
      </c>
      <c r="T225" s="70">
        <f t="shared" si="81"/>
        <v>8.0658935469642739</v>
      </c>
      <c r="X225" s="187">
        <f t="shared" si="82"/>
        <v>4199</v>
      </c>
      <c r="Y225" s="179">
        <f t="shared" si="83"/>
        <v>0.22500000000000001</v>
      </c>
      <c r="AA225" s="70">
        <f t="shared" si="84"/>
        <v>7.9807078208696689</v>
      </c>
      <c r="AE225" s="187">
        <f t="shared" si="85"/>
        <v>4199</v>
      </c>
      <c r="AF225" s="179">
        <f t="shared" si="86"/>
        <v>0.22500000000000001</v>
      </c>
      <c r="AH225" s="70">
        <f t="shared" si="87"/>
        <v>7.8875840316602801</v>
      </c>
      <c r="AL225" s="187">
        <f t="shared" si="88"/>
        <v>4200</v>
      </c>
      <c r="AM225" s="179">
        <f t="shared" si="89"/>
        <v>0.25600000000000001</v>
      </c>
      <c r="AO225" s="70">
        <f t="shared" si="90"/>
        <v>7.7848892956550984</v>
      </c>
      <c r="AS225" s="187">
        <f t="shared" si="91"/>
        <v>4201</v>
      </c>
      <c r="AT225" s="179">
        <f t="shared" si="92"/>
        <v>0.28899999999999998</v>
      </c>
      <c r="AV225" s="70">
        <f t="shared" si="93"/>
        <v>7.6704285221906927</v>
      </c>
      <c r="AZ225" s="187">
        <f t="shared" si="94"/>
        <v>4201</v>
      </c>
      <c r="BA225" s="179">
        <f t="shared" si="95"/>
        <v>0.28899999999999998</v>
      </c>
      <c r="BC225" s="70">
        <f t="shared" si="96"/>
        <v>7.5411524551363085</v>
      </c>
      <c r="BG225" s="187">
        <f t="shared" si="97"/>
        <v>4202</v>
      </c>
      <c r="BH225" s="179">
        <f t="shared" si="98"/>
        <v>0.32400000000000001</v>
      </c>
      <c r="BJ225" s="70">
        <f t="shared" si="99"/>
        <v>7.3926475207216233</v>
      </c>
      <c r="BN225" s="187">
        <f t="shared" si="100"/>
        <v>4203</v>
      </c>
      <c r="BO225" s="179">
        <f t="shared" si="101"/>
        <v>0.36099999999999999</v>
      </c>
      <c r="BQ225" s="70">
        <f t="shared" si="102"/>
        <v>7.2181768384034077</v>
      </c>
      <c r="BU225" s="187">
        <f t="shared" si="103"/>
        <v>4205</v>
      </c>
      <c r="BV225" s="179">
        <f t="shared" si="104"/>
        <v>0.441</v>
      </c>
      <c r="BX225" s="70">
        <f t="shared" si="105"/>
        <v>7.0066952268370404</v>
      </c>
      <c r="CB225" s="187">
        <f t="shared" si="106"/>
        <v>4206</v>
      </c>
      <c r="CC225" s="179">
        <f t="shared" si="107"/>
        <v>0.48399999999999999</v>
      </c>
      <c r="CE225" s="70">
        <f t="shared" si="108"/>
        <v>6.7381524945959574</v>
      </c>
      <c r="CI225" s="187">
        <f t="shared" si="109"/>
        <v>4208</v>
      </c>
      <c r="CJ225" s="179">
        <f t="shared" si="110"/>
        <v>0.57599999999999996</v>
      </c>
      <c r="CL225" s="70">
        <f t="shared" si="111"/>
        <v>6.3699009828282271</v>
      </c>
      <c r="CP225" s="187">
        <f t="shared" si="112"/>
        <v>4211</v>
      </c>
      <c r="CQ225" s="179">
        <f t="shared" si="113"/>
        <v>0.72899999999999998</v>
      </c>
      <c r="CS225" s="70">
        <f t="shared" si="114"/>
        <v>5.780743515792329</v>
      </c>
      <c r="CW225" s="187">
        <f t="shared" si="115"/>
        <v>4213</v>
      </c>
      <c r="CX225" s="179">
        <f t="shared" si="116"/>
        <v>0.84099999999999997</v>
      </c>
      <c r="CZ225" s="70">
        <f t="shared" si="117"/>
        <v>4.1588830833596715</v>
      </c>
      <c r="DD225" s="187">
        <f t="shared" si="118"/>
        <v>4200</v>
      </c>
      <c r="DE225" s="179">
        <f t="shared" si="119"/>
        <v>0.25600000000000001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4250</v>
      </c>
      <c r="C226" s="69">
        <f t="shared" si="73"/>
        <v>8.3546742619184631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4172</v>
      </c>
      <c r="J226" s="180">
        <f t="shared" si="76"/>
        <v>1.835294117647059</v>
      </c>
      <c r="K226" s="179">
        <f t="shared" si="77"/>
        <v>6.0839999999999996</v>
      </c>
      <c r="M226" s="70">
        <f t="shared" si="78"/>
        <v>8.3546742619184631</v>
      </c>
      <c r="N226" s="52"/>
      <c r="P226" s="77"/>
      <c r="Q226" s="187">
        <f t="shared" si="79"/>
        <v>4172</v>
      </c>
      <c r="R226" s="179">
        <f t="shared" si="80"/>
        <v>6.0839999999999996</v>
      </c>
      <c r="T226" s="70">
        <f t="shared" si="81"/>
        <v>8.0864102753237823</v>
      </c>
      <c r="U226" s="52"/>
      <c r="W226" s="77"/>
      <c r="X226" s="187">
        <f t="shared" si="82"/>
        <v>4174</v>
      </c>
      <c r="Y226" s="179">
        <f t="shared" si="83"/>
        <v>5.7759999999999998</v>
      </c>
      <c r="AA226" s="70">
        <f t="shared" si="84"/>
        <v>8.0030286663847328</v>
      </c>
      <c r="AB226" s="52"/>
      <c r="AD226" s="77"/>
      <c r="AE226" s="187">
        <f t="shared" si="85"/>
        <v>4175</v>
      </c>
      <c r="AF226" s="179">
        <f t="shared" si="86"/>
        <v>5.625</v>
      </c>
      <c r="AH226" s="70">
        <f t="shared" si="87"/>
        <v>7.9120568881790057</v>
      </c>
      <c r="AI226" s="52"/>
      <c r="AK226" s="77"/>
      <c r="AL226" s="187">
        <f t="shared" si="88"/>
        <v>4176</v>
      </c>
      <c r="AM226" s="179">
        <f t="shared" si="89"/>
        <v>5.476</v>
      </c>
      <c r="AO226" s="70">
        <f t="shared" si="90"/>
        <v>7.8119734296220225</v>
      </c>
      <c r="AP226" s="52"/>
      <c r="AR226" s="77"/>
      <c r="AS226" s="187">
        <f t="shared" si="91"/>
        <v>4177</v>
      </c>
      <c r="AT226" s="179">
        <f t="shared" si="92"/>
        <v>5.3289999999999997</v>
      </c>
      <c r="AV226" s="70">
        <f t="shared" si="93"/>
        <v>7.7007477945117984</v>
      </c>
      <c r="AW226" s="52"/>
      <c r="AY226" s="77"/>
      <c r="AZ226" s="187">
        <f t="shared" si="94"/>
        <v>4178</v>
      </c>
      <c r="BA226" s="179">
        <f t="shared" si="95"/>
        <v>5.1840000000000002</v>
      </c>
      <c r="BC226" s="70">
        <f t="shared" si="96"/>
        <v>7.5755846515577927</v>
      </c>
      <c r="BD226" s="52"/>
      <c r="BF226" s="77"/>
      <c r="BG226" s="187">
        <f t="shared" si="97"/>
        <v>4179</v>
      </c>
      <c r="BH226" s="179">
        <f t="shared" si="98"/>
        <v>5.0410000000000004</v>
      </c>
      <c r="BJ226" s="70">
        <f t="shared" si="99"/>
        <v>7.4324838079171194</v>
      </c>
      <c r="BK226" s="52"/>
      <c r="BM226" s="77"/>
      <c r="BN226" s="187">
        <f t="shared" si="100"/>
        <v>4181</v>
      </c>
      <c r="BO226" s="179">
        <f t="shared" si="101"/>
        <v>4.7610000000000001</v>
      </c>
      <c r="BQ226" s="70">
        <f t="shared" si="102"/>
        <v>7.2654297232539529</v>
      </c>
      <c r="BR226" s="52"/>
      <c r="BT226" s="77"/>
      <c r="BU226" s="187">
        <f t="shared" si="103"/>
        <v>4183</v>
      </c>
      <c r="BV226" s="179">
        <f t="shared" si="104"/>
        <v>4.4889999999999999</v>
      </c>
      <c r="BX226" s="70">
        <f t="shared" si="105"/>
        <v>7.0647590277918022</v>
      </c>
      <c r="BY226" s="52"/>
      <c r="CA226" s="77"/>
      <c r="CB226" s="187">
        <f t="shared" si="106"/>
        <v>4186</v>
      </c>
      <c r="CC226" s="179">
        <f t="shared" si="107"/>
        <v>4.0960000000000001</v>
      </c>
      <c r="CE226" s="70">
        <f t="shared" si="108"/>
        <v>6.8134445995108956</v>
      </c>
      <c r="CF226" s="52"/>
      <c r="CH226" s="77"/>
      <c r="CI226" s="187">
        <f t="shared" si="109"/>
        <v>4189</v>
      </c>
      <c r="CJ226" s="179">
        <f t="shared" si="110"/>
        <v>3.7210000000000001</v>
      </c>
      <c r="CL226" s="70">
        <f t="shared" si="111"/>
        <v>6.4769723628896827</v>
      </c>
      <c r="CM226" s="52"/>
      <c r="CO226" s="77"/>
      <c r="CP226" s="187">
        <f t="shared" si="112"/>
        <v>4194</v>
      </c>
      <c r="CQ226" s="179">
        <f t="shared" si="113"/>
        <v>3.1360000000000001</v>
      </c>
      <c r="CS226" s="70">
        <f t="shared" si="114"/>
        <v>5.9661467391236922</v>
      </c>
      <c r="CT226" s="52"/>
      <c r="CV226" s="77"/>
      <c r="CW226" s="187">
        <f t="shared" si="115"/>
        <v>4199</v>
      </c>
      <c r="CX226" s="179">
        <f t="shared" si="116"/>
        <v>2.601</v>
      </c>
      <c r="CZ226" s="70">
        <f t="shared" si="117"/>
        <v>4.8675344504555822</v>
      </c>
      <c r="DA226" s="52"/>
      <c r="DC226" s="77"/>
      <c r="DD226" s="187">
        <f t="shared" si="118"/>
        <v>4194</v>
      </c>
      <c r="DE226" s="179">
        <f t="shared" si="119"/>
        <v>3.1360000000000001</v>
      </c>
    </row>
    <row r="227" spans="1:109" ht="15" customHeight="1">
      <c r="A227" s="21">
        <f t="shared" si="120"/>
        <v>2011</v>
      </c>
      <c r="B227" s="176">
        <f t="shared" si="120"/>
        <v>4245</v>
      </c>
      <c r="C227" s="69">
        <f t="shared" si="73"/>
        <v>8.3534970987454482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4148</v>
      </c>
      <c r="J227" s="180">
        <f t="shared" si="76"/>
        <v>2.2850412249705534</v>
      </c>
      <c r="K227" s="179">
        <f t="shared" si="77"/>
        <v>9.4090000000000007</v>
      </c>
      <c r="M227" s="70">
        <f t="shared" si="78"/>
        <v>8.3534970987454482</v>
      </c>
      <c r="N227" s="52"/>
      <c r="O227" s="27"/>
      <c r="P227" s="77"/>
      <c r="Q227" s="187">
        <f t="shared" si="79"/>
        <v>4148</v>
      </c>
      <c r="R227" s="179">
        <f t="shared" si="80"/>
        <v>9.4090000000000007</v>
      </c>
      <c r="T227" s="70">
        <f t="shared" si="81"/>
        <v>8.0848706291381909</v>
      </c>
      <c r="U227" s="52"/>
      <c r="V227" s="27"/>
      <c r="W227" s="77"/>
      <c r="X227" s="187">
        <f t="shared" si="82"/>
        <v>4151</v>
      </c>
      <c r="Y227" s="179">
        <f t="shared" si="83"/>
        <v>8.8360000000000003</v>
      </c>
      <c r="AA227" s="70">
        <f t="shared" si="84"/>
        <v>8.0013550258267028</v>
      </c>
      <c r="AB227" s="52"/>
      <c r="AC227" s="27"/>
      <c r="AD227" s="77"/>
      <c r="AE227" s="187">
        <f t="shared" si="85"/>
        <v>4152</v>
      </c>
      <c r="AF227" s="179">
        <f t="shared" si="86"/>
        <v>8.6489999999999991</v>
      </c>
      <c r="AH227" s="70">
        <f t="shared" si="87"/>
        <v>7.9102237070973445</v>
      </c>
      <c r="AI227" s="52"/>
      <c r="AJ227" s="27"/>
      <c r="AK227" s="77"/>
      <c r="AL227" s="187">
        <f t="shared" si="88"/>
        <v>4153</v>
      </c>
      <c r="AM227" s="179">
        <f t="shared" si="89"/>
        <v>8.4640000000000004</v>
      </c>
      <c r="AO227" s="70">
        <f t="shared" si="90"/>
        <v>7.8099470864767904</v>
      </c>
      <c r="AP227" s="52"/>
      <c r="AQ227" s="27"/>
      <c r="AR227" s="77"/>
      <c r="AS227" s="187">
        <f t="shared" si="91"/>
        <v>4154</v>
      </c>
      <c r="AT227" s="179">
        <f t="shared" si="92"/>
        <v>8.2810000000000006</v>
      </c>
      <c r="AV227" s="70">
        <f t="shared" si="93"/>
        <v>7.6984827878809465</v>
      </c>
      <c r="AW227" s="52"/>
      <c r="AX227" s="27"/>
      <c r="AY227" s="77"/>
      <c r="AZ227" s="187">
        <f t="shared" si="94"/>
        <v>4156</v>
      </c>
      <c r="BA227" s="179">
        <f t="shared" si="95"/>
        <v>7.9210000000000003</v>
      </c>
      <c r="BC227" s="70">
        <f t="shared" si="96"/>
        <v>7.5730172560525464</v>
      </c>
      <c r="BD227" s="52"/>
      <c r="BE227" s="27"/>
      <c r="BF227" s="77"/>
      <c r="BG227" s="187">
        <f t="shared" si="97"/>
        <v>4158</v>
      </c>
      <c r="BH227" s="179">
        <f t="shared" si="98"/>
        <v>7.569</v>
      </c>
      <c r="BJ227" s="70">
        <f t="shared" si="99"/>
        <v>7.4295208427864621</v>
      </c>
      <c r="BK227" s="52"/>
      <c r="BL227" s="27"/>
      <c r="BM227" s="77"/>
      <c r="BN227" s="187">
        <f t="shared" si="100"/>
        <v>4160</v>
      </c>
      <c r="BO227" s="179">
        <f t="shared" si="101"/>
        <v>7.2249999999999996</v>
      </c>
      <c r="BQ227" s="70">
        <f t="shared" si="102"/>
        <v>7.2619270927027513</v>
      </c>
      <c r="BR227" s="52"/>
      <c r="BS227" s="27"/>
      <c r="BT227" s="77"/>
      <c r="BU227" s="187">
        <f t="shared" si="103"/>
        <v>4163</v>
      </c>
      <c r="BV227" s="179">
        <f t="shared" si="104"/>
        <v>6.7240000000000002</v>
      </c>
      <c r="BX227" s="70">
        <f t="shared" si="105"/>
        <v>7.0604763659998007</v>
      </c>
      <c r="BY227" s="52"/>
      <c r="BZ227" s="27"/>
      <c r="CA227" s="77"/>
      <c r="CB227" s="187">
        <f t="shared" si="106"/>
        <v>4167</v>
      </c>
      <c r="CC227" s="179">
        <f t="shared" si="107"/>
        <v>6.0839999999999996</v>
      </c>
      <c r="CE227" s="70">
        <f t="shared" si="108"/>
        <v>6.8079349436999257</v>
      </c>
      <c r="CF227" s="52"/>
      <c r="CG227" s="27"/>
      <c r="CH227" s="77"/>
      <c r="CI227" s="187">
        <f t="shared" si="109"/>
        <v>4172</v>
      </c>
      <c r="CJ227" s="179">
        <f t="shared" si="110"/>
        <v>5.3289999999999997</v>
      </c>
      <c r="CL227" s="70">
        <f t="shared" si="111"/>
        <v>6.4692503167957724</v>
      </c>
      <c r="CM227" s="52"/>
      <c r="CN227" s="27"/>
      <c r="CO227" s="77"/>
      <c r="CP227" s="187">
        <f t="shared" si="112"/>
        <v>4178</v>
      </c>
      <c r="CQ227" s="179">
        <f t="shared" si="113"/>
        <v>4.4889999999999999</v>
      </c>
      <c r="CS227" s="70">
        <f t="shared" si="114"/>
        <v>5.9532433342877846</v>
      </c>
      <c r="CT227" s="52"/>
      <c r="CU227" s="27"/>
      <c r="CV227" s="77"/>
      <c r="CW227" s="187">
        <f t="shared" si="115"/>
        <v>4187</v>
      </c>
      <c r="CX227" s="179">
        <f t="shared" si="116"/>
        <v>3.3639999999999999</v>
      </c>
      <c r="CZ227" s="70">
        <f t="shared" si="117"/>
        <v>4.8283137373023015</v>
      </c>
      <c r="DA227" s="52"/>
      <c r="DB227" s="27"/>
      <c r="DC227" s="77"/>
      <c r="DD227" s="187">
        <f t="shared" si="118"/>
        <v>4188</v>
      </c>
      <c r="DE227" s="179">
        <f t="shared" si="119"/>
        <v>3.2490000000000001</v>
      </c>
    </row>
    <row r="228" spans="1:109" s="27" customFormat="1" ht="15" customHeight="1">
      <c r="A228" s="21">
        <f t="shared" si="120"/>
        <v>2012</v>
      </c>
      <c r="B228" s="176">
        <f t="shared" si="120"/>
        <v>4145</v>
      </c>
      <c r="C228" s="69">
        <f t="shared" si="73"/>
        <v>8.3296580675693956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4125</v>
      </c>
      <c r="J228" s="180">
        <f t="shared" si="76"/>
        <v>0.48250904704463204</v>
      </c>
      <c r="K228" s="179">
        <f t="shared" si="77"/>
        <v>0.4</v>
      </c>
      <c r="M228" s="70">
        <f t="shared" si="78"/>
        <v>8.3296580675693956</v>
      </c>
      <c r="N228" s="52"/>
      <c r="P228" s="34"/>
      <c r="Q228" s="187">
        <f t="shared" si="79"/>
        <v>4125</v>
      </c>
      <c r="R228" s="179">
        <f t="shared" si="80"/>
        <v>0.4</v>
      </c>
      <c r="T228" s="70">
        <f t="shared" si="81"/>
        <v>8.0535691691345406</v>
      </c>
      <c r="U228" s="52"/>
      <c r="W228" s="34"/>
      <c r="X228" s="187">
        <f t="shared" si="82"/>
        <v>4129</v>
      </c>
      <c r="Y228" s="179">
        <f t="shared" si="83"/>
        <v>0.25600000000000001</v>
      </c>
      <c r="AA228" s="70">
        <f t="shared" si="84"/>
        <v>7.9672801789422003</v>
      </c>
      <c r="AB228" s="52"/>
      <c r="AD228" s="34"/>
      <c r="AE228" s="187">
        <f t="shared" si="85"/>
        <v>4130</v>
      </c>
      <c r="AF228" s="179">
        <f t="shared" si="86"/>
        <v>0.22500000000000001</v>
      </c>
      <c r="AH228" s="70">
        <f t="shared" si="87"/>
        <v>7.8728361750257241</v>
      </c>
      <c r="AI228" s="52"/>
      <c r="AK228" s="34"/>
      <c r="AL228" s="187">
        <f t="shared" si="88"/>
        <v>4132</v>
      </c>
      <c r="AM228" s="179">
        <f t="shared" si="89"/>
        <v>0.16900000000000001</v>
      </c>
      <c r="AO228" s="70">
        <f t="shared" si="90"/>
        <v>7.7685333009260331</v>
      </c>
      <c r="AP228" s="52"/>
      <c r="AR228" s="34"/>
      <c r="AS228" s="187">
        <f t="shared" si="91"/>
        <v>4134</v>
      </c>
      <c r="AT228" s="179">
        <f t="shared" si="92"/>
        <v>0.121</v>
      </c>
      <c r="AV228" s="70">
        <f t="shared" si="93"/>
        <v>7.6520707461164816</v>
      </c>
      <c r="AW228" s="52"/>
      <c r="AY228" s="34"/>
      <c r="AZ228" s="187">
        <f t="shared" si="94"/>
        <v>4136</v>
      </c>
      <c r="BA228" s="179">
        <f t="shared" si="95"/>
        <v>8.1000000000000003E-2</v>
      </c>
      <c r="BC228" s="70">
        <f t="shared" si="96"/>
        <v>7.5202345564746276</v>
      </c>
      <c r="BD228" s="52"/>
      <c r="BF228" s="34"/>
      <c r="BG228" s="187">
        <f t="shared" si="97"/>
        <v>4138</v>
      </c>
      <c r="BH228" s="179">
        <f t="shared" si="98"/>
        <v>4.9000000000000002E-2</v>
      </c>
      <c r="BJ228" s="70">
        <f t="shared" si="99"/>
        <v>7.3683396863113808</v>
      </c>
      <c r="BK228" s="52"/>
      <c r="BM228" s="34"/>
      <c r="BN228" s="187">
        <f t="shared" si="100"/>
        <v>4141</v>
      </c>
      <c r="BO228" s="179">
        <f t="shared" si="101"/>
        <v>1.6E-2</v>
      </c>
      <c r="BQ228" s="70">
        <f t="shared" si="102"/>
        <v>7.1891677384203225</v>
      </c>
      <c r="BR228" s="52"/>
      <c r="BT228" s="34"/>
      <c r="BU228" s="187">
        <f t="shared" si="103"/>
        <v>4145</v>
      </c>
      <c r="BV228" s="179">
        <f t="shared" si="104"/>
        <v>0</v>
      </c>
      <c r="BX228" s="70">
        <f t="shared" si="105"/>
        <v>6.9707300781435251</v>
      </c>
      <c r="BY228" s="52"/>
      <c r="CA228" s="34"/>
      <c r="CB228" s="187">
        <f t="shared" si="106"/>
        <v>4149</v>
      </c>
      <c r="CC228" s="179">
        <f t="shared" si="107"/>
        <v>1.6E-2</v>
      </c>
      <c r="CE228" s="70">
        <f t="shared" si="108"/>
        <v>6.6908422774185636</v>
      </c>
      <c r="CF228" s="52"/>
      <c r="CH228" s="34"/>
      <c r="CI228" s="187">
        <f t="shared" si="109"/>
        <v>4155</v>
      </c>
      <c r="CJ228" s="179">
        <f t="shared" si="110"/>
        <v>0.1</v>
      </c>
      <c r="CL228" s="70">
        <f t="shared" si="111"/>
        <v>6.300785794663244</v>
      </c>
      <c r="CM228" s="52"/>
      <c r="CO228" s="34"/>
      <c r="CP228" s="187">
        <f t="shared" si="112"/>
        <v>4164</v>
      </c>
      <c r="CQ228" s="179">
        <f t="shared" si="113"/>
        <v>0.36099999999999999</v>
      </c>
      <c r="CS228" s="70">
        <f t="shared" si="114"/>
        <v>5.6524891802686508</v>
      </c>
      <c r="CT228" s="52"/>
      <c r="CV228" s="34"/>
      <c r="CW228" s="187">
        <f t="shared" si="115"/>
        <v>4175</v>
      </c>
      <c r="CX228" s="179">
        <f t="shared" si="116"/>
        <v>0.9</v>
      </c>
      <c r="CZ228" s="70">
        <f t="shared" si="117"/>
        <v>3.2188758248682006</v>
      </c>
      <c r="DA228" s="52"/>
      <c r="DC228" s="34"/>
      <c r="DD228" s="187">
        <f t="shared" si="118"/>
        <v>4183</v>
      </c>
      <c r="DE228" s="179">
        <f t="shared" si="119"/>
        <v>1.444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4131</v>
      </c>
      <c r="C229" s="78">
        <f t="shared" si="73"/>
        <v>8.3262747873967644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4104</v>
      </c>
      <c r="J229" s="186">
        <f t="shared" si="76"/>
        <v>0.65359477124183007</v>
      </c>
      <c r="K229" s="185">
        <f t="shared" si="77"/>
        <v>0.72899999999999998</v>
      </c>
      <c r="M229" s="81">
        <f t="shared" si="78"/>
        <v>8.3262747873967644</v>
      </c>
      <c r="N229" s="53"/>
      <c r="O229" s="32"/>
      <c r="P229" s="80"/>
      <c r="Q229" s="207">
        <f t="shared" si="79"/>
        <v>4104</v>
      </c>
      <c r="R229" s="185">
        <f t="shared" si="80"/>
        <v>0.72899999999999998</v>
      </c>
      <c r="T229" s="81">
        <f t="shared" si="81"/>
        <v>8.049107721326406</v>
      </c>
      <c r="U229" s="53"/>
      <c r="V229" s="32"/>
      <c r="W229" s="80"/>
      <c r="X229" s="207">
        <f t="shared" si="82"/>
        <v>4108</v>
      </c>
      <c r="Y229" s="185">
        <f t="shared" si="83"/>
        <v>0.52900000000000003</v>
      </c>
      <c r="AA229" s="81">
        <f t="shared" si="84"/>
        <v>7.9624156801210644</v>
      </c>
      <c r="AB229" s="53"/>
      <c r="AC229" s="32"/>
      <c r="AD229" s="80"/>
      <c r="AE229" s="207">
        <f t="shared" si="85"/>
        <v>4110</v>
      </c>
      <c r="AF229" s="185">
        <f t="shared" si="86"/>
        <v>0.441</v>
      </c>
      <c r="AH229" s="81">
        <f t="shared" si="87"/>
        <v>7.8674885686991285</v>
      </c>
      <c r="AI229" s="53"/>
      <c r="AJ229" s="32"/>
      <c r="AK229" s="80"/>
      <c r="AL229" s="207">
        <f t="shared" si="88"/>
        <v>4112</v>
      </c>
      <c r="AM229" s="185">
        <f t="shared" si="89"/>
        <v>0.36099999999999999</v>
      </c>
      <c r="AO229" s="81">
        <f t="shared" si="90"/>
        <v>7.7625960485400691</v>
      </c>
      <c r="AP229" s="53"/>
      <c r="AQ229" s="32"/>
      <c r="AR229" s="80"/>
      <c r="AS229" s="207">
        <f t="shared" si="91"/>
        <v>4114</v>
      </c>
      <c r="AT229" s="185">
        <f t="shared" si="92"/>
        <v>0.28899999999999998</v>
      </c>
      <c r="AV229" s="81">
        <f t="shared" si="93"/>
        <v>7.6453976994286332</v>
      </c>
      <c r="AW229" s="53"/>
      <c r="AX229" s="32"/>
      <c r="AY229" s="80"/>
      <c r="AZ229" s="207">
        <f t="shared" si="94"/>
        <v>4116</v>
      </c>
      <c r="BA229" s="185">
        <f t="shared" si="95"/>
        <v>0.22500000000000001</v>
      </c>
      <c r="BC229" s="81">
        <f t="shared" si="96"/>
        <v>7.5126175446745105</v>
      </c>
      <c r="BD229" s="53"/>
      <c r="BE229" s="32"/>
      <c r="BF229" s="80"/>
      <c r="BG229" s="207">
        <f t="shared" si="97"/>
        <v>4119</v>
      </c>
      <c r="BH229" s="185">
        <f t="shared" si="98"/>
        <v>0.14399999999999999</v>
      </c>
      <c r="BJ229" s="81">
        <f t="shared" si="99"/>
        <v>7.3594676382556212</v>
      </c>
      <c r="BK229" s="53"/>
      <c r="BL229" s="32"/>
      <c r="BM229" s="80"/>
      <c r="BN229" s="207">
        <f t="shared" si="100"/>
        <v>4123</v>
      </c>
      <c r="BO229" s="185">
        <f t="shared" si="101"/>
        <v>6.4000000000000001E-2</v>
      </c>
      <c r="BQ229" s="81">
        <f t="shared" si="102"/>
        <v>7.1785454837636999</v>
      </c>
      <c r="BR229" s="53"/>
      <c r="BS229" s="32"/>
      <c r="BT229" s="80"/>
      <c r="BU229" s="207">
        <f t="shared" si="103"/>
        <v>4127</v>
      </c>
      <c r="BV229" s="185">
        <f t="shared" si="104"/>
        <v>1.6E-2</v>
      </c>
      <c r="BX229" s="81">
        <f t="shared" si="105"/>
        <v>6.9574973708769514</v>
      </c>
      <c r="BY229" s="53"/>
      <c r="BZ229" s="32"/>
      <c r="CA229" s="80"/>
      <c r="CB229" s="207">
        <f t="shared" si="106"/>
        <v>4133</v>
      </c>
      <c r="CC229" s="185">
        <f t="shared" si="107"/>
        <v>4.0000000000000001E-3</v>
      </c>
      <c r="CE229" s="81">
        <f t="shared" si="108"/>
        <v>6.6732979677676543</v>
      </c>
      <c r="CF229" s="53"/>
      <c r="CG229" s="32"/>
      <c r="CH229" s="80"/>
      <c r="CI229" s="207">
        <f t="shared" si="109"/>
        <v>4140</v>
      </c>
      <c r="CJ229" s="185">
        <f t="shared" si="110"/>
        <v>8.1000000000000003E-2</v>
      </c>
      <c r="CL229" s="81">
        <f t="shared" si="111"/>
        <v>6.2747620212419388</v>
      </c>
      <c r="CM229" s="53"/>
      <c r="CN229" s="32"/>
      <c r="CO229" s="80"/>
      <c r="CP229" s="207">
        <f t="shared" si="112"/>
        <v>4150</v>
      </c>
      <c r="CQ229" s="185">
        <f t="shared" si="113"/>
        <v>0.36099999999999999</v>
      </c>
      <c r="CS229" s="81">
        <f t="shared" si="114"/>
        <v>5.602118820879701</v>
      </c>
      <c r="CT229" s="53"/>
      <c r="CU229" s="32"/>
      <c r="CV229" s="80"/>
      <c r="CW229" s="207">
        <f t="shared" si="115"/>
        <v>4165</v>
      </c>
      <c r="CX229" s="185">
        <f t="shared" si="116"/>
        <v>1.1559999999999999</v>
      </c>
      <c r="CZ229" s="81">
        <f t="shared" si="117"/>
        <v>2.3978952727983707</v>
      </c>
      <c r="DA229" s="53"/>
      <c r="DB229" s="32"/>
      <c r="DC229" s="80"/>
      <c r="DD229" s="207">
        <f t="shared" si="118"/>
        <v>4179</v>
      </c>
      <c r="DE229" s="185">
        <f t="shared" si="119"/>
        <v>2.3039999999999998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4084</v>
      </c>
      <c r="C230" s="54"/>
      <c r="D230" s="22">
        <v>21</v>
      </c>
      <c r="E230" s="22"/>
      <c r="F230" s="55"/>
      <c r="G230" s="82"/>
      <c r="H230" s="34"/>
      <c r="I230" s="179">
        <f t="shared" si="75"/>
        <v>4084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4065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4065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4047</v>
      </c>
      <c r="C232" s="54"/>
      <c r="D232" s="22">
        <v>23</v>
      </c>
      <c r="E232" s="22"/>
      <c r="F232" s="200">
        <f>O213</f>
        <v>0</v>
      </c>
      <c r="G232" s="203">
        <f>O219</f>
        <v>0.93042530680020086</v>
      </c>
      <c r="H232" s="222">
        <f>O220</f>
        <v>206.64800000000005</v>
      </c>
      <c r="I232" s="179">
        <f t="shared" si="75"/>
        <v>4047</v>
      </c>
      <c r="J232" s="187"/>
      <c r="K232" s="187"/>
      <c r="M232" s="200" t="s">
        <v>48</v>
      </c>
      <c r="N232" s="200">
        <f>MIN(B210:B229)</f>
        <v>4131</v>
      </c>
      <c r="O232" s="200"/>
      <c r="P232" s="200"/>
      <c r="Q232" s="200"/>
      <c r="R232" s="200"/>
      <c r="S232" s="200"/>
      <c r="T232" s="200" t="s">
        <v>48</v>
      </c>
      <c r="U232" s="200">
        <f>N232</f>
        <v>4131</v>
      </c>
      <c r="V232" s="200"/>
      <c r="W232" s="200"/>
      <c r="X232" s="200"/>
      <c r="Y232" s="200"/>
      <c r="Z232" s="200"/>
      <c r="AA232" s="200" t="s">
        <v>48</v>
      </c>
      <c r="AB232" s="200">
        <f>U232</f>
        <v>4131</v>
      </c>
      <c r="AH232" s="200" t="s">
        <v>48</v>
      </c>
      <c r="AI232" s="200">
        <f>AB232</f>
        <v>4131</v>
      </c>
      <c r="AO232" s="200" t="s">
        <v>48</v>
      </c>
      <c r="AP232" s="200">
        <f>AI232</f>
        <v>4131</v>
      </c>
      <c r="AV232" s="200" t="s">
        <v>48</v>
      </c>
      <c r="AW232" s="200">
        <f>AP232</f>
        <v>4131</v>
      </c>
      <c r="BC232" s="200" t="s">
        <v>48</v>
      </c>
      <c r="BD232" s="200">
        <f>AW232</f>
        <v>4131</v>
      </c>
      <c r="BJ232" s="200" t="s">
        <v>48</v>
      </c>
      <c r="BK232" s="200">
        <f>BD232</f>
        <v>4131</v>
      </c>
      <c r="BQ232" s="200" t="s">
        <v>48</v>
      </c>
      <c r="BR232" s="200">
        <f>BK232</f>
        <v>4131</v>
      </c>
      <c r="BX232" s="200" t="s">
        <v>48</v>
      </c>
      <c r="BY232" s="200">
        <f>BR232</f>
        <v>4131</v>
      </c>
      <c r="CE232" s="200" t="s">
        <v>48</v>
      </c>
      <c r="CF232" s="200">
        <f>BY232</f>
        <v>4131</v>
      </c>
      <c r="CL232" s="200" t="s">
        <v>48</v>
      </c>
      <c r="CM232" s="200">
        <f>CF232</f>
        <v>4131</v>
      </c>
      <c r="CS232" s="200" t="s">
        <v>48</v>
      </c>
      <c r="CT232" s="200">
        <f>CM232</f>
        <v>4131</v>
      </c>
      <c r="CZ232" s="200" t="s">
        <v>48</v>
      </c>
      <c r="DA232" s="200">
        <f>CT232</f>
        <v>4131</v>
      </c>
    </row>
    <row r="233" spans="1:109" ht="15" customHeight="1">
      <c r="A233" s="21">
        <f t="shared" si="120"/>
        <v>2017</v>
      </c>
      <c r="B233" s="176">
        <f t="shared" si="121"/>
        <v>4029</v>
      </c>
      <c r="C233" s="54"/>
      <c r="D233" s="22">
        <v>24</v>
      </c>
      <c r="E233" s="22"/>
      <c r="F233" s="200">
        <f>V213</f>
        <v>1000</v>
      </c>
      <c r="G233" s="203">
        <f>V219</f>
        <v>0.92776734695382312</v>
      </c>
      <c r="H233" s="222">
        <f>V220</f>
        <v>214.86700000000005</v>
      </c>
      <c r="I233" s="179">
        <f t="shared" si="75"/>
        <v>4029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4013</v>
      </c>
      <c r="C234" s="54"/>
      <c r="D234" s="22">
        <v>25</v>
      </c>
      <c r="E234" s="22"/>
      <c r="F234" s="200">
        <f>AC213</f>
        <v>1260</v>
      </c>
      <c r="G234" s="203">
        <f>AC219</f>
        <v>0.92692698104664084</v>
      </c>
      <c r="H234" s="222">
        <f>AC220</f>
        <v>217.53099999999998</v>
      </c>
      <c r="I234" s="179">
        <f t="shared" si="75"/>
        <v>4013</v>
      </c>
      <c r="J234" s="187"/>
      <c r="K234" s="187"/>
      <c r="M234" s="200" t="s">
        <v>50</v>
      </c>
      <c r="N234" s="200">
        <v>260</v>
      </c>
      <c r="O234" s="200"/>
      <c r="P234" s="200"/>
      <c r="Q234" s="200"/>
      <c r="R234" s="200"/>
      <c r="S234" s="200"/>
      <c r="T234" s="200" t="s">
        <v>50</v>
      </c>
      <c r="U234" s="200">
        <f>N234</f>
        <v>260</v>
      </c>
      <c r="V234" s="200"/>
      <c r="W234" s="200"/>
      <c r="X234" s="200"/>
      <c r="Y234" s="200"/>
      <c r="Z234" s="200"/>
      <c r="AA234" s="200" t="s">
        <v>50</v>
      </c>
      <c r="AB234" s="200">
        <f>U234</f>
        <v>260</v>
      </c>
      <c r="AH234" s="200" t="s">
        <v>50</v>
      </c>
      <c r="AI234" s="200">
        <f>AB234</f>
        <v>260</v>
      </c>
      <c r="AO234" s="200" t="s">
        <v>50</v>
      </c>
      <c r="AP234" s="200">
        <f>AI234</f>
        <v>260</v>
      </c>
      <c r="AV234" s="200" t="s">
        <v>50</v>
      </c>
      <c r="AW234" s="200">
        <f>AP234</f>
        <v>260</v>
      </c>
      <c r="BC234" s="200" t="s">
        <v>50</v>
      </c>
      <c r="BD234" s="200">
        <f>AW234</f>
        <v>260</v>
      </c>
      <c r="BJ234" s="200" t="s">
        <v>50</v>
      </c>
      <c r="BK234" s="200">
        <f>BD234</f>
        <v>260</v>
      </c>
      <c r="BQ234" s="200" t="s">
        <v>50</v>
      </c>
      <c r="BR234" s="200">
        <f>BK234</f>
        <v>260</v>
      </c>
      <c r="BX234" s="200" t="s">
        <v>50</v>
      </c>
      <c r="BY234" s="200">
        <f>BR234</f>
        <v>260</v>
      </c>
      <c r="CE234" s="200" t="s">
        <v>50</v>
      </c>
      <c r="CF234" s="200">
        <f>BY234</f>
        <v>260</v>
      </c>
      <c r="CL234" s="200" t="s">
        <v>50</v>
      </c>
      <c r="CM234" s="200">
        <f>CF234</f>
        <v>260</v>
      </c>
      <c r="CS234" s="200" t="s">
        <v>50</v>
      </c>
      <c r="CT234" s="200">
        <f>CM234</f>
        <v>260</v>
      </c>
      <c r="CZ234" s="200" t="s">
        <v>50</v>
      </c>
      <c r="DA234" s="200">
        <f>CT234</f>
        <v>260</v>
      </c>
    </row>
    <row r="235" spans="1:109" ht="15" customHeight="1">
      <c r="A235" s="21">
        <f t="shared" si="120"/>
        <v>2019</v>
      </c>
      <c r="B235" s="176">
        <f t="shared" si="121"/>
        <v>3997</v>
      </c>
      <c r="C235" s="54"/>
      <c r="D235" s="22">
        <v>26</v>
      </c>
      <c r="E235" s="22"/>
      <c r="F235" s="200">
        <f>AJ213</f>
        <v>1520</v>
      </c>
      <c r="G235" s="203">
        <f>AJ219</f>
        <v>0.92546475258789318</v>
      </c>
      <c r="H235" s="222">
        <f>AJ220</f>
        <v>222.09499999999991</v>
      </c>
      <c r="I235" s="179">
        <f t="shared" si="75"/>
        <v>3997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3982</v>
      </c>
      <c r="C236" s="54"/>
      <c r="D236" s="22">
        <v>27</v>
      </c>
      <c r="E236" s="22"/>
      <c r="F236" s="200">
        <f>AQ213</f>
        <v>1780</v>
      </c>
      <c r="G236" s="203">
        <f>AQ219</f>
        <v>0.92379376570840011</v>
      </c>
      <c r="H236" s="222">
        <f>AQ220</f>
        <v>227.352</v>
      </c>
      <c r="I236" s="179">
        <f t="shared" si="75"/>
        <v>3982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3967</v>
      </c>
      <c r="C237" s="54"/>
      <c r="D237" s="22">
        <v>28</v>
      </c>
      <c r="E237" s="22"/>
      <c r="F237" s="200">
        <f>AX213</f>
        <v>2040</v>
      </c>
      <c r="G237" s="203">
        <f>AX219</f>
        <v>0.92181108428728331</v>
      </c>
      <c r="H237" s="222">
        <f>AX220</f>
        <v>233.78199999999998</v>
      </c>
      <c r="I237" s="179">
        <f t="shared" si="75"/>
        <v>3967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3953</v>
      </c>
      <c r="C238" s="54"/>
      <c r="D238" s="22">
        <v>29</v>
      </c>
      <c r="E238" s="22"/>
      <c r="F238" s="200">
        <f>BE213</f>
        <v>2300</v>
      </c>
      <c r="G238" s="203">
        <f>BE219</f>
        <v>0.91905571675877984</v>
      </c>
      <c r="H238" s="222">
        <f>BE220</f>
        <v>242.75</v>
      </c>
      <c r="I238" s="179">
        <f t="shared" si="75"/>
        <v>3953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3940</v>
      </c>
      <c r="C239" s="54"/>
      <c r="D239" s="22">
        <v>30</v>
      </c>
      <c r="E239" s="22"/>
      <c r="F239" s="200">
        <f>BL213</f>
        <v>2560</v>
      </c>
      <c r="G239" s="203">
        <f>BL219</f>
        <v>0.91534933637911553</v>
      </c>
      <c r="H239" s="222">
        <f>BL220</f>
        <v>255.03199999999995</v>
      </c>
      <c r="I239" s="179">
        <f t="shared" si="75"/>
        <v>3940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3927</v>
      </c>
      <c r="C240" s="54"/>
      <c r="D240" s="22">
        <v>31</v>
      </c>
      <c r="E240" s="22"/>
      <c r="F240" s="200">
        <f>BS213</f>
        <v>2820</v>
      </c>
      <c r="G240" s="203">
        <f>BS219</f>
        <v>0.91022686212080883</v>
      </c>
      <c r="H240" s="222">
        <f>BS220</f>
        <v>272.65699999999998</v>
      </c>
      <c r="I240" s="179">
        <f t="shared" si="75"/>
        <v>3927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3914</v>
      </c>
      <c r="C241" s="54"/>
      <c r="D241" s="22">
        <v>32</v>
      </c>
      <c r="E241" s="22"/>
      <c r="F241" s="200">
        <f>BZ213</f>
        <v>3080</v>
      </c>
      <c r="G241" s="203">
        <f>BZ219</f>
        <v>0.90263711367888022</v>
      </c>
      <c r="H241" s="222">
        <f>BZ220</f>
        <v>299.83299999999997</v>
      </c>
      <c r="I241" s="179">
        <f t="shared" si="75"/>
        <v>3914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3902</v>
      </c>
      <c r="C242" s="54"/>
      <c r="D242" s="22">
        <v>33</v>
      </c>
      <c r="E242" s="22"/>
      <c r="F242" s="200">
        <f>CG213</f>
        <v>3340</v>
      </c>
      <c r="G242" s="203">
        <f>CG219</f>
        <v>0.88984614421974928</v>
      </c>
      <c r="H242" s="222">
        <f>CG220</f>
        <v>349.06700000000006</v>
      </c>
      <c r="I242" s="179">
        <f t="shared" si="75"/>
        <v>3902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3890</v>
      </c>
      <c r="C243" s="54"/>
      <c r="D243" s="22">
        <v>34</v>
      </c>
      <c r="E243" s="22"/>
      <c r="F243" s="200">
        <f>CN213</f>
        <v>3600</v>
      </c>
      <c r="G243" s="203">
        <f>CN219</f>
        <v>0.86630205037968522</v>
      </c>
      <c r="H243" s="222">
        <f>CN220</f>
        <v>451.02500000000003</v>
      </c>
      <c r="I243" s="179">
        <f t="shared" si="75"/>
        <v>3890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3879</v>
      </c>
      <c r="C244" s="54"/>
      <c r="D244" s="22">
        <v>35</v>
      </c>
      <c r="E244" s="22"/>
      <c r="F244" s="200">
        <f>CU213</f>
        <v>3860</v>
      </c>
      <c r="G244" s="203">
        <f>CU219</f>
        <v>0.81241819639676627</v>
      </c>
      <c r="H244" s="222">
        <f>CU220</f>
        <v>762.33999999999992</v>
      </c>
      <c r="I244" s="179">
        <f t="shared" si="75"/>
        <v>3879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3868</v>
      </c>
      <c r="C245" s="54"/>
      <c r="D245" s="22">
        <v>36</v>
      </c>
      <c r="E245" s="22"/>
      <c r="F245" s="200">
        <f>DB213</f>
        <v>4120</v>
      </c>
      <c r="G245" s="203">
        <f>DB219</f>
        <v>0.57952783401346175</v>
      </c>
      <c r="H245" s="222">
        <f>DB220</f>
        <v>6741.0350000000017</v>
      </c>
      <c r="I245" s="179">
        <f t="shared" si="75"/>
        <v>3868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3857</v>
      </c>
      <c r="C246" s="54"/>
      <c r="D246" s="22">
        <v>37</v>
      </c>
      <c r="E246" s="22"/>
      <c r="F246" s="55"/>
      <c r="G246" s="82"/>
      <c r="H246" s="34"/>
      <c r="I246" s="179">
        <f t="shared" si="75"/>
        <v>3857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3847</v>
      </c>
      <c r="C247" s="54"/>
      <c r="D247" s="22">
        <v>38</v>
      </c>
      <c r="E247" s="22"/>
      <c r="F247" s="55"/>
      <c r="G247" s="82"/>
      <c r="H247" s="34"/>
      <c r="I247" s="179">
        <f t="shared" si="75"/>
        <v>3847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3837</v>
      </c>
      <c r="C248" s="54"/>
      <c r="D248" s="22">
        <v>39</v>
      </c>
      <c r="E248" s="22"/>
      <c r="F248" s="55"/>
      <c r="G248" s="82"/>
      <c r="H248" s="34"/>
      <c r="I248" s="179">
        <f t="shared" si="75"/>
        <v>3837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3827</v>
      </c>
      <c r="C249" s="54"/>
      <c r="D249" s="22">
        <v>40</v>
      </c>
      <c r="E249" s="22"/>
      <c r="F249" s="55"/>
      <c r="G249" s="82"/>
      <c r="H249" s="34"/>
      <c r="I249" s="179">
        <f t="shared" si="75"/>
        <v>3827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3818</v>
      </c>
      <c r="C250" s="195"/>
      <c r="D250" s="35">
        <v>41</v>
      </c>
      <c r="E250" s="35"/>
      <c r="F250" s="56"/>
      <c r="G250" s="84"/>
      <c r="H250" s="37"/>
      <c r="I250" s="189">
        <f t="shared" si="75"/>
        <v>3818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3809</v>
      </c>
      <c r="C251" s="195"/>
      <c r="D251" s="35">
        <v>42</v>
      </c>
      <c r="E251" s="35"/>
      <c r="F251" s="56"/>
      <c r="G251" s="84"/>
      <c r="H251" s="37"/>
      <c r="I251" s="189">
        <f t="shared" si="75"/>
        <v>3809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0.80135514034050115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0.52700860269884342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0.7479282776828251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0.76437725415044067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0.77531351801084814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0.78336026647441936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0.78902438521984475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0.7941391482884208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0.79787789660660224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0.8007752998483243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5319</v>
      </c>
      <c r="C255" s="209">
        <f t="shared" ref="C255:C274" si="124">LN(F$257/B255-1)</f>
        <v>-0.68509545650635828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5071</v>
      </c>
      <c r="J255" s="180">
        <f t="shared" ref="J255:J274" si="126">ABS(B255-I255)/B255*100</f>
        <v>4.6625305508554238</v>
      </c>
      <c r="K255" s="179">
        <f t="shared" ref="K255:K274" si="127">(B255-I255)^2/1000</f>
        <v>61.503999999999998</v>
      </c>
      <c r="M255" s="210">
        <f t="shared" ref="M255:M274" si="128">LN(O$257/$B255-1)</f>
        <v>-8.5790405947422048</v>
      </c>
      <c r="N255" s="40" t="s">
        <v>53</v>
      </c>
      <c r="O255" s="23"/>
      <c r="P255" s="187">
        <f t="shared" ref="P255:P274" si="129">ROUND(O$257/(1+EXP(O$262+O$261*$D255)),$G$1)</f>
        <v>5226</v>
      </c>
      <c r="Q255" s="179">
        <f t="shared" ref="Q255:Q274" si="130">($B255-P255)^2/1000</f>
        <v>8.6489999999999991</v>
      </c>
      <c r="S255" s="210">
        <f t="shared" ref="S255:S274" si="131">LN(U$257/$B255-1)</f>
        <v>-2.0554782885928056</v>
      </c>
      <c r="T255" s="40" t="s">
        <v>53</v>
      </c>
      <c r="U255" s="23"/>
      <c r="V255" s="187">
        <f t="shared" ref="V255:V274" si="132">ROUND(U$257/(1+EXP(U$262+U$261*$D255)),$G$1)</f>
        <v>5078</v>
      </c>
      <c r="W255" s="179">
        <f t="shared" ref="W255:W274" si="133">($B255-V255)^2/1000</f>
        <v>58.081000000000003</v>
      </c>
      <c r="Y255" s="210">
        <f t="shared" ref="Y255:Y274" si="134">LN(AA$257/$B255-1)</f>
        <v>-1.7110661857720246</v>
      </c>
      <c r="Z255" s="40" t="s">
        <v>53</v>
      </c>
      <c r="AA255" s="23"/>
      <c r="AB255" s="187">
        <f t="shared" ref="AB255:AB274" si="135">ROUND(AA$257/(1+EXP(AA$262+AA$261*$D255)),$G$1)</f>
        <v>5075</v>
      </c>
      <c r="AC255" s="179">
        <f t="shared" ref="AC255:AC274" si="136">($B255-AB255)^2/1000</f>
        <v>59.536000000000001</v>
      </c>
      <c r="AE255" s="210">
        <f t="shared" ref="AE255:AE274" si="137">LN(AG$257/$B255-1)</f>
        <v>-1.4553678095377103</v>
      </c>
      <c r="AF255" s="40" t="s">
        <v>53</v>
      </c>
      <c r="AG255" s="23"/>
      <c r="AH255" s="187">
        <f t="shared" ref="AH255:AH274" si="138">ROUND(AG$257/(1+EXP(AG$262+AG$261*$D255)),$G$1)</f>
        <v>5073</v>
      </c>
      <c r="AI255" s="179">
        <f t="shared" ref="AI255:AI274" si="139">($B255-AH255)^2/1000</f>
        <v>60.515999999999998</v>
      </c>
      <c r="AK255" s="210">
        <f t="shared" ref="AK255:AK274" si="140">LN(AM$257/$B255-1)</f>
        <v>-1.251917302483025</v>
      </c>
      <c r="AL255" s="40" t="s">
        <v>53</v>
      </c>
      <c r="AM255" s="23"/>
      <c r="AN255" s="187">
        <f t="shared" ref="AN255:AN274" si="141">ROUND(AM$257/(1+EXP(AM$262+AM$261*$D255)),$G$1)</f>
        <v>5072</v>
      </c>
      <c r="AO255" s="179">
        <f t="shared" ref="AO255:AO274" si="142">($B255-AN255)^2/1000</f>
        <v>61.009</v>
      </c>
      <c r="AQ255" s="210">
        <f t="shared" ref="AQ255:AQ274" si="143">LN(AS$257/$B255-1)</f>
        <v>-1.0829432495663613</v>
      </c>
      <c r="AR255" s="40" t="s">
        <v>53</v>
      </c>
      <c r="AS255" s="23"/>
      <c r="AT255" s="187">
        <f t="shared" ref="AT255:AT274" si="144">ROUND(AS$257/(1+EXP(AS$262+AS$261*$D255)),$G$1)</f>
        <v>5072</v>
      </c>
      <c r="AU255" s="179">
        <f t="shared" ref="AU255:AU274" si="145">($B255-AT255)^2/1000</f>
        <v>61.009</v>
      </c>
      <c r="AW255" s="210">
        <f t="shared" ref="AW255:AW274" si="146">LN(AY$257/$B255-1)</f>
        <v>-0.93843676834868317</v>
      </c>
      <c r="AX255" s="40" t="s">
        <v>53</v>
      </c>
      <c r="AY255" s="23"/>
      <c r="AZ255" s="187">
        <f t="shared" ref="AZ255:AZ274" si="147">ROUND(AY$257/(1+EXP(AY$262+AY$261*$D255)),$G$1)</f>
        <v>5071</v>
      </c>
      <c r="BA255" s="179">
        <f t="shared" ref="BA255:BA274" si="148">($B255-AZ255)^2/1000</f>
        <v>61.503999999999998</v>
      </c>
      <c r="BC255" s="210">
        <f t="shared" ref="BC255:BC274" si="149">LN(BE$257/$B255-1)</f>
        <v>-0.81220005765680481</v>
      </c>
      <c r="BD255" s="40" t="s">
        <v>53</v>
      </c>
      <c r="BE255" s="23"/>
      <c r="BF255" s="187">
        <f t="shared" ref="BF255:BF274" si="150">ROUND(BE$257/(1+EXP(BE$262+BE$261*$D255)),$G$1)</f>
        <v>5071</v>
      </c>
      <c r="BG255" s="179">
        <f t="shared" ref="BG255:BG274" si="151">($B255-BF255)^2/1000</f>
        <v>61.503999999999998</v>
      </c>
      <c r="BI255" s="210">
        <f t="shared" ref="BI255:BI274" si="152">LN(BK$257/$B255-1)</f>
        <v>-0.70012768244518531</v>
      </c>
      <c r="BJ255" s="40" t="s">
        <v>53</v>
      </c>
      <c r="BK255" s="23"/>
      <c r="BL255" s="187">
        <f t="shared" ref="BL255:BL274" si="153">ROUND(BK$257/(1+EXP(BK$262+BK$261*$D255)),$G$1)</f>
        <v>5071</v>
      </c>
      <c r="BM255" s="179">
        <f t="shared" ref="BM255:BM274" si="154">($B255-BL255)^2/1000</f>
        <v>61.503999999999998</v>
      </c>
    </row>
    <row r="256" spans="1:65" ht="15" customHeight="1">
      <c r="A256" s="21">
        <f t="shared" si="123"/>
        <v>1995</v>
      </c>
      <c r="B256" s="176">
        <f t="shared" si="123"/>
        <v>5262</v>
      </c>
      <c r="C256" s="209">
        <f t="shared" si="124"/>
        <v>-0.65328345575184366</v>
      </c>
      <c r="D256" s="22">
        <v>2</v>
      </c>
      <c r="E256" s="40" t="s">
        <v>54</v>
      </c>
      <c r="G256" s="27"/>
      <c r="H256" s="26"/>
      <c r="I256" s="179">
        <f t="shared" si="125"/>
        <v>5013</v>
      </c>
      <c r="J256" s="180">
        <f t="shared" si="126"/>
        <v>4.7320410490307871</v>
      </c>
      <c r="K256" s="179">
        <f t="shared" si="127"/>
        <v>62.000999999999998</v>
      </c>
      <c r="M256" s="210">
        <f t="shared" si="128"/>
        <v>-4.5078234510538175</v>
      </c>
      <c r="N256" s="40" t="s">
        <v>54</v>
      </c>
      <c r="P256" s="187">
        <f t="shared" si="129"/>
        <v>5206</v>
      </c>
      <c r="Q256" s="179">
        <f t="shared" si="130"/>
        <v>3.1360000000000001</v>
      </c>
      <c r="S256" s="210">
        <f t="shared" si="131"/>
        <v>-1.9643226369997655</v>
      </c>
      <c r="T256" s="40" t="s">
        <v>54</v>
      </c>
      <c r="V256" s="187">
        <f t="shared" si="132"/>
        <v>5030</v>
      </c>
      <c r="W256" s="179">
        <f t="shared" si="133"/>
        <v>53.823999999999998</v>
      </c>
      <c r="Y256" s="210">
        <f t="shared" si="134"/>
        <v>-1.6426712644897705</v>
      </c>
      <c r="Z256" s="40" t="s">
        <v>54</v>
      </c>
      <c r="AB256" s="187">
        <f t="shared" si="135"/>
        <v>5024</v>
      </c>
      <c r="AC256" s="179">
        <f t="shared" si="136"/>
        <v>56.643999999999998</v>
      </c>
      <c r="AE256" s="210">
        <f t="shared" si="137"/>
        <v>-1.3996865643362026</v>
      </c>
      <c r="AF256" s="40" t="s">
        <v>54</v>
      </c>
      <c r="AH256" s="187">
        <f t="shared" si="138"/>
        <v>5020</v>
      </c>
      <c r="AI256" s="179">
        <f t="shared" si="139"/>
        <v>58.564</v>
      </c>
      <c r="AK256" s="210">
        <f t="shared" si="140"/>
        <v>-1.2043529601944187</v>
      </c>
      <c r="AL256" s="40" t="s">
        <v>54</v>
      </c>
      <c r="AN256" s="187">
        <f t="shared" si="141"/>
        <v>5018</v>
      </c>
      <c r="AO256" s="179">
        <f t="shared" si="142"/>
        <v>59.536000000000001</v>
      </c>
      <c r="AQ256" s="210">
        <f t="shared" si="143"/>
        <v>-1.0410105422264542</v>
      </c>
      <c r="AR256" s="40" t="s">
        <v>54</v>
      </c>
      <c r="AT256" s="187">
        <f t="shared" si="144"/>
        <v>5016</v>
      </c>
      <c r="AU256" s="179">
        <f t="shared" si="145"/>
        <v>60.515999999999998</v>
      </c>
      <c r="AW256" s="210">
        <f t="shared" si="146"/>
        <v>-0.90064037001524766</v>
      </c>
      <c r="AX256" s="40" t="s">
        <v>54</v>
      </c>
      <c r="AZ256" s="187">
        <f t="shared" si="147"/>
        <v>5015</v>
      </c>
      <c r="BA256" s="179">
        <f t="shared" si="148"/>
        <v>61.009</v>
      </c>
      <c r="BC256" s="210">
        <f t="shared" si="149"/>
        <v>-0.7775704304255</v>
      </c>
      <c r="BD256" s="40" t="s">
        <v>54</v>
      </c>
      <c r="BF256" s="187">
        <f t="shared" si="150"/>
        <v>5014</v>
      </c>
      <c r="BG256" s="179">
        <f t="shared" si="151"/>
        <v>61.503999999999998</v>
      </c>
      <c r="BI256" s="210">
        <f t="shared" si="152"/>
        <v>-0.66800042483253697</v>
      </c>
      <c r="BJ256" s="40" t="s">
        <v>54</v>
      </c>
      <c r="BL256" s="187">
        <f t="shared" si="153"/>
        <v>5013</v>
      </c>
      <c r="BM256" s="179">
        <f t="shared" si="154"/>
        <v>62.000999999999998</v>
      </c>
    </row>
    <row r="257" spans="1:65" ht="15" customHeight="1">
      <c r="A257" s="21">
        <f t="shared" si="123"/>
        <v>1996</v>
      </c>
      <c r="B257" s="176">
        <f t="shared" si="123"/>
        <v>5103</v>
      </c>
      <c r="C257" s="209">
        <f t="shared" si="124"/>
        <v>-0.56615288329462088</v>
      </c>
      <c r="D257" s="22">
        <v>3</v>
      </c>
      <c r="E257" s="73" t="s">
        <v>55</v>
      </c>
      <c r="F257" s="243">
        <v>8000</v>
      </c>
      <c r="G257" s="27"/>
      <c r="I257" s="179">
        <f t="shared" si="125"/>
        <v>4955</v>
      </c>
      <c r="J257" s="180">
        <f t="shared" si="126"/>
        <v>2.900254752106604</v>
      </c>
      <c r="K257" s="179">
        <f t="shared" si="127"/>
        <v>21.904</v>
      </c>
      <c r="M257" s="210">
        <f t="shared" si="128"/>
        <v>-3.157686527523512</v>
      </c>
      <c r="N257" s="73" t="s">
        <v>55</v>
      </c>
      <c r="O257" s="211">
        <f>ROUNDDOWN(O258,0)+1</f>
        <v>5320</v>
      </c>
      <c r="P257" s="187">
        <f t="shared" si="129"/>
        <v>5182</v>
      </c>
      <c r="Q257" s="179">
        <f t="shared" si="130"/>
        <v>6.2409999999999997</v>
      </c>
      <c r="S257" s="210">
        <f t="shared" si="131"/>
        <v>-1.7385280190051753</v>
      </c>
      <c r="T257" s="73" t="s">
        <v>55</v>
      </c>
      <c r="U257" s="211">
        <f>ROUNDDOWN(U258,-T277)+10^T277</f>
        <v>6000</v>
      </c>
      <c r="V257" s="187">
        <f t="shared" si="132"/>
        <v>4981</v>
      </c>
      <c r="W257" s="179">
        <f t="shared" si="133"/>
        <v>14.884</v>
      </c>
      <c r="Y257" s="210">
        <f t="shared" si="134"/>
        <v>-1.4668597738036946</v>
      </c>
      <c r="Z257" s="73" t="s">
        <v>55</v>
      </c>
      <c r="AA257" s="211">
        <f>U257+Z278</f>
        <v>6280</v>
      </c>
      <c r="AB257" s="187">
        <f t="shared" si="135"/>
        <v>4972</v>
      </c>
      <c r="AC257" s="179">
        <f t="shared" si="136"/>
        <v>17.161000000000001</v>
      </c>
      <c r="AE257" s="210">
        <f t="shared" si="137"/>
        <v>-1.2534490748687663</v>
      </c>
      <c r="AF257" s="73" t="s">
        <v>55</v>
      </c>
      <c r="AG257" s="211">
        <f>AA257+AF278</f>
        <v>6560</v>
      </c>
      <c r="AH257" s="187">
        <f t="shared" si="138"/>
        <v>4967</v>
      </c>
      <c r="AI257" s="179">
        <f t="shared" si="139"/>
        <v>18.495999999999999</v>
      </c>
      <c r="AK257" s="210">
        <f t="shared" si="140"/>
        <v>-1.0776691148228668</v>
      </c>
      <c r="AL257" s="73" t="s">
        <v>55</v>
      </c>
      <c r="AM257" s="211">
        <f>AG257+AL278</f>
        <v>6840</v>
      </c>
      <c r="AN257" s="187">
        <f t="shared" si="141"/>
        <v>4963</v>
      </c>
      <c r="AO257" s="179">
        <f t="shared" si="142"/>
        <v>19.600000000000001</v>
      </c>
      <c r="AQ257" s="210">
        <f t="shared" si="143"/>
        <v>-0.92821734310975978</v>
      </c>
      <c r="AR257" s="73" t="s">
        <v>55</v>
      </c>
      <c r="AS257" s="211">
        <f>AM257+AR278</f>
        <v>7120</v>
      </c>
      <c r="AT257" s="187">
        <f t="shared" si="144"/>
        <v>4960</v>
      </c>
      <c r="AU257" s="179">
        <f t="shared" si="145"/>
        <v>20.449000000000002</v>
      </c>
      <c r="AW257" s="210">
        <f t="shared" si="146"/>
        <v>-0.79822467837487321</v>
      </c>
      <c r="AX257" s="73" t="s">
        <v>55</v>
      </c>
      <c r="AY257" s="211">
        <f>AS257+AX278</f>
        <v>7400</v>
      </c>
      <c r="AZ257" s="187">
        <f t="shared" si="147"/>
        <v>4958</v>
      </c>
      <c r="BA257" s="179">
        <f t="shared" si="148"/>
        <v>21.024999999999999</v>
      </c>
      <c r="BC257" s="210">
        <f t="shared" si="149"/>
        <v>-0.68320267041160632</v>
      </c>
      <c r="BD257" s="73" t="s">
        <v>55</v>
      </c>
      <c r="BE257" s="211">
        <f>AY257+BD278</f>
        <v>7680</v>
      </c>
      <c r="BF257" s="187">
        <f t="shared" si="150"/>
        <v>4956</v>
      </c>
      <c r="BG257" s="179">
        <f t="shared" si="151"/>
        <v>21.609000000000002</v>
      </c>
      <c r="BI257" s="210">
        <f t="shared" si="152"/>
        <v>-0.58005647883319822</v>
      </c>
      <c r="BJ257" s="73" t="s">
        <v>55</v>
      </c>
      <c r="BK257" s="211">
        <f>BE257+BJ278</f>
        <v>7960</v>
      </c>
      <c r="BL257" s="187">
        <f t="shared" si="153"/>
        <v>4955</v>
      </c>
      <c r="BM257" s="179">
        <f t="shared" si="154"/>
        <v>21.904</v>
      </c>
    </row>
    <row r="258" spans="1:65" ht="15" customHeight="1">
      <c r="A258" s="21">
        <f t="shared" si="123"/>
        <v>1997</v>
      </c>
      <c r="B258" s="176">
        <f t="shared" si="123"/>
        <v>4957</v>
      </c>
      <c r="C258" s="209">
        <f t="shared" si="124"/>
        <v>-0.4879568481236029</v>
      </c>
      <c r="D258" s="22">
        <v>4</v>
      </c>
      <c r="E258" s="88" t="s">
        <v>56</v>
      </c>
      <c r="F258" s="200">
        <f>MAX(B255:B274)</f>
        <v>5319</v>
      </c>
      <c r="G258" s="27"/>
      <c r="H258" s="26"/>
      <c r="I258" s="179">
        <f t="shared" si="125"/>
        <v>4896</v>
      </c>
      <c r="J258" s="180">
        <f t="shared" si="126"/>
        <v>1.2305830139197096</v>
      </c>
      <c r="K258" s="179">
        <f t="shared" si="127"/>
        <v>3.7210000000000001</v>
      </c>
      <c r="M258" s="210">
        <f t="shared" si="128"/>
        <v>-2.6141531637557236</v>
      </c>
      <c r="N258" s="88" t="s">
        <v>56</v>
      </c>
      <c r="O258" s="200">
        <f>MAX($B255:$B274)</f>
        <v>5319</v>
      </c>
      <c r="P258" s="187">
        <f t="shared" si="129"/>
        <v>5152</v>
      </c>
      <c r="Q258" s="179">
        <f t="shared" si="130"/>
        <v>38.024999999999999</v>
      </c>
      <c r="S258" s="210">
        <f t="shared" si="131"/>
        <v>-1.5586995430198012</v>
      </c>
      <c r="T258" s="88" t="s">
        <v>56</v>
      </c>
      <c r="U258" s="200">
        <f>MAX($B255:$B274)</f>
        <v>5319</v>
      </c>
      <c r="V258" s="187">
        <f t="shared" si="132"/>
        <v>4929</v>
      </c>
      <c r="W258" s="179">
        <f t="shared" si="133"/>
        <v>0.78400000000000003</v>
      </c>
      <c r="Y258" s="210">
        <f t="shared" si="134"/>
        <v>-1.320898833905618</v>
      </c>
      <c r="Z258" s="88" t="s">
        <v>56</v>
      </c>
      <c r="AA258" s="200">
        <f>MAX($B255:$B274)</f>
        <v>5319</v>
      </c>
      <c r="AB258" s="187">
        <f t="shared" si="135"/>
        <v>4918</v>
      </c>
      <c r="AC258" s="179">
        <f t="shared" si="136"/>
        <v>1.5209999999999999</v>
      </c>
      <c r="AE258" s="210">
        <f t="shared" si="137"/>
        <v>-1.1289238454110209</v>
      </c>
      <c r="AF258" s="88" t="s">
        <v>56</v>
      </c>
      <c r="AG258" s="200">
        <f>MAX($B255:$B274)</f>
        <v>5319</v>
      </c>
      <c r="AH258" s="187">
        <f t="shared" si="138"/>
        <v>4911</v>
      </c>
      <c r="AI258" s="179">
        <f t="shared" si="139"/>
        <v>2.1160000000000001</v>
      </c>
      <c r="AK258" s="210">
        <f t="shared" si="140"/>
        <v>-0.96793446936342142</v>
      </c>
      <c r="AL258" s="88" t="s">
        <v>56</v>
      </c>
      <c r="AM258" s="200">
        <f>MAX($B255:$B274)</f>
        <v>5319</v>
      </c>
      <c r="AN258" s="187">
        <f t="shared" si="141"/>
        <v>4907</v>
      </c>
      <c r="AO258" s="179">
        <f t="shared" si="142"/>
        <v>2.5</v>
      </c>
      <c r="AQ258" s="210">
        <f t="shared" si="143"/>
        <v>-0.82930457206751507</v>
      </c>
      <c r="AR258" s="88" t="s">
        <v>56</v>
      </c>
      <c r="AS258" s="200">
        <f>MAX($B255:$B274)</f>
        <v>5319</v>
      </c>
      <c r="AT258" s="187">
        <f t="shared" si="144"/>
        <v>4903</v>
      </c>
      <c r="AU258" s="179">
        <f t="shared" si="145"/>
        <v>2.9159999999999999</v>
      </c>
      <c r="AW258" s="210">
        <f t="shared" si="146"/>
        <v>-0.70757392676283348</v>
      </c>
      <c r="AX258" s="88" t="s">
        <v>56</v>
      </c>
      <c r="AY258" s="200">
        <f>MAX($B255:$B274)</f>
        <v>5319</v>
      </c>
      <c r="AZ258" s="187">
        <f t="shared" si="147"/>
        <v>4900</v>
      </c>
      <c r="BA258" s="179">
        <f t="shared" si="148"/>
        <v>3.2490000000000001</v>
      </c>
      <c r="BC258" s="210">
        <f t="shared" si="149"/>
        <v>-0.59906650534681438</v>
      </c>
      <c r="BD258" s="88" t="s">
        <v>56</v>
      </c>
      <c r="BE258" s="200">
        <f>MAX($B255:$B274)</f>
        <v>5319</v>
      </c>
      <c r="BF258" s="187">
        <f t="shared" si="150"/>
        <v>4898</v>
      </c>
      <c r="BG258" s="179">
        <f t="shared" si="151"/>
        <v>3.4809999999999999</v>
      </c>
      <c r="BI258" s="210">
        <f t="shared" si="152"/>
        <v>-0.50118893003724363</v>
      </c>
      <c r="BJ258" s="88" t="s">
        <v>56</v>
      </c>
      <c r="BK258" s="200">
        <f>MAX($B255:$B274)</f>
        <v>5319</v>
      </c>
      <c r="BL258" s="187">
        <f t="shared" si="153"/>
        <v>4896</v>
      </c>
      <c r="BM258" s="179">
        <f t="shared" si="154"/>
        <v>3.7210000000000001</v>
      </c>
    </row>
    <row r="259" spans="1:65" ht="15" customHeight="1">
      <c r="A259" s="21">
        <f t="shared" si="123"/>
        <v>1998</v>
      </c>
      <c r="B259" s="176">
        <f t="shared" si="123"/>
        <v>4853</v>
      </c>
      <c r="C259" s="209">
        <f t="shared" si="124"/>
        <v>-0.4331474523408092</v>
      </c>
      <c r="D259" s="22">
        <v>5</v>
      </c>
      <c r="E259" s="88" t="s">
        <v>57</v>
      </c>
      <c r="F259" s="200">
        <f>AVERAGE(B270:B274)</f>
        <v>4191</v>
      </c>
      <c r="G259" s="27"/>
      <c r="H259" s="26"/>
      <c r="I259" s="179">
        <f t="shared" si="125"/>
        <v>4837</v>
      </c>
      <c r="J259" s="180">
        <f t="shared" si="126"/>
        <v>0.32969297341850401</v>
      </c>
      <c r="K259" s="179">
        <f t="shared" si="127"/>
        <v>0.25600000000000001</v>
      </c>
      <c r="M259" s="210">
        <f t="shared" si="128"/>
        <v>-2.3410230917363197</v>
      </c>
      <c r="N259" s="88" t="s">
        <v>57</v>
      </c>
      <c r="O259" s="200">
        <f>AVERAGE($B270:$B274)</f>
        <v>4191</v>
      </c>
      <c r="P259" s="187">
        <f t="shared" si="129"/>
        <v>5117</v>
      </c>
      <c r="Q259" s="179">
        <f t="shared" si="130"/>
        <v>69.695999999999998</v>
      </c>
      <c r="S259" s="210">
        <f t="shared" si="131"/>
        <v>-1.4424472322758453</v>
      </c>
      <c r="T259" s="88" t="s">
        <v>57</v>
      </c>
      <c r="U259" s="200">
        <f>AVERAGE($B270:$B274)</f>
        <v>4191</v>
      </c>
      <c r="V259" s="187">
        <f t="shared" si="132"/>
        <v>4875</v>
      </c>
      <c r="W259" s="179">
        <f t="shared" si="133"/>
        <v>0.48399999999999999</v>
      </c>
      <c r="Y259" s="210">
        <f t="shared" si="134"/>
        <v>-1.2240227319283796</v>
      </c>
      <c r="Z259" s="88" t="s">
        <v>57</v>
      </c>
      <c r="AA259" s="200">
        <f>AVERAGE($B270:$B274)</f>
        <v>4191</v>
      </c>
      <c r="AB259" s="187">
        <f t="shared" si="135"/>
        <v>4863</v>
      </c>
      <c r="AC259" s="179">
        <f t="shared" si="136"/>
        <v>0.1</v>
      </c>
      <c r="AE259" s="210">
        <f t="shared" si="137"/>
        <v>-1.0448596266107755</v>
      </c>
      <c r="AF259" s="88" t="s">
        <v>57</v>
      </c>
      <c r="AG259" s="200">
        <f>AVERAGE($B270:$B274)</f>
        <v>4191</v>
      </c>
      <c r="AH259" s="187">
        <f t="shared" si="138"/>
        <v>4855</v>
      </c>
      <c r="AI259" s="179">
        <f t="shared" si="139"/>
        <v>4.0000000000000001E-3</v>
      </c>
      <c r="AK259" s="210">
        <f t="shared" si="140"/>
        <v>-0.8929711068533992</v>
      </c>
      <c r="AL259" s="88" t="s">
        <v>57</v>
      </c>
      <c r="AM259" s="200">
        <f>AVERAGE($B270:$B274)</f>
        <v>4191</v>
      </c>
      <c r="AN259" s="187">
        <f t="shared" si="141"/>
        <v>4849</v>
      </c>
      <c r="AO259" s="179">
        <f t="shared" si="142"/>
        <v>1.6E-2</v>
      </c>
      <c r="AQ259" s="210">
        <f t="shared" si="143"/>
        <v>-0.76113969889768707</v>
      </c>
      <c r="AR259" s="88" t="s">
        <v>57</v>
      </c>
      <c r="AS259" s="200">
        <f>AVERAGE($B270:$B274)</f>
        <v>4191</v>
      </c>
      <c r="AT259" s="187">
        <f t="shared" si="144"/>
        <v>4845</v>
      </c>
      <c r="AU259" s="179">
        <f t="shared" si="145"/>
        <v>6.4000000000000001E-2</v>
      </c>
      <c r="AW259" s="210">
        <f t="shared" si="146"/>
        <v>-0.64468087442575905</v>
      </c>
      <c r="AX259" s="88" t="s">
        <v>57</v>
      </c>
      <c r="AY259" s="200">
        <f>AVERAGE($B270:$B274)</f>
        <v>4191</v>
      </c>
      <c r="AZ259" s="187">
        <f t="shared" si="147"/>
        <v>4842</v>
      </c>
      <c r="BA259" s="179">
        <f t="shared" si="148"/>
        <v>0.121</v>
      </c>
      <c r="BC259" s="210">
        <f t="shared" si="149"/>
        <v>-0.54038099171162568</v>
      </c>
      <c r="BD259" s="88" t="s">
        <v>57</v>
      </c>
      <c r="BE259" s="200">
        <f>AVERAGE($B270:$B274)</f>
        <v>4191</v>
      </c>
      <c r="BF259" s="187">
        <f t="shared" si="150"/>
        <v>4839</v>
      </c>
      <c r="BG259" s="179">
        <f t="shared" si="151"/>
        <v>0.19600000000000001</v>
      </c>
      <c r="BI259" s="210">
        <f t="shared" si="152"/>
        <v>-0.44593944001216862</v>
      </c>
      <c r="BJ259" s="88" t="s">
        <v>57</v>
      </c>
      <c r="BK259" s="200">
        <f>AVERAGE($B270:$B274)</f>
        <v>4191</v>
      </c>
      <c r="BL259" s="187">
        <f t="shared" si="153"/>
        <v>4837</v>
      </c>
      <c r="BM259" s="179">
        <f t="shared" si="154"/>
        <v>0.25600000000000001</v>
      </c>
    </row>
    <row r="260" spans="1:65" ht="15" customHeight="1">
      <c r="A260" s="21">
        <f t="shared" si="123"/>
        <v>1999</v>
      </c>
      <c r="B260" s="176">
        <f t="shared" si="123"/>
        <v>4722</v>
      </c>
      <c r="C260" s="209">
        <f t="shared" si="124"/>
        <v>-0.36499895834168322</v>
      </c>
      <c r="D260" s="22">
        <v>6</v>
      </c>
      <c r="G260" s="27"/>
      <c r="H260" s="26"/>
      <c r="I260" s="179">
        <f t="shared" si="125"/>
        <v>4777</v>
      </c>
      <c r="J260" s="180">
        <f t="shared" si="126"/>
        <v>1.1647606946209235</v>
      </c>
      <c r="K260" s="179">
        <f t="shared" si="127"/>
        <v>3.0249999999999999</v>
      </c>
      <c r="M260" s="210">
        <f t="shared" si="128"/>
        <v>-2.0663969636948258</v>
      </c>
      <c r="P260" s="187">
        <f t="shared" si="129"/>
        <v>5076</v>
      </c>
      <c r="Q260" s="179">
        <f t="shared" si="130"/>
        <v>125.316</v>
      </c>
      <c r="S260" s="210">
        <f t="shared" si="131"/>
        <v>-1.3069360827079781</v>
      </c>
      <c r="V260" s="187">
        <f t="shared" si="132"/>
        <v>4819</v>
      </c>
      <c r="W260" s="179">
        <f t="shared" si="133"/>
        <v>9.4090000000000007</v>
      </c>
      <c r="Y260" s="210">
        <f t="shared" si="134"/>
        <v>-1.1088294912147645</v>
      </c>
      <c r="AB260" s="187">
        <f t="shared" si="135"/>
        <v>4806</v>
      </c>
      <c r="AC260" s="179">
        <f t="shared" si="136"/>
        <v>7.056</v>
      </c>
      <c r="AE260" s="210">
        <f t="shared" si="137"/>
        <v>-0.94355441472982571</v>
      </c>
      <c r="AH260" s="187">
        <f t="shared" si="138"/>
        <v>4797</v>
      </c>
      <c r="AI260" s="179">
        <f t="shared" si="139"/>
        <v>5.625</v>
      </c>
      <c r="AK260" s="210">
        <f t="shared" si="140"/>
        <v>-0.80176019148410627</v>
      </c>
      <c r="AN260" s="187">
        <f t="shared" si="141"/>
        <v>4791</v>
      </c>
      <c r="AO260" s="179">
        <f t="shared" si="142"/>
        <v>4.7610000000000001</v>
      </c>
      <c r="AQ260" s="210">
        <f t="shared" si="143"/>
        <v>-0.67759738205799891</v>
      </c>
      <c r="AT260" s="187">
        <f t="shared" si="144"/>
        <v>4787</v>
      </c>
      <c r="AU260" s="179">
        <f t="shared" si="145"/>
        <v>4.2249999999999996</v>
      </c>
      <c r="AW260" s="210">
        <f t="shared" si="146"/>
        <v>-0.56716219139434054</v>
      </c>
      <c r="AZ260" s="187">
        <f t="shared" si="147"/>
        <v>4783</v>
      </c>
      <c r="BA260" s="179">
        <f t="shared" si="148"/>
        <v>3.7210000000000001</v>
      </c>
      <c r="BC260" s="210">
        <f t="shared" si="149"/>
        <v>-0.46771907437471316</v>
      </c>
      <c r="BF260" s="187">
        <f t="shared" si="150"/>
        <v>4780</v>
      </c>
      <c r="BG260" s="179">
        <f t="shared" si="151"/>
        <v>3.3639999999999999</v>
      </c>
      <c r="BI260" s="210">
        <f t="shared" si="152"/>
        <v>-0.37727658340787779</v>
      </c>
      <c r="BL260" s="187">
        <f t="shared" si="153"/>
        <v>4778</v>
      </c>
      <c r="BM260" s="179">
        <f t="shared" si="154"/>
        <v>3.1360000000000001</v>
      </c>
    </row>
    <row r="261" spans="1:65" ht="15" customHeight="1">
      <c r="A261" s="21">
        <f t="shared" si="123"/>
        <v>2000</v>
      </c>
      <c r="B261" s="176">
        <f t="shared" si="123"/>
        <v>4591</v>
      </c>
      <c r="C261" s="209">
        <f t="shared" si="124"/>
        <v>-0.29767887211131894</v>
      </c>
      <c r="D261" s="22">
        <v>7</v>
      </c>
      <c r="E261" s="89" t="s">
        <v>58</v>
      </c>
      <c r="F261" s="44">
        <f>INDEX(LINEST(C255:C274,D255:D274),1)</f>
        <v>3.1030189087277674E-2</v>
      </c>
      <c r="G261" s="90"/>
      <c r="H261" s="26"/>
      <c r="I261" s="179">
        <f t="shared" si="125"/>
        <v>4717</v>
      </c>
      <c r="J261" s="180">
        <f t="shared" si="126"/>
        <v>2.7445001089087344</v>
      </c>
      <c r="K261" s="179">
        <f t="shared" si="127"/>
        <v>15.875999999999999</v>
      </c>
      <c r="M261" s="210">
        <f t="shared" si="128"/>
        <v>-1.8401794122405635</v>
      </c>
      <c r="N261" s="89" t="s">
        <v>58</v>
      </c>
      <c r="O261" s="44">
        <f>INDEX(LINEST(M255:M274,$D255:$D274),1)</f>
        <v>0.19623881369541984</v>
      </c>
      <c r="P261" s="187">
        <f t="shared" si="129"/>
        <v>5026</v>
      </c>
      <c r="Q261" s="179">
        <f t="shared" si="130"/>
        <v>189.22499999999999</v>
      </c>
      <c r="S261" s="210">
        <f t="shared" si="131"/>
        <v>-1.1812176323505421</v>
      </c>
      <c r="T261" s="89" t="s">
        <v>58</v>
      </c>
      <c r="U261" s="44">
        <f>INDEX(LINEST(S255:S274,$D255:$D274),1)</f>
        <v>5.9898610221584311E-2</v>
      </c>
      <c r="V261" s="187">
        <f t="shared" si="132"/>
        <v>4762</v>
      </c>
      <c r="W261" s="179">
        <f t="shared" si="133"/>
        <v>29.241</v>
      </c>
      <c r="Y261" s="210">
        <f t="shared" si="134"/>
        <v>-0.99996122744142213</v>
      </c>
      <c r="Z261" s="89" t="s">
        <v>58</v>
      </c>
      <c r="AA261" s="44">
        <f>INDEX(LINEST(Y255:Y274,$D255:$D274),1)</f>
        <v>5.1113840221877753E-2</v>
      </c>
      <c r="AB261" s="187">
        <f t="shared" si="135"/>
        <v>4748</v>
      </c>
      <c r="AC261" s="179">
        <f t="shared" si="136"/>
        <v>24.649000000000001</v>
      </c>
      <c r="AE261" s="210">
        <f t="shared" si="137"/>
        <v>-0.84657206561009657</v>
      </c>
      <c r="AF261" s="89" t="s">
        <v>58</v>
      </c>
      <c r="AG261" s="44">
        <f>INDEX(LINEST(AE255:AE274,$D255:$D274),1)</f>
        <v>4.5187768874935336E-2</v>
      </c>
      <c r="AH261" s="187">
        <f t="shared" si="138"/>
        <v>4739</v>
      </c>
      <c r="AI261" s="179">
        <f t="shared" si="139"/>
        <v>21.904</v>
      </c>
      <c r="AK261" s="210">
        <f t="shared" si="140"/>
        <v>-0.71361219228990636</v>
      </c>
      <c r="AL261" s="89" t="s">
        <v>58</v>
      </c>
      <c r="AM261" s="44">
        <f>INDEX(LINEST(AK255:AK274,$D255:$D274),1)</f>
        <v>4.0892301481122564E-2</v>
      </c>
      <c r="AN261" s="187">
        <f t="shared" si="141"/>
        <v>4732</v>
      </c>
      <c r="AO261" s="179">
        <f t="shared" si="142"/>
        <v>19.881</v>
      </c>
      <c r="AQ261" s="210">
        <f t="shared" si="143"/>
        <v>-0.59627389757925686</v>
      </c>
      <c r="AR261" s="89" t="s">
        <v>58</v>
      </c>
      <c r="AS261" s="44">
        <f>INDEX(LINEST(AQ255:AQ274,$D255:$D274),1)</f>
        <v>3.762529698957974E-2</v>
      </c>
      <c r="AT261" s="187">
        <f t="shared" si="144"/>
        <v>4727</v>
      </c>
      <c r="AU261" s="179">
        <f t="shared" si="145"/>
        <v>18.495999999999999</v>
      </c>
      <c r="AW261" s="210">
        <f t="shared" si="146"/>
        <v>-0.49126931714497823</v>
      </c>
      <c r="AX261" s="89" t="s">
        <v>58</v>
      </c>
      <c r="AY261" s="44">
        <f>INDEX(LINEST(AW255:AW274,$D255:$D274),1)</f>
        <v>3.50522608927007E-2</v>
      </c>
      <c r="AZ261" s="187">
        <f t="shared" si="147"/>
        <v>4723</v>
      </c>
      <c r="BA261" s="179">
        <f t="shared" si="148"/>
        <v>17.423999999999999</v>
      </c>
      <c r="BC261" s="210">
        <f t="shared" si="149"/>
        <v>-0.39625045133064046</v>
      </c>
      <c r="BD261" s="89" t="s">
        <v>58</v>
      </c>
      <c r="BE261" s="44">
        <f>INDEX(LINEST(BC255:BC274,$D255:$D274),1)</f>
        <v>3.2971047647515309E-2</v>
      </c>
      <c r="BF261" s="187">
        <f t="shared" si="150"/>
        <v>4720</v>
      </c>
      <c r="BG261" s="179">
        <f t="shared" si="151"/>
        <v>16.640999999999998</v>
      </c>
      <c r="BI261" s="210">
        <f t="shared" si="152"/>
        <v>-0.30948190084266924</v>
      </c>
      <c r="BJ261" s="89" t="s">
        <v>58</v>
      </c>
      <c r="BK261" s="44">
        <f>INDEX(LINEST(BI255:BI274,$D255:$D274),1)</f>
        <v>3.125174582278982E-2</v>
      </c>
      <c r="BL261" s="187">
        <f t="shared" si="153"/>
        <v>4718</v>
      </c>
      <c r="BM261" s="179">
        <f t="shared" si="154"/>
        <v>16.129000000000001</v>
      </c>
    </row>
    <row r="262" spans="1:65" ht="15" customHeight="1">
      <c r="A262" s="21">
        <f t="shared" si="123"/>
        <v>2001</v>
      </c>
      <c r="B262" s="176">
        <f t="shared" si="123"/>
        <v>4507</v>
      </c>
      <c r="C262" s="209">
        <f t="shared" si="124"/>
        <v>-0.25487077788381635</v>
      </c>
      <c r="D262" s="22">
        <v>8</v>
      </c>
      <c r="E262" s="73" t="s">
        <v>29</v>
      </c>
      <c r="F262" s="44">
        <f>INDEX(LINEST(C255:C274,D255:D274),2)</f>
        <v>-0.57988417786142787</v>
      </c>
      <c r="G262" s="27"/>
      <c r="H262" s="23"/>
      <c r="I262" s="179">
        <f t="shared" si="125"/>
        <v>4657</v>
      </c>
      <c r="J262" s="180">
        <f t="shared" si="126"/>
        <v>3.3281562014643882</v>
      </c>
      <c r="K262" s="179">
        <f t="shared" si="127"/>
        <v>22.5</v>
      </c>
      <c r="M262" s="210">
        <f t="shared" si="128"/>
        <v>-1.7126559131428374</v>
      </c>
      <c r="N262" s="73" t="s">
        <v>29</v>
      </c>
      <c r="O262" s="44">
        <f>INDEX(LINEST(M255:M274,$D255:$D274),2)</f>
        <v>-4.2108036586756921</v>
      </c>
      <c r="P262" s="187">
        <f t="shared" si="129"/>
        <v>4966</v>
      </c>
      <c r="Q262" s="179">
        <f t="shared" si="130"/>
        <v>210.68100000000001</v>
      </c>
      <c r="S262" s="210">
        <f t="shared" si="131"/>
        <v>-1.1048442251514576</v>
      </c>
      <c r="T262" s="73" t="s">
        <v>29</v>
      </c>
      <c r="U262" s="44">
        <f>INDEX(LINEST(S255:S274,$D255:$D274),2)</f>
        <v>-1.7660572411681925</v>
      </c>
      <c r="V262" s="187">
        <f t="shared" si="132"/>
        <v>4702</v>
      </c>
      <c r="W262" s="179">
        <f t="shared" si="133"/>
        <v>38.024999999999999</v>
      </c>
      <c r="Y262" s="210">
        <f t="shared" si="134"/>
        <v>-0.93295871661644025</v>
      </c>
      <c r="Z262" s="73" t="s">
        <v>29</v>
      </c>
      <c r="AA262" s="44">
        <f>INDEX(LINEST(Y255:Y274,$D255:$D274),2)</f>
        <v>-1.4886989330996796</v>
      </c>
      <c r="AB262" s="187">
        <f t="shared" si="135"/>
        <v>4688</v>
      </c>
      <c r="AC262" s="179">
        <f t="shared" si="136"/>
        <v>32.761000000000003</v>
      </c>
      <c r="AE262" s="210">
        <f t="shared" si="137"/>
        <v>-0.78632960567171462</v>
      </c>
      <c r="AF262" s="73" t="s">
        <v>29</v>
      </c>
      <c r="AG262" s="44">
        <f>INDEX(LINEST(AE255:AE274,$D255:$D274),2)</f>
        <v>-1.2724356714707277</v>
      </c>
      <c r="AH262" s="187">
        <f t="shared" si="138"/>
        <v>4679</v>
      </c>
      <c r="AI262" s="179">
        <f t="shared" si="139"/>
        <v>29.584</v>
      </c>
      <c r="AK262" s="210">
        <f t="shared" si="140"/>
        <v>-0.65847675066921829</v>
      </c>
      <c r="AL262" s="73" t="s">
        <v>29</v>
      </c>
      <c r="AM262" s="44">
        <f>INDEX(LINEST(AK255:AK274,$D255:$D274),2)</f>
        <v>-1.0949063823576761</v>
      </c>
      <c r="AN262" s="187">
        <f t="shared" si="141"/>
        <v>4672</v>
      </c>
      <c r="AO262" s="179">
        <f t="shared" si="142"/>
        <v>27.225000000000001</v>
      </c>
      <c r="AQ262" s="210">
        <f t="shared" si="143"/>
        <v>-0.54513275717003573</v>
      </c>
      <c r="AR262" s="73" t="s">
        <v>29</v>
      </c>
      <c r="AS262" s="44">
        <f>INDEX(LINEST(AQ255:AQ274,$D255:$D274),2)</f>
        <v>-0.94424111208060735</v>
      </c>
      <c r="AT262" s="187">
        <f t="shared" si="144"/>
        <v>4667</v>
      </c>
      <c r="AU262" s="179">
        <f t="shared" si="145"/>
        <v>25.6</v>
      </c>
      <c r="AW262" s="210">
        <f t="shared" si="146"/>
        <v>-0.44333771771451319</v>
      </c>
      <c r="AX262" s="73" t="s">
        <v>29</v>
      </c>
      <c r="AY262" s="44">
        <f>INDEX(LINEST(AW255:AW274,$D255:$D274),2)</f>
        <v>-0.81333827379521728</v>
      </c>
      <c r="AZ262" s="187">
        <f t="shared" si="147"/>
        <v>4663</v>
      </c>
      <c r="BA262" s="179">
        <f t="shared" si="148"/>
        <v>24.335999999999999</v>
      </c>
      <c r="BC262" s="210">
        <f t="shared" si="149"/>
        <v>-0.35095423110745277</v>
      </c>
      <c r="BD262" s="73" t="s">
        <v>29</v>
      </c>
      <c r="BE262" s="44">
        <f>INDEX(LINEST(BC255:BC274,$D255:$D274),2)</f>
        <v>-0.69759755617675667</v>
      </c>
      <c r="BF262" s="187">
        <f t="shared" si="150"/>
        <v>4660</v>
      </c>
      <c r="BG262" s="179">
        <f t="shared" si="151"/>
        <v>23.408999999999999</v>
      </c>
      <c r="BI262" s="210">
        <f t="shared" si="152"/>
        <v>-0.26638832530065604</v>
      </c>
      <c r="BJ262" s="73" t="s">
        <v>29</v>
      </c>
      <c r="BK262" s="44">
        <f>INDEX(LINEST(BI255:BI274,$D255:$D274),2)</f>
        <v>-0.59386340062672216</v>
      </c>
      <c r="BL262" s="187">
        <f t="shared" si="153"/>
        <v>4658</v>
      </c>
      <c r="BM262" s="179">
        <f t="shared" si="154"/>
        <v>22.800999999999998</v>
      </c>
    </row>
    <row r="263" spans="1:65" ht="15" customHeight="1">
      <c r="A263" s="21">
        <f t="shared" si="123"/>
        <v>2002</v>
      </c>
      <c r="B263" s="176">
        <f t="shared" si="123"/>
        <v>4362</v>
      </c>
      <c r="C263" s="209">
        <f t="shared" si="124"/>
        <v>-0.1814965876835069</v>
      </c>
      <c r="D263" s="22">
        <v>9</v>
      </c>
      <c r="E263" s="88" t="s">
        <v>30</v>
      </c>
      <c r="F263" s="91">
        <f>F261*-1</f>
        <v>-3.1030189087277674E-2</v>
      </c>
      <c r="H263" s="77"/>
      <c r="I263" s="179">
        <f t="shared" si="125"/>
        <v>4597</v>
      </c>
      <c r="J263" s="180">
        <f t="shared" si="126"/>
        <v>5.387436955524989</v>
      </c>
      <c r="K263" s="179">
        <f t="shared" si="127"/>
        <v>55.225000000000001</v>
      </c>
      <c r="M263" s="210">
        <f t="shared" si="128"/>
        <v>-1.5158381687907134</v>
      </c>
      <c r="N263" s="88" t="s">
        <v>30</v>
      </c>
      <c r="O263" s="91">
        <f>O261*-1</f>
        <v>-0.19623881369541984</v>
      </c>
      <c r="P263" s="187">
        <f t="shared" si="129"/>
        <v>4895</v>
      </c>
      <c r="Q263" s="179">
        <f t="shared" si="130"/>
        <v>284.089</v>
      </c>
      <c r="S263" s="210">
        <f t="shared" si="131"/>
        <v>-0.97945468234855937</v>
      </c>
      <c r="T263" s="88" t="s">
        <v>30</v>
      </c>
      <c r="U263" s="91">
        <f>U261*-1</f>
        <v>-5.9898610221584311E-2</v>
      </c>
      <c r="V263" s="187">
        <f t="shared" si="132"/>
        <v>4640</v>
      </c>
      <c r="W263" s="179">
        <f t="shared" si="133"/>
        <v>77.284000000000006</v>
      </c>
      <c r="Y263" s="210">
        <f t="shared" si="134"/>
        <v>-0.82164769131819071</v>
      </c>
      <c r="Z263" s="88" t="s">
        <v>30</v>
      </c>
      <c r="AA263" s="91">
        <f>AA261*-1</f>
        <v>-5.1113840221877753E-2</v>
      </c>
      <c r="AB263" s="187">
        <f t="shared" si="135"/>
        <v>4626</v>
      </c>
      <c r="AC263" s="179">
        <f t="shared" si="136"/>
        <v>69.695999999999998</v>
      </c>
      <c r="AE263" s="210">
        <f t="shared" si="137"/>
        <v>-0.68538281179800764</v>
      </c>
      <c r="AF263" s="88" t="s">
        <v>30</v>
      </c>
      <c r="AG263" s="91">
        <f>AG261*-1</f>
        <v>-4.5187768874935336E-2</v>
      </c>
      <c r="AH263" s="187">
        <f t="shared" si="138"/>
        <v>4617</v>
      </c>
      <c r="AI263" s="179">
        <f t="shared" si="139"/>
        <v>65.025000000000006</v>
      </c>
      <c r="AK263" s="210">
        <f t="shared" si="140"/>
        <v>-0.56547888457248663</v>
      </c>
      <c r="AL263" s="88" t="s">
        <v>30</v>
      </c>
      <c r="AM263" s="91">
        <f>AM261*-1</f>
        <v>-4.0892301481122564E-2</v>
      </c>
      <c r="AN263" s="187">
        <f t="shared" si="141"/>
        <v>4611</v>
      </c>
      <c r="AO263" s="179">
        <f t="shared" si="142"/>
        <v>62.000999999999998</v>
      </c>
      <c r="AQ263" s="210">
        <f t="shared" si="143"/>
        <v>-0.45842488840832729</v>
      </c>
      <c r="AR263" s="88" t="s">
        <v>30</v>
      </c>
      <c r="AS263" s="91">
        <f>AS261*-1</f>
        <v>-3.762529698957974E-2</v>
      </c>
      <c r="AT263" s="187">
        <f t="shared" si="144"/>
        <v>4606</v>
      </c>
      <c r="AU263" s="179">
        <f t="shared" si="145"/>
        <v>59.536000000000001</v>
      </c>
      <c r="AW263" s="210">
        <f t="shared" si="146"/>
        <v>-0.36173126360585628</v>
      </c>
      <c r="AX263" s="88" t="s">
        <v>30</v>
      </c>
      <c r="AY263" s="91">
        <f>AY261*-1</f>
        <v>-3.50522608927007E-2</v>
      </c>
      <c r="AZ263" s="187">
        <f t="shared" si="147"/>
        <v>4602</v>
      </c>
      <c r="BA263" s="179">
        <f t="shared" si="148"/>
        <v>57.6</v>
      </c>
      <c r="BC263" s="210">
        <f t="shared" si="149"/>
        <v>-0.27356847601118467</v>
      </c>
      <c r="BD263" s="88" t="s">
        <v>30</v>
      </c>
      <c r="BE263" s="91">
        <f>BE261*-1</f>
        <v>-3.2971047647515309E-2</v>
      </c>
      <c r="BF263" s="187">
        <f t="shared" si="150"/>
        <v>4600</v>
      </c>
      <c r="BG263" s="179">
        <f t="shared" si="151"/>
        <v>56.643999999999998</v>
      </c>
      <c r="BI263" s="210">
        <f t="shared" si="152"/>
        <v>-0.19255253225109584</v>
      </c>
      <c r="BJ263" s="88" t="s">
        <v>30</v>
      </c>
      <c r="BK263" s="91">
        <f>BK261*-1</f>
        <v>-3.125174582278982E-2</v>
      </c>
      <c r="BL263" s="187">
        <f t="shared" si="153"/>
        <v>4597</v>
      </c>
      <c r="BM263" s="179">
        <f t="shared" si="154"/>
        <v>55.225000000000001</v>
      </c>
    </row>
    <row r="264" spans="1:65" ht="15" customHeight="1">
      <c r="A264" s="21">
        <f t="shared" si="123"/>
        <v>2003</v>
      </c>
      <c r="B264" s="176">
        <f t="shared" si="123"/>
        <v>4222</v>
      </c>
      <c r="C264" s="209">
        <f t="shared" si="124"/>
        <v>-0.11111418034681107</v>
      </c>
      <c r="D264" s="22">
        <v>10</v>
      </c>
      <c r="E264" s="88"/>
      <c r="H264" s="77"/>
      <c r="I264" s="179">
        <f t="shared" si="125"/>
        <v>4536</v>
      </c>
      <c r="J264" s="180">
        <f t="shared" si="126"/>
        <v>7.4372335386072947</v>
      </c>
      <c r="K264" s="179">
        <f t="shared" si="127"/>
        <v>98.596000000000004</v>
      </c>
      <c r="M264" s="210">
        <f t="shared" si="128"/>
        <v>-1.3468186063387897</v>
      </c>
      <c r="N264" s="88"/>
      <c r="P264" s="187">
        <f t="shared" si="129"/>
        <v>4812</v>
      </c>
      <c r="Q264" s="179">
        <f t="shared" si="130"/>
        <v>348.1</v>
      </c>
      <c r="S264" s="210">
        <f t="shared" si="131"/>
        <v>-0.86481981233441607</v>
      </c>
      <c r="T264" s="88"/>
      <c r="V264" s="187">
        <f t="shared" si="132"/>
        <v>4576</v>
      </c>
      <c r="W264" s="179">
        <f t="shared" si="133"/>
        <v>125.316</v>
      </c>
      <c r="Y264" s="210">
        <f t="shared" si="134"/>
        <v>-0.71857431201427102</v>
      </c>
      <c r="Z264" s="88"/>
      <c r="AB264" s="187">
        <f t="shared" si="135"/>
        <v>4563</v>
      </c>
      <c r="AC264" s="179">
        <f t="shared" si="136"/>
        <v>116.28100000000001</v>
      </c>
      <c r="AE264" s="210">
        <f t="shared" si="137"/>
        <v>-0.59101308637625216</v>
      </c>
      <c r="AF264" s="88"/>
      <c r="AH264" s="187">
        <f t="shared" si="138"/>
        <v>4555</v>
      </c>
      <c r="AI264" s="179">
        <f t="shared" si="139"/>
        <v>110.889</v>
      </c>
      <c r="AK264" s="210">
        <f t="shared" si="140"/>
        <v>-0.4778982819384206</v>
      </c>
      <c r="AL264" s="88"/>
      <c r="AN264" s="187">
        <f t="shared" si="141"/>
        <v>4549</v>
      </c>
      <c r="AO264" s="179">
        <f t="shared" si="142"/>
        <v>106.929</v>
      </c>
      <c r="AQ264" s="210">
        <f t="shared" si="143"/>
        <v>-0.37628810552763808</v>
      </c>
      <c r="AR264" s="88"/>
      <c r="AT264" s="187">
        <f t="shared" si="144"/>
        <v>4545</v>
      </c>
      <c r="AU264" s="179">
        <f t="shared" si="145"/>
        <v>104.32899999999999</v>
      </c>
      <c r="AW264" s="210">
        <f t="shared" si="146"/>
        <v>-0.28405688131160478</v>
      </c>
      <c r="AX264" s="88"/>
      <c r="AZ264" s="187">
        <f t="shared" si="147"/>
        <v>4541</v>
      </c>
      <c r="BA264" s="179">
        <f t="shared" si="148"/>
        <v>101.761</v>
      </c>
      <c r="BC264" s="210">
        <f t="shared" si="149"/>
        <v>-0.19961856216503021</v>
      </c>
      <c r="BD264" s="88"/>
      <c r="BF264" s="187">
        <f t="shared" si="150"/>
        <v>4538</v>
      </c>
      <c r="BG264" s="179">
        <f t="shared" si="151"/>
        <v>99.855999999999995</v>
      </c>
      <c r="BI264" s="210">
        <f t="shared" si="152"/>
        <v>-0.12175824039275783</v>
      </c>
      <c r="BJ264" s="88"/>
      <c r="BL264" s="187">
        <f t="shared" si="153"/>
        <v>4536</v>
      </c>
      <c r="BM264" s="179">
        <f t="shared" si="154"/>
        <v>98.596000000000004</v>
      </c>
    </row>
    <row r="265" spans="1:65" ht="15" customHeight="1">
      <c r="A265" s="21">
        <f t="shared" si="123"/>
        <v>2004</v>
      </c>
      <c r="B265" s="176">
        <f t="shared" si="123"/>
        <v>4238</v>
      </c>
      <c r="C265" s="209">
        <f t="shared" si="124"/>
        <v>-0.11914072896726874</v>
      </c>
      <c r="D265" s="22">
        <v>11</v>
      </c>
      <c r="E265" s="347" t="s">
        <v>7</v>
      </c>
      <c r="F265" s="348"/>
      <c r="G265" s="357">
        <f>I254</f>
        <v>0.80135514034050115</v>
      </c>
      <c r="H265" s="358"/>
      <c r="I265" s="179">
        <f t="shared" si="125"/>
        <v>4475</v>
      </c>
      <c r="J265" s="180">
        <f t="shared" si="126"/>
        <v>5.5922605002359607</v>
      </c>
      <c r="K265" s="179">
        <f t="shared" si="127"/>
        <v>56.168999999999997</v>
      </c>
      <c r="M265" s="210">
        <f t="shared" si="128"/>
        <v>-1.3652802794218177</v>
      </c>
      <c r="N265" s="23" t="s">
        <v>36</v>
      </c>
      <c r="O265" s="44">
        <f>P254</f>
        <v>0.52700860269884342</v>
      </c>
      <c r="P265" s="187">
        <f t="shared" si="129"/>
        <v>4714</v>
      </c>
      <c r="Q265" s="179">
        <f t="shared" si="130"/>
        <v>226.57599999999999</v>
      </c>
      <c r="S265" s="210">
        <f t="shared" si="131"/>
        <v>-0.87764193233211973</v>
      </c>
      <c r="T265" s="23" t="s">
        <v>36</v>
      </c>
      <c r="U265" s="44">
        <f>V254</f>
        <v>0.7479282776828251</v>
      </c>
      <c r="V265" s="187">
        <f t="shared" si="132"/>
        <v>4510</v>
      </c>
      <c r="W265" s="179">
        <f t="shared" si="133"/>
        <v>73.983999999999995</v>
      </c>
      <c r="Y265" s="210">
        <f t="shared" si="134"/>
        <v>-0.73016174010363344</v>
      </c>
      <c r="Z265" s="23" t="s">
        <v>36</v>
      </c>
      <c r="AA265" s="44">
        <f>AB254</f>
        <v>0.76437725415044067</v>
      </c>
      <c r="AB265" s="187">
        <f t="shared" si="135"/>
        <v>4499</v>
      </c>
      <c r="AC265" s="179">
        <f t="shared" si="136"/>
        <v>68.120999999999995</v>
      </c>
      <c r="AE265" s="210">
        <f t="shared" si="137"/>
        <v>-0.60166257657040756</v>
      </c>
      <c r="AF265" s="23" t="s">
        <v>36</v>
      </c>
      <c r="AG265" s="44">
        <f>AH254</f>
        <v>0.77531351801084814</v>
      </c>
      <c r="AH265" s="187">
        <f t="shared" si="138"/>
        <v>4492</v>
      </c>
      <c r="AI265" s="179">
        <f t="shared" si="139"/>
        <v>64.516000000000005</v>
      </c>
      <c r="AK265" s="210">
        <f t="shared" si="140"/>
        <v>-0.48781107975579396</v>
      </c>
      <c r="AL265" s="23" t="s">
        <v>36</v>
      </c>
      <c r="AM265" s="44">
        <f>AN254</f>
        <v>0.78336026647441936</v>
      </c>
      <c r="AN265" s="187">
        <f t="shared" si="141"/>
        <v>4486</v>
      </c>
      <c r="AO265" s="179">
        <f t="shared" si="142"/>
        <v>61.503999999999998</v>
      </c>
      <c r="AQ265" s="210">
        <f t="shared" si="143"/>
        <v>-0.38560696226877689</v>
      </c>
      <c r="AR265" s="23" t="s">
        <v>36</v>
      </c>
      <c r="AS265" s="44">
        <f>AT254</f>
        <v>0.78902438521984475</v>
      </c>
      <c r="AT265" s="187">
        <f t="shared" si="144"/>
        <v>4483</v>
      </c>
      <c r="AU265" s="179">
        <f t="shared" si="145"/>
        <v>60.024999999999999</v>
      </c>
      <c r="AW265" s="210">
        <f t="shared" si="146"/>
        <v>-0.29288672105882707</v>
      </c>
      <c r="AX265" s="23" t="s">
        <v>36</v>
      </c>
      <c r="AY265" s="44">
        <f>AZ254</f>
        <v>0.7941391482884208</v>
      </c>
      <c r="AZ265" s="187">
        <f t="shared" si="147"/>
        <v>4480</v>
      </c>
      <c r="BA265" s="179">
        <f t="shared" si="148"/>
        <v>58.564</v>
      </c>
      <c r="BC265" s="210">
        <f t="shared" si="149"/>
        <v>-0.20803876205675978</v>
      </c>
      <c r="BD265" s="23" t="s">
        <v>36</v>
      </c>
      <c r="BE265" s="44">
        <f>BF254</f>
        <v>0.79787789660660224</v>
      </c>
      <c r="BF265" s="187">
        <f t="shared" si="150"/>
        <v>4477</v>
      </c>
      <c r="BG265" s="179">
        <f t="shared" si="151"/>
        <v>57.121000000000002</v>
      </c>
      <c r="BI265" s="210">
        <f t="shared" si="152"/>
        <v>-0.12983030162604825</v>
      </c>
      <c r="BJ265" s="23" t="s">
        <v>36</v>
      </c>
      <c r="BK265" s="44">
        <f>BL254</f>
        <v>0.8007752998483243</v>
      </c>
      <c r="BL265" s="187">
        <f t="shared" si="153"/>
        <v>4475</v>
      </c>
      <c r="BM265" s="179">
        <f t="shared" si="154"/>
        <v>56.168999999999997</v>
      </c>
    </row>
    <row r="266" spans="1:65" ht="15" customHeight="1">
      <c r="A266" s="21">
        <f t="shared" si="123"/>
        <v>2005</v>
      </c>
      <c r="B266" s="176">
        <f t="shared" si="123"/>
        <v>4236</v>
      </c>
      <c r="C266" s="209">
        <f t="shared" si="124"/>
        <v>-0.11813720601602687</v>
      </c>
      <c r="D266" s="22">
        <v>12</v>
      </c>
      <c r="E266" s="347" t="s">
        <v>8</v>
      </c>
      <c r="F266" s="348"/>
      <c r="G266" s="355">
        <f>SUM(K255:K274)</f>
        <v>589.8399999999998</v>
      </c>
      <c r="H266" s="356"/>
      <c r="I266" s="179">
        <f t="shared" si="125"/>
        <v>4414</v>
      </c>
      <c r="J266" s="180">
        <f t="shared" si="126"/>
        <v>4.2020774315391876</v>
      </c>
      <c r="K266" s="179">
        <f t="shared" si="127"/>
        <v>31.684000000000001</v>
      </c>
      <c r="M266" s="210">
        <f t="shared" si="128"/>
        <v>-1.3629615247217055</v>
      </c>
      <c r="N266" s="23" t="s">
        <v>37</v>
      </c>
      <c r="O266" s="211">
        <f>SUM(Q255:Q274)</f>
        <v>4458.1450000000004</v>
      </c>
      <c r="P266" s="187">
        <f t="shared" si="129"/>
        <v>4601</v>
      </c>
      <c r="Q266" s="179">
        <f t="shared" si="130"/>
        <v>133.22499999999999</v>
      </c>
      <c r="S266" s="210">
        <f t="shared" si="131"/>
        <v>-0.87603547015456062</v>
      </c>
      <c r="T266" s="23" t="s">
        <v>37</v>
      </c>
      <c r="U266" s="211">
        <f>SUM(W255:W274)</f>
        <v>795.25299999999982</v>
      </c>
      <c r="V266" s="187">
        <f t="shared" si="132"/>
        <v>4442</v>
      </c>
      <c r="W266" s="179">
        <f t="shared" si="133"/>
        <v>42.436</v>
      </c>
      <c r="Y266" s="210">
        <f t="shared" si="134"/>
        <v>-0.72871075539770191</v>
      </c>
      <c r="Z266" s="23" t="s">
        <v>37</v>
      </c>
      <c r="AA266" s="211">
        <f>SUM(AC255:AC274)</f>
        <v>722.98400000000015</v>
      </c>
      <c r="AB266" s="187">
        <f t="shared" si="135"/>
        <v>4433</v>
      </c>
      <c r="AC266" s="179">
        <f t="shared" si="136"/>
        <v>38.808999999999997</v>
      </c>
      <c r="AE266" s="210">
        <f t="shared" si="137"/>
        <v>-0.60032958874949527</v>
      </c>
      <c r="AF266" s="23" t="s">
        <v>37</v>
      </c>
      <c r="AG266" s="211">
        <f>SUM(AI255:AI274)</f>
        <v>679.654</v>
      </c>
      <c r="AH266" s="187">
        <f t="shared" si="138"/>
        <v>4427</v>
      </c>
      <c r="AI266" s="179">
        <f t="shared" si="139"/>
        <v>36.481000000000002</v>
      </c>
      <c r="AK266" s="210">
        <f t="shared" si="140"/>
        <v>-0.48657070339283709</v>
      </c>
      <c r="AL266" s="23" t="s">
        <v>37</v>
      </c>
      <c r="AM266" s="211">
        <f>SUM(AO255:AO274)</f>
        <v>650.101</v>
      </c>
      <c r="AN266" s="187">
        <f t="shared" si="141"/>
        <v>4423</v>
      </c>
      <c r="AO266" s="179">
        <f t="shared" si="142"/>
        <v>34.969000000000001</v>
      </c>
      <c r="AQ266" s="210">
        <f t="shared" si="143"/>
        <v>-0.38444120831645739</v>
      </c>
      <c r="AR266" s="23" t="s">
        <v>37</v>
      </c>
      <c r="AS266" s="211">
        <f>SUM(AU255:AU274)</f>
        <v>630.28200000000004</v>
      </c>
      <c r="AT266" s="187">
        <f t="shared" si="144"/>
        <v>4420</v>
      </c>
      <c r="AU266" s="179">
        <f t="shared" si="145"/>
        <v>33.856000000000002</v>
      </c>
      <c r="AW266" s="210">
        <f t="shared" si="146"/>
        <v>-0.29178237783375272</v>
      </c>
      <c r="AX266" s="23" t="s">
        <v>37</v>
      </c>
      <c r="AY266" s="211">
        <f>SUM(BA255:BA274)</f>
        <v>613.08000000000015</v>
      </c>
      <c r="AZ266" s="187">
        <f t="shared" si="147"/>
        <v>4417</v>
      </c>
      <c r="BA266" s="179">
        <f t="shared" si="148"/>
        <v>32.761000000000003</v>
      </c>
      <c r="BC266" s="210">
        <f t="shared" si="149"/>
        <v>-0.20698584117367563</v>
      </c>
      <c r="BD266" s="23" t="s">
        <v>37</v>
      </c>
      <c r="BE266" s="211">
        <f>SUM(BG255:BG274)</f>
        <v>600.90200000000004</v>
      </c>
      <c r="BF266" s="187">
        <f t="shared" si="150"/>
        <v>4415</v>
      </c>
      <c r="BG266" s="179">
        <f t="shared" si="151"/>
        <v>32.040999999999997</v>
      </c>
      <c r="BI266" s="210">
        <f t="shared" si="152"/>
        <v>-0.12882106832433945</v>
      </c>
      <c r="BJ266" s="23" t="s">
        <v>37</v>
      </c>
      <c r="BK266" s="211">
        <f>SUM(BM255:BM274)</f>
        <v>591.66399999999999</v>
      </c>
      <c r="BL266" s="187">
        <f t="shared" si="153"/>
        <v>4414</v>
      </c>
      <c r="BM266" s="179">
        <f t="shared" si="154"/>
        <v>31.684000000000001</v>
      </c>
    </row>
    <row r="267" spans="1:65" ht="15" customHeight="1">
      <c r="A267" s="21">
        <f t="shared" si="123"/>
        <v>2006</v>
      </c>
      <c r="B267" s="176">
        <f t="shared" si="123"/>
        <v>4216</v>
      </c>
      <c r="C267" s="209">
        <f t="shared" si="124"/>
        <v>-0.10810516004942944</v>
      </c>
      <c r="D267" s="22">
        <v>13</v>
      </c>
      <c r="E267" s="347" t="s">
        <v>9</v>
      </c>
      <c r="F267" s="348"/>
      <c r="G267" s="355">
        <f>SUM(K265:K274)</f>
        <v>245.23200000000003</v>
      </c>
      <c r="H267" s="356"/>
      <c r="I267" s="179">
        <f t="shared" si="125"/>
        <v>4352</v>
      </c>
      <c r="J267" s="180">
        <f t="shared" si="126"/>
        <v>3.225806451612903</v>
      </c>
      <c r="K267" s="179">
        <f t="shared" si="127"/>
        <v>18.495999999999999</v>
      </c>
      <c r="M267" s="210">
        <f t="shared" si="128"/>
        <v>-1.3399468633841574</v>
      </c>
      <c r="O267" s="41"/>
      <c r="P267" s="187">
        <f t="shared" si="129"/>
        <v>4470</v>
      </c>
      <c r="Q267" s="179">
        <f t="shared" si="130"/>
        <v>64.516000000000005</v>
      </c>
      <c r="S267" s="210">
        <f t="shared" si="131"/>
        <v>-0.8600287770812437</v>
      </c>
      <c r="U267" s="41"/>
      <c r="V267" s="187">
        <f t="shared" si="132"/>
        <v>4371</v>
      </c>
      <c r="W267" s="179">
        <f t="shared" si="133"/>
        <v>24.024999999999999</v>
      </c>
      <c r="Y267" s="210">
        <f t="shared" si="134"/>
        <v>-0.71424096361974498</v>
      </c>
      <c r="AA267" s="41"/>
      <c r="AB267" s="187">
        <f t="shared" si="135"/>
        <v>4365</v>
      </c>
      <c r="AC267" s="179">
        <f t="shared" si="136"/>
        <v>22.201000000000001</v>
      </c>
      <c r="AE267" s="210">
        <f t="shared" si="137"/>
        <v>-0.58702793952429511</v>
      </c>
      <c r="AG267" s="41"/>
      <c r="AH267" s="187">
        <f t="shared" si="138"/>
        <v>4361</v>
      </c>
      <c r="AI267" s="179">
        <f t="shared" si="139"/>
        <v>21.024999999999999</v>
      </c>
      <c r="AK267" s="210">
        <f t="shared" si="140"/>
        <v>-0.47418694015721868</v>
      </c>
      <c r="AM267" s="41"/>
      <c r="AN267" s="187">
        <f t="shared" si="141"/>
        <v>4359</v>
      </c>
      <c r="AO267" s="179">
        <f t="shared" si="142"/>
        <v>20.449000000000002</v>
      </c>
      <c r="AQ267" s="210">
        <f t="shared" si="143"/>
        <v>-0.37279771427651165</v>
      </c>
      <c r="AS267" s="41"/>
      <c r="AT267" s="187">
        <f t="shared" si="144"/>
        <v>4356</v>
      </c>
      <c r="AU267" s="179">
        <f t="shared" si="145"/>
        <v>19.600000000000001</v>
      </c>
      <c r="AW267" s="210">
        <f t="shared" si="146"/>
        <v>-0.28074854325692472</v>
      </c>
      <c r="AY267" s="41"/>
      <c r="AZ267" s="187">
        <f t="shared" si="147"/>
        <v>4355</v>
      </c>
      <c r="BA267" s="179">
        <f t="shared" si="148"/>
        <v>19.321000000000002</v>
      </c>
      <c r="BC267" s="210">
        <f t="shared" si="149"/>
        <v>-0.1964628205388726</v>
      </c>
      <c r="BE267" s="41"/>
      <c r="BF267" s="187">
        <f t="shared" si="150"/>
        <v>4353</v>
      </c>
      <c r="BG267" s="179">
        <f t="shared" si="151"/>
        <v>18.768999999999998</v>
      </c>
      <c r="BI267" s="210">
        <f t="shared" si="152"/>
        <v>-0.1187322526237157</v>
      </c>
      <c r="BK267" s="41"/>
      <c r="BL267" s="187">
        <f t="shared" si="153"/>
        <v>4352</v>
      </c>
      <c r="BM267" s="179">
        <f t="shared" si="154"/>
        <v>18.495999999999999</v>
      </c>
    </row>
    <row r="268" spans="1:65" ht="15" customHeight="1">
      <c r="A268" s="21">
        <f t="shared" si="123"/>
        <v>2007</v>
      </c>
      <c r="B268" s="176">
        <f t="shared" si="123"/>
        <v>4220</v>
      </c>
      <c r="C268" s="209">
        <f t="shared" si="124"/>
        <v>-0.11011111841642408</v>
      </c>
      <c r="D268" s="22">
        <v>14</v>
      </c>
      <c r="E268" s="347" t="s">
        <v>10</v>
      </c>
      <c r="F268" s="348"/>
      <c r="G268" s="349">
        <f>SUM(J255:J274)/D274</f>
        <v>3.3189795311341399</v>
      </c>
      <c r="H268" s="350"/>
      <c r="I268" s="179">
        <f t="shared" si="125"/>
        <v>4290</v>
      </c>
      <c r="J268" s="180">
        <f t="shared" si="126"/>
        <v>1.6587677725118484</v>
      </c>
      <c r="K268" s="179">
        <f t="shared" si="127"/>
        <v>4.9000000000000004</v>
      </c>
      <c r="M268" s="210">
        <f t="shared" si="128"/>
        <v>-1.3445249482435959</v>
      </c>
      <c r="P268" s="187">
        <f t="shared" si="129"/>
        <v>4320</v>
      </c>
      <c r="Q268" s="179">
        <f t="shared" si="130"/>
        <v>10</v>
      </c>
      <c r="S268" s="210">
        <f t="shared" si="131"/>
        <v>-0.86322176374392656</v>
      </c>
      <c r="V268" s="187">
        <f t="shared" si="132"/>
        <v>4299</v>
      </c>
      <c r="W268" s="179">
        <f t="shared" si="133"/>
        <v>6.2409999999999997</v>
      </c>
      <c r="Y268" s="210">
        <f t="shared" si="134"/>
        <v>-0.71712914524643068</v>
      </c>
      <c r="AB268" s="187">
        <f t="shared" si="135"/>
        <v>4297</v>
      </c>
      <c r="AC268" s="179">
        <f t="shared" si="136"/>
        <v>5.9290000000000003</v>
      </c>
      <c r="AE268" s="210">
        <f t="shared" si="137"/>
        <v>-0.58968419867831023</v>
      </c>
      <c r="AH268" s="187">
        <f t="shared" si="138"/>
        <v>4295</v>
      </c>
      <c r="AI268" s="179">
        <f t="shared" si="139"/>
        <v>5.625</v>
      </c>
      <c r="AK268" s="210">
        <f t="shared" si="140"/>
        <v>-0.4766608102749148</v>
      </c>
      <c r="AN268" s="187">
        <f t="shared" si="141"/>
        <v>4294</v>
      </c>
      <c r="AO268" s="179">
        <f t="shared" si="142"/>
        <v>5.476</v>
      </c>
      <c r="AQ268" s="210">
        <f t="shared" si="143"/>
        <v>-0.37512439105549195</v>
      </c>
      <c r="AT268" s="187">
        <f t="shared" si="144"/>
        <v>4293</v>
      </c>
      <c r="AU268" s="179">
        <f t="shared" si="145"/>
        <v>5.3289999999999997</v>
      </c>
      <c r="AW268" s="210">
        <f t="shared" si="146"/>
        <v>-0.28295393125583512</v>
      </c>
      <c r="AZ268" s="187">
        <f t="shared" si="147"/>
        <v>4292</v>
      </c>
      <c r="BA268" s="179">
        <f t="shared" si="148"/>
        <v>5.1840000000000002</v>
      </c>
      <c r="BC268" s="210">
        <f t="shared" si="149"/>
        <v>-0.19856653897828766</v>
      </c>
      <c r="BF268" s="187">
        <f t="shared" si="150"/>
        <v>4291</v>
      </c>
      <c r="BG268" s="179">
        <f t="shared" si="151"/>
        <v>5.0410000000000004</v>
      </c>
      <c r="BI268" s="210">
        <f t="shared" si="152"/>
        <v>-0.12074951662147994</v>
      </c>
      <c r="BL268" s="187">
        <f t="shared" si="153"/>
        <v>4290</v>
      </c>
      <c r="BM268" s="179">
        <f t="shared" si="154"/>
        <v>4.9000000000000004</v>
      </c>
    </row>
    <row r="269" spans="1:65" ht="15" customHeight="1">
      <c r="A269" s="21">
        <f t="shared" si="123"/>
        <v>2008</v>
      </c>
      <c r="B269" s="176">
        <f t="shared" si="123"/>
        <v>4224</v>
      </c>
      <c r="C269" s="209">
        <f t="shared" si="124"/>
        <v>-0.11211729812070599</v>
      </c>
      <c r="D269" s="22">
        <v>15</v>
      </c>
      <c r="E269" s="347" t="s">
        <v>11</v>
      </c>
      <c r="F269" s="348"/>
      <c r="G269" s="349">
        <f>SUM(J265:J274)/10</f>
        <v>3.2462400784225429</v>
      </c>
      <c r="H269" s="350"/>
      <c r="I269" s="179">
        <f t="shared" si="125"/>
        <v>4229</v>
      </c>
      <c r="J269" s="180">
        <f t="shared" si="126"/>
        <v>0.11837121212121213</v>
      </c>
      <c r="K269" s="179">
        <f t="shared" si="127"/>
        <v>2.5000000000000001E-2</v>
      </c>
      <c r="M269" s="210">
        <f t="shared" si="128"/>
        <v>-1.3491153578781363</v>
      </c>
      <c r="P269" s="187">
        <f t="shared" si="129"/>
        <v>4151</v>
      </c>
      <c r="Q269" s="179">
        <f t="shared" si="130"/>
        <v>5.3289999999999997</v>
      </c>
      <c r="S269" s="210">
        <f t="shared" si="131"/>
        <v>-0.86641890183398207</v>
      </c>
      <c r="V269" s="187">
        <f t="shared" si="132"/>
        <v>4225</v>
      </c>
      <c r="W269" s="179">
        <f t="shared" si="133"/>
        <v>1E-3</v>
      </c>
      <c r="Y269" s="210">
        <f t="shared" si="134"/>
        <v>-0.72002019881104151</v>
      </c>
      <c r="AB269" s="187">
        <f t="shared" si="135"/>
        <v>4227</v>
      </c>
      <c r="AC269" s="179">
        <f t="shared" si="136"/>
        <v>8.9999999999999993E-3</v>
      </c>
      <c r="AE269" s="210">
        <f t="shared" si="137"/>
        <v>-0.59234248143797985</v>
      </c>
      <c r="AH269" s="187">
        <f t="shared" si="138"/>
        <v>4227</v>
      </c>
      <c r="AI269" s="179">
        <f t="shared" si="139"/>
        <v>8.9999999999999993E-3</v>
      </c>
      <c r="AK269" s="210">
        <f t="shared" si="140"/>
        <v>-0.47913611280900797</v>
      </c>
      <c r="AN269" s="187">
        <f t="shared" si="141"/>
        <v>4228</v>
      </c>
      <c r="AO269" s="179">
        <f t="shared" si="142"/>
        <v>1.6E-2</v>
      </c>
      <c r="AQ269" s="210">
        <f t="shared" si="143"/>
        <v>-0.37745207188049051</v>
      </c>
      <c r="AT269" s="187">
        <f t="shared" si="144"/>
        <v>4228</v>
      </c>
      <c r="AU269" s="179">
        <f t="shared" si="145"/>
        <v>1.6E-2</v>
      </c>
      <c r="AW269" s="210">
        <f t="shared" si="146"/>
        <v>-0.28516000301907096</v>
      </c>
      <c r="AZ269" s="187">
        <f t="shared" si="147"/>
        <v>4228</v>
      </c>
      <c r="BA269" s="179">
        <f t="shared" si="148"/>
        <v>1.6E-2</v>
      </c>
      <c r="BC269" s="210">
        <f t="shared" si="149"/>
        <v>-0.20067069546215124</v>
      </c>
      <c r="BF269" s="187">
        <f t="shared" si="150"/>
        <v>4228</v>
      </c>
      <c r="BG269" s="179">
        <f t="shared" si="151"/>
        <v>1.6E-2</v>
      </c>
      <c r="BI269" s="210">
        <f t="shared" si="152"/>
        <v>-0.12276702603736411</v>
      </c>
      <c r="BL269" s="187">
        <f t="shared" si="153"/>
        <v>4229</v>
      </c>
      <c r="BM269" s="179">
        <f t="shared" si="154"/>
        <v>2.5000000000000001E-2</v>
      </c>
    </row>
    <row r="270" spans="1:65" ht="15" customHeight="1">
      <c r="A270" s="21">
        <f t="shared" si="123"/>
        <v>2009</v>
      </c>
      <c r="B270" s="176">
        <f t="shared" si="123"/>
        <v>4184</v>
      </c>
      <c r="C270" s="209">
        <f t="shared" si="124"/>
        <v>-9.2064973176581799E-2</v>
      </c>
      <c r="D270" s="22">
        <v>16</v>
      </c>
      <c r="G270" s="27"/>
      <c r="H270" s="77"/>
      <c r="I270" s="179">
        <f t="shared" si="125"/>
        <v>4167</v>
      </c>
      <c r="J270" s="180">
        <f t="shared" si="126"/>
        <v>0.40630975143403447</v>
      </c>
      <c r="K270" s="179">
        <f t="shared" si="127"/>
        <v>0.28899999999999998</v>
      </c>
      <c r="M270" s="210">
        <f t="shared" si="128"/>
        <v>-1.3037544064636621</v>
      </c>
      <c r="P270" s="187">
        <f t="shared" si="129"/>
        <v>3962</v>
      </c>
      <c r="Q270" s="179">
        <f t="shared" si="130"/>
        <v>49.283999999999999</v>
      </c>
      <c r="S270" s="210">
        <f t="shared" si="131"/>
        <v>-0.8346314465835204</v>
      </c>
      <c r="V270" s="187">
        <f t="shared" si="132"/>
        <v>4150</v>
      </c>
      <c r="W270" s="179">
        <f t="shared" si="133"/>
        <v>1.1559999999999999</v>
      </c>
      <c r="Y270" s="210">
        <f t="shared" si="134"/>
        <v>-0.69123696030382609</v>
      </c>
      <c r="AB270" s="187">
        <f t="shared" si="135"/>
        <v>4155</v>
      </c>
      <c r="AC270" s="179">
        <f t="shared" si="136"/>
        <v>0.84099999999999997</v>
      </c>
      <c r="AE270" s="210">
        <f t="shared" si="137"/>
        <v>-0.5658493252622232</v>
      </c>
      <c r="AH270" s="187">
        <f t="shared" si="138"/>
        <v>4159</v>
      </c>
      <c r="AI270" s="179">
        <f t="shared" si="139"/>
        <v>0.625</v>
      </c>
      <c r="AK270" s="210">
        <f t="shared" si="140"/>
        <v>-0.45444649514843449</v>
      </c>
      <c r="AN270" s="187">
        <f t="shared" si="141"/>
        <v>4162</v>
      </c>
      <c r="AO270" s="179">
        <f t="shared" si="142"/>
        <v>0.48399999999999999</v>
      </c>
      <c r="AQ270" s="210">
        <f t="shared" si="143"/>
        <v>-0.35421961601035268</v>
      </c>
      <c r="AT270" s="187">
        <f t="shared" si="144"/>
        <v>4163</v>
      </c>
      <c r="AU270" s="179">
        <f t="shared" si="145"/>
        <v>0.441</v>
      </c>
      <c r="AW270" s="210">
        <f t="shared" si="146"/>
        <v>-0.26312937544590176</v>
      </c>
      <c r="AZ270" s="187">
        <f t="shared" si="147"/>
        <v>4165</v>
      </c>
      <c r="BA270" s="179">
        <f t="shared" si="148"/>
        <v>0.36099999999999999</v>
      </c>
      <c r="BC270" s="210">
        <f t="shared" si="149"/>
        <v>-0.17964826896933286</v>
      </c>
      <c r="BF270" s="187">
        <f t="shared" si="150"/>
        <v>4166</v>
      </c>
      <c r="BG270" s="179">
        <f t="shared" si="151"/>
        <v>0.32400000000000001</v>
      </c>
      <c r="BI270" s="210">
        <f t="shared" si="152"/>
        <v>-0.10260247847936754</v>
      </c>
      <c r="BL270" s="187">
        <f t="shared" si="153"/>
        <v>4167</v>
      </c>
      <c r="BM270" s="179">
        <f t="shared" si="154"/>
        <v>0.28899999999999998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4250</v>
      </c>
      <c r="C271" s="209">
        <f t="shared" si="124"/>
        <v>-0.12516314295400605</v>
      </c>
      <c r="D271" s="22">
        <v>17</v>
      </c>
      <c r="H271" s="77"/>
      <c r="I271" s="179">
        <f t="shared" si="125"/>
        <v>4105</v>
      </c>
      <c r="J271" s="180">
        <f t="shared" si="126"/>
        <v>3.4117647058823533</v>
      </c>
      <c r="K271" s="179">
        <f t="shared" si="127"/>
        <v>21.024999999999999</v>
      </c>
      <c r="M271" s="210">
        <f t="shared" si="128"/>
        <v>-1.379260334462511</v>
      </c>
      <c r="P271" s="187">
        <f t="shared" si="129"/>
        <v>3754</v>
      </c>
      <c r="Q271" s="179">
        <f t="shared" si="130"/>
        <v>246.01599999999999</v>
      </c>
      <c r="S271" s="210">
        <f t="shared" si="131"/>
        <v>-0.8873031950009026</v>
      </c>
      <c r="V271" s="187">
        <f t="shared" si="132"/>
        <v>4072</v>
      </c>
      <c r="W271" s="179">
        <f t="shared" si="133"/>
        <v>31.684000000000001</v>
      </c>
      <c r="Y271" s="210">
        <f t="shared" si="134"/>
        <v>-0.73888318988262969</v>
      </c>
      <c r="AB271" s="187">
        <f t="shared" si="135"/>
        <v>4083</v>
      </c>
      <c r="AC271" s="179">
        <f t="shared" si="136"/>
        <v>27.888999999999999</v>
      </c>
      <c r="AE271" s="210">
        <f t="shared" si="137"/>
        <v>-0.60967145840262338</v>
      </c>
      <c r="AH271" s="187">
        <f t="shared" si="138"/>
        <v>4090</v>
      </c>
      <c r="AI271" s="179">
        <f t="shared" si="139"/>
        <v>25.6</v>
      </c>
      <c r="AK271" s="210">
        <f t="shared" si="140"/>
        <v>-0.49526110722487915</v>
      </c>
      <c r="AN271" s="187">
        <f t="shared" si="141"/>
        <v>4095</v>
      </c>
      <c r="AO271" s="179">
        <f t="shared" si="142"/>
        <v>24.024999999999999</v>
      </c>
      <c r="AQ271" s="210">
        <f t="shared" si="143"/>
        <v>-0.39260695316479571</v>
      </c>
      <c r="AT271" s="187">
        <f t="shared" si="144"/>
        <v>4098</v>
      </c>
      <c r="AU271" s="179">
        <f t="shared" si="145"/>
        <v>23.103999999999999</v>
      </c>
      <c r="AW271" s="210">
        <f t="shared" si="146"/>
        <v>-0.29951653009878371</v>
      </c>
      <c r="AZ271" s="187">
        <f t="shared" si="147"/>
        <v>4101</v>
      </c>
      <c r="BA271" s="179">
        <f t="shared" si="148"/>
        <v>22.201000000000001</v>
      </c>
      <c r="BC271" s="210">
        <f t="shared" si="149"/>
        <v>-0.21435872175847684</v>
      </c>
      <c r="BF271" s="187">
        <f t="shared" si="150"/>
        <v>4103</v>
      </c>
      <c r="BG271" s="179">
        <f t="shared" si="151"/>
        <v>21.609000000000002</v>
      </c>
      <c r="BI271" s="210">
        <f t="shared" si="152"/>
        <v>-0.13588710631698159</v>
      </c>
      <c r="BL271" s="187">
        <f t="shared" si="153"/>
        <v>4105</v>
      </c>
      <c r="BM271" s="179">
        <f t="shared" si="154"/>
        <v>21.024999999999999</v>
      </c>
    </row>
    <row r="272" spans="1:65" ht="15" customHeight="1">
      <c r="A272" s="21">
        <f t="shared" si="155"/>
        <v>2011</v>
      </c>
      <c r="B272" s="176">
        <f t="shared" si="155"/>
        <v>4245</v>
      </c>
      <c r="C272" s="209">
        <f t="shared" si="124"/>
        <v>-0.12265353454721249</v>
      </c>
      <c r="D272" s="22">
        <v>18</v>
      </c>
      <c r="E272" s="52"/>
      <c r="F272" s="27"/>
      <c r="G272" s="27"/>
      <c r="H272" s="77"/>
      <c r="I272" s="179">
        <f t="shared" si="125"/>
        <v>4043</v>
      </c>
      <c r="J272" s="180">
        <f t="shared" si="126"/>
        <v>4.7585394581861014</v>
      </c>
      <c r="K272" s="179">
        <f t="shared" si="127"/>
        <v>40.804000000000002</v>
      </c>
      <c r="M272" s="210">
        <f t="shared" si="128"/>
        <v>-1.3734211581836844</v>
      </c>
      <c r="N272" s="52"/>
      <c r="O272" s="27"/>
      <c r="P272" s="187">
        <f t="shared" si="129"/>
        <v>3529</v>
      </c>
      <c r="Q272" s="179">
        <f t="shared" si="130"/>
        <v>512.65599999999995</v>
      </c>
      <c r="S272" s="210">
        <f t="shared" si="131"/>
        <v>-0.8832729628454814</v>
      </c>
      <c r="T272" s="52"/>
      <c r="U272" s="27"/>
      <c r="V272" s="187">
        <f t="shared" si="132"/>
        <v>3993</v>
      </c>
      <c r="W272" s="179">
        <f t="shared" si="133"/>
        <v>63.503999999999998</v>
      </c>
      <c r="Y272" s="210">
        <f t="shared" si="134"/>
        <v>-0.73524600086875214</v>
      </c>
      <c r="Z272" s="52"/>
      <c r="AA272" s="27"/>
      <c r="AB272" s="187">
        <f t="shared" si="135"/>
        <v>4009</v>
      </c>
      <c r="AC272" s="179">
        <f t="shared" si="136"/>
        <v>55.695999999999998</v>
      </c>
      <c r="AE272" s="210">
        <f t="shared" si="137"/>
        <v>-0.60633213222511306</v>
      </c>
      <c r="AF272" s="52"/>
      <c r="AG272" s="27"/>
      <c r="AH272" s="187">
        <f t="shared" si="138"/>
        <v>4020</v>
      </c>
      <c r="AI272" s="179">
        <f t="shared" si="139"/>
        <v>50.625</v>
      </c>
      <c r="AK272" s="210">
        <f t="shared" si="140"/>
        <v>-0.49215530314545886</v>
      </c>
      <c r="AL272" s="52"/>
      <c r="AM272" s="27"/>
      <c r="AN272" s="187">
        <f t="shared" si="141"/>
        <v>4027</v>
      </c>
      <c r="AO272" s="179">
        <f t="shared" si="142"/>
        <v>47.524000000000001</v>
      </c>
      <c r="AQ272" s="210">
        <f t="shared" si="143"/>
        <v>-0.38968914551399697</v>
      </c>
      <c r="AR272" s="52"/>
      <c r="AS272" s="27"/>
      <c r="AT272" s="187">
        <f t="shared" si="144"/>
        <v>4032</v>
      </c>
      <c r="AU272" s="179">
        <f t="shared" si="145"/>
        <v>45.369</v>
      </c>
      <c r="AW272" s="210">
        <f t="shared" si="146"/>
        <v>-0.29675332377013425</v>
      </c>
      <c r="AX272" s="52"/>
      <c r="AY272" s="27"/>
      <c r="AZ272" s="187">
        <f t="shared" si="147"/>
        <v>4037</v>
      </c>
      <c r="BA272" s="179">
        <f t="shared" si="148"/>
        <v>43.264000000000003</v>
      </c>
      <c r="BC272" s="210">
        <f t="shared" si="149"/>
        <v>-0.211724894088998</v>
      </c>
      <c r="BD272" s="52"/>
      <c r="BE272" s="27"/>
      <c r="BF272" s="187">
        <f t="shared" si="150"/>
        <v>4040</v>
      </c>
      <c r="BG272" s="179">
        <f t="shared" si="151"/>
        <v>42.024999999999999</v>
      </c>
      <c r="BI272" s="210">
        <f t="shared" si="152"/>
        <v>-0.13336314159358814</v>
      </c>
      <c r="BJ272" s="52"/>
      <c r="BK272" s="27"/>
      <c r="BL272" s="187">
        <f t="shared" si="153"/>
        <v>4042</v>
      </c>
      <c r="BM272" s="179">
        <f t="shared" si="154"/>
        <v>41.209000000000003</v>
      </c>
    </row>
    <row r="273" spans="1:70" s="27" customFormat="1" ht="15" customHeight="1">
      <c r="A273" s="21">
        <f t="shared" si="155"/>
        <v>2012</v>
      </c>
      <c r="B273" s="176">
        <f t="shared" si="155"/>
        <v>4145</v>
      </c>
      <c r="C273" s="209">
        <f t="shared" si="124"/>
        <v>-7.2531781571965423E-2</v>
      </c>
      <c r="D273" s="22">
        <v>19</v>
      </c>
      <c r="E273" s="52"/>
      <c r="H273" s="34"/>
      <c r="I273" s="179">
        <f t="shared" si="125"/>
        <v>3981</v>
      </c>
      <c r="J273" s="180">
        <f t="shared" si="126"/>
        <v>3.9565741857659833</v>
      </c>
      <c r="K273" s="179">
        <f t="shared" si="127"/>
        <v>26.896000000000001</v>
      </c>
      <c r="M273" s="210">
        <f t="shared" si="128"/>
        <v>-1.2606346409911362</v>
      </c>
      <c r="N273" s="52"/>
      <c r="P273" s="187">
        <f t="shared" si="129"/>
        <v>3289</v>
      </c>
      <c r="Q273" s="179">
        <f t="shared" si="130"/>
        <v>732.73599999999999</v>
      </c>
      <c r="S273" s="210">
        <f t="shared" si="131"/>
        <v>-0.80401809252785961</v>
      </c>
      <c r="T273" s="52"/>
      <c r="V273" s="187">
        <f t="shared" si="132"/>
        <v>3912</v>
      </c>
      <c r="W273" s="179">
        <f t="shared" si="133"/>
        <v>54.289000000000001</v>
      </c>
      <c r="Y273" s="210">
        <f t="shared" si="134"/>
        <v>-0.66343614190667055</v>
      </c>
      <c r="Z273" s="52"/>
      <c r="AB273" s="187">
        <f t="shared" si="135"/>
        <v>3935</v>
      </c>
      <c r="AC273" s="179">
        <f t="shared" si="136"/>
        <v>44.1</v>
      </c>
      <c r="AE273" s="210">
        <f t="shared" si="137"/>
        <v>-0.54020350148272234</v>
      </c>
      <c r="AF273" s="52"/>
      <c r="AH273" s="187">
        <f t="shared" si="138"/>
        <v>3949</v>
      </c>
      <c r="AI273" s="179">
        <f t="shared" si="139"/>
        <v>38.415999999999997</v>
      </c>
      <c r="AK273" s="210">
        <f t="shared" si="140"/>
        <v>-0.43050458422629778</v>
      </c>
      <c r="AL273" s="52"/>
      <c r="AN273" s="187">
        <f t="shared" si="141"/>
        <v>3959</v>
      </c>
      <c r="AO273" s="179">
        <f t="shared" si="142"/>
        <v>34.595999999999997</v>
      </c>
      <c r="AQ273" s="210">
        <f t="shared" si="143"/>
        <v>-0.33165874958966507</v>
      </c>
      <c r="AR273" s="52"/>
      <c r="AT273" s="187">
        <f t="shared" si="144"/>
        <v>3966</v>
      </c>
      <c r="AU273" s="179">
        <f t="shared" si="145"/>
        <v>32.040999999999997</v>
      </c>
      <c r="AW273" s="210">
        <f t="shared" si="146"/>
        <v>-0.24171051292672582</v>
      </c>
      <c r="AX273" s="52"/>
      <c r="AZ273" s="187">
        <f t="shared" si="147"/>
        <v>3972</v>
      </c>
      <c r="BA273" s="179">
        <f t="shared" si="148"/>
        <v>29.928999999999998</v>
      </c>
      <c r="BC273" s="210">
        <f t="shared" si="149"/>
        <v>-0.15918948923872223</v>
      </c>
      <c r="BD273" s="52"/>
      <c r="BF273" s="187">
        <f t="shared" si="150"/>
        <v>3977</v>
      </c>
      <c r="BG273" s="179">
        <f t="shared" si="151"/>
        <v>28.224</v>
      </c>
      <c r="BI273" s="210">
        <f t="shared" si="152"/>
        <v>-8.2962123850837927E-2</v>
      </c>
      <c r="BJ273" s="52"/>
      <c r="BL273" s="187">
        <f t="shared" si="153"/>
        <v>3980</v>
      </c>
      <c r="BM273" s="179">
        <f t="shared" si="154"/>
        <v>27.225000000000001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4131</v>
      </c>
      <c r="C274" s="212">
        <f t="shared" si="124"/>
        <v>-6.5523432696251618E-2</v>
      </c>
      <c r="D274" s="31">
        <v>20</v>
      </c>
      <c r="E274" s="53"/>
      <c r="F274" s="32"/>
      <c r="G274" s="32"/>
      <c r="H274" s="80"/>
      <c r="I274" s="185">
        <f t="shared" si="125"/>
        <v>3919</v>
      </c>
      <c r="J274" s="186">
        <f t="shared" si="126"/>
        <v>5.1319293149358503</v>
      </c>
      <c r="K274" s="185">
        <f t="shared" si="127"/>
        <v>44.944000000000003</v>
      </c>
      <c r="M274" s="213">
        <f t="shared" si="128"/>
        <v>-1.2454068907059825</v>
      </c>
      <c r="N274" s="53"/>
      <c r="O274" s="32"/>
      <c r="P274" s="207">
        <f t="shared" si="129"/>
        <v>3038</v>
      </c>
      <c r="Q274" s="185">
        <f t="shared" si="130"/>
        <v>1194.6489999999999</v>
      </c>
      <c r="S274" s="213">
        <f t="shared" si="131"/>
        <v>-0.79311597994120175</v>
      </c>
      <c r="T274" s="53"/>
      <c r="U274" s="32"/>
      <c r="V274" s="207">
        <f t="shared" si="132"/>
        <v>3830</v>
      </c>
      <c r="W274" s="185">
        <f t="shared" si="133"/>
        <v>90.600999999999999</v>
      </c>
      <c r="Y274" s="213">
        <f t="shared" si="134"/>
        <v>-0.6535168907542539</v>
      </c>
      <c r="Z274" s="53"/>
      <c r="AA274" s="32"/>
      <c r="AB274" s="207">
        <f t="shared" si="135"/>
        <v>3859</v>
      </c>
      <c r="AC274" s="185">
        <f t="shared" si="136"/>
        <v>73.983999999999995</v>
      </c>
      <c r="AE274" s="213">
        <f t="shared" si="137"/>
        <v>-0.53103985839459211</v>
      </c>
      <c r="AF274" s="53"/>
      <c r="AG274" s="32"/>
      <c r="AH274" s="207">
        <f t="shared" si="138"/>
        <v>3878</v>
      </c>
      <c r="AI274" s="185">
        <f t="shared" si="139"/>
        <v>64.009</v>
      </c>
      <c r="AK274" s="213">
        <f t="shared" si="140"/>
        <v>-0.42193994531166934</v>
      </c>
      <c r="AL274" s="53"/>
      <c r="AM274" s="32"/>
      <c r="AN274" s="207">
        <f t="shared" si="141"/>
        <v>3891</v>
      </c>
      <c r="AO274" s="185">
        <f t="shared" si="142"/>
        <v>57.6</v>
      </c>
      <c r="AQ274" s="213">
        <f t="shared" si="143"/>
        <v>-0.32358062511282681</v>
      </c>
      <c r="AR274" s="53"/>
      <c r="AS274" s="32"/>
      <c r="AT274" s="207">
        <f t="shared" si="144"/>
        <v>3900</v>
      </c>
      <c r="AU274" s="185">
        <f t="shared" si="145"/>
        <v>53.360999999999997</v>
      </c>
      <c r="AW274" s="213">
        <f t="shared" si="146"/>
        <v>-0.23403538067255392</v>
      </c>
      <c r="AX274" s="53"/>
      <c r="AY274" s="32"/>
      <c r="AZ274" s="207">
        <f t="shared" si="147"/>
        <v>3908</v>
      </c>
      <c r="BA274" s="185">
        <f t="shared" si="148"/>
        <v>49.728999999999999</v>
      </c>
      <c r="BC274" s="213">
        <f t="shared" si="149"/>
        <v>-0.15185363475026795</v>
      </c>
      <c r="BD274" s="53"/>
      <c r="BE274" s="32"/>
      <c r="BF274" s="207">
        <f t="shared" si="150"/>
        <v>3913</v>
      </c>
      <c r="BG274" s="185">
        <f t="shared" si="151"/>
        <v>47.524000000000001</v>
      </c>
      <c r="BI274" s="213">
        <f t="shared" si="152"/>
        <v>-7.5915835919470043E-2</v>
      </c>
      <c r="BJ274" s="53"/>
      <c r="BK274" s="32"/>
      <c r="BL274" s="207">
        <f t="shared" si="153"/>
        <v>3918</v>
      </c>
      <c r="BM274" s="185">
        <f t="shared" si="154"/>
        <v>45.369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3857</v>
      </c>
      <c r="C275" s="54"/>
      <c r="D275" s="22">
        <v>21</v>
      </c>
      <c r="E275" s="55"/>
      <c r="F275" s="82"/>
      <c r="G275" s="27"/>
      <c r="H275" s="34"/>
      <c r="I275" s="179">
        <f t="shared" si="125"/>
        <v>3857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3795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3795</v>
      </c>
      <c r="J276" s="187"/>
      <c r="K276" s="187"/>
      <c r="M276" s="200" t="str">
        <f>E258</f>
        <v>max(y) =</v>
      </c>
      <c r="N276" s="200">
        <f>F258</f>
        <v>5319</v>
      </c>
      <c r="O276" s="200"/>
      <c r="P276" s="200"/>
      <c r="Q276" s="200"/>
      <c r="R276" s="200"/>
      <c r="S276" s="200" t="str">
        <f>M276</f>
        <v>max(y) =</v>
      </c>
      <c r="T276" s="200">
        <f>N276</f>
        <v>5319</v>
      </c>
      <c r="U276" s="200"/>
      <c r="V276" s="200"/>
      <c r="W276" s="200"/>
      <c r="X276" s="200"/>
      <c r="Y276" s="200" t="str">
        <f>S276</f>
        <v>max(y) =</v>
      </c>
      <c r="Z276" s="200">
        <f>T276</f>
        <v>5319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5319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5319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5319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5319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5319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5319</v>
      </c>
    </row>
    <row r="277" spans="1:70" ht="15" customHeight="1" thickTop="1">
      <c r="A277" s="21">
        <f t="shared" si="155"/>
        <v>2016</v>
      </c>
      <c r="B277" s="176">
        <f t="shared" si="156"/>
        <v>3733</v>
      </c>
      <c r="C277" s="54"/>
      <c r="D277" s="22">
        <v>23</v>
      </c>
      <c r="E277" s="200">
        <f>O257</f>
        <v>5320</v>
      </c>
      <c r="F277" s="203">
        <f>O265</f>
        <v>0.52700860269884342</v>
      </c>
      <c r="G277" s="345">
        <f>O266</f>
        <v>4458.1450000000004</v>
      </c>
      <c r="H277" s="346"/>
      <c r="I277" s="179">
        <f t="shared" si="125"/>
        <v>3733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3671</v>
      </c>
      <c r="C278" s="54"/>
      <c r="D278" s="22">
        <v>24</v>
      </c>
      <c r="E278" s="200">
        <f>U257</f>
        <v>6000</v>
      </c>
      <c r="F278" s="203">
        <f>U265</f>
        <v>0.7479282776828251</v>
      </c>
      <c r="G278" s="345">
        <f>U266</f>
        <v>795.25299999999982</v>
      </c>
      <c r="H278" s="346"/>
      <c r="I278" s="179">
        <f t="shared" si="125"/>
        <v>3671</v>
      </c>
      <c r="J278" s="187"/>
      <c r="K278" s="187"/>
      <c r="M278" s="200" t="s">
        <v>60</v>
      </c>
      <c r="N278" s="214">
        <v>280</v>
      </c>
      <c r="O278" s="200"/>
      <c r="P278" s="200"/>
      <c r="Q278" s="200"/>
      <c r="R278" s="200"/>
      <c r="S278" s="200" t="s">
        <v>60</v>
      </c>
      <c r="T278" s="200">
        <f>N278</f>
        <v>280</v>
      </c>
      <c r="U278" s="200"/>
      <c r="V278" s="200"/>
      <c r="W278" s="200"/>
      <c r="X278" s="200"/>
      <c r="Y278" s="200" t="s">
        <v>60</v>
      </c>
      <c r="Z278" s="200">
        <f>T278</f>
        <v>280</v>
      </c>
      <c r="AA278" s="200"/>
      <c r="AB278" s="200"/>
      <c r="AC278" s="200"/>
      <c r="AD278" s="200"/>
      <c r="AE278" s="200" t="s">
        <v>60</v>
      </c>
      <c r="AF278" s="200">
        <f>Z278</f>
        <v>280</v>
      </c>
      <c r="AG278" s="200"/>
      <c r="AH278" s="200"/>
      <c r="AI278" s="200"/>
      <c r="AJ278" s="200"/>
      <c r="AK278" s="200" t="s">
        <v>60</v>
      </c>
      <c r="AL278" s="200">
        <f>AF278</f>
        <v>280</v>
      </c>
      <c r="AM278" s="200"/>
      <c r="AN278" s="200"/>
      <c r="AO278" s="200"/>
      <c r="AP278" s="200"/>
      <c r="AQ278" s="200" t="s">
        <v>60</v>
      </c>
      <c r="AR278" s="200">
        <f>AL278</f>
        <v>280</v>
      </c>
      <c r="AS278" s="200"/>
      <c r="AT278" s="200"/>
      <c r="AU278" s="200"/>
      <c r="AV278" s="200"/>
      <c r="AW278" s="200" t="s">
        <v>60</v>
      </c>
      <c r="AX278" s="200">
        <f>AR278</f>
        <v>280</v>
      </c>
      <c r="AY278" s="200"/>
      <c r="AZ278" s="200"/>
      <c r="BA278" s="200"/>
      <c r="BB278" s="200"/>
      <c r="BC278" s="200" t="s">
        <v>60</v>
      </c>
      <c r="BD278" s="200">
        <f>AX278</f>
        <v>280</v>
      </c>
      <c r="BE278" s="200"/>
      <c r="BF278" s="200"/>
      <c r="BG278" s="200"/>
      <c r="BH278" s="200"/>
      <c r="BI278" s="200" t="s">
        <v>60</v>
      </c>
      <c r="BJ278" s="200">
        <f>BD278</f>
        <v>280</v>
      </c>
    </row>
    <row r="279" spans="1:70" ht="15" customHeight="1">
      <c r="A279" s="21">
        <f t="shared" si="155"/>
        <v>2018</v>
      </c>
      <c r="B279" s="176">
        <f t="shared" si="156"/>
        <v>3610</v>
      </c>
      <c r="C279" s="54"/>
      <c r="D279" s="22">
        <v>25</v>
      </c>
      <c r="E279" s="200">
        <f>AA257</f>
        <v>6280</v>
      </c>
      <c r="F279" s="203">
        <f>AA265</f>
        <v>0.76437725415044067</v>
      </c>
      <c r="G279" s="345">
        <f>AA266</f>
        <v>722.98400000000015</v>
      </c>
      <c r="H279" s="346"/>
      <c r="I279" s="179">
        <f t="shared" si="125"/>
        <v>3610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3548</v>
      </c>
      <c r="C280" s="54"/>
      <c r="D280" s="22">
        <v>26</v>
      </c>
      <c r="E280" s="200">
        <f>AG257</f>
        <v>6560</v>
      </c>
      <c r="F280" s="203">
        <f>AG265</f>
        <v>0.77531351801084814</v>
      </c>
      <c r="G280" s="345">
        <f>AG266</f>
        <v>679.654</v>
      </c>
      <c r="H280" s="346"/>
      <c r="I280" s="179">
        <f t="shared" si="125"/>
        <v>3548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3487</v>
      </c>
      <c r="C281" s="54"/>
      <c r="D281" s="22">
        <v>27</v>
      </c>
      <c r="E281" s="200">
        <f>AM257</f>
        <v>6840</v>
      </c>
      <c r="F281" s="203">
        <f>AM265</f>
        <v>0.78336026647441936</v>
      </c>
      <c r="G281" s="345">
        <f>AM266</f>
        <v>650.101</v>
      </c>
      <c r="H281" s="346"/>
      <c r="I281" s="179">
        <f t="shared" si="125"/>
        <v>3487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3426</v>
      </c>
      <c r="C282" s="54"/>
      <c r="D282" s="22">
        <v>28</v>
      </c>
      <c r="E282" s="200">
        <f>AS257</f>
        <v>7120</v>
      </c>
      <c r="F282" s="203">
        <f>AS265</f>
        <v>0.78902438521984475</v>
      </c>
      <c r="G282" s="345">
        <f>AS266</f>
        <v>630.28200000000004</v>
      </c>
      <c r="H282" s="346"/>
      <c r="I282" s="179">
        <f t="shared" si="125"/>
        <v>3426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3365</v>
      </c>
      <c r="C283" s="54"/>
      <c r="D283" s="22">
        <v>29</v>
      </c>
      <c r="E283" s="200">
        <f>AY257</f>
        <v>7400</v>
      </c>
      <c r="F283" s="203">
        <f>AY265</f>
        <v>0.7941391482884208</v>
      </c>
      <c r="G283" s="345">
        <f>AY266</f>
        <v>613.08000000000015</v>
      </c>
      <c r="H283" s="346"/>
      <c r="I283" s="179">
        <f t="shared" si="125"/>
        <v>3365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3305</v>
      </c>
      <c r="C284" s="54"/>
      <c r="D284" s="22">
        <v>30</v>
      </c>
      <c r="E284" s="200">
        <f>BE257</f>
        <v>7680</v>
      </c>
      <c r="F284" s="203">
        <f>BE265</f>
        <v>0.79787789660660224</v>
      </c>
      <c r="G284" s="345">
        <f>BE266</f>
        <v>600.90200000000004</v>
      </c>
      <c r="H284" s="346"/>
      <c r="I284" s="179">
        <f t="shared" si="125"/>
        <v>3305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3245</v>
      </c>
      <c r="C285" s="54"/>
      <c r="D285" s="22">
        <v>31</v>
      </c>
      <c r="E285" s="200">
        <f>BK257</f>
        <v>7960</v>
      </c>
      <c r="F285" s="203">
        <f>BK265</f>
        <v>0.8007752998483243</v>
      </c>
      <c r="G285" s="345">
        <f>BK266</f>
        <v>591.66399999999999</v>
      </c>
      <c r="H285" s="346"/>
      <c r="I285" s="179">
        <f t="shared" si="125"/>
        <v>3245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3185</v>
      </c>
      <c r="C286" s="54"/>
      <c r="D286" s="22">
        <v>32</v>
      </c>
      <c r="E286" s="66"/>
      <c r="F286" s="203"/>
      <c r="G286" s="215"/>
      <c r="H286" s="34"/>
      <c r="I286" s="179">
        <f t="shared" si="125"/>
        <v>3185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3126</v>
      </c>
      <c r="C287" s="54"/>
      <c r="D287" s="22">
        <v>33</v>
      </c>
      <c r="E287" s="66"/>
      <c r="F287" s="203"/>
      <c r="G287" s="215"/>
      <c r="H287" s="34"/>
      <c r="I287" s="179">
        <f t="shared" si="125"/>
        <v>3126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3067</v>
      </c>
      <c r="C288" s="54"/>
      <c r="D288" s="22">
        <v>34</v>
      </c>
      <c r="E288" s="66"/>
      <c r="F288" s="203"/>
      <c r="G288" s="215"/>
      <c r="H288" s="34"/>
      <c r="I288" s="179">
        <f t="shared" si="125"/>
        <v>3067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3009</v>
      </c>
      <c r="C289" s="54"/>
      <c r="D289" s="22">
        <v>35</v>
      </c>
      <c r="E289" s="66"/>
      <c r="F289" s="203"/>
      <c r="G289" s="215"/>
      <c r="H289" s="34"/>
      <c r="I289" s="179">
        <f t="shared" si="125"/>
        <v>3009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2951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2951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2893</v>
      </c>
      <c r="C291" s="54"/>
      <c r="D291" s="22">
        <v>37</v>
      </c>
      <c r="E291" s="55"/>
      <c r="F291" s="82"/>
      <c r="G291" s="27"/>
      <c r="H291" s="34"/>
      <c r="I291" s="179">
        <f t="shared" si="125"/>
        <v>2893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2836</v>
      </c>
      <c r="C292" s="54"/>
      <c r="D292" s="22">
        <v>38</v>
      </c>
      <c r="E292" s="55"/>
      <c r="F292" s="82"/>
      <c r="G292" s="27"/>
      <c r="H292" s="34"/>
      <c r="I292" s="179">
        <f t="shared" si="125"/>
        <v>2836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2780</v>
      </c>
      <c r="C293" s="54"/>
      <c r="D293" s="22">
        <v>39</v>
      </c>
      <c r="E293" s="55"/>
      <c r="F293" s="82"/>
      <c r="G293" s="27"/>
      <c r="H293" s="34"/>
      <c r="I293" s="179">
        <f t="shared" si="125"/>
        <v>2780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2724</v>
      </c>
      <c r="C294" s="54"/>
      <c r="D294" s="22">
        <v>40</v>
      </c>
      <c r="E294" s="55"/>
      <c r="F294" s="82"/>
      <c r="G294" s="27"/>
      <c r="H294" s="34"/>
      <c r="I294" s="179">
        <f t="shared" si="125"/>
        <v>2724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2668</v>
      </c>
      <c r="C295" s="195"/>
      <c r="D295" s="35">
        <v>41</v>
      </c>
      <c r="E295" s="56"/>
      <c r="F295" s="84"/>
      <c r="G295" s="11"/>
      <c r="H295" s="37"/>
      <c r="I295" s="189">
        <f t="shared" si="125"/>
        <v>2668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2613</v>
      </c>
      <c r="C296" s="195"/>
      <c r="D296" s="35">
        <v>42</v>
      </c>
      <c r="E296" s="56"/>
      <c r="F296" s="84"/>
      <c r="G296" s="11"/>
      <c r="H296" s="37"/>
      <c r="I296" s="189">
        <f t="shared" si="125"/>
        <v>2613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0.77329970193017139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0.44516172065165682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0.7132724929599128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0.73192201944669422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0.74461324788694949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0.75330793352407566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0.75969890990491973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0.76513420640488727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0.76951076774578542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0.77282544769706274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5319</v>
      </c>
      <c r="C300" s="191">
        <f t="shared" ref="C300:C319" si="159">LN($F$302-B300)</f>
        <v>7.8939451382359591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5070</v>
      </c>
      <c r="J300" s="180">
        <f t="shared" ref="J300:J319" si="161">ABS(B300-I300)/B300*100</f>
        <v>4.6813310772701637</v>
      </c>
      <c r="K300" s="179">
        <f t="shared" ref="K300:K319" si="162">(B300-I300)^2/1000</f>
        <v>62.000999999999998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5228</v>
      </c>
      <c r="Q300" s="179">
        <f t="shared" ref="Q300:Q319" si="165">($B300-P300)^2/1000</f>
        <v>8.2810000000000006</v>
      </c>
      <c r="S300" s="218">
        <f t="shared" ref="S300:S319" si="166">LN(U$302-$B300)</f>
        <v>6.523562306149512</v>
      </c>
      <c r="T300" s="98" t="s">
        <v>63</v>
      </c>
      <c r="U300" s="57"/>
      <c r="V300" s="187">
        <f t="shared" ref="V300:V319" si="167">ROUND(U$302-U$307*U$308^$D300,$G$1)</f>
        <v>5079</v>
      </c>
      <c r="W300" s="179">
        <f t="shared" ref="W300:W319" si="168">($B300-V300)^2/1000</f>
        <v>57.6</v>
      </c>
      <c r="Y300" s="218">
        <f t="shared" ref="Y300:Y319" si="169">LN(AA$302-$B300)</f>
        <v>6.8679744089702925</v>
      </c>
      <c r="Z300" s="98" t="s">
        <v>63</v>
      </c>
      <c r="AA300" s="57"/>
      <c r="AB300" s="187">
        <f t="shared" ref="AB300:AB319" si="170">ROUND(AA$302-AA$307*AA$308^$D300,$G$1)</f>
        <v>5075</v>
      </c>
      <c r="AC300" s="179">
        <f t="shared" ref="AC300:AC319" si="171">($B300-AB300)^2/1000</f>
        <v>59.536000000000001</v>
      </c>
      <c r="AE300" s="218">
        <f t="shared" ref="AE300:AE319" si="172">LN(AG$302-$B300)</f>
        <v>7.1236727852046071</v>
      </c>
      <c r="AF300" s="98" t="s">
        <v>63</v>
      </c>
      <c r="AG300" s="57"/>
      <c r="AH300" s="187">
        <f t="shared" ref="AH300:AH319" si="173">ROUND(AG$302-AG$307*AG$308^$D300,$G$1)</f>
        <v>5073</v>
      </c>
      <c r="AI300" s="179">
        <f t="shared" ref="AI300:AI319" si="174">($B300-AH300)^2/1000</f>
        <v>60.515999999999998</v>
      </c>
      <c r="AK300" s="218">
        <f t="shared" ref="AK300:AK319" si="175">LN(AM$302-$B300)</f>
        <v>7.3271232922592926</v>
      </c>
      <c r="AL300" s="98" t="s">
        <v>63</v>
      </c>
      <c r="AM300" s="57"/>
      <c r="AN300" s="187">
        <f t="shared" ref="AN300:AN319" si="176">ROUND(AM$302-AM$307*AM$308^$D300,$G$1)</f>
        <v>5072</v>
      </c>
      <c r="AO300" s="179">
        <f t="shared" ref="AO300:AO319" si="177">($B300-AN300)^2/1000</f>
        <v>61.009</v>
      </c>
      <c r="AQ300" s="218">
        <f t="shared" ref="AQ300:AQ319" si="178">LN(AS$302-$B300)</f>
        <v>7.4960973451759561</v>
      </c>
      <c r="AR300" s="98" t="s">
        <v>63</v>
      </c>
      <c r="AS300" s="57"/>
      <c r="AT300" s="187">
        <f t="shared" ref="AT300:AT319" si="179">ROUND(AS$302-AS$307*AS$308^$D300,$G$1)</f>
        <v>5071</v>
      </c>
      <c r="AU300" s="179">
        <f t="shared" ref="AU300:AU319" si="180">($B300-AT300)^2/1000</f>
        <v>61.503999999999998</v>
      </c>
      <c r="AW300" s="218">
        <f t="shared" ref="AW300:AW319" si="181">LN(AY$302-$B300)</f>
        <v>7.640603826393634</v>
      </c>
      <c r="AX300" s="98" t="s">
        <v>63</v>
      </c>
      <c r="AY300" s="57"/>
      <c r="AZ300" s="187">
        <f t="shared" ref="AZ300:AZ319" si="182">ROUND(AY$302-AY$307*AY$308^$D300,$G$1)</f>
        <v>5071</v>
      </c>
      <c r="BA300" s="179">
        <f t="shared" ref="BA300:BA319" si="183">($B300-AZ300)^2/1000</f>
        <v>61.503999999999998</v>
      </c>
      <c r="BC300" s="218">
        <f t="shared" ref="BC300:BC319" si="184">LN(BE$302-$B300)</f>
        <v>7.7668405370855131</v>
      </c>
      <c r="BD300" s="98" t="s">
        <v>63</v>
      </c>
      <c r="BE300" s="57"/>
      <c r="BF300" s="187">
        <f t="shared" ref="BF300:BF319" si="185">ROUND(BE$302-BE$307*BE$308^$D300,$G$1)</f>
        <v>5071</v>
      </c>
      <c r="BG300" s="179">
        <f t="shared" ref="BG300:BG319" si="186">($B300-BF300)^2/1000</f>
        <v>61.503999999999998</v>
      </c>
      <c r="BI300" s="218">
        <f t="shared" ref="BI300:BI319" si="187">LN(BK$302-$B300)</f>
        <v>7.8789129122971326</v>
      </c>
      <c r="BJ300" s="98" t="s">
        <v>63</v>
      </c>
      <c r="BK300" s="57"/>
      <c r="BL300" s="187">
        <f t="shared" ref="BL300:BL319" si="188">ROUND(BK$302-BK$307*BK$308^$D300,$G$1)</f>
        <v>5070</v>
      </c>
      <c r="BM300" s="179">
        <f t="shared" ref="BM300:BM319" si="189">($B300-BL300)^2/1000</f>
        <v>62.000999999999998</v>
      </c>
    </row>
    <row r="301" spans="1:65" ht="15" customHeight="1">
      <c r="A301" s="21">
        <f t="shared" si="158"/>
        <v>1995</v>
      </c>
      <c r="B301" s="176">
        <f t="shared" si="158"/>
        <v>5262</v>
      </c>
      <c r="C301" s="191">
        <f t="shared" si="159"/>
        <v>7.9149830058483941</v>
      </c>
      <c r="D301" s="22">
        <v>2</v>
      </c>
      <c r="E301" s="40" t="s">
        <v>64</v>
      </c>
      <c r="G301" s="23"/>
      <c r="H301" s="27"/>
      <c r="I301" s="179">
        <f t="shared" si="160"/>
        <v>5017</v>
      </c>
      <c r="J301" s="180">
        <f t="shared" si="161"/>
        <v>4.6560243253515772</v>
      </c>
      <c r="K301" s="179">
        <f t="shared" si="162"/>
        <v>60.024999999999999</v>
      </c>
      <c r="M301" s="218">
        <f t="shared" si="163"/>
        <v>4.0604430105464191</v>
      </c>
      <c r="N301" s="72" t="s">
        <v>64</v>
      </c>
      <c r="P301" s="187">
        <f t="shared" si="164"/>
        <v>5210</v>
      </c>
      <c r="Q301" s="179">
        <f t="shared" si="165"/>
        <v>2.7040000000000002</v>
      </c>
      <c r="S301" s="218">
        <f t="shared" si="166"/>
        <v>6.6039438246004725</v>
      </c>
      <c r="T301" s="72" t="s">
        <v>64</v>
      </c>
      <c r="V301" s="187">
        <f t="shared" si="167"/>
        <v>5035</v>
      </c>
      <c r="W301" s="179">
        <f t="shared" si="168"/>
        <v>51.529000000000003</v>
      </c>
      <c r="Y301" s="218">
        <f t="shared" si="169"/>
        <v>6.9255951971104679</v>
      </c>
      <c r="Z301" s="72" t="s">
        <v>64</v>
      </c>
      <c r="AB301" s="187">
        <f t="shared" si="170"/>
        <v>5029</v>
      </c>
      <c r="AC301" s="179">
        <f t="shared" si="171"/>
        <v>54.289000000000001</v>
      </c>
      <c r="AE301" s="218">
        <f t="shared" si="172"/>
        <v>7.1685798972640349</v>
      </c>
      <c r="AF301" s="72" t="s">
        <v>64</v>
      </c>
      <c r="AH301" s="187">
        <f t="shared" si="173"/>
        <v>5025</v>
      </c>
      <c r="AI301" s="179">
        <f t="shared" si="174"/>
        <v>56.168999999999997</v>
      </c>
      <c r="AK301" s="218">
        <f t="shared" si="175"/>
        <v>7.3639135014058192</v>
      </c>
      <c r="AL301" s="72" t="s">
        <v>64</v>
      </c>
      <c r="AN301" s="187">
        <f t="shared" si="176"/>
        <v>5022</v>
      </c>
      <c r="AO301" s="179">
        <f t="shared" si="177"/>
        <v>57.6</v>
      </c>
      <c r="AQ301" s="218">
        <f t="shared" si="178"/>
        <v>7.5272559193737836</v>
      </c>
      <c r="AR301" s="72" t="s">
        <v>64</v>
      </c>
      <c r="AT301" s="187">
        <f t="shared" si="179"/>
        <v>5020</v>
      </c>
      <c r="AU301" s="179">
        <f t="shared" si="180"/>
        <v>58.564</v>
      </c>
      <c r="AW301" s="218">
        <f t="shared" si="181"/>
        <v>7.6676260915849905</v>
      </c>
      <c r="AX301" s="72" t="s">
        <v>64</v>
      </c>
      <c r="AZ301" s="187">
        <f t="shared" si="182"/>
        <v>5019</v>
      </c>
      <c r="BA301" s="179">
        <f t="shared" si="183"/>
        <v>59.048999999999999</v>
      </c>
      <c r="BC301" s="218">
        <f t="shared" si="184"/>
        <v>7.790696031174738</v>
      </c>
      <c r="BD301" s="72" t="s">
        <v>64</v>
      </c>
      <c r="BF301" s="187">
        <f t="shared" si="185"/>
        <v>5018</v>
      </c>
      <c r="BG301" s="179">
        <f t="shared" si="186"/>
        <v>59.536000000000001</v>
      </c>
      <c r="BI301" s="218">
        <f t="shared" si="187"/>
        <v>7.9002660367677011</v>
      </c>
      <c r="BJ301" s="72" t="s">
        <v>64</v>
      </c>
      <c r="BL301" s="187">
        <f t="shared" si="188"/>
        <v>5017</v>
      </c>
      <c r="BM301" s="179">
        <f t="shared" si="189"/>
        <v>60.024999999999999</v>
      </c>
    </row>
    <row r="302" spans="1:65" ht="15" customHeight="1">
      <c r="A302" s="21">
        <f t="shared" si="158"/>
        <v>1996</v>
      </c>
      <c r="B302" s="176">
        <f t="shared" si="158"/>
        <v>5103</v>
      </c>
      <c r="C302" s="191">
        <f t="shared" si="159"/>
        <v>7.9714309977693505</v>
      </c>
      <c r="D302" s="22">
        <v>3</v>
      </c>
      <c r="E302" s="99" t="s">
        <v>65</v>
      </c>
      <c r="F302" s="243">
        <v>8000</v>
      </c>
      <c r="G302" s="23"/>
      <c r="H302" s="27"/>
      <c r="I302" s="179">
        <f t="shared" si="160"/>
        <v>4963</v>
      </c>
      <c r="J302" s="180">
        <f t="shared" si="161"/>
        <v>2.7434842249657065</v>
      </c>
      <c r="K302" s="179">
        <f t="shared" si="162"/>
        <v>19.600000000000001</v>
      </c>
      <c r="M302" s="218">
        <f t="shared" si="163"/>
        <v>5.3798973535404597</v>
      </c>
      <c r="N302" s="97" t="s">
        <v>65</v>
      </c>
      <c r="O302" s="201">
        <f>ROUNDDOWN(O258,0)+1</f>
        <v>5320</v>
      </c>
      <c r="P302" s="187">
        <f t="shared" si="164"/>
        <v>5188</v>
      </c>
      <c r="Q302" s="179">
        <f t="shared" si="165"/>
        <v>7.2249999999999996</v>
      </c>
      <c r="S302" s="218">
        <f t="shared" si="166"/>
        <v>6.799055862058796</v>
      </c>
      <c r="T302" s="97" t="s">
        <v>65</v>
      </c>
      <c r="U302" s="201">
        <f>ROUNDDOWN(U258,-T323)+10^T323</f>
        <v>6000</v>
      </c>
      <c r="V302" s="187">
        <f t="shared" si="167"/>
        <v>4989</v>
      </c>
      <c r="W302" s="179">
        <f t="shared" si="168"/>
        <v>12.996</v>
      </c>
      <c r="Y302" s="218">
        <f t="shared" si="169"/>
        <v>7.0707241072602764</v>
      </c>
      <c r="Z302" s="97" t="s">
        <v>65</v>
      </c>
      <c r="AA302" s="201">
        <f>U302+Z324</f>
        <v>6280</v>
      </c>
      <c r="AB302" s="187">
        <f t="shared" si="170"/>
        <v>4980</v>
      </c>
      <c r="AC302" s="179">
        <f t="shared" si="171"/>
        <v>15.129</v>
      </c>
      <c r="AE302" s="218">
        <f t="shared" si="172"/>
        <v>7.2841348061952047</v>
      </c>
      <c r="AF302" s="97" t="s">
        <v>65</v>
      </c>
      <c r="AG302" s="201">
        <f>AA302+AF324</f>
        <v>6560</v>
      </c>
      <c r="AH302" s="187">
        <f t="shared" si="173"/>
        <v>4974</v>
      </c>
      <c r="AI302" s="179">
        <f t="shared" si="174"/>
        <v>16.640999999999998</v>
      </c>
      <c r="AK302" s="218">
        <f t="shared" si="175"/>
        <v>7.4599147662411047</v>
      </c>
      <c r="AL302" s="97" t="s">
        <v>65</v>
      </c>
      <c r="AM302" s="201">
        <f>AG302+AL324</f>
        <v>6840</v>
      </c>
      <c r="AN302" s="187">
        <f t="shared" si="176"/>
        <v>4971</v>
      </c>
      <c r="AO302" s="179">
        <f t="shared" si="177"/>
        <v>17.423999999999999</v>
      </c>
      <c r="AQ302" s="218">
        <f t="shared" si="178"/>
        <v>7.6093665379542115</v>
      </c>
      <c r="AR302" s="97" t="s">
        <v>65</v>
      </c>
      <c r="AS302" s="201">
        <f>AM302+AR324</f>
        <v>7120</v>
      </c>
      <c r="AT302" s="187">
        <f t="shared" si="179"/>
        <v>4968</v>
      </c>
      <c r="AU302" s="179">
        <f t="shared" si="180"/>
        <v>18.225000000000001</v>
      </c>
      <c r="AW302" s="218">
        <f t="shared" si="181"/>
        <v>7.7393592026890978</v>
      </c>
      <c r="AX302" s="97" t="s">
        <v>65</v>
      </c>
      <c r="AY302" s="201">
        <f>AS302+AX324</f>
        <v>7400</v>
      </c>
      <c r="AZ302" s="187">
        <f t="shared" si="182"/>
        <v>4966</v>
      </c>
      <c r="BA302" s="179">
        <f t="shared" si="183"/>
        <v>18.768999999999998</v>
      </c>
      <c r="BC302" s="218">
        <f t="shared" si="184"/>
        <v>7.8543812106523649</v>
      </c>
      <c r="BD302" s="97" t="s">
        <v>65</v>
      </c>
      <c r="BE302" s="201">
        <f>AY302+BD324</f>
        <v>7680</v>
      </c>
      <c r="BF302" s="187">
        <f t="shared" si="185"/>
        <v>4964</v>
      </c>
      <c r="BG302" s="179">
        <f t="shared" si="186"/>
        <v>19.321000000000002</v>
      </c>
      <c r="BI302" s="218">
        <f t="shared" si="187"/>
        <v>7.9575274022307729</v>
      </c>
      <c r="BJ302" s="97" t="s">
        <v>65</v>
      </c>
      <c r="BK302" s="201">
        <f>BE302+BJ324</f>
        <v>7960</v>
      </c>
      <c r="BL302" s="187">
        <f t="shared" si="188"/>
        <v>4963</v>
      </c>
      <c r="BM302" s="179">
        <f t="shared" si="189"/>
        <v>19.600000000000001</v>
      </c>
    </row>
    <row r="303" spans="1:65" ht="15" customHeight="1">
      <c r="A303" s="21">
        <f t="shared" si="158"/>
        <v>1997</v>
      </c>
      <c r="B303" s="176">
        <f t="shared" si="158"/>
        <v>4957</v>
      </c>
      <c r="C303" s="191">
        <f t="shared" si="159"/>
        <v>8.0205991498969702</v>
      </c>
      <c r="D303" s="22">
        <v>4</v>
      </c>
      <c r="G303" s="23"/>
      <c r="H303" s="27"/>
      <c r="I303" s="179">
        <f t="shared" si="160"/>
        <v>4907</v>
      </c>
      <c r="J303" s="180">
        <f t="shared" si="161"/>
        <v>1.0086746015735324</v>
      </c>
      <c r="K303" s="179">
        <f t="shared" si="162"/>
        <v>2.5</v>
      </c>
      <c r="M303" s="218">
        <f t="shared" si="163"/>
        <v>5.8944028342648505</v>
      </c>
      <c r="P303" s="187">
        <f t="shared" si="164"/>
        <v>5161</v>
      </c>
      <c r="Q303" s="179">
        <f t="shared" si="165"/>
        <v>41.616</v>
      </c>
      <c r="S303" s="218">
        <f t="shared" si="166"/>
        <v>6.9498564550007726</v>
      </c>
      <c r="V303" s="187">
        <f t="shared" si="167"/>
        <v>4940</v>
      </c>
      <c r="W303" s="179">
        <f t="shared" si="168"/>
        <v>0.28899999999999998</v>
      </c>
      <c r="Y303" s="218">
        <f t="shared" si="169"/>
        <v>7.187657164114956</v>
      </c>
      <c r="AB303" s="187">
        <f t="shared" si="170"/>
        <v>4929</v>
      </c>
      <c r="AC303" s="179">
        <f t="shared" si="171"/>
        <v>0.78400000000000003</v>
      </c>
      <c r="AE303" s="218">
        <f t="shared" si="172"/>
        <v>7.3796321526095525</v>
      </c>
      <c r="AH303" s="187">
        <f t="shared" si="173"/>
        <v>4923</v>
      </c>
      <c r="AI303" s="179">
        <f t="shared" si="174"/>
        <v>1.1559999999999999</v>
      </c>
      <c r="AK303" s="218">
        <f t="shared" si="175"/>
        <v>7.5406215286571525</v>
      </c>
      <c r="AN303" s="187">
        <f t="shared" si="176"/>
        <v>4918</v>
      </c>
      <c r="AO303" s="179">
        <f t="shared" si="177"/>
        <v>1.5209999999999999</v>
      </c>
      <c r="AQ303" s="218">
        <f t="shared" si="178"/>
        <v>7.6792514259530584</v>
      </c>
      <c r="AT303" s="187">
        <f t="shared" si="179"/>
        <v>4914</v>
      </c>
      <c r="AU303" s="179">
        <f t="shared" si="180"/>
        <v>1.849</v>
      </c>
      <c r="AW303" s="218">
        <f t="shared" si="181"/>
        <v>7.8009820712577405</v>
      </c>
      <c r="AZ303" s="187">
        <f t="shared" si="182"/>
        <v>4912</v>
      </c>
      <c r="BA303" s="179">
        <f t="shared" si="183"/>
        <v>2.0249999999999999</v>
      </c>
      <c r="BC303" s="218">
        <f t="shared" si="184"/>
        <v>7.9094894926737593</v>
      </c>
      <c r="BF303" s="187">
        <f t="shared" si="185"/>
        <v>4909</v>
      </c>
      <c r="BG303" s="179">
        <f t="shared" si="186"/>
        <v>2.3039999999999998</v>
      </c>
      <c r="BI303" s="218">
        <f t="shared" si="187"/>
        <v>8.0073670679833295</v>
      </c>
      <c r="BL303" s="187">
        <f t="shared" si="188"/>
        <v>4908</v>
      </c>
      <c r="BM303" s="179">
        <f t="shared" si="189"/>
        <v>2.4009999999999998</v>
      </c>
    </row>
    <row r="304" spans="1:65" ht="15" customHeight="1">
      <c r="A304" s="21">
        <f t="shared" si="158"/>
        <v>1998</v>
      </c>
      <c r="B304" s="176">
        <f t="shared" si="158"/>
        <v>4853</v>
      </c>
      <c r="C304" s="191">
        <f t="shared" si="159"/>
        <v>8.0542048970644071</v>
      </c>
      <c r="D304" s="22">
        <v>5</v>
      </c>
      <c r="E304" s="99" t="s">
        <v>66</v>
      </c>
      <c r="F304" s="42">
        <f>INDEX(LINEST(C300:C319,D300:D319),2)</f>
        <v>7.9645978297832176</v>
      </c>
      <c r="G304" s="23"/>
      <c r="H304" s="27"/>
      <c r="I304" s="179">
        <f t="shared" si="160"/>
        <v>4851</v>
      </c>
      <c r="J304" s="180">
        <f t="shared" si="161"/>
        <v>4.1211621677313001E-2</v>
      </c>
      <c r="K304" s="179">
        <f t="shared" si="162"/>
        <v>4.0000000000000001E-3</v>
      </c>
      <c r="M304" s="218">
        <f t="shared" si="163"/>
        <v>6.1463292576688975</v>
      </c>
      <c r="N304" s="97" t="s">
        <v>66</v>
      </c>
      <c r="O304" s="42">
        <f>INDEX(LINEST(M300:M319,$D300:$D319),2)</f>
        <v>4.3336783489689275</v>
      </c>
      <c r="P304" s="187">
        <f t="shared" si="164"/>
        <v>5129</v>
      </c>
      <c r="Q304" s="179">
        <f t="shared" si="165"/>
        <v>76.176000000000002</v>
      </c>
      <c r="S304" s="218">
        <f t="shared" si="166"/>
        <v>7.0449051171293711</v>
      </c>
      <c r="T304" s="97" t="s">
        <v>66</v>
      </c>
      <c r="U304" s="42">
        <f>INDEX(LINEST(S300:S319,$D300:$D319),2)</f>
        <v>6.7784247664764514</v>
      </c>
      <c r="V304" s="187">
        <f t="shared" si="167"/>
        <v>4889</v>
      </c>
      <c r="W304" s="179">
        <f t="shared" si="168"/>
        <v>1.296</v>
      </c>
      <c r="Y304" s="218">
        <f t="shared" si="169"/>
        <v>7.2633296174768365</v>
      </c>
      <c r="Z304" s="97" t="s">
        <v>66</v>
      </c>
      <c r="AA304" s="42">
        <f>INDEX(LINEST(Y300:Y319,$D300:$D319),2)</f>
        <v>7.0557830745449657</v>
      </c>
      <c r="AB304" s="187">
        <f t="shared" si="170"/>
        <v>4877</v>
      </c>
      <c r="AC304" s="179">
        <f t="shared" si="171"/>
        <v>0.57599999999999996</v>
      </c>
      <c r="AE304" s="218">
        <f t="shared" si="172"/>
        <v>7.4424927227944409</v>
      </c>
      <c r="AF304" s="97" t="s">
        <v>66</v>
      </c>
      <c r="AG304" s="42">
        <f>INDEX(LINEST(AE300:AE319,$D300:$D319),2)</f>
        <v>7.2720463361739158</v>
      </c>
      <c r="AH304" s="187">
        <f t="shared" si="173"/>
        <v>4869</v>
      </c>
      <c r="AI304" s="179">
        <f t="shared" si="174"/>
        <v>0.25600000000000001</v>
      </c>
      <c r="AK304" s="218">
        <f t="shared" si="175"/>
        <v>7.5943812425518171</v>
      </c>
      <c r="AL304" s="97" t="s">
        <v>66</v>
      </c>
      <c r="AM304" s="42">
        <f>INDEX(LINEST(AK300:AK319,$D300:$D319),2)</f>
        <v>7.4495756252869691</v>
      </c>
      <c r="AN304" s="187">
        <f t="shared" si="176"/>
        <v>4863</v>
      </c>
      <c r="AO304" s="179">
        <f t="shared" si="177"/>
        <v>0.1</v>
      </c>
      <c r="AQ304" s="218">
        <f t="shared" si="178"/>
        <v>7.726212650507529</v>
      </c>
      <c r="AR304" s="97" t="s">
        <v>66</v>
      </c>
      <c r="AS304" s="42">
        <f>INDEX(LINEST(AQ300:AQ319,$D300:$D319),2)</f>
        <v>7.6002408955640375</v>
      </c>
      <c r="AT304" s="187">
        <f t="shared" si="179"/>
        <v>4859</v>
      </c>
      <c r="AU304" s="179">
        <f t="shared" si="180"/>
        <v>3.5999999999999997E-2</v>
      </c>
      <c r="AW304" s="218">
        <f t="shared" si="181"/>
        <v>7.8426714749794568</v>
      </c>
      <c r="AX304" s="97" t="s">
        <v>66</v>
      </c>
      <c r="AY304" s="42">
        <f>INDEX(LINEST(AW300:AW319,$D300:$D319),2)</f>
        <v>7.7311437338494287</v>
      </c>
      <c r="AZ304" s="187">
        <f t="shared" si="182"/>
        <v>4856</v>
      </c>
      <c r="BA304" s="179">
        <f t="shared" si="183"/>
        <v>8.9999999999999993E-3</v>
      </c>
      <c r="BC304" s="218">
        <f t="shared" si="184"/>
        <v>7.9469713576935908</v>
      </c>
      <c r="BD304" s="97" t="s">
        <v>66</v>
      </c>
      <c r="BE304" s="42">
        <f>INDEX(LINEST(BC300:BC319,$D300:$D319),2)</f>
        <v>7.8468844514678899</v>
      </c>
      <c r="BF304" s="187">
        <f t="shared" si="185"/>
        <v>4853</v>
      </c>
      <c r="BG304" s="179">
        <f t="shared" si="186"/>
        <v>0</v>
      </c>
      <c r="BI304" s="218">
        <f t="shared" si="187"/>
        <v>8.0414129093930473</v>
      </c>
      <c r="BJ304" s="97" t="s">
        <v>66</v>
      </c>
      <c r="BK304" s="42">
        <f>INDEX(LINEST(BI300:BI319,$D300:$D319),2)</f>
        <v>7.9506186070179226</v>
      </c>
      <c r="BL304" s="187">
        <f t="shared" si="188"/>
        <v>4851</v>
      </c>
      <c r="BM304" s="179">
        <f t="shared" si="189"/>
        <v>4.0000000000000001E-3</v>
      </c>
    </row>
    <row r="305" spans="1:65" ht="15" customHeight="1">
      <c r="A305" s="21">
        <f t="shared" si="158"/>
        <v>1999</v>
      </c>
      <c r="B305" s="176">
        <f t="shared" si="158"/>
        <v>4722</v>
      </c>
      <c r="C305" s="191">
        <f t="shared" si="159"/>
        <v>8.0949887593037744</v>
      </c>
      <c r="D305" s="22">
        <v>6</v>
      </c>
      <c r="E305" s="99" t="s">
        <v>67</v>
      </c>
      <c r="F305" s="42">
        <f>INDEX(LINEST(C300:C319,D300:D319),1)</f>
        <v>1.8050456617069669E-2</v>
      </c>
      <c r="G305" s="27"/>
      <c r="H305" s="27"/>
      <c r="I305" s="179">
        <f t="shared" si="160"/>
        <v>4794</v>
      </c>
      <c r="J305" s="180">
        <f t="shared" si="161"/>
        <v>1.5247776365946633</v>
      </c>
      <c r="K305" s="179">
        <f t="shared" si="162"/>
        <v>5.1840000000000002</v>
      </c>
      <c r="M305" s="218">
        <f t="shared" si="163"/>
        <v>6.3935907539506314</v>
      </c>
      <c r="N305" s="97" t="s">
        <v>67</v>
      </c>
      <c r="O305" s="42">
        <f>INDEX(LINEST(M300:M319,$D300:$D319),1)</f>
        <v>0.18325908122521353</v>
      </c>
      <c r="P305" s="187">
        <f t="shared" si="164"/>
        <v>5091</v>
      </c>
      <c r="Q305" s="179">
        <f t="shared" si="165"/>
        <v>136.161</v>
      </c>
      <c r="S305" s="218">
        <f t="shared" si="166"/>
        <v>7.15305163493748</v>
      </c>
      <c r="T305" s="97" t="s">
        <v>67</v>
      </c>
      <c r="U305" s="42">
        <f>INDEX(LINEST(S300:S319,$D300:$D319),1)</f>
        <v>4.6918877751376334E-2</v>
      </c>
      <c r="V305" s="187">
        <f t="shared" si="167"/>
        <v>4836</v>
      </c>
      <c r="W305" s="179">
        <f t="shared" si="168"/>
        <v>12.996</v>
      </c>
      <c r="Y305" s="218">
        <f t="shared" si="169"/>
        <v>7.3511582264306936</v>
      </c>
      <c r="Z305" s="97" t="s">
        <v>67</v>
      </c>
      <c r="AA305" s="42">
        <f>INDEX(LINEST(Y300:Y319,$D300:$D319),1)</f>
        <v>3.8134107751669727E-2</v>
      </c>
      <c r="AB305" s="187">
        <f t="shared" si="170"/>
        <v>4822</v>
      </c>
      <c r="AC305" s="179">
        <f t="shared" si="171"/>
        <v>10</v>
      </c>
      <c r="AE305" s="218">
        <f t="shared" si="172"/>
        <v>7.5164333029156323</v>
      </c>
      <c r="AF305" s="97" t="s">
        <v>67</v>
      </c>
      <c r="AG305" s="42">
        <f>INDEX(LINEST(AE300:AE319,$D300:$D319),1)</f>
        <v>3.2208036404727372E-2</v>
      </c>
      <c r="AH305" s="187">
        <f t="shared" si="173"/>
        <v>4814</v>
      </c>
      <c r="AI305" s="179">
        <f t="shared" si="174"/>
        <v>8.4640000000000004</v>
      </c>
      <c r="AK305" s="218">
        <f t="shared" si="175"/>
        <v>7.6582275261613519</v>
      </c>
      <c r="AL305" s="97" t="s">
        <v>67</v>
      </c>
      <c r="AM305" s="42">
        <f>INDEX(LINEST(AK300:AK319,$D300:$D319),1)</f>
        <v>2.7912569010914521E-2</v>
      </c>
      <c r="AN305" s="187">
        <f t="shared" si="176"/>
        <v>4807</v>
      </c>
      <c r="AO305" s="179">
        <f t="shared" si="177"/>
        <v>7.2249999999999996</v>
      </c>
      <c r="AQ305" s="218">
        <f t="shared" si="178"/>
        <v>7.7823903355874595</v>
      </c>
      <c r="AR305" s="97" t="s">
        <v>67</v>
      </c>
      <c r="AS305" s="42">
        <f>INDEX(LINEST(AQ300:AQ319,$D300:$D319),1)</f>
        <v>2.4645564519371718E-2</v>
      </c>
      <c r="AT305" s="187">
        <f t="shared" si="179"/>
        <v>4803</v>
      </c>
      <c r="AU305" s="179">
        <f t="shared" si="180"/>
        <v>6.5609999999999999</v>
      </c>
      <c r="AW305" s="218">
        <f t="shared" si="181"/>
        <v>7.8928255262511176</v>
      </c>
      <c r="AX305" s="97" t="s">
        <v>67</v>
      </c>
      <c r="AY305" s="42">
        <f>INDEX(LINEST(AW300:AW319,$D300:$D319),1)</f>
        <v>2.2072528422492691E-2</v>
      </c>
      <c r="AZ305" s="187">
        <f t="shared" si="182"/>
        <v>4799</v>
      </c>
      <c r="BA305" s="179">
        <f t="shared" si="183"/>
        <v>5.9290000000000003</v>
      </c>
      <c r="BC305" s="218">
        <f t="shared" si="184"/>
        <v>7.9922686432707453</v>
      </c>
      <c r="BD305" s="97" t="s">
        <v>67</v>
      </c>
      <c r="BE305" s="42">
        <f>INDEX(LINEST(BC300:BC319,$D300:$D319),1)</f>
        <v>1.9991315177307314E-2</v>
      </c>
      <c r="BF305" s="187">
        <f t="shared" si="185"/>
        <v>4796</v>
      </c>
      <c r="BG305" s="179">
        <f t="shared" si="186"/>
        <v>5.476</v>
      </c>
      <c r="BI305" s="218">
        <f t="shared" si="187"/>
        <v>8.0827111342375808</v>
      </c>
      <c r="BJ305" s="97" t="s">
        <v>67</v>
      </c>
      <c r="BK305" s="42">
        <f>INDEX(LINEST(BI300:BI319,$D300:$D319),1)</f>
        <v>1.827201335258178E-2</v>
      </c>
      <c r="BL305" s="187">
        <f t="shared" si="188"/>
        <v>4794</v>
      </c>
      <c r="BM305" s="179">
        <f t="shared" si="189"/>
        <v>5.1840000000000002</v>
      </c>
    </row>
    <row r="306" spans="1:65" ht="15" customHeight="1">
      <c r="A306" s="21">
        <f t="shared" si="158"/>
        <v>2000</v>
      </c>
      <c r="B306" s="176">
        <f t="shared" si="158"/>
        <v>4591</v>
      </c>
      <c r="C306" s="191">
        <f t="shared" si="159"/>
        <v>8.1341742721379031</v>
      </c>
      <c r="D306" s="22">
        <v>7</v>
      </c>
      <c r="G306" s="27"/>
      <c r="H306" s="27"/>
      <c r="I306" s="179">
        <f t="shared" si="160"/>
        <v>4735</v>
      </c>
      <c r="J306" s="180">
        <f t="shared" si="161"/>
        <v>3.1365715530385536</v>
      </c>
      <c r="K306" s="179">
        <f t="shared" si="162"/>
        <v>20.736000000000001</v>
      </c>
      <c r="M306" s="218">
        <f t="shared" si="163"/>
        <v>6.5916737320086582</v>
      </c>
      <c r="P306" s="187">
        <f t="shared" si="164"/>
        <v>5045</v>
      </c>
      <c r="Q306" s="179">
        <f t="shared" si="165"/>
        <v>206.11600000000001</v>
      </c>
      <c r="S306" s="218">
        <f t="shared" si="166"/>
        <v>7.2506355118986798</v>
      </c>
      <c r="V306" s="187">
        <f t="shared" si="167"/>
        <v>4780</v>
      </c>
      <c r="W306" s="179">
        <f t="shared" si="168"/>
        <v>35.720999999999997</v>
      </c>
      <c r="Y306" s="218">
        <f t="shared" si="169"/>
        <v>7.4318919168077997</v>
      </c>
      <c r="AB306" s="187">
        <f t="shared" si="170"/>
        <v>4766</v>
      </c>
      <c r="AC306" s="179">
        <f t="shared" si="171"/>
        <v>30.625</v>
      </c>
      <c r="AE306" s="218">
        <f t="shared" si="172"/>
        <v>7.5852810786391256</v>
      </c>
      <c r="AH306" s="187">
        <f t="shared" si="173"/>
        <v>4756</v>
      </c>
      <c r="AI306" s="179">
        <f t="shared" si="174"/>
        <v>27.225000000000001</v>
      </c>
      <c r="AK306" s="218">
        <f t="shared" si="175"/>
        <v>7.7182409519593156</v>
      </c>
      <c r="AN306" s="187">
        <f t="shared" si="176"/>
        <v>4750</v>
      </c>
      <c r="AO306" s="179">
        <f t="shared" si="177"/>
        <v>25.280999999999999</v>
      </c>
      <c r="AQ306" s="218">
        <f t="shared" si="178"/>
        <v>7.8355792466699654</v>
      </c>
      <c r="AT306" s="187">
        <f t="shared" si="179"/>
        <v>4745</v>
      </c>
      <c r="AU306" s="179">
        <f t="shared" si="180"/>
        <v>23.716000000000001</v>
      </c>
      <c r="AW306" s="218">
        <f t="shared" si="181"/>
        <v>7.9405838271042439</v>
      </c>
      <c r="AZ306" s="187">
        <f t="shared" si="182"/>
        <v>4741</v>
      </c>
      <c r="BA306" s="179">
        <f t="shared" si="183"/>
        <v>22.5</v>
      </c>
      <c r="BC306" s="218">
        <f t="shared" si="184"/>
        <v>8.035602692918582</v>
      </c>
      <c r="BF306" s="187">
        <f t="shared" si="185"/>
        <v>4738</v>
      </c>
      <c r="BG306" s="179">
        <f t="shared" si="186"/>
        <v>21.609000000000002</v>
      </c>
      <c r="BI306" s="218">
        <f t="shared" si="187"/>
        <v>8.1223712434065529</v>
      </c>
      <c r="BL306" s="187">
        <f t="shared" si="188"/>
        <v>4736</v>
      </c>
      <c r="BM306" s="179">
        <f t="shared" si="189"/>
        <v>21.024999999999999</v>
      </c>
    </row>
    <row r="307" spans="1:65" ht="15" customHeight="1">
      <c r="A307" s="21">
        <f t="shared" si="158"/>
        <v>2001</v>
      </c>
      <c r="B307" s="176">
        <f t="shared" si="158"/>
        <v>4507</v>
      </c>
      <c r="C307" s="191">
        <f t="shared" si="159"/>
        <v>8.1585162448068314</v>
      </c>
      <c r="D307" s="22">
        <v>8</v>
      </c>
      <c r="E307" s="99" t="s">
        <v>29</v>
      </c>
      <c r="F307" s="240">
        <f>EXP(F304)</f>
        <v>2877.2717921859035</v>
      </c>
      <c r="G307" s="27"/>
      <c r="H307" s="27"/>
      <c r="I307" s="179">
        <f t="shared" si="160"/>
        <v>4676</v>
      </c>
      <c r="J307" s="180">
        <f t="shared" si="161"/>
        <v>3.7497226536498776</v>
      </c>
      <c r="K307" s="179">
        <f t="shared" si="162"/>
        <v>28.561</v>
      </c>
      <c r="M307" s="218">
        <f t="shared" si="163"/>
        <v>6.7007311095478101</v>
      </c>
      <c r="N307" s="97" t="s">
        <v>29</v>
      </c>
      <c r="O307" s="201">
        <f>EXP(O304)</f>
        <v>76.224150560544615</v>
      </c>
      <c r="P307" s="187">
        <f t="shared" si="164"/>
        <v>4990</v>
      </c>
      <c r="Q307" s="179">
        <f t="shared" si="165"/>
        <v>233.28899999999999</v>
      </c>
      <c r="S307" s="218">
        <f t="shared" si="166"/>
        <v>7.3085427975391903</v>
      </c>
      <c r="T307" s="97" t="s">
        <v>29</v>
      </c>
      <c r="U307" s="201">
        <f>EXP(U304)</f>
        <v>878.68350166141556</v>
      </c>
      <c r="V307" s="187">
        <f t="shared" si="167"/>
        <v>4721</v>
      </c>
      <c r="W307" s="179">
        <f t="shared" si="168"/>
        <v>45.795999999999999</v>
      </c>
      <c r="Y307" s="218">
        <f t="shared" si="169"/>
        <v>7.4804283060742076</v>
      </c>
      <c r="Z307" s="97" t="s">
        <v>29</v>
      </c>
      <c r="AA307" s="201">
        <f>EXP(AA304)</f>
        <v>1159.5451261244555</v>
      </c>
      <c r="AB307" s="187">
        <f t="shared" si="170"/>
        <v>4707</v>
      </c>
      <c r="AC307" s="179">
        <f t="shared" si="171"/>
        <v>40</v>
      </c>
      <c r="AE307" s="218">
        <f t="shared" si="172"/>
        <v>7.6270574170189338</v>
      </c>
      <c r="AF307" s="97" t="s">
        <v>29</v>
      </c>
      <c r="AG307" s="201">
        <f>EXP(AG304)</f>
        <v>1439.493128018569</v>
      </c>
      <c r="AH307" s="187">
        <f t="shared" si="173"/>
        <v>4697</v>
      </c>
      <c r="AI307" s="179">
        <f t="shared" si="174"/>
        <v>36.1</v>
      </c>
      <c r="AK307" s="218">
        <f t="shared" si="175"/>
        <v>7.75491027202143</v>
      </c>
      <c r="AL307" s="97" t="s">
        <v>29</v>
      </c>
      <c r="AM307" s="201">
        <f>EXP(AM304)</f>
        <v>1719.1334337936742</v>
      </c>
      <c r="AN307" s="187">
        <f t="shared" si="176"/>
        <v>4691</v>
      </c>
      <c r="AO307" s="179">
        <f t="shared" si="177"/>
        <v>33.856000000000002</v>
      </c>
      <c r="AQ307" s="218">
        <f t="shared" si="178"/>
        <v>7.8682542655206129</v>
      </c>
      <c r="AR307" s="97" t="s">
        <v>29</v>
      </c>
      <c r="AS307" s="201">
        <f>EXP(AS304)</f>
        <v>1998.6773096143083</v>
      </c>
      <c r="AT307" s="187">
        <f t="shared" si="179"/>
        <v>4686</v>
      </c>
      <c r="AU307" s="179">
        <f t="shared" si="180"/>
        <v>32.040999999999997</v>
      </c>
      <c r="AW307" s="218">
        <f t="shared" si="181"/>
        <v>7.9700493049761354</v>
      </c>
      <c r="AX307" s="97" t="s">
        <v>29</v>
      </c>
      <c r="AY307" s="201">
        <f>EXP(AY304)</f>
        <v>2278.20637300827</v>
      </c>
      <c r="AZ307" s="187">
        <f t="shared" si="182"/>
        <v>4682</v>
      </c>
      <c r="BA307" s="179">
        <f t="shared" si="183"/>
        <v>30.625</v>
      </c>
      <c r="BC307" s="218">
        <f t="shared" si="184"/>
        <v>8.0624327915831948</v>
      </c>
      <c r="BD307" s="97" t="s">
        <v>29</v>
      </c>
      <c r="BE307" s="201">
        <f>EXP(BE304)</f>
        <v>2557.7530864613991</v>
      </c>
      <c r="BF307" s="187">
        <f t="shared" si="185"/>
        <v>4679</v>
      </c>
      <c r="BG307" s="179">
        <f t="shared" si="186"/>
        <v>29.584</v>
      </c>
      <c r="BI307" s="218">
        <f t="shared" si="187"/>
        <v>8.1469986973899928</v>
      </c>
      <c r="BJ307" s="97" t="s">
        <v>29</v>
      </c>
      <c r="BK307" s="201">
        <f>EXP(BK304)</f>
        <v>2837.3295997019272</v>
      </c>
      <c r="BL307" s="187">
        <f t="shared" si="188"/>
        <v>4676</v>
      </c>
      <c r="BM307" s="179">
        <f t="shared" si="189"/>
        <v>28.561</v>
      </c>
    </row>
    <row r="308" spans="1:65" ht="15" customHeight="1">
      <c r="A308" s="21">
        <f t="shared" si="158"/>
        <v>2002</v>
      </c>
      <c r="B308" s="176">
        <f t="shared" si="158"/>
        <v>4362</v>
      </c>
      <c r="C308" s="191">
        <f t="shared" si="159"/>
        <v>8.1991893590780673</v>
      </c>
      <c r="D308" s="22">
        <v>9</v>
      </c>
      <c r="E308" s="99" t="s">
        <v>30</v>
      </c>
      <c r="F308" s="42">
        <f>EXP(F305)</f>
        <v>1.0182143507452852</v>
      </c>
      <c r="G308" s="27"/>
      <c r="H308" s="27"/>
      <c r="I308" s="179">
        <f t="shared" si="160"/>
        <v>4615</v>
      </c>
      <c r="J308" s="180">
        <f t="shared" si="161"/>
        <v>5.8000917010545621</v>
      </c>
      <c r="K308" s="179">
        <f t="shared" si="162"/>
        <v>64.009</v>
      </c>
      <c r="M308" s="218">
        <f t="shared" si="163"/>
        <v>6.8648477779708603</v>
      </c>
      <c r="N308" s="97" t="s">
        <v>30</v>
      </c>
      <c r="O308" s="42">
        <f>EXP(O305)</f>
        <v>1.2011255568535926</v>
      </c>
      <c r="P308" s="187">
        <f t="shared" si="164"/>
        <v>4923</v>
      </c>
      <c r="Q308" s="179">
        <f t="shared" si="165"/>
        <v>314.721</v>
      </c>
      <c r="S308" s="218">
        <f t="shared" si="166"/>
        <v>7.4012312644130152</v>
      </c>
      <c r="T308" s="97" t="s">
        <v>30</v>
      </c>
      <c r="U308" s="42">
        <f>EXP(U305)</f>
        <v>1.0480369865141046</v>
      </c>
      <c r="V308" s="187">
        <f t="shared" si="167"/>
        <v>4660</v>
      </c>
      <c r="W308" s="179">
        <f t="shared" si="168"/>
        <v>88.804000000000002</v>
      </c>
      <c r="Y308" s="218">
        <f t="shared" si="169"/>
        <v>7.5590382554433839</v>
      </c>
      <c r="Z308" s="97" t="s">
        <v>30</v>
      </c>
      <c r="AA308" s="42">
        <f>EXP(AA305)</f>
        <v>1.0388705441298787</v>
      </c>
      <c r="AB308" s="187">
        <f t="shared" si="170"/>
        <v>4646</v>
      </c>
      <c r="AC308" s="179">
        <f t="shared" si="171"/>
        <v>80.656000000000006</v>
      </c>
      <c r="AE308" s="218">
        <f t="shared" si="172"/>
        <v>7.6953031349635665</v>
      </c>
      <c r="AF308" s="97" t="s">
        <v>30</v>
      </c>
      <c r="AG308" s="42">
        <f>EXP(AG305)</f>
        <v>1.0327323288795274</v>
      </c>
      <c r="AH308" s="187">
        <f t="shared" si="173"/>
        <v>4636</v>
      </c>
      <c r="AI308" s="179">
        <f t="shared" si="174"/>
        <v>75.075999999999993</v>
      </c>
      <c r="AK308" s="218">
        <f t="shared" si="175"/>
        <v>7.8152070621890877</v>
      </c>
      <c r="AL308" s="97" t="s">
        <v>30</v>
      </c>
      <c r="AM308" s="42">
        <f>EXP(AM305)</f>
        <v>1.0283057747000701</v>
      </c>
      <c r="AN308" s="187">
        <f t="shared" si="176"/>
        <v>4630</v>
      </c>
      <c r="AO308" s="179">
        <f t="shared" si="177"/>
        <v>71.823999999999998</v>
      </c>
      <c r="AQ308" s="218">
        <f t="shared" si="178"/>
        <v>7.9222610583532473</v>
      </c>
      <c r="AR308" s="97" t="s">
        <v>30</v>
      </c>
      <c r="AS308" s="42">
        <f>EXP(AS305)</f>
        <v>1.024951776861637</v>
      </c>
      <c r="AT308" s="187">
        <f t="shared" si="179"/>
        <v>4625</v>
      </c>
      <c r="AU308" s="179">
        <f t="shared" si="180"/>
        <v>69.168999999999997</v>
      </c>
      <c r="AW308" s="218">
        <f t="shared" si="181"/>
        <v>8.0189546831557177</v>
      </c>
      <c r="AX308" s="97" t="s">
        <v>30</v>
      </c>
      <c r="AY308" s="42">
        <f>EXP(AY305)</f>
        <v>1.0223179288882851</v>
      </c>
      <c r="AZ308" s="187">
        <f t="shared" si="182"/>
        <v>4621</v>
      </c>
      <c r="BA308" s="179">
        <f t="shared" si="183"/>
        <v>67.081000000000003</v>
      </c>
      <c r="BC308" s="218">
        <f t="shared" si="184"/>
        <v>8.1071174707503904</v>
      </c>
      <c r="BD308" s="97" t="s">
        <v>30</v>
      </c>
      <c r="BE308" s="42">
        <f>EXP(BE305)</f>
        <v>1.0201924797974817</v>
      </c>
      <c r="BF308" s="187">
        <f t="shared" si="185"/>
        <v>4618</v>
      </c>
      <c r="BG308" s="179">
        <f t="shared" si="186"/>
        <v>65.536000000000001</v>
      </c>
      <c r="BI308" s="218">
        <f t="shared" si="187"/>
        <v>8.188133414510478</v>
      </c>
      <c r="BJ308" s="97" t="s">
        <v>30</v>
      </c>
      <c r="BK308" s="42">
        <f>EXP(BK305)</f>
        <v>1.0184399679854745</v>
      </c>
      <c r="BL308" s="187">
        <f t="shared" si="188"/>
        <v>4616</v>
      </c>
      <c r="BM308" s="179">
        <f t="shared" si="189"/>
        <v>64.516000000000005</v>
      </c>
    </row>
    <row r="309" spans="1:65" ht="15" customHeight="1">
      <c r="A309" s="21">
        <f t="shared" si="158"/>
        <v>2003</v>
      </c>
      <c r="B309" s="176">
        <f t="shared" si="158"/>
        <v>4222</v>
      </c>
      <c r="C309" s="191">
        <f t="shared" si="159"/>
        <v>8.2369500480614555</v>
      </c>
      <c r="D309" s="22">
        <v>10</v>
      </c>
      <c r="E309" s="73"/>
      <c r="F309" s="23"/>
      <c r="G309" s="27"/>
      <c r="H309" s="27"/>
      <c r="I309" s="179">
        <f t="shared" si="160"/>
        <v>4554</v>
      </c>
      <c r="J309" s="180">
        <f t="shared" si="161"/>
        <v>7.8635717669351015</v>
      </c>
      <c r="K309" s="179">
        <f t="shared" si="162"/>
        <v>110.224</v>
      </c>
      <c r="M309" s="218">
        <f t="shared" si="163"/>
        <v>7.0012456220694759</v>
      </c>
      <c r="N309" s="23"/>
      <c r="O309" s="23"/>
      <c r="P309" s="187">
        <f t="shared" si="164"/>
        <v>4844</v>
      </c>
      <c r="Q309" s="179">
        <f t="shared" si="165"/>
        <v>386.88400000000001</v>
      </c>
      <c r="S309" s="218">
        <f t="shared" si="166"/>
        <v>7.48324441607385</v>
      </c>
      <c r="T309" s="23"/>
      <c r="U309" s="23"/>
      <c r="V309" s="187">
        <f t="shared" si="167"/>
        <v>4595</v>
      </c>
      <c r="W309" s="179">
        <f t="shared" si="168"/>
        <v>139.12899999999999</v>
      </c>
      <c r="Y309" s="218">
        <f t="shared" si="169"/>
        <v>7.6294899163939949</v>
      </c>
      <c r="Z309" s="23"/>
      <c r="AA309" s="23"/>
      <c r="AB309" s="187">
        <f t="shared" si="170"/>
        <v>4582</v>
      </c>
      <c r="AC309" s="179">
        <f t="shared" si="171"/>
        <v>129.6</v>
      </c>
      <c r="AE309" s="218">
        <f t="shared" si="172"/>
        <v>7.7570511420320134</v>
      </c>
      <c r="AF309" s="23"/>
      <c r="AG309" s="23"/>
      <c r="AH309" s="187">
        <f t="shared" si="173"/>
        <v>4574</v>
      </c>
      <c r="AI309" s="179">
        <f t="shared" si="174"/>
        <v>123.904</v>
      </c>
      <c r="AK309" s="218">
        <f t="shared" si="175"/>
        <v>7.8701659464698448</v>
      </c>
      <c r="AL309" s="23"/>
      <c r="AM309" s="23"/>
      <c r="AN309" s="187">
        <f t="shared" si="176"/>
        <v>4567</v>
      </c>
      <c r="AO309" s="179">
        <f t="shared" si="177"/>
        <v>119.02500000000001</v>
      </c>
      <c r="AQ309" s="218">
        <f t="shared" si="178"/>
        <v>7.9717761228806276</v>
      </c>
      <c r="AR309" s="23"/>
      <c r="AS309" s="23"/>
      <c r="AT309" s="187">
        <f t="shared" si="179"/>
        <v>4563</v>
      </c>
      <c r="AU309" s="179">
        <f t="shared" si="180"/>
        <v>116.28100000000001</v>
      </c>
      <c r="AW309" s="218">
        <f t="shared" si="181"/>
        <v>8.0640073470966609</v>
      </c>
      <c r="AX309" s="23"/>
      <c r="AY309" s="23"/>
      <c r="AZ309" s="187">
        <f t="shared" si="182"/>
        <v>4559</v>
      </c>
      <c r="BA309" s="179">
        <f t="shared" si="183"/>
        <v>113.569</v>
      </c>
      <c r="BC309" s="218">
        <f t="shared" si="184"/>
        <v>8.1484456662432354</v>
      </c>
      <c r="BD309" s="23"/>
      <c r="BE309" s="23"/>
      <c r="BF309" s="187">
        <f t="shared" si="185"/>
        <v>4556</v>
      </c>
      <c r="BG309" s="179">
        <f t="shared" si="186"/>
        <v>111.556</v>
      </c>
      <c r="BI309" s="218">
        <f t="shared" si="187"/>
        <v>8.2263059880155076</v>
      </c>
      <c r="BJ309" s="23"/>
      <c r="BK309" s="23"/>
      <c r="BL309" s="187">
        <f t="shared" si="188"/>
        <v>4554</v>
      </c>
      <c r="BM309" s="179">
        <f t="shared" si="189"/>
        <v>110.224</v>
      </c>
    </row>
    <row r="310" spans="1:65" ht="15" customHeight="1">
      <c r="A310" s="21">
        <f t="shared" si="158"/>
        <v>2004</v>
      </c>
      <c r="B310" s="176">
        <f t="shared" si="158"/>
        <v>4238</v>
      </c>
      <c r="C310" s="191">
        <f t="shared" si="159"/>
        <v>8.2327060098609763</v>
      </c>
      <c r="D310" s="22">
        <v>11</v>
      </c>
      <c r="E310" s="347" t="s">
        <v>7</v>
      </c>
      <c r="F310" s="348"/>
      <c r="G310" s="357">
        <f>I299</f>
        <v>0.77329970193017139</v>
      </c>
      <c r="H310" s="358"/>
      <c r="I310" s="179">
        <f t="shared" si="160"/>
        <v>4491</v>
      </c>
      <c r="J310" s="180">
        <f t="shared" si="161"/>
        <v>5.9697970740915522</v>
      </c>
      <c r="K310" s="179">
        <f t="shared" si="162"/>
        <v>64.009</v>
      </c>
      <c r="M310" s="218">
        <f t="shared" si="163"/>
        <v>6.9865664594064265</v>
      </c>
      <c r="N310" s="23" t="s">
        <v>36</v>
      </c>
      <c r="O310" s="44">
        <f>P299</f>
        <v>0.44516172065165682</v>
      </c>
      <c r="P310" s="187">
        <f t="shared" si="164"/>
        <v>4748</v>
      </c>
      <c r="Q310" s="179">
        <f t="shared" si="165"/>
        <v>260.10000000000002</v>
      </c>
      <c r="S310" s="218">
        <f t="shared" si="166"/>
        <v>7.4742048064961244</v>
      </c>
      <c r="T310" s="23" t="s">
        <v>36</v>
      </c>
      <c r="U310" s="44">
        <f>V299</f>
        <v>0.7132724929599128</v>
      </c>
      <c r="V310" s="187">
        <f t="shared" si="167"/>
        <v>4528</v>
      </c>
      <c r="W310" s="179">
        <f t="shared" si="168"/>
        <v>84.1</v>
      </c>
      <c r="Y310" s="218">
        <f t="shared" si="169"/>
        <v>7.6216849987246107</v>
      </c>
      <c r="Z310" s="23" t="s">
        <v>36</v>
      </c>
      <c r="AA310" s="44">
        <f>AB299</f>
        <v>0.73192201944669422</v>
      </c>
      <c r="AB310" s="187">
        <f t="shared" si="170"/>
        <v>4516</v>
      </c>
      <c r="AC310" s="179">
        <f t="shared" si="171"/>
        <v>77.284000000000006</v>
      </c>
      <c r="AE310" s="218">
        <f t="shared" si="172"/>
        <v>7.7501841622578365</v>
      </c>
      <c r="AF310" s="23" t="s">
        <v>36</v>
      </c>
      <c r="AG310" s="44">
        <f>AH299</f>
        <v>0.74461324788694949</v>
      </c>
      <c r="AH310" s="187">
        <f t="shared" si="173"/>
        <v>4508</v>
      </c>
      <c r="AI310" s="179">
        <f t="shared" si="174"/>
        <v>72.900000000000006</v>
      </c>
      <c r="AK310" s="218">
        <f t="shared" si="175"/>
        <v>7.8640356590724503</v>
      </c>
      <c r="AL310" s="23" t="s">
        <v>36</v>
      </c>
      <c r="AM310" s="44">
        <f>AN299</f>
        <v>0.75330793352407566</v>
      </c>
      <c r="AN310" s="187">
        <f t="shared" si="176"/>
        <v>4503</v>
      </c>
      <c r="AO310" s="179">
        <f t="shared" si="177"/>
        <v>70.224999999999994</v>
      </c>
      <c r="AQ310" s="218">
        <f t="shared" si="178"/>
        <v>7.9662397765594672</v>
      </c>
      <c r="AR310" s="23" t="s">
        <v>36</v>
      </c>
      <c r="AS310" s="44">
        <f>AT299</f>
        <v>0.75969890990491973</v>
      </c>
      <c r="AT310" s="187">
        <f t="shared" si="179"/>
        <v>4499</v>
      </c>
      <c r="AU310" s="179">
        <f t="shared" si="180"/>
        <v>68.120999999999995</v>
      </c>
      <c r="AW310" s="218">
        <f t="shared" si="181"/>
        <v>8.058960017769417</v>
      </c>
      <c r="AX310" s="23" t="s">
        <v>36</v>
      </c>
      <c r="AY310" s="44">
        <f>AZ299</f>
        <v>0.76513420640488727</v>
      </c>
      <c r="AZ310" s="187">
        <f t="shared" si="182"/>
        <v>4496</v>
      </c>
      <c r="BA310" s="179">
        <f t="shared" si="183"/>
        <v>66.563999999999993</v>
      </c>
      <c r="BC310" s="218">
        <f t="shared" si="184"/>
        <v>8.1438079767714839</v>
      </c>
      <c r="BD310" s="23" t="s">
        <v>36</v>
      </c>
      <c r="BE310" s="44">
        <f>BF299</f>
        <v>0.76951076774578542</v>
      </c>
      <c r="BF310" s="187">
        <f t="shared" si="185"/>
        <v>4493</v>
      </c>
      <c r="BG310" s="179">
        <f t="shared" si="186"/>
        <v>65.025000000000006</v>
      </c>
      <c r="BI310" s="218">
        <f t="shared" si="187"/>
        <v>8.2220164372021962</v>
      </c>
      <c r="BJ310" s="23" t="s">
        <v>36</v>
      </c>
      <c r="BK310" s="44">
        <f>BL299</f>
        <v>0.77282544769706274</v>
      </c>
      <c r="BL310" s="187">
        <f t="shared" si="188"/>
        <v>4491</v>
      </c>
      <c r="BM310" s="179">
        <f t="shared" si="189"/>
        <v>64.009</v>
      </c>
    </row>
    <row r="311" spans="1:65" ht="15" customHeight="1">
      <c r="A311" s="21">
        <f t="shared" si="158"/>
        <v>2005</v>
      </c>
      <c r="B311" s="176">
        <f t="shared" si="158"/>
        <v>4236</v>
      </c>
      <c r="C311" s="191">
        <f t="shared" si="159"/>
        <v>8.2332375007052701</v>
      </c>
      <c r="D311" s="22">
        <v>12</v>
      </c>
      <c r="E311" s="347" t="s">
        <v>8</v>
      </c>
      <c r="F311" s="348"/>
      <c r="G311" s="355">
        <f>SUM(K300:K319)</f>
        <v>685.048</v>
      </c>
      <c r="H311" s="356"/>
      <c r="I311" s="179">
        <f t="shared" si="160"/>
        <v>4427</v>
      </c>
      <c r="J311" s="180">
        <f t="shared" si="161"/>
        <v>4.5089707271010386</v>
      </c>
      <c r="K311" s="179">
        <f t="shared" si="162"/>
        <v>36.481000000000002</v>
      </c>
      <c r="M311" s="218">
        <f t="shared" si="163"/>
        <v>6.9884131819995918</v>
      </c>
      <c r="N311" s="23" t="s">
        <v>37</v>
      </c>
      <c r="O311" s="201">
        <f>SUM(Q300:Q319)</f>
        <v>8314.8420000000006</v>
      </c>
      <c r="P311" s="187">
        <f t="shared" si="164"/>
        <v>4633</v>
      </c>
      <c r="Q311" s="179">
        <f t="shared" si="165"/>
        <v>157.60900000000001</v>
      </c>
      <c r="S311" s="218">
        <f t="shared" si="166"/>
        <v>7.4753392365667368</v>
      </c>
      <c r="T311" s="23" t="s">
        <v>37</v>
      </c>
      <c r="U311" s="201">
        <f>SUM(W300:W319)</f>
        <v>965.81000000000006</v>
      </c>
      <c r="V311" s="187">
        <f t="shared" si="167"/>
        <v>4457</v>
      </c>
      <c r="W311" s="179">
        <f t="shared" si="168"/>
        <v>48.841000000000001</v>
      </c>
      <c r="Y311" s="218">
        <f t="shared" si="169"/>
        <v>7.6226639513235952</v>
      </c>
      <c r="Z311" s="23" t="s">
        <v>37</v>
      </c>
      <c r="AA311" s="201">
        <f>SUM(AC300:AC319)</f>
        <v>864.65499999999997</v>
      </c>
      <c r="AB311" s="187">
        <f t="shared" si="170"/>
        <v>4448</v>
      </c>
      <c r="AC311" s="179">
        <f t="shared" si="171"/>
        <v>44.944000000000003</v>
      </c>
      <c r="AE311" s="218">
        <f t="shared" si="172"/>
        <v>7.7510451179718016</v>
      </c>
      <c r="AF311" s="23" t="s">
        <v>37</v>
      </c>
      <c r="AG311" s="201">
        <f>SUM(AI300:AI319)</f>
        <v>803.85899999999992</v>
      </c>
      <c r="AH311" s="187">
        <f t="shared" si="173"/>
        <v>4441</v>
      </c>
      <c r="AI311" s="179">
        <f t="shared" si="174"/>
        <v>42.024999999999999</v>
      </c>
      <c r="AK311" s="218">
        <f t="shared" si="175"/>
        <v>7.8648040033284596</v>
      </c>
      <c r="AL311" s="23" t="s">
        <v>37</v>
      </c>
      <c r="AM311" s="201">
        <f>SUM(AO300:AO319)</f>
        <v>765.11</v>
      </c>
      <c r="AN311" s="187">
        <f t="shared" si="176"/>
        <v>4437</v>
      </c>
      <c r="AO311" s="179">
        <f t="shared" si="177"/>
        <v>40.401000000000003</v>
      </c>
      <c r="AQ311" s="218">
        <f t="shared" si="178"/>
        <v>7.9669334984048401</v>
      </c>
      <c r="AR311" s="23" t="s">
        <v>37</v>
      </c>
      <c r="AS311" s="201">
        <f>SUM(AU300:AU319)</f>
        <v>738.04399999999987</v>
      </c>
      <c r="AT311" s="187">
        <f t="shared" si="179"/>
        <v>4434</v>
      </c>
      <c r="AU311" s="179">
        <f t="shared" si="180"/>
        <v>39.204000000000001</v>
      </c>
      <c r="AW311" s="218">
        <f t="shared" si="181"/>
        <v>8.0595923288875451</v>
      </c>
      <c r="AX311" s="23" t="s">
        <v>37</v>
      </c>
      <c r="AY311" s="201">
        <f>SUM(BA300:BA319)</f>
        <v>716.48100000000011</v>
      </c>
      <c r="AZ311" s="187">
        <f t="shared" si="182"/>
        <v>4431</v>
      </c>
      <c r="BA311" s="179">
        <f t="shared" si="183"/>
        <v>38.024999999999999</v>
      </c>
      <c r="BC311" s="218">
        <f t="shared" si="184"/>
        <v>8.1443888655476222</v>
      </c>
      <c r="BD311" s="23" t="s">
        <v>37</v>
      </c>
      <c r="BE311" s="201">
        <f>SUM(BG300:BG319)</f>
        <v>699.48799999999994</v>
      </c>
      <c r="BF311" s="187">
        <f t="shared" si="185"/>
        <v>4429</v>
      </c>
      <c r="BG311" s="179">
        <f t="shared" si="186"/>
        <v>37.249000000000002</v>
      </c>
      <c r="BI311" s="218">
        <f t="shared" si="187"/>
        <v>8.222553638396958</v>
      </c>
      <c r="BJ311" s="23" t="s">
        <v>37</v>
      </c>
      <c r="BK311" s="201">
        <f>SUM(BM300:BM319)</f>
        <v>686.81400000000008</v>
      </c>
      <c r="BL311" s="187">
        <f t="shared" si="188"/>
        <v>4427</v>
      </c>
      <c r="BM311" s="179">
        <f t="shared" si="189"/>
        <v>36.481000000000002</v>
      </c>
    </row>
    <row r="312" spans="1:65" ht="15" customHeight="1">
      <c r="A312" s="21">
        <f t="shared" si="158"/>
        <v>2006</v>
      </c>
      <c r="B312" s="176">
        <f t="shared" si="158"/>
        <v>4216</v>
      </c>
      <c r="C312" s="191">
        <f t="shared" si="159"/>
        <v>8.2385369301717688</v>
      </c>
      <c r="D312" s="22">
        <v>13</v>
      </c>
      <c r="E312" s="347" t="s">
        <v>9</v>
      </c>
      <c r="F312" s="348"/>
      <c r="G312" s="355">
        <f>SUM(K310:K319)</f>
        <v>312.20400000000001</v>
      </c>
      <c r="H312" s="356"/>
      <c r="I312" s="179">
        <f t="shared" si="160"/>
        <v>4362</v>
      </c>
      <c r="J312" s="180">
        <f t="shared" si="161"/>
        <v>3.4629981024667931</v>
      </c>
      <c r="K312" s="179">
        <f t="shared" si="162"/>
        <v>21.315999999999999</v>
      </c>
      <c r="M312" s="218">
        <f t="shared" si="163"/>
        <v>7.0066952268370404</v>
      </c>
      <c r="O312" s="100"/>
      <c r="P312" s="187">
        <f t="shared" si="164"/>
        <v>4494</v>
      </c>
      <c r="Q312" s="179">
        <f t="shared" si="165"/>
        <v>77.284000000000006</v>
      </c>
      <c r="S312" s="218">
        <f t="shared" si="166"/>
        <v>7.486613313139955</v>
      </c>
      <c r="U312" s="100"/>
      <c r="V312" s="187">
        <f t="shared" si="167"/>
        <v>4383</v>
      </c>
      <c r="W312" s="179">
        <f t="shared" si="168"/>
        <v>27.888999999999999</v>
      </c>
      <c r="Y312" s="218">
        <f t="shared" si="169"/>
        <v>7.6324011266014535</v>
      </c>
      <c r="AA312" s="100"/>
      <c r="AB312" s="187">
        <f t="shared" si="170"/>
        <v>4376</v>
      </c>
      <c r="AC312" s="179">
        <f t="shared" si="171"/>
        <v>25.6</v>
      </c>
      <c r="AE312" s="218">
        <f t="shared" si="172"/>
        <v>7.759614150696903</v>
      </c>
      <c r="AG312" s="100"/>
      <c r="AH312" s="187">
        <f t="shared" si="173"/>
        <v>4372</v>
      </c>
      <c r="AI312" s="179">
        <f t="shared" si="174"/>
        <v>24.335999999999999</v>
      </c>
      <c r="AK312" s="218">
        <f t="shared" si="175"/>
        <v>7.8724551500639794</v>
      </c>
      <c r="AM312" s="100"/>
      <c r="AN312" s="187">
        <f t="shared" si="176"/>
        <v>4369</v>
      </c>
      <c r="AO312" s="179">
        <f t="shared" si="177"/>
        <v>23.408999999999999</v>
      </c>
      <c r="AQ312" s="218">
        <f t="shared" si="178"/>
        <v>7.9738443759446866</v>
      </c>
      <c r="AS312" s="100"/>
      <c r="AT312" s="187">
        <f t="shared" si="179"/>
        <v>4366</v>
      </c>
      <c r="AU312" s="179">
        <f t="shared" si="180"/>
        <v>22.5</v>
      </c>
      <c r="AW312" s="218">
        <f t="shared" si="181"/>
        <v>8.0658935469642739</v>
      </c>
      <c r="AY312" s="100"/>
      <c r="AZ312" s="187">
        <f t="shared" si="182"/>
        <v>4365</v>
      </c>
      <c r="BA312" s="179">
        <f t="shared" si="183"/>
        <v>22.201000000000001</v>
      </c>
      <c r="BC312" s="218">
        <f t="shared" si="184"/>
        <v>8.1501792696823259</v>
      </c>
      <c r="BE312" s="100"/>
      <c r="BF312" s="187">
        <f t="shared" si="185"/>
        <v>4363</v>
      </c>
      <c r="BG312" s="179">
        <f t="shared" si="186"/>
        <v>21.609000000000002</v>
      </c>
      <c r="BI312" s="218">
        <f t="shared" si="187"/>
        <v>8.2279098375974833</v>
      </c>
      <c r="BK312" s="100"/>
      <c r="BL312" s="187">
        <f t="shared" si="188"/>
        <v>4362</v>
      </c>
      <c r="BM312" s="179">
        <f t="shared" si="189"/>
        <v>21.315999999999999</v>
      </c>
    </row>
    <row r="313" spans="1:65" ht="15" customHeight="1">
      <c r="A313" s="21">
        <f t="shared" si="158"/>
        <v>2007</v>
      </c>
      <c r="B313" s="176">
        <f t="shared" si="158"/>
        <v>4220</v>
      </c>
      <c r="C313" s="191">
        <f t="shared" si="159"/>
        <v>8.237479288613633</v>
      </c>
      <c r="D313" s="22">
        <v>14</v>
      </c>
      <c r="E313" s="347" t="s">
        <v>10</v>
      </c>
      <c r="F313" s="348"/>
      <c r="G313" s="349">
        <f>SUM(J300:J319)/D319</f>
        <v>3.5911512921490383</v>
      </c>
      <c r="H313" s="350"/>
      <c r="I313" s="179">
        <f t="shared" si="160"/>
        <v>4295</v>
      </c>
      <c r="J313" s="180">
        <f t="shared" si="161"/>
        <v>1.7772511848341233</v>
      </c>
      <c r="K313" s="179">
        <f t="shared" si="162"/>
        <v>5.625</v>
      </c>
      <c r="M313" s="218">
        <f t="shared" si="163"/>
        <v>7.0030654587864616</v>
      </c>
      <c r="P313" s="187">
        <f t="shared" si="164"/>
        <v>4328</v>
      </c>
      <c r="Q313" s="179">
        <f t="shared" si="165"/>
        <v>11.664</v>
      </c>
      <c r="S313" s="218">
        <f t="shared" si="166"/>
        <v>7.4843686432861309</v>
      </c>
      <c r="V313" s="187">
        <f t="shared" si="167"/>
        <v>4305</v>
      </c>
      <c r="W313" s="179">
        <f t="shared" si="168"/>
        <v>7.2249999999999996</v>
      </c>
      <c r="Y313" s="218">
        <f t="shared" si="169"/>
        <v>7.6304612617836272</v>
      </c>
      <c r="AB313" s="187">
        <f t="shared" si="170"/>
        <v>4302</v>
      </c>
      <c r="AC313" s="179">
        <f t="shared" si="171"/>
        <v>6.7240000000000002</v>
      </c>
      <c r="AE313" s="218">
        <f t="shared" si="172"/>
        <v>7.7579062083517467</v>
      </c>
      <c r="AH313" s="187">
        <f t="shared" si="173"/>
        <v>4300</v>
      </c>
      <c r="AI313" s="179">
        <f t="shared" si="174"/>
        <v>6.4</v>
      </c>
      <c r="AK313" s="218">
        <f t="shared" si="175"/>
        <v>7.8709295967551425</v>
      </c>
      <c r="AN313" s="187">
        <f t="shared" si="176"/>
        <v>4299</v>
      </c>
      <c r="AO313" s="179">
        <f t="shared" si="177"/>
        <v>6.2409999999999997</v>
      </c>
      <c r="AQ313" s="218">
        <f t="shared" si="178"/>
        <v>7.9724660159745655</v>
      </c>
      <c r="AT313" s="187">
        <f t="shared" si="179"/>
        <v>4298</v>
      </c>
      <c r="AU313" s="179">
        <f t="shared" si="180"/>
        <v>6.0839999999999996</v>
      </c>
      <c r="AW313" s="218">
        <f t="shared" si="181"/>
        <v>8.0646364757742219</v>
      </c>
      <c r="AZ313" s="187">
        <f t="shared" si="182"/>
        <v>4297</v>
      </c>
      <c r="BA313" s="179">
        <f t="shared" si="183"/>
        <v>5.9290000000000003</v>
      </c>
      <c r="BC313" s="218">
        <f t="shared" si="184"/>
        <v>8.1490238680517706</v>
      </c>
      <c r="BF313" s="187">
        <f t="shared" si="185"/>
        <v>4296</v>
      </c>
      <c r="BG313" s="179">
        <f t="shared" si="186"/>
        <v>5.7759999999999998</v>
      </c>
      <c r="BI313" s="218">
        <f t="shared" si="187"/>
        <v>8.2268408904085781</v>
      </c>
      <c r="BL313" s="187">
        <f t="shared" si="188"/>
        <v>4296</v>
      </c>
      <c r="BM313" s="179">
        <f t="shared" si="189"/>
        <v>5.7759999999999998</v>
      </c>
    </row>
    <row r="314" spans="1:65" ht="15" customHeight="1">
      <c r="A314" s="21">
        <f t="shared" si="158"/>
        <v>2008</v>
      </c>
      <c r="B314" s="176">
        <f t="shared" si="158"/>
        <v>4224</v>
      </c>
      <c r="C314" s="191">
        <f t="shared" si="159"/>
        <v>8.2364205272653912</v>
      </c>
      <c r="D314" s="22">
        <v>15</v>
      </c>
      <c r="E314" s="347" t="s">
        <v>11</v>
      </c>
      <c r="F314" s="348"/>
      <c r="G314" s="349">
        <f>SUM(J310:J319)/10</f>
        <v>3.6617564680869719</v>
      </c>
      <c r="H314" s="350"/>
      <c r="I314" s="179">
        <f t="shared" si="160"/>
        <v>4228</v>
      </c>
      <c r="J314" s="180">
        <f t="shared" si="161"/>
        <v>9.4696969696969696E-2</v>
      </c>
      <c r="K314" s="179">
        <f t="shared" si="162"/>
        <v>1.6E-2</v>
      </c>
      <c r="M314" s="218">
        <f t="shared" si="163"/>
        <v>6.9994224675079613</v>
      </c>
      <c r="N314" s="23"/>
      <c r="O314" s="57"/>
      <c r="P314" s="187">
        <f t="shared" si="164"/>
        <v>4129</v>
      </c>
      <c r="Q314" s="179">
        <f t="shared" si="165"/>
        <v>9.0250000000000004</v>
      </c>
      <c r="S314" s="218">
        <f t="shared" si="166"/>
        <v>7.4821189235521155</v>
      </c>
      <c r="T314" s="23"/>
      <c r="U314" s="57"/>
      <c r="V314" s="187">
        <f t="shared" si="167"/>
        <v>4224</v>
      </c>
      <c r="W314" s="179">
        <f t="shared" si="168"/>
        <v>0</v>
      </c>
      <c r="Y314" s="218">
        <f t="shared" si="169"/>
        <v>7.6285176265750554</v>
      </c>
      <c r="Z314" s="23"/>
      <c r="AA314" s="57"/>
      <c r="AB314" s="187">
        <f t="shared" si="170"/>
        <v>4225</v>
      </c>
      <c r="AC314" s="179">
        <f t="shared" si="171"/>
        <v>1E-3</v>
      </c>
      <c r="AE314" s="218">
        <f t="shared" si="172"/>
        <v>7.7561953439481179</v>
      </c>
      <c r="AF314" s="23"/>
      <c r="AG314" s="57"/>
      <c r="AH314" s="187">
        <f t="shared" si="173"/>
        <v>4226</v>
      </c>
      <c r="AI314" s="179">
        <f t="shared" si="174"/>
        <v>4.0000000000000001E-3</v>
      </c>
      <c r="AK314" s="218">
        <f t="shared" si="175"/>
        <v>7.8694017125770896</v>
      </c>
      <c r="AL314" s="23"/>
      <c r="AM314" s="57"/>
      <c r="AN314" s="187">
        <f t="shared" si="176"/>
        <v>4227</v>
      </c>
      <c r="AO314" s="179">
        <f t="shared" si="177"/>
        <v>8.9999999999999993E-3</v>
      </c>
      <c r="AQ314" s="218">
        <f t="shared" si="178"/>
        <v>7.9710857535056068</v>
      </c>
      <c r="AR314" s="23"/>
      <c r="AS314" s="57"/>
      <c r="AT314" s="187">
        <f t="shared" si="179"/>
        <v>4227</v>
      </c>
      <c r="AU314" s="179">
        <f t="shared" si="180"/>
        <v>8.9999999999999993E-3</v>
      </c>
      <c r="AW314" s="218">
        <f t="shared" si="181"/>
        <v>8.0633778223670269</v>
      </c>
      <c r="AX314" s="23"/>
      <c r="AY314" s="57"/>
      <c r="AZ314" s="187">
        <f t="shared" si="182"/>
        <v>4228</v>
      </c>
      <c r="BA314" s="179">
        <f t="shared" si="183"/>
        <v>1.6E-2</v>
      </c>
      <c r="BC314" s="218">
        <f t="shared" si="184"/>
        <v>8.1478671299239469</v>
      </c>
      <c r="BD314" s="23"/>
      <c r="BE314" s="57"/>
      <c r="BF314" s="187">
        <f t="shared" si="185"/>
        <v>4228</v>
      </c>
      <c r="BG314" s="179">
        <f t="shared" si="186"/>
        <v>1.6E-2</v>
      </c>
      <c r="BI314" s="218">
        <f t="shared" si="187"/>
        <v>8.2257707993487337</v>
      </c>
      <c r="BJ314" s="23"/>
      <c r="BK314" s="57"/>
      <c r="BL314" s="187">
        <f t="shared" si="188"/>
        <v>4228</v>
      </c>
      <c r="BM314" s="179">
        <f t="shared" si="189"/>
        <v>1.6E-2</v>
      </c>
    </row>
    <row r="315" spans="1:65" ht="15" customHeight="1">
      <c r="A315" s="21">
        <f t="shared" si="158"/>
        <v>2009</v>
      </c>
      <c r="B315" s="176">
        <f t="shared" si="158"/>
        <v>4184</v>
      </c>
      <c r="C315" s="191">
        <f t="shared" si="159"/>
        <v>8.2469580325681768</v>
      </c>
      <c r="D315" s="22">
        <v>16</v>
      </c>
      <c r="E315" s="73"/>
      <c r="F315" s="57"/>
      <c r="G315" s="27"/>
      <c r="H315" s="27"/>
      <c r="I315" s="179">
        <f t="shared" si="160"/>
        <v>4159</v>
      </c>
      <c r="J315" s="180">
        <f t="shared" si="161"/>
        <v>0.59751434034416828</v>
      </c>
      <c r="K315" s="179">
        <f t="shared" si="162"/>
        <v>0.625</v>
      </c>
      <c r="M315" s="218">
        <f t="shared" si="163"/>
        <v>7.035268599281097</v>
      </c>
      <c r="N315" s="23"/>
      <c r="O315" s="57"/>
      <c r="P315" s="187">
        <f t="shared" si="164"/>
        <v>3889</v>
      </c>
      <c r="Q315" s="179">
        <f t="shared" si="165"/>
        <v>87.025000000000006</v>
      </c>
      <c r="S315" s="218">
        <f t="shared" si="166"/>
        <v>7.5043915591612382</v>
      </c>
      <c r="T315" s="23"/>
      <c r="U315" s="57"/>
      <c r="V315" s="187">
        <f t="shared" si="167"/>
        <v>4139</v>
      </c>
      <c r="W315" s="179">
        <f t="shared" si="168"/>
        <v>2.0249999999999999</v>
      </c>
      <c r="Y315" s="218">
        <f t="shared" si="169"/>
        <v>7.6477860454409328</v>
      </c>
      <c r="Z315" s="23"/>
      <c r="AA315" s="57"/>
      <c r="AB315" s="187">
        <f t="shared" si="170"/>
        <v>4146</v>
      </c>
      <c r="AC315" s="179">
        <f t="shared" si="171"/>
        <v>1.444</v>
      </c>
      <c r="AE315" s="218">
        <f t="shared" si="172"/>
        <v>7.773173680482536</v>
      </c>
      <c r="AF315" s="23"/>
      <c r="AG315" s="57"/>
      <c r="AH315" s="187">
        <f t="shared" si="173"/>
        <v>4150</v>
      </c>
      <c r="AI315" s="179">
        <f t="shared" si="174"/>
        <v>1.1559999999999999</v>
      </c>
      <c r="AK315" s="218">
        <f t="shared" si="175"/>
        <v>7.8845765105963244</v>
      </c>
      <c r="AL315" s="23"/>
      <c r="AM315" s="57"/>
      <c r="AN315" s="187">
        <f t="shared" si="176"/>
        <v>4153</v>
      </c>
      <c r="AO315" s="179">
        <f t="shared" si="177"/>
        <v>0.96099999999999997</v>
      </c>
      <c r="AQ315" s="218">
        <f t="shared" si="178"/>
        <v>7.984803389734406</v>
      </c>
      <c r="AR315" s="23"/>
      <c r="AS315" s="57"/>
      <c r="AT315" s="187">
        <f t="shared" si="179"/>
        <v>4155</v>
      </c>
      <c r="AU315" s="179">
        <f t="shared" si="180"/>
        <v>0.84099999999999997</v>
      </c>
      <c r="AW315" s="218">
        <f t="shared" si="181"/>
        <v>8.0758936302988573</v>
      </c>
      <c r="AX315" s="23"/>
      <c r="AY315" s="57"/>
      <c r="AZ315" s="187">
        <f t="shared" si="182"/>
        <v>4157</v>
      </c>
      <c r="BA315" s="179">
        <f t="shared" si="183"/>
        <v>0.72899999999999998</v>
      </c>
      <c r="BC315" s="218">
        <f t="shared" si="184"/>
        <v>8.1593747367754261</v>
      </c>
      <c r="BD315" s="23"/>
      <c r="BE315" s="57"/>
      <c r="BF315" s="187">
        <f t="shared" si="185"/>
        <v>4158</v>
      </c>
      <c r="BG315" s="179">
        <f t="shared" si="186"/>
        <v>0.67600000000000005</v>
      </c>
      <c r="BI315" s="218">
        <f t="shared" si="187"/>
        <v>8.2364205272653912</v>
      </c>
      <c r="BJ315" s="23"/>
      <c r="BK315" s="57"/>
      <c r="BL315" s="187">
        <f t="shared" si="188"/>
        <v>4159</v>
      </c>
      <c r="BM315" s="179">
        <f t="shared" si="189"/>
        <v>0.625</v>
      </c>
    </row>
    <row r="316" spans="1:65" ht="15" customHeight="1">
      <c r="A316" s="21">
        <f t="shared" ref="A316:B331" si="190">A271</f>
        <v>2010</v>
      </c>
      <c r="B316" s="176">
        <f t="shared" si="190"/>
        <v>4250</v>
      </c>
      <c r="C316" s="191">
        <f t="shared" si="159"/>
        <v>8.2295111189644565</v>
      </c>
      <c r="D316" s="22">
        <v>17</v>
      </c>
      <c r="E316" s="73"/>
      <c r="F316" s="57"/>
      <c r="G316" s="27"/>
      <c r="H316" s="27"/>
      <c r="I316" s="179">
        <f t="shared" si="160"/>
        <v>4089</v>
      </c>
      <c r="J316" s="180">
        <f t="shared" si="161"/>
        <v>3.7882352941176469</v>
      </c>
      <c r="K316" s="179">
        <f t="shared" si="162"/>
        <v>25.920999999999999</v>
      </c>
      <c r="M316" s="218">
        <f t="shared" si="163"/>
        <v>6.9754139274559517</v>
      </c>
      <c r="N316" s="23"/>
      <c r="O316" s="57"/>
      <c r="P316" s="187">
        <f t="shared" si="164"/>
        <v>3602</v>
      </c>
      <c r="Q316" s="179">
        <f t="shared" si="165"/>
        <v>419.904</v>
      </c>
      <c r="S316" s="218">
        <f t="shared" si="166"/>
        <v>7.4673710669175595</v>
      </c>
      <c r="T316" s="23"/>
      <c r="U316" s="57"/>
      <c r="V316" s="187">
        <f t="shared" si="167"/>
        <v>4049</v>
      </c>
      <c r="W316" s="179">
        <f t="shared" si="168"/>
        <v>40.401000000000003</v>
      </c>
      <c r="Y316" s="218">
        <f t="shared" si="169"/>
        <v>7.6157910720358331</v>
      </c>
      <c r="Z316" s="23"/>
      <c r="AA316" s="57"/>
      <c r="AB316" s="187">
        <f t="shared" si="170"/>
        <v>4063</v>
      </c>
      <c r="AC316" s="179">
        <f t="shared" si="171"/>
        <v>34.969000000000001</v>
      </c>
      <c r="AE316" s="218">
        <f t="shared" si="172"/>
        <v>7.7450028035158391</v>
      </c>
      <c r="AF316" s="23"/>
      <c r="AG316" s="57"/>
      <c r="AH316" s="187">
        <f t="shared" si="173"/>
        <v>4071</v>
      </c>
      <c r="AI316" s="179">
        <f t="shared" si="174"/>
        <v>32.040999999999997</v>
      </c>
      <c r="AK316" s="218">
        <f t="shared" si="175"/>
        <v>7.8594131546935833</v>
      </c>
      <c r="AL316" s="23"/>
      <c r="AM316" s="57"/>
      <c r="AN316" s="187">
        <f t="shared" si="176"/>
        <v>4077</v>
      </c>
      <c r="AO316" s="179">
        <f t="shared" si="177"/>
        <v>29.928999999999998</v>
      </c>
      <c r="AQ316" s="218">
        <f t="shared" si="178"/>
        <v>7.9620673087536664</v>
      </c>
      <c r="AR316" s="23"/>
      <c r="AS316" s="57"/>
      <c r="AT316" s="187">
        <f t="shared" si="179"/>
        <v>4081</v>
      </c>
      <c r="AU316" s="179">
        <f t="shared" si="180"/>
        <v>28.561</v>
      </c>
      <c r="AW316" s="218">
        <f t="shared" si="181"/>
        <v>8.0551577318196781</v>
      </c>
      <c r="AX316" s="23"/>
      <c r="AY316" s="57"/>
      <c r="AZ316" s="187">
        <f t="shared" si="182"/>
        <v>4084</v>
      </c>
      <c r="BA316" s="179">
        <f t="shared" si="183"/>
        <v>27.556000000000001</v>
      </c>
      <c r="BC316" s="218">
        <f t="shared" si="184"/>
        <v>8.1403155401599854</v>
      </c>
      <c r="BD316" s="23"/>
      <c r="BE316" s="57"/>
      <c r="BF316" s="187">
        <f t="shared" si="185"/>
        <v>4087</v>
      </c>
      <c r="BG316" s="179">
        <f t="shared" si="186"/>
        <v>26.568999999999999</v>
      </c>
      <c r="BI316" s="218">
        <f t="shared" si="187"/>
        <v>8.2187871556014809</v>
      </c>
      <c r="BJ316" s="23"/>
      <c r="BK316" s="57"/>
      <c r="BL316" s="187">
        <f t="shared" si="188"/>
        <v>4089</v>
      </c>
      <c r="BM316" s="179">
        <f t="shared" si="189"/>
        <v>25.920999999999999</v>
      </c>
    </row>
    <row r="317" spans="1:65" ht="15" customHeight="1">
      <c r="A317" s="21">
        <f t="shared" si="190"/>
        <v>2011</v>
      </c>
      <c r="B317" s="176">
        <f t="shared" si="190"/>
        <v>4245</v>
      </c>
      <c r="C317" s="191">
        <f t="shared" si="159"/>
        <v>8.2308435641982349</v>
      </c>
      <c r="D317" s="22">
        <v>18</v>
      </c>
      <c r="E317" s="73"/>
      <c r="F317" s="57"/>
      <c r="G317" s="27"/>
      <c r="H317" s="27"/>
      <c r="I317" s="179">
        <f t="shared" si="160"/>
        <v>4018</v>
      </c>
      <c r="J317" s="180">
        <f t="shared" si="161"/>
        <v>5.3474676089517077</v>
      </c>
      <c r="K317" s="179">
        <f t="shared" si="162"/>
        <v>51.529000000000003</v>
      </c>
      <c r="M317" s="218">
        <f t="shared" si="163"/>
        <v>6.9800759405617629</v>
      </c>
      <c r="N317" s="23"/>
      <c r="O317" s="57"/>
      <c r="P317" s="187">
        <f t="shared" si="164"/>
        <v>3256</v>
      </c>
      <c r="Q317" s="179">
        <f t="shared" si="165"/>
        <v>978.12099999999998</v>
      </c>
      <c r="S317" s="218">
        <f t="shared" si="166"/>
        <v>7.4702241358999659</v>
      </c>
      <c r="T317" s="23"/>
      <c r="U317" s="57"/>
      <c r="V317" s="187">
        <f t="shared" si="167"/>
        <v>3955</v>
      </c>
      <c r="W317" s="179">
        <f t="shared" si="168"/>
        <v>84.1</v>
      </c>
      <c r="Y317" s="218">
        <f t="shared" si="169"/>
        <v>7.6182510978766951</v>
      </c>
      <c r="Z317" s="23"/>
      <c r="AA317" s="57"/>
      <c r="AB317" s="187">
        <f t="shared" si="170"/>
        <v>3976</v>
      </c>
      <c r="AC317" s="179">
        <f t="shared" si="171"/>
        <v>72.361000000000004</v>
      </c>
      <c r="AE317" s="218">
        <f t="shared" si="172"/>
        <v>7.7471649665203346</v>
      </c>
      <c r="AF317" s="23"/>
      <c r="AG317" s="57"/>
      <c r="AH317" s="187">
        <f t="shared" si="173"/>
        <v>3990</v>
      </c>
      <c r="AI317" s="179">
        <f t="shared" si="174"/>
        <v>65.025000000000006</v>
      </c>
      <c r="AK317" s="218">
        <f t="shared" si="175"/>
        <v>7.8613417955999889</v>
      </c>
      <c r="AL317" s="23"/>
      <c r="AM317" s="57"/>
      <c r="AN317" s="187">
        <f t="shared" si="176"/>
        <v>3999</v>
      </c>
      <c r="AO317" s="179">
        <f t="shared" si="177"/>
        <v>60.515999999999998</v>
      </c>
      <c r="AQ317" s="218">
        <f t="shared" si="178"/>
        <v>7.9638079532314512</v>
      </c>
      <c r="AR317" s="23"/>
      <c r="AS317" s="57"/>
      <c r="AT317" s="187">
        <f t="shared" si="179"/>
        <v>4005</v>
      </c>
      <c r="AU317" s="179">
        <f t="shared" si="180"/>
        <v>57.6</v>
      </c>
      <c r="AW317" s="218">
        <f t="shared" si="181"/>
        <v>8.0567437749753132</v>
      </c>
      <c r="AX317" s="23"/>
      <c r="AY317" s="57"/>
      <c r="AZ317" s="187">
        <f t="shared" si="182"/>
        <v>4010</v>
      </c>
      <c r="BA317" s="179">
        <f t="shared" si="183"/>
        <v>55.225000000000001</v>
      </c>
      <c r="BC317" s="218">
        <f t="shared" si="184"/>
        <v>8.1417722046564496</v>
      </c>
      <c r="BD317" s="23"/>
      <c r="BE317" s="57"/>
      <c r="BF317" s="187">
        <f t="shared" si="185"/>
        <v>4014</v>
      </c>
      <c r="BG317" s="179">
        <f t="shared" si="186"/>
        <v>53.360999999999997</v>
      </c>
      <c r="BI317" s="218">
        <f t="shared" si="187"/>
        <v>8.2201339571518588</v>
      </c>
      <c r="BJ317" s="23"/>
      <c r="BK317" s="57"/>
      <c r="BL317" s="187">
        <f t="shared" si="188"/>
        <v>4018</v>
      </c>
      <c r="BM317" s="179">
        <f t="shared" si="189"/>
        <v>51.529000000000003</v>
      </c>
    </row>
    <row r="318" spans="1:65" ht="15" customHeight="1">
      <c r="A318" s="21">
        <f t="shared" si="190"/>
        <v>2012</v>
      </c>
      <c r="B318" s="176">
        <f t="shared" si="190"/>
        <v>4145</v>
      </c>
      <c r="C318" s="191">
        <f t="shared" si="159"/>
        <v>8.2571262859974297</v>
      </c>
      <c r="D318" s="22">
        <v>19</v>
      </c>
      <c r="E318" s="73"/>
      <c r="F318" s="57"/>
      <c r="G318" s="27"/>
      <c r="H318" s="27"/>
      <c r="I318" s="179">
        <f t="shared" si="160"/>
        <v>3946</v>
      </c>
      <c r="J318" s="180">
        <f t="shared" si="161"/>
        <v>4.8009650180940895</v>
      </c>
      <c r="K318" s="179">
        <f t="shared" si="162"/>
        <v>39.600999999999999</v>
      </c>
      <c r="M318" s="218">
        <f t="shared" si="163"/>
        <v>7.0690234265782594</v>
      </c>
      <c r="N318" s="23"/>
      <c r="O318" s="57"/>
      <c r="P318" s="187">
        <f t="shared" si="164"/>
        <v>2841</v>
      </c>
      <c r="Q318" s="179">
        <f t="shared" si="165"/>
        <v>1700.4159999999999</v>
      </c>
      <c r="S318" s="218">
        <f t="shared" si="166"/>
        <v>7.5256399750415355</v>
      </c>
      <c r="T318" s="23"/>
      <c r="U318" s="57"/>
      <c r="V318" s="187">
        <f t="shared" si="167"/>
        <v>3857</v>
      </c>
      <c r="W318" s="179">
        <f t="shared" si="168"/>
        <v>82.944000000000003</v>
      </c>
      <c r="Y318" s="218">
        <f t="shared" si="169"/>
        <v>7.6662219256627253</v>
      </c>
      <c r="Z318" s="23"/>
      <c r="AA318" s="57"/>
      <c r="AB318" s="187">
        <f t="shared" si="170"/>
        <v>3887</v>
      </c>
      <c r="AC318" s="179">
        <f t="shared" si="171"/>
        <v>66.563999999999993</v>
      </c>
      <c r="AE318" s="218">
        <f t="shared" si="172"/>
        <v>7.7894545660866727</v>
      </c>
      <c r="AF318" s="23"/>
      <c r="AG318" s="57"/>
      <c r="AH318" s="187">
        <f t="shared" si="173"/>
        <v>3906</v>
      </c>
      <c r="AI318" s="179">
        <f t="shared" si="174"/>
        <v>57.121000000000002</v>
      </c>
      <c r="AK318" s="218">
        <f t="shared" si="175"/>
        <v>7.8991534833430972</v>
      </c>
      <c r="AL318" s="23"/>
      <c r="AM318" s="57"/>
      <c r="AN318" s="187">
        <f t="shared" si="176"/>
        <v>3918</v>
      </c>
      <c r="AO318" s="179">
        <f t="shared" si="177"/>
        <v>51.529000000000003</v>
      </c>
      <c r="AQ318" s="218">
        <f t="shared" si="178"/>
        <v>7.9979993179797297</v>
      </c>
      <c r="AR318" s="23"/>
      <c r="AS318" s="57"/>
      <c r="AT318" s="187">
        <f t="shared" si="179"/>
        <v>3928</v>
      </c>
      <c r="AU318" s="179">
        <f t="shared" si="180"/>
        <v>47.088999999999999</v>
      </c>
      <c r="AW318" s="218">
        <f t="shared" si="181"/>
        <v>8.0879475546426693</v>
      </c>
      <c r="AX318" s="23"/>
      <c r="AY318" s="57"/>
      <c r="AZ318" s="187">
        <f t="shared" si="182"/>
        <v>3935</v>
      </c>
      <c r="BA318" s="179">
        <f t="shared" si="183"/>
        <v>44.1</v>
      </c>
      <c r="BC318" s="218">
        <f t="shared" si="184"/>
        <v>8.1704685783306736</v>
      </c>
      <c r="BD318" s="23"/>
      <c r="BE318" s="57"/>
      <c r="BF318" s="187">
        <f t="shared" si="185"/>
        <v>3940</v>
      </c>
      <c r="BG318" s="179">
        <f t="shared" si="186"/>
        <v>42.024999999999999</v>
      </c>
      <c r="BI318" s="218">
        <f t="shared" si="187"/>
        <v>8.2466959437185565</v>
      </c>
      <c r="BJ318" s="23"/>
      <c r="BK318" s="57"/>
      <c r="BL318" s="187">
        <f t="shared" si="188"/>
        <v>3945</v>
      </c>
      <c r="BM318" s="179">
        <f t="shared" si="189"/>
        <v>40</v>
      </c>
    </row>
    <row r="319" spans="1:65" ht="15" customHeight="1" thickBot="1">
      <c r="A319" s="30">
        <f t="shared" si="190"/>
        <v>2013</v>
      </c>
      <c r="B319" s="184">
        <f t="shared" si="190"/>
        <v>4131</v>
      </c>
      <c r="C319" s="219">
        <f t="shared" si="159"/>
        <v>8.2607513547005134</v>
      </c>
      <c r="D319" s="31">
        <v>20</v>
      </c>
      <c r="E319" s="101"/>
      <c r="F319" s="102"/>
      <c r="G319" s="32"/>
      <c r="H319" s="32"/>
      <c r="I319" s="185">
        <f t="shared" si="160"/>
        <v>3872</v>
      </c>
      <c r="J319" s="186">
        <f t="shared" si="161"/>
        <v>6.2696683611716288</v>
      </c>
      <c r="K319" s="185">
        <f t="shared" si="162"/>
        <v>67.081000000000003</v>
      </c>
      <c r="M319" s="220">
        <f t="shared" si="163"/>
        <v>7.0808678966907816</v>
      </c>
      <c r="N319" s="103"/>
      <c r="O319" s="102"/>
      <c r="P319" s="207">
        <f t="shared" si="164"/>
        <v>2342</v>
      </c>
      <c r="Q319" s="185">
        <f t="shared" si="165"/>
        <v>3200.5210000000002</v>
      </c>
      <c r="S319" s="220">
        <f t="shared" si="166"/>
        <v>7.5331588074555631</v>
      </c>
      <c r="T319" s="103"/>
      <c r="U319" s="102"/>
      <c r="V319" s="207">
        <f t="shared" si="167"/>
        <v>3754</v>
      </c>
      <c r="W319" s="185">
        <f t="shared" si="168"/>
        <v>142.12899999999999</v>
      </c>
      <c r="Y319" s="220">
        <f t="shared" si="169"/>
        <v>7.6727578966425103</v>
      </c>
      <c r="Z319" s="103"/>
      <c r="AA319" s="102"/>
      <c r="AB319" s="207">
        <f t="shared" si="170"/>
        <v>3794</v>
      </c>
      <c r="AC319" s="185">
        <f t="shared" si="171"/>
        <v>113.569</v>
      </c>
      <c r="AE319" s="220">
        <f t="shared" si="172"/>
        <v>7.7952349290021727</v>
      </c>
      <c r="AF319" s="103"/>
      <c r="AG319" s="102"/>
      <c r="AH319" s="207">
        <f t="shared" si="173"/>
        <v>3819</v>
      </c>
      <c r="AI319" s="185">
        <f t="shared" si="174"/>
        <v>97.343999999999994</v>
      </c>
      <c r="AK319" s="220">
        <f t="shared" si="175"/>
        <v>7.9043348420850954</v>
      </c>
      <c r="AL319" s="103"/>
      <c r="AM319" s="102"/>
      <c r="AN319" s="207">
        <f t="shared" si="176"/>
        <v>3836</v>
      </c>
      <c r="AO319" s="185">
        <f t="shared" si="177"/>
        <v>87.025000000000006</v>
      </c>
      <c r="AQ319" s="220">
        <f t="shared" si="178"/>
        <v>8.0026941622839374</v>
      </c>
      <c r="AR319" s="103"/>
      <c r="AS319" s="102"/>
      <c r="AT319" s="207">
        <f t="shared" si="179"/>
        <v>3848</v>
      </c>
      <c r="AU319" s="185">
        <f t="shared" si="180"/>
        <v>80.088999999999999</v>
      </c>
      <c r="AW319" s="220">
        <f t="shared" si="181"/>
        <v>8.0922394067242109</v>
      </c>
      <c r="AX319" s="103"/>
      <c r="AY319" s="102"/>
      <c r="AZ319" s="207">
        <f t="shared" si="182"/>
        <v>3857</v>
      </c>
      <c r="BA319" s="185">
        <f t="shared" si="183"/>
        <v>75.075999999999993</v>
      </c>
      <c r="BC319" s="220">
        <f t="shared" si="184"/>
        <v>8.1744211526464969</v>
      </c>
      <c r="BD319" s="103"/>
      <c r="BE319" s="102"/>
      <c r="BF319" s="207">
        <f t="shared" si="185"/>
        <v>3865</v>
      </c>
      <c r="BG319" s="185">
        <f t="shared" si="186"/>
        <v>70.756</v>
      </c>
      <c r="BI319" s="220">
        <f t="shared" si="187"/>
        <v>8.2503589514772937</v>
      </c>
      <c r="BJ319" s="103"/>
      <c r="BK319" s="102"/>
      <c r="BL319" s="207">
        <f t="shared" si="188"/>
        <v>3871</v>
      </c>
      <c r="BM319" s="185">
        <f t="shared" si="189"/>
        <v>67.599999999999994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3797</v>
      </c>
      <c r="C320" s="221"/>
      <c r="D320" s="22">
        <v>21</v>
      </c>
      <c r="E320" s="73"/>
      <c r="F320" s="57"/>
      <c r="G320" s="27"/>
      <c r="H320" s="27"/>
      <c r="I320" s="179">
        <f t="shared" si="160"/>
        <v>3797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3720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3720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3642</v>
      </c>
      <c r="C322" s="221"/>
      <c r="D322" s="22">
        <v>23</v>
      </c>
      <c r="E322" s="200">
        <f>O302</f>
        <v>5320</v>
      </c>
      <c r="F322" s="203">
        <f>O310</f>
        <v>0.44516172065165682</v>
      </c>
      <c r="G322" s="364">
        <f>O311</f>
        <v>8314.8420000000006</v>
      </c>
      <c r="H322" s="365"/>
      <c r="I322" s="179">
        <f t="shared" si="160"/>
        <v>3642</v>
      </c>
      <c r="J322" s="187"/>
      <c r="K322" s="187"/>
      <c r="M322" s="200" t="str">
        <f>M276</f>
        <v>max(y) =</v>
      </c>
      <c r="N322" s="200">
        <f>N276</f>
        <v>5319</v>
      </c>
      <c r="S322" s="200" t="str">
        <f>S276</f>
        <v>max(y) =</v>
      </c>
      <c r="T322" s="200">
        <f>N322</f>
        <v>5319</v>
      </c>
      <c r="Y322" s="200" t="str">
        <f>Y276</f>
        <v>max(y) =</v>
      </c>
      <c r="Z322" s="200">
        <f>T322</f>
        <v>5319</v>
      </c>
      <c r="AE322" s="200" t="str">
        <f>AE276</f>
        <v>max(y) =</v>
      </c>
      <c r="AF322" s="200">
        <f>Z322</f>
        <v>5319</v>
      </c>
      <c r="AK322" s="200" t="str">
        <f>AK276</f>
        <v>max(y) =</v>
      </c>
      <c r="AL322" s="200">
        <f>AF322</f>
        <v>5319</v>
      </c>
      <c r="AQ322" s="200" t="str">
        <f>AQ276</f>
        <v>max(y) =</v>
      </c>
      <c r="AR322" s="200">
        <f>AL322</f>
        <v>5319</v>
      </c>
      <c r="AW322" s="200" t="str">
        <f>AW276</f>
        <v>max(y) =</v>
      </c>
      <c r="AX322" s="200">
        <f>AR322</f>
        <v>5319</v>
      </c>
      <c r="BC322" s="200" t="str">
        <f>BC276</f>
        <v>max(y) =</v>
      </c>
      <c r="BD322" s="200">
        <f>AX322</f>
        <v>5319</v>
      </c>
      <c r="BI322" s="200" t="str">
        <f>BI276</f>
        <v>max(y) =</v>
      </c>
      <c r="BJ322" s="200">
        <f>BD322</f>
        <v>5319</v>
      </c>
    </row>
    <row r="323" spans="1:62" ht="15" customHeight="1">
      <c r="A323" s="21">
        <f t="shared" si="190"/>
        <v>2017</v>
      </c>
      <c r="B323" s="176">
        <f t="shared" si="191"/>
        <v>3563</v>
      </c>
      <c r="C323" s="221"/>
      <c r="D323" s="22">
        <v>24</v>
      </c>
      <c r="E323" s="200">
        <f>U302</f>
        <v>6000</v>
      </c>
      <c r="F323" s="203">
        <f>U310</f>
        <v>0.7132724929599128</v>
      </c>
      <c r="G323" s="345">
        <f>U311</f>
        <v>965.81000000000006</v>
      </c>
      <c r="H323" s="346"/>
      <c r="I323" s="179">
        <f t="shared" si="160"/>
        <v>3563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3482</v>
      </c>
      <c r="C324" s="221"/>
      <c r="D324" s="22">
        <v>25</v>
      </c>
      <c r="E324" s="200">
        <f>AA302</f>
        <v>6280</v>
      </c>
      <c r="F324" s="203">
        <f>AA310</f>
        <v>0.73192201944669422</v>
      </c>
      <c r="G324" s="345">
        <f>AA311</f>
        <v>864.65499999999997</v>
      </c>
      <c r="H324" s="346"/>
      <c r="I324" s="179">
        <f t="shared" si="160"/>
        <v>3482</v>
      </c>
      <c r="J324" s="187"/>
      <c r="K324" s="187"/>
      <c r="M324" s="200" t="s">
        <v>60</v>
      </c>
      <c r="N324" s="214">
        <v>280</v>
      </c>
      <c r="S324" s="200" t="s">
        <v>60</v>
      </c>
      <c r="T324" s="214">
        <f>N324</f>
        <v>280</v>
      </c>
      <c r="Y324" s="200" t="s">
        <v>60</v>
      </c>
      <c r="Z324" s="214">
        <f>T324</f>
        <v>280</v>
      </c>
      <c r="AE324" s="200" t="s">
        <v>60</v>
      </c>
      <c r="AF324" s="214">
        <f>Z324</f>
        <v>280</v>
      </c>
      <c r="AK324" s="200" t="s">
        <v>60</v>
      </c>
      <c r="AL324" s="214">
        <f>AF324</f>
        <v>280</v>
      </c>
      <c r="AQ324" s="200" t="s">
        <v>60</v>
      </c>
      <c r="AR324" s="214">
        <f>AL324</f>
        <v>280</v>
      </c>
      <c r="AW324" s="200" t="s">
        <v>60</v>
      </c>
      <c r="AX324" s="214">
        <f>AR324</f>
        <v>280</v>
      </c>
      <c r="BC324" s="200" t="s">
        <v>60</v>
      </c>
      <c r="BD324" s="214">
        <f>AX324</f>
        <v>280</v>
      </c>
      <c r="BI324" s="200" t="s">
        <v>60</v>
      </c>
      <c r="BJ324" s="214">
        <f>BD324</f>
        <v>280</v>
      </c>
    </row>
    <row r="325" spans="1:62" ht="15" customHeight="1">
      <c r="A325" s="21">
        <f t="shared" si="190"/>
        <v>2019</v>
      </c>
      <c r="B325" s="176">
        <f t="shared" si="191"/>
        <v>3400</v>
      </c>
      <c r="C325" s="221"/>
      <c r="D325" s="22">
        <v>26</v>
      </c>
      <c r="E325" s="200">
        <f>AG302</f>
        <v>6560</v>
      </c>
      <c r="F325" s="203">
        <f>AG310</f>
        <v>0.74461324788694949</v>
      </c>
      <c r="G325" s="345">
        <f>AG311</f>
        <v>803.85899999999992</v>
      </c>
      <c r="H325" s="346"/>
      <c r="I325" s="179">
        <f t="shared" si="160"/>
        <v>3400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3316</v>
      </c>
      <c r="C326" s="221"/>
      <c r="D326" s="22">
        <v>27</v>
      </c>
      <c r="E326" s="200">
        <f>AM302</f>
        <v>6840</v>
      </c>
      <c r="F326" s="203">
        <f>AM310</f>
        <v>0.75330793352407566</v>
      </c>
      <c r="G326" s="345">
        <f>AM311</f>
        <v>765.11</v>
      </c>
      <c r="H326" s="346"/>
      <c r="I326" s="179">
        <f t="shared" si="160"/>
        <v>3316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3230</v>
      </c>
      <c r="C327" s="221"/>
      <c r="D327" s="22">
        <v>28</v>
      </c>
      <c r="E327" s="200">
        <f>AS302</f>
        <v>7120</v>
      </c>
      <c r="F327" s="203">
        <f>AS310</f>
        <v>0.75969890990491973</v>
      </c>
      <c r="G327" s="345">
        <f>AS311</f>
        <v>738.04399999999987</v>
      </c>
      <c r="H327" s="346"/>
      <c r="I327" s="179">
        <f t="shared" si="160"/>
        <v>3230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3144</v>
      </c>
      <c r="C328" s="221"/>
      <c r="D328" s="22">
        <v>29</v>
      </c>
      <c r="E328" s="200">
        <f>AY302</f>
        <v>7400</v>
      </c>
      <c r="F328" s="203">
        <f>AY310</f>
        <v>0.76513420640488727</v>
      </c>
      <c r="G328" s="345">
        <f>AY311</f>
        <v>716.48100000000011</v>
      </c>
      <c r="H328" s="346"/>
      <c r="I328" s="179">
        <f t="shared" si="160"/>
        <v>3144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3055</v>
      </c>
      <c r="C329" s="221"/>
      <c r="D329" s="22">
        <v>30</v>
      </c>
      <c r="E329" s="200">
        <f>BE302</f>
        <v>7680</v>
      </c>
      <c r="F329" s="203">
        <f>BE310</f>
        <v>0.76951076774578542</v>
      </c>
      <c r="G329" s="345">
        <f>BE311</f>
        <v>699.48799999999994</v>
      </c>
      <c r="H329" s="346"/>
      <c r="I329" s="179">
        <f t="shared" si="160"/>
        <v>3055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2965</v>
      </c>
      <c r="C330" s="221"/>
      <c r="D330" s="22">
        <v>31</v>
      </c>
      <c r="E330" s="200">
        <f>BK302</f>
        <v>7960</v>
      </c>
      <c r="F330" s="203">
        <f>BK310</f>
        <v>0.77282544769706274</v>
      </c>
      <c r="G330" s="345">
        <f>BK311</f>
        <v>686.81400000000008</v>
      </c>
      <c r="H330" s="346"/>
      <c r="I330" s="179">
        <f t="shared" si="160"/>
        <v>2965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2873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2873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2780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2780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2685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2685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2588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2588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2489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2489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2389</v>
      </c>
      <c r="C336" s="221"/>
      <c r="D336" s="22">
        <v>37</v>
      </c>
      <c r="E336" s="73"/>
      <c r="F336" s="57"/>
      <c r="G336" s="27"/>
      <c r="H336" s="27"/>
      <c r="I336" s="179">
        <f t="shared" si="160"/>
        <v>2389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2287</v>
      </c>
      <c r="C337" s="221"/>
      <c r="D337" s="22">
        <v>38</v>
      </c>
      <c r="E337" s="73"/>
      <c r="F337" s="57"/>
      <c r="G337" s="27"/>
      <c r="H337" s="27"/>
      <c r="I337" s="179">
        <f t="shared" si="160"/>
        <v>2287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2183</v>
      </c>
      <c r="C338" s="221"/>
      <c r="D338" s="22">
        <v>39</v>
      </c>
      <c r="E338" s="73"/>
      <c r="F338" s="57"/>
      <c r="G338" s="27"/>
      <c r="H338" s="27"/>
      <c r="I338" s="179">
        <f t="shared" si="160"/>
        <v>2183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2077</v>
      </c>
      <c r="C339" s="221"/>
      <c r="D339" s="22">
        <v>40</v>
      </c>
      <c r="E339" s="73"/>
      <c r="F339" s="57"/>
      <c r="G339" s="27"/>
      <c r="H339" s="27"/>
      <c r="I339" s="179">
        <f t="shared" si="160"/>
        <v>2077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1969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1969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1859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1859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91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5744</v>
      </c>
      <c r="C4" s="121">
        <f t="shared" ref="C4:C45" si="0">I75</f>
        <v>5606</v>
      </c>
      <c r="D4" s="122">
        <f t="shared" ref="D4:D45" si="1">I120</f>
        <v>5629</v>
      </c>
      <c r="E4" s="122">
        <f t="shared" ref="E4:E45" si="2">I165</f>
        <v>5754</v>
      </c>
      <c r="F4" s="123">
        <f t="shared" ref="F4:F45" si="3">I210</f>
        <v>6129</v>
      </c>
      <c r="G4" s="123">
        <f t="shared" ref="G4:G45" si="4">I255</f>
        <v>5594</v>
      </c>
      <c r="H4" s="123">
        <f t="shared" ref="H4:H45" si="5">I300</f>
        <v>5578</v>
      </c>
      <c r="I4" s="124">
        <f t="shared" ref="I4:I45" si="6">ROUND(SUMIF(C$46:H$46,"○",C4:H4),$G$1)</f>
        <v>5754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5643</v>
      </c>
      <c r="C5" s="121">
        <f t="shared" si="0"/>
        <v>5531</v>
      </c>
      <c r="D5" s="122">
        <f t="shared" si="1"/>
        <v>5544</v>
      </c>
      <c r="E5" s="122">
        <f t="shared" si="2"/>
        <v>5624</v>
      </c>
      <c r="F5" s="123">
        <f t="shared" si="3"/>
        <v>5685</v>
      </c>
      <c r="G5" s="123">
        <f t="shared" si="4"/>
        <v>5525</v>
      </c>
      <c r="H5" s="123">
        <f t="shared" si="5"/>
        <v>5517</v>
      </c>
      <c r="I5" s="124">
        <f t="shared" si="6"/>
        <v>5624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5526</v>
      </c>
      <c r="C6" s="121">
        <f t="shared" si="0"/>
        <v>5456</v>
      </c>
      <c r="D6" s="122">
        <f t="shared" si="1"/>
        <v>5461</v>
      </c>
      <c r="E6" s="122">
        <f t="shared" si="2"/>
        <v>5502</v>
      </c>
      <c r="F6" s="123">
        <f t="shared" si="3"/>
        <v>5441</v>
      </c>
      <c r="G6" s="123">
        <f t="shared" si="4"/>
        <v>5456</v>
      </c>
      <c r="H6" s="123">
        <f t="shared" si="5"/>
        <v>5454</v>
      </c>
      <c r="I6" s="124">
        <f t="shared" si="6"/>
        <v>5502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5433</v>
      </c>
      <c r="C7" s="121">
        <f t="shared" si="0"/>
        <v>5380</v>
      </c>
      <c r="D7" s="122">
        <f t="shared" si="1"/>
        <v>5378</v>
      </c>
      <c r="E7" s="122">
        <f t="shared" si="2"/>
        <v>5388</v>
      </c>
      <c r="F7" s="123">
        <f t="shared" si="3"/>
        <v>5273</v>
      </c>
      <c r="G7" s="123">
        <f t="shared" si="4"/>
        <v>5385</v>
      </c>
      <c r="H7" s="123">
        <f t="shared" si="5"/>
        <v>5389</v>
      </c>
      <c r="I7" s="124">
        <f t="shared" si="6"/>
        <v>5388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5304</v>
      </c>
      <c r="C8" s="121">
        <f t="shared" si="0"/>
        <v>5305</v>
      </c>
      <c r="D8" s="122">
        <f t="shared" si="1"/>
        <v>5297</v>
      </c>
      <c r="E8" s="122">
        <f t="shared" si="2"/>
        <v>5282</v>
      </c>
      <c r="F8" s="123">
        <f t="shared" si="3"/>
        <v>5147</v>
      </c>
      <c r="G8" s="123">
        <f t="shared" si="4"/>
        <v>5314</v>
      </c>
      <c r="H8" s="123">
        <f t="shared" si="5"/>
        <v>5322</v>
      </c>
      <c r="I8" s="124">
        <f t="shared" si="6"/>
        <v>5282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5212</v>
      </c>
      <c r="C9" s="121">
        <f t="shared" si="0"/>
        <v>5230</v>
      </c>
      <c r="D9" s="122">
        <f t="shared" si="1"/>
        <v>5217</v>
      </c>
      <c r="E9" s="122">
        <f t="shared" si="2"/>
        <v>5182</v>
      </c>
      <c r="F9" s="123">
        <f t="shared" si="3"/>
        <v>5046</v>
      </c>
      <c r="G9" s="123">
        <f t="shared" si="4"/>
        <v>5241</v>
      </c>
      <c r="H9" s="123">
        <f t="shared" si="5"/>
        <v>5254</v>
      </c>
      <c r="I9" s="124">
        <f t="shared" si="6"/>
        <v>5182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5147</v>
      </c>
      <c r="C10" s="121">
        <f t="shared" si="0"/>
        <v>5155</v>
      </c>
      <c r="D10" s="122">
        <f t="shared" si="1"/>
        <v>5138</v>
      </c>
      <c r="E10" s="122">
        <f t="shared" si="2"/>
        <v>5089</v>
      </c>
      <c r="F10" s="123">
        <f t="shared" si="3"/>
        <v>4963</v>
      </c>
      <c r="G10" s="123">
        <f t="shared" si="4"/>
        <v>5168</v>
      </c>
      <c r="H10" s="123">
        <f t="shared" si="5"/>
        <v>5184</v>
      </c>
      <c r="I10" s="124">
        <f t="shared" si="6"/>
        <v>5089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5014</v>
      </c>
      <c r="C11" s="121">
        <f t="shared" si="0"/>
        <v>5079</v>
      </c>
      <c r="D11" s="122">
        <f t="shared" si="1"/>
        <v>5061</v>
      </c>
      <c r="E11" s="122">
        <f t="shared" si="2"/>
        <v>5002</v>
      </c>
      <c r="F11" s="123">
        <f t="shared" si="3"/>
        <v>4891</v>
      </c>
      <c r="G11" s="123">
        <f t="shared" si="4"/>
        <v>5094</v>
      </c>
      <c r="H11" s="123">
        <f t="shared" si="5"/>
        <v>5112</v>
      </c>
      <c r="I11" s="124">
        <f t="shared" si="6"/>
        <v>5002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4897</v>
      </c>
      <c r="C12" s="121">
        <f t="shared" si="0"/>
        <v>5004</v>
      </c>
      <c r="D12" s="122">
        <f t="shared" si="1"/>
        <v>4984</v>
      </c>
      <c r="E12" s="122">
        <f t="shared" si="2"/>
        <v>4921</v>
      </c>
      <c r="F12" s="123">
        <f t="shared" si="3"/>
        <v>4829</v>
      </c>
      <c r="G12" s="123">
        <f t="shared" si="4"/>
        <v>5018</v>
      </c>
      <c r="H12" s="123">
        <f t="shared" si="5"/>
        <v>5039</v>
      </c>
      <c r="I12" s="124">
        <f t="shared" si="6"/>
        <v>4921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4738</v>
      </c>
      <c r="C13" s="121">
        <f t="shared" si="0"/>
        <v>4929</v>
      </c>
      <c r="D13" s="122">
        <f t="shared" si="1"/>
        <v>4909</v>
      </c>
      <c r="E13" s="122">
        <f t="shared" si="2"/>
        <v>4844</v>
      </c>
      <c r="F13" s="123">
        <f t="shared" si="3"/>
        <v>4774</v>
      </c>
      <c r="G13" s="123">
        <f t="shared" si="4"/>
        <v>4943</v>
      </c>
      <c r="H13" s="123">
        <f t="shared" si="5"/>
        <v>4963</v>
      </c>
      <c r="I13" s="124">
        <f t="shared" si="6"/>
        <v>4844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4707</v>
      </c>
      <c r="C14" s="121">
        <f t="shared" si="0"/>
        <v>4854</v>
      </c>
      <c r="D14" s="122">
        <f t="shared" si="1"/>
        <v>4835</v>
      </c>
      <c r="E14" s="122">
        <f t="shared" si="2"/>
        <v>4773</v>
      </c>
      <c r="F14" s="123">
        <f t="shared" si="3"/>
        <v>4725</v>
      </c>
      <c r="G14" s="123">
        <f t="shared" si="4"/>
        <v>4866</v>
      </c>
      <c r="H14" s="123">
        <f t="shared" si="5"/>
        <v>4886</v>
      </c>
      <c r="I14" s="124">
        <f t="shared" si="6"/>
        <v>4773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4679</v>
      </c>
      <c r="C15" s="121">
        <f t="shared" si="0"/>
        <v>4778</v>
      </c>
      <c r="D15" s="122">
        <f t="shared" si="1"/>
        <v>4762</v>
      </c>
      <c r="E15" s="122">
        <f t="shared" si="2"/>
        <v>4707</v>
      </c>
      <c r="F15" s="123">
        <f t="shared" si="3"/>
        <v>4681</v>
      </c>
      <c r="G15" s="123">
        <f t="shared" si="4"/>
        <v>4789</v>
      </c>
      <c r="H15" s="123">
        <f t="shared" si="5"/>
        <v>4807</v>
      </c>
      <c r="I15" s="124">
        <f t="shared" si="6"/>
        <v>4707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4639</v>
      </c>
      <c r="C16" s="121">
        <f t="shared" si="0"/>
        <v>4703</v>
      </c>
      <c r="D16" s="122">
        <f t="shared" si="1"/>
        <v>4690</v>
      </c>
      <c r="E16" s="122">
        <f t="shared" si="2"/>
        <v>4645</v>
      </c>
      <c r="F16" s="123">
        <f t="shared" si="3"/>
        <v>4640</v>
      </c>
      <c r="G16" s="123">
        <f t="shared" si="4"/>
        <v>4711</v>
      </c>
      <c r="H16" s="123">
        <f t="shared" si="5"/>
        <v>4725</v>
      </c>
      <c r="I16" s="124">
        <f t="shared" si="6"/>
        <v>4645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4576</v>
      </c>
      <c r="C17" s="121">
        <f t="shared" si="0"/>
        <v>4628</v>
      </c>
      <c r="D17" s="122">
        <f t="shared" si="1"/>
        <v>4619</v>
      </c>
      <c r="E17" s="122">
        <f t="shared" si="2"/>
        <v>4586</v>
      </c>
      <c r="F17" s="123">
        <f t="shared" si="3"/>
        <v>4603</v>
      </c>
      <c r="G17" s="123">
        <f t="shared" si="4"/>
        <v>4632</v>
      </c>
      <c r="H17" s="123">
        <f t="shared" si="5"/>
        <v>4642</v>
      </c>
      <c r="I17" s="124">
        <f t="shared" si="6"/>
        <v>4586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4562</v>
      </c>
      <c r="C18" s="121">
        <f t="shared" si="0"/>
        <v>4553</v>
      </c>
      <c r="D18" s="122">
        <f t="shared" si="1"/>
        <v>4549</v>
      </c>
      <c r="E18" s="122">
        <f t="shared" si="2"/>
        <v>4532</v>
      </c>
      <c r="F18" s="123">
        <f t="shared" si="3"/>
        <v>4569</v>
      </c>
      <c r="G18" s="123">
        <f t="shared" si="4"/>
        <v>4553</v>
      </c>
      <c r="H18" s="123">
        <f t="shared" si="5"/>
        <v>4556</v>
      </c>
      <c r="I18" s="124">
        <f t="shared" si="6"/>
        <v>4532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4473</v>
      </c>
      <c r="C19" s="121">
        <f t="shared" si="0"/>
        <v>4477</v>
      </c>
      <c r="D19" s="122">
        <f t="shared" si="1"/>
        <v>4480</v>
      </c>
      <c r="E19" s="122">
        <f t="shared" si="2"/>
        <v>4481</v>
      </c>
      <c r="F19" s="123">
        <f t="shared" si="3"/>
        <v>4537</v>
      </c>
      <c r="G19" s="123">
        <f t="shared" si="4"/>
        <v>4474</v>
      </c>
      <c r="H19" s="123">
        <f t="shared" si="5"/>
        <v>4469</v>
      </c>
      <c r="I19" s="124">
        <f t="shared" si="6"/>
        <v>4481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4432</v>
      </c>
      <c r="C20" s="121">
        <f t="shared" si="0"/>
        <v>4402</v>
      </c>
      <c r="D20" s="122">
        <f t="shared" si="1"/>
        <v>4413</v>
      </c>
      <c r="E20" s="122">
        <f t="shared" si="2"/>
        <v>4434</v>
      </c>
      <c r="F20" s="123">
        <f t="shared" si="3"/>
        <v>4507</v>
      </c>
      <c r="G20" s="123">
        <f t="shared" si="4"/>
        <v>4394</v>
      </c>
      <c r="H20" s="123">
        <f t="shared" si="5"/>
        <v>4379</v>
      </c>
      <c r="I20" s="124">
        <f t="shared" si="6"/>
        <v>4434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4437</v>
      </c>
      <c r="C21" s="121">
        <f t="shared" si="0"/>
        <v>4327</v>
      </c>
      <c r="D21" s="122">
        <f t="shared" si="1"/>
        <v>4346</v>
      </c>
      <c r="E21" s="122">
        <f t="shared" si="2"/>
        <v>4389</v>
      </c>
      <c r="F21" s="123">
        <f t="shared" si="3"/>
        <v>4479</v>
      </c>
      <c r="G21" s="123">
        <f t="shared" si="4"/>
        <v>4314</v>
      </c>
      <c r="H21" s="123">
        <f t="shared" si="5"/>
        <v>4287</v>
      </c>
      <c r="I21" s="124">
        <f t="shared" si="6"/>
        <v>4389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4355</v>
      </c>
      <c r="C22" s="121">
        <f t="shared" si="0"/>
        <v>4252</v>
      </c>
      <c r="D22" s="122">
        <f t="shared" si="1"/>
        <v>4280</v>
      </c>
      <c r="E22" s="122">
        <f t="shared" si="2"/>
        <v>4348</v>
      </c>
      <c r="F22" s="123">
        <f t="shared" si="3"/>
        <v>4453</v>
      </c>
      <c r="G22" s="123">
        <f t="shared" si="4"/>
        <v>4234</v>
      </c>
      <c r="H22" s="123">
        <f t="shared" si="5"/>
        <v>4192</v>
      </c>
      <c r="I22" s="124">
        <f t="shared" si="6"/>
        <v>4348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4307</v>
      </c>
      <c r="C23" s="130">
        <f t="shared" si="0"/>
        <v>4176</v>
      </c>
      <c r="D23" s="131">
        <f t="shared" si="1"/>
        <v>4216</v>
      </c>
      <c r="E23" s="131">
        <f t="shared" si="2"/>
        <v>4309</v>
      </c>
      <c r="F23" s="132">
        <f t="shared" si="3"/>
        <v>4429</v>
      </c>
      <c r="G23" s="132">
        <f t="shared" si="4"/>
        <v>4153</v>
      </c>
      <c r="H23" s="132">
        <f t="shared" si="5"/>
        <v>4095</v>
      </c>
      <c r="I23" s="133">
        <f t="shared" si="6"/>
        <v>4309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4101</v>
      </c>
      <c r="D24" s="140">
        <f t="shared" si="1"/>
        <v>4152</v>
      </c>
      <c r="E24" s="139">
        <f t="shared" si="2"/>
        <v>4272</v>
      </c>
      <c r="F24" s="139">
        <f t="shared" si="3"/>
        <v>4405</v>
      </c>
      <c r="G24" s="139">
        <f t="shared" si="4"/>
        <v>4072</v>
      </c>
      <c r="H24" s="139">
        <f t="shared" si="5"/>
        <v>3996</v>
      </c>
      <c r="I24" s="251">
        <f t="shared" si="6"/>
        <v>4272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4026</v>
      </c>
      <c r="D25" s="255">
        <f t="shared" si="1"/>
        <v>4089</v>
      </c>
      <c r="E25" s="254">
        <f t="shared" si="2"/>
        <v>4238</v>
      </c>
      <c r="F25" s="254">
        <f t="shared" si="3"/>
        <v>4383</v>
      </c>
      <c r="G25" s="254">
        <f t="shared" si="4"/>
        <v>3992</v>
      </c>
      <c r="H25" s="254">
        <f t="shared" si="5"/>
        <v>3894</v>
      </c>
      <c r="I25" s="256">
        <f t="shared" si="6"/>
        <v>4238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3951</v>
      </c>
      <c r="D26" s="255">
        <f t="shared" si="1"/>
        <v>4028</v>
      </c>
      <c r="E26" s="254">
        <f t="shared" si="2"/>
        <v>4207</v>
      </c>
      <c r="F26" s="254">
        <f t="shared" si="3"/>
        <v>4362</v>
      </c>
      <c r="G26" s="254">
        <f t="shared" si="4"/>
        <v>3911</v>
      </c>
      <c r="H26" s="254">
        <f t="shared" si="5"/>
        <v>3789</v>
      </c>
      <c r="I26" s="256">
        <f t="shared" si="6"/>
        <v>4207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3875</v>
      </c>
      <c r="D27" s="255">
        <f t="shared" si="1"/>
        <v>3967</v>
      </c>
      <c r="E27" s="254">
        <f t="shared" si="2"/>
        <v>4177</v>
      </c>
      <c r="F27" s="254">
        <f t="shared" si="3"/>
        <v>4342</v>
      </c>
      <c r="G27" s="254">
        <f t="shared" si="4"/>
        <v>3830</v>
      </c>
      <c r="H27" s="254">
        <f t="shared" si="5"/>
        <v>3682</v>
      </c>
      <c r="I27" s="256">
        <f t="shared" si="6"/>
        <v>4177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3800</v>
      </c>
      <c r="D28" s="255">
        <f t="shared" si="1"/>
        <v>3907</v>
      </c>
      <c r="E28" s="254">
        <f t="shared" si="2"/>
        <v>4149</v>
      </c>
      <c r="F28" s="254">
        <f t="shared" si="3"/>
        <v>4323</v>
      </c>
      <c r="G28" s="254">
        <f t="shared" si="4"/>
        <v>3750</v>
      </c>
      <c r="H28" s="254">
        <f t="shared" si="5"/>
        <v>3572</v>
      </c>
      <c r="I28" s="256">
        <f t="shared" si="6"/>
        <v>4149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3725</v>
      </c>
      <c r="D29" s="140">
        <f t="shared" si="1"/>
        <v>3848</v>
      </c>
      <c r="E29" s="139">
        <f t="shared" si="2"/>
        <v>4123</v>
      </c>
      <c r="F29" s="139">
        <f t="shared" si="3"/>
        <v>4304</v>
      </c>
      <c r="G29" s="139">
        <f t="shared" si="4"/>
        <v>3669</v>
      </c>
      <c r="H29" s="139">
        <f t="shared" si="5"/>
        <v>3459</v>
      </c>
      <c r="I29" s="251">
        <f t="shared" si="6"/>
        <v>4123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3649</v>
      </c>
      <c r="D30" s="255">
        <f t="shared" si="1"/>
        <v>3790</v>
      </c>
      <c r="E30" s="254">
        <f t="shared" si="2"/>
        <v>4099</v>
      </c>
      <c r="F30" s="254">
        <f t="shared" si="3"/>
        <v>4287</v>
      </c>
      <c r="G30" s="254">
        <f t="shared" si="4"/>
        <v>3589</v>
      </c>
      <c r="H30" s="254">
        <f t="shared" si="5"/>
        <v>3343</v>
      </c>
      <c r="I30" s="256">
        <f t="shared" si="6"/>
        <v>4099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3574</v>
      </c>
      <c r="D31" s="255">
        <f t="shared" si="1"/>
        <v>3732</v>
      </c>
      <c r="E31" s="254">
        <f t="shared" si="2"/>
        <v>4076</v>
      </c>
      <c r="F31" s="254">
        <f t="shared" si="3"/>
        <v>4270</v>
      </c>
      <c r="G31" s="254">
        <f t="shared" si="4"/>
        <v>3510</v>
      </c>
      <c r="H31" s="254">
        <f t="shared" si="5"/>
        <v>3225</v>
      </c>
      <c r="I31" s="256">
        <f t="shared" si="6"/>
        <v>4076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3499</v>
      </c>
      <c r="D32" s="255">
        <f t="shared" si="1"/>
        <v>3676</v>
      </c>
      <c r="E32" s="254">
        <f t="shared" si="2"/>
        <v>4055</v>
      </c>
      <c r="F32" s="254">
        <f t="shared" si="3"/>
        <v>4254</v>
      </c>
      <c r="G32" s="254">
        <f t="shared" si="4"/>
        <v>3430</v>
      </c>
      <c r="H32" s="254">
        <f t="shared" si="5"/>
        <v>3103</v>
      </c>
      <c r="I32" s="256">
        <f t="shared" si="6"/>
        <v>4055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3424</v>
      </c>
      <c r="D33" s="255">
        <f t="shared" si="1"/>
        <v>3621</v>
      </c>
      <c r="E33" s="254">
        <f t="shared" si="2"/>
        <v>4035</v>
      </c>
      <c r="F33" s="254">
        <f t="shared" si="3"/>
        <v>4238</v>
      </c>
      <c r="G33" s="254">
        <f t="shared" si="4"/>
        <v>3352</v>
      </c>
      <c r="H33" s="254">
        <f t="shared" si="5"/>
        <v>2978</v>
      </c>
      <c r="I33" s="256">
        <f t="shared" si="6"/>
        <v>4035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3348</v>
      </c>
      <c r="D34" s="140">
        <f t="shared" si="1"/>
        <v>3566</v>
      </c>
      <c r="E34" s="139">
        <f t="shared" si="2"/>
        <v>4017</v>
      </c>
      <c r="F34" s="139">
        <f t="shared" si="3"/>
        <v>4223</v>
      </c>
      <c r="G34" s="139">
        <f t="shared" si="4"/>
        <v>3273</v>
      </c>
      <c r="H34" s="139">
        <f t="shared" si="5"/>
        <v>2850</v>
      </c>
      <c r="I34" s="251">
        <f t="shared" si="6"/>
        <v>4017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3273</v>
      </c>
      <c r="D35" s="255">
        <f t="shared" si="1"/>
        <v>3512</v>
      </c>
      <c r="E35" s="254">
        <f t="shared" si="2"/>
        <v>3999</v>
      </c>
      <c r="F35" s="254">
        <f t="shared" si="3"/>
        <v>4208</v>
      </c>
      <c r="G35" s="254">
        <f t="shared" si="4"/>
        <v>3195</v>
      </c>
      <c r="H35" s="254">
        <f t="shared" si="5"/>
        <v>2719</v>
      </c>
      <c r="I35" s="256">
        <f t="shared" si="6"/>
        <v>3999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3198</v>
      </c>
      <c r="D36" s="255">
        <f t="shared" si="1"/>
        <v>3459</v>
      </c>
      <c r="E36" s="254">
        <f t="shared" si="2"/>
        <v>3983</v>
      </c>
      <c r="F36" s="254">
        <f t="shared" si="3"/>
        <v>4194</v>
      </c>
      <c r="G36" s="254">
        <f t="shared" si="4"/>
        <v>3118</v>
      </c>
      <c r="H36" s="254">
        <f t="shared" si="5"/>
        <v>2585</v>
      </c>
      <c r="I36" s="256">
        <f t="shared" si="6"/>
        <v>3983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3123</v>
      </c>
      <c r="D37" s="255">
        <f t="shared" si="1"/>
        <v>3407</v>
      </c>
      <c r="E37" s="254">
        <f t="shared" si="2"/>
        <v>3968</v>
      </c>
      <c r="F37" s="254">
        <f t="shared" si="3"/>
        <v>4181</v>
      </c>
      <c r="G37" s="254">
        <f t="shared" si="4"/>
        <v>3042</v>
      </c>
      <c r="H37" s="254">
        <f t="shared" si="5"/>
        <v>2447</v>
      </c>
      <c r="I37" s="256">
        <f t="shared" si="6"/>
        <v>3968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3047</v>
      </c>
      <c r="D38" s="255">
        <f t="shared" si="1"/>
        <v>3355</v>
      </c>
      <c r="E38" s="254">
        <f t="shared" si="2"/>
        <v>3954</v>
      </c>
      <c r="F38" s="254">
        <f t="shared" si="3"/>
        <v>4168</v>
      </c>
      <c r="G38" s="254">
        <f t="shared" si="4"/>
        <v>2966</v>
      </c>
      <c r="H38" s="254">
        <f t="shared" si="5"/>
        <v>2305</v>
      </c>
      <c r="I38" s="256">
        <f t="shared" si="6"/>
        <v>3954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2972</v>
      </c>
      <c r="D39" s="140">
        <f t="shared" si="1"/>
        <v>3305</v>
      </c>
      <c r="E39" s="139">
        <f t="shared" si="2"/>
        <v>3941</v>
      </c>
      <c r="F39" s="139">
        <f t="shared" si="3"/>
        <v>4155</v>
      </c>
      <c r="G39" s="139">
        <f t="shared" si="4"/>
        <v>2891</v>
      </c>
      <c r="H39" s="139">
        <f t="shared" si="5"/>
        <v>2160</v>
      </c>
      <c r="I39" s="251">
        <f t="shared" si="6"/>
        <v>3941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2897</v>
      </c>
      <c r="D40" s="255">
        <f t="shared" si="1"/>
        <v>3255</v>
      </c>
      <c r="E40" s="254">
        <f t="shared" si="2"/>
        <v>3928</v>
      </c>
      <c r="F40" s="254">
        <f t="shared" si="3"/>
        <v>4143</v>
      </c>
      <c r="G40" s="254">
        <f t="shared" si="4"/>
        <v>2817</v>
      </c>
      <c r="H40" s="254">
        <f t="shared" si="5"/>
        <v>2012</v>
      </c>
      <c r="I40" s="256">
        <f t="shared" si="6"/>
        <v>3928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2822</v>
      </c>
      <c r="D41" s="255">
        <f t="shared" si="1"/>
        <v>3206</v>
      </c>
      <c r="E41" s="254">
        <f t="shared" si="2"/>
        <v>3917</v>
      </c>
      <c r="F41" s="254">
        <f t="shared" si="3"/>
        <v>4131</v>
      </c>
      <c r="G41" s="254">
        <f t="shared" si="4"/>
        <v>2744</v>
      </c>
      <c r="H41" s="254">
        <f t="shared" si="5"/>
        <v>1859</v>
      </c>
      <c r="I41" s="256">
        <f t="shared" si="6"/>
        <v>3917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2746</v>
      </c>
      <c r="D42" s="255">
        <f t="shared" si="1"/>
        <v>3157</v>
      </c>
      <c r="E42" s="254">
        <f t="shared" si="2"/>
        <v>3906</v>
      </c>
      <c r="F42" s="254">
        <f t="shared" si="3"/>
        <v>4119</v>
      </c>
      <c r="G42" s="254">
        <f t="shared" si="4"/>
        <v>2671</v>
      </c>
      <c r="H42" s="254">
        <f t="shared" si="5"/>
        <v>1703</v>
      </c>
      <c r="I42" s="256">
        <f t="shared" si="6"/>
        <v>3906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2671</v>
      </c>
      <c r="D43" s="255">
        <f t="shared" si="1"/>
        <v>3109</v>
      </c>
      <c r="E43" s="254">
        <f t="shared" si="2"/>
        <v>3896</v>
      </c>
      <c r="F43" s="254">
        <f t="shared" si="3"/>
        <v>4108</v>
      </c>
      <c r="G43" s="254">
        <f t="shared" si="4"/>
        <v>2600</v>
      </c>
      <c r="H43" s="254">
        <f t="shared" si="5"/>
        <v>1542</v>
      </c>
      <c r="I43" s="256">
        <f t="shared" si="6"/>
        <v>3896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2596</v>
      </c>
      <c r="D44" s="140">
        <f t="shared" si="1"/>
        <v>3062</v>
      </c>
      <c r="E44" s="139">
        <f t="shared" si="2"/>
        <v>3886</v>
      </c>
      <c r="F44" s="139">
        <f t="shared" si="3"/>
        <v>4097</v>
      </c>
      <c r="G44" s="261">
        <f t="shared" si="4"/>
        <v>2530</v>
      </c>
      <c r="H44" s="261">
        <f t="shared" si="5"/>
        <v>1378</v>
      </c>
      <c r="I44" s="251">
        <f t="shared" si="6"/>
        <v>3886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2521</v>
      </c>
      <c r="D45" s="140">
        <f t="shared" si="1"/>
        <v>3016</v>
      </c>
      <c r="E45" s="139">
        <f t="shared" si="2"/>
        <v>3877</v>
      </c>
      <c r="F45" s="139">
        <f t="shared" si="3"/>
        <v>4086</v>
      </c>
      <c r="G45" s="261">
        <f t="shared" si="4"/>
        <v>2460</v>
      </c>
      <c r="H45" s="261">
        <f t="shared" si="5"/>
        <v>1209</v>
      </c>
      <c r="I45" s="251">
        <f t="shared" si="6"/>
        <v>3877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0.95659186387230899</v>
      </c>
      <c r="D47" s="232">
        <f>G129</f>
        <v>0.96988073205345193</v>
      </c>
      <c r="E47" s="232">
        <f>G175</f>
        <v>0.99305847415043857</v>
      </c>
      <c r="F47" s="232">
        <f>H219</f>
        <v>0.91825830994606517</v>
      </c>
      <c r="G47" s="245">
        <f>G265</f>
        <v>0.94723974730693306</v>
      </c>
      <c r="H47" s="245">
        <f>G310</f>
        <v>0.9284763721366005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170.91799999999998</v>
      </c>
      <c r="D48" s="246">
        <f>G130</f>
        <v>119.93900000000001</v>
      </c>
      <c r="E48" s="246">
        <f>G176</f>
        <v>28.367000000000001</v>
      </c>
      <c r="F48" s="241">
        <f>H220</f>
        <v>327.00400000000002</v>
      </c>
      <c r="G48" s="246">
        <f>G266</f>
        <v>208.78899999999996</v>
      </c>
      <c r="H48" s="246">
        <f>G311</f>
        <v>291.45299999999997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79.076999999999998</v>
      </c>
      <c r="D49" s="233">
        <f>G131</f>
        <v>50.488999999999997</v>
      </c>
      <c r="E49" s="247">
        <f>G177</f>
        <v>8.6009999999999973</v>
      </c>
      <c r="F49" s="248">
        <f>H221</f>
        <v>37.08</v>
      </c>
      <c r="G49" s="247">
        <f>G267</f>
        <v>100.71299999999999</v>
      </c>
      <c r="H49" s="260">
        <f>G312</f>
        <v>157.05099999999999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1.5633007178481302</v>
      </c>
      <c r="D50" s="259">
        <f>G132</f>
        <v>1.2979655963220924</v>
      </c>
      <c r="E50" s="259">
        <f>G178</f>
        <v>0.56881508237693912</v>
      </c>
      <c r="F50" s="249">
        <f>H222</f>
        <v>1.8297109573797847</v>
      </c>
      <c r="G50" s="259">
        <f>G268</f>
        <v>1.7553361853936782</v>
      </c>
      <c r="H50" s="259">
        <f>G313</f>
        <v>2.0999960553807808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1.6604229375819521</v>
      </c>
      <c r="D51" s="234">
        <f>G133</f>
        <v>1.3288388579823625</v>
      </c>
      <c r="E51" s="234">
        <f>G179</f>
        <v>0.45190215458098437</v>
      </c>
      <c r="F51" s="249">
        <f>H223</f>
        <v>1.0342702146957632</v>
      </c>
      <c r="G51" s="249">
        <f>G269</f>
        <v>1.8707884856913819</v>
      </c>
      <c r="H51" s="234">
        <f>G314</f>
        <v>2.3297131270746667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0.95659186387230899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5744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5606</v>
      </c>
      <c r="J75" s="180">
        <f t="shared" ref="J75:J94" si="10">ABS(B75-I75)/B75*100</f>
        <v>2.402506963788301</v>
      </c>
      <c r="K75" s="179">
        <f t="shared" ref="K75:K94" si="11">(B75-I75)^2/1000</f>
        <v>19.044</v>
      </c>
    </row>
    <row r="76" spans="1:40" ht="15" customHeight="1">
      <c r="A76" s="21">
        <f t="shared" ref="A76:A116" si="12">A75+1</f>
        <v>1995</v>
      </c>
      <c r="B76" s="176">
        <f t="shared" si="8"/>
        <v>5643</v>
      </c>
      <c r="C76" s="22">
        <v>2</v>
      </c>
      <c r="D76" s="23" t="s">
        <v>18</v>
      </c>
      <c r="E76" s="28">
        <f>INDEX(LINEST(B75:B94,C75:C94),1)</f>
        <v>-75.259398496240593</v>
      </c>
      <c r="G76" s="29"/>
      <c r="H76" s="26"/>
      <c r="I76" s="179">
        <f t="shared" si="9"/>
        <v>5531</v>
      </c>
      <c r="J76" s="180">
        <f t="shared" si="10"/>
        <v>1.9847598794967214</v>
      </c>
      <c r="K76" s="179">
        <f t="shared" si="11"/>
        <v>12.544</v>
      </c>
    </row>
    <row r="77" spans="1:40" ht="15" customHeight="1">
      <c r="A77" s="21">
        <f t="shared" si="12"/>
        <v>1996</v>
      </c>
      <c r="B77" s="176">
        <f t="shared" si="8"/>
        <v>5526</v>
      </c>
      <c r="C77" s="22">
        <v>3</v>
      </c>
      <c r="D77" s="23" t="s">
        <v>19</v>
      </c>
      <c r="E77" s="28">
        <f>INDEX(LINEST(B75:B94,C75:C94),2)</f>
        <v>5681.4736842105267</v>
      </c>
      <c r="G77" s="29"/>
      <c r="H77" s="26"/>
      <c r="I77" s="179">
        <f t="shared" si="9"/>
        <v>5456</v>
      </c>
      <c r="J77" s="180">
        <f t="shared" si="10"/>
        <v>1.2667390517553385</v>
      </c>
      <c r="K77" s="179">
        <f t="shared" si="11"/>
        <v>4.9000000000000004</v>
      </c>
    </row>
    <row r="78" spans="1:40" ht="15" customHeight="1">
      <c r="A78" s="21">
        <f t="shared" si="12"/>
        <v>1997</v>
      </c>
      <c r="B78" s="176">
        <f t="shared" si="8"/>
        <v>5433</v>
      </c>
      <c r="C78" s="22">
        <v>4</v>
      </c>
      <c r="G78" s="29"/>
      <c r="H78" s="26"/>
      <c r="I78" s="179">
        <f t="shared" si="9"/>
        <v>5380</v>
      </c>
      <c r="J78" s="180">
        <f t="shared" si="10"/>
        <v>0.97551997055034045</v>
      </c>
      <c r="K78" s="179">
        <f t="shared" si="11"/>
        <v>2.8090000000000002</v>
      </c>
    </row>
    <row r="79" spans="1:40" ht="15" customHeight="1">
      <c r="A79" s="21">
        <f t="shared" si="12"/>
        <v>1998</v>
      </c>
      <c r="B79" s="176">
        <f t="shared" si="8"/>
        <v>5304</v>
      </c>
      <c r="C79" s="22">
        <v>5</v>
      </c>
      <c r="D79" s="347" t="s">
        <v>7</v>
      </c>
      <c r="E79" s="348"/>
      <c r="F79" s="181">
        <f>I74</f>
        <v>0.95659186387230899</v>
      </c>
      <c r="G79" s="29"/>
      <c r="H79" s="26"/>
      <c r="I79" s="179">
        <f t="shared" si="9"/>
        <v>5305</v>
      </c>
      <c r="J79" s="180">
        <f t="shared" si="10"/>
        <v>1.8853695324283562E-2</v>
      </c>
      <c r="K79" s="179">
        <f t="shared" si="11"/>
        <v>1E-3</v>
      </c>
    </row>
    <row r="80" spans="1:40" ht="15" customHeight="1">
      <c r="A80" s="21">
        <f t="shared" si="12"/>
        <v>1999</v>
      </c>
      <c r="B80" s="176">
        <f t="shared" si="8"/>
        <v>5212</v>
      </c>
      <c r="C80" s="22">
        <v>6</v>
      </c>
      <c r="D80" s="347" t="s">
        <v>8</v>
      </c>
      <c r="E80" s="348"/>
      <c r="F80" s="182">
        <f>SUM(K75:K94)</f>
        <v>170.91799999999998</v>
      </c>
      <c r="G80" s="29"/>
      <c r="H80" s="26"/>
      <c r="I80" s="179">
        <f t="shared" si="9"/>
        <v>5230</v>
      </c>
      <c r="J80" s="180">
        <f t="shared" si="10"/>
        <v>0.34535686876438987</v>
      </c>
      <c r="K80" s="179">
        <f t="shared" si="11"/>
        <v>0.32400000000000001</v>
      </c>
    </row>
    <row r="81" spans="1:11" ht="15" customHeight="1">
      <c r="A81" s="21">
        <f t="shared" si="12"/>
        <v>2000</v>
      </c>
      <c r="B81" s="176">
        <f t="shared" si="8"/>
        <v>5147</v>
      </c>
      <c r="C81" s="22">
        <v>7</v>
      </c>
      <c r="D81" s="347" t="s">
        <v>9</v>
      </c>
      <c r="E81" s="348"/>
      <c r="F81" s="182">
        <f>SUM(K85:K94)</f>
        <v>79.076999999999998</v>
      </c>
      <c r="G81" s="29"/>
      <c r="H81" s="26"/>
      <c r="I81" s="179">
        <f t="shared" si="9"/>
        <v>5155</v>
      </c>
      <c r="J81" s="180">
        <f t="shared" si="10"/>
        <v>0.15543034777540315</v>
      </c>
      <c r="K81" s="179">
        <f t="shared" si="11"/>
        <v>6.4000000000000001E-2</v>
      </c>
    </row>
    <row r="82" spans="1:11" ht="15" customHeight="1">
      <c r="A82" s="21">
        <f t="shared" si="12"/>
        <v>2001</v>
      </c>
      <c r="B82" s="176">
        <f t="shared" si="8"/>
        <v>5014</v>
      </c>
      <c r="C82" s="22">
        <v>8</v>
      </c>
      <c r="D82" s="347" t="s">
        <v>10</v>
      </c>
      <c r="E82" s="348"/>
      <c r="F82" s="183">
        <f>SUM(J75:J94)/C94</f>
        <v>1.5633007178481302</v>
      </c>
      <c r="G82" s="23"/>
      <c r="H82" s="27"/>
      <c r="I82" s="179">
        <f t="shared" si="9"/>
        <v>5079</v>
      </c>
      <c r="J82" s="180">
        <f t="shared" si="10"/>
        <v>1.2963701635420821</v>
      </c>
      <c r="K82" s="179">
        <f t="shared" si="11"/>
        <v>4.2249999999999996</v>
      </c>
    </row>
    <row r="83" spans="1:11" ht="15" customHeight="1">
      <c r="A83" s="21">
        <f t="shared" si="12"/>
        <v>2002</v>
      </c>
      <c r="B83" s="176">
        <f t="shared" si="8"/>
        <v>4897</v>
      </c>
      <c r="C83" s="22">
        <v>9</v>
      </c>
      <c r="D83" s="347" t="s">
        <v>11</v>
      </c>
      <c r="E83" s="348"/>
      <c r="F83" s="183">
        <f>SUM(J85:J94)/10</f>
        <v>1.6604229375819521</v>
      </c>
      <c r="G83" s="23"/>
      <c r="H83" s="27"/>
      <c r="I83" s="179">
        <f t="shared" si="9"/>
        <v>5004</v>
      </c>
      <c r="J83" s="180">
        <f t="shared" si="10"/>
        <v>2.1850112313661425</v>
      </c>
      <c r="K83" s="179">
        <f t="shared" si="11"/>
        <v>11.449</v>
      </c>
    </row>
    <row r="84" spans="1:11" ht="15" customHeight="1">
      <c r="A84" s="21">
        <f t="shared" si="12"/>
        <v>2003</v>
      </c>
      <c r="B84" s="176">
        <f t="shared" si="8"/>
        <v>4738</v>
      </c>
      <c r="C84" s="22">
        <v>10</v>
      </c>
      <c r="G84" s="23"/>
      <c r="H84" s="27"/>
      <c r="I84" s="179">
        <f t="shared" si="9"/>
        <v>4929</v>
      </c>
      <c r="J84" s="180">
        <f t="shared" si="10"/>
        <v>4.0312368087800765</v>
      </c>
      <c r="K84" s="179">
        <f t="shared" si="11"/>
        <v>36.481000000000002</v>
      </c>
    </row>
    <row r="85" spans="1:11" ht="15" customHeight="1">
      <c r="A85" s="21">
        <f t="shared" si="12"/>
        <v>2004</v>
      </c>
      <c r="B85" s="176">
        <f t="shared" si="8"/>
        <v>4707</v>
      </c>
      <c r="C85" s="22">
        <v>11</v>
      </c>
      <c r="F85" s="27"/>
      <c r="G85" s="23"/>
      <c r="H85" s="27"/>
      <c r="I85" s="179">
        <f t="shared" si="9"/>
        <v>4854</v>
      </c>
      <c r="J85" s="180">
        <f t="shared" si="10"/>
        <v>3.1230082855321859</v>
      </c>
      <c r="K85" s="179">
        <f t="shared" si="11"/>
        <v>21.609000000000002</v>
      </c>
    </row>
    <row r="86" spans="1:11" ht="15" customHeight="1">
      <c r="A86" s="21">
        <f t="shared" si="12"/>
        <v>2005</v>
      </c>
      <c r="B86" s="176">
        <f t="shared" si="8"/>
        <v>4679</v>
      </c>
      <c r="C86" s="22">
        <v>12</v>
      </c>
      <c r="F86" s="27"/>
      <c r="G86" s="23"/>
      <c r="H86" s="27"/>
      <c r="I86" s="179">
        <f t="shared" si="9"/>
        <v>4778</v>
      </c>
      <c r="J86" s="180">
        <f t="shared" si="10"/>
        <v>2.1158367172472752</v>
      </c>
      <c r="K86" s="179">
        <f t="shared" si="11"/>
        <v>9.8010000000000002</v>
      </c>
    </row>
    <row r="87" spans="1:11" ht="15" customHeight="1">
      <c r="A87" s="21">
        <f t="shared" si="12"/>
        <v>2006</v>
      </c>
      <c r="B87" s="176">
        <f t="shared" si="8"/>
        <v>4639</v>
      </c>
      <c r="C87" s="22">
        <v>13</v>
      </c>
      <c r="F87" s="27"/>
      <c r="G87" s="23"/>
      <c r="H87" s="27"/>
      <c r="I87" s="179">
        <f t="shared" si="9"/>
        <v>4703</v>
      </c>
      <c r="J87" s="180">
        <f t="shared" si="10"/>
        <v>1.379607674067687</v>
      </c>
      <c r="K87" s="179">
        <f t="shared" si="11"/>
        <v>4.0960000000000001</v>
      </c>
    </row>
    <row r="88" spans="1:11" ht="15" customHeight="1">
      <c r="A88" s="21">
        <f t="shared" si="12"/>
        <v>2007</v>
      </c>
      <c r="B88" s="176">
        <f t="shared" si="8"/>
        <v>4576</v>
      </c>
      <c r="C88" s="22">
        <v>14</v>
      </c>
      <c r="F88" s="27"/>
      <c r="G88" s="23"/>
      <c r="H88" s="27"/>
      <c r="I88" s="179">
        <f t="shared" si="9"/>
        <v>4628</v>
      </c>
      <c r="J88" s="180">
        <f t="shared" si="10"/>
        <v>1.1363636363636365</v>
      </c>
      <c r="K88" s="179">
        <f t="shared" si="11"/>
        <v>2.7040000000000002</v>
      </c>
    </row>
    <row r="89" spans="1:11" ht="15" customHeight="1">
      <c r="A89" s="21">
        <f t="shared" si="12"/>
        <v>2008</v>
      </c>
      <c r="B89" s="176">
        <f t="shared" si="8"/>
        <v>4562</v>
      </c>
      <c r="C89" s="22">
        <v>15</v>
      </c>
      <c r="D89" s="23"/>
      <c r="E89" s="23"/>
      <c r="F89" s="27"/>
      <c r="G89" s="23"/>
      <c r="H89" s="27"/>
      <c r="I89" s="179">
        <f t="shared" si="9"/>
        <v>4553</v>
      </c>
      <c r="J89" s="180">
        <f t="shared" si="10"/>
        <v>0.1972818939061815</v>
      </c>
      <c r="K89" s="179">
        <f t="shared" si="11"/>
        <v>8.1000000000000003E-2</v>
      </c>
    </row>
    <row r="90" spans="1:11" ht="15" customHeight="1">
      <c r="A90" s="21">
        <f t="shared" si="12"/>
        <v>2009</v>
      </c>
      <c r="B90" s="176">
        <f t="shared" si="8"/>
        <v>4473</v>
      </c>
      <c r="C90" s="22">
        <v>16</v>
      </c>
      <c r="D90" s="23"/>
      <c r="E90" s="23"/>
      <c r="F90" s="27"/>
      <c r="G90" s="23"/>
      <c r="H90" s="27"/>
      <c r="I90" s="179">
        <f t="shared" si="9"/>
        <v>4477</v>
      </c>
      <c r="J90" s="180">
        <f t="shared" si="10"/>
        <v>8.94254415381176E-2</v>
      </c>
      <c r="K90" s="179">
        <f t="shared" si="11"/>
        <v>1.6E-2</v>
      </c>
    </row>
    <row r="91" spans="1:11" s="27" customFormat="1" ht="15" customHeight="1">
      <c r="A91" s="21">
        <f t="shared" si="12"/>
        <v>2010</v>
      </c>
      <c r="B91" s="176">
        <f t="shared" si="8"/>
        <v>4432</v>
      </c>
      <c r="C91" s="22">
        <v>17</v>
      </c>
      <c r="G91" s="23"/>
      <c r="H91" s="23"/>
      <c r="I91" s="179">
        <f t="shared" si="9"/>
        <v>4402</v>
      </c>
      <c r="J91" s="180">
        <f t="shared" si="10"/>
        <v>0.67689530685920574</v>
      </c>
      <c r="K91" s="179">
        <f t="shared" si="11"/>
        <v>0.9</v>
      </c>
    </row>
    <row r="92" spans="1:11" ht="15" customHeight="1">
      <c r="A92" s="21">
        <f t="shared" si="12"/>
        <v>2011</v>
      </c>
      <c r="B92" s="176">
        <f t="shared" si="8"/>
        <v>4437</v>
      </c>
      <c r="C92" s="22">
        <v>18</v>
      </c>
      <c r="D92" s="27"/>
      <c r="E92" s="27"/>
      <c r="F92" s="27"/>
      <c r="G92" s="23"/>
      <c r="H92" s="27"/>
      <c r="I92" s="179">
        <f t="shared" si="9"/>
        <v>4327</v>
      </c>
      <c r="J92" s="180">
        <f t="shared" si="10"/>
        <v>2.479152580572459</v>
      </c>
      <c r="K92" s="179">
        <f t="shared" si="11"/>
        <v>12.1</v>
      </c>
    </row>
    <row r="93" spans="1:11" s="27" customFormat="1" ht="15" customHeight="1">
      <c r="A93" s="21">
        <f t="shared" si="12"/>
        <v>2012</v>
      </c>
      <c r="B93" s="176">
        <f t="shared" si="8"/>
        <v>4355</v>
      </c>
      <c r="C93" s="22">
        <v>19</v>
      </c>
      <c r="G93" s="23"/>
      <c r="I93" s="179">
        <f t="shared" si="9"/>
        <v>4252</v>
      </c>
      <c r="J93" s="180">
        <f t="shared" si="10"/>
        <v>2.3650975889781862</v>
      </c>
      <c r="K93" s="179">
        <f t="shared" si="11"/>
        <v>10.609</v>
      </c>
    </row>
    <row r="94" spans="1:11" s="27" customFormat="1" ht="15" customHeight="1" thickBot="1">
      <c r="A94" s="30">
        <f t="shared" si="12"/>
        <v>2013</v>
      </c>
      <c r="B94" s="184">
        <f t="shared" si="8"/>
        <v>4307</v>
      </c>
      <c r="C94" s="31">
        <v>20</v>
      </c>
      <c r="D94" s="32"/>
      <c r="E94" s="32"/>
      <c r="F94" s="32"/>
      <c r="G94" s="32"/>
      <c r="H94" s="32"/>
      <c r="I94" s="185">
        <f t="shared" si="9"/>
        <v>4176</v>
      </c>
      <c r="J94" s="186">
        <f t="shared" si="10"/>
        <v>3.0415602507545856</v>
      </c>
      <c r="K94" s="185">
        <f t="shared" si="11"/>
        <v>17.161000000000001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4101</v>
      </c>
      <c r="C95" s="22">
        <v>21</v>
      </c>
      <c r="D95" s="33"/>
      <c r="E95" s="33"/>
      <c r="I95" s="179">
        <f t="shared" si="9"/>
        <v>4101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4026</v>
      </c>
      <c r="C96" s="22">
        <v>22</v>
      </c>
      <c r="D96" s="33"/>
      <c r="E96" s="33"/>
      <c r="F96" s="27"/>
      <c r="G96" s="27"/>
      <c r="H96" s="27"/>
      <c r="I96" s="179">
        <f t="shared" si="9"/>
        <v>4026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3951</v>
      </c>
      <c r="C97" s="22">
        <v>23</v>
      </c>
      <c r="D97" s="33"/>
      <c r="E97" s="33"/>
      <c r="F97" s="27"/>
      <c r="G97" s="27"/>
      <c r="H97" s="27"/>
      <c r="I97" s="179">
        <f t="shared" si="9"/>
        <v>3951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3875</v>
      </c>
      <c r="C98" s="22">
        <v>24</v>
      </c>
      <c r="D98" s="33"/>
      <c r="E98" s="33"/>
      <c r="F98" s="27"/>
      <c r="G98" s="27"/>
      <c r="H98" s="27"/>
      <c r="I98" s="179">
        <f t="shared" si="9"/>
        <v>3875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3800</v>
      </c>
      <c r="C99" s="22">
        <v>25</v>
      </c>
      <c r="D99" s="33"/>
      <c r="E99" s="33"/>
      <c r="F99" s="27"/>
      <c r="G99" s="27"/>
      <c r="H99" s="27"/>
      <c r="I99" s="179">
        <f t="shared" si="9"/>
        <v>3800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3725</v>
      </c>
      <c r="C100" s="22">
        <v>26</v>
      </c>
      <c r="D100" s="33"/>
      <c r="E100" s="33"/>
      <c r="F100" s="27"/>
      <c r="G100" s="27"/>
      <c r="H100" s="27"/>
      <c r="I100" s="179">
        <f t="shared" si="9"/>
        <v>3725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3649</v>
      </c>
      <c r="C101" s="22">
        <v>27</v>
      </c>
      <c r="D101" s="33"/>
      <c r="E101" s="33"/>
      <c r="F101" s="27"/>
      <c r="G101" s="27"/>
      <c r="H101" s="27"/>
      <c r="I101" s="179">
        <f t="shared" si="9"/>
        <v>3649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3574</v>
      </c>
      <c r="C102" s="22">
        <v>28</v>
      </c>
      <c r="D102" s="33"/>
      <c r="E102" s="33"/>
      <c r="F102" s="27"/>
      <c r="G102" s="27"/>
      <c r="H102" s="27"/>
      <c r="I102" s="179">
        <f t="shared" si="9"/>
        <v>3574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3499</v>
      </c>
      <c r="C103" s="22">
        <v>29</v>
      </c>
      <c r="D103" s="33"/>
      <c r="E103" s="33"/>
      <c r="F103" s="27"/>
      <c r="G103" s="27"/>
      <c r="H103" s="27"/>
      <c r="I103" s="179">
        <f t="shared" si="9"/>
        <v>3499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3424</v>
      </c>
      <c r="C104" s="22">
        <v>30</v>
      </c>
      <c r="D104" s="33"/>
      <c r="E104" s="33"/>
      <c r="F104" s="27"/>
      <c r="G104" s="27"/>
      <c r="H104" s="27"/>
      <c r="I104" s="179">
        <f t="shared" si="9"/>
        <v>3424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3348</v>
      </c>
      <c r="C105" s="22">
        <v>31</v>
      </c>
      <c r="D105" s="33"/>
      <c r="E105" s="33"/>
      <c r="F105" s="27"/>
      <c r="G105" s="27"/>
      <c r="H105" s="27"/>
      <c r="I105" s="179">
        <f t="shared" si="9"/>
        <v>3348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3273</v>
      </c>
      <c r="C106" s="22">
        <v>32</v>
      </c>
      <c r="D106" s="33"/>
      <c r="E106" s="33"/>
      <c r="F106" s="27"/>
      <c r="G106" s="27"/>
      <c r="H106" s="27"/>
      <c r="I106" s="179">
        <f t="shared" si="9"/>
        <v>3273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3198</v>
      </c>
      <c r="C107" s="22">
        <v>33</v>
      </c>
      <c r="D107" s="33"/>
      <c r="E107" s="33"/>
      <c r="F107" s="27"/>
      <c r="G107" s="27"/>
      <c r="H107" s="27"/>
      <c r="I107" s="179">
        <f t="shared" si="9"/>
        <v>3198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3123</v>
      </c>
      <c r="C108" s="22">
        <v>34</v>
      </c>
      <c r="D108" s="33"/>
      <c r="E108" s="33"/>
      <c r="F108" s="27"/>
      <c r="G108" s="27"/>
      <c r="H108" s="27"/>
      <c r="I108" s="179">
        <f t="shared" si="9"/>
        <v>3123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3047</v>
      </c>
      <c r="C109" s="22">
        <v>35</v>
      </c>
      <c r="D109" s="33"/>
      <c r="E109" s="33"/>
      <c r="F109" s="27"/>
      <c r="G109" s="27"/>
      <c r="H109" s="27"/>
      <c r="I109" s="179">
        <f t="shared" si="9"/>
        <v>3047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2972</v>
      </c>
      <c r="C110" s="22">
        <v>36</v>
      </c>
      <c r="D110" s="33"/>
      <c r="E110" s="33"/>
      <c r="F110" s="27"/>
      <c r="G110" s="27"/>
      <c r="H110" s="27"/>
      <c r="I110" s="179">
        <f t="shared" si="9"/>
        <v>2972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2897</v>
      </c>
      <c r="C111" s="22">
        <v>37</v>
      </c>
      <c r="D111" s="33"/>
      <c r="E111" s="33"/>
      <c r="F111" s="27"/>
      <c r="G111" s="27"/>
      <c r="H111" s="27"/>
      <c r="I111" s="179">
        <f t="shared" si="9"/>
        <v>2897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2822</v>
      </c>
      <c r="C112" s="22">
        <v>38</v>
      </c>
      <c r="D112" s="33"/>
      <c r="E112" s="33"/>
      <c r="F112" s="27"/>
      <c r="G112" s="27"/>
      <c r="H112" s="27"/>
      <c r="I112" s="179">
        <f t="shared" si="9"/>
        <v>2822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2746</v>
      </c>
      <c r="C113" s="22">
        <v>39</v>
      </c>
      <c r="D113" s="33"/>
      <c r="E113" s="33"/>
      <c r="F113" s="27"/>
      <c r="G113" s="27"/>
      <c r="H113" s="27"/>
      <c r="I113" s="179">
        <f t="shared" si="9"/>
        <v>2746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2671</v>
      </c>
      <c r="C114" s="22">
        <v>40</v>
      </c>
      <c r="D114" s="33"/>
      <c r="E114" s="33"/>
      <c r="F114" s="27"/>
      <c r="G114" s="27"/>
      <c r="H114" s="27"/>
      <c r="I114" s="179">
        <f t="shared" si="9"/>
        <v>2671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2596</v>
      </c>
      <c r="C115" s="35">
        <v>41</v>
      </c>
      <c r="D115" s="36"/>
      <c r="E115" s="36"/>
      <c r="F115" s="11"/>
      <c r="G115" s="11"/>
      <c r="H115" s="11"/>
      <c r="I115" s="189">
        <f t="shared" si="9"/>
        <v>2596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2521</v>
      </c>
      <c r="C116" s="35">
        <v>42</v>
      </c>
      <c r="D116" s="36"/>
      <c r="E116" s="36"/>
      <c r="F116" s="11"/>
      <c r="G116" s="11"/>
      <c r="H116" s="11"/>
      <c r="I116" s="189">
        <f t="shared" si="9"/>
        <v>2521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0.96988073205345193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5744</v>
      </c>
      <c r="C120" s="193">
        <f t="shared" ref="C120:C139" si="15">LN(B120)</f>
        <v>8.6559111107280593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5629</v>
      </c>
      <c r="J120" s="180">
        <f t="shared" ref="J120:J139" si="17">ABS(B120-I120)/B120*100</f>
        <v>2.0020891364902504</v>
      </c>
      <c r="K120" s="179">
        <f t="shared" ref="K120:K139" si="18">(B120-I120)^2/1000</f>
        <v>13.225</v>
      </c>
    </row>
    <row r="121" spans="1:11" ht="15" customHeight="1">
      <c r="A121" s="21">
        <f t="shared" si="14"/>
        <v>1995</v>
      </c>
      <c r="B121" s="176">
        <f t="shared" si="14"/>
        <v>5643</v>
      </c>
      <c r="C121" s="193">
        <f t="shared" si="15"/>
        <v>8.6381711179691401</v>
      </c>
      <c r="D121" s="22">
        <v>2</v>
      </c>
      <c r="E121" s="40" t="s">
        <v>23</v>
      </c>
      <c r="G121" s="27"/>
      <c r="H121" s="26"/>
      <c r="I121" s="179">
        <f t="shared" si="16"/>
        <v>5544</v>
      </c>
      <c r="J121" s="180">
        <f t="shared" si="17"/>
        <v>1.7543859649122806</v>
      </c>
      <c r="K121" s="179">
        <f t="shared" si="18"/>
        <v>9.8010000000000002</v>
      </c>
    </row>
    <row r="122" spans="1:11" ht="15" customHeight="1">
      <c r="A122" s="21">
        <f t="shared" si="14"/>
        <v>1996</v>
      </c>
      <c r="B122" s="176">
        <f t="shared" si="14"/>
        <v>5526</v>
      </c>
      <c r="C122" s="193">
        <f t="shared" si="15"/>
        <v>8.6172195054833622</v>
      </c>
      <c r="D122" s="22">
        <v>3</v>
      </c>
      <c r="E122" s="2" t="s">
        <v>24</v>
      </c>
      <c r="H122" s="26"/>
      <c r="I122" s="179">
        <f t="shared" si="16"/>
        <v>5461</v>
      </c>
      <c r="J122" s="180">
        <f t="shared" si="17"/>
        <v>1.1762576909156714</v>
      </c>
      <c r="K122" s="179">
        <f t="shared" si="18"/>
        <v>4.2249999999999996</v>
      </c>
    </row>
    <row r="123" spans="1:11" ht="15" customHeight="1">
      <c r="A123" s="21">
        <f t="shared" si="14"/>
        <v>1997</v>
      </c>
      <c r="B123" s="176">
        <f t="shared" si="14"/>
        <v>5433</v>
      </c>
      <c r="C123" s="193">
        <f t="shared" si="15"/>
        <v>8.6002467465515231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8.6509921778260779</v>
      </c>
      <c r="H123" s="26"/>
      <c r="I123" s="179">
        <f t="shared" si="16"/>
        <v>5378</v>
      </c>
      <c r="J123" s="180">
        <f t="shared" si="17"/>
        <v>1.0123320449107307</v>
      </c>
      <c r="K123" s="179">
        <f t="shared" si="18"/>
        <v>3.0249999999999999</v>
      </c>
    </row>
    <row r="124" spans="1:11" ht="15" customHeight="1">
      <c r="A124" s="21">
        <f t="shared" si="14"/>
        <v>1998</v>
      </c>
      <c r="B124" s="176">
        <f t="shared" si="14"/>
        <v>5304</v>
      </c>
      <c r="C124" s="193">
        <f t="shared" si="15"/>
        <v>8.5762165318656987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-1.5220116478020598E-2</v>
      </c>
      <c r="H124" s="26"/>
      <c r="I124" s="179">
        <f t="shared" si="16"/>
        <v>5297</v>
      </c>
      <c r="J124" s="180">
        <f t="shared" si="17"/>
        <v>0.13197586726998492</v>
      </c>
      <c r="K124" s="179">
        <f t="shared" si="18"/>
        <v>4.9000000000000002E-2</v>
      </c>
    </row>
    <row r="125" spans="1:11" ht="15" customHeight="1">
      <c r="A125" s="21">
        <f t="shared" si="14"/>
        <v>1999</v>
      </c>
      <c r="B125" s="176">
        <f t="shared" si="14"/>
        <v>5212</v>
      </c>
      <c r="C125" s="193">
        <f t="shared" si="15"/>
        <v>8.558718938244736</v>
      </c>
      <c r="D125" s="22">
        <v>6</v>
      </c>
      <c r="H125" s="26"/>
      <c r="I125" s="179">
        <f t="shared" si="16"/>
        <v>5217</v>
      </c>
      <c r="J125" s="180">
        <f t="shared" si="17"/>
        <v>9.5932463545663843E-2</v>
      </c>
      <c r="K125" s="179">
        <f t="shared" si="18"/>
        <v>2.5000000000000001E-2</v>
      </c>
    </row>
    <row r="126" spans="1:11" ht="15" customHeight="1">
      <c r="A126" s="21">
        <f t="shared" si="14"/>
        <v>2000</v>
      </c>
      <c r="B126" s="176">
        <f t="shared" si="14"/>
        <v>5147</v>
      </c>
      <c r="C126" s="193">
        <f t="shared" si="15"/>
        <v>8.546169299652755</v>
      </c>
      <c r="D126" s="22">
        <v>7</v>
      </c>
      <c r="E126" s="5" t="s">
        <v>29</v>
      </c>
      <c r="F126" s="45">
        <f>EXP(G123)</f>
        <v>5715.8150262384488</v>
      </c>
      <c r="G126" s="27"/>
      <c r="H126" s="26"/>
      <c r="I126" s="179">
        <f t="shared" si="16"/>
        <v>5138</v>
      </c>
      <c r="J126" s="180">
        <f t="shared" si="17"/>
        <v>0.17485914124732854</v>
      </c>
      <c r="K126" s="179">
        <f t="shared" si="18"/>
        <v>8.1000000000000003E-2</v>
      </c>
    </row>
    <row r="127" spans="1:11" ht="15" customHeight="1">
      <c r="A127" s="21">
        <f t="shared" si="14"/>
        <v>2001</v>
      </c>
      <c r="B127" s="176">
        <f t="shared" si="14"/>
        <v>5014</v>
      </c>
      <c r="C127" s="193">
        <f t="shared" si="15"/>
        <v>8.5199892787182385</v>
      </c>
      <c r="D127" s="22">
        <v>8</v>
      </c>
      <c r="E127" s="5" t="s">
        <v>30</v>
      </c>
      <c r="F127" s="46">
        <f>EXP(G124)-1</f>
        <v>-1.5104875904330406E-2</v>
      </c>
      <c r="G127" s="27"/>
      <c r="H127" s="47"/>
      <c r="I127" s="179">
        <f t="shared" si="16"/>
        <v>5061</v>
      </c>
      <c r="J127" s="180">
        <f t="shared" si="17"/>
        <v>0.93737534902273645</v>
      </c>
      <c r="K127" s="179">
        <f t="shared" si="18"/>
        <v>2.2090000000000001</v>
      </c>
    </row>
    <row r="128" spans="1:11" ht="15" customHeight="1">
      <c r="A128" s="21">
        <f t="shared" si="14"/>
        <v>2002</v>
      </c>
      <c r="B128" s="176">
        <f t="shared" si="14"/>
        <v>4897</v>
      </c>
      <c r="C128" s="193">
        <f t="shared" si="15"/>
        <v>8.4963780517023171</v>
      </c>
      <c r="D128" s="22">
        <v>9</v>
      </c>
      <c r="G128" s="48"/>
      <c r="H128" s="47"/>
      <c r="I128" s="179">
        <f t="shared" si="16"/>
        <v>4984</v>
      </c>
      <c r="J128" s="180">
        <f t="shared" si="17"/>
        <v>1.7765979170920974</v>
      </c>
      <c r="K128" s="179">
        <f t="shared" si="18"/>
        <v>7.569</v>
      </c>
    </row>
    <row r="129" spans="1:11" ht="15" customHeight="1">
      <c r="A129" s="21">
        <f t="shared" si="14"/>
        <v>2003</v>
      </c>
      <c r="B129" s="176">
        <f t="shared" si="14"/>
        <v>4738</v>
      </c>
      <c r="C129" s="193">
        <f t="shared" si="15"/>
        <v>8.4633703847187309</v>
      </c>
      <c r="D129" s="22">
        <v>10</v>
      </c>
      <c r="E129" s="347" t="s">
        <v>7</v>
      </c>
      <c r="F129" s="348"/>
      <c r="G129" s="357">
        <f>I119</f>
        <v>0.96988073205345193</v>
      </c>
      <c r="H129" s="358"/>
      <c r="I129" s="179">
        <f t="shared" si="16"/>
        <v>4909</v>
      </c>
      <c r="J129" s="180">
        <f t="shared" si="17"/>
        <v>3.6091177712114813</v>
      </c>
      <c r="K129" s="179">
        <f t="shared" si="18"/>
        <v>29.241</v>
      </c>
    </row>
    <row r="130" spans="1:11" ht="15" customHeight="1">
      <c r="A130" s="21">
        <f t="shared" si="14"/>
        <v>2004</v>
      </c>
      <c r="B130" s="176">
        <f t="shared" si="14"/>
        <v>4707</v>
      </c>
      <c r="C130" s="193">
        <f t="shared" si="15"/>
        <v>8.4568060414011423</v>
      </c>
      <c r="D130" s="22">
        <v>11</v>
      </c>
      <c r="E130" s="347" t="s">
        <v>8</v>
      </c>
      <c r="F130" s="348"/>
      <c r="G130" s="355">
        <f>SUM(K120:K139)</f>
        <v>119.93900000000001</v>
      </c>
      <c r="H130" s="356"/>
      <c r="I130" s="179">
        <f t="shared" si="16"/>
        <v>4835</v>
      </c>
      <c r="J130" s="180">
        <f t="shared" si="17"/>
        <v>2.7193541533885703</v>
      </c>
      <c r="K130" s="179">
        <f t="shared" si="18"/>
        <v>16.384</v>
      </c>
    </row>
    <row r="131" spans="1:11" ht="15" customHeight="1">
      <c r="A131" s="21">
        <f t="shared" si="14"/>
        <v>2005</v>
      </c>
      <c r="B131" s="176">
        <f t="shared" si="14"/>
        <v>4679</v>
      </c>
      <c r="C131" s="193">
        <f t="shared" si="15"/>
        <v>8.450839690866216</v>
      </c>
      <c r="D131" s="22">
        <v>12</v>
      </c>
      <c r="E131" s="347" t="s">
        <v>9</v>
      </c>
      <c r="F131" s="348"/>
      <c r="G131" s="355">
        <f>SUM(K130:K139)</f>
        <v>50.488999999999997</v>
      </c>
      <c r="H131" s="356"/>
      <c r="I131" s="179">
        <f t="shared" si="16"/>
        <v>4762</v>
      </c>
      <c r="J131" s="180">
        <f t="shared" si="17"/>
        <v>1.7738833083992305</v>
      </c>
      <c r="K131" s="179">
        <f t="shared" si="18"/>
        <v>6.8890000000000002</v>
      </c>
    </row>
    <row r="132" spans="1:11" ht="15" customHeight="1">
      <c r="A132" s="21">
        <f t="shared" si="14"/>
        <v>2006</v>
      </c>
      <c r="B132" s="176">
        <f t="shared" si="14"/>
        <v>4639</v>
      </c>
      <c r="C132" s="193">
        <f t="shared" si="15"/>
        <v>8.4422541047517434</v>
      </c>
      <c r="D132" s="22">
        <v>13</v>
      </c>
      <c r="E132" s="347" t="s">
        <v>10</v>
      </c>
      <c r="F132" s="348"/>
      <c r="G132" s="349">
        <f>SUM(J120:J139)/D139</f>
        <v>1.2979655963220924</v>
      </c>
      <c r="H132" s="350"/>
      <c r="I132" s="179">
        <f t="shared" si="16"/>
        <v>4690</v>
      </c>
      <c r="J132" s="180">
        <f t="shared" si="17"/>
        <v>1.099374865272688</v>
      </c>
      <c r="K132" s="179">
        <f t="shared" si="18"/>
        <v>2.601</v>
      </c>
    </row>
    <row r="133" spans="1:11" ht="15" customHeight="1">
      <c r="A133" s="21">
        <f t="shared" si="14"/>
        <v>2007</v>
      </c>
      <c r="B133" s="176">
        <f t="shared" si="14"/>
        <v>4576</v>
      </c>
      <c r="C133" s="193">
        <f t="shared" si="15"/>
        <v>8.428580533059634</v>
      </c>
      <c r="D133" s="22">
        <v>14</v>
      </c>
      <c r="E133" s="347" t="s">
        <v>11</v>
      </c>
      <c r="F133" s="348"/>
      <c r="G133" s="349">
        <f>SUM(J130:J139)/10</f>
        <v>1.3288388579823625</v>
      </c>
      <c r="H133" s="350"/>
      <c r="I133" s="179">
        <f t="shared" si="16"/>
        <v>4619</v>
      </c>
      <c r="J133" s="180">
        <f t="shared" si="17"/>
        <v>0.93968531468531458</v>
      </c>
      <c r="K133" s="179">
        <f t="shared" si="18"/>
        <v>1.849</v>
      </c>
    </row>
    <row r="134" spans="1:11" ht="15" customHeight="1">
      <c r="A134" s="21">
        <f t="shared" si="14"/>
        <v>2008</v>
      </c>
      <c r="B134" s="176">
        <f t="shared" si="14"/>
        <v>4562</v>
      </c>
      <c r="C134" s="193">
        <f t="shared" si="15"/>
        <v>8.4255164028443339</v>
      </c>
      <c r="D134" s="22">
        <v>15</v>
      </c>
      <c r="E134" s="49"/>
      <c r="F134" s="50"/>
      <c r="G134" s="47"/>
      <c r="H134" s="47"/>
      <c r="I134" s="179">
        <f t="shared" si="16"/>
        <v>4549</v>
      </c>
      <c r="J134" s="180">
        <f t="shared" si="17"/>
        <v>0.28496273564226221</v>
      </c>
      <c r="K134" s="179">
        <f t="shared" si="18"/>
        <v>0.16900000000000001</v>
      </c>
    </row>
    <row r="135" spans="1:11" ht="15" customHeight="1">
      <c r="A135" s="21">
        <f t="shared" si="14"/>
        <v>2009</v>
      </c>
      <c r="B135" s="176">
        <f t="shared" si="14"/>
        <v>4473</v>
      </c>
      <c r="C135" s="193">
        <f t="shared" si="15"/>
        <v>8.405814603432848</v>
      </c>
      <c r="D135" s="22">
        <v>16</v>
      </c>
      <c r="E135" s="47"/>
      <c r="F135" s="47"/>
      <c r="G135" s="51"/>
      <c r="H135" s="47"/>
      <c r="I135" s="179">
        <f t="shared" si="16"/>
        <v>4480</v>
      </c>
      <c r="J135" s="180">
        <f t="shared" si="17"/>
        <v>0.1564945226917058</v>
      </c>
      <c r="K135" s="179">
        <f t="shared" si="18"/>
        <v>4.9000000000000002E-2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4432</v>
      </c>
      <c r="C136" s="193">
        <f t="shared" si="15"/>
        <v>8.3966062284271192</v>
      </c>
      <c r="D136" s="22">
        <v>17</v>
      </c>
      <c r="G136" s="51"/>
      <c r="H136" s="47"/>
      <c r="I136" s="179">
        <f t="shared" si="16"/>
        <v>4413</v>
      </c>
      <c r="J136" s="180">
        <f t="shared" si="17"/>
        <v>0.42870036101083037</v>
      </c>
      <c r="K136" s="179">
        <f t="shared" si="18"/>
        <v>0.36099999999999999</v>
      </c>
    </row>
    <row r="137" spans="1:11" ht="15" customHeight="1">
      <c r="A137" s="21">
        <f t="shared" si="19"/>
        <v>2011</v>
      </c>
      <c r="B137" s="176">
        <f t="shared" si="19"/>
        <v>4437</v>
      </c>
      <c r="C137" s="193">
        <f t="shared" si="15"/>
        <v>8.3977337513789099</v>
      </c>
      <c r="D137" s="22">
        <v>18</v>
      </c>
      <c r="E137" s="52"/>
      <c r="F137" s="27"/>
      <c r="G137" s="27"/>
      <c r="H137" s="27"/>
      <c r="I137" s="179">
        <f t="shared" si="16"/>
        <v>4346</v>
      </c>
      <c r="J137" s="180">
        <f t="shared" si="17"/>
        <v>2.0509353166553979</v>
      </c>
      <c r="K137" s="179">
        <f t="shared" si="18"/>
        <v>8.2810000000000006</v>
      </c>
    </row>
    <row r="138" spans="1:11" s="27" customFormat="1" ht="15" customHeight="1">
      <c r="A138" s="21">
        <f t="shared" si="19"/>
        <v>2012</v>
      </c>
      <c r="B138" s="176">
        <f t="shared" si="19"/>
        <v>4355</v>
      </c>
      <c r="C138" s="193">
        <f t="shared" si="15"/>
        <v>8.3790798892866025</v>
      </c>
      <c r="D138" s="22">
        <v>19</v>
      </c>
      <c r="E138" s="52"/>
      <c r="I138" s="179">
        <f t="shared" si="16"/>
        <v>4280</v>
      </c>
      <c r="J138" s="180">
        <f t="shared" si="17"/>
        <v>1.7221584385763489</v>
      </c>
      <c r="K138" s="179">
        <f t="shared" si="18"/>
        <v>5.625</v>
      </c>
    </row>
    <row r="139" spans="1:11" s="27" customFormat="1" ht="15" customHeight="1" thickBot="1">
      <c r="A139" s="30">
        <f t="shared" si="19"/>
        <v>2013</v>
      </c>
      <c r="B139" s="184">
        <f t="shared" si="19"/>
        <v>4307</v>
      </c>
      <c r="C139" s="194">
        <f t="shared" si="15"/>
        <v>8.3679968850541098</v>
      </c>
      <c r="D139" s="31">
        <v>20</v>
      </c>
      <c r="E139" s="53"/>
      <c r="F139" s="32"/>
      <c r="G139" s="32"/>
      <c r="H139" s="32"/>
      <c r="I139" s="185">
        <f t="shared" si="16"/>
        <v>4216</v>
      </c>
      <c r="J139" s="186">
        <f t="shared" si="17"/>
        <v>2.1128395635012769</v>
      </c>
      <c r="K139" s="185">
        <f t="shared" si="18"/>
        <v>8.2810000000000006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4152</v>
      </c>
      <c r="C140" s="54"/>
      <c r="D140" s="22">
        <v>21</v>
      </c>
      <c r="E140" s="55"/>
      <c r="F140" s="33"/>
      <c r="G140" s="27"/>
      <c r="H140" s="27"/>
      <c r="I140" s="179">
        <f t="shared" si="16"/>
        <v>4152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4089</v>
      </c>
      <c r="C141" s="54"/>
      <c r="D141" s="22">
        <v>22</v>
      </c>
      <c r="E141" s="55"/>
      <c r="F141" s="33"/>
      <c r="G141" s="27"/>
      <c r="H141" s="27"/>
      <c r="I141" s="179">
        <f t="shared" si="16"/>
        <v>4089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4028</v>
      </c>
      <c r="C142" s="54"/>
      <c r="D142" s="22">
        <v>23</v>
      </c>
      <c r="E142" s="55"/>
      <c r="F142" s="33"/>
      <c r="G142" s="27"/>
      <c r="H142" s="27"/>
      <c r="I142" s="179">
        <f t="shared" si="16"/>
        <v>4028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3967</v>
      </c>
      <c r="C143" s="54"/>
      <c r="D143" s="22">
        <v>24</v>
      </c>
      <c r="E143" s="55"/>
      <c r="F143" s="33"/>
      <c r="G143" s="27"/>
      <c r="H143" s="27"/>
      <c r="I143" s="179">
        <f t="shared" si="16"/>
        <v>3967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3907</v>
      </c>
      <c r="C144" s="54"/>
      <c r="D144" s="22">
        <v>25</v>
      </c>
      <c r="E144" s="55"/>
      <c r="F144" s="33"/>
      <c r="G144" s="27"/>
      <c r="H144" s="27"/>
      <c r="I144" s="179">
        <f t="shared" si="16"/>
        <v>3907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3848</v>
      </c>
      <c r="C145" s="54"/>
      <c r="D145" s="22">
        <v>26</v>
      </c>
      <c r="E145" s="55"/>
      <c r="F145" s="33"/>
      <c r="G145" s="27"/>
      <c r="H145" s="27"/>
      <c r="I145" s="179">
        <f t="shared" si="16"/>
        <v>3848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3790</v>
      </c>
      <c r="C146" s="54"/>
      <c r="D146" s="22">
        <v>27</v>
      </c>
      <c r="E146" s="55"/>
      <c r="F146" s="33"/>
      <c r="G146" s="27"/>
      <c r="H146" s="27"/>
      <c r="I146" s="179">
        <f t="shared" si="16"/>
        <v>3790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3732</v>
      </c>
      <c r="C147" s="54"/>
      <c r="D147" s="22">
        <v>28</v>
      </c>
      <c r="E147" s="55"/>
      <c r="F147" s="33"/>
      <c r="G147" s="27"/>
      <c r="H147" s="27"/>
      <c r="I147" s="179">
        <f t="shared" si="16"/>
        <v>3732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3676</v>
      </c>
      <c r="C148" s="54"/>
      <c r="D148" s="22">
        <v>29</v>
      </c>
      <c r="E148" s="55"/>
      <c r="F148" s="33"/>
      <c r="G148" s="27"/>
      <c r="H148" s="27"/>
      <c r="I148" s="179">
        <f t="shared" si="16"/>
        <v>3676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3621</v>
      </c>
      <c r="C149" s="54"/>
      <c r="D149" s="22">
        <v>30</v>
      </c>
      <c r="E149" s="55"/>
      <c r="F149" s="33"/>
      <c r="G149" s="27"/>
      <c r="H149" s="27"/>
      <c r="I149" s="179">
        <f t="shared" si="16"/>
        <v>3621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3566</v>
      </c>
      <c r="C150" s="54"/>
      <c r="D150" s="22">
        <v>31</v>
      </c>
      <c r="E150" s="55"/>
      <c r="F150" s="33"/>
      <c r="G150" s="27"/>
      <c r="H150" s="27"/>
      <c r="I150" s="179">
        <f t="shared" si="16"/>
        <v>3566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3512</v>
      </c>
      <c r="C151" s="54"/>
      <c r="D151" s="22">
        <v>32</v>
      </c>
      <c r="E151" s="55"/>
      <c r="F151" s="33"/>
      <c r="G151" s="27"/>
      <c r="H151" s="27"/>
      <c r="I151" s="179">
        <f t="shared" si="16"/>
        <v>3512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3459</v>
      </c>
      <c r="C152" s="54"/>
      <c r="D152" s="22">
        <v>33</v>
      </c>
      <c r="E152" s="55"/>
      <c r="F152" s="33"/>
      <c r="G152" s="27"/>
      <c r="H152" s="27"/>
      <c r="I152" s="179">
        <f t="shared" si="16"/>
        <v>3459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3407</v>
      </c>
      <c r="C153" s="54"/>
      <c r="D153" s="22">
        <v>34</v>
      </c>
      <c r="E153" s="55"/>
      <c r="F153" s="33"/>
      <c r="G153" s="27"/>
      <c r="H153" s="27"/>
      <c r="I153" s="179">
        <f t="shared" si="16"/>
        <v>3407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3355</v>
      </c>
      <c r="C154" s="54"/>
      <c r="D154" s="22">
        <v>35</v>
      </c>
      <c r="E154" s="55"/>
      <c r="F154" s="33"/>
      <c r="G154" s="27"/>
      <c r="H154" s="27"/>
      <c r="I154" s="179">
        <f t="shared" si="16"/>
        <v>3355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3305</v>
      </c>
      <c r="C155" s="54"/>
      <c r="D155" s="22">
        <v>36</v>
      </c>
      <c r="E155" s="55"/>
      <c r="F155" s="33"/>
      <c r="G155" s="27"/>
      <c r="H155" s="27"/>
      <c r="I155" s="179">
        <f t="shared" si="16"/>
        <v>3305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3255</v>
      </c>
      <c r="C156" s="54"/>
      <c r="D156" s="22">
        <v>37</v>
      </c>
      <c r="E156" s="55"/>
      <c r="F156" s="33"/>
      <c r="G156" s="27"/>
      <c r="H156" s="27"/>
      <c r="I156" s="179">
        <f t="shared" si="16"/>
        <v>3255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3206</v>
      </c>
      <c r="C157" s="54"/>
      <c r="D157" s="22">
        <v>38</v>
      </c>
      <c r="E157" s="55"/>
      <c r="F157" s="33"/>
      <c r="G157" s="27"/>
      <c r="H157" s="27"/>
      <c r="I157" s="179">
        <f t="shared" si="16"/>
        <v>3206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3157</v>
      </c>
      <c r="C158" s="54"/>
      <c r="D158" s="22">
        <v>39</v>
      </c>
      <c r="E158" s="55"/>
      <c r="F158" s="33"/>
      <c r="G158" s="27"/>
      <c r="H158" s="27"/>
      <c r="I158" s="179">
        <f t="shared" si="16"/>
        <v>3157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3109</v>
      </c>
      <c r="C159" s="54"/>
      <c r="D159" s="22">
        <v>40</v>
      </c>
      <c r="E159" s="55"/>
      <c r="F159" s="33"/>
      <c r="G159" s="27"/>
      <c r="H159" s="27"/>
      <c r="I159" s="179">
        <f t="shared" si="16"/>
        <v>3109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3062</v>
      </c>
      <c r="C160" s="195"/>
      <c r="D160" s="35">
        <v>41</v>
      </c>
      <c r="E160" s="56"/>
      <c r="F160" s="36"/>
      <c r="G160" s="11"/>
      <c r="H160" s="11"/>
      <c r="I160" s="189">
        <f t="shared" si="16"/>
        <v>3062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3016</v>
      </c>
      <c r="C161" s="195"/>
      <c r="D161" s="35">
        <v>42</v>
      </c>
      <c r="E161" s="56"/>
      <c r="F161" s="36"/>
      <c r="G161" s="11"/>
      <c r="H161" s="11"/>
      <c r="I161" s="189">
        <f t="shared" si="16"/>
        <v>3016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0.99305847415043857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0.96988073205345193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0.9729189105172229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0.97398378043520706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0.97517627380062322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0.97650243826693706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0.97802273834699438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0.97983153080471763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0.98205440775675068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0.98442288663823496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0.98725681482313599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0.99038534999383199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0.99305847415043857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0.99160409632504931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0.92359944696498408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5744</v>
      </c>
      <c r="C165" s="193">
        <f t="shared" ref="C165:C184" si="23">LN(B165-$F$168)</f>
        <v>7.5978979505217836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5754</v>
      </c>
      <c r="J165" s="180">
        <f t="shared" ref="J165:J184" si="25">ABS(B165-I165)/B165*100</f>
        <v>0.17409470752089137</v>
      </c>
      <c r="K165" s="179">
        <f t="shared" ref="K165:K184" si="26">(B165-I165)^2/1000</f>
        <v>0.1</v>
      </c>
      <c r="M165" s="199">
        <f t="shared" ref="M165:M184" si="27">LN($B165-O$168)</f>
        <v>8.6559111107280593</v>
      </c>
      <c r="N165" s="27"/>
      <c r="O165" s="27"/>
      <c r="P165" s="27"/>
      <c r="Q165" s="179">
        <f t="shared" ref="Q165:Q184" si="28">ROUND(O$172*(1+O$173)^$D165+O$168,$G$1)</f>
        <v>5629</v>
      </c>
      <c r="R165" s="179">
        <f t="shared" ref="R165:R184" si="29">($B165-Q165)^2/1000</f>
        <v>13.225</v>
      </c>
      <c r="T165" s="199">
        <f t="shared" ref="T165:T184" si="30">LN($B165-V$168)</f>
        <v>8.464635940677562</v>
      </c>
      <c r="U165" s="27"/>
      <c r="V165" s="27"/>
      <c r="W165" s="27"/>
      <c r="X165" s="179">
        <f t="shared" ref="X165:X184" si="31">ROUND(V$172*(1+V$173)^$D165+V$168,$G$1)</f>
        <v>5636</v>
      </c>
      <c r="Y165" s="179">
        <f t="shared" ref="Y165:Y184" si="32">($B165-X165)^2/1000</f>
        <v>11.664</v>
      </c>
      <c r="AA165" s="199">
        <f t="shared" ref="AA165:AA184" si="33">LN($B165-AC$168)</f>
        <v>8.4049199489334523</v>
      </c>
      <c r="AB165" s="27"/>
      <c r="AC165" s="27"/>
      <c r="AD165" s="27"/>
      <c r="AE165" s="179">
        <f t="shared" ref="AE165:AE184" si="34">ROUND(AC$172*(1+AC$173)^$D165+AC$168,$G$1)</f>
        <v>5639</v>
      </c>
      <c r="AF165" s="179">
        <f t="shared" ref="AF165:AF184" si="35">($B165-AE165)^2/1000</f>
        <v>11.025</v>
      </c>
      <c r="AH165" s="199">
        <f t="shared" ref="AH165:AH184" si="36">LN($B165-AJ$168)</f>
        <v>8.3414102114618647</v>
      </c>
      <c r="AI165" s="27"/>
      <c r="AJ165" s="27"/>
      <c r="AK165" s="27"/>
      <c r="AL165" s="179">
        <f t="shared" ref="AL165:AL184" si="37">ROUND(AJ$172*(1+AJ$173)^$D165+AJ$168,$G$1)</f>
        <v>5642</v>
      </c>
      <c r="AM165" s="179">
        <f t="shared" ref="AM165:AM184" si="38">($B165-AL165)^2/1000</f>
        <v>10.404</v>
      </c>
      <c r="AO165" s="199">
        <f t="shared" ref="AO165:AO184" si="39">LN($B165-AQ$168)</f>
        <v>8.2735917981996323</v>
      </c>
      <c r="AP165" s="27"/>
      <c r="AQ165" s="27"/>
      <c r="AR165" s="27"/>
      <c r="AS165" s="179">
        <f t="shared" ref="AS165:AS184" si="40">ROUND(AQ$172*(1+AQ$173)^$D165+AQ$168,$G$1)</f>
        <v>5646</v>
      </c>
      <c r="AT165" s="179">
        <f t="shared" ref="AT165:AT184" si="41">($B165-AS165)^2/1000</f>
        <v>9.6039999999999992</v>
      </c>
      <c r="AV165" s="199">
        <f t="shared" ref="AV165:AV184" si="42">LN($B165-AX$168)</f>
        <v>8.200837258379849</v>
      </c>
      <c r="AW165" s="27"/>
      <c r="AX165" s="27"/>
      <c r="AY165" s="27"/>
      <c r="AZ165" s="179">
        <f t="shared" ref="AZ165:AZ184" si="43">ROUND(AX$172*(1+AX$173)^$D165+AX$168,$G$1)</f>
        <v>5650</v>
      </c>
      <c r="BA165" s="179">
        <f t="shared" ref="BA165:BA184" si="44">($B165-AZ165)^2/1000</f>
        <v>8.8360000000000003</v>
      </c>
      <c r="BC165" s="199">
        <f t="shared" ref="BC165:BC184" si="45">LN($B165-BE$168)</f>
        <v>8.1223712434065529</v>
      </c>
      <c r="BD165" s="27"/>
      <c r="BE165" s="27"/>
      <c r="BF165" s="27"/>
      <c r="BG165" s="179">
        <f t="shared" ref="BG165:BG184" si="46">ROUND(BE$172*(1+BE$173)^$D165+BE$168,$G$1)</f>
        <v>5656</v>
      </c>
      <c r="BH165" s="179">
        <f t="shared" ref="BH165:BH184" si="47">($B165-BG165)^2/1000</f>
        <v>7.7439999999999998</v>
      </c>
      <c r="BJ165" s="199">
        <f t="shared" ref="BJ165:BJ184" si="48">LN($B165-BL$168)</f>
        <v>8.0372200311330122</v>
      </c>
      <c r="BK165" s="27"/>
      <c r="BL165" s="27"/>
      <c r="BM165" s="27"/>
      <c r="BN165" s="179">
        <f t="shared" ref="BN165:BN184" si="49">ROUND(BL$172*(1+BL$173)^$D165+BL$168,$G$1)</f>
        <v>5664</v>
      </c>
      <c r="BO165" s="179">
        <f t="shared" ref="BO165:BO184" si="50">($B165-BN165)^2/1000</f>
        <v>6.4</v>
      </c>
      <c r="BQ165" s="199">
        <f t="shared" ref="BQ165:BQ184" si="51">LN($B165-BS$168)</f>
        <v>7.9441374911141125</v>
      </c>
      <c r="BR165" s="27"/>
      <c r="BS165" s="27"/>
      <c r="BT165" s="27"/>
      <c r="BU165" s="179">
        <f t="shared" ref="BU165:BU184" si="52">ROUND(BS$172*(1+BS$173)^$D165+BS$168,$G$1)</f>
        <v>5674</v>
      </c>
      <c r="BV165" s="179">
        <f t="shared" ref="BV165:BV184" si="53">($B165-BU165)^2/1000</f>
        <v>4.9000000000000004</v>
      </c>
      <c r="BX165" s="199">
        <f t="shared" ref="BX165:BX184" si="54">LN($B165-BZ$168)</f>
        <v>7.8414929244600131</v>
      </c>
      <c r="BY165" s="27"/>
      <c r="BZ165" s="27"/>
      <c r="CA165" s="27"/>
      <c r="CB165" s="179">
        <f t="shared" ref="CB165:CB184" si="55">ROUND(BZ$172*(1+BZ$173)^$D165+BZ$168,$G$1)</f>
        <v>5690</v>
      </c>
      <c r="CC165" s="179">
        <f t="shared" ref="CC165:CC184" si="56">($B165-CB165)^2/1000</f>
        <v>2.9159999999999999</v>
      </c>
      <c r="CE165" s="199">
        <f t="shared" ref="CE165:CE184" si="57">LN($B165-CG$168)</f>
        <v>7.7270944847798413</v>
      </c>
      <c r="CF165" s="27"/>
      <c r="CG165" s="27"/>
      <c r="CH165" s="27"/>
      <c r="CI165" s="179">
        <f t="shared" ref="CI165:CI184" si="58">ROUND(CG$172*(1+CG$173)^$D165+CG$168,$G$1)</f>
        <v>5713</v>
      </c>
      <c r="CJ165" s="179">
        <f t="shared" ref="CJ165:CJ184" si="59">($B165-CI165)^2/1000</f>
        <v>0.96099999999999997</v>
      </c>
      <c r="CL165" s="199">
        <f t="shared" ref="CL165:CL184" si="60">LN($B165-CN$168)</f>
        <v>7.5978979505217836</v>
      </c>
      <c r="CM165" s="27"/>
      <c r="CN165" s="27"/>
      <c r="CO165" s="27"/>
      <c r="CP165" s="179">
        <f t="shared" ref="CP165:CP184" si="61">ROUND(CN$172*(1+CN$173)^$D165+CN$168,$G$1)</f>
        <v>5754</v>
      </c>
      <c r="CQ165" s="179">
        <f t="shared" ref="CQ165:CQ184" si="62">($B165-CP165)^2/1000</f>
        <v>0.1</v>
      </c>
      <c r="CS165" s="199">
        <f t="shared" ref="CS165:CS184" si="63">LN($B165-CU$168)</f>
        <v>7.449498005382849</v>
      </c>
      <c r="CT165" s="27"/>
      <c r="CU165" s="27"/>
      <c r="CV165" s="27"/>
      <c r="CW165" s="179">
        <f t="shared" ref="CW165:CW184" si="64">ROUND(CU$172*(1+CU$173)^$D165+CU$168,$G$1)</f>
        <v>5850</v>
      </c>
      <c r="CX165" s="179">
        <f t="shared" ref="CX165:CX184" si="65">($B165-CW165)^2/1000</f>
        <v>11.236000000000001</v>
      </c>
      <c r="CZ165" s="199">
        <f t="shared" ref="CZ165:CZ184" si="66">LN($B165-DB$168)</f>
        <v>7.2751723194527713</v>
      </c>
      <c r="DA165" s="27"/>
      <c r="DB165" s="27"/>
      <c r="DC165" s="27"/>
      <c r="DD165" s="179">
        <f t="shared" ref="DD165:DD184" si="67">ROUND(DB$172*(1+DB$173)^$D165+DB$168,$G$1)</f>
        <v>6639</v>
      </c>
      <c r="DE165" s="179">
        <f t="shared" ref="DE165:DE184" si="68">($B165-DD165)^2/1000</f>
        <v>801.02499999999998</v>
      </c>
    </row>
    <row r="166" spans="1:109" ht="15" customHeight="1">
      <c r="A166" s="21">
        <f t="shared" si="22"/>
        <v>1995</v>
      </c>
      <c r="B166" s="176">
        <f t="shared" si="22"/>
        <v>5643</v>
      </c>
      <c r="C166" s="193">
        <f t="shared" si="23"/>
        <v>7.5459181512093227</v>
      </c>
      <c r="D166" s="22">
        <v>2</v>
      </c>
      <c r="E166" s="40" t="s">
        <v>34</v>
      </c>
      <c r="G166" s="27"/>
      <c r="H166" s="26"/>
      <c r="I166" s="179">
        <f t="shared" si="24"/>
        <v>5624</v>
      </c>
      <c r="J166" s="180">
        <f t="shared" si="25"/>
        <v>0.33670033670033667</v>
      </c>
      <c r="K166" s="179">
        <f t="shared" si="26"/>
        <v>0.36099999999999999</v>
      </c>
      <c r="M166" s="199">
        <f t="shared" si="27"/>
        <v>8.6381711179691401</v>
      </c>
      <c r="N166" s="27"/>
      <c r="O166" s="27"/>
      <c r="P166" s="27"/>
      <c r="Q166" s="179">
        <f t="shared" si="28"/>
        <v>5544</v>
      </c>
      <c r="R166" s="179">
        <f t="shared" si="29"/>
        <v>9.8010000000000002</v>
      </c>
      <c r="T166" s="199">
        <f t="shared" si="30"/>
        <v>8.4431159880199225</v>
      </c>
      <c r="U166" s="27"/>
      <c r="V166" s="27"/>
      <c r="W166" s="27"/>
      <c r="X166" s="179">
        <f t="shared" si="31"/>
        <v>5549</v>
      </c>
      <c r="Y166" s="179">
        <f t="shared" si="32"/>
        <v>8.8360000000000003</v>
      </c>
      <c r="AA166" s="199">
        <f t="shared" si="33"/>
        <v>8.3820605174247405</v>
      </c>
      <c r="AB166" s="27"/>
      <c r="AC166" s="27"/>
      <c r="AD166" s="27"/>
      <c r="AE166" s="179">
        <f t="shared" si="34"/>
        <v>5550</v>
      </c>
      <c r="AF166" s="179">
        <f t="shared" si="35"/>
        <v>8.6489999999999991</v>
      </c>
      <c r="AH166" s="199">
        <f t="shared" si="36"/>
        <v>8.3170334764924032</v>
      </c>
      <c r="AI166" s="27"/>
      <c r="AJ166" s="27"/>
      <c r="AK166" s="27"/>
      <c r="AL166" s="179">
        <f t="shared" si="37"/>
        <v>5552</v>
      </c>
      <c r="AM166" s="179">
        <f t="shared" si="38"/>
        <v>8.2810000000000006</v>
      </c>
      <c r="AO166" s="199">
        <f t="shared" si="39"/>
        <v>8.2474820042856933</v>
      </c>
      <c r="AP166" s="27"/>
      <c r="AQ166" s="27"/>
      <c r="AR166" s="27"/>
      <c r="AS166" s="179">
        <f t="shared" si="40"/>
        <v>5554</v>
      </c>
      <c r="AT166" s="179">
        <f t="shared" si="41"/>
        <v>7.9210000000000003</v>
      </c>
      <c r="AV166" s="199">
        <f t="shared" si="42"/>
        <v>8.1727291048654713</v>
      </c>
      <c r="AW166" s="27"/>
      <c r="AX166" s="27"/>
      <c r="AY166" s="27"/>
      <c r="AZ166" s="179">
        <f t="shared" si="43"/>
        <v>5557</v>
      </c>
      <c r="BA166" s="179">
        <f t="shared" si="44"/>
        <v>7.3959999999999999</v>
      </c>
      <c r="BC166" s="199">
        <f t="shared" si="45"/>
        <v>8.091933455979893</v>
      </c>
      <c r="BD166" s="27"/>
      <c r="BE166" s="27"/>
      <c r="BF166" s="27"/>
      <c r="BG166" s="179">
        <f t="shared" si="46"/>
        <v>5561</v>
      </c>
      <c r="BH166" s="179">
        <f t="shared" si="47"/>
        <v>6.7240000000000002</v>
      </c>
      <c r="BJ166" s="199">
        <f t="shared" si="48"/>
        <v>8.0040315078526998</v>
      </c>
      <c r="BK166" s="27"/>
      <c r="BL166" s="27"/>
      <c r="BM166" s="27"/>
      <c r="BN166" s="179">
        <f t="shared" si="49"/>
        <v>5566</v>
      </c>
      <c r="BO166" s="179">
        <f t="shared" si="50"/>
        <v>5.9290000000000003</v>
      </c>
      <c r="BQ166" s="199">
        <f t="shared" si="51"/>
        <v>7.9076515947110888</v>
      </c>
      <c r="BR166" s="27"/>
      <c r="BS166" s="27"/>
      <c r="BT166" s="27"/>
      <c r="BU166" s="179">
        <f t="shared" si="52"/>
        <v>5572</v>
      </c>
      <c r="BV166" s="179">
        <f t="shared" si="53"/>
        <v>5.0410000000000004</v>
      </c>
      <c r="BX166" s="199">
        <f t="shared" si="54"/>
        <v>7.8009820712577405</v>
      </c>
      <c r="BY166" s="27"/>
      <c r="BZ166" s="27"/>
      <c r="CA166" s="27"/>
      <c r="CB166" s="179">
        <f t="shared" si="55"/>
        <v>5582</v>
      </c>
      <c r="CC166" s="179">
        <f t="shared" si="56"/>
        <v>3.7210000000000001</v>
      </c>
      <c r="CE166" s="199">
        <f t="shared" si="57"/>
        <v>7.6815603625595372</v>
      </c>
      <c r="CF166" s="27"/>
      <c r="CG166" s="27"/>
      <c r="CH166" s="27"/>
      <c r="CI166" s="179">
        <f t="shared" si="58"/>
        <v>5597</v>
      </c>
      <c r="CJ166" s="179">
        <f t="shared" si="59"/>
        <v>2.1160000000000001</v>
      </c>
      <c r="CL166" s="199">
        <f t="shared" si="60"/>
        <v>7.5459181512093227</v>
      </c>
      <c r="CM166" s="27"/>
      <c r="CN166" s="27"/>
      <c r="CO166" s="27"/>
      <c r="CP166" s="179">
        <f t="shared" si="61"/>
        <v>5624</v>
      </c>
      <c r="CQ166" s="179">
        <f t="shared" si="62"/>
        <v>0.36099999999999999</v>
      </c>
      <c r="CS166" s="199">
        <f t="shared" si="63"/>
        <v>7.3889460976184367</v>
      </c>
      <c r="CT166" s="27"/>
      <c r="CU166" s="27"/>
      <c r="CV166" s="27"/>
      <c r="CW166" s="179">
        <f t="shared" si="64"/>
        <v>5688</v>
      </c>
      <c r="CX166" s="179">
        <f t="shared" si="65"/>
        <v>2.0249999999999999</v>
      </c>
      <c r="CZ166" s="199">
        <f t="shared" si="66"/>
        <v>7.2026611965232377</v>
      </c>
      <c r="DA166" s="27"/>
      <c r="DB166" s="27"/>
      <c r="DC166" s="27"/>
      <c r="DD166" s="179">
        <f t="shared" si="67"/>
        <v>6223</v>
      </c>
      <c r="DE166" s="179">
        <f t="shared" si="68"/>
        <v>336.4</v>
      </c>
    </row>
    <row r="167" spans="1:109" ht="15" customHeight="1">
      <c r="A167" s="21">
        <f t="shared" si="22"/>
        <v>1996</v>
      </c>
      <c r="B167" s="176">
        <f t="shared" si="22"/>
        <v>5526</v>
      </c>
      <c r="C167" s="193">
        <f t="shared" si="23"/>
        <v>7.4821189235521155</v>
      </c>
      <c r="D167" s="22">
        <v>3</v>
      </c>
      <c r="E167" s="2" t="s">
        <v>24</v>
      </c>
      <c r="H167" s="26"/>
      <c r="I167" s="179">
        <f t="shared" si="24"/>
        <v>5502</v>
      </c>
      <c r="J167" s="180">
        <f t="shared" si="25"/>
        <v>0.43431053203040176</v>
      </c>
      <c r="K167" s="179">
        <f t="shared" si="26"/>
        <v>0.57599999999999996</v>
      </c>
      <c r="M167" s="199">
        <f t="shared" si="27"/>
        <v>8.6172195054833622</v>
      </c>
      <c r="N167" s="27"/>
      <c r="O167" s="27"/>
      <c r="P167" s="27"/>
      <c r="Q167" s="179">
        <f t="shared" si="28"/>
        <v>5461</v>
      </c>
      <c r="R167" s="179">
        <f t="shared" si="29"/>
        <v>4.2249999999999996</v>
      </c>
      <c r="T167" s="199">
        <f t="shared" si="30"/>
        <v>8.4175938261934835</v>
      </c>
      <c r="U167" s="27"/>
      <c r="V167" s="27"/>
      <c r="W167" s="27"/>
      <c r="X167" s="179">
        <f t="shared" si="31"/>
        <v>5462</v>
      </c>
      <c r="Y167" s="179">
        <f t="shared" si="32"/>
        <v>4.0960000000000001</v>
      </c>
      <c r="AA167" s="199">
        <f t="shared" si="33"/>
        <v>8.3549095283587906</v>
      </c>
      <c r="AB167" s="27"/>
      <c r="AC167" s="27"/>
      <c r="AD167" s="27"/>
      <c r="AE167" s="179">
        <f t="shared" si="34"/>
        <v>5463</v>
      </c>
      <c r="AF167" s="179">
        <f t="shared" si="35"/>
        <v>3.9689999999999999</v>
      </c>
      <c r="AH167" s="199">
        <f t="shared" si="36"/>
        <v>8.2880315677764642</v>
      </c>
      <c r="AI167" s="27"/>
      <c r="AJ167" s="27"/>
      <c r="AK167" s="27"/>
      <c r="AL167" s="179">
        <f t="shared" si="37"/>
        <v>5464</v>
      </c>
      <c r="AM167" s="179">
        <f t="shared" si="38"/>
        <v>3.8439999999999999</v>
      </c>
      <c r="AO167" s="199">
        <f t="shared" si="39"/>
        <v>8.2163583323861555</v>
      </c>
      <c r="AP167" s="27"/>
      <c r="AQ167" s="27"/>
      <c r="AR167" s="27"/>
      <c r="AS167" s="179">
        <f t="shared" si="40"/>
        <v>5465</v>
      </c>
      <c r="AT167" s="179">
        <f t="shared" si="41"/>
        <v>3.7210000000000001</v>
      </c>
      <c r="AV167" s="199">
        <f t="shared" si="42"/>
        <v>8.1391486788840659</v>
      </c>
      <c r="AW167" s="27"/>
      <c r="AX167" s="27"/>
      <c r="AY167" s="27"/>
      <c r="AZ167" s="179">
        <f t="shared" si="43"/>
        <v>5466</v>
      </c>
      <c r="BA167" s="179">
        <f t="shared" si="44"/>
        <v>3.6</v>
      </c>
      <c r="BC167" s="199">
        <f t="shared" si="45"/>
        <v>8.0554751417572739</v>
      </c>
      <c r="BD167" s="27"/>
      <c r="BE167" s="27"/>
      <c r="BF167" s="27"/>
      <c r="BG167" s="179">
        <f t="shared" si="46"/>
        <v>5468</v>
      </c>
      <c r="BH167" s="179">
        <f t="shared" si="47"/>
        <v>3.3639999999999999</v>
      </c>
      <c r="BJ167" s="199">
        <f t="shared" si="48"/>
        <v>7.9641557188409369</v>
      </c>
      <c r="BK167" s="27"/>
      <c r="BL167" s="27"/>
      <c r="BM167" s="27"/>
      <c r="BN167" s="179">
        <f t="shared" si="49"/>
        <v>5471</v>
      </c>
      <c r="BO167" s="179">
        <f t="shared" si="50"/>
        <v>3.0249999999999999</v>
      </c>
      <c r="BQ167" s="199">
        <f t="shared" si="51"/>
        <v>7.8636512654486515</v>
      </c>
      <c r="BR167" s="27"/>
      <c r="BS167" s="27"/>
      <c r="BT167" s="27"/>
      <c r="BU167" s="179">
        <f t="shared" si="52"/>
        <v>5474</v>
      </c>
      <c r="BV167" s="179">
        <f t="shared" si="53"/>
        <v>2.7040000000000002</v>
      </c>
      <c r="BX167" s="199">
        <f t="shared" si="54"/>
        <v>7.7519053330786098</v>
      </c>
      <c r="BY167" s="27"/>
      <c r="BZ167" s="27"/>
      <c r="CA167" s="27"/>
      <c r="CB167" s="179">
        <f t="shared" si="55"/>
        <v>5479</v>
      </c>
      <c r="CC167" s="179">
        <f t="shared" si="56"/>
        <v>2.2090000000000001</v>
      </c>
      <c r="CE167" s="199">
        <f t="shared" si="57"/>
        <v>7.6260827580723802</v>
      </c>
      <c r="CF167" s="27"/>
      <c r="CG167" s="27"/>
      <c r="CH167" s="27"/>
      <c r="CI167" s="179">
        <f t="shared" si="58"/>
        <v>5487</v>
      </c>
      <c r="CJ167" s="179">
        <f t="shared" si="59"/>
        <v>1.5209999999999999</v>
      </c>
      <c r="CL167" s="199">
        <f t="shared" si="60"/>
        <v>7.4821189235521155</v>
      </c>
      <c r="CM167" s="27"/>
      <c r="CN167" s="27"/>
      <c r="CO167" s="27"/>
      <c r="CP167" s="179">
        <f t="shared" si="61"/>
        <v>5502</v>
      </c>
      <c r="CQ167" s="179">
        <f t="shared" si="62"/>
        <v>0.57599999999999996</v>
      </c>
      <c r="CS167" s="199">
        <f t="shared" si="63"/>
        <v>7.3138868316334618</v>
      </c>
      <c r="CT167" s="27"/>
      <c r="CU167" s="27"/>
      <c r="CV167" s="27"/>
      <c r="CW167" s="179">
        <f t="shared" si="64"/>
        <v>5540</v>
      </c>
      <c r="CX167" s="179">
        <f t="shared" si="65"/>
        <v>0.19600000000000001</v>
      </c>
      <c r="CZ167" s="199">
        <f t="shared" si="66"/>
        <v>7.111512116496157</v>
      </c>
      <c r="DA167" s="27"/>
      <c r="DB167" s="27"/>
      <c r="DC167" s="27"/>
      <c r="DD167" s="179">
        <f t="shared" si="67"/>
        <v>5882</v>
      </c>
      <c r="DE167" s="179">
        <f t="shared" si="68"/>
        <v>126.736</v>
      </c>
    </row>
    <row r="168" spans="1:109" ht="15" customHeight="1">
      <c r="A168" s="21">
        <f t="shared" si="22"/>
        <v>1997</v>
      </c>
      <c r="B168" s="176">
        <f t="shared" si="22"/>
        <v>5433</v>
      </c>
      <c r="C168" s="193">
        <f t="shared" si="23"/>
        <v>7.428333194190806</v>
      </c>
      <c r="D168" s="22">
        <v>4</v>
      </c>
      <c r="E168" s="5" t="s">
        <v>35</v>
      </c>
      <c r="F168" s="214">
        <v>3750</v>
      </c>
      <c r="H168" s="26"/>
      <c r="I168" s="179">
        <f t="shared" si="24"/>
        <v>5388</v>
      </c>
      <c r="J168" s="180">
        <f t="shared" si="25"/>
        <v>0.82827167310877969</v>
      </c>
      <c r="K168" s="179">
        <f t="shared" si="26"/>
        <v>2.0249999999999999</v>
      </c>
      <c r="M168" s="199">
        <f t="shared" si="27"/>
        <v>8.6002467465515231</v>
      </c>
      <c r="N168" s="29" t="s">
        <v>35</v>
      </c>
      <c r="O168" s="27">
        <v>0</v>
      </c>
      <c r="P168" s="27"/>
      <c r="Q168" s="179">
        <f t="shared" si="28"/>
        <v>5378</v>
      </c>
      <c r="R168" s="179">
        <f t="shared" si="29"/>
        <v>3.0249999999999999</v>
      </c>
      <c r="T168" s="199">
        <f t="shared" si="30"/>
        <v>8.3968318347450541</v>
      </c>
      <c r="U168" s="29" t="s">
        <v>35</v>
      </c>
      <c r="V168" s="85">
        <f>10^U188</f>
        <v>1000</v>
      </c>
      <c r="W168" s="27"/>
      <c r="X168" s="179">
        <f t="shared" si="31"/>
        <v>5378</v>
      </c>
      <c r="Y168" s="179">
        <f t="shared" si="32"/>
        <v>3.0249999999999999</v>
      </c>
      <c r="AA168" s="199">
        <f t="shared" si="33"/>
        <v>8.3327894684179586</v>
      </c>
      <c r="AB168" s="29" t="s">
        <v>35</v>
      </c>
      <c r="AC168" s="85">
        <f>V168+AB189</f>
        <v>1275</v>
      </c>
      <c r="AD168" s="27"/>
      <c r="AE168" s="179">
        <f t="shared" si="34"/>
        <v>5378</v>
      </c>
      <c r="AF168" s="179">
        <f t="shared" si="35"/>
        <v>3.0249999999999999</v>
      </c>
      <c r="AH168" s="199">
        <f t="shared" si="36"/>
        <v>8.2643633297316672</v>
      </c>
      <c r="AI168" s="29" t="s">
        <v>35</v>
      </c>
      <c r="AJ168" s="85">
        <f>AC168+AI189</f>
        <v>1550</v>
      </c>
      <c r="AK168" s="27"/>
      <c r="AL168" s="179">
        <f t="shared" si="37"/>
        <v>5378</v>
      </c>
      <c r="AM168" s="179">
        <f t="shared" si="38"/>
        <v>3.0249999999999999</v>
      </c>
      <c r="AO168" s="199">
        <f t="shared" si="39"/>
        <v>8.1909088811825139</v>
      </c>
      <c r="AP168" s="29" t="s">
        <v>35</v>
      </c>
      <c r="AQ168" s="85">
        <f>AJ168+AP189</f>
        <v>1825</v>
      </c>
      <c r="AR168" s="27"/>
      <c r="AS168" s="179">
        <f t="shared" si="40"/>
        <v>5378</v>
      </c>
      <c r="AT168" s="179">
        <f t="shared" si="41"/>
        <v>3.0249999999999999</v>
      </c>
      <c r="AV168" s="199">
        <f t="shared" si="42"/>
        <v>8.1116280783077404</v>
      </c>
      <c r="AW168" s="29" t="s">
        <v>35</v>
      </c>
      <c r="AX168" s="85">
        <f>AQ168+AW189</f>
        <v>2100</v>
      </c>
      <c r="AY168" s="27"/>
      <c r="AZ168" s="179">
        <f t="shared" si="43"/>
        <v>5378</v>
      </c>
      <c r="BA168" s="179">
        <f t="shared" si="44"/>
        <v>3.0249999999999999</v>
      </c>
      <c r="BC168" s="199">
        <f t="shared" si="45"/>
        <v>8.0255163864890076</v>
      </c>
      <c r="BD168" s="29" t="s">
        <v>35</v>
      </c>
      <c r="BE168" s="85">
        <f>AX168+BD189</f>
        <v>2375</v>
      </c>
      <c r="BF168" s="27"/>
      <c r="BG168" s="179">
        <f t="shared" si="46"/>
        <v>5378</v>
      </c>
      <c r="BH168" s="179">
        <f t="shared" si="47"/>
        <v>3.0249999999999999</v>
      </c>
      <c r="BJ168" s="199">
        <f t="shared" si="48"/>
        <v>7.931284761525891</v>
      </c>
      <c r="BK168" s="29" t="s">
        <v>35</v>
      </c>
      <c r="BL168" s="85">
        <f>BE168+BK189</f>
        <v>2650</v>
      </c>
      <c r="BM168" s="27"/>
      <c r="BN168" s="179">
        <f t="shared" si="49"/>
        <v>5378</v>
      </c>
      <c r="BO168" s="179">
        <f t="shared" si="50"/>
        <v>3.0249999999999999</v>
      </c>
      <c r="BQ168" s="199">
        <f t="shared" si="51"/>
        <v>7.8272409017528117</v>
      </c>
      <c r="BR168" s="29" t="s">
        <v>35</v>
      </c>
      <c r="BS168" s="85">
        <f>BL168+BR189</f>
        <v>2925</v>
      </c>
      <c r="BT168" s="27"/>
      <c r="BU168" s="179">
        <f t="shared" si="52"/>
        <v>5379</v>
      </c>
      <c r="BV168" s="179">
        <f t="shared" si="53"/>
        <v>2.9159999999999999</v>
      </c>
      <c r="BX168" s="199">
        <f t="shared" si="54"/>
        <v>7.7111012518401578</v>
      </c>
      <c r="BY168" s="29" t="s">
        <v>35</v>
      </c>
      <c r="BZ168" s="85">
        <f>BS168+BY189</f>
        <v>3200</v>
      </c>
      <c r="CA168" s="27"/>
      <c r="CB168" s="179">
        <f t="shared" si="55"/>
        <v>5380</v>
      </c>
      <c r="CC168" s="179">
        <f t="shared" si="56"/>
        <v>2.8090000000000002</v>
      </c>
      <c r="CE168" s="199">
        <f t="shared" si="57"/>
        <v>7.5796788230904557</v>
      </c>
      <c r="CF168" s="29" t="s">
        <v>35</v>
      </c>
      <c r="CG168" s="85">
        <f>BZ168+CF189</f>
        <v>3475</v>
      </c>
      <c r="CH168" s="27"/>
      <c r="CI168" s="179">
        <f t="shared" si="58"/>
        <v>5383</v>
      </c>
      <c r="CJ168" s="179">
        <f t="shared" si="59"/>
        <v>2.5</v>
      </c>
      <c r="CL168" s="199">
        <f t="shared" si="60"/>
        <v>7.428333194190806</v>
      </c>
      <c r="CM168" s="29" t="s">
        <v>35</v>
      </c>
      <c r="CN168" s="85">
        <f>CG168+CM189</f>
        <v>3750</v>
      </c>
      <c r="CO168" s="27"/>
      <c r="CP168" s="179">
        <f t="shared" si="61"/>
        <v>5388</v>
      </c>
      <c r="CQ168" s="179">
        <f t="shared" si="62"/>
        <v>2.0249999999999999</v>
      </c>
      <c r="CS168" s="199">
        <f t="shared" si="63"/>
        <v>7.2499255367179876</v>
      </c>
      <c r="CT168" s="29" t="s">
        <v>35</v>
      </c>
      <c r="CU168" s="85">
        <f>CN168+CT189</f>
        <v>4025</v>
      </c>
      <c r="CV168" s="27"/>
      <c r="CW168" s="179">
        <f t="shared" si="64"/>
        <v>5405</v>
      </c>
      <c r="CX168" s="179">
        <f t="shared" si="65"/>
        <v>0.78400000000000003</v>
      </c>
      <c r="CZ168" s="199">
        <f t="shared" si="66"/>
        <v>7.0326242610280065</v>
      </c>
      <c r="DA168" s="29" t="s">
        <v>35</v>
      </c>
      <c r="DB168" s="85">
        <f>CU168+DA189</f>
        <v>4300</v>
      </c>
      <c r="DC168" s="27"/>
      <c r="DD168" s="179">
        <f t="shared" si="67"/>
        <v>5601</v>
      </c>
      <c r="DE168" s="179">
        <f t="shared" si="68"/>
        <v>28.224</v>
      </c>
    </row>
    <row r="169" spans="1:109" ht="15" customHeight="1">
      <c r="A169" s="21">
        <f t="shared" si="22"/>
        <v>1998</v>
      </c>
      <c r="B169" s="176">
        <f t="shared" si="22"/>
        <v>5304</v>
      </c>
      <c r="C169" s="193">
        <f t="shared" si="23"/>
        <v>7.3485875309275928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7.6703737565357546</v>
      </c>
      <c r="H169" s="26"/>
      <c r="I169" s="179">
        <f t="shared" si="24"/>
        <v>5282</v>
      </c>
      <c r="J169" s="180">
        <f t="shared" si="25"/>
        <v>0.41478129713423834</v>
      </c>
      <c r="K169" s="179">
        <f t="shared" si="26"/>
        <v>0.48399999999999999</v>
      </c>
      <c r="M169" s="199">
        <f t="shared" si="27"/>
        <v>8.5762165318656987</v>
      </c>
      <c r="N169" s="29" t="s">
        <v>25</v>
      </c>
      <c r="O169" s="29" t="s">
        <v>26</v>
      </c>
      <c r="P169" s="44">
        <f>INDEX(LINEST(M165:M184,$D165:$D184),2)</f>
        <v>8.6509921778260779</v>
      </c>
      <c r="Q169" s="179">
        <f t="shared" si="28"/>
        <v>5297</v>
      </c>
      <c r="R169" s="179">
        <f t="shared" si="29"/>
        <v>4.9000000000000002E-2</v>
      </c>
      <c r="T169" s="199">
        <f t="shared" si="30"/>
        <v>8.3673001018416198</v>
      </c>
      <c r="U169" s="29" t="s">
        <v>25</v>
      </c>
      <c r="V169" s="29" t="s">
        <v>26</v>
      </c>
      <c r="W169" s="44">
        <f>INDEX(LINEST(T165:T184,$D165:$D184),2)</f>
        <v>8.4607733865507448</v>
      </c>
      <c r="X169" s="179">
        <f t="shared" si="31"/>
        <v>5295</v>
      </c>
      <c r="Y169" s="179">
        <f t="shared" si="32"/>
        <v>8.1000000000000003E-2</v>
      </c>
      <c r="AA169" s="199">
        <f t="shared" si="33"/>
        <v>8.3012734851913468</v>
      </c>
      <c r="AB169" s="29" t="s">
        <v>25</v>
      </c>
      <c r="AC169" s="29" t="s">
        <v>26</v>
      </c>
      <c r="AD169" s="44">
        <f>INDEX(LINEST(AA165:AA184,$D165:$D184),2)</f>
        <v>8.4016739184815492</v>
      </c>
      <c r="AE169" s="179">
        <f t="shared" si="34"/>
        <v>5294</v>
      </c>
      <c r="AF169" s="179">
        <f t="shared" si="35"/>
        <v>0.1</v>
      </c>
      <c r="AH169" s="199">
        <f t="shared" si="36"/>
        <v>8.230577217146454</v>
      </c>
      <c r="AI169" s="29" t="s">
        <v>25</v>
      </c>
      <c r="AJ169" s="29" t="s">
        <v>26</v>
      </c>
      <c r="AK169" s="44">
        <f>INDEX(LINEST(AH165:AH184,$D165:$D184),2)</f>
        <v>8.3390320415442005</v>
      </c>
      <c r="AL169" s="179">
        <f t="shared" si="37"/>
        <v>5294</v>
      </c>
      <c r="AM169" s="179">
        <f t="shared" si="38"/>
        <v>0.1</v>
      </c>
      <c r="AO169" s="199">
        <f t="shared" si="39"/>
        <v>8.1545001751519415</v>
      </c>
      <c r="AP169" s="29" t="s">
        <v>25</v>
      </c>
      <c r="AQ169" s="29" t="s">
        <v>26</v>
      </c>
      <c r="AR169" s="44">
        <f>INDEX(LINEST(AO165:AO184,$D165:$D184),2)</f>
        <v>8.2724418901047034</v>
      </c>
      <c r="AS169" s="179">
        <f t="shared" si="40"/>
        <v>5293</v>
      </c>
      <c r="AT169" s="179">
        <f t="shared" si="41"/>
        <v>0.121</v>
      </c>
      <c r="AV169" s="199">
        <f t="shared" si="42"/>
        <v>8.0721553081882504</v>
      </c>
      <c r="AW169" s="29" t="s">
        <v>25</v>
      </c>
      <c r="AX169" s="29" t="s">
        <v>26</v>
      </c>
      <c r="AY169" s="44">
        <f>INDEX(LINEST(AV165:AV184,$D165:$D184),2)</f>
        <v>8.2014454782052653</v>
      </c>
      <c r="AZ169" s="179">
        <f t="shared" si="43"/>
        <v>5292</v>
      </c>
      <c r="BA169" s="179">
        <f t="shared" si="44"/>
        <v>0.14399999999999999</v>
      </c>
      <c r="BC169" s="199">
        <f t="shared" si="45"/>
        <v>7.9824163468277334</v>
      </c>
      <c r="BD169" s="29" t="s">
        <v>25</v>
      </c>
      <c r="BE169" s="29" t="s">
        <v>26</v>
      </c>
      <c r="BF169" s="44">
        <f>INDEX(LINEST(BC165:BC184,$D165:$D184),2)</f>
        <v>8.1255409898067246</v>
      </c>
      <c r="BG169" s="179">
        <f t="shared" si="46"/>
        <v>5291</v>
      </c>
      <c r="BH169" s="179">
        <f t="shared" si="47"/>
        <v>0.16900000000000001</v>
      </c>
      <c r="BJ169" s="199">
        <f t="shared" si="48"/>
        <v>7.8838232148921525</v>
      </c>
      <c r="BK169" s="29" t="s">
        <v>25</v>
      </c>
      <c r="BL169" s="29" t="s">
        <v>26</v>
      </c>
      <c r="BM169" s="44">
        <f>INDEX(LINEST(BJ165:BJ184,$D165:$D184),2)</f>
        <v>8.0442174782076776</v>
      </c>
      <c r="BN169" s="179">
        <f t="shared" si="49"/>
        <v>5289</v>
      </c>
      <c r="BO169" s="179">
        <f t="shared" si="50"/>
        <v>0.22500000000000001</v>
      </c>
      <c r="BQ169" s="199">
        <f t="shared" si="51"/>
        <v>7.7744355103029577</v>
      </c>
      <c r="BR169" s="29" t="s">
        <v>25</v>
      </c>
      <c r="BS169" s="29" t="s">
        <v>26</v>
      </c>
      <c r="BT169" s="44">
        <f>INDEX(LINEST(BQ165:BQ184,$D165:$D184),2)</f>
        <v>7.9570599733181595</v>
      </c>
      <c r="BU169" s="179">
        <f t="shared" si="52"/>
        <v>5288</v>
      </c>
      <c r="BV169" s="179">
        <f t="shared" si="53"/>
        <v>0.25600000000000001</v>
      </c>
      <c r="BX169" s="199">
        <f t="shared" si="54"/>
        <v>7.6515955738576009</v>
      </c>
      <c r="BY169" s="29" t="s">
        <v>25</v>
      </c>
      <c r="BZ169" s="29" t="s">
        <v>26</v>
      </c>
      <c r="CA169" s="44">
        <f>INDEX(LINEST(BX165:BX184,$D165:$D184),2)</f>
        <v>7.8640530321419142</v>
      </c>
      <c r="CB169" s="179">
        <f t="shared" si="55"/>
        <v>5286</v>
      </c>
      <c r="CC169" s="179">
        <f t="shared" si="56"/>
        <v>0.32400000000000001</v>
      </c>
      <c r="CE169" s="199">
        <f t="shared" si="57"/>
        <v>7.511524648390866</v>
      </c>
      <c r="CF169" s="29" t="s">
        <v>25</v>
      </c>
      <c r="CG169" s="29" t="s">
        <v>26</v>
      </c>
      <c r="CH169" s="44">
        <f>INDEX(LINEST(CE165:CE184,$D165:$D184),2)</f>
        <v>7.7665087947942251</v>
      </c>
      <c r="CI169" s="179">
        <f t="shared" si="58"/>
        <v>5284</v>
      </c>
      <c r="CJ169" s="179">
        <f t="shared" si="59"/>
        <v>0.4</v>
      </c>
      <c r="CL169" s="199">
        <f t="shared" si="60"/>
        <v>7.3485875309275928</v>
      </c>
      <c r="CM169" s="29" t="s">
        <v>25</v>
      </c>
      <c r="CN169" s="29" t="s">
        <v>26</v>
      </c>
      <c r="CO169" s="44">
        <f>INDEX(LINEST(CL165:CL184,$D165:$D184),2)</f>
        <v>7.6703737565357546</v>
      </c>
      <c r="CP169" s="179">
        <f t="shared" si="61"/>
        <v>5282</v>
      </c>
      <c r="CQ169" s="179">
        <f t="shared" si="62"/>
        <v>0.48399999999999999</v>
      </c>
      <c r="CS169" s="199">
        <f t="shared" si="63"/>
        <v>7.153833801578843</v>
      </c>
      <c r="CT169" s="29" t="s">
        <v>25</v>
      </c>
      <c r="CU169" s="29" t="s">
        <v>26</v>
      </c>
      <c r="CV169" s="44">
        <f>INDEX(LINEST(CS165:CS184,$D165:$D184),2)</f>
        <v>7.6025632709523805</v>
      </c>
      <c r="CW169" s="179">
        <f t="shared" si="64"/>
        <v>5283</v>
      </c>
      <c r="CX169" s="179">
        <f t="shared" si="65"/>
        <v>0.441</v>
      </c>
      <c r="CZ169" s="199">
        <f t="shared" si="66"/>
        <v>6.9117473002516743</v>
      </c>
      <c r="DA169" s="29" t="s">
        <v>25</v>
      </c>
      <c r="DB169" s="29" t="s">
        <v>26</v>
      </c>
      <c r="DC169" s="44">
        <f>INDEX(LINEST(CZ165:CZ184,$D165:$D184),2)</f>
        <v>7.952766180905158</v>
      </c>
      <c r="DD169" s="179">
        <f t="shared" si="67"/>
        <v>5370</v>
      </c>
      <c r="DE169" s="179">
        <f t="shared" si="68"/>
        <v>4.3559999999999999</v>
      </c>
    </row>
    <row r="170" spans="1:109" ht="15" customHeight="1">
      <c r="A170" s="21">
        <f t="shared" si="22"/>
        <v>1999</v>
      </c>
      <c r="B170" s="176">
        <f t="shared" si="22"/>
        <v>5212</v>
      </c>
      <c r="C170" s="193">
        <f t="shared" si="23"/>
        <v>7.2875606403097235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-6.7236574483412803E-2</v>
      </c>
      <c r="H170" s="26"/>
      <c r="I170" s="179">
        <f t="shared" si="24"/>
        <v>5182</v>
      </c>
      <c r="J170" s="180">
        <f t="shared" si="25"/>
        <v>0.57559478127398311</v>
      </c>
      <c r="K170" s="179">
        <f t="shared" si="26"/>
        <v>0.9</v>
      </c>
      <c r="M170" s="199">
        <f t="shared" si="27"/>
        <v>8.558718938244736</v>
      </c>
      <c r="N170" s="29" t="s">
        <v>27</v>
      </c>
      <c r="O170" s="29" t="s">
        <v>28</v>
      </c>
      <c r="P170" s="44">
        <f>INDEX(LINEST(M165:M184,$D165:$D184),1)</f>
        <v>-1.5220116478020598E-2</v>
      </c>
      <c r="Q170" s="179">
        <f t="shared" si="28"/>
        <v>5217</v>
      </c>
      <c r="R170" s="179">
        <f t="shared" si="29"/>
        <v>2.5000000000000001E-2</v>
      </c>
      <c r="T170" s="199">
        <f t="shared" si="30"/>
        <v>8.3456928732538653</v>
      </c>
      <c r="U170" s="29" t="s">
        <v>27</v>
      </c>
      <c r="V170" s="29" t="s">
        <v>28</v>
      </c>
      <c r="W170" s="44">
        <f>INDEX(LINEST(T165:T184,$D165:$D184),1)</f>
        <v>-1.9106657498697499E-2</v>
      </c>
      <c r="X170" s="179">
        <f t="shared" si="31"/>
        <v>5214</v>
      </c>
      <c r="Y170" s="179">
        <f t="shared" si="32"/>
        <v>4.0000000000000001E-3</v>
      </c>
      <c r="AA170" s="199">
        <f t="shared" si="33"/>
        <v>8.2781742909437384</v>
      </c>
      <c r="AB170" s="29" t="s">
        <v>27</v>
      </c>
      <c r="AC170" s="29" t="s">
        <v>28</v>
      </c>
      <c r="AD170" s="44">
        <f>INDEX(LINEST(AA165:AA184,$D165:$D184),1)</f>
        <v>-2.0552836784662111E-2</v>
      </c>
      <c r="AE170" s="179">
        <f t="shared" si="34"/>
        <v>5213</v>
      </c>
      <c r="AF170" s="179">
        <f t="shared" si="35"/>
        <v>1E-3</v>
      </c>
      <c r="AH170" s="199">
        <f t="shared" si="36"/>
        <v>8.2057647252344559</v>
      </c>
      <c r="AI170" s="29" t="s">
        <v>27</v>
      </c>
      <c r="AJ170" s="29" t="s">
        <v>28</v>
      </c>
      <c r="AK170" s="44">
        <f>INDEX(LINEST(AH165:AH184,$D165:$D184),1)</f>
        <v>-2.2238168999111942E-2</v>
      </c>
      <c r="AL170" s="179">
        <f t="shared" si="37"/>
        <v>5211</v>
      </c>
      <c r="AM170" s="179">
        <f t="shared" si="38"/>
        <v>1E-3</v>
      </c>
      <c r="AO170" s="199">
        <f t="shared" si="39"/>
        <v>8.1276998528177717</v>
      </c>
      <c r="AP170" s="29" t="s">
        <v>27</v>
      </c>
      <c r="AQ170" s="29" t="s">
        <v>28</v>
      </c>
      <c r="AR170" s="44">
        <f>INDEX(LINEST(AO165:AO184,$D165:$D184),1)</f>
        <v>-2.4228053802625726E-2</v>
      </c>
      <c r="AS170" s="179">
        <f t="shared" si="40"/>
        <v>5210</v>
      </c>
      <c r="AT170" s="179">
        <f t="shared" si="41"/>
        <v>4.0000000000000001E-3</v>
      </c>
      <c r="AV170" s="199">
        <f t="shared" si="42"/>
        <v>8.043020885298283</v>
      </c>
      <c r="AW170" s="29" t="s">
        <v>27</v>
      </c>
      <c r="AX170" s="29" t="s">
        <v>28</v>
      </c>
      <c r="AY170" s="44">
        <f>INDEX(LINEST(AV165:AV184,$D165:$D184),1)</f>
        <v>-2.6614474853593584E-2</v>
      </c>
      <c r="AZ170" s="179">
        <f t="shared" si="43"/>
        <v>5208</v>
      </c>
      <c r="BA170" s="179">
        <f t="shared" si="44"/>
        <v>1.6E-2</v>
      </c>
      <c r="BC170" s="199">
        <f t="shared" si="45"/>
        <v>7.9505024348088513</v>
      </c>
      <c r="BD170" s="29" t="s">
        <v>27</v>
      </c>
      <c r="BE170" s="29" t="s">
        <v>28</v>
      </c>
      <c r="BF170" s="44">
        <f>INDEX(LINEST(BC165:BC184,$D165:$D184),1)</f>
        <v>-2.9531270018479452E-2</v>
      </c>
      <c r="BG170" s="179">
        <f t="shared" si="46"/>
        <v>5206</v>
      </c>
      <c r="BH170" s="179">
        <f t="shared" si="47"/>
        <v>3.5999999999999997E-2</v>
      </c>
      <c r="BJ170" s="199">
        <f t="shared" si="48"/>
        <v>7.8485434824566793</v>
      </c>
      <c r="BK170" s="29" t="s">
        <v>27</v>
      </c>
      <c r="BL170" s="29" t="s">
        <v>28</v>
      </c>
      <c r="BM170" s="44">
        <f>INDEX(LINEST(BJ165:BJ184,$D165:$D184),1)</f>
        <v>-3.3181516467349514E-2</v>
      </c>
      <c r="BN170" s="179">
        <f t="shared" si="49"/>
        <v>5203</v>
      </c>
      <c r="BO170" s="179">
        <f t="shared" si="50"/>
        <v>8.1000000000000003E-2</v>
      </c>
      <c r="BQ170" s="199">
        <f t="shared" si="51"/>
        <v>7.7349961940227807</v>
      </c>
      <c r="BR170" s="29" t="s">
        <v>27</v>
      </c>
      <c r="BS170" s="29" t="s">
        <v>28</v>
      </c>
      <c r="BT170" s="44">
        <f>INDEX(LINEST(BQ165:BQ184,$D165:$D184),1)</f>
        <v>-3.7890250442038489E-2</v>
      </c>
      <c r="BU170" s="179">
        <f t="shared" si="52"/>
        <v>5200</v>
      </c>
      <c r="BV170" s="179">
        <f t="shared" si="53"/>
        <v>0.14399999999999999</v>
      </c>
      <c r="BX170" s="199">
        <f t="shared" si="54"/>
        <v>7.60688453121963</v>
      </c>
      <c r="BY170" s="29" t="s">
        <v>27</v>
      </c>
      <c r="BZ170" s="29" t="s">
        <v>28</v>
      </c>
      <c r="CA170" s="44">
        <f>INDEX(LINEST(BX165:BX184,$D165:$D184),1)</f>
        <v>-4.4215844579248403E-2</v>
      </c>
      <c r="CB170" s="179">
        <f t="shared" si="55"/>
        <v>5196</v>
      </c>
      <c r="CC170" s="179">
        <f t="shared" si="56"/>
        <v>0.25600000000000001</v>
      </c>
      <c r="CE170" s="199">
        <f t="shared" si="57"/>
        <v>7.4599147662411047</v>
      </c>
      <c r="CF170" s="29" t="s">
        <v>27</v>
      </c>
      <c r="CG170" s="29" t="s">
        <v>28</v>
      </c>
      <c r="CH170" s="44">
        <f>INDEX(LINEST(CE165:CE184,$D165:$D184),1)</f>
        <v>-5.3217611922533464E-2</v>
      </c>
      <c r="CI170" s="179">
        <f t="shared" si="58"/>
        <v>5190</v>
      </c>
      <c r="CJ170" s="179">
        <f t="shared" si="59"/>
        <v>0.48399999999999999</v>
      </c>
      <c r="CL170" s="199">
        <f t="shared" si="60"/>
        <v>7.2875606403097235</v>
      </c>
      <c r="CM170" s="29" t="s">
        <v>27</v>
      </c>
      <c r="CN170" s="29" t="s">
        <v>28</v>
      </c>
      <c r="CO170" s="44">
        <f>INDEX(LINEST(CL165:CL184,$D165:$D184),1)</f>
        <v>-6.7236574483412803E-2</v>
      </c>
      <c r="CP170" s="179">
        <f t="shared" si="61"/>
        <v>5182</v>
      </c>
      <c r="CQ170" s="179">
        <f t="shared" si="62"/>
        <v>0.9</v>
      </c>
      <c r="CS170" s="199">
        <f t="shared" si="63"/>
        <v>7.0791843946096682</v>
      </c>
      <c r="CT170" s="29" t="s">
        <v>27</v>
      </c>
      <c r="CU170" s="29" t="s">
        <v>28</v>
      </c>
      <c r="CV170" s="44">
        <f>INDEX(LINEST(CS165:CS184,$D165:$D184),1)</f>
        <v>-9.3117443598868699E-2</v>
      </c>
      <c r="CW170" s="179">
        <f t="shared" si="64"/>
        <v>5171</v>
      </c>
      <c r="CX170" s="179">
        <f t="shared" si="65"/>
        <v>1.681</v>
      </c>
      <c r="CZ170" s="199">
        <f t="shared" si="66"/>
        <v>6.815639990074331</v>
      </c>
      <c r="DA170" s="29" t="s">
        <v>27</v>
      </c>
      <c r="DB170" s="29" t="s">
        <v>28</v>
      </c>
      <c r="DC170" s="44">
        <f>INDEX(LINEST(CZ165:CZ184,$D165:$D184),1)</f>
        <v>-0.19547063861396452</v>
      </c>
      <c r="DD170" s="179">
        <f t="shared" si="67"/>
        <v>5180</v>
      </c>
      <c r="DE170" s="179">
        <f t="shared" si="68"/>
        <v>1.024</v>
      </c>
    </row>
    <row r="171" spans="1:109" ht="15" customHeight="1">
      <c r="A171" s="21">
        <f t="shared" si="22"/>
        <v>2000</v>
      </c>
      <c r="B171" s="176">
        <f t="shared" si="22"/>
        <v>5147</v>
      </c>
      <c r="C171" s="193">
        <f t="shared" si="23"/>
        <v>7.2420823592569619</v>
      </c>
      <c r="D171" s="22">
        <v>7</v>
      </c>
      <c r="H171" s="26"/>
      <c r="I171" s="179">
        <f t="shared" si="24"/>
        <v>5089</v>
      </c>
      <c r="J171" s="180">
        <f t="shared" si="25"/>
        <v>1.1268700213716727</v>
      </c>
      <c r="K171" s="179">
        <f t="shared" si="26"/>
        <v>3.3639999999999999</v>
      </c>
      <c r="M171" s="199">
        <f t="shared" si="27"/>
        <v>8.546169299652755</v>
      </c>
      <c r="N171" s="27"/>
      <c r="O171" s="27"/>
      <c r="P171" s="27"/>
      <c r="Q171" s="179">
        <f t="shared" si="28"/>
        <v>5138</v>
      </c>
      <c r="R171" s="179">
        <f t="shared" si="29"/>
        <v>8.1000000000000003E-2</v>
      </c>
      <c r="T171" s="199">
        <f t="shared" si="30"/>
        <v>8.3301404602463816</v>
      </c>
      <c r="U171" s="27"/>
      <c r="V171" s="27"/>
      <c r="W171" s="27"/>
      <c r="X171" s="179">
        <f t="shared" si="31"/>
        <v>5134</v>
      </c>
      <c r="Y171" s="179">
        <f t="shared" si="32"/>
        <v>0.16900000000000001</v>
      </c>
      <c r="AA171" s="199">
        <f t="shared" si="33"/>
        <v>8.2615264483964683</v>
      </c>
      <c r="AB171" s="27"/>
      <c r="AC171" s="27"/>
      <c r="AD171" s="27"/>
      <c r="AE171" s="179">
        <f t="shared" si="34"/>
        <v>5133</v>
      </c>
      <c r="AF171" s="179">
        <f t="shared" si="35"/>
        <v>0.19600000000000001</v>
      </c>
      <c r="AH171" s="199">
        <f t="shared" si="36"/>
        <v>8.1878554436956232</v>
      </c>
      <c r="AI171" s="27"/>
      <c r="AJ171" s="27"/>
      <c r="AK171" s="27"/>
      <c r="AL171" s="179">
        <f t="shared" si="37"/>
        <v>5131</v>
      </c>
      <c r="AM171" s="179">
        <f t="shared" si="38"/>
        <v>0.25600000000000001</v>
      </c>
      <c r="AO171" s="199">
        <f t="shared" si="39"/>
        <v>8.1083222901732395</v>
      </c>
      <c r="AP171" s="27"/>
      <c r="AQ171" s="27"/>
      <c r="AR171" s="27"/>
      <c r="AS171" s="179">
        <f t="shared" si="40"/>
        <v>5129</v>
      </c>
      <c r="AT171" s="179">
        <f t="shared" si="41"/>
        <v>0.32400000000000001</v>
      </c>
      <c r="AV171" s="199">
        <f t="shared" si="42"/>
        <v>8.0219127789857083</v>
      </c>
      <c r="AW171" s="27"/>
      <c r="AX171" s="27"/>
      <c r="AY171" s="27"/>
      <c r="AZ171" s="179">
        <f t="shared" si="43"/>
        <v>5126</v>
      </c>
      <c r="BA171" s="179">
        <f t="shared" si="44"/>
        <v>0.441</v>
      </c>
      <c r="BC171" s="199">
        <f t="shared" si="45"/>
        <v>7.927324360309794</v>
      </c>
      <c r="BD171" s="27"/>
      <c r="BE171" s="27"/>
      <c r="BF171" s="27"/>
      <c r="BG171" s="179">
        <f t="shared" si="46"/>
        <v>5124</v>
      </c>
      <c r="BH171" s="179">
        <f t="shared" si="47"/>
        <v>0.52900000000000003</v>
      </c>
      <c r="BJ171" s="199">
        <f t="shared" si="48"/>
        <v>7.8228452902797736</v>
      </c>
      <c r="BK171" s="27"/>
      <c r="BL171" s="27"/>
      <c r="BM171" s="27"/>
      <c r="BN171" s="179">
        <f t="shared" si="49"/>
        <v>5120</v>
      </c>
      <c r="BO171" s="179">
        <f t="shared" si="50"/>
        <v>0.72899999999999998</v>
      </c>
      <c r="BQ171" s="199">
        <f t="shared" si="51"/>
        <v>7.7061629701995757</v>
      </c>
      <c r="BR171" s="27"/>
      <c r="BS171" s="27"/>
      <c r="BT171" s="27"/>
      <c r="BU171" s="179">
        <f t="shared" si="52"/>
        <v>5115</v>
      </c>
      <c r="BV171" s="179">
        <f t="shared" si="53"/>
        <v>1.024</v>
      </c>
      <c r="BX171" s="199">
        <f t="shared" si="54"/>
        <v>7.5740450053721995</v>
      </c>
      <c r="BY171" s="27"/>
      <c r="BZ171" s="27"/>
      <c r="CA171" s="27"/>
      <c r="CB171" s="179">
        <f t="shared" si="55"/>
        <v>5109</v>
      </c>
      <c r="CC171" s="179">
        <f t="shared" si="56"/>
        <v>1.444</v>
      </c>
      <c r="CE171" s="199">
        <f t="shared" si="57"/>
        <v>7.4217757936446471</v>
      </c>
      <c r="CF171" s="27"/>
      <c r="CG171" s="27"/>
      <c r="CH171" s="27"/>
      <c r="CI171" s="179">
        <f t="shared" si="58"/>
        <v>5101</v>
      </c>
      <c r="CJ171" s="179">
        <f t="shared" si="59"/>
        <v>2.1160000000000001</v>
      </c>
      <c r="CL171" s="199">
        <f t="shared" si="60"/>
        <v>7.2420823592569619</v>
      </c>
      <c r="CM171" s="27"/>
      <c r="CN171" s="27"/>
      <c r="CO171" s="27"/>
      <c r="CP171" s="179">
        <f t="shared" si="61"/>
        <v>5089</v>
      </c>
      <c r="CQ171" s="179">
        <f t="shared" si="62"/>
        <v>3.3639999999999999</v>
      </c>
      <c r="CS171" s="199">
        <f t="shared" si="63"/>
        <v>7.0228680860826413</v>
      </c>
      <c r="CT171" s="27"/>
      <c r="CU171" s="27"/>
      <c r="CV171" s="27"/>
      <c r="CW171" s="179">
        <f t="shared" si="64"/>
        <v>5069</v>
      </c>
      <c r="CX171" s="179">
        <f t="shared" si="65"/>
        <v>6.0839999999999996</v>
      </c>
      <c r="CZ171" s="199">
        <f t="shared" si="66"/>
        <v>6.7417006946520548</v>
      </c>
      <c r="DA171" s="27"/>
      <c r="DB171" s="27"/>
      <c r="DC171" s="27"/>
      <c r="DD171" s="179">
        <f t="shared" si="67"/>
        <v>5024</v>
      </c>
      <c r="DE171" s="179">
        <f t="shared" si="68"/>
        <v>15.129</v>
      </c>
    </row>
    <row r="172" spans="1:109" ht="15" customHeight="1">
      <c r="A172" s="21">
        <f t="shared" si="22"/>
        <v>2001</v>
      </c>
      <c r="B172" s="176">
        <f t="shared" si="22"/>
        <v>5014</v>
      </c>
      <c r="C172" s="193">
        <f t="shared" si="23"/>
        <v>7.1420365747068031</v>
      </c>
      <c r="D172" s="22">
        <v>8</v>
      </c>
      <c r="E172" s="5" t="s">
        <v>29</v>
      </c>
      <c r="F172" s="45">
        <f>EXP(G169)</f>
        <v>2143.8825856509793</v>
      </c>
      <c r="G172" s="27"/>
      <c r="H172" s="47"/>
      <c r="I172" s="179">
        <f t="shared" si="24"/>
        <v>5002</v>
      </c>
      <c r="J172" s="180">
        <f t="shared" si="25"/>
        <v>0.23932987634623054</v>
      </c>
      <c r="K172" s="179">
        <f t="shared" si="26"/>
        <v>0.14399999999999999</v>
      </c>
      <c r="M172" s="199">
        <f t="shared" si="27"/>
        <v>8.5199892787182385</v>
      </c>
      <c r="N172" s="29" t="s">
        <v>29</v>
      </c>
      <c r="O172" s="61">
        <f>EXP(P169)</f>
        <v>5715.8150262384488</v>
      </c>
      <c r="P172" s="27"/>
      <c r="Q172" s="179">
        <f t="shared" si="28"/>
        <v>5061</v>
      </c>
      <c r="R172" s="179">
        <f t="shared" si="29"/>
        <v>2.2090000000000001</v>
      </c>
      <c r="T172" s="199">
        <f t="shared" si="30"/>
        <v>8.2975435293562843</v>
      </c>
      <c r="U172" s="29" t="s">
        <v>29</v>
      </c>
      <c r="V172" s="61">
        <f>EXP(W169)</f>
        <v>4725.7113863402728</v>
      </c>
      <c r="W172" s="27"/>
      <c r="X172" s="179">
        <f t="shared" si="31"/>
        <v>5056</v>
      </c>
      <c r="Y172" s="179">
        <f t="shared" si="32"/>
        <v>1.764</v>
      </c>
      <c r="AA172" s="199">
        <f t="shared" si="33"/>
        <v>8.2265734749771138</v>
      </c>
      <c r="AB172" s="29" t="s">
        <v>29</v>
      </c>
      <c r="AC172" s="61">
        <f>EXP(AD169)</f>
        <v>4454.5170087427023</v>
      </c>
      <c r="AD172" s="27"/>
      <c r="AE172" s="179">
        <f t="shared" si="34"/>
        <v>5054</v>
      </c>
      <c r="AF172" s="179">
        <f t="shared" si="35"/>
        <v>1.6</v>
      </c>
      <c r="AH172" s="199">
        <f t="shared" si="36"/>
        <v>8.1501792696823259</v>
      </c>
      <c r="AI172" s="29" t="s">
        <v>29</v>
      </c>
      <c r="AJ172" s="61">
        <f>EXP(AK169)</f>
        <v>4184.037805955667</v>
      </c>
      <c r="AK172" s="27"/>
      <c r="AL172" s="179">
        <f t="shared" si="37"/>
        <v>5052</v>
      </c>
      <c r="AM172" s="179">
        <f t="shared" si="38"/>
        <v>1.444</v>
      </c>
      <c r="AO172" s="199">
        <f t="shared" si="39"/>
        <v>8.0674626670100569</v>
      </c>
      <c r="AP172" s="29" t="s">
        <v>29</v>
      </c>
      <c r="AQ172" s="61">
        <f>EXP(AR169)</f>
        <v>3914.4961002076798</v>
      </c>
      <c r="AR172" s="27"/>
      <c r="AS172" s="179">
        <f t="shared" si="40"/>
        <v>5050</v>
      </c>
      <c r="AT172" s="179">
        <f t="shared" si="41"/>
        <v>1.296</v>
      </c>
      <c r="AV172" s="199">
        <f t="shared" si="42"/>
        <v>7.9772819867551501</v>
      </c>
      <c r="AW172" s="29" t="s">
        <v>29</v>
      </c>
      <c r="AX172" s="61">
        <f>EXP(AY169)</f>
        <v>3646.2170271954183</v>
      </c>
      <c r="AY172" s="27"/>
      <c r="AZ172" s="179">
        <f t="shared" si="43"/>
        <v>5047</v>
      </c>
      <c r="BA172" s="179">
        <f t="shared" si="44"/>
        <v>1.089</v>
      </c>
      <c r="BC172" s="199">
        <f t="shared" si="45"/>
        <v>7.8781553365033243</v>
      </c>
      <c r="BD172" s="29" t="s">
        <v>29</v>
      </c>
      <c r="BE172" s="61">
        <f>EXP(BF169)</f>
        <v>3379.6958181824361</v>
      </c>
      <c r="BF172" s="27"/>
      <c r="BG172" s="179">
        <f t="shared" si="46"/>
        <v>5044</v>
      </c>
      <c r="BH172" s="179">
        <f t="shared" si="47"/>
        <v>0.9</v>
      </c>
      <c r="BJ172" s="199">
        <f t="shared" si="48"/>
        <v>7.7681103785259884</v>
      </c>
      <c r="BK172" s="29" t="s">
        <v>29</v>
      </c>
      <c r="BL172" s="61">
        <f>EXP(BM169)</f>
        <v>3115.7260259575714</v>
      </c>
      <c r="BM172" s="27"/>
      <c r="BN172" s="179">
        <f t="shared" si="49"/>
        <v>5039</v>
      </c>
      <c r="BO172" s="179">
        <f t="shared" si="50"/>
        <v>0.625</v>
      </c>
      <c r="BQ172" s="199">
        <f t="shared" si="51"/>
        <v>7.6444407615565657</v>
      </c>
      <c r="BR172" s="29" t="s">
        <v>29</v>
      </c>
      <c r="BS172" s="61">
        <f>EXP(BT169)</f>
        <v>2855.664867660701</v>
      </c>
      <c r="BT172" s="27"/>
      <c r="BU172" s="179">
        <f t="shared" si="52"/>
        <v>5034</v>
      </c>
      <c r="BV172" s="179">
        <f t="shared" si="53"/>
        <v>0.4</v>
      </c>
      <c r="BX172" s="199">
        <f t="shared" si="54"/>
        <v>7.5032896306750816</v>
      </c>
      <c r="BY172" s="29" t="s">
        <v>29</v>
      </c>
      <c r="BZ172" s="61">
        <f>EXP(CA169)</f>
        <v>2602.0452051194188</v>
      </c>
      <c r="CA172" s="27"/>
      <c r="CB172" s="179">
        <f t="shared" si="55"/>
        <v>5027</v>
      </c>
      <c r="CC172" s="179">
        <f t="shared" si="56"/>
        <v>0.16900000000000001</v>
      </c>
      <c r="CE172" s="199">
        <f t="shared" si="57"/>
        <v>7.3388881338388794</v>
      </c>
      <c r="CF172" s="29" t="s">
        <v>29</v>
      </c>
      <c r="CG172" s="61">
        <f>EXP(CH169)</f>
        <v>2360.2168863534093</v>
      </c>
      <c r="CH172" s="27"/>
      <c r="CI172" s="179">
        <f t="shared" si="58"/>
        <v>5017</v>
      </c>
      <c r="CJ172" s="179">
        <f t="shared" si="59"/>
        <v>8.9999999999999993E-3</v>
      </c>
      <c r="CL172" s="199">
        <f t="shared" si="60"/>
        <v>7.1420365747068031</v>
      </c>
      <c r="CM172" s="29" t="s">
        <v>29</v>
      </c>
      <c r="CN172" s="61">
        <f>EXP(CO169)</f>
        <v>2143.8825856509793</v>
      </c>
      <c r="CO172" s="27"/>
      <c r="CP172" s="179">
        <f t="shared" si="61"/>
        <v>5002</v>
      </c>
      <c r="CQ172" s="179">
        <f t="shared" si="62"/>
        <v>0.14399999999999999</v>
      </c>
      <c r="CS172" s="199">
        <f t="shared" si="63"/>
        <v>6.8966943316227125</v>
      </c>
      <c r="CT172" s="29" t="s">
        <v>29</v>
      </c>
      <c r="CU172" s="61">
        <f>EXP(CV169)</f>
        <v>2003.3243826427733</v>
      </c>
      <c r="CV172" s="27"/>
      <c r="CW172" s="179">
        <f t="shared" si="64"/>
        <v>4976</v>
      </c>
      <c r="CX172" s="179">
        <f t="shared" si="65"/>
        <v>1.444</v>
      </c>
      <c r="CZ172" s="199">
        <f t="shared" si="66"/>
        <v>6.5708829623395841</v>
      </c>
      <c r="DA172" s="29" t="s">
        <v>29</v>
      </c>
      <c r="DB172" s="61">
        <f>EXP(DC169)</f>
        <v>2843.4295223325639</v>
      </c>
      <c r="DC172" s="27"/>
      <c r="DD172" s="179">
        <f t="shared" si="67"/>
        <v>4895</v>
      </c>
      <c r="DE172" s="179">
        <f t="shared" si="68"/>
        <v>14.161</v>
      </c>
    </row>
    <row r="173" spans="1:109" ht="15" customHeight="1">
      <c r="A173" s="21">
        <f t="shared" si="22"/>
        <v>2002</v>
      </c>
      <c r="B173" s="176">
        <f t="shared" si="22"/>
        <v>4897</v>
      </c>
      <c r="C173" s="193">
        <f t="shared" si="23"/>
        <v>7.0449051171293711</v>
      </c>
      <c r="D173" s="22">
        <v>9</v>
      </c>
      <c r="E173" s="5" t="s">
        <v>30</v>
      </c>
      <c r="F173" s="46">
        <f>EXP(G170)-1</f>
        <v>-6.5026015816671223E-2</v>
      </c>
      <c r="G173" s="27"/>
      <c r="H173" s="47"/>
      <c r="I173" s="179">
        <f t="shared" si="24"/>
        <v>4921</v>
      </c>
      <c r="J173" s="180">
        <f t="shared" si="25"/>
        <v>0.49009597712885444</v>
      </c>
      <c r="K173" s="179">
        <f t="shared" si="26"/>
        <v>0.57599999999999996</v>
      </c>
      <c r="M173" s="199">
        <f t="shared" si="27"/>
        <v>8.4963780517023171</v>
      </c>
      <c r="N173" s="29" t="s">
        <v>30</v>
      </c>
      <c r="O173" s="62">
        <f>EXP(P170)-1</f>
        <v>-1.5104875904330406E-2</v>
      </c>
      <c r="P173" s="27"/>
      <c r="Q173" s="179">
        <f t="shared" si="28"/>
        <v>4984</v>
      </c>
      <c r="R173" s="179">
        <f t="shared" si="29"/>
        <v>7.569</v>
      </c>
      <c r="T173" s="199">
        <f t="shared" si="30"/>
        <v>8.2679623053387097</v>
      </c>
      <c r="U173" s="29" t="s">
        <v>30</v>
      </c>
      <c r="V173" s="62">
        <f>EXP(W170)-1</f>
        <v>-1.8925282313081881E-2</v>
      </c>
      <c r="W173" s="27"/>
      <c r="X173" s="179">
        <f t="shared" si="31"/>
        <v>4979</v>
      </c>
      <c r="Y173" s="179">
        <f t="shared" si="32"/>
        <v>6.7240000000000002</v>
      </c>
      <c r="AA173" s="199">
        <f t="shared" si="33"/>
        <v>8.1947816384433594</v>
      </c>
      <c r="AB173" s="29" t="s">
        <v>30</v>
      </c>
      <c r="AC173" s="62">
        <f>EXP(AD170)-1</f>
        <v>-2.0343066815394439E-2</v>
      </c>
      <c r="AD173" s="27"/>
      <c r="AE173" s="179">
        <f t="shared" si="34"/>
        <v>4977</v>
      </c>
      <c r="AF173" s="179">
        <f t="shared" si="35"/>
        <v>6.4</v>
      </c>
      <c r="AH173" s="199">
        <f t="shared" si="36"/>
        <v>8.1158197012113273</v>
      </c>
      <c r="AI173" s="29" t="s">
        <v>30</v>
      </c>
      <c r="AJ173" s="62">
        <f>EXP(AK170)-1</f>
        <v>-2.1992723703585182E-2</v>
      </c>
      <c r="AK173" s="27"/>
      <c r="AL173" s="179">
        <f t="shared" si="37"/>
        <v>4975</v>
      </c>
      <c r="AM173" s="179">
        <f t="shared" si="38"/>
        <v>6.0839999999999996</v>
      </c>
      <c r="AO173" s="199">
        <f t="shared" si="39"/>
        <v>8.0300840942675631</v>
      </c>
      <c r="AP173" s="29" t="s">
        <v>30</v>
      </c>
      <c r="AQ173" s="62">
        <f>EXP(AR170)-1</f>
        <v>-2.3936910524984256E-2</v>
      </c>
      <c r="AR173" s="27"/>
      <c r="AS173" s="179">
        <f t="shared" si="40"/>
        <v>4973</v>
      </c>
      <c r="AT173" s="179">
        <f t="shared" si="41"/>
        <v>5.7759999999999998</v>
      </c>
      <c r="AV173" s="199">
        <f t="shared" si="42"/>
        <v>7.9363026932019594</v>
      </c>
      <c r="AW173" s="29" t="s">
        <v>30</v>
      </c>
      <c r="AX173" s="62">
        <f>EXP(AY170)-1</f>
        <v>-2.6263430896056872E-2</v>
      </c>
      <c r="AY173" s="27"/>
      <c r="AZ173" s="179">
        <f t="shared" si="43"/>
        <v>4970</v>
      </c>
      <c r="BA173" s="179">
        <f t="shared" si="44"/>
        <v>5.3289999999999997</v>
      </c>
      <c r="BC173" s="199">
        <f t="shared" si="45"/>
        <v>7.8328075165248645</v>
      </c>
      <c r="BD173" s="29" t="s">
        <v>30</v>
      </c>
      <c r="BE173" s="62">
        <f>EXP(BF170)-1</f>
        <v>-2.9099482910601826E-2</v>
      </c>
      <c r="BF173" s="27"/>
      <c r="BG173" s="179">
        <f t="shared" si="46"/>
        <v>4966</v>
      </c>
      <c r="BH173" s="179">
        <f t="shared" si="47"/>
        <v>4.7610000000000001</v>
      </c>
      <c r="BJ173" s="199">
        <f t="shared" si="48"/>
        <v>7.7173512721853292</v>
      </c>
      <c r="BK173" s="29" t="s">
        <v>30</v>
      </c>
      <c r="BL173" s="62">
        <f>EXP(BM170)-1</f>
        <v>-3.2637048653952894E-2</v>
      </c>
      <c r="BM173" s="27"/>
      <c r="BN173" s="179">
        <f t="shared" si="49"/>
        <v>4961</v>
      </c>
      <c r="BO173" s="179">
        <f t="shared" si="50"/>
        <v>4.0960000000000001</v>
      </c>
      <c r="BQ173" s="199">
        <f t="shared" si="51"/>
        <v>7.5868035351625807</v>
      </c>
      <c r="BR173" s="29" t="s">
        <v>30</v>
      </c>
      <c r="BS173" s="62">
        <f>EXP(BT170)-1</f>
        <v>-3.7181395990959709E-2</v>
      </c>
      <c r="BT173" s="27"/>
      <c r="BU173" s="179">
        <f t="shared" si="52"/>
        <v>4956</v>
      </c>
      <c r="BV173" s="179">
        <f t="shared" si="53"/>
        <v>3.4809999999999999</v>
      </c>
      <c r="BX173" s="199">
        <f t="shared" si="54"/>
        <v>7.4366172652342266</v>
      </c>
      <c r="BY173" s="29" t="s">
        <v>30</v>
      </c>
      <c r="BZ173" s="62">
        <f>EXP(CA170)-1</f>
        <v>-4.3252573561160301E-2</v>
      </c>
      <c r="CA173" s="27"/>
      <c r="CB173" s="179">
        <f t="shared" si="55"/>
        <v>4948</v>
      </c>
      <c r="CC173" s="179">
        <f t="shared" si="56"/>
        <v>2.601</v>
      </c>
      <c r="CE173" s="199">
        <f t="shared" si="57"/>
        <v>7.259819610363186</v>
      </c>
      <c r="CF173" s="29" t="s">
        <v>30</v>
      </c>
      <c r="CG173" s="62">
        <f>EXP(CH170)-1</f>
        <v>-5.1826343861895663E-2</v>
      </c>
      <c r="CH173" s="27"/>
      <c r="CI173" s="179">
        <f t="shared" si="58"/>
        <v>4937</v>
      </c>
      <c r="CJ173" s="179">
        <f t="shared" si="59"/>
        <v>1.6</v>
      </c>
      <c r="CL173" s="199">
        <f t="shared" si="60"/>
        <v>7.0449051171293711</v>
      </c>
      <c r="CM173" s="29" t="s">
        <v>30</v>
      </c>
      <c r="CN173" s="62">
        <f>EXP(CO170)-1</f>
        <v>-6.5026015816671223E-2</v>
      </c>
      <c r="CO173" s="27"/>
      <c r="CP173" s="179">
        <f t="shared" si="61"/>
        <v>4921</v>
      </c>
      <c r="CQ173" s="179">
        <f t="shared" si="62"/>
        <v>0.57599999999999996</v>
      </c>
      <c r="CS173" s="199">
        <f t="shared" si="63"/>
        <v>6.7707894239089796</v>
      </c>
      <c r="CT173" s="29" t="s">
        <v>30</v>
      </c>
      <c r="CU173" s="62">
        <f>EXP(CV170)-1</f>
        <v>-8.8913507264000491E-2</v>
      </c>
      <c r="CV173" s="27"/>
      <c r="CW173" s="179">
        <f t="shared" si="64"/>
        <v>4892</v>
      </c>
      <c r="CX173" s="179">
        <f t="shared" si="65"/>
        <v>2.5000000000000001E-2</v>
      </c>
      <c r="CZ173" s="199">
        <f t="shared" si="66"/>
        <v>6.3919171133926023</v>
      </c>
      <c r="DA173" s="29" t="s">
        <v>30</v>
      </c>
      <c r="DB173" s="62">
        <f>EXP(DC170)-1</f>
        <v>-0.17755250859203731</v>
      </c>
      <c r="DC173" s="27"/>
      <c r="DD173" s="179">
        <f t="shared" si="67"/>
        <v>4790</v>
      </c>
      <c r="DE173" s="179">
        <f t="shared" si="68"/>
        <v>11.449</v>
      </c>
    </row>
    <row r="174" spans="1:109" ht="15" customHeight="1">
      <c r="A174" s="21">
        <f t="shared" si="22"/>
        <v>2003</v>
      </c>
      <c r="B174" s="176">
        <f t="shared" si="22"/>
        <v>4738</v>
      </c>
      <c r="C174" s="193">
        <f t="shared" si="23"/>
        <v>6.8956826977478682</v>
      </c>
      <c r="D174" s="22">
        <v>10</v>
      </c>
      <c r="G174" s="48"/>
      <c r="H174" s="47"/>
      <c r="I174" s="179">
        <f t="shared" si="24"/>
        <v>4844</v>
      </c>
      <c r="J174" s="180">
        <f t="shared" si="25"/>
        <v>2.2372308991135501</v>
      </c>
      <c r="K174" s="179">
        <f t="shared" si="26"/>
        <v>11.236000000000001</v>
      </c>
      <c r="M174" s="199">
        <f t="shared" si="27"/>
        <v>8.4633703847187309</v>
      </c>
      <c r="N174" s="27"/>
      <c r="O174" s="27"/>
      <c r="P174" s="48"/>
      <c r="Q174" s="179">
        <f t="shared" si="28"/>
        <v>4909</v>
      </c>
      <c r="R174" s="179">
        <f t="shared" si="29"/>
        <v>29.241</v>
      </c>
      <c r="T174" s="199">
        <f t="shared" si="30"/>
        <v>8.2263059880155076</v>
      </c>
      <c r="U174" s="27"/>
      <c r="V174" s="27"/>
      <c r="W174" s="48"/>
      <c r="X174" s="179">
        <f t="shared" si="31"/>
        <v>4904</v>
      </c>
      <c r="Y174" s="179">
        <f t="shared" si="32"/>
        <v>27.556000000000001</v>
      </c>
      <c r="AA174" s="199">
        <f t="shared" si="33"/>
        <v>8.1498905444024228</v>
      </c>
      <c r="AB174" s="27"/>
      <c r="AC174" s="27"/>
      <c r="AD174" s="48"/>
      <c r="AE174" s="179">
        <f t="shared" si="34"/>
        <v>4902</v>
      </c>
      <c r="AF174" s="179">
        <f t="shared" si="35"/>
        <v>26.896000000000001</v>
      </c>
      <c r="AH174" s="199">
        <f t="shared" si="36"/>
        <v>8.067149039910106</v>
      </c>
      <c r="AI174" s="27"/>
      <c r="AJ174" s="27"/>
      <c r="AK174" s="48"/>
      <c r="AL174" s="179">
        <f t="shared" si="37"/>
        <v>4900</v>
      </c>
      <c r="AM174" s="179">
        <f t="shared" si="38"/>
        <v>26.244</v>
      </c>
      <c r="AO174" s="199">
        <f t="shared" si="39"/>
        <v>7.9769387569594343</v>
      </c>
      <c r="AP174" s="27"/>
      <c r="AQ174" s="27"/>
      <c r="AR174" s="48"/>
      <c r="AS174" s="179">
        <f t="shared" si="40"/>
        <v>4897</v>
      </c>
      <c r="AT174" s="179">
        <f t="shared" si="41"/>
        <v>25.280999999999999</v>
      </c>
      <c r="AV174" s="199">
        <f t="shared" si="42"/>
        <v>7.8777763332772599</v>
      </c>
      <c r="AW174" s="27"/>
      <c r="AX174" s="27"/>
      <c r="AY174" s="48"/>
      <c r="AZ174" s="179">
        <f t="shared" si="43"/>
        <v>4894</v>
      </c>
      <c r="BA174" s="179">
        <f t="shared" si="44"/>
        <v>24.335999999999999</v>
      </c>
      <c r="BC174" s="199">
        <f t="shared" si="45"/>
        <v>7.7676872771869077</v>
      </c>
      <c r="BD174" s="27"/>
      <c r="BE174" s="27"/>
      <c r="BF174" s="48"/>
      <c r="BG174" s="179">
        <f t="shared" si="46"/>
        <v>4891</v>
      </c>
      <c r="BH174" s="179">
        <f t="shared" si="47"/>
        <v>23.408999999999999</v>
      </c>
      <c r="BJ174" s="199">
        <f t="shared" si="48"/>
        <v>7.643961949002529</v>
      </c>
      <c r="BK174" s="27"/>
      <c r="BL174" s="27"/>
      <c r="BM174" s="48"/>
      <c r="BN174" s="179">
        <f t="shared" si="49"/>
        <v>4886</v>
      </c>
      <c r="BO174" s="179">
        <f t="shared" si="50"/>
        <v>21.904</v>
      </c>
      <c r="BQ174" s="199">
        <f t="shared" si="51"/>
        <v>7.5027382107548508</v>
      </c>
      <c r="BR174" s="27"/>
      <c r="BS174" s="27"/>
      <c r="BT174" s="48"/>
      <c r="BU174" s="179">
        <f t="shared" si="52"/>
        <v>4880</v>
      </c>
      <c r="BV174" s="179">
        <f t="shared" si="53"/>
        <v>20.164000000000001</v>
      </c>
      <c r="BX174" s="199">
        <f t="shared" si="54"/>
        <v>7.3382381500655889</v>
      </c>
      <c r="BY174" s="27"/>
      <c r="BZ174" s="27"/>
      <c r="CA174" s="48"/>
      <c r="CB174" s="179">
        <f t="shared" si="55"/>
        <v>4872</v>
      </c>
      <c r="CC174" s="179">
        <f t="shared" si="56"/>
        <v>17.956</v>
      </c>
      <c r="CE174" s="199">
        <f t="shared" si="57"/>
        <v>7.1412451223504911</v>
      </c>
      <c r="CF174" s="27"/>
      <c r="CG174" s="27"/>
      <c r="CH174" s="48"/>
      <c r="CI174" s="179">
        <f t="shared" si="58"/>
        <v>4861</v>
      </c>
      <c r="CJ174" s="179">
        <f t="shared" si="59"/>
        <v>15.129</v>
      </c>
      <c r="CL174" s="199">
        <f t="shared" si="60"/>
        <v>6.8956826977478682</v>
      </c>
      <c r="CM174" s="27"/>
      <c r="CN174" s="27"/>
      <c r="CO174" s="48"/>
      <c r="CP174" s="179">
        <f t="shared" si="61"/>
        <v>4844</v>
      </c>
      <c r="CQ174" s="179">
        <f t="shared" si="62"/>
        <v>11.236000000000001</v>
      </c>
      <c r="CS174" s="199">
        <f t="shared" si="63"/>
        <v>6.5694814204142959</v>
      </c>
      <c r="CT174" s="27"/>
      <c r="CU174" s="27"/>
      <c r="CV174" s="48"/>
      <c r="CW174" s="179">
        <f t="shared" si="64"/>
        <v>4814</v>
      </c>
      <c r="CX174" s="179">
        <f t="shared" si="65"/>
        <v>5.7759999999999998</v>
      </c>
      <c r="CZ174" s="199">
        <f t="shared" si="66"/>
        <v>6.0822189103764464</v>
      </c>
      <c r="DA174" s="27"/>
      <c r="DB174" s="27"/>
      <c r="DC174" s="48"/>
      <c r="DD174" s="179">
        <f t="shared" si="67"/>
        <v>4703</v>
      </c>
      <c r="DE174" s="179">
        <f t="shared" si="68"/>
        <v>1.2250000000000001</v>
      </c>
    </row>
    <row r="175" spans="1:109" ht="15" customHeight="1">
      <c r="A175" s="21">
        <f t="shared" si="22"/>
        <v>2004</v>
      </c>
      <c r="B175" s="176">
        <f t="shared" si="22"/>
        <v>4707</v>
      </c>
      <c r="C175" s="193">
        <f t="shared" si="23"/>
        <v>6.8638033914529544</v>
      </c>
      <c r="D175" s="22">
        <v>11</v>
      </c>
      <c r="E175" s="347" t="s">
        <v>7</v>
      </c>
      <c r="F175" s="348"/>
      <c r="G175" s="357">
        <f>I164</f>
        <v>0.99305847415043857</v>
      </c>
      <c r="H175" s="358"/>
      <c r="I175" s="179">
        <f t="shared" si="24"/>
        <v>4773</v>
      </c>
      <c r="J175" s="180">
        <f t="shared" si="25"/>
        <v>1.4021669853409815</v>
      </c>
      <c r="K175" s="179">
        <f t="shared" si="26"/>
        <v>4.3559999999999999</v>
      </c>
      <c r="M175" s="199">
        <f t="shared" si="27"/>
        <v>8.4568060414011423</v>
      </c>
      <c r="N175" s="23" t="s">
        <v>36</v>
      </c>
      <c r="O175" s="44">
        <f>Q164</f>
        <v>0.96988073205345193</v>
      </c>
      <c r="P175" s="48"/>
      <c r="Q175" s="179">
        <f t="shared" si="28"/>
        <v>4835</v>
      </c>
      <c r="R175" s="179">
        <f t="shared" si="29"/>
        <v>16.384</v>
      </c>
      <c r="T175" s="199">
        <f t="shared" si="30"/>
        <v>8.2179782031507322</v>
      </c>
      <c r="U175" s="23" t="s">
        <v>36</v>
      </c>
      <c r="V175" s="44">
        <f>X164</f>
        <v>0.9729189105172229</v>
      </c>
      <c r="W175" s="48"/>
      <c r="X175" s="179">
        <f t="shared" si="31"/>
        <v>4830</v>
      </c>
      <c r="Y175" s="179">
        <f t="shared" si="32"/>
        <v>15.129</v>
      </c>
      <c r="AA175" s="199">
        <f t="shared" si="33"/>
        <v>8.1408984606078523</v>
      </c>
      <c r="AB175" s="23" t="s">
        <v>36</v>
      </c>
      <c r="AC175" s="44">
        <f>AE164</f>
        <v>0.97398378043520706</v>
      </c>
      <c r="AD175" s="48"/>
      <c r="AE175" s="179">
        <f t="shared" si="34"/>
        <v>4828</v>
      </c>
      <c r="AF175" s="179">
        <f t="shared" si="35"/>
        <v>14.641</v>
      </c>
      <c r="AH175" s="199">
        <f t="shared" si="36"/>
        <v>8.0573774885579912</v>
      </c>
      <c r="AI175" s="23" t="s">
        <v>36</v>
      </c>
      <c r="AJ175" s="44">
        <f>AL164</f>
        <v>0.97517627380062322</v>
      </c>
      <c r="AK175" s="48"/>
      <c r="AL175" s="179">
        <f t="shared" si="37"/>
        <v>4826</v>
      </c>
      <c r="AM175" s="179">
        <f t="shared" si="38"/>
        <v>14.161</v>
      </c>
      <c r="AO175" s="199">
        <f t="shared" si="39"/>
        <v>7.9662397765594672</v>
      </c>
      <c r="AP175" s="23" t="s">
        <v>36</v>
      </c>
      <c r="AQ175" s="44">
        <f>AS164</f>
        <v>0.97650243826693706</v>
      </c>
      <c r="AR175" s="48"/>
      <c r="AS175" s="179">
        <f t="shared" si="40"/>
        <v>4824</v>
      </c>
      <c r="AT175" s="179">
        <f t="shared" si="41"/>
        <v>13.689</v>
      </c>
      <c r="AV175" s="199">
        <f t="shared" si="42"/>
        <v>7.8659554139335022</v>
      </c>
      <c r="AW175" s="23" t="s">
        <v>36</v>
      </c>
      <c r="AX175" s="44">
        <f>AZ164</f>
        <v>0.97802273834699438</v>
      </c>
      <c r="AY175" s="48"/>
      <c r="AZ175" s="179">
        <f t="shared" si="43"/>
        <v>4821</v>
      </c>
      <c r="BA175" s="179">
        <f t="shared" si="44"/>
        <v>12.996</v>
      </c>
      <c r="BC175" s="199">
        <f t="shared" si="45"/>
        <v>7.754481547470383</v>
      </c>
      <c r="BD175" s="23" t="s">
        <v>36</v>
      </c>
      <c r="BE175" s="44">
        <f>BG164</f>
        <v>0.97983153080471763</v>
      </c>
      <c r="BF175" s="48"/>
      <c r="BG175" s="179">
        <f t="shared" si="46"/>
        <v>4817</v>
      </c>
      <c r="BH175" s="179">
        <f t="shared" si="47"/>
        <v>12.1</v>
      </c>
      <c r="BJ175" s="199">
        <f t="shared" si="48"/>
        <v>7.6290038896529575</v>
      </c>
      <c r="BK175" s="23" t="s">
        <v>36</v>
      </c>
      <c r="BL175" s="44">
        <f>BN164</f>
        <v>0.98205440775675068</v>
      </c>
      <c r="BM175" s="48"/>
      <c r="BN175" s="179">
        <f t="shared" si="49"/>
        <v>4813</v>
      </c>
      <c r="BO175" s="179">
        <f t="shared" si="50"/>
        <v>11.236000000000001</v>
      </c>
      <c r="BQ175" s="199">
        <f t="shared" si="51"/>
        <v>7.4854916080307543</v>
      </c>
      <c r="BR175" s="23" t="s">
        <v>36</v>
      </c>
      <c r="BS175" s="44">
        <f>BU164</f>
        <v>0.98442288663823496</v>
      </c>
      <c r="BT175" s="48"/>
      <c r="BU175" s="179">
        <f t="shared" si="52"/>
        <v>4807</v>
      </c>
      <c r="BV175" s="179">
        <f t="shared" si="53"/>
        <v>10</v>
      </c>
      <c r="BX175" s="199">
        <f t="shared" si="54"/>
        <v>7.3178761986264957</v>
      </c>
      <c r="BY175" s="23" t="s">
        <v>36</v>
      </c>
      <c r="BZ175" s="44">
        <f>CB164</f>
        <v>0.98725681482313599</v>
      </c>
      <c r="CA175" s="48"/>
      <c r="CB175" s="179">
        <f t="shared" si="55"/>
        <v>4800</v>
      </c>
      <c r="CC175" s="179">
        <f t="shared" si="56"/>
        <v>8.6489999999999991</v>
      </c>
      <c r="CE175" s="199">
        <f t="shared" si="57"/>
        <v>7.1163941440934648</v>
      </c>
      <c r="CF175" s="23" t="s">
        <v>36</v>
      </c>
      <c r="CG175" s="44">
        <f>CI164</f>
        <v>0.99038534999383199</v>
      </c>
      <c r="CH175" s="48"/>
      <c r="CI175" s="179">
        <f t="shared" si="58"/>
        <v>4789</v>
      </c>
      <c r="CJ175" s="179">
        <f t="shared" si="59"/>
        <v>6.7240000000000002</v>
      </c>
      <c r="CL175" s="199">
        <f t="shared" si="60"/>
        <v>6.8638033914529544</v>
      </c>
      <c r="CM175" s="23" t="s">
        <v>36</v>
      </c>
      <c r="CN175" s="44">
        <f>CP164</f>
        <v>0.99305847415043857</v>
      </c>
      <c r="CO175" s="48"/>
      <c r="CP175" s="179">
        <f t="shared" si="61"/>
        <v>4773</v>
      </c>
      <c r="CQ175" s="179">
        <f t="shared" si="62"/>
        <v>4.3559999999999999</v>
      </c>
      <c r="CS175" s="199">
        <f t="shared" si="63"/>
        <v>6.5250296578434623</v>
      </c>
      <c r="CT175" s="23" t="s">
        <v>36</v>
      </c>
      <c r="CU175" s="44">
        <f>CW164</f>
        <v>0.99160409632504931</v>
      </c>
      <c r="CV175" s="48"/>
      <c r="CW175" s="179">
        <f t="shared" si="64"/>
        <v>4744</v>
      </c>
      <c r="CX175" s="179">
        <f t="shared" si="65"/>
        <v>1.369</v>
      </c>
      <c r="CZ175" s="199">
        <f t="shared" si="66"/>
        <v>6.0088131854425946</v>
      </c>
      <c r="DA175" s="23" t="s">
        <v>36</v>
      </c>
      <c r="DB175" s="44">
        <f>DD164</f>
        <v>0.92359944696498408</v>
      </c>
      <c r="DC175" s="48"/>
      <c r="DD175" s="179">
        <f t="shared" si="67"/>
        <v>4631</v>
      </c>
      <c r="DE175" s="179">
        <f t="shared" si="68"/>
        <v>5.7759999999999998</v>
      </c>
    </row>
    <row r="176" spans="1:109" ht="15" customHeight="1">
      <c r="A176" s="21">
        <f t="shared" si="22"/>
        <v>2005</v>
      </c>
      <c r="B176" s="176">
        <f t="shared" si="22"/>
        <v>4679</v>
      </c>
      <c r="C176" s="193">
        <f t="shared" si="23"/>
        <v>6.8341087388138382</v>
      </c>
      <c r="D176" s="22">
        <v>12</v>
      </c>
      <c r="E176" s="347" t="s">
        <v>8</v>
      </c>
      <c r="F176" s="348"/>
      <c r="G176" s="355">
        <f>SUM(K165:K184)</f>
        <v>28.367000000000001</v>
      </c>
      <c r="H176" s="356"/>
      <c r="I176" s="179">
        <f t="shared" si="24"/>
        <v>4707</v>
      </c>
      <c r="J176" s="180">
        <f t="shared" si="25"/>
        <v>0.59841846548407784</v>
      </c>
      <c r="K176" s="179">
        <f t="shared" si="26"/>
        <v>0.78400000000000003</v>
      </c>
      <c r="M176" s="199">
        <f t="shared" si="27"/>
        <v>8.450839690866216</v>
      </c>
      <c r="N176" s="23" t="s">
        <v>37</v>
      </c>
      <c r="O176" s="201">
        <f>SUM(R165:R184)</f>
        <v>119.93900000000001</v>
      </c>
      <c r="P176" s="47"/>
      <c r="Q176" s="179">
        <f t="shared" si="28"/>
        <v>4762</v>
      </c>
      <c r="R176" s="179">
        <f t="shared" si="29"/>
        <v>6.8890000000000002</v>
      </c>
      <c r="T176" s="199">
        <f t="shared" si="30"/>
        <v>8.210396255104774</v>
      </c>
      <c r="U176" s="23" t="s">
        <v>37</v>
      </c>
      <c r="V176" s="201">
        <f>SUM(Y165:Y184)</f>
        <v>108.488</v>
      </c>
      <c r="W176" s="47"/>
      <c r="X176" s="179">
        <f t="shared" si="31"/>
        <v>4757</v>
      </c>
      <c r="Y176" s="179">
        <f t="shared" si="32"/>
        <v>6.0839999999999996</v>
      </c>
      <c r="AA176" s="199">
        <f t="shared" si="33"/>
        <v>8.1327064896932644</v>
      </c>
      <c r="AB176" s="23" t="s">
        <v>37</v>
      </c>
      <c r="AC176" s="201">
        <f>SUM(AF165:AF184)</f>
        <v>104.48499999999999</v>
      </c>
      <c r="AD176" s="47"/>
      <c r="AE176" s="179">
        <f t="shared" si="34"/>
        <v>4756</v>
      </c>
      <c r="AF176" s="179">
        <f t="shared" si="35"/>
        <v>5.9290000000000003</v>
      </c>
      <c r="AH176" s="199">
        <f t="shared" si="36"/>
        <v>8.0484687436688827</v>
      </c>
      <c r="AI176" s="23" t="s">
        <v>37</v>
      </c>
      <c r="AJ176" s="201">
        <f>SUM(AM165:AM184)</f>
        <v>100.01199999999999</v>
      </c>
      <c r="AK176" s="47"/>
      <c r="AL176" s="179">
        <f t="shared" si="37"/>
        <v>4754</v>
      </c>
      <c r="AM176" s="179">
        <f t="shared" si="38"/>
        <v>5.625</v>
      </c>
      <c r="AO176" s="199">
        <f t="shared" si="39"/>
        <v>7.9564767980367819</v>
      </c>
      <c r="AP176" s="23" t="s">
        <v>37</v>
      </c>
      <c r="AQ176" s="201">
        <f>SUM(AT165:AT184)</f>
        <v>95.012999999999977</v>
      </c>
      <c r="AR176" s="47"/>
      <c r="AS176" s="179">
        <f t="shared" si="40"/>
        <v>4752</v>
      </c>
      <c r="AT176" s="179">
        <f t="shared" si="41"/>
        <v>5.3289999999999997</v>
      </c>
      <c r="AV176" s="199">
        <f t="shared" si="42"/>
        <v>7.8551570058813445</v>
      </c>
      <c r="AW176" s="23" t="s">
        <v>37</v>
      </c>
      <c r="AX176" s="201">
        <f>SUM(BA165:BA184)</f>
        <v>89.323999999999984</v>
      </c>
      <c r="AY176" s="47"/>
      <c r="AZ176" s="179">
        <f t="shared" si="43"/>
        <v>4749</v>
      </c>
      <c r="BA176" s="179">
        <f t="shared" si="44"/>
        <v>4.9000000000000004</v>
      </c>
      <c r="BC176" s="199">
        <f t="shared" si="45"/>
        <v>7.7424020218157823</v>
      </c>
      <c r="BD176" s="23" t="s">
        <v>37</v>
      </c>
      <c r="BE176" s="201">
        <f>SUM(BH165:BH184)</f>
        <v>82.420999999999992</v>
      </c>
      <c r="BF176" s="47"/>
      <c r="BG176" s="179">
        <f t="shared" si="46"/>
        <v>4746</v>
      </c>
      <c r="BH176" s="179">
        <f t="shared" si="47"/>
        <v>4.4889999999999999</v>
      </c>
      <c r="BJ176" s="199">
        <f t="shared" si="48"/>
        <v>7.6152983398258147</v>
      </c>
      <c r="BK176" s="23" t="s">
        <v>37</v>
      </c>
      <c r="BL176" s="201">
        <f>SUM(BO165:BO184)</f>
        <v>74.00200000000001</v>
      </c>
      <c r="BM176" s="47"/>
      <c r="BN176" s="179">
        <f t="shared" si="49"/>
        <v>4742</v>
      </c>
      <c r="BO176" s="179">
        <f t="shared" si="50"/>
        <v>3.9689999999999999</v>
      </c>
      <c r="BQ176" s="199">
        <f t="shared" si="51"/>
        <v>7.4696541729321284</v>
      </c>
      <c r="BR176" s="23" t="s">
        <v>37</v>
      </c>
      <c r="BS176" s="201">
        <f>SUM(BV165:BV184)</f>
        <v>64.847000000000008</v>
      </c>
      <c r="BT176" s="47"/>
      <c r="BU176" s="179">
        <f t="shared" si="52"/>
        <v>4737</v>
      </c>
      <c r="BV176" s="179">
        <f t="shared" si="53"/>
        <v>3.3639999999999999</v>
      </c>
      <c r="BX176" s="199">
        <f t="shared" si="54"/>
        <v>7.2991214627107999</v>
      </c>
      <c r="BY176" s="23" t="s">
        <v>37</v>
      </c>
      <c r="BZ176" s="201">
        <f>SUM(CC165:CC184)</f>
        <v>53.591000000000008</v>
      </c>
      <c r="CA176" s="47"/>
      <c r="CB176" s="179">
        <f t="shared" si="55"/>
        <v>4731</v>
      </c>
      <c r="CC176" s="179">
        <f t="shared" si="56"/>
        <v>2.7040000000000002</v>
      </c>
      <c r="CE176" s="199">
        <f t="shared" si="57"/>
        <v>7.0934046258687662</v>
      </c>
      <c r="CF176" s="23" t="s">
        <v>37</v>
      </c>
      <c r="CG176" s="201">
        <f>SUM(CJ165:CJ184)</f>
        <v>40.620000000000005</v>
      </c>
      <c r="CH176" s="47"/>
      <c r="CI176" s="179">
        <f t="shared" si="58"/>
        <v>4721</v>
      </c>
      <c r="CJ176" s="179">
        <f t="shared" si="59"/>
        <v>1.764</v>
      </c>
      <c r="CL176" s="199">
        <f t="shared" si="60"/>
        <v>6.8341087388138382</v>
      </c>
      <c r="CM176" s="23" t="s">
        <v>37</v>
      </c>
      <c r="CN176" s="201">
        <f>SUM(CQ165:CQ184)</f>
        <v>28.367000000000001</v>
      </c>
      <c r="CO176" s="47"/>
      <c r="CP176" s="179">
        <f t="shared" si="61"/>
        <v>4707</v>
      </c>
      <c r="CQ176" s="179">
        <f t="shared" si="62"/>
        <v>0.78400000000000003</v>
      </c>
      <c r="CS176" s="199">
        <f t="shared" si="63"/>
        <v>6.4831073514571989</v>
      </c>
      <c r="CT176" s="23" t="s">
        <v>37</v>
      </c>
      <c r="CU176" s="201">
        <f>SUM(CX165:CX184)</f>
        <v>35.444000000000003</v>
      </c>
      <c r="CV176" s="47"/>
      <c r="CW176" s="179">
        <f t="shared" si="64"/>
        <v>4680</v>
      </c>
      <c r="CX176" s="179">
        <f t="shared" si="65"/>
        <v>1E-3</v>
      </c>
      <c r="CZ176" s="199">
        <f t="shared" si="66"/>
        <v>5.9375362050824263</v>
      </c>
      <c r="DA176" s="23" t="s">
        <v>37</v>
      </c>
      <c r="DB176" s="201">
        <f>SUM(DE165:DE184)</f>
        <v>1399.4519999999998</v>
      </c>
      <c r="DC176" s="47"/>
      <c r="DD176" s="179">
        <f t="shared" si="67"/>
        <v>4572</v>
      </c>
      <c r="DE176" s="179">
        <f t="shared" si="68"/>
        <v>11.449</v>
      </c>
    </row>
    <row r="177" spans="1:109" ht="15" customHeight="1">
      <c r="A177" s="21">
        <f t="shared" si="22"/>
        <v>2006</v>
      </c>
      <c r="B177" s="176">
        <f t="shared" si="22"/>
        <v>4639</v>
      </c>
      <c r="C177" s="193">
        <f t="shared" si="23"/>
        <v>6.7900972355139046</v>
      </c>
      <c r="D177" s="22">
        <v>13</v>
      </c>
      <c r="E177" s="347" t="s">
        <v>9</v>
      </c>
      <c r="F177" s="348"/>
      <c r="G177" s="355">
        <f>SUM(K175:K184)</f>
        <v>8.6009999999999973</v>
      </c>
      <c r="H177" s="356"/>
      <c r="I177" s="179">
        <f t="shared" si="24"/>
        <v>4645</v>
      </c>
      <c r="J177" s="180">
        <f t="shared" si="25"/>
        <v>0.12933821944384566</v>
      </c>
      <c r="K177" s="179">
        <f t="shared" si="26"/>
        <v>3.5999999999999997E-2</v>
      </c>
      <c r="M177" s="199">
        <f t="shared" si="27"/>
        <v>8.4422541047517434</v>
      </c>
      <c r="N177" s="27"/>
      <c r="O177" s="63"/>
      <c r="P177" s="27"/>
      <c r="Q177" s="179">
        <f t="shared" si="28"/>
        <v>4690</v>
      </c>
      <c r="R177" s="179">
        <f t="shared" si="29"/>
        <v>2.601</v>
      </c>
      <c r="T177" s="199">
        <f t="shared" si="30"/>
        <v>8.1994641976121603</v>
      </c>
      <c r="U177" s="27"/>
      <c r="V177" s="63"/>
      <c r="W177" s="27"/>
      <c r="X177" s="179">
        <f t="shared" si="31"/>
        <v>4686</v>
      </c>
      <c r="Y177" s="179">
        <f t="shared" si="32"/>
        <v>2.2090000000000001</v>
      </c>
      <c r="AA177" s="199">
        <f t="shared" si="33"/>
        <v>8.1208860210928382</v>
      </c>
      <c r="AB177" s="27"/>
      <c r="AC177" s="63"/>
      <c r="AD177" s="27"/>
      <c r="AE177" s="179">
        <f t="shared" si="34"/>
        <v>4685</v>
      </c>
      <c r="AF177" s="179">
        <f t="shared" si="35"/>
        <v>2.1160000000000001</v>
      </c>
      <c r="AH177" s="199">
        <f t="shared" si="36"/>
        <v>8.035602692918582</v>
      </c>
      <c r="AI177" s="27"/>
      <c r="AJ177" s="63"/>
      <c r="AK177" s="27"/>
      <c r="AL177" s="179">
        <f t="shared" si="37"/>
        <v>4684</v>
      </c>
      <c r="AM177" s="179">
        <f t="shared" si="38"/>
        <v>2.0249999999999999</v>
      </c>
      <c r="AO177" s="199">
        <f t="shared" si="39"/>
        <v>7.9423622376743346</v>
      </c>
      <c r="AP177" s="27"/>
      <c r="AQ177" s="63"/>
      <c r="AR177" s="27"/>
      <c r="AS177" s="179">
        <f t="shared" si="40"/>
        <v>4682</v>
      </c>
      <c r="AT177" s="179">
        <f t="shared" si="41"/>
        <v>1.849</v>
      </c>
      <c r="AV177" s="199">
        <f t="shared" si="42"/>
        <v>7.8395255817046783</v>
      </c>
      <c r="AW177" s="27"/>
      <c r="AX177" s="63"/>
      <c r="AY177" s="27"/>
      <c r="AZ177" s="179">
        <f t="shared" si="43"/>
        <v>4680</v>
      </c>
      <c r="BA177" s="179">
        <f t="shared" si="44"/>
        <v>1.681</v>
      </c>
      <c r="BC177" s="199">
        <f t="shared" si="45"/>
        <v>7.7248884393230739</v>
      </c>
      <c r="BD177" s="27"/>
      <c r="BE177" s="63"/>
      <c r="BF177" s="27"/>
      <c r="BG177" s="179">
        <f t="shared" si="46"/>
        <v>4677</v>
      </c>
      <c r="BH177" s="179">
        <f t="shared" si="47"/>
        <v>1.444</v>
      </c>
      <c r="BJ177" s="199">
        <f t="shared" si="48"/>
        <v>7.5953872788539725</v>
      </c>
      <c r="BK177" s="27"/>
      <c r="BL177" s="63"/>
      <c r="BM177" s="27"/>
      <c r="BN177" s="179">
        <f t="shared" si="49"/>
        <v>4674</v>
      </c>
      <c r="BO177" s="179">
        <f t="shared" si="50"/>
        <v>1.2250000000000001</v>
      </c>
      <c r="BQ177" s="199">
        <f t="shared" si="51"/>
        <v>7.4465850991577254</v>
      </c>
      <c r="BR177" s="27"/>
      <c r="BS177" s="63"/>
      <c r="BT177" s="27"/>
      <c r="BU177" s="179">
        <f t="shared" si="52"/>
        <v>4670</v>
      </c>
      <c r="BV177" s="179">
        <f t="shared" si="53"/>
        <v>0.96099999999999997</v>
      </c>
      <c r="BX177" s="199">
        <f t="shared" si="54"/>
        <v>7.2717037068873678</v>
      </c>
      <c r="BY177" s="27"/>
      <c r="BZ177" s="63"/>
      <c r="CA177" s="27"/>
      <c r="CB177" s="179">
        <f t="shared" si="55"/>
        <v>4664</v>
      </c>
      <c r="CC177" s="179">
        <f t="shared" si="56"/>
        <v>0.625</v>
      </c>
      <c r="CE177" s="199">
        <f t="shared" si="57"/>
        <v>7.0596176282913827</v>
      </c>
      <c r="CF177" s="27"/>
      <c r="CG177" s="63"/>
      <c r="CH177" s="27"/>
      <c r="CI177" s="179">
        <f t="shared" si="58"/>
        <v>4657</v>
      </c>
      <c r="CJ177" s="179">
        <f t="shared" si="59"/>
        <v>0.32400000000000001</v>
      </c>
      <c r="CL177" s="199">
        <f t="shared" si="60"/>
        <v>6.7900972355139046</v>
      </c>
      <c r="CM177" s="27"/>
      <c r="CN177" s="63"/>
      <c r="CO177" s="27"/>
      <c r="CP177" s="179">
        <f t="shared" si="61"/>
        <v>4645</v>
      </c>
      <c r="CQ177" s="179">
        <f t="shared" si="62"/>
        <v>3.5999999999999997E-2</v>
      </c>
      <c r="CS177" s="199">
        <f t="shared" si="63"/>
        <v>6.4199949281471422</v>
      </c>
      <c r="CT177" s="27"/>
      <c r="CU177" s="63"/>
      <c r="CV177" s="27"/>
      <c r="CW177" s="179">
        <f t="shared" si="64"/>
        <v>4622</v>
      </c>
      <c r="CX177" s="179">
        <f t="shared" si="65"/>
        <v>0.28899999999999998</v>
      </c>
      <c r="CZ177" s="199">
        <f t="shared" si="66"/>
        <v>5.8260001073804499</v>
      </c>
      <c r="DA177" s="27"/>
      <c r="DB177" s="63"/>
      <c r="DC177" s="27"/>
      <c r="DD177" s="179">
        <f t="shared" si="67"/>
        <v>4524</v>
      </c>
      <c r="DE177" s="179">
        <f t="shared" si="68"/>
        <v>13.225</v>
      </c>
    </row>
    <row r="178" spans="1:109" ht="15" customHeight="1">
      <c r="A178" s="21">
        <f t="shared" si="22"/>
        <v>2007</v>
      </c>
      <c r="B178" s="176">
        <f t="shared" si="22"/>
        <v>4576</v>
      </c>
      <c r="C178" s="193">
        <f t="shared" si="23"/>
        <v>6.7165947735209777</v>
      </c>
      <c r="D178" s="22">
        <v>14</v>
      </c>
      <c r="E178" s="347" t="s">
        <v>10</v>
      </c>
      <c r="F178" s="348"/>
      <c r="G178" s="349">
        <f>SUM(J165:J184)/D184</f>
        <v>0.56881508237693912</v>
      </c>
      <c r="H178" s="350"/>
      <c r="I178" s="179">
        <f t="shared" si="24"/>
        <v>4586</v>
      </c>
      <c r="J178" s="180">
        <f t="shared" si="25"/>
        <v>0.21853146853146854</v>
      </c>
      <c r="K178" s="179">
        <f t="shared" si="26"/>
        <v>0.1</v>
      </c>
      <c r="M178" s="199">
        <f t="shared" si="27"/>
        <v>8.428580533059634</v>
      </c>
      <c r="N178" s="27"/>
      <c r="O178" s="27"/>
      <c r="P178" s="27"/>
      <c r="Q178" s="179">
        <f t="shared" si="28"/>
        <v>4619</v>
      </c>
      <c r="R178" s="179">
        <f t="shared" si="29"/>
        <v>1.849</v>
      </c>
      <c r="T178" s="199">
        <f t="shared" si="30"/>
        <v>8.1820001362934054</v>
      </c>
      <c r="U178" s="27"/>
      <c r="V178" s="27"/>
      <c r="W178" s="27"/>
      <c r="X178" s="179">
        <f t="shared" si="31"/>
        <v>4617</v>
      </c>
      <c r="Y178" s="179">
        <f t="shared" si="32"/>
        <v>1.681</v>
      </c>
      <c r="AA178" s="199">
        <f t="shared" si="33"/>
        <v>8.1019807318531925</v>
      </c>
      <c r="AB178" s="27"/>
      <c r="AC178" s="27"/>
      <c r="AD178" s="27"/>
      <c r="AE178" s="179">
        <f t="shared" si="34"/>
        <v>4616</v>
      </c>
      <c r="AF178" s="179">
        <f t="shared" si="35"/>
        <v>1.6</v>
      </c>
      <c r="AH178" s="199">
        <f t="shared" si="36"/>
        <v>8.0149968943483021</v>
      </c>
      <c r="AI178" s="27"/>
      <c r="AJ178" s="27"/>
      <c r="AK178" s="27"/>
      <c r="AL178" s="179">
        <f t="shared" si="37"/>
        <v>4615</v>
      </c>
      <c r="AM178" s="179">
        <f t="shared" si="38"/>
        <v>1.5209999999999999</v>
      </c>
      <c r="AO178" s="199">
        <f t="shared" si="39"/>
        <v>7.9197197609245746</v>
      </c>
      <c r="AP178" s="27"/>
      <c r="AQ178" s="27"/>
      <c r="AR178" s="27"/>
      <c r="AS178" s="179">
        <f t="shared" si="40"/>
        <v>4613</v>
      </c>
      <c r="AT178" s="179">
        <f t="shared" si="41"/>
        <v>1.369</v>
      </c>
      <c r="AV178" s="199">
        <f t="shared" si="42"/>
        <v>7.814399633804487</v>
      </c>
      <c r="AW178" s="27"/>
      <c r="AX178" s="27"/>
      <c r="AY178" s="27"/>
      <c r="AZ178" s="179">
        <f t="shared" si="43"/>
        <v>4612</v>
      </c>
      <c r="BA178" s="179">
        <f t="shared" si="44"/>
        <v>1.296</v>
      </c>
      <c r="BC178" s="199">
        <f t="shared" si="45"/>
        <v>7.6966670815264617</v>
      </c>
      <c r="BD178" s="27"/>
      <c r="BE178" s="27"/>
      <c r="BF178" s="27"/>
      <c r="BG178" s="179">
        <f t="shared" si="46"/>
        <v>4610</v>
      </c>
      <c r="BH178" s="179">
        <f t="shared" si="47"/>
        <v>1.1559999999999999</v>
      </c>
      <c r="BJ178" s="199">
        <f t="shared" si="48"/>
        <v>7.5632005923580712</v>
      </c>
      <c r="BK178" s="27"/>
      <c r="BL178" s="27"/>
      <c r="BM178" s="27"/>
      <c r="BN178" s="179">
        <f t="shared" si="49"/>
        <v>4608</v>
      </c>
      <c r="BO178" s="179">
        <f t="shared" si="50"/>
        <v>1.024</v>
      </c>
      <c r="BQ178" s="199">
        <f t="shared" si="51"/>
        <v>7.4091364439201284</v>
      </c>
      <c r="BR178" s="27"/>
      <c r="BS178" s="27"/>
      <c r="BT178" s="27"/>
      <c r="BU178" s="179">
        <f t="shared" si="52"/>
        <v>4605</v>
      </c>
      <c r="BV178" s="179">
        <f t="shared" si="53"/>
        <v>0.84099999999999997</v>
      </c>
      <c r="BX178" s="199">
        <f t="shared" si="54"/>
        <v>7.2269360184932889</v>
      </c>
      <c r="BY178" s="27"/>
      <c r="BZ178" s="27"/>
      <c r="CA178" s="27"/>
      <c r="CB178" s="179">
        <f t="shared" si="55"/>
        <v>4601</v>
      </c>
      <c r="CC178" s="179">
        <f t="shared" si="56"/>
        <v>0.625</v>
      </c>
      <c r="CE178" s="199">
        <f t="shared" si="57"/>
        <v>7.0039741367226798</v>
      </c>
      <c r="CF178" s="27"/>
      <c r="CG178" s="27"/>
      <c r="CH178" s="27"/>
      <c r="CI178" s="179">
        <f t="shared" si="58"/>
        <v>4595</v>
      </c>
      <c r="CJ178" s="179">
        <f t="shared" si="59"/>
        <v>0.36099999999999999</v>
      </c>
      <c r="CL178" s="199">
        <f t="shared" si="60"/>
        <v>6.7165947735209777</v>
      </c>
      <c r="CM178" s="27"/>
      <c r="CN178" s="27"/>
      <c r="CO178" s="27"/>
      <c r="CP178" s="179">
        <f t="shared" si="61"/>
        <v>4586</v>
      </c>
      <c r="CQ178" s="179">
        <f t="shared" si="62"/>
        <v>0.1</v>
      </c>
      <c r="CS178" s="199">
        <f t="shared" si="63"/>
        <v>6.3117348091529148</v>
      </c>
      <c r="CT178" s="27"/>
      <c r="CU178" s="27"/>
      <c r="CV178" s="27"/>
      <c r="CW178" s="179">
        <f t="shared" si="64"/>
        <v>4569</v>
      </c>
      <c r="CX178" s="179">
        <f t="shared" si="65"/>
        <v>4.9000000000000002E-2</v>
      </c>
      <c r="CZ178" s="199">
        <f t="shared" si="66"/>
        <v>5.6204008657171496</v>
      </c>
      <c r="DA178" s="27"/>
      <c r="DB178" s="27"/>
      <c r="DC178" s="27"/>
      <c r="DD178" s="179">
        <f t="shared" si="67"/>
        <v>4484</v>
      </c>
      <c r="DE178" s="179">
        <f t="shared" si="68"/>
        <v>8.4640000000000004</v>
      </c>
    </row>
    <row r="179" spans="1:109" ht="15" customHeight="1">
      <c r="A179" s="21">
        <f t="shared" si="22"/>
        <v>2008</v>
      </c>
      <c r="B179" s="176">
        <f t="shared" si="22"/>
        <v>4562</v>
      </c>
      <c r="C179" s="193">
        <f t="shared" si="23"/>
        <v>6.6995003401616779</v>
      </c>
      <c r="D179" s="22">
        <v>15</v>
      </c>
      <c r="E179" s="347" t="s">
        <v>11</v>
      </c>
      <c r="F179" s="348"/>
      <c r="G179" s="349">
        <f>SUM(J175:J184)/10</f>
        <v>0.45190215458098437</v>
      </c>
      <c r="H179" s="350"/>
      <c r="I179" s="179">
        <f t="shared" si="24"/>
        <v>4532</v>
      </c>
      <c r="J179" s="180">
        <f t="shared" si="25"/>
        <v>0.65760631302060502</v>
      </c>
      <c r="K179" s="179">
        <f t="shared" si="26"/>
        <v>0.9</v>
      </c>
      <c r="M179" s="199">
        <f t="shared" si="27"/>
        <v>8.4255164028443339</v>
      </c>
      <c r="N179" s="27"/>
      <c r="O179" s="27"/>
      <c r="P179" s="27"/>
      <c r="Q179" s="179">
        <f t="shared" si="28"/>
        <v>4549</v>
      </c>
      <c r="R179" s="179">
        <f t="shared" si="29"/>
        <v>0.16900000000000001</v>
      </c>
      <c r="T179" s="199">
        <f t="shared" si="30"/>
        <v>8.1780774638496077</v>
      </c>
      <c r="U179" s="27"/>
      <c r="V179" s="27"/>
      <c r="W179" s="27"/>
      <c r="X179" s="179">
        <f t="shared" si="31"/>
        <v>4548</v>
      </c>
      <c r="Y179" s="179">
        <f t="shared" si="32"/>
        <v>0.19600000000000001</v>
      </c>
      <c r="AA179" s="199">
        <f t="shared" si="33"/>
        <v>8.0977305736642187</v>
      </c>
      <c r="AB179" s="27"/>
      <c r="AC179" s="27"/>
      <c r="AD179" s="27"/>
      <c r="AE179" s="179">
        <f t="shared" si="34"/>
        <v>4548</v>
      </c>
      <c r="AF179" s="179">
        <f t="shared" si="35"/>
        <v>0.19600000000000001</v>
      </c>
      <c r="AH179" s="199">
        <f t="shared" si="36"/>
        <v>8.0103595889197834</v>
      </c>
      <c r="AI179" s="27"/>
      <c r="AJ179" s="27"/>
      <c r="AK179" s="27"/>
      <c r="AL179" s="179">
        <f t="shared" si="37"/>
        <v>4547</v>
      </c>
      <c r="AM179" s="179">
        <f t="shared" si="38"/>
        <v>0.22500000000000001</v>
      </c>
      <c r="AO179" s="199">
        <f t="shared" si="39"/>
        <v>7.9146177090406793</v>
      </c>
      <c r="AP179" s="27"/>
      <c r="AQ179" s="27"/>
      <c r="AR179" s="27"/>
      <c r="AS179" s="179">
        <f t="shared" si="40"/>
        <v>4547</v>
      </c>
      <c r="AT179" s="179">
        <f t="shared" si="41"/>
        <v>0.22500000000000001</v>
      </c>
      <c r="AV179" s="199">
        <f t="shared" si="42"/>
        <v>7.8087293067443992</v>
      </c>
      <c r="AW179" s="27"/>
      <c r="AX179" s="27"/>
      <c r="AY179" s="27"/>
      <c r="AZ179" s="179">
        <f t="shared" si="43"/>
        <v>4546</v>
      </c>
      <c r="BA179" s="179">
        <f t="shared" si="44"/>
        <v>0.25600000000000001</v>
      </c>
      <c r="BC179" s="199">
        <f t="shared" si="45"/>
        <v>7.6902860206767683</v>
      </c>
      <c r="BD179" s="27"/>
      <c r="BE179" s="27"/>
      <c r="BF179" s="27"/>
      <c r="BG179" s="179">
        <f t="shared" si="46"/>
        <v>4545</v>
      </c>
      <c r="BH179" s="179">
        <f t="shared" si="47"/>
        <v>0.28899999999999998</v>
      </c>
      <c r="BJ179" s="199">
        <f t="shared" si="48"/>
        <v>7.5559050936113463</v>
      </c>
      <c r="BK179" s="27"/>
      <c r="BL179" s="27"/>
      <c r="BM179" s="27"/>
      <c r="BN179" s="179">
        <f t="shared" si="49"/>
        <v>4544</v>
      </c>
      <c r="BO179" s="179">
        <f t="shared" si="50"/>
        <v>0.32400000000000001</v>
      </c>
      <c r="BQ179" s="199">
        <f t="shared" si="51"/>
        <v>7.4006205773711349</v>
      </c>
      <c r="BR179" s="27"/>
      <c r="BS179" s="27"/>
      <c r="BT179" s="27"/>
      <c r="BU179" s="179">
        <f t="shared" si="52"/>
        <v>4543</v>
      </c>
      <c r="BV179" s="179">
        <f t="shared" si="53"/>
        <v>0.36099999999999999</v>
      </c>
      <c r="BX179" s="199">
        <f t="shared" si="54"/>
        <v>7.2167094867094574</v>
      </c>
      <c r="BY179" s="27"/>
      <c r="BZ179" s="27"/>
      <c r="CA179" s="27"/>
      <c r="CB179" s="179">
        <f t="shared" si="55"/>
        <v>4541</v>
      </c>
      <c r="CC179" s="179">
        <f t="shared" si="56"/>
        <v>0.441</v>
      </c>
      <c r="CE179" s="199">
        <f t="shared" si="57"/>
        <v>6.9911768871212097</v>
      </c>
      <c r="CF179" s="27"/>
      <c r="CG179" s="27"/>
      <c r="CH179" s="27"/>
      <c r="CI179" s="179">
        <f t="shared" si="58"/>
        <v>4537</v>
      </c>
      <c r="CJ179" s="179">
        <f t="shared" si="59"/>
        <v>0.625</v>
      </c>
      <c r="CL179" s="199">
        <f t="shared" si="60"/>
        <v>6.6995003401616779</v>
      </c>
      <c r="CM179" s="27"/>
      <c r="CN179" s="27"/>
      <c r="CO179" s="27"/>
      <c r="CP179" s="179">
        <f t="shared" si="61"/>
        <v>4532</v>
      </c>
      <c r="CQ179" s="179">
        <f t="shared" si="62"/>
        <v>0.9</v>
      </c>
      <c r="CS179" s="199">
        <f t="shared" si="63"/>
        <v>6.2859980945088649</v>
      </c>
      <c r="CT179" s="27"/>
      <c r="CU179" s="27"/>
      <c r="CV179" s="27"/>
      <c r="CW179" s="179">
        <f t="shared" si="64"/>
        <v>4521</v>
      </c>
      <c r="CX179" s="179">
        <f t="shared" si="65"/>
        <v>1.681</v>
      </c>
      <c r="CZ179" s="199">
        <f t="shared" si="66"/>
        <v>5.5683445037610966</v>
      </c>
      <c r="DA179" s="27"/>
      <c r="DB179" s="27"/>
      <c r="DC179" s="27"/>
      <c r="DD179" s="179">
        <f t="shared" si="67"/>
        <v>4452</v>
      </c>
      <c r="DE179" s="179">
        <f t="shared" si="68"/>
        <v>12.1</v>
      </c>
    </row>
    <row r="180" spans="1:109" ht="15" customHeight="1">
      <c r="A180" s="21">
        <f t="shared" si="22"/>
        <v>2009</v>
      </c>
      <c r="B180" s="176">
        <f t="shared" si="22"/>
        <v>4473</v>
      </c>
      <c r="C180" s="193">
        <f t="shared" si="23"/>
        <v>6.5834092221587648</v>
      </c>
      <c r="D180" s="22">
        <v>16</v>
      </c>
      <c r="E180" s="47"/>
      <c r="F180" s="47"/>
      <c r="G180" s="51"/>
      <c r="H180" s="47"/>
      <c r="I180" s="179">
        <f t="shared" si="24"/>
        <v>4481</v>
      </c>
      <c r="J180" s="180">
        <f t="shared" si="25"/>
        <v>0.1788508830762352</v>
      </c>
      <c r="K180" s="179">
        <f t="shared" si="26"/>
        <v>6.4000000000000001E-2</v>
      </c>
      <c r="M180" s="199">
        <f t="shared" si="27"/>
        <v>8.405814603432848</v>
      </c>
      <c r="N180" s="27"/>
      <c r="O180" s="27"/>
      <c r="P180" s="27"/>
      <c r="Q180" s="179">
        <f t="shared" si="28"/>
        <v>4480</v>
      </c>
      <c r="R180" s="179">
        <f t="shared" si="29"/>
        <v>4.9000000000000002E-2</v>
      </c>
      <c r="T180" s="199">
        <f t="shared" si="30"/>
        <v>8.1527740527440749</v>
      </c>
      <c r="U180" s="27"/>
      <c r="V180" s="27"/>
      <c r="W180" s="27"/>
      <c r="X180" s="179">
        <f t="shared" si="31"/>
        <v>4481</v>
      </c>
      <c r="Y180" s="179">
        <f t="shared" si="32"/>
        <v>6.4000000000000001E-2</v>
      </c>
      <c r="AA180" s="199">
        <f t="shared" si="33"/>
        <v>8.0702808933938996</v>
      </c>
      <c r="AB180" s="27"/>
      <c r="AC180" s="27"/>
      <c r="AD180" s="27"/>
      <c r="AE180" s="179">
        <f t="shared" si="34"/>
        <v>4481</v>
      </c>
      <c r="AF180" s="179">
        <f t="shared" si="35"/>
        <v>6.4000000000000001E-2</v>
      </c>
      <c r="AH180" s="199">
        <f t="shared" si="36"/>
        <v>7.9803657651112463</v>
      </c>
      <c r="AI180" s="27"/>
      <c r="AJ180" s="27"/>
      <c r="AK180" s="27"/>
      <c r="AL180" s="179">
        <f t="shared" si="37"/>
        <v>4481</v>
      </c>
      <c r="AM180" s="179">
        <f t="shared" si="38"/>
        <v>6.4000000000000001E-2</v>
      </c>
      <c r="AO180" s="199">
        <f t="shared" si="39"/>
        <v>7.8815599170568991</v>
      </c>
      <c r="AP180" s="27"/>
      <c r="AQ180" s="27"/>
      <c r="AR180" s="27"/>
      <c r="AS180" s="179">
        <f t="shared" si="40"/>
        <v>4482</v>
      </c>
      <c r="AT180" s="179">
        <f t="shared" si="41"/>
        <v>8.1000000000000003E-2</v>
      </c>
      <c r="AV180" s="199">
        <f t="shared" si="42"/>
        <v>7.7719102564357634</v>
      </c>
      <c r="AW180" s="27"/>
      <c r="AX180" s="27"/>
      <c r="AY180" s="27"/>
      <c r="AZ180" s="179">
        <f t="shared" si="43"/>
        <v>4482</v>
      </c>
      <c r="BA180" s="179">
        <f t="shared" si="44"/>
        <v>8.1000000000000003E-2</v>
      </c>
      <c r="BC180" s="199">
        <f t="shared" si="45"/>
        <v>7.6487397889562425</v>
      </c>
      <c r="BD180" s="27"/>
      <c r="BE180" s="27"/>
      <c r="BF180" s="27"/>
      <c r="BG180" s="179">
        <f t="shared" si="46"/>
        <v>4482</v>
      </c>
      <c r="BH180" s="179">
        <f t="shared" si="47"/>
        <v>8.1000000000000003E-2</v>
      </c>
      <c r="BJ180" s="199">
        <f t="shared" si="48"/>
        <v>7.508238774678663</v>
      </c>
      <c r="BK180" s="27"/>
      <c r="BL180" s="27"/>
      <c r="BM180" s="27"/>
      <c r="BN180" s="179">
        <f t="shared" si="49"/>
        <v>4482</v>
      </c>
      <c r="BO180" s="179">
        <f t="shared" si="50"/>
        <v>8.1000000000000003E-2</v>
      </c>
      <c r="BQ180" s="199">
        <f t="shared" si="51"/>
        <v>7.3447190541496727</v>
      </c>
      <c r="BR180" s="27"/>
      <c r="BS180" s="27"/>
      <c r="BT180" s="27"/>
      <c r="BU180" s="179">
        <f t="shared" si="52"/>
        <v>4482</v>
      </c>
      <c r="BV180" s="179">
        <f t="shared" si="53"/>
        <v>8.1000000000000003E-2</v>
      </c>
      <c r="BX180" s="199">
        <f t="shared" si="54"/>
        <v>7.1491315985574069</v>
      </c>
      <c r="BY180" s="27"/>
      <c r="BZ180" s="27"/>
      <c r="CA180" s="27"/>
      <c r="CB180" s="179">
        <f t="shared" si="55"/>
        <v>4483</v>
      </c>
      <c r="CC180" s="179">
        <f t="shared" si="56"/>
        <v>0.1</v>
      </c>
      <c r="CE180" s="199">
        <f t="shared" si="57"/>
        <v>6.9057532763114642</v>
      </c>
      <c r="CF180" s="27"/>
      <c r="CG180" s="27"/>
      <c r="CH180" s="27"/>
      <c r="CI180" s="179">
        <f t="shared" si="58"/>
        <v>4482</v>
      </c>
      <c r="CJ180" s="179">
        <f t="shared" si="59"/>
        <v>8.1000000000000003E-2</v>
      </c>
      <c r="CL180" s="199">
        <f t="shared" si="60"/>
        <v>6.5834092221587648</v>
      </c>
      <c r="CM180" s="27"/>
      <c r="CN180" s="27"/>
      <c r="CO180" s="27"/>
      <c r="CP180" s="179">
        <f t="shared" si="61"/>
        <v>4481</v>
      </c>
      <c r="CQ180" s="179">
        <f t="shared" si="62"/>
        <v>6.4000000000000001E-2</v>
      </c>
      <c r="CS180" s="199">
        <f t="shared" si="63"/>
        <v>6.1047932324149849</v>
      </c>
      <c r="CT180" s="27"/>
      <c r="CU180" s="27"/>
      <c r="CV180" s="27"/>
      <c r="CW180" s="179">
        <f t="shared" si="64"/>
        <v>4477</v>
      </c>
      <c r="CX180" s="179">
        <f t="shared" si="65"/>
        <v>1.6E-2</v>
      </c>
      <c r="CZ180" s="199">
        <f t="shared" si="66"/>
        <v>5.1532915944977793</v>
      </c>
      <c r="DA180" s="27"/>
      <c r="DB180" s="27"/>
      <c r="DC180" s="27"/>
      <c r="DD180" s="179">
        <f t="shared" si="67"/>
        <v>4425</v>
      </c>
      <c r="DE180" s="179">
        <f t="shared" si="68"/>
        <v>2.3039999999999998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4432</v>
      </c>
      <c r="C181" s="193">
        <f t="shared" si="23"/>
        <v>6.5250296578434623</v>
      </c>
      <c r="D181" s="22">
        <v>17</v>
      </c>
      <c r="G181" s="51"/>
      <c r="H181" s="47"/>
      <c r="I181" s="179">
        <f t="shared" si="24"/>
        <v>4434</v>
      </c>
      <c r="J181" s="180">
        <f t="shared" si="25"/>
        <v>4.5126353790613721E-2</v>
      </c>
      <c r="K181" s="179">
        <f t="shared" si="26"/>
        <v>4.0000000000000001E-3</v>
      </c>
      <c r="M181" s="199">
        <f t="shared" si="27"/>
        <v>8.3966062284271192</v>
      </c>
      <c r="Q181" s="179">
        <f t="shared" si="28"/>
        <v>4413</v>
      </c>
      <c r="R181" s="179">
        <f t="shared" si="29"/>
        <v>0.36099999999999999</v>
      </c>
      <c r="T181" s="199">
        <f t="shared" si="30"/>
        <v>8.1408984606078523</v>
      </c>
      <c r="X181" s="179">
        <f t="shared" si="31"/>
        <v>4415</v>
      </c>
      <c r="Y181" s="179">
        <f t="shared" si="32"/>
        <v>0.28899999999999998</v>
      </c>
      <c r="AA181" s="199">
        <f t="shared" si="33"/>
        <v>8.0573774885579912</v>
      </c>
      <c r="AE181" s="179">
        <f t="shared" si="34"/>
        <v>4416</v>
      </c>
      <c r="AF181" s="179">
        <f t="shared" si="35"/>
        <v>0.25600000000000001</v>
      </c>
      <c r="AH181" s="199">
        <f t="shared" si="36"/>
        <v>7.9662397765594672</v>
      </c>
      <c r="AL181" s="179">
        <f t="shared" si="37"/>
        <v>4417</v>
      </c>
      <c r="AM181" s="179">
        <f t="shared" si="38"/>
        <v>0.22500000000000001</v>
      </c>
      <c r="AO181" s="199">
        <f t="shared" si="39"/>
        <v>7.8659554139335022</v>
      </c>
      <c r="AS181" s="179">
        <f t="shared" si="40"/>
        <v>4418</v>
      </c>
      <c r="AT181" s="179">
        <f t="shared" si="41"/>
        <v>0.19600000000000001</v>
      </c>
      <c r="AV181" s="199">
        <f t="shared" si="42"/>
        <v>7.754481547470383</v>
      </c>
      <c r="AZ181" s="179">
        <f t="shared" si="43"/>
        <v>4419</v>
      </c>
      <c r="BA181" s="179">
        <f t="shared" si="44"/>
        <v>0.16900000000000001</v>
      </c>
      <c r="BC181" s="199">
        <f t="shared" si="45"/>
        <v>7.6290038896529575</v>
      </c>
      <c r="BG181" s="179">
        <f t="shared" si="46"/>
        <v>4421</v>
      </c>
      <c r="BH181" s="179">
        <f t="shared" si="47"/>
        <v>0.121</v>
      </c>
      <c r="BJ181" s="199">
        <f t="shared" si="48"/>
        <v>7.4854916080307543</v>
      </c>
      <c r="BN181" s="179">
        <f t="shared" si="49"/>
        <v>4422</v>
      </c>
      <c r="BO181" s="179">
        <f t="shared" si="50"/>
        <v>0.1</v>
      </c>
      <c r="BQ181" s="199">
        <f t="shared" si="51"/>
        <v>7.3178761986264957</v>
      </c>
      <c r="BU181" s="179">
        <f t="shared" si="52"/>
        <v>4425</v>
      </c>
      <c r="BV181" s="179">
        <f t="shared" si="53"/>
        <v>4.9000000000000002E-2</v>
      </c>
      <c r="BX181" s="199">
        <f t="shared" si="54"/>
        <v>7.1163941440934648</v>
      </c>
      <c r="CB181" s="179">
        <f t="shared" si="55"/>
        <v>4427</v>
      </c>
      <c r="CC181" s="179">
        <f t="shared" si="56"/>
        <v>2.5000000000000001E-2</v>
      </c>
      <c r="CE181" s="199">
        <f t="shared" si="57"/>
        <v>6.8638033914529544</v>
      </c>
      <c r="CI181" s="179">
        <f t="shared" si="58"/>
        <v>4430</v>
      </c>
      <c r="CJ181" s="179">
        <f t="shared" si="59"/>
        <v>4.0000000000000001E-3</v>
      </c>
      <c r="CL181" s="199">
        <f t="shared" si="60"/>
        <v>6.5250296578434623</v>
      </c>
      <c r="CP181" s="179">
        <f t="shared" si="61"/>
        <v>4434</v>
      </c>
      <c r="CQ181" s="179">
        <f t="shared" si="62"/>
        <v>4.0000000000000001E-3</v>
      </c>
      <c r="CS181" s="199">
        <f t="shared" si="63"/>
        <v>6.0088131854425946</v>
      </c>
      <c r="CW181" s="179">
        <f t="shared" si="64"/>
        <v>4436</v>
      </c>
      <c r="CX181" s="179">
        <f t="shared" si="65"/>
        <v>1.6E-2</v>
      </c>
      <c r="CZ181" s="199">
        <f t="shared" si="66"/>
        <v>4.8828019225863706</v>
      </c>
      <c r="DD181" s="179">
        <f t="shared" si="67"/>
        <v>4402</v>
      </c>
      <c r="DE181" s="179">
        <f t="shared" si="68"/>
        <v>0.9</v>
      </c>
    </row>
    <row r="182" spans="1:109" ht="15" customHeight="1">
      <c r="A182" s="21">
        <f t="shared" si="69"/>
        <v>2011</v>
      </c>
      <c r="B182" s="176">
        <f t="shared" si="69"/>
        <v>4437</v>
      </c>
      <c r="C182" s="193">
        <f t="shared" si="23"/>
        <v>6.5323342922223491</v>
      </c>
      <c r="D182" s="22">
        <v>18</v>
      </c>
      <c r="E182" s="52"/>
      <c r="F182" s="27"/>
      <c r="G182" s="27"/>
      <c r="H182" s="27"/>
      <c r="I182" s="179">
        <f t="shared" si="24"/>
        <v>4389</v>
      </c>
      <c r="J182" s="180">
        <f t="shared" si="25"/>
        <v>1.0818120351588911</v>
      </c>
      <c r="K182" s="179">
        <f t="shared" si="26"/>
        <v>2.3039999999999998</v>
      </c>
      <c r="M182" s="199">
        <f t="shared" si="27"/>
        <v>8.3977337513789099</v>
      </c>
      <c r="N182" s="27"/>
      <c r="O182" s="27"/>
      <c r="P182" s="27"/>
      <c r="Q182" s="179">
        <f t="shared" si="28"/>
        <v>4346</v>
      </c>
      <c r="R182" s="179">
        <f t="shared" si="29"/>
        <v>8.2810000000000006</v>
      </c>
      <c r="T182" s="199">
        <f t="shared" si="30"/>
        <v>8.1423542768498347</v>
      </c>
      <c r="U182" s="27"/>
      <c r="V182" s="27"/>
      <c r="W182" s="27"/>
      <c r="X182" s="179">
        <f t="shared" si="31"/>
        <v>4350</v>
      </c>
      <c r="Y182" s="179">
        <f t="shared" si="32"/>
        <v>7.569</v>
      </c>
      <c r="AA182" s="199">
        <f t="shared" si="33"/>
        <v>8.058960017769417</v>
      </c>
      <c r="AB182" s="27"/>
      <c r="AC182" s="27"/>
      <c r="AD182" s="27"/>
      <c r="AE182" s="179">
        <f t="shared" si="34"/>
        <v>4352</v>
      </c>
      <c r="AF182" s="179">
        <f t="shared" si="35"/>
        <v>7.2249999999999996</v>
      </c>
      <c r="AH182" s="199">
        <f t="shared" si="36"/>
        <v>7.9679731796629349</v>
      </c>
      <c r="AI182" s="27"/>
      <c r="AJ182" s="27"/>
      <c r="AK182" s="27"/>
      <c r="AL182" s="179">
        <f t="shared" si="37"/>
        <v>4354</v>
      </c>
      <c r="AM182" s="179">
        <f t="shared" si="38"/>
        <v>6.8890000000000002</v>
      </c>
      <c r="AO182" s="199">
        <f t="shared" si="39"/>
        <v>7.8678714903963218</v>
      </c>
      <c r="AP182" s="27"/>
      <c r="AQ182" s="27"/>
      <c r="AR182" s="27"/>
      <c r="AS182" s="179">
        <f t="shared" si="40"/>
        <v>4356</v>
      </c>
      <c r="AT182" s="179">
        <f t="shared" si="41"/>
        <v>6.5609999999999999</v>
      </c>
      <c r="AV182" s="199">
        <f t="shared" si="42"/>
        <v>7.7566233345388582</v>
      </c>
      <c r="AW182" s="27"/>
      <c r="AX182" s="27"/>
      <c r="AY182" s="27"/>
      <c r="AZ182" s="179">
        <f t="shared" si="43"/>
        <v>4358</v>
      </c>
      <c r="BA182" s="179">
        <f t="shared" si="44"/>
        <v>6.2409999999999997</v>
      </c>
      <c r="BC182" s="199">
        <f t="shared" si="45"/>
        <v>7.6314316645769056</v>
      </c>
      <c r="BD182" s="27"/>
      <c r="BE182" s="27"/>
      <c r="BF182" s="27"/>
      <c r="BG182" s="179">
        <f t="shared" si="46"/>
        <v>4361</v>
      </c>
      <c r="BH182" s="179">
        <f t="shared" si="47"/>
        <v>5.7759999999999998</v>
      </c>
      <c r="BJ182" s="199">
        <f t="shared" si="48"/>
        <v>7.4882935151594276</v>
      </c>
      <c r="BK182" s="27"/>
      <c r="BL182" s="27"/>
      <c r="BM182" s="27"/>
      <c r="BN182" s="179">
        <f t="shared" si="49"/>
        <v>4365</v>
      </c>
      <c r="BO182" s="179">
        <f t="shared" si="50"/>
        <v>5.1840000000000002</v>
      </c>
      <c r="BQ182" s="199">
        <f t="shared" si="51"/>
        <v>7.3211885567394779</v>
      </c>
      <c r="BR182" s="27"/>
      <c r="BS182" s="27"/>
      <c r="BT182" s="27"/>
      <c r="BU182" s="179">
        <f t="shared" si="52"/>
        <v>4369</v>
      </c>
      <c r="BV182" s="179">
        <f t="shared" si="53"/>
        <v>4.6239999999999997</v>
      </c>
      <c r="BX182" s="199">
        <f t="shared" si="54"/>
        <v>7.1204443723924875</v>
      </c>
      <c r="BY182" s="27"/>
      <c r="BZ182" s="27"/>
      <c r="CA182" s="27"/>
      <c r="CB182" s="179">
        <f t="shared" si="55"/>
        <v>4374</v>
      </c>
      <c r="CC182" s="179">
        <f t="shared" si="56"/>
        <v>3.9689999999999999</v>
      </c>
      <c r="CE182" s="199">
        <f t="shared" si="57"/>
        <v>6.8690144506657065</v>
      </c>
      <c r="CF182" s="27"/>
      <c r="CG182" s="27"/>
      <c r="CH182" s="27"/>
      <c r="CI182" s="179">
        <f t="shared" si="58"/>
        <v>4381</v>
      </c>
      <c r="CJ182" s="179">
        <f t="shared" si="59"/>
        <v>3.1360000000000001</v>
      </c>
      <c r="CL182" s="199">
        <f t="shared" si="60"/>
        <v>6.5323342922223491</v>
      </c>
      <c r="CM182" s="27"/>
      <c r="CN182" s="27"/>
      <c r="CO182" s="27"/>
      <c r="CP182" s="179">
        <f t="shared" si="61"/>
        <v>4389</v>
      </c>
      <c r="CQ182" s="179">
        <f t="shared" si="62"/>
        <v>2.3039999999999998</v>
      </c>
      <c r="CS182" s="199">
        <f t="shared" si="63"/>
        <v>6.0210233493495267</v>
      </c>
      <c r="CT182" s="27"/>
      <c r="CU182" s="27"/>
      <c r="CV182" s="27"/>
      <c r="CW182" s="179">
        <f t="shared" si="64"/>
        <v>4400</v>
      </c>
      <c r="CX182" s="179">
        <f t="shared" si="65"/>
        <v>1.369</v>
      </c>
      <c r="CZ182" s="199">
        <f t="shared" si="66"/>
        <v>4.9199809258281251</v>
      </c>
      <c r="DA182" s="27"/>
      <c r="DB182" s="27"/>
      <c r="DC182" s="27"/>
      <c r="DD182" s="179">
        <f t="shared" si="67"/>
        <v>4384</v>
      </c>
      <c r="DE182" s="179">
        <f t="shared" si="68"/>
        <v>2.8090000000000002</v>
      </c>
    </row>
    <row r="183" spans="1:109" s="27" customFormat="1" ht="15" customHeight="1">
      <c r="A183" s="21">
        <f t="shared" si="69"/>
        <v>2012</v>
      </c>
      <c r="B183" s="176">
        <f t="shared" si="69"/>
        <v>4355</v>
      </c>
      <c r="C183" s="193">
        <f t="shared" si="23"/>
        <v>6.4052284580308418</v>
      </c>
      <c r="D183" s="22">
        <v>19</v>
      </c>
      <c r="E183" s="52"/>
      <c r="I183" s="179">
        <f t="shared" si="24"/>
        <v>4348</v>
      </c>
      <c r="J183" s="180">
        <f t="shared" si="25"/>
        <v>0.16073478760045926</v>
      </c>
      <c r="K183" s="179">
        <f t="shared" si="26"/>
        <v>4.9000000000000002E-2</v>
      </c>
      <c r="M183" s="199">
        <f t="shared" si="27"/>
        <v>8.3790798892866025</v>
      </c>
      <c r="Q183" s="179">
        <f t="shared" si="28"/>
        <v>4280</v>
      </c>
      <c r="R183" s="179">
        <f t="shared" si="29"/>
        <v>5.625</v>
      </c>
      <c r="T183" s="199">
        <f t="shared" si="30"/>
        <v>8.1182070494057825</v>
      </c>
      <c r="X183" s="179">
        <f t="shared" si="31"/>
        <v>4287</v>
      </c>
      <c r="Y183" s="179">
        <f t="shared" si="32"/>
        <v>4.6239999999999997</v>
      </c>
      <c r="AA183" s="199">
        <f t="shared" si="33"/>
        <v>8.0326848759676199</v>
      </c>
      <c r="AE183" s="179">
        <f t="shared" si="34"/>
        <v>4289</v>
      </c>
      <c r="AF183" s="179">
        <f t="shared" si="35"/>
        <v>4.3559999999999999</v>
      </c>
      <c r="AH183" s="199">
        <f t="shared" si="36"/>
        <v>7.9391588179567965</v>
      </c>
      <c r="AL183" s="179">
        <f t="shared" si="37"/>
        <v>4292</v>
      </c>
      <c r="AM183" s="179">
        <f t="shared" si="38"/>
        <v>3.9689999999999999</v>
      </c>
      <c r="AO183" s="199">
        <f t="shared" si="39"/>
        <v>7.8359745817215662</v>
      </c>
      <c r="AS183" s="179">
        <f t="shared" si="40"/>
        <v>4295</v>
      </c>
      <c r="AT183" s="179">
        <f t="shared" si="41"/>
        <v>3.6</v>
      </c>
      <c r="AV183" s="199">
        <f t="shared" si="42"/>
        <v>7.7209052519367791</v>
      </c>
      <c r="AZ183" s="179">
        <f t="shared" si="43"/>
        <v>4299</v>
      </c>
      <c r="BA183" s="179">
        <f t="shared" si="44"/>
        <v>3.1360000000000001</v>
      </c>
      <c r="BC183" s="199">
        <f t="shared" si="45"/>
        <v>7.5908521236885811</v>
      </c>
      <c r="BG183" s="179">
        <f t="shared" si="46"/>
        <v>4303</v>
      </c>
      <c r="BH183" s="179">
        <f t="shared" si="47"/>
        <v>2.7040000000000002</v>
      </c>
      <c r="BJ183" s="199">
        <f t="shared" si="48"/>
        <v>7.4413203897176174</v>
      </c>
      <c r="BN183" s="179">
        <f t="shared" si="49"/>
        <v>4309</v>
      </c>
      <c r="BO183" s="179">
        <f t="shared" si="50"/>
        <v>2.1160000000000001</v>
      </c>
      <c r="BQ183" s="199">
        <f t="shared" si="51"/>
        <v>7.2654297232539529</v>
      </c>
      <c r="BU183" s="179">
        <f t="shared" si="52"/>
        <v>4315</v>
      </c>
      <c r="BV183" s="179">
        <f t="shared" si="53"/>
        <v>1.6</v>
      </c>
      <c r="BX183" s="199">
        <f t="shared" si="54"/>
        <v>7.0518556229558937</v>
      </c>
      <c r="CB183" s="179">
        <f t="shared" si="55"/>
        <v>4323</v>
      </c>
      <c r="CC183" s="179">
        <f t="shared" si="56"/>
        <v>1.024</v>
      </c>
      <c r="CE183" s="199">
        <f t="shared" si="57"/>
        <v>6.7799219074722519</v>
      </c>
      <c r="CI183" s="179">
        <f t="shared" si="58"/>
        <v>4334</v>
      </c>
      <c r="CJ183" s="179">
        <f t="shared" si="59"/>
        <v>0.441</v>
      </c>
      <c r="CL183" s="199">
        <f t="shared" si="60"/>
        <v>6.4052284580308418</v>
      </c>
      <c r="CP183" s="179">
        <f t="shared" si="61"/>
        <v>4348</v>
      </c>
      <c r="CQ183" s="179">
        <f t="shared" si="62"/>
        <v>4.9000000000000002E-2</v>
      </c>
      <c r="CS183" s="199">
        <f t="shared" si="63"/>
        <v>5.7990926544605257</v>
      </c>
      <c r="CW183" s="179">
        <f t="shared" si="64"/>
        <v>4366</v>
      </c>
      <c r="CX183" s="179">
        <f t="shared" si="65"/>
        <v>0.121</v>
      </c>
      <c r="CZ183" s="199">
        <f t="shared" si="66"/>
        <v>4.0073331852324712</v>
      </c>
      <c r="DD183" s="179">
        <f t="shared" si="67"/>
        <v>4369</v>
      </c>
      <c r="DE183" s="179">
        <f t="shared" si="68"/>
        <v>0.19600000000000001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4307</v>
      </c>
      <c r="C184" s="194">
        <f t="shared" si="23"/>
        <v>6.3225652399272843</v>
      </c>
      <c r="D184" s="31">
        <v>20</v>
      </c>
      <c r="E184" s="53"/>
      <c r="F184" s="32"/>
      <c r="G184" s="32"/>
      <c r="H184" s="32"/>
      <c r="I184" s="185">
        <f t="shared" si="24"/>
        <v>4309</v>
      </c>
      <c r="J184" s="186">
        <f t="shared" si="25"/>
        <v>4.6436034362665427E-2</v>
      </c>
      <c r="K184" s="185">
        <f t="shared" si="26"/>
        <v>4.0000000000000001E-3</v>
      </c>
      <c r="M184" s="202">
        <f t="shared" si="27"/>
        <v>8.3679968850541098</v>
      </c>
      <c r="N184" s="11"/>
      <c r="O184" s="11"/>
      <c r="P184" s="11"/>
      <c r="Q184" s="189">
        <f t="shared" si="28"/>
        <v>4216</v>
      </c>
      <c r="R184" s="189">
        <f t="shared" si="29"/>
        <v>8.2810000000000006</v>
      </c>
      <c r="T184" s="202">
        <f t="shared" si="30"/>
        <v>8.1037967129817936</v>
      </c>
      <c r="U184" s="11"/>
      <c r="V184" s="11"/>
      <c r="W184" s="11"/>
      <c r="X184" s="189">
        <f t="shared" si="31"/>
        <v>4225</v>
      </c>
      <c r="Y184" s="189">
        <f t="shared" si="32"/>
        <v>6.7240000000000002</v>
      </c>
      <c r="AA184" s="202">
        <f t="shared" si="33"/>
        <v>8.0169777467622616</v>
      </c>
      <c r="AB184" s="11"/>
      <c r="AC184" s="11"/>
      <c r="AD184" s="11"/>
      <c r="AE184" s="189">
        <f t="shared" si="34"/>
        <v>4228</v>
      </c>
      <c r="AF184" s="189">
        <f t="shared" si="35"/>
        <v>6.2409999999999997</v>
      </c>
      <c r="AH184" s="202">
        <f t="shared" si="36"/>
        <v>7.9218984110237969</v>
      </c>
      <c r="AI184" s="11"/>
      <c r="AJ184" s="11"/>
      <c r="AK184" s="11"/>
      <c r="AL184" s="189">
        <f t="shared" si="37"/>
        <v>4232</v>
      </c>
      <c r="AM184" s="189">
        <f t="shared" si="38"/>
        <v>5.625</v>
      </c>
      <c r="AO184" s="202">
        <f t="shared" si="39"/>
        <v>7.8168199657645525</v>
      </c>
      <c r="AP184" s="11"/>
      <c r="AQ184" s="11"/>
      <c r="AR184" s="11"/>
      <c r="AS184" s="189">
        <f t="shared" si="40"/>
        <v>4236</v>
      </c>
      <c r="AT184" s="189">
        <f t="shared" si="41"/>
        <v>5.0410000000000004</v>
      </c>
      <c r="AV184" s="202">
        <f t="shared" si="42"/>
        <v>7.6993894062567367</v>
      </c>
      <c r="AW184" s="11"/>
      <c r="AX184" s="11"/>
      <c r="AY184" s="11"/>
      <c r="AZ184" s="189">
        <f t="shared" si="43"/>
        <v>4241</v>
      </c>
      <c r="BA184" s="189">
        <f t="shared" si="44"/>
        <v>4.3559999999999999</v>
      </c>
      <c r="BC184" s="202">
        <f t="shared" si="45"/>
        <v>7.566311014772463</v>
      </c>
      <c r="BD184" s="11"/>
      <c r="BE184" s="11"/>
      <c r="BF184" s="11"/>
      <c r="BG184" s="189">
        <f t="shared" si="46"/>
        <v>4247</v>
      </c>
      <c r="BH184" s="189">
        <f t="shared" si="47"/>
        <v>3.6</v>
      </c>
      <c r="BJ184" s="202">
        <f t="shared" si="48"/>
        <v>7.4127640174265625</v>
      </c>
      <c r="BK184" s="11"/>
      <c r="BL184" s="11"/>
      <c r="BM184" s="11"/>
      <c r="BN184" s="189">
        <f t="shared" si="49"/>
        <v>4255</v>
      </c>
      <c r="BO184" s="189">
        <f t="shared" si="50"/>
        <v>2.7040000000000002</v>
      </c>
      <c r="BQ184" s="202">
        <f t="shared" si="51"/>
        <v>7.2312870043276156</v>
      </c>
      <c r="BR184" s="11"/>
      <c r="BS184" s="11"/>
      <c r="BT184" s="11"/>
      <c r="BU184" s="189">
        <f t="shared" si="52"/>
        <v>4263</v>
      </c>
      <c r="BV184" s="189">
        <f t="shared" si="53"/>
        <v>1.9359999999999999</v>
      </c>
      <c r="BX184" s="202">
        <f t="shared" si="54"/>
        <v>7.0094089327086371</v>
      </c>
      <c r="BY184" s="11"/>
      <c r="BZ184" s="11"/>
      <c r="CA184" s="11"/>
      <c r="CB184" s="189">
        <f t="shared" si="55"/>
        <v>4275</v>
      </c>
      <c r="CC184" s="189">
        <f t="shared" si="56"/>
        <v>1.024</v>
      </c>
      <c r="CE184" s="202">
        <f t="shared" si="57"/>
        <v>6.7238324408212087</v>
      </c>
      <c r="CF184" s="11"/>
      <c r="CG184" s="11"/>
      <c r="CH184" s="11"/>
      <c r="CI184" s="189">
        <f t="shared" si="58"/>
        <v>4289</v>
      </c>
      <c r="CJ184" s="189">
        <f t="shared" si="59"/>
        <v>0.32400000000000001</v>
      </c>
      <c r="CL184" s="202">
        <f t="shared" si="60"/>
        <v>6.3225652399272843</v>
      </c>
      <c r="CM184" s="11"/>
      <c r="CN184" s="11"/>
      <c r="CO184" s="11"/>
      <c r="CP184" s="189">
        <f t="shared" si="61"/>
        <v>4309</v>
      </c>
      <c r="CQ184" s="189">
        <f t="shared" si="62"/>
        <v>4.0000000000000001E-3</v>
      </c>
      <c r="CS184" s="202">
        <f t="shared" si="63"/>
        <v>5.6419070709381138</v>
      </c>
      <c r="CT184" s="11"/>
      <c r="CU184" s="11"/>
      <c r="CV184" s="11"/>
      <c r="CW184" s="189">
        <f t="shared" si="64"/>
        <v>4336</v>
      </c>
      <c r="CX184" s="189">
        <f t="shared" si="65"/>
        <v>0.84099999999999997</v>
      </c>
      <c r="CZ184" s="202">
        <f t="shared" si="66"/>
        <v>1.9459101490553132</v>
      </c>
      <c r="DA184" s="11"/>
      <c r="DB184" s="11"/>
      <c r="DC184" s="11"/>
      <c r="DD184" s="189">
        <f t="shared" si="67"/>
        <v>4357</v>
      </c>
      <c r="DE184" s="189">
        <f t="shared" si="68"/>
        <v>2.5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4272</v>
      </c>
      <c r="C185" s="54"/>
      <c r="D185" s="22">
        <v>21</v>
      </c>
      <c r="E185" s="55"/>
      <c r="F185" s="33"/>
      <c r="G185" s="27"/>
      <c r="H185" s="27"/>
      <c r="I185" s="179">
        <f t="shared" si="24"/>
        <v>4272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4238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4238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4207</v>
      </c>
      <c r="C187" s="54"/>
      <c r="D187" s="22">
        <v>23</v>
      </c>
      <c r="E187" s="200">
        <f>O168</f>
        <v>0</v>
      </c>
      <c r="F187" s="203">
        <f>O175</f>
        <v>0.96988073205345193</v>
      </c>
      <c r="G187" s="359">
        <f>O176</f>
        <v>119.93900000000001</v>
      </c>
      <c r="H187" s="360"/>
      <c r="I187" s="179">
        <f t="shared" si="24"/>
        <v>4207</v>
      </c>
      <c r="J187" s="187"/>
      <c r="K187" s="187"/>
      <c r="M187" s="200" t="s">
        <v>72</v>
      </c>
      <c r="N187" s="200">
        <f>MIN(B165:B184)</f>
        <v>4307</v>
      </c>
      <c r="T187" s="200" t="s">
        <v>72</v>
      </c>
      <c r="U187" s="200">
        <f>N187</f>
        <v>4307</v>
      </c>
      <c r="AA187" s="200" t="s">
        <v>72</v>
      </c>
      <c r="AB187" s="200">
        <f>U187</f>
        <v>4307</v>
      </c>
      <c r="AH187" s="200" t="s">
        <v>72</v>
      </c>
      <c r="AI187" s="200">
        <f>AB187</f>
        <v>4307</v>
      </c>
      <c r="AO187" s="200" t="s">
        <v>72</v>
      </c>
      <c r="AP187" s="200">
        <f>AI187</f>
        <v>4307</v>
      </c>
      <c r="AV187" s="200" t="s">
        <v>72</v>
      </c>
      <c r="AW187" s="200">
        <f>AP187</f>
        <v>4307</v>
      </c>
      <c r="BC187" s="200" t="s">
        <v>72</v>
      </c>
      <c r="BD187" s="200">
        <f>AW187</f>
        <v>4307</v>
      </c>
      <c r="BJ187" s="200" t="s">
        <v>72</v>
      </c>
      <c r="BK187" s="200">
        <f>BD187</f>
        <v>4307</v>
      </c>
      <c r="BQ187" s="200" t="s">
        <v>72</v>
      </c>
      <c r="BR187" s="200">
        <f>BK187</f>
        <v>4307</v>
      </c>
      <c r="BX187" s="200" t="s">
        <v>72</v>
      </c>
      <c r="BY187" s="200">
        <f>BR187</f>
        <v>4307</v>
      </c>
      <c r="CE187" s="200" t="s">
        <v>72</v>
      </c>
      <c r="CF187" s="200">
        <f>BY187</f>
        <v>4307</v>
      </c>
      <c r="CL187" s="200" t="s">
        <v>72</v>
      </c>
      <c r="CM187" s="200">
        <f>CF187</f>
        <v>4307</v>
      </c>
      <c r="CS187" s="200" t="s">
        <v>72</v>
      </c>
      <c r="CT187" s="200">
        <f>CM187</f>
        <v>4307</v>
      </c>
      <c r="CZ187" s="200" t="s">
        <v>72</v>
      </c>
      <c r="DA187" s="200">
        <f>CT187</f>
        <v>4307</v>
      </c>
    </row>
    <row r="188" spans="1:109" ht="15" customHeight="1">
      <c r="A188" s="21">
        <f t="shared" si="69"/>
        <v>2017</v>
      </c>
      <c r="B188" s="176">
        <f t="shared" si="70"/>
        <v>4177</v>
      </c>
      <c r="C188" s="54"/>
      <c r="D188" s="22">
        <v>24</v>
      </c>
      <c r="E188" s="200">
        <f>V168</f>
        <v>1000</v>
      </c>
      <c r="F188" s="203">
        <f>V175</f>
        <v>0.9729189105172229</v>
      </c>
      <c r="G188" s="359">
        <f>V176</f>
        <v>108.488</v>
      </c>
      <c r="H188" s="360"/>
      <c r="I188" s="179">
        <f t="shared" si="24"/>
        <v>4177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4149</v>
      </c>
      <c r="C189" s="54"/>
      <c r="D189" s="22">
        <v>25</v>
      </c>
      <c r="E189" s="200">
        <f>AC168</f>
        <v>1275</v>
      </c>
      <c r="F189" s="203">
        <f>AC175</f>
        <v>0.97398378043520706</v>
      </c>
      <c r="G189" s="359">
        <f>AC176</f>
        <v>104.48499999999999</v>
      </c>
      <c r="H189" s="360"/>
      <c r="I189" s="179">
        <f t="shared" si="24"/>
        <v>4149</v>
      </c>
      <c r="J189" s="187"/>
      <c r="K189" s="187"/>
      <c r="M189" s="200" t="s">
        <v>50</v>
      </c>
      <c r="N189" s="200">
        <v>275</v>
      </c>
      <c r="T189" s="200" t="s">
        <v>50</v>
      </c>
      <c r="U189" s="200">
        <f>N189</f>
        <v>275</v>
      </c>
      <c r="AA189" s="200" t="s">
        <v>50</v>
      </c>
      <c r="AB189" s="200">
        <f>U189</f>
        <v>275</v>
      </c>
      <c r="AH189" s="200" t="s">
        <v>50</v>
      </c>
      <c r="AI189" s="200">
        <f>AB189</f>
        <v>275</v>
      </c>
      <c r="AO189" s="200" t="s">
        <v>50</v>
      </c>
      <c r="AP189" s="200">
        <f>AI189</f>
        <v>275</v>
      </c>
      <c r="AV189" s="200" t="s">
        <v>50</v>
      </c>
      <c r="AW189" s="200">
        <f>AP189</f>
        <v>275</v>
      </c>
      <c r="BC189" s="200" t="s">
        <v>50</v>
      </c>
      <c r="BD189" s="200">
        <f>AW189</f>
        <v>275</v>
      </c>
      <c r="BJ189" s="200" t="s">
        <v>50</v>
      </c>
      <c r="BK189" s="200">
        <f>BD189</f>
        <v>275</v>
      </c>
      <c r="BQ189" s="200" t="s">
        <v>50</v>
      </c>
      <c r="BR189" s="200">
        <f>BK189</f>
        <v>275</v>
      </c>
      <c r="BX189" s="200" t="s">
        <v>50</v>
      </c>
      <c r="BY189" s="200">
        <f>BR189</f>
        <v>275</v>
      </c>
      <c r="CE189" s="200" t="s">
        <v>50</v>
      </c>
      <c r="CF189" s="200">
        <f>BY189</f>
        <v>275</v>
      </c>
      <c r="CL189" s="200" t="s">
        <v>50</v>
      </c>
      <c r="CM189" s="200">
        <f>CF189</f>
        <v>275</v>
      </c>
      <c r="CS189" s="200" t="s">
        <v>50</v>
      </c>
      <c r="CT189" s="200">
        <f>CM189</f>
        <v>275</v>
      </c>
      <c r="CZ189" s="200" t="s">
        <v>50</v>
      </c>
      <c r="DA189" s="200">
        <f>CT189</f>
        <v>275</v>
      </c>
    </row>
    <row r="190" spans="1:109" ht="15" customHeight="1">
      <c r="A190" s="21">
        <f t="shared" si="69"/>
        <v>2019</v>
      </c>
      <c r="B190" s="176">
        <f t="shared" si="70"/>
        <v>4123</v>
      </c>
      <c r="C190" s="54"/>
      <c r="D190" s="22">
        <v>26</v>
      </c>
      <c r="E190" s="200">
        <f>AJ168</f>
        <v>1550</v>
      </c>
      <c r="F190" s="203">
        <f>AJ175</f>
        <v>0.97517627380062322</v>
      </c>
      <c r="G190" s="359">
        <f>AJ176</f>
        <v>100.01199999999999</v>
      </c>
      <c r="H190" s="360"/>
      <c r="I190" s="179">
        <f t="shared" si="24"/>
        <v>4123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4099</v>
      </c>
      <c r="C191" s="54"/>
      <c r="D191" s="22">
        <v>27</v>
      </c>
      <c r="E191" s="200">
        <f>AQ168</f>
        <v>1825</v>
      </c>
      <c r="F191" s="203">
        <f>AQ175</f>
        <v>0.97650243826693706</v>
      </c>
      <c r="G191" s="359">
        <f>AQ176</f>
        <v>95.012999999999977</v>
      </c>
      <c r="H191" s="360"/>
      <c r="I191" s="179">
        <f t="shared" si="24"/>
        <v>4099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4076</v>
      </c>
      <c r="C192" s="54"/>
      <c r="D192" s="22">
        <v>28</v>
      </c>
      <c r="E192" s="200">
        <f>AX168</f>
        <v>2100</v>
      </c>
      <c r="F192" s="203">
        <f>AX175</f>
        <v>0.97802273834699438</v>
      </c>
      <c r="G192" s="359">
        <f>AX176</f>
        <v>89.323999999999984</v>
      </c>
      <c r="H192" s="360"/>
      <c r="I192" s="179">
        <f t="shared" si="24"/>
        <v>4076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4055</v>
      </c>
      <c r="C193" s="54"/>
      <c r="D193" s="22">
        <v>29</v>
      </c>
      <c r="E193" s="200">
        <f>BE168</f>
        <v>2375</v>
      </c>
      <c r="F193" s="203">
        <f>BE175</f>
        <v>0.97983153080471763</v>
      </c>
      <c r="G193" s="359">
        <f>BE176</f>
        <v>82.420999999999992</v>
      </c>
      <c r="H193" s="360"/>
      <c r="I193" s="179">
        <f t="shared" si="24"/>
        <v>4055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4035</v>
      </c>
      <c r="C194" s="54"/>
      <c r="D194" s="22">
        <v>30</v>
      </c>
      <c r="E194" s="200">
        <f>BL168</f>
        <v>2650</v>
      </c>
      <c r="F194" s="203">
        <f>BL175</f>
        <v>0.98205440775675068</v>
      </c>
      <c r="G194" s="359">
        <f>BL176</f>
        <v>74.00200000000001</v>
      </c>
      <c r="H194" s="360"/>
      <c r="I194" s="179">
        <f t="shared" si="24"/>
        <v>4035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4017</v>
      </c>
      <c r="C195" s="54"/>
      <c r="D195" s="22">
        <v>31</v>
      </c>
      <c r="E195" s="200">
        <f>BS168</f>
        <v>2925</v>
      </c>
      <c r="F195" s="203">
        <f>BS175</f>
        <v>0.98442288663823496</v>
      </c>
      <c r="G195" s="359">
        <f>BS176</f>
        <v>64.847000000000008</v>
      </c>
      <c r="H195" s="360"/>
      <c r="I195" s="179">
        <f t="shared" si="24"/>
        <v>4017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3999</v>
      </c>
      <c r="C196" s="54"/>
      <c r="D196" s="22">
        <v>32</v>
      </c>
      <c r="E196" s="200">
        <f>BZ168</f>
        <v>3200</v>
      </c>
      <c r="F196" s="203">
        <f>BZ175</f>
        <v>0.98725681482313599</v>
      </c>
      <c r="G196" s="359">
        <f>BZ176</f>
        <v>53.591000000000008</v>
      </c>
      <c r="H196" s="360"/>
      <c r="I196" s="179">
        <f t="shared" si="24"/>
        <v>3999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3983</v>
      </c>
      <c r="C197" s="54"/>
      <c r="D197" s="22">
        <v>33</v>
      </c>
      <c r="E197" s="200">
        <f>CG168</f>
        <v>3475</v>
      </c>
      <c r="F197" s="203">
        <f>CG175</f>
        <v>0.99038534999383199</v>
      </c>
      <c r="G197" s="359">
        <f>CG176</f>
        <v>40.620000000000005</v>
      </c>
      <c r="H197" s="360"/>
      <c r="I197" s="179">
        <f t="shared" si="24"/>
        <v>3983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3968</v>
      </c>
      <c r="C198" s="54"/>
      <c r="D198" s="22">
        <v>34</v>
      </c>
      <c r="E198" s="200">
        <f>CN168</f>
        <v>3750</v>
      </c>
      <c r="F198" s="203">
        <f>CN175</f>
        <v>0.99305847415043857</v>
      </c>
      <c r="G198" s="359">
        <f>CN176</f>
        <v>28.367000000000001</v>
      </c>
      <c r="H198" s="360"/>
      <c r="I198" s="179">
        <f t="shared" si="24"/>
        <v>3968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3954</v>
      </c>
      <c r="C199" s="54"/>
      <c r="D199" s="22">
        <v>35</v>
      </c>
      <c r="E199" s="200">
        <f>CU168</f>
        <v>4025</v>
      </c>
      <c r="F199" s="203">
        <f>CU175</f>
        <v>0.99160409632504931</v>
      </c>
      <c r="G199" s="359">
        <f>CU176</f>
        <v>35.444000000000003</v>
      </c>
      <c r="H199" s="360"/>
      <c r="I199" s="179">
        <f t="shared" si="24"/>
        <v>3954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3941</v>
      </c>
      <c r="C200" s="54"/>
      <c r="D200" s="22">
        <v>36</v>
      </c>
      <c r="E200" s="200">
        <f>DB168</f>
        <v>4300</v>
      </c>
      <c r="F200" s="203">
        <f>DB175</f>
        <v>0.92359944696498408</v>
      </c>
      <c r="G200" s="359">
        <f>DB176</f>
        <v>1399.4519999999998</v>
      </c>
      <c r="H200" s="360"/>
      <c r="I200" s="179">
        <f t="shared" si="24"/>
        <v>3941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3928</v>
      </c>
      <c r="C201" s="54"/>
      <c r="D201" s="22">
        <v>37</v>
      </c>
      <c r="E201" s="55"/>
      <c r="F201" s="275"/>
      <c r="G201" s="27"/>
      <c r="H201" s="27"/>
      <c r="I201" s="179">
        <f t="shared" si="24"/>
        <v>3928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3917</v>
      </c>
      <c r="C202" s="54"/>
      <c r="D202" s="22">
        <v>38</v>
      </c>
      <c r="E202" s="55"/>
      <c r="F202" s="33"/>
      <c r="G202" s="27"/>
      <c r="H202" s="27"/>
      <c r="I202" s="179">
        <f t="shared" si="24"/>
        <v>3917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3906</v>
      </c>
      <c r="C203" s="54"/>
      <c r="D203" s="22">
        <v>39</v>
      </c>
      <c r="E203" s="55"/>
      <c r="F203" s="33"/>
      <c r="G203" s="27"/>
      <c r="H203" s="27"/>
      <c r="I203" s="179">
        <f t="shared" si="24"/>
        <v>3906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3896</v>
      </c>
      <c r="C204" s="54"/>
      <c r="D204" s="22">
        <v>40</v>
      </c>
      <c r="E204" s="55"/>
      <c r="F204" s="33"/>
      <c r="G204" s="27"/>
      <c r="H204" s="27"/>
      <c r="I204" s="179">
        <f t="shared" si="24"/>
        <v>3896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3886</v>
      </c>
      <c r="C205" s="195"/>
      <c r="D205" s="35">
        <v>41</v>
      </c>
      <c r="E205" s="56"/>
      <c r="F205" s="36"/>
      <c r="G205" s="11"/>
      <c r="H205" s="11"/>
      <c r="I205" s="189">
        <f t="shared" si="24"/>
        <v>3886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3877</v>
      </c>
      <c r="C206" s="195"/>
      <c r="D206" s="35">
        <v>42</v>
      </c>
      <c r="E206" s="56"/>
      <c r="F206" s="36"/>
      <c r="G206" s="11"/>
      <c r="H206" s="11"/>
      <c r="I206" s="189">
        <f t="shared" si="24"/>
        <v>3877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0.91825830994606517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0.91825830994606517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0.91154569959419696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0.90898059039846313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0.9060638395095526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0.90253032081644846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0.89805168433723626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0.89252667450278533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0.88545037915107661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0.87623548297854237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0.86364900319392668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0.84420981094752623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0.81335451695015748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0.75409389549289341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0.54585446737965471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5744</v>
      </c>
      <c r="C210" s="69">
        <f t="shared" ref="C210:C229" si="73">LN(B210-$G$213)</f>
        <v>8.6559111107280593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6129</v>
      </c>
      <c r="J210" s="180">
        <f t="shared" ref="J210:J229" si="76">ABS(B210-I210)/B210*100</f>
        <v>6.7026462395543174</v>
      </c>
      <c r="K210" s="179">
        <f t="shared" ref="K210:K229" si="77">(B210-I210)^2/1000</f>
        <v>148.22499999999999</v>
      </c>
      <c r="M210" s="70">
        <f t="shared" ref="M210:M229" si="78">LN($B210-O$213)</f>
        <v>8.6559111107280593</v>
      </c>
      <c r="N210" s="40" t="s">
        <v>43</v>
      </c>
      <c r="Q210" s="187">
        <f t="shared" ref="Q210:Q229" si="79">ROUND(O$213+O$216*$D210^O$214,$G$1)</f>
        <v>6129</v>
      </c>
      <c r="R210" s="179">
        <f t="shared" ref="R210:R229" si="80">($B210-Q210)^2/1000</f>
        <v>148.22499999999999</v>
      </c>
      <c r="T210" s="70">
        <f t="shared" ref="T210:T229" si="81">LN($B210-V$213)</f>
        <v>8.464635940677562</v>
      </c>
      <c r="U210" s="40" t="s">
        <v>43</v>
      </c>
      <c r="X210" s="187">
        <f t="shared" ref="X210:X229" si="82">ROUND(V$213+V$216*$D210^V$214,$G$1)</f>
        <v>6154</v>
      </c>
      <c r="Y210" s="179">
        <f t="shared" ref="Y210:Y229" si="83">($B210-X210)^2/1000</f>
        <v>168.1</v>
      </c>
      <c r="AA210" s="70">
        <f t="shared" ref="AA210:AA229" si="84">LN($B210-AC$213)</f>
        <v>8.4049199489334523</v>
      </c>
      <c r="AB210" s="40" t="s">
        <v>43</v>
      </c>
      <c r="AE210" s="187">
        <f t="shared" ref="AE210:AE229" si="85">ROUND(AC$213+AC$216*$D210^AC$214,$G$1)</f>
        <v>6163</v>
      </c>
      <c r="AF210" s="179">
        <f t="shared" ref="AF210:AF229" si="86">($B210-AE210)^2/1000</f>
        <v>175.56100000000001</v>
      </c>
      <c r="AH210" s="70">
        <f t="shared" ref="AH210:AH229" si="87">LN($B210-AJ$213)</f>
        <v>8.3414102114618647</v>
      </c>
      <c r="AI210" s="40" t="s">
        <v>43</v>
      </c>
      <c r="AL210" s="187">
        <f t="shared" ref="AL210:AL229" si="88">ROUND(AJ$213+AJ$216*$D210^AJ$214,$G$1)</f>
        <v>6174</v>
      </c>
      <c r="AM210" s="179">
        <f t="shared" ref="AM210:AM229" si="89">($B210-AL210)^2/1000</f>
        <v>184.9</v>
      </c>
      <c r="AO210" s="70">
        <f t="shared" ref="AO210:AO229" si="90">LN($B210-AQ$213)</f>
        <v>8.2735917981996323</v>
      </c>
      <c r="AP210" s="40" t="s">
        <v>43</v>
      </c>
      <c r="AS210" s="187">
        <f t="shared" ref="AS210:AS229" si="91">ROUND(AQ$213+AQ$216*$D210^AQ$214,$G$1)</f>
        <v>6187</v>
      </c>
      <c r="AT210" s="179">
        <f t="shared" ref="AT210:AT229" si="92">($B210-AS210)^2/1000</f>
        <v>196.249</v>
      </c>
      <c r="AV210" s="70">
        <f t="shared" ref="AV210:AV229" si="93">LN($B210-AX$213)</f>
        <v>8.200837258379849</v>
      </c>
      <c r="AW210" s="40" t="s">
        <v>43</v>
      </c>
      <c r="AZ210" s="187">
        <f t="shared" ref="AZ210:AZ229" si="94">ROUND(AX$213+AX$216*$D210^AX$214,$G$1)</f>
        <v>6204</v>
      </c>
      <c r="BA210" s="179">
        <f t="shared" ref="BA210:BA229" si="95">($B210-AZ210)^2/1000</f>
        <v>211.6</v>
      </c>
      <c r="BC210" s="70">
        <f t="shared" ref="BC210:BC229" si="96">LN($B210-BE$213)</f>
        <v>8.1223712434065529</v>
      </c>
      <c r="BD210" s="40" t="s">
        <v>43</v>
      </c>
      <c r="BG210" s="187">
        <f t="shared" ref="BG210:BG229" si="97">ROUND(BE$213+BE$216*$D210^BE$214,$G$1)</f>
        <v>6224</v>
      </c>
      <c r="BH210" s="179">
        <f t="shared" ref="BH210:BH229" si="98">($B210-BG210)^2/1000</f>
        <v>230.4</v>
      </c>
      <c r="BJ210" s="70">
        <f t="shared" ref="BJ210:BJ229" si="99">LN($B210-BL$213)</f>
        <v>8.0372200311330122</v>
      </c>
      <c r="BK210" s="40" t="s">
        <v>43</v>
      </c>
      <c r="BN210" s="187">
        <f t="shared" ref="BN210:BN229" si="100">ROUND(BL$213+BL$216*$D210^BL$214,$G$1)</f>
        <v>6251</v>
      </c>
      <c r="BO210" s="179">
        <f t="shared" ref="BO210:BO229" si="101">($B210-BN210)^2/1000</f>
        <v>257.04899999999998</v>
      </c>
      <c r="BQ210" s="70">
        <f t="shared" ref="BQ210:BQ229" si="102">LN($B210-BS$213)</f>
        <v>7.9441374911141125</v>
      </c>
      <c r="BR210" s="40" t="s">
        <v>43</v>
      </c>
      <c r="BU210" s="187">
        <f t="shared" ref="BU210:BU229" si="103">ROUND(BS$213+BS$216*$D210^BS$214,$G$1)</f>
        <v>6286</v>
      </c>
      <c r="BV210" s="179">
        <f t="shared" ref="BV210:BV229" si="104">($B210-BU210)^2/1000</f>
        <v>293.76400000000001</v>
      </c>
      <c r="BX210" s="70">
        <f t="shared" ref="BX210:BX229" si="105">LN($B210-BZ$213)</f>
        <v>7.8414929244600131</v>
      </c>
      <c r="BY210" s="40" t="s">
        <v>43</v>
      </c>
      <c r="CB210" s="187">
        <f t="shared" ref="CB210:CB229" si="106">ROUND(BZ$213+BZ$216*$D210^BZ$214,$G$1)</f>
        <v>6336</v>
      </c>
      <c r="CC210" s="179">
        <f t="shared" ref="CC210:CC229" si="107">($B210-CB210)^2/1000</f>
        <v>350.464</v>
      </c>
      <c r="CE210" s="70">
        <f t="shared" ref="CE210:CE229" si="108">LN($B210-CG$213)</f>
        <v>7.7270944847798413</v>
      </c>
      <c r="CF210" s="40" t="s">
        <v>43</v>
      </c>
      <c r="CI210" s="187">
        <f t="shared" ref="CI210:CI229" si="109">ROUND(CG$213+CG$216*$D210^CG$214,$G$1)</f>
        <v>6413</v>
      </c>
      <c r="CJ210" s="179">
        <f t="shared" ref="CJ210:CJ229" si="110">($B210-CI210)^2/1000</f>
        <v>447.56099999999998</v>
      </c>
      <c r="CL210" s="70">
        <f t="shared" ref="CL210:CL229" si="111">LN($B210-CN$213)</f>
        <v>7.5978979505217836</v>
      </c>
      <c r="CM210" s="40" t="s">
        <v>43</v>
      </c>
      <c r="CP210" s="187">
        <f t="shared" ref="CP210:CP229" si="112">ROUND(CN$213+CN$216*$D210^CN$214,$G$1)</f>
        <v>6547</v>
      </c>
      <c r="CQ210" s="179">
        <f t="shared" ref="CQ210:CQ229" si="113">($B210-CP210)^2/1000</f>
        <v>644.80899999999997</v>
      </c>
      <c r="CS210" s="70">
        <f t="shared" ref="CS210:CS229" si="114">LN($B210-CU$213)</f>
        <v>7.449498005382849</v>
      </c>
      <c r="CT210" s="40" t="s">
        <v>43</v>
      </c>
      <c r="CW210" s="187">
        <f t="shared" ref="CW210:CW229" si="115">ROUND(CU$213+CU$216*$D210^CU$214,$G$1)</f>
        <v>6842</v>
      </c>
      <c r="CX210" s="179">
        <f t="shared" ref="CX210:CX229" si="116">($B210-CW210)^2/1000</f>
        <v>1205.604</v>
      </c>
      <c r="CZ210" s="70">
        <f t="shared" ref="CZ210:CZ229" si="117">LN($B210-DB$213)</f>
        <v>7.2751723194527713</v>
      </c>
      <c r="DA210" s="40" t="s">
        <v>43</v>
      </c>
      <c r="DD210" s="187">
        <f t="shared" ref="DD210:DD229" si="118">ROUND(DB$213+DB$216*$D210^DB$214,$G$1)</f>
        <v>8948</v>
      </c>
      <c r="DE210" s="179">
        <f t="shared" ref="DE210:DE229" si="119">($B210-DD210)^2/1000</f>
        <v>10265.616</v>
      </c>
    </row>
    <row r="211" spans="1:109" ht="15" customHeight="1">
      <c r="A211" s="21">
        <f t="shared" si="72"/>
        <v>1995</v>
      </c>
      <c r="B211" s="176">
        <f t="shared" si="72"/>
        <v>5643</v>
      </c>
      <c r="C211" s="69">
        <f t="shared" si="73"/>
        <v>8.6381711179691401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5685</v>
      </c>
      <c r="J211" s="180">
        <f t="shared" si="76"/>
        <v>0.74428495481127055</v>
      </c>
      <c r="K211" s="179">
        <f t="shared" si="77"/>
        <v>1.764</v>
      </c>
      <c r="M211" s="70">
        <f t="shared" si="78"/>
        <v>8.6381711179691401</v>
      </c>
      <c r="N211" s="40" t="s">
        <v>44</v>
      </c>
      <c r="O211" s="72"/>
      <c r="P211" s="23"/>
      <c r="Q211" s="187">
        <f t="shared" si="79"/>
        <v>5685</v>
      </c>
      <c r="R211" s="179">
        <f t="shared" si="80"/>
        <v>1.764</v>
      </c>
      <c r="T211" s="70">
        <f t="shared" si="81"/>
        <v>8.4431159880199225</v>
      </c>
      <c r="U211" s="40" t="s">
        <v>44</v>
      </c>
      <c r="V211" s="72"/>
      <c r="W211" s="23"/>
      <c r="X211" s="187">
        <f t="shared" si="82"/>
        <v>5691</v>
      </c>
      <c r="Y211" s="179">
        <f t="shared" si="83"/>
        <v>2.3039999999999998</v>
      </c>
      <c r="AA211" s="70">
        <f t="shared" si="84"/>
        <v>8.3820605174247405</v>
      </c>
      <c r="AB211" s="40" t="s">
        <v>44</v>
      </c>
      <c r="AC211" s="72"/>
      <c r="AD211" s="23"/>
      <c r="AE211" s="187">
        <f t="shared" si="85"/>
        <v>5693</v>
      </c>
      <c r="AF211" s="179">
        <f t="shared" si="86"/>
        <v>2.5</v>
      </c>
      <c r="AH211" s="70">
        <f t="shared" si="87"/>
        <v>8.3170334764924032</v>
      </c>
      <c r="AI211" s="40" t="s">
        <v>44</v>
      </c>
      <c r="AJ211" s="72"/>
      <c r="AK211" s="23"/>
      <c r="AL211" s="187">
        <f t="shared" si="88"/>
        <v>5696</v>
      </c>
      <c r="AM211" s="179">
        <f t="shared" si="89"/>
        <v>2.8090000000000002</v>
      </c>
      <c r="AO211" s="70">
        <f t="shared" si="90"/>
        <v>8.2474820042856933</v>
      </c>
      <c r="AP211" s="40" t="s">
        <v>44</v>
      </c>
      <c r="AQ211" s="72"/>
      <c r="AR211" s="23"/>
      <c r="AS211" s="187">
        <f t="shared" si="91"/>
        <v>5699</v>
      </c>
      <c r="AT211" s="179">
        <f t="shared" si="92"/>
        <v>3.1360000000000001</v>
      </c>
      <c r="AV211" s="70">
        <f t="shared" si="93"/>
        <v>8.1727291048654713</v>
      </c>
      <c r="AW211" s="40" t="s">
        <v>44</v>
      </c>
      <c r="AX211" s="72"/>
      <c r="AY211" s="23"/>
      <c r="AZ211" s="187">
        <f t="shared" si="94"/>
        <v>5703</v>
      </c>
      <c r="BA211" s="179">
        <f t="shared" si="95"/>
        <v>3.6</v>
      </c>
      <c r="BC211" s="70">
        <f t="shared" si="96"/>
        <v>8.091933455979893</v>
      </c>
      <c r="BD211" s="40" t="s">
        <v>44</v>
      </c>
      <c r="BE211" s="72"/>
      <c r="BF211" s="23"/>
      <c r="BG211" s="187">
        <f t="shared" si="97"/>
        <v>5708</v>
      </c>
      <c r="BH211" s="179">
        <f t="shared" si="98"/>
        <v>4.2249999999999996</v>
      </c>
      <c r="BJ211" s="70">
        <f t="shared" si="99"/>
        <v>8.0040315078526998</v>
      </c>
      <c r="BK211" s="40" t="s">
        <v>44</v>
      </c>
      <c r="BL211" s="72"/>
      <c r="BM211" s="23"/>
      <c r="BN211" s="187">
        <f t="shared" si="100"/>
        <v>5714</v>
      </c>
      <c r="BO211" s="179">
        <f t="shared" si="101"/>
        <v>5.0410000000000004</v>
      </c>
      <c r="BQ211" s="70">
        <f t="shared" si="102"/>
        <v>7.9076515947110888</v>
      </c>
      <c r="BR211" s="40" t="s">
        <v>44</v>
      </c>
      <c r="BS211" s="72"/>
      <c r="BT211" s="23"/>
      <c r="BU211" s="187">
        <f t="shared" si="103"/>
        <v>5722</v>
      </c>
      <c r="BV211" s="179">
        <f t="shared" si="104"/>
        <v>6.2409999999999997</v>
      </c>
      <c r="BX211" s="70">
        <f t="shared" si="105"/>
        <v>7.8009820712577405</v>
      </c>
      <c r="BY211" s="40" t="s">
        <v>44</v>
      </c>
      <c r="BZ211" s="72"/>
      <c r="CA211" s="23"/>
      <c r="CB211" s="187">
        <f t="shared" si="106"/>
        <v>5734</v>
      </c>
      <c r="CC211" s="179">
        <f t="shared" si="107"/>
        <v>8.2810000000000006</v>
      </c>
      <c r="CE211" s="70">
        <f t="shared" si="108"/>
        <v>7.6815603625595372</v>
      </c>
      <c r="CF211" s="40" t="s">
        <v>44</v>
      </c>
      <c r="CG211" s="72"/>
      <c r="CH211" s="23"/>
      <c r="CI211" s="187">
        <f t="shared" si="109"/>
        <v>5753</v>
      </c>
      <c r="CJ211" s="179">
        <f t="shared" si="110"/>
        <v>12.1</v>
      </c>
      <c r="CL211" s="70">
        <f t="shared" si="111"/>
        <v>7.5459181512093227</v>
      </c>
      <c r="CM211" s="40" t="s">
        <v>44</v>
      </c>
      <c r="CN211" s="72"/>
      <c r="CO211" s="23"/>
      <c r="CP211" s="187">
        <f t="shared" si="112"/>
        <v>5784</v>
      </c>
      <c r="CQ211" s="179">
        <f t="shared" si="113"/>
        <v>19.881</v>
      </c>
      <c r="CS211" s="70">
        <f t="shared" si="114"/>
        <v>7.3889460976184367</v>
      </c>
      <c r="CT211" s="40" t="s">
        <v>44</v>
      </c>
      <c r="CU211" s="72"/>
      <c r="CV211" s="23"/>
      <c r="CW211" s="187">
        <f t="shared" si="115"/>
        <v>5854</v>
      </c>
      <c r="CX211" s="179">
        <f t="shared" si="116"/>
        <v>44.521000000000001</v>
      </c>
      <c r="CZ211" s="70">
        <f t="shared" si="117"/>
        <v>7.2026611965232377</v>
      </c>
      <c r="DA211" s="40" t="s">
        <v>44</v>
      </c>
      <c r="DB211" s="72"/>
      <c r="DC211" s="23"/>
      <c r="DD211" s="187">
        <f t="shared" si="118"/>
        <v>6321</v>
      </c>
      <c r="DE211" s="179">
        <f t="shared" si="119"/>
        <v>459.68400000000003</v>
      </c>
    </row>
    <row r="212" spans="1:109" ht="15" customHeight="1">
      <c r="A212" s="21">
        <f t="shared" si="72"/>
        <v>1996</v>
      </c>
      <c r="B212" s="176">
        <f t="shared" si="72"/>
        <v>5526</v>
      </c>
      <c r="C212" s="69">
        <f t="shared" si="73"/>
        <v>8.6172195054833622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5441</v>
      </c>
      <c r="J212" s="180">
        <f t="shared" si="76"/>
        <v>1.5381831342743395</v>
      </c>
      <c r="K212" s="179">
        <f t="shared" si="77"/>
        <v>7.2249999999999996</v>
      </c>
      <c r="M212" s="70">
        <f t="shared" si="78"/>
        <v>8.6172195054833622</v>
      </c>
      <c r="N212" s="27" t="s">
        <v>45</v>
      </c>
      <c r="Q212" s="187">
        <f t="shared" si="79"/>
        <v>5441</v>
      </c>
      <c r="R212" s="179">
        <f t="shared" si="80"/>
        <v>7.2249999999999996</v>
      </c>
      <c r="T212" s="70">
        <f t="shared" si="81"/>
        <v>8.4175938261934835</v>
      </c>
      <c r="U212" s="27" t="s">
        <v>45</v>
      </c>
      <c r="X212" s="187">
        <f t="shared" si="82"/>
        <v>5440</v>
      </c>
      <c r="Y212" s="179">
        <f t="shared" si="83"/>
        <v>7.3959999999999999</v>
      </c>
      <c r="AA212" s="70">
        <f t="shared" si="84"/>
        <v>8.3549095283587906</v>
      </c>
      <c r="AB212" s="27" t="s">
        <v>45</v>
      </c>
      <c r="AE212" s="187">
        <f t="shared" si="85"/>
        <v>5439</v>
      </c>
      <c r="AF212" s="179">
        <f t="shared" si="86"/>
        <v>7.569</v>
      </c>
      <c r="AH212" s="70">
        <f t="shared" si="87"/>
        <v>8.2880315677764642</v>
      </c>
      <c r="AI212" s="27" t="s">
        <v>45</v>
      </c>
      <c r="AL212" s="187">
        <f t="shared" si="88"/>
        <v>5439</v>
      </c>
      <c r="AM212" s="179">
        <f t="shared" si="89"/>
        <v>7.569</v>
      </c>
      <c r="AO212" s="70">
        <f t="shared" si="90"/>
        <v>8.2163583323861555</v>
      </c>
      <c r="AP212" s="27" t="s">
        <v>45</v>
      </c>
      <c r="AS212" s="187">
        <f t="shared" si="91"/>
        <v>5439</v>
      </c>
      <c r="AT212" s="179">
        <f t="shared" si="92"/>
        <v>7.569</v>
      </c>
      <c r="AV212" s="70">
        <f t="shared" si="93"/>
        <v>8.1391486788840659</v>
      </c>
      <c r="AW212" s="27" t="s">
        <v>45</v>
      </c>
      <c r="AZ212" s="187">
        <f t="shared" si="94"/>
        <v>5438</v>
      </c>
      <c r="BA212" s="179">
        <f t="shared" si="95"/>
        <v>7.7439999999999998</v>
      </c>
      <c r="BC212" s="70">
        <f t="shared" si="96"/>
        <v>8.0554751417572739</v>
      </c>
      <c r="BD212" s="27" t="s">
        <v>45</v>
      </c>
      <c r="BG212" s="187">
        <f t="shared" si="97"/>
        <v>5438</v>
      </c>
      <c r="BH212" s="179">
        <f t="shared" si="98"/>
        <v>7.7439999999999998</v>
      </c>
      <c r="BJ212" s="70">
        <f t="shared" si="99"/>
        <v>7.9641557188409369</v>
      </c>
      <c r="BK212" s="27" t="s">
        <v>45</v>
      </c>
      <c r="BN212" s="187">
        <f t="shared" si="100"/>
        <v>5438</v>
      </c>
      <c r="BO212" s="179">
        <f t="shared" si="101"/>
        <v>7.7439999999999998</v>
      </c>
      <c r="BQ212" s="70">
        <f t="shared" si="102"/>
        <v>7.8636512654486515</v>
      </c>
      <c r="BR212" s="27" t="s">
        <v>45</v>
      </c>
      <c r="BU212" s="187">
        <f t="shared" si="103"/>
        <v>5437</v>
      </c>
      <c r="BV212" s="179">
        <f t="shared" si="104"/>
        <v>7.9210000000000003</v>
      </c>
      <c r="BX212" s="70">
        <f t="shared" si="105"/>
        <v>7.7519053330786098</v>
      </c>
      <c r="BY212" s="27" t="s">
        <v>45</v>
      </c>
      <c r="CB212" s="187">
        <f t="shared" si="106"/>
        <v>5437</v>
      </c>
      <c r="CC212" s="179">
        <f t="shared" si="107"/>
        <v>7.9210000000000003</v>
      </c>
      <c r="CE212" s="70">
        <f t="shared" si="108"/>
        <v>7.6260827580723802</v>
      </c>
      <c r="CF212" s="27" t="s">
        <v>45</v>
      </c>
      <c r="CI212" s="187">
        <f t="shared" si="109"/>
        <v>5437</v>
      </c>
      <c r="CJ212" s="179">
        <f t="shared" si="110"/>
        <v>7.9210000000000003</v>
      </c>
      <c r="CL212" s="70">
        <f t="shared" si="111"/>
        <v>7.4821189235521155</v>
      </c>
      <c r="CM212" s="27" t="s">
        <v>45</v>
      </c>
      <c r="CP212" s="187">
        <f t="shared" si="112"/>
        <v>5439</v>
      </c>
      <c r="CQ212" s="179">
        <f t="shared" si="113"/>
        <v>7.569</v>
      </c>
      <c r="CS212" s="70">
        <f t="shared" si="114"/>
        <v>7.3138868316334618</v>
      </c>
      <c r="CT212" s="27" t="s">
        <v>45</v>
      </c>
      <c r="CW212" s="187">
        <f t="shared" si="115"/>
        <v>5446</v>
      </c>
      <c r="CX212" s="179">
        <f t="shared" si="116"/>
        <v>6.4</v>
      </c>
      <c r="CZ212" s="70">
        <f t="shared" si="117"/>
        <v>7.111512116496157</v>
      </c>
      <c r="DA212" s="27" t="s">
        <v>45</v>
      </c>
      <c r="DD212" s="187">
        <f t="shared" si="118"/>
        <v>5541</v>
      </c>
      <c r="DE212" s="179">
        <f t="shared" si="119"/>
        <v>0.22500000000000001</v>
      </c>
    </row>
    <row r="213" spans="1:109" ht="15" customHeight="1">
      <c r="A213" s="21">
        <f t="shared" si="72"/>
        <v>1997</v>
      </c>
      <c r="B213" s="176">
        <f t="shared" si="72"/>
        <v>5433</v>
      </c>
      <c r="C213" s="69">
        <f t="shared" si="73"/>
        <v>8.6002467465515231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5273</v>
      </c>
      <c r="J213" s="180">
        <f t="shared" si="76"/>
        <v>2.944965948831217</v>
      </c>
      <c r="K213" s="179">
        <f t="shared" si="77"/>
        <v>25.6</v>
      </c>
      <c r="M213" s="70">
        <f t="shared" si="78"/>
        <v>8.6002467465515231</v>
      </c>
      <c r="N213" s="73" t="s">
        <v>35</v>
      </c>
      <c r="O213" s="206">
        <v>0</v>
      </c>
      <c r="P213" s="23"/>
      <c r="Q213" s="187">
        <f t="shared" si="79"/>
        <v>5273</v>
      </c>
      <c r="R213" s="179">
        <f t="shared" si="80"/>
        <v>25.6</v>
      </c>
      <c r="T213" s="70">
        <f t="shared" si="81"/>
        <v>8.3968318347450541</v>
      </c>
      <c r="U213" s="73" t="s">
        <v>35</v>
      </c>
      <c r="V213" s="206">
        <f>10^U233</f>
        <v>1000</v>
      </c>
      <c r="W213" s="23"/>
      <c r="X213" s="187">
        <f t="shared" si="82"/>
        <v>5270</v>
      </c>
      <c r="Y213" s="179">
        <f t="shared" si="83"/>
        <v>26.568999999999999</v>
      </c>
      <c r="AA213" s="70">
        <f t="shared" si="84"/>
        <v>8.3327894684179586</v>
      </c>
      <c r="AB213" s="73" t="s">
        <v>35</v>
      </c>
      <c r="AC213" s="206">
        <f>V213+AB234</f>
        <v>1275</v>
      </c>
      <c r="AD213" s="23"/>
      <c r="AE213" s="187">
        <f t="shared" si="85"/>
        <v>5268</v>
      </c>
      <c r="AF213" s="179">
        <f t="shared" si="86"/>
        <v>27.225000000000001</v>
      </c>
      <c r="AH213" s="70">
        <f t="shared" si="87"/>
        <v>8.2643633297316672</v>
      </c>
      <c r="AI213" s="73" t="s">
        <v>35</v>
      </c>
      <c r="AJ213" s="206">
        <f>AC213+AI234</f>
        <v>1550</v>
      </c>
      <c r="AK213" s="23"/>
      <c r="AL213" s="187">
        <f t="shared" si="88"/>
        <v>5267</v>
      </c>
      <c r="AM213" s="179">
        <f t="shared" si="89"/>
        <v>27.556000000000001</v>
      </c>
      <c r="AO213" s="70">
        <f t="shared" si="90"/>
        <v>8.1909088811825139</v>
      </c>
      <c r="AP213" s="73" t="s">
        <v>35</v>
      </c>
      <c r="AQ213" s="206">
        <f>AJ213+AP234</f>
        <v>1825</v>
      </c>
      <c r="AR213" s="23"/>
      <c r="AS213" s="187">
        <f t="shared" si="91"/>
        <v>5265</v>
      </c>
      <c r="AT213" s="179">
        <f t="shared" si="92"/>
        <v>28.224</v>
      </c>
      <c r="AV213" s="70">
        <f t="shared" si="93"/>
        <v>8.1116280783077404</v>
      </c>
      <c r="AW213" s="73" t="s">
        <v>35</v>
      </c>
      <c r="AX213" s="206">
        <f>AQ213+AW234</f>
        <v>2100</v>
      </c>
      <c r="AY213" s="23"/>
      <c r="AZ213" s="187">
        <f t="shared" si="94"/>
        <v>5263</v>
      </c>
      <c r="BA213" s="179">
        <f t="shared" si="95"/>
        <v>28.9</v>
      </c>
      <c r="BC213" s="70">
        <f t="shared" si="96"/>
        <v>8.0255163864890076</v>
      </c>
      <c r="BD213" s="73" t="s">
        <v>35</v>
      </c>
      <c r="BE213" s="206">
        <f>AX213+BD234</f>
        <v>2375</v>
      </c>
      <c r="BF213" s="23"/>
      <c r="BG213" s="187">
        <f t="shared" si="97"/>
        <v>5260</v>
      </c>
      <c r="BH213" s="179">
        <f t="shared" si="98"/>
        <v>29.928999999999998</v>
      </c>
      <c r="BJ213" s="70">
        <f t="shared" si="99"/>
        <v>7.931284761525891</v>
      </c>
      <c r="BK213" s="73" t="s">
        <v>35</v>
      </c>
      <c r="BL213" s="206">
        <f>BE213+BK234</f>
        <v>2650</v>
      </c>
      <c r="BM213" s="23"/>
      <c r="BN213" s="187">
        <f t="shared" si="100"/>
        <v>5257</v>
      </c>
      <c r="BO213" s="179">
        <f t="shared" si="101"/>
        <v>30.975999999999999</v>
      </c>
      <c r="BQ213" s="70">
        <f t="shared" si="102"/>
        <v>7.8272409017528117</v>
      </c>
      <c r="BR213" s="73" t="s">
        <v>35</v>
      </c>
      <c r="BS213" s="206">
        <f>BL213+BR234</f>
        <v>2925</v>
      </c>
      <c r="BT213" s="23"/>
      <c r="BU213" s="187">
        <f t="shared" si="103"/>
        <v>5253</v>
      </c>
      <c r="BV213" s="179">
        <f t="shared" si="104"/>
        <v>32.4</v>
      </c>
      <c r="BX213" s="70">
        <f t="shared" si="105"/>
        <v>7.7111012518401578</v>
      </c>
      <c r="BY213" s="73" t="s">
        <v>35</v>
      </c>
      <c r="BZ213" s="206">
        <f>BS213+BY234</f>
        <v>3200</v>
      </c>
      <c r="CA213" s="23"/>
      <c r="CB213" s="187">
        <f t="shared" si="106"/>
        <v>5248</v>
      </c>
      <c r="CC213" s="179">
        <f t="shared" si="107"/>
        <v>34.225000000000001</v>
      </c>
      <c r="CE213" s="70">
        <f t="shared" si="108"/>
        <v>7.5796788230904557</v>
      </c>
      <c r="CF213" s="73" t="s">
        <v>35</v>
      </c>
      <c r="CG213" s="206">
        <f>BZ213+CF234</f>
        <v>3475</v>
      </c>
      <c r="CH213" s="23"/>
      <c r="CI213" s="187">
        <f t="shared" si="109"/>
        <v>5240</v>
      </c>
      <c r="CJ213" s="179">
        <f t="shared" si="110"/>
        <v>37.249000000000002</v>
      </c>
      <c r="CL213" s="70">
        <f t="shared" si="111"/>
        <v>7.428333194190806</v>
      </c>
      <c r="CM213" s="73" t="s">
        <v>35</v>
      </c>
      <c r="CN213" s="206">
        <f>CG213+CM234</f>
        <v>3750</v>
      </c>
      <c r="CO213" s="23"/>
      <c r="CP213" s="187">
        <f t="shared" si="112"/>
        <v>5230</v>
      </c>
      <c r="CQ213" s="179">
        <f t="shared" si="113"/>
        <v>41.209000000000003</v>
      </c>
      <c r="CS213" s="70">
        <f t="shared" si="114"/>
        <v>7.2499255367179876</v>
      </c>
      <c r="CT213" s="73" t="s">
        <v>35</v>
      </c>
      <c r="CU213" s="206">
        <f>CN213+CT234</f>
        <v>4025</v>
      </c>
      <c r="CV213" s="23"/>
      <c r="CW213" s="187">
        <f t="shared" si="115"/>
        <v>5213</v>
      </c>
      <c r="CX213" s="179">
        <f t="shared" si="116"/>
        <v>48.4</v>
      </c>
      <c r="CZ213" s="70">
        <f t="shared" si="117"/>
        <v>7.0326242610280065</v>
      </c>
      <c r="DA213" s="73" t="s">
        <v>35</v>
      </c>
      <c r="DB213" s="206">
        <f>CU213+DA234</f>
        <v>4300</v>
      </c>
      <c r="DC213" s="23"/>
      <c r="DD213" s="187">
        <f t="shared" si="118"/>
        <v>5179</v>
      </c>
      <c r="DE213" s="179">
        <f t="shared" si="119"/>
        <v>64.516000000000005</v>
      </c>
    </row>
    <row r="214" spans="1:109" ht="15" customHeight="1">
      <c r="A214" s="21">
        <f t="shared" si="72"/>
        <v>1998</v>
      </c>
      <c r="B214" s="176">
        <f t="shared" si="72"/>
        <v>5304</v>
      </c>
      <c r="C214" s="69">
        <f t="shared" si="73"/>
        <v>8.5762165318656987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-0.10847552114997122</v>
      </c>
      <c r="H214" s="23"/>
      <c r="I214" s="179">
        <f t="shared" si="75"/>
        <v>5147</v>
      </c>
      <c r="J214" s="180">
        <f t="shared" si="76"/>
        <v>2.9600301659125186</v>
      </c>
      <c r="K214" s="179">
        <f t="shared" si="77"/>
        <v>24.649000000000001</v>
      </c>
      <c r="M214" s="70">
        <f t="shared" si="78"/>
        <v>8.5762165318656987</v>
      </c>
      <c r="N214" s="73" t="s">
        <v>30</v>
      </c>
      <c r="O214" s="44">
        <f>INDEX(LINEST(M210:M229,$E210:$E229),1)</f>
        <v>-0.10847552114997122</v>
      </c>
      <c r="P214" s="23"/>
      <c r="Q214" s="187">
        <f t="shared" si="79"/>
        <v>5147</v>
      </c>
      <c r="R214" s="179">
        <f t="shared" si="80"/>
        <v>24.649000000000001</v>
      </c>
      <c r="T214" s="70">
        <f t="shared" si="81"/>
        <v>8.3673001018416198</v>
      </c>
      <c r="U214" s="73" t="s">
        <v>30</v>
      </c>
      <c r="V214" s="44">
        <f>INDEX(LINEST(T210:T229,$E210:$E229),1)</f>
        <v>-0.1357225428294786</v>
      </c>
      <c r="W214" s="23"/>
      <c r="X214" s="187">
        <f t="shared" si="82"/>
        <v>5142</v>
      </c>
      <c r="Y214" s="179">
        <f t="shared" si="83"/>
        <v>26.244</v>
      </c>
      <c r="AA214" s="70">
        <f t="shared" si="84"/>
        <v>8.3012734851913468</v>
      </c>
      <c r="AB214" s="73" t="s">
        <v>30</v>
      </c>
      <c r="AC214" s="44">
        <f>INDEX(LINEST(AA210:AA229,$E210:$E229),1)</f>
        <v>-0.1458155143163869</v>
      </c>
      <c r="AD214" s="23"/>
      <c r="AE214" s="187">
        <f t="shared" si="85"/>
        <v>5141</v>
      </c>
      <c r="AF214" s="179">
        <f t="shared" si="86"/>
        <v>26.568999999999999</v>
      </c>
      <c r="AH214" s="70">
        <f t="shared" si="87"/>
        <v>8.230577217146454</v>
      </c>
      <c r="AI214" s="73" t="s">
        <v>30</v>
      </c>
      <c r="AJ214" s="44">
        <f>INDEX(LINEST(AH210:AH229,$E210:$E229),1)</f>
        <v>-0.15754661977957662</v>
      </c>
      <c r="AK214" s="23"/>
      <c r="AL214" s="187">
        <f t="shared" si="88"/>
        <v>5138</v>
      </c>
      <c r="AM214" s="179">
        <f t="shared" si="89"/>
        <v>27.556000000000001</v>
      </c>
      <c r="AO214" s="70">
        <f t="shared" si="90"/>
        <v>8.1545001751519415</v>
      </c>
      <c r="AP214" s="73" t="s">
        <v>30</v>
      </c>
      <c r="AQ214" s="44">
        <f>INDEX(LINEST(AO210:AO229,$E210:$E229),1)</f>
        <v>-0.17135505573171414</v>
      </c>
      <c r="AR214" s="23"/>
      <c r="AS214" s="187">
        <f t="shared" si="91"/>
        <v>5136</v>
      </c>
      <c r="AT214" s="179">
        <f t="shared" si="92"/>
        <v>28.224</v>
      </c>
      <c r="AV214" s="70">
        <f t="shared" si="93"/>
        <v>8.0721553081882504</v>
      </c>
      <c r="AW214" s="73" t="s">
        <v>30</v>
      </c>
      <c r="AX214" s="44">
        <f>INDEX(LINEST(AV210:AV229,$E210:$E229),1)</f>
        <v>-0.18785485582712955</v>
      </c>
      <c r="AY214" s="23"/>
      <c r="AZ214" s="187">
        <f t="shared" si="94"/>
        <v>5133</v>
      </c>
      <c r="BA214" s="179">
        <f t="shared" si="95"/>
        <v>29.241</v>
      </c>
      <c r="BC214" s="70">
        <f t="shared" si="96"/>
        <v>7.9824163468277334</v>
      </c>
      <c r="BD214" s="73" t="s">
        <v>30</v>
      </c>
      <c r="BE214" s="44">
        <f>INDEX(LINEST(BC210:BC229,$E210:$E229),1)</f>
        <v>-0.20793313259977614</v>
      </c>
      <c r="BF214" s="23"/>
      <c r="BG214" s="187">
        <f t="shared" si="97"/>
        <v>5129</v>
      </c>
      <c r="BH214" s="179">
        <f t="shared" si="98"/>
        <v>30.625</v>
      </c>
      <c r="BJ214" s="70">
        <f t="shared" si="99"/>
        <v>7.8838232148921525</v>
      </c>
      <c r="BK214" s="73" t="s">
        <v>30</v>
      </c>
      <c r="BL214" s="44">
        <f>INDEX(LINEST(BJ210:BJ229,$E210:$E229),1)</f>
        <v>-0.23292447407124972</v>
      </c>
      <c r="BM214" s="23"/>
      <c r="BN214" s="187">
        <f t="shared" si="100"/>
        <v>5125</v>
      </c>
      <c r="BO214" s="179">
        <f t="shared" si="101"/>
        <v>32.040999999999997</v>
      </c>
      <c r="BQ214" s="70">
        <f t="shared" si="102"/>
        <v>7.7744355103029577</v>
      </c>
      <c r="BR214" s="73" t="s">
        <v>30</v>
      </c>
      <c r="BS214" s="44">
        <f>INDEX(LINEST(BQ210:BQ229,$E210:$E229),1)</f>
        <v>-0.2649425887768419</v>
      </c>
      <c r="BT214" s="23"/>
      <c r="BU214" s="187">
        <f t="shared" si="103"/>
        <v>5119</v>
      </c>
      <c r="BV214" s="179">
        <f t="shared" si="104"/>
        <v>34.225000000000001</v>
      </c>
      <c r="BX214" s="70">
        <f t="shared" si="105"/>
        <v>7.6515955738576009</v>
      </c>
      <c r="BY214" s="73" t="s">
        <v>30</v>
      </c>
      <c r="BZ214" s="44">
        <f>INDEX(LINEST(BX210:BX229,$E210:$E229),1)</f>
        <v>-0.30757046160056162</v>
      </c>
      <c r="CA214" s="23"/>
      <c r="CB214" s="187">
        <f t="shared" si="106"/>
        <v>5112</v>
      </c>
      <c r="CC214" s="179">
        <f t="shared" si="107"/>
        <v>36.863999999999997</v>
      </c>
      <c r="CE214" s="70">
        <f t="shared" si="108"/>
        <v>7.511524648390866</v>
      </c>
      <c r="CF214" s="73" t="s">
        <v>30</v>
      </c>
      <c r="CG214" s="44">
        <f>INDEX(LINEST(CE210:CE229,$E210:$E229),1)</f>
        <v>-0.36748712375689641</v>
      </c>
      <c r="CH214" s="23"/>
      <c r="CI214" s="187">
        <f t="shared" si="109"/>
        <v>5101</v>
      </c>
      <c r="CJ214" s="179">
        <f t="shared" si="110"/>
        <v>41.209000000000003</v>
      </c>
      <c r="CL214" s="70">
        <f t="shared" si="111"/>
        <v>7.3485875309275928</v>
      </c>
      <c r="CM214" s="73" t="s">
        <v>30</v>
      </c>
      <c r="CN214" s="44">
        <f>INDEX(LINEST(CL210:CL229,$E210:$E229),1)</f>
        <v>-0.45909425043834901</v>
      </c>
      <c r="CO214" s="23"/>
      <c r="CP214" s="187">
        <f t="shared" si="112"/>
        <v>5086</v>
      </c>
      <c r="CQ214" s="179">
        <f t="shared" si="113"/>
        <v>47.524000000000001</v>
      </c>
      <c r="CS214" s="70">
        <f t="shared" si="114"/>
        <v>7.153833801578843</v>
      </c>
      <c r="CT214" s="73" t="s">
        <v>30</v>
      </c>
      <c r="CU214" s="44">
        <f>INDEX(LINEST(CS210:CS229,$E210:$E229),1)</f>
        <v>-0.62290494854010892</v>
      </c>
      <c r="CV214" s="23"/>
      <c r="CW214" s="187">
        <f t="shared" si="115"/>
        <v>5059</v>
      </c>
      <c r="CX214" s="179">
        <f t="shared" si="116"/>
        <v>60.024999999999999</v>
      </c>
      <c r="CZ214" s="70">
        <f t="shared" si="117"/>
        <v>6.9117473002516743</v>
      </c>
      <c r="DA214" s="73" t="s">
        <v>30</v>
      </c>
      <c r="DB214" s="44">
        <f>INDEX(LINEST(CZ210:CZ229,$E210:$E229),1)</f>
        <v>-1.2018045709220606</v>
      </c>
      <c r="DC214" s="23"/>
      <c r="DD214" s="187">
        <f t="shared" si="118"/>
        <v>4972</v>
      </c>
      <c r="DE214" s="179">
        <f t="shared" si="119"/>
        <v>110.224</v>
      </c>
    </row>
    <row r="215" spans="1:109" ht="15" customHeight="1">
      <c r="A215" s="21">
        <f t="shared" si="72"/>
        <v>1999</v>
      </c>
      <c r="B215" s="176">
        <f t="shared" si="72"/>
        <v>5212</v>
      </c>
      <c r="C215" s="69">
        <f t="shared" si="73"/>
        <v>8.558718938244736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8.7207998577461385</v>
      </c>
      <c r="H215" s="74" t="s">
        <v>46</v>
      </c>
      <c r="I215" s="179">
        <f t="shared" si="75"/>
        <v>5046</v>
      </c>
      <c r="J215" s="180">
        <f t="shared" si="76"/>
        <v>3.1849577897160399</v>
      </c>
      <c r="K215" s="179">
        <f t="shared" si="77"/>
        <v>27.556000000000001</v>
      </c>
      <c r="M215" s="70">
        <f t="shared" si="78"/>
        <v>8.558718938244736</v>
      </c>
      <c r="N215" s="73" t="s">
        <v>25</v>
      </c>
      <c r="O215" s="44">
        <f>INDEX(LINEST(M210:M229,$E210:$E229),2)</f>
        <v>8.7207998577461385</v>
      </c>
      <c r="P215" s="74" t="s">
        <v>46</v>
      </c>
      <c r="Q215" s="187">
        <f t="shared" si="79"/>
        <v>5046</v>
      </c>
      <c r="R215" s="179">
        <f t="shared" si="80"/>
        <v>27.556000000000001</v>
      </c>
      <c r="T215" s="70">
        <f t="shared" si="81"/>
        <v>8.3456928732538653</v>
      </c>
      <c r="U215" s="73" t="s">
        <v>25</v>
      </c>
      <c r="V215" s="44">
        <f>INDEX(LINEST(T210:T229,$E210:$E229),2)</f>
        <v>8.5474483587297705</v>
      </c>
      <c r="W215" s="74" t="s">
        <v>46</v>
      </c>
      <c r="X215" s="187">
        <f t="shared" si="82"/>
        <v>5041</v>
      </c>
      <c r="Y215" s="179">
        <f t="shared" si="83"/>
        <v>29.241</v>
      </c>
      <c r="AA215" s="70">
        <f t="shared" si="84"/>
        <v>8.2781742909437384</v>
      </c>
      <c r="AB215" s="73" t="s">
        <v>25</v>
      </c>
      <c r="AC215" s="44">
        <f>INDEX(LINEST(AA210:AA229,$E210:$E229),2)</f>
        <v>8.4945286166489016</v>
      </c>
      <c r="AD215" s="74" t="s">
        <v>46</v>
      </c>
      <c r="AE215" s="187">
        <f t="shared" si="85"/>
        <v>5039</v>
      </c>
      <c r="AF215" s="179">
        <f t="shared" si="86"/>
        <v>29.928999999999998</v>
      </c>
      <c r="AH215" s="70">
        <f t="shared" si="87"/>
        <v>8.2057647252344559</v>
      </c>
      <c r="AI215" s="73" t="s">
        <v>25</v>
      </c>
      <c r="AJ215" s="44">
        <f>INDEX(LINEST(AH210:AH229,$E210:$E229),2)</f>
        <v>8.439022930537341</v>
      </c>
      <c r="AK215" s="74" t="s">
        <v>46</v>
      </c>
      <c r="AL215" s="187">
        <f t="shared" si="88"/>
        <v>5037</v>
      </c>
      <c r="AM215" s="179">
        <f t="shared" si="89"/>
        <v>30.625</v>
      </c>
      <c r="AO215" s="70">
        <f t="shared" si="90"/>
        <v>8.1276998528177717</v>
      </c>
      <c r="AP215" s="73" t="s">
        <v>25</v>
      </c>
      <c r="AQ215" s="44">
        <f>INDEX(LINEST(AO210:AO229,$E210:$E229),2)</f>
        <v>8.3807684210805764</v>
      </c>
      <c r="AR215" s="74" t="s">
        <v>46</v>
      </c>
      <c r="AS215" s="187">
        <f t="shared" si="91"/>
        <v>5034</v>
      </c>
      <c r="AT215" s="179">
        <f t="shared" si="92"/>
        <v>31.684000000000001</v>
      </c>
      <c r="AV215" s="70">
        <f t="shared" si="93"/>
        <v>8.043020885298283</v>
      </c>
      <c r="AW215" s="73" t="s">
        <v>25</v>
      </c>
      <c r="AX215" s="44">
        <f>INDEX(LINEST(AV210:AV229,$E210:$E229),2)</f>
        <v>8.3196410485719081</v>
      </c>
      <c r="AY215" s="74" t="s">
        <v>46</v>
      </c>
      <c r="AZ215" s="187">
        <f t="shared" si="94"/>
        <v>5031</v>
      </c>
      <c r="BA215" s="179">
        <f t="shared" si="95"/>
        <v>32.761000000000003</v>
      </c>
      <c r="BC215" s="70">
        <f t="shared" si="96"/>
        <v>7.9505024348088513</v>
      </c>
      <c r="BD215" s="73" t="s">
        <v>25</v>
      </c>
      <c r="BE215" s="44">
        <f>INDEX(LINEST(BC210:BC229,$E210:$E229),2)</f>
        <v>8.2556115221740463</v>
      </c>
      <c r="BF215" s="74" t="s">
        <v>46</v>
      </c>
      <c r="BG215" s="187">
        <f t="shared" si="97"/>
        <v>5027</v>
      </c>
      <c r="BH215" s="179">
        <f t="shared" si="98"/>
        <v>34.225000000000001</v>
      </c>
      <c r="BJ215" s="70">
        <f t="shared" si="99"/>
        <v>7.8485434824566793</v>
      </c>
      <c r="BK215" s="73" t="s">
        <v>25</v>
      </c>
      <c r="BL215" s="44">
        <f>INDEX(LINEST(BJ210:BJ229,$E210:$E229),2)</f>
        <v>8.1888616152306657</v>
      </c>
      <c r="BM215" s="74" t="s">
        <v>46</v>
      </c>
      <c r="BN215" s="187">
        <f t="shared" si="100"/>
        <v>5022</v>
      </c>
      <c r="BO215" s="179">
        <f t="shared" si="101"/>
        <v>36.1</v>
      </c>
      <c r="BQ215" s="70">
        <f t="shared" si="102"/>
        <v>7.7349961940227807</v>
      </c>
      <c r="BR215" s="73" t="s">
        <v>25</v>
      </c>
      <c r="BS215" s="44">
        <f>INDEX(LINEST(BQ210:BQ229,$E210:$E229),2)</f>
        <v>8.1200377348055301</v>
      </c>
      <c r="BT215" s="74" t="s">
        <v>46</v>
      </c>
      <c r="BU215" s="187">
        <f t="shared" si="103"/>
        <v>5016</v>
      </c>
      <c r="BV215" s="179">
        <f t="shared" si="104"/>
        <v>38.415999999999997</v>
      </c>
      <c r="BX215" s="70">
        <f t="shared" si="105"/>
        <v>7.60688453121963</v>
      </c>
      <c r="BY215" s="73" t="s">
        <v>25</v>
      </c>
      <c r="BZ215" s="44">
        <f>INDEX(LINEST(BX210:BX229,$E210:$E229),2)</f>
        <v>8.0508459189087205</v>
      </c>
      <c r="CA215" s="74" t="s">
        <v>46</v>
      </c>
      <c r="CB215" s="187">
        <f t="shared" si="106"/>
        <v>5008</v>
      </c>
      <c r="CC215" s="179">
        <f t="shared" si="107"/>
        <v>41.616</v>
      </c>
      <c r="CE215" s="70">
        <f t="shared" si="108"/>
        <v>7.4599147662411047</v>
      </c>
      <c r="CF215" s="73" t="s">
        <v>25</v>
      </c>
      <c r="CG215" s="44">
        <f>INDEX(LINEST(CE210:CE229,$E210:$E229),2)</f>
        <v>7.9856135658894942</v>
      </c>
      <c r="CH215" s="74" t="s">
        <v>46</v>
      </c>
      <c r="CI215" s="187">
        <f t="shared" si="109"/>
        <v>4996</v>
      </c>
      <c r="CJ215" s="179">
        <f t="shared" si="110"/>
        <v>46.655999999999999</v>
      </c>
      <c r="CL215" s="70">
        <f t="shared" si="111"/>
        <v>7.2875606403097235</v>
      </c>
      <c r="CM215" s="73" t="s">
        <v>25</v>
      </c>
      <c r="CN215" s="44">
        <f>INDEX(LINEST(CL210:CL229,$E210:$E229),2)</f>
        <v>7.9361916297546724</v>
      </c>
      <c r="CO215" s="74" t="s">
        <v>46</v>
      </c>
      <c r="CP215" s="187">
        <f t="shared" si="112"/>
        <v>4979</v>
      </c>
      <c r="CQ215" s="179">
        <f t="shared" si="113"/>
        <v>54.289000000000001</v>
      </c>
      <c r="CS215" s="70">
        <f t="shared" si="114"/>
        <v>7.0791843946096682</v>
      </c>
      <c r="CT215" s="73" t="s">
        <v>25</v>
      </c>
      <c r="CU215" s="44">
        <f>INDEX(LINEST(CS210:CS229,$E210:$E229),2)</f>
        <v>7.9433833628092314</v>
      </c>
      <c r="CV215" s="74" t="s">
        <v>46</v>
      </c>
      <c r="CW215" s="187">
        <f t="shared" si="115"/>
        <v>4948</v>
      </c>
      <c r="CX215" s="179">
        <f t="shared" si="116"/>
        <v>69.695999999999998</v>
      </c>
      <c r="CZ215" s="70">
        <f t="shared" si="117"/>
        <v>6.815639990074331</v>
      </c>
      <c r="DA215" s="73" t="s">
        <v>25</v>
      </c>
      <c r="DB215" s="44">
        <f>INDEX(LINEST(CZ210:CZ229,$E210:$E229),2)</f>
        <v>8.4442813442253701</v>
      </c>
      <c r="DC215" s="74" t="s">
        <v>46</v>
      </c>
      <c r="DD215" s="187">
        <f t="shared" si="118"/>
        <v>4840</v>
      </c>
      <c r="DE215" s="179">
        <f t="shared" si="119"/>
        <v>138.38399999999999</v>
      </c>
    </row>
    <row r="216" spans="1:109" ht="15" customHeight="1">
      <c r="A216" s="21">
        <f t="shared" si="72"/>
        <v>2000</v>
      </c>
      <c r="B216" s="176">
        <f t="shared" si="72"/>
        <v>5147</v>
      </c>
      <c r="C216" s="69">
        <f t="shared" si="73"/>
        <v>8.546169299652755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6129.0795197578873</v>
      </c>
      <c r="I216" s="179">
        <f t="shared" si="75"/>
        <v>4963</v>
      </c>
      <c r="J216" s="180">
        <f t="shared" si="76"/>
        <v>3.5748979988342726</v>
      </c>
      <c r="K216" s="179">
        <f t="shared" si="77"/>
        <v>33.856000000000002</v>
      </c>
      <c r="M216" s="70">
        <f t="shared" si="78"/>
        <v>8.546169299652755</v>
      </c>
      <c r="N216" s="73" t="s">
        <v>29</v>
      </c>
      <c r="O216" s="75">
        <f>EXP(O215)</f>
        <v>6129.0795197578873</v>
      </c>
      <c r="Q216" s="187">
        <f t="shared" si="79"/>
        <v>4963</v>
      </c>
      <c r="R216" s="179">
        <f t="shared" si="80"/>
        <v>33.856000000000002</v>
      </c>
      <c r="T216" s="70">
        <f t="shared" si="81"/>
        <v>8.3301404602463816</v>
      </c>
      <c r="U216" s="73" t="s">
        <v>29</v>
      </c>
      <c r="V216" s="75">
        <f>EXP(V215)</f>
        <v>5153.5875290907452</v>
      </c>
      <c r="X216" s="187">
        <f t="shared" si="82"/>
        <v>4957</v>
      </c>
      <c r="Y216" s="179">
        <f t="shared" si="83"/>
        <v>36.1</v>
      </c>
      <c r="AA216" s="70">
        <f t="shared" si="84"/>
        <v>8.2615264483964683</v>
      </c>
      <c r="AB216" s="73" t="s">
        <v>29</v>
      </c>
      <c r="AC216" s="75">
        <f>EXP(AC215)</f>
        <v>4887.9516862568071</v>
      </c>
      <c r="AE216" s="187">
        <f t="shared" si="85"/>
        <v>4955</v>
      </c>
      <c r="AF216" s="179">
        <f t="shared" si="86"/>
        <v>36.863999999999997</v>
      </c>
      <c r="AH216" s="70">
        <f t="shared" si="87"/>
        <v>8.1878554436956232</v>
      </c>
      <c r="AI216" s="73" t="s">
        <v>29</v>
      </c>
      <c r="AJ216" s="75">
        <f>EXP(AJ215)</f>
        <v>4624.0347734667812</v>
      </c>
      <c r="AL216" s="187">
        <f t="shared" si="88"/>
        <v>4953</v>
      </c>
      <c r="AM216" s="179">
        <f t="shared" si="89"/>
        <v>37.636000000000003</v>
      </c>
      <c r="AO216" s="70">
        <f t="shared" si="90"/>
        <v>8.1083222901732395</v>
      </c>
      <c r="AP216" s="73" t="s">
        <v>29</v>
      </c>
      <c r="AQ216" s="75">
        <f>EXP(AQ215)</f>
        <v>4362.3597678150854</v>
      </c>
      <c r="AS216" s="187">
        <f t="shared" si="91"/>
        <v>4950</v>
      </c>
      <c r="AT216" s="179">
        <f t="shared" si="92"/>
        <v>38.808999999999997</v>
      </c>
      <c r="AV216" s="70">
        <f t="shared" si="93"/>
        <v>8.0219127789857083</v>
      </c>
      <c r="AW216" s="73" t="s">
        <v>29</v>
      </c>
      <c r="AX216" s="75">
        <f>EXP(AX215)</f>
        <v>4103.6867196620187</v>
      </c>
      <c r="AZ216" s="187">
        <f t="shared" si="94"/>
        <v>4947</v>
      </c>
      <c r="BA216" s="179">
        <f t="shared" si="95"/>
        <v>40</v>
      </c>
      <c r="BC216" s="70">
        <f t="shared" si="96"/>
        <v>7.927324360309794</v>
      </c>
      <c r="BD216" s="73" t="s">
        <v>29</v>
      </c>
      <c r="BE216" s="75">
        <f>EXP(BE215)</f>
        <v>3849.1650058955497</v>
      </c>
      <c r="BG216" s="187">
        <f t="shared" si="97"/>
        <v>4943</v>
      </c>
      <c r="BH216" s="179">
        <f t="shared" si="98"/>
        <v>41.616</v>
      </c>
      <c r="BJ216" s="70">
        <f t="shared" si="99"/>
        <v>7.8228452902797736</v>
      </c>
      <c r="BK216" s="73" t="s">
        <v>29</v>
      </c>
      <c r="BL216" s="75">
        <f>EXP(BL215)</f>
        <v>3600.6210203898795</v>
      </c>
      <c r="BN216" s="187">
        <f t="shared" si="100"/>
        <v>4938</v>
      </c>
      <c r="BO216" s="179">
        <f t="shared" si="101"/>
        <v>43.680999999999997</v>
      </c>
      <c r="BQ216" s="70">
        <f t="shared" si="102"/>
        <v>7.7061629701995757</v>
      </c>
      <c r="BR216" s="73" t="s">
        <v>29</v>
      </c>
      <c r="BS216" s="75">
        <f>EXP(BS215)</f>
        <v>3361.1475749370752</v>
      </c>
      <c r="BU216" s="187">
        <f t="shared" si="103"/>
        <v>4932</v>
      </c>
      <c r="BV216" s="179">
        <f t="shared" si="104"/>
        <v>46.225000000000001</v>
      </c>
      <c r="BX216" s="70">
        <f t="shared" si="105"/>
        <v>7.5740450053721995</v>
      </c>
      <c r="BY216" s="73" t="s">
        <v>29</v>
      </c>
      <c r="BZ216" s="75">
        <f>EXP(BZ215)</f>
        <v>3136.4470292653377</v>
      </c>
      <c r="CB216" s="187">
        <f t="shared" si="106"/>
        <v>4924</v>
      </c>
      <c r="CC216" s="179">
        <f t="shared" si="107"/>
        <v>49.728999999999999</v>
      </c>
      <c r="CE216" s="70">
        <f t="shared" si="108"/>
        <v>7.4217757936446471</v>
      </c>
      <c r="CF216" s="73" t="s">
        <v>29</v>
      </c>
      <c r="CG216" s="75">
        <f>EXP(CG215)</f>
        <v>2938.3796410253831</v>
      </c>
      <c r="CI216" s="187">
        <f t="shared" si="109"/>
        <v>4912</v>
      </c>
      <c r="CJ216" s="179">
        <f t="shared" si="110"/>
        <v>55.225000000000001</v>
      </c>
      <c r="CL216" s="70">
        <f t="shared" si="111"/>
        <v>7.2420823592569619</v>
      </c>
      <c r="CM216" s="73" t="s">
        <v>29</v>
      </c>
      <c r="CN216" s="75">
        <f>EXP(CN215)</f>
        <v>2796.689372787921</v>
      </c>
      <c r="CP216" s="187">
        <f t="shared" si="112"/>
        <v>4895</v>
      </c>
      <c r="CQ216" s="179">
        <f t="shared" si="113"/>
        <v>63.503999999999998</v>
      </c>
      <c r="CS216" s="70">
        <f t="shared" si="114"/>
        <v>7.0228680860826413</v>
      </c>
      <c r="CT216" s="73" t="s">
        <v>29</v>
      </c>
      <c r="CU216" s="75">
        <f>EXP(CU215)</f>
        <v>2816.8749137031164</v>
      </c>
      <c r="CW216" s="187">
        <f t="shared" si="115"/>
        <v>4863</v>
      </c>
      <c r="CX216" s="179">
        <f t="shared" si="116"/>
        <v>80.656000000000006</v>
      </c>
      <c r="CZ216" s="70">
        <f t="shared" si="117"/>
        <v>6.7417006946520548</v>
      </c>
      <c r="DA216" s="73" t="s">
        <v>29</v>
      </c>
      <c r="DB216" s="75">
        <f>EXP(DB215)</f>
        <v>4648.4139028118179</v>
      </c>
      <c r="DD216" s="187">
        <f t="shared" si="118"/>
        <v>4748</v>
      </c>
      <c r="DE216" s="179">
        <f t="shared" si="119"/>
        <v>159.20099999999999</v>
      </c>
    </row>
    <row r="217" spans="1:109" ht="15" customHeight="1">
      <c r="A217" s="21">
        <f t="shared" si="72"/>
        <v>2001</v>
      </c>
      <c r="B217" s="176">
        <f t="shared" si="72"/>
        <v>5014</v>
      </c>
      <c r="C217" s="69">
        <f t="shared" si="73"/>
        <v>8.5199892787182385</v>
      </c>
      <c r="D217" s="22">
        <v>8</v>
      </c>
      <c r="E217" s="71">
        <f t="shared" si="74"/>
        <v>2.0794415416798357</v>
      </c>
      <c r="H217" s="23"/>
      <c r="I217" s="179">
        <f t="shared" si="75"/>
        <v>4891</v>
      </c>
      <c r="J217" s="180">
        <f t="shared" si="76"/>
        <v>2.4531312325488632</v>
      </c>
      <c r="K217" s="179">
        <f t="shared" si="77"/>
        <v>15.129</v>
      </c>
      <c r="M217" s="70">
        <f t="shared" si="78"/>
        <v>8.5199892787182385</v>
      </c>
      <c r="P217" s="23"/>
      <c r="Q217" s="187">
        <f t="shared" si="79"/>
        <v>4891</v>
      </c>
      <c r="R217" s="179">
        <f t="shared" si="80"/>
        <v>15.129</v>
      </c>
      <c r="T217" s="70">
        <f t="shared" si="81"/>
        <v>8.2975435293562843</v>
      </c>
      <c r="W217" s="23"/>
      <c r="X217" s="187">
        <f t="shared" si="82"/>
        <v>4886</v>
      </c>
      <c r="Y217" s="179">
        <f t="shared" si="83"/>
        <v>16.384</v>
      </c>
      <c r="AA217" s="70">
        <f t="shared" si="84"/>
        <v>8.2265734749771138</v>
      </c>
      <c r="AD217" s="23"/>
      <c r="AE217" s="187">
        <f t="shared" si="85"/>
        <v>4884</v>
      </c>
      <c r="AF217" s="179">
        <f t="shared" si="86"/>
        <v>16.899999999999999</v>
      </c>
      <c r="AH217" s="70">
        <f t="shared" si="87"/>
        <v>8.1501792696823259</v>
      </c>
      <c r="AK217" s="23"/>
      <c r="AL217" s="187">
        <f t="shared" si="88"/>
        <v>4882</v>
      </c>
      <c r="AM217" s="179">
        <f t="shared" si="89"/>
        <v>17.423999999999999</v>
      </c>
      <c r="AO217" s="70">
        <f t="shared" si="90"/>
        <v>8.0674626670100569</v>
      </c>
      <c r="AR217" s="23"/>
      <c r="AS217" s="187">
        <f t="shared" si="91"/>
        <v>4880</v>
      </c>
      <c r="AT217" s="179">
        <f t="shared" si="92"/>
        <v>17.956</v>
      </c>
      <c r="AV217" s="70">
        <f t="shared" si="93"/>
        <v>7.9772819867551501</v>
      </c>
      <c r="AY217" s="23"/>
      <c r="AZ217" s="187">
        <f t="shared" si="94"/>
        <v>4877</v>
      </c>
      <c r="BA217" s="179">
        <f t="shared" si="95"/>
        <v>18.768999999999998</v>
      </c>
      <c r="BC217" s="70">
        <f t="shared" si="96"/>
        <v>7.8781553365033243</v>
      </c>
      <c r="BF217" s="23"/>
      <c r="BG217" s="187">
        <f t="shared" si="97"/>
        <v>4873</v>
      </c>
      <c r="BH217" s="179">
        <f t="shared" si="98"/>
        <v>19.881</v>
      </c>
      <c r="BJ217" s="70">
        <f t="shared" si="99"/>
        <v>7.7681103785259884</v>
      </c>
      <c r="BM217" s="23"/>
      <c r="BN217" s="187">
        <f t="shared" si="100"/>
        <v>4868</v>
      </c>
      <c r="BO217" s="179">
        <f t="shared" si="101"/>
        <v>21.315999999999999</v>
      </c>
      <c r="BQ217" s="70">
        <f t="shared" si="102"/>
        <v>7.6444407615565657</v>
      </c>
      <c r="BT217" s="23"/>
      <c r="BU217" s="187">
        <f t="shared" si="103"/>
        <v>4862</v>
      </c>
      <c r="BV217" s="179">
        <f t="shared" si="104"/>
        <v>23.103999999999999</v>
      </c>
      <c r="BX217" s="70">
        <f t="shared" si="105"/>
        <v>7.5032896306750816</v>
      </c>
      <c r="CA217" s="23"/>
      <c r="CB217" s="187">
        <f t="shared" si="106"/>
        <v>4855</v>
      </c>
      <c r="CC217" s="179">
        <f t="shared" si="107"/>
        <v>25.280999999999999</v>
      </c>
      <c r="CE217" s="70">
        <f t="shared" si="108"/>
        <v>7.3388881338388794</v>
      </c>
      <c r="CH217" s="23"/>
      <c r="CI217" s="187">
        <f t="shared" si="109"/>
        <v>4843</v>
      </c>
      <c r="CJ217" s="179">
        <f t="shared" si="110"/>
        <v>29.241</v>
      </c>
      <c r="CL217" s="70">
        <f t="shared" si="111"/>
        <v>7.1420365747068031</v>
      </c>
      <c r="CO217" s="23"/>
      <c r="CP217" s="187">
        <f t="shared" si="112"/>
        <v>4827</v>
      </c>
      <c r="CQ217" s="179">
        <f t="shared" si="113"/>
        <v>34.969000000000001</v>
      </c>
      <c r="CS217" s="70">
        <f t="shared" si="114"/>
        <v>6.8966943316227125</v>
      </c>
      <c r="CV217" s="23"/>
      <c r="CW217" s="187">
        <f t="shared" si="115"/>
        <v>4796</v>
      </c>
      <c r="CX217" s="179">
        <f t="shared" si="116"/>
        <v>47.524000000000001</v>
      </c>
      <c r="CZ217" s="70">
        <f t="shared" si="117"/>
        <v>6.5708829623395841</v>
      </c>
      <c r="DC217" s="23"/>
      <c r="DD217" s="187">
        <f t="shared" si="118"/>
        <v>4682</v>
      </c>
      <c r="DE217" s="179">
        <f t="shared" si="119"/>
        <v>110.224</v>
      </c>
    </row>
    <row r="218" spans="1:109" ht="15" customHeight="1">
      <c r="A218" s="21">
        <f t="shared" si="72"/>
        <v>2002</v>
      </c>
      <c r="B218" s="176">
        <f t="shared" si="72"/>
        <v>4897</v>
      </c>
      <c r="C218" s="69">
        <f t="shared" si="73"/>
        <v>8.4963780517023171</v>
      </c>
      <c r="D218" s="22">
        <v>9</v>
      </c>
      <c r="E218" s="71">
        <f t="shared" si="74"/>
        <v>2.1972245773362196</v>
      </c>
      <c r="I218" s="179">
        <f t="shared" si="75"/>
        <v>4829</v>
      </c>
      <c r="J218" s="180">
        <f t="shared" si="76"/>
        <v>1.3886052685317543</v>
      </c>
      <c r="K218" s="179">
        <f t="shared" si="77"/>
        <v>4.6239999999999997</v>
      </c>
      <c r="M218" s="70">
        <f t="shared" si="78"/>
        <v>8.4963780517023171</v>
      </c>
      <c r="Q218" s="187">
        <f t="shared" si="79"/>
        <v>4829</v>
      </c>
      <c r="R218" s="179">
        <f t="shared" si="80"/>
        <v>4.6239999999999997</v>
      </c>
      <c r="T218" s="70">
        <f t="shared" si="81"/>
        <v>8.2679623053387097</v>
      </c>
      <c r="X218" s="187">
        <f t="shared" si="82"/>
        <v>4825</v>
      </c>
      <c r="Y218" s="179">
        <f t="shared" si="83"/>
        <v>5.1840000000000002</v>
      </c>
      <c r="AA218" s="70">
        <f t="shared" si="84"/>
        <v>8.1947816384433594</v>
      </c>
      <c r="AE218" s="187">
        <f t="shared" si="85"/>
        <v>4823</v>
      </c>
      <c r="AF218" s="179">
        <f t="shared" si="86"/>
        <v>5.476</v>
      </c>
      <c r="AH218" s="70">
        <f t="shared" si="87"/>
        <v>8.1158197012113273</v>
      </c>
      <c r="AL218" s="187">
        <f t="shared" si="88"/>
        <v>4821</v>
      </c>
      <c r="AM218" s="179">
        <f t="shared" si="89"/>
        <v>5.7759999999999998</v>
      </c>
      <c r="AO218" s="70">
        <f t="shared" si="90"/>
        <v>8.0300840942675631</v>
      </c>
      <c r="AS218" s="187">
        <f t="shared" si="91"/>
        <v>4819</v>
      </c>
      <c r="AT218" s="179">
        <f t="shared" si="92"/>
        <v>6.0839999999999996</v>
      </c>
      <c r="AV218" s="70">
        <f t="shared" si="93"/>
        <v>7.9363026932019594</v>
      </c>
      <c r="AZ218" s="187">
        <f t="shared" si="94"/>
        <v>4816</v>
      </c>
      <c r="BA218" s="179">
        <f t="shared" si="95"/>
        <v>6.5609999999999999</v>
      </c>
      <c r="BC218" s="70">
        <f t="shared" si="96"/>
        <v>7.8328075165248645</v>
      </c>
      <c r="BG218" s="187">
        <f t="shared" si="97"/>
        <v>4813</v>
      </c>
      <c r="BH218" s="179">
        <f t="shared" si="98"/>
        <v>7.056</v>
      </c>
      <c r="BJ218" s="70">
        <f t="shared" si="99"/>
        <v>7.7173512721853292</v>
      </c>
      <c r="BN218" s="187">
        <f t="shared" si="100"/>
        <v>4808</v>
      </c>
      <c r="BO218" s="179">
        <f t="shared" si="101"/>
        <v>7.9210000000000003</v>
      </c>
      <c r="BQ218" s="70">
        <f t="shared" si="102"/>
        <v>7.5868035351625807</v>
      </c>
      <c r="BU218" s="187">
        <f t="shared" si="103"/>
        <v>4803</v>
      </c>
      <c r="BV218" s="179">
        <f t="shared" si="104"/>
        <v>8.8360000000000003</v>
      </c>
      <c r="BX218" s="70">
        <f t="shared" si="105"/>
        <v>7.4366172652342266</v>
      </c>
      <c r="CB218" s="187">
        <f t="shared" si="106"/>
        <v>4796</v>
      </c>
      <c r="CC218" s="179">
        <f t="shared" si="107"/>
        <v>10.201000000000001</v>
      </c>
      <c r="CE218" s="70">
        <f t="shared" si="108"/>
        <v>7.259819610363186</v>
      </c>
      <c r="CI218" s="187">
        <f t="shared" si="109"/>
        <v>4785</v>
      </c>
      <c r="CJ218" s="179">
        <f t="shared" si="110"/>
        <v>12.544</v>
      </c>
      <c r="CL218" s="70">
        <f t="shared" si="111"/>
        <v>7.0449051171293711</v>
      </c>
      <c r="CP218" s="187">
        <f t="shared" si="112"/>
        <v>4770</v>
      </c>
      <c r="CQ218" s="179">
        <f t="shared" si="113"/>
        <v>16.129000000000001</v>
      </c>
      <c r="CS218" s="70">
        <f t="shared" si="114"/>
        <v>6.7707894239089796</v>
      </c>
      <c r="CW218" s="187">
        <f t="shared" si="115"/>
        <v>4742</v>
      </c>
      <c r="CX218" s="179">
        <f t="shared" si="116"/>
        <v>24.024999999999999</v>
      </c>
      <c r="CZ218" s="70">
        <f t="shared" si="117"/>
        <v>6.3919171133926023</v>
      </c>
      <c r="DD218" s="187">
        <f t="shared" si="118"/>
        <v>4632</v>
      </c>
      <c r="DE218" s="179">
        <f t="shared" si="119"/>
        <v>70.224999999999994</v>
      </c>
    </row>
    <row r="219" spans="1:109" ht="15" customHeight="1">
      <c r="A219" s="21">
        <f t="shared" si="72"/>
        <v>2003</v>
      </c>
      <c r="B219" s="176">
        <f t="shared" si="72"/>
        <v>4738</v>
      </c>
      <c r="C219" s="69">
        <f t="shared" si="73"/>
        <v>8.4633703847187309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0.91825830994606517</v>
      </c>
      <c r="I219" s="179">
        <f t="shared" si="75"/>
        <v>4774</v>
      </c>
      <c r="J219" s="180">
        <f t="shared" si="76"/>
        <v>0.75981426762346982</v>
      </c>
      <c r="K219" s="179">
        <f t="shared" si="77"/>
        <v>1.296</v>
      </c>
      <c r="M219" s="70">
        <f t="shared" si="78"/>
        <v>8.4633703847187309</v>
      </c>
      <c r="N219" s="23" t="s">
        <v>36</v>
      </c>
      <c r="O219" s="44">
        <f>Q209</f>
        <v>0.91825830994606517</v>
      </c>
      <c r="Q219" s="187">
        <f t="shared" si="79"/>
        <v>4774</v>
      </c>
      <c r="R219" s="179">
        <f t="shared" si="80"/>
        <v>1.296</v>
      </c>
      <c r="T219" s="70">
        <f t="shared" si="81"/>
        <v>8.2263059880155076</v>
      </c>
      <c r="U219" s="23" t="s">
        <v>36</v>
      </c>
      <c r="V219" s="44">
        <f>X209</f>
        <v>0.91154569959419696</v>
      </c>
      <c r="X219" s="187">
        <f t="shared" si="82"/>
        <v>4770</v>
      </c>
      <c r="Y219" s="179">
        <f t="shared" si="83"/>
        <v>1.024</v>
      </c>
      <c r="AA219" s="70">
        <f t="shared" si="84"/>
        <v>8.1498905444024228</v>
      </c>
      <c r="AB219" s="23" t="s">
        <v>36</v>
      </c>
      <c r="AC219" s="44">
        <f>AE209</f>
        <v>0.90898059039846313</v>
      </c>
      <c r="AE219" s="187">
        <f t="shared" si="85"/>
        <v>4769</v>
      </c>
      <c r="AF219" s="179">
        <f t="shared" si="86"/>
        <v>0.96099999999999997</v>
      </c>
      <c r="AH219" s="70">
        <f t="shared" si="87"/>
        <v>8.067149039910106</v>
      </c>
      <c r="AI219" s="23" t="s">
        <v>36</v>
      </c>
      <c r="AJ219" s="44">
        <f>AL209</f>
        <v>0.9060638395095526</v>
      </c>
      <c r="AL219" s="187">
        <f t="shared" si="88"/>
        <v>4767</v>
      </c>
      <c r="AM219" s="179">
        <f t="shared" si="89"/>
        <v>0.84099999999999997</v>
      </c>
      <c r="AO219" s="70">
        <f t="shared" si="90"/>
        <v>7.9769387569594343</v>
      </c>
      <c r="AP219" s="23" t="s">
        <v>36</v>
      </c>
      <c r="AQ219" s="44">
        <f>AS209</f>
        <v>0.90253032081644846</v>
      </c>
      <c r="AS219" s="187">
        <f t="shared" si="91"/>
        <v>4765</v>
      </c>
      <c r="AT219" s="179">
        <f t="shared" si="92"/>
        <v>0.72899999999999998</v>
      </c>
      <c r="AV219" s="70">
        <f t="shared" si="93"/>
        <v>7.8777763332772599</v>
      </c>
      <c r="AW219" s="23" t="s">
        <v>36</v>
      </c>
      <c r="AX219" s="44">
        <f>AZ209</f>
        <v>0.89805168433723626</v>
      </c>
      <c r="AZ219" s="187">
        <f t="shared" si="94"/>
        <v>4763</v>
      </c>
      <c r="BA219" s="179">
        <f t="shared" si="95"/>
        <v>0.625</v>
      </c>
      <c r="BC219" s="70">
        <f t="shared" si="96"/>
        <v>7.7676872771869077</v>
      </c>
      <c r="BD219" s="23" t="s">
        <v>36</v>
      </c>
      <c r="BE219" s="44">
        <f>BG209</f>
        <v>0.89252667450278533</v>
      </c>
      <c r="BG219" s="187">
        <f t="shared" si="97"/>
        <v>4760</v>
      </c>
      <c r="BH219" s="179">
        <f t="shared" si="98"/>
        <v>0.48399999999999999</v>
      </c>
      <c r="BJ219" s="70">
        <f t="shared" si="99"/>
        <v>7.643961949002529</v>
      </c>
      <c r="BK219" s="23" t="s">
        <v>36</v>
      </c>
      <c r="BL219" s="44">
        <f>BN209</f>
        <v>0.88545037915107661</v>
      </c>
      <c r="BN219" s="187">
        <f t="shared" si="100"/>
        <v>4756</v>
      </c>
      <c r="BO219" s="179">
        <f t="shared" si="101"/>
        <v>0.32400000000000001</v>
      </c>
      <c r="BQ219" s="70">
        <f t="shared" si="102"/>
        <v>7.5027382107548508</v>
      </c>
      <c r="BR219" s="23" t="s">
        <v>36</v>
      </c>
      <c r="BS219" s="44">
        <f>BU209</f>
        <v>0.87623548297854237</v>
      </c>
      <c r="BU219" s="187">
        <f t="shared" si="103"/>
        <v>4751</v>
      </c>
      <c r="BV219" s="179">
        <f t="shared" si="104"/>
        <v>0.16900000000000001</v>
      </c>
      <c r="BX219" s="70">
        <f t="shared" si="105"/>
        <v>7.3382381500655889</v>
      </c>
      <c r="BY219" s="23" t="s">
        <v>36</v>
      </c>
      <c r="BZ219" s="44">
        <f>CB209</f>
        <v>0.86364900319392668</v>
      </c>
      <c r="CB219" s="187">
        <f t="shared" si="106"/>
        <v>4745</v>
      </c>
      <c r="CC219" s="179">
        <f t="shared" si="107"/>
        <v>4.9000000000000002E-2</v>
      </c>
      <c r="CE219" s="70">
        <f t="shared" si="108"/>
        <v>7.1412451223504911</v>
      </c>
      <c r="CF219" s="23" t="s">
        <v>36</v>
      </c>
      <c r="CG219" s="44">
        <f>CI209</f>
        <v>0.84420981094752623</v>
      </c>
      <c r="CI219" s="187">
        <f t="shared" si="109"/>
        <v>4736</v>
      </c>
      <c r="CJ219" s="179">
        <f t="shared" si="110"/>
        <v>4.0000000000000001E-3</v>
      </c>
      <c r="CL219" s="70">
        <f t="shared" si="111"/>
        <v>6.8956826977478682</v>
      </c>
      <c r="CM219" s="23" t="s">
        <v>36</v>
      </c>
      <c r="CN219" s="44">
        <f>CP209</f>
        <v>0.81335451695015748</v>
      </c>
      <c r="CP219" s="187">
        <f t="shared" si="112"/>
        <v>4722</v>
      </c>
      <c r="CQ219" s="179">
        <f t="shared" si="113"/>
        <v>0.25600000000000001</v>
      </c>
      <c r="CS219" s="70">
        <f t="shared" si="114"/>
        <v>6.5694814204142959</v>
      </c>
      <c r="CT219" s="23" t="s">
        <v>36</v>
      </c>
      <c r="CU219" s="44">
        <f>CW209</f>
        <v>0.75409389549289341</v>
      </c>
      <c r="CW219" s="187">
        <f t="shared" si="115"/>
        <v>4696</v>
      </c>
      <c r="CX219" s="179">
        <f t="shared" si="116"/>
        <v>1.764</v>
      </c>
      <c r="CZ219" s="70">
        <f t="shared" si="117"/>
        <v>6.0822189103764464</v>
      </c>
      <c r="DA219" s="23" t="s">
        <v>36</v>
      </c>
      <c r="DB219" s="44">
        <f>DD209</f>
        <v>0.54585446737965471</v>
      </c>
      <c r="DD219" s="187">
        <f t="shared" si="118"/>
        <v>4592</v>
      </c>
      <c r="DE219" s="179">
        <f t="shared" si="119"/>
        <v>21.315999999999999</v>
      </c>
    </row>
    <row r="220" spans="1:109" ht="15" customHeight="1">
      <c r="A220" s="21">
        <f t="shared" si="72"/>
        <v>2004</v>
      </c>
      <c r="B220" s="176">
        <f t="shared" si="72"/>
        <v>4707</v>
      </c>
      <c r="C220" s="69">
        <f t="shared" si="73"/>
        <v>8.4568060414011423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327.00400000000002</v>
      </c>
      <c r="I220" s="179">
        <f t="shared" si="75"/>
        <v>4725</v>
      </c>
      <c r="J220" s="180">
        <f t="shared" si="76"/>
        <v>0.38240917782026768</v>
      </c>
      <c r="K220" s="179">
        <f t="shared" si="77"/>
        <v>0.32400000000000001</v>
      </c>
      <c r="M220" s="70">
        <f t="shared" si="78"/>
        <v>8.4568060414011423</v>
      </c>
      <c r="N220" s="23" t="s">
        <v>37</v>
      </c>
      <c r="O220" s="200">
        <f>SUM(R210:R229)</f>
        <v>327.00400000000002</v>
      </c>
      <c r="Q220" s="187">
        <f t="shared" si="79"/>
        <v>4725</v>
      </c>
      <c r="R220" s="179">
        <f t="shared" si="80"/>
        <v>0.32400000000000001</v>
      </c>
      <c r="T220" s="70">
        <f t="shared" si="81"/>
        <v>8.2179782031507322</v>
      </c>
      <c r="U220" s="23" t="s">
        <v>37</v>
      </c>
      <c r="V220" s="200">
        <f>SUM(Y210:Y229)</f>
        <v>357.13100000000003</v>
      </c>
      <c r="X220" s="187">
        <f t="shared" si="82"/>
        <v>4722</v>
      </c>
      <c r="Y220" s="179">
        <f t="shared" si="83"/>
        <v>0.22500000000000001</v>
      </c>
      <c r="AA220" s="70">
        <f t="shared" si="84"/>
        <v>8.1408984606078523</v>
      </c>
      <c r="AB220" s="23" t="s">
        <v>37</v>
      </c>
      <c r="AC220" s="200">
        <f>SUM(AF210:AF229)</f>
        <v>368.79699999999985</v>
      </c>
      <c r="AE220" s="187">
        <f t="shared" si="85"/>
        <v>4721</v>
      </c>
      <c r="AF220" s="179">
        <f t="shared" si="86"/>
        <v>0.19600000000000001</v>
      </c>
      <c r="AH220" s="70">
        <f t="shared" si="87"/>
        <v>8.0573774885579912</v>
      </c>
      <c r="AI220" s="23" t="s">
        <v>37</v>
      </c>
      <c r="AJ220" s="200">
        <f>SUM(AM210:AM229)</f>
        <v>382.51800000000003</v>
      </c>
      <c r="AL220" s="187">
        <f t="shared" si="88"/>
        <v>4719</v>
      </c>
      <c r="AM220" s="179">
        <f t="shared" si="89"/>
        <v>0.14399999999999999</v>
      </c>
      <c r="AO220" s="70">
        <f t="shared" si="90"/>
        <v>7.9662397765594672</v>
      </c>
      <c r="AP220" s="23" t="s">
        <v>37</v>
      </c>
      <c r="AQ220" s="200">
        <f>SUM(AT210:AT229)</f>
        <v>399.30400000000003</v>
      </c>
      <c r="AS220" s="187">
        <f t="shared" si="91"/>
        <v>4718</v>
      </c>
      <c r="AT220" s="179">
        <f t="shared" si="92"/>
        <v>0.121</v>
      </c>
      <c r="AV220" s="70">
        <f t="shared" si="93"/>
        <v>7.8659554139335022</v>
      </c>
      <c r="AW220" s="23" t="s">
        <v>37</v>
      </c>
      <c r="AX220" s="200">
        <f>SUM(BA210:BA229)</f>
        <v>421.22200000000004</v>
      </c>
      <c r="AZ220" s="187">
        <f t="shared" si="94"/>
        <v>4715</v>
      </c>
      <c r="BA220" s="179">
        <f t="shared" si="95"/>
        <v>6.4000000000000001E-2</v>
      </c>
      <c r="BC220" s="70">
        <f t="shared" si="96"/>
        <v>7.754481547470383</v>
      </c>
      <c r="BD220" s="23" t="s">
        <v>37</v>
      </c>
      <c r="BE220" s="200">
        <f>SUM(BH210:BH229)</f>
        <v>448.78299999999996</v>
      </c>
      <c r="BG220" s="187">
        <f t="shared" si="97"/>
        <v>4713</v>
      </c>
      <c r="BH220" s="179">
        <f t="shared" si="98"/>
        <v>3.5999999999999997E-2</v>
      </c>
      <c r="BJ220" s="70">
        <f t="shared" si="99"/>
        <v>7.6290038896529575</v>
      </c>
      <c r="BK220" s="23" t="s">
        <v>37</v>
      </c>
      <c r="BL220" s="200">
        <f>SUM(BO210:BO229)</f>
        <v>485.91599999999994</v>
      </c>
      <c r="BN220" s="187">
        <f t="shared" si="100"/>
        <v>4710</v>
      </c>
      <c r="BO220" s="179">
        <f t="shared" si="101"/>
        <v>8.9999999999999993E-3</v>
      </c>
      <c r="BQ220" s="70">
        <f t="shared" si="102"/>
        <v>7.4854916080307543</v>
      </c>
      <c r="BR220" s="23" t="s">
        <v>37</v>
      </c>
      <c r="BS220" s="200">
        <f>SUM(BV210:BV229)</f>
        <v>536.42999999999995</v>
      </c>
      <c r="BU220" s="187">
        <f t="shared" si="103"/>
        <v>4706</v>
      </c>
      <c r="BV220" s="179">
        <f t="shared" si="104"/>
        <v>1E-3</v>
      </c>
      <c r="BX220" s="70">
        <f t="shared" si="105"/>
        <v>7.3178761986264957</v>
      </c>
      <c r="BY220" s="23" t="s">
        <v>37</v>
      </c>
      <c r="BZ220" s="200">
        <f>SUM(CC210:CC229)</f>
        <v>611.34299999999985</v>
      </c>
      <c r="CB220" s="187">
        <f t="shared" si="106"/>
        <v>4700</v>
      </c>
      <c r="CC220" s="179">
        <f t="shared" si="107"/>
        <v>4.9000000000000002E-2</v>
      </c>
      <c r="CE220" s="70">
        <f t="shared" si="108"/>
        <v>7.1163941440934648</v>
      </c>
      <c r="CF220" s="23" t="s">
        <v>37</v>
      </c>
      <c r="CG220" s="200">
        <f>SUM(CJ210:CJ229)</f>
        <v>738.85699999999997</v>
      </c>
      <c r="CI220" s="187">
        <f t="shared" si="109"/>
        <v>4692</v>
      </c>
      <c r="CJ220" s="179">
        <f t="shared" si="110"/>
        <v>0.22500000000000001</v>
      </c>
      <c r="CL220" s="70">
        <f t="shared" si="111"/>
        <v>6.8638033914529544</v>
      </c>
      <c r="CM220" s="23" t="s">
        <v>37</v>
      </c>
      <c r="CN220" s="200">
        <f>SUM(CQ210:CQ229)</f>
        <v>982.63699999999983</v>
      </c>
      <c r="CP220" s="187">
        <f t="shared" si="112"/>
        <v>4680</v>
      </c>
      <c r="CQ220" s="179">
        <f t="shared" si="113"/>
        <v>0.72899999999999998</v>
      </c>
      <c r="CS220" s="70">
        <f t="shared" si="114"/>
        <v>6.5250296578434623</v>
      </c>
      <c r="CT220" s="23" t="s">
        <v>37</v>
      </c>
      <c r="CU220" s="200">
        <f>SUM(CX210:CX229)</f>
        <v>1645.6410000000001</v>
      </c>
      <c r="CW220" s="187">
        <f t="shared" si="115"/>
        <v>4658</v>
      </c>
      <c r="CX220" s="179">
        <f t="shared" si="116"/>
        <v>2.4009999999999998</v>
      </c>
      <c r="CZ220" s="70">
        <f t="shared" si="117"/>
        <v>6.0088131854425946</v>
      </c>
      <c r="DA220" s="23" t="s">
        <v>37</v>
      </c>
      <c r="DB220" s="200">
        <f>SUM(DE210:DE229)</f>
        <v>11492.668000000001</v>
      </c>
      <c r="DD220" s="187">
        <f t="shared" si="118"/>
        <v>4560</v>
      </c>
      <c r="DE220" s="179">
        <f t="shared" si="119"/>
        <v>21.609000000000002</v>
      </c>
    </row>
    <row r="221" spans="1:109" ht="15" customHeight="1">
      <c r="A221" s="21">
        <f t="shared" si="72"/>
        <v>2005</v>
      </c>
      <c r="B221" s="176">
        <f t="shared" si="72"/>
        <v>4679</v>
      </c>
      <c r="C221" s="69">
        <f t="shared" si="73"/>
        <v>8.450839690866216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37.08</v>
      </c>
      <c r="I221" s="179">
        <f t="shared" si="75"/>
        <v>4681</v>
      </c>
      <c r="J221" s="180">
        <f t="shared" si="76"/>
        <v>4.2744176106005553E-2</v>
      </c>
      <c r="K221" s="179">
        <f t="shared" si="77"/>
        <v>4.0000000000000001E-3</v>
      </c>
      <c r="M221" s="70">
        <f t="shared" si="78"/>
        <v>8.450839690866216</v>
      </c>
      <c r="O221" s="76"/>
      <c r="Q221" s="187">
        <f t="shared" si="79"/>
        <v>4681</v>
      </c>
      <c r="R221" s="179">
        <f t="shared" si="80"/>
        <v>4.0000000000000001E-3</v>
      </c>
      <c r="T221" s="70">
        <f t="shared" si="81"/>
        <v>8.210396255104774</v>
      </c>
      <c r="V221" s="76"/>
      <c r="X221" s="187">
        <f t="shared" si="82"/>
        <v>4678</v>
      </c>
      <c r="Y221" s="179">
        <f t="shared" si="83"/>
        <v>1E-3</v>
      </c>
      <c r="AA221" s="70">
        <f t="shared" si="84"/>
        <v>8.1327064896932644</v>
      </c>
      <c r="AC221" s="76"/>
      <c r="AE221" s="187">
        <f t="shared" si="85"/>
        <v>4677</v>
      </c>
      <c r="AF221" s="179">
        <f t="shared" si="86"/>
        <v>4.0000000000000001E-3</v>
      </c>
      <c r="AH221" s="70">
        <f t="shared" si="87"/>
        <v>8.0484687436688827</v>
      </c>
      <c r="AJ221" s="76"/>
      <c r="AL221" s="187">
        <f t="shared" si="88"/>
        <v>4676</v>
      </c>
      <c r="AM221" s="179">
        <f t="shared" si="89"/>
        <v>8.9999999999999993E-3</v>
      </c>
      <c r="AO221" s="70">
        <f t="shared" si="90"/>
        <v>7.9564767980367819</v>
      </c>
      <c r="AQ221" s="76"/>
      <c r="AS221" s="187">
        <f t="shared" si="91"/>
        <v>4675</v>
      </c>
      <c r="AT221" s="179">
        <f t="shared" si="92"/>
        <v>1.6E-2</v>
      </c>
      <c r="AV221" s="70">
        <f t="shared" si="93"/>
        <v>7.8551570058813445</v>
      </c>
      <c r="AX221" s="76"/>
      <c r="AZ221" s="187">
        <f t="shared" si="94"/>
        <v>4673</v>
      </c>
      <c r="BA221" s="179">
        <f t="shared" si="95"/>
        <v>3.5999999999999997E-2</v>
      </c>
      <c r="BC221" s="70">
        <f t="shared" si="96"/>
        <v>7.7424020218157823</v>
      </c>
      <c r="BE221" s="76"/>
      <c r="BG221" s="187">
        <f t="shared" si="97"/>
        <v>4671</v>
      </c>
      <c r="BH221" s="179">
        <f t="shared" si="98"/>
        <v>6.4000000000000001E-2</v>
      </c>
      <c r="BJ221" s="70">
        <f t="shared" si="99"/>
        <v>7.6152983398258147</v>
      </c>
      <c r="BL221" s="76"/>
      <c r="BN221" s="187">
        <f t="shared" si="100"/>
        <v>4668</v>
      </c>
      <c r="BO221" s="179">
        <f t="shared" si="101"/>
        <v>0.121</v>
      </c>
      <c r="BQ221" s="70">
        <f t="shared" si="102"/>
        <v>7.4696541729321284</v>
      </c>
      <c r="BS221" s="76"/>
      <c r="BU221" s="187">
        <f t="shared" si="103"/>
        <v>4665</v>
      </c>
      <c r="BV221" s="179">
        <f t="shared" si="104"/>
        <v>0.19600000000000001</v>
      </c>
      <c r="BX221" s="70">
        <f t="shared" si="105"/>
        <v>7.2991214627107999</v>
      </c>
      <c r="BZ221" s="76"/>
      <c r="CB221" s="187">
        <f t="shared" si="106"/>
        <v>4661</v>
      </c>
      <c r="CC221" s="179">
        <f t="shared" si="107"/>
        <v>0.32400000000000001</v>
      </c>
      <c r="CE221" s="70">
        <f t="shared" si="108"/>
        <v>7.0934046258687662</v>
      </c>
      <c r="CG221" s="76"/>
      <c r="CI221" s="187">
        <f t="shared" si="109"/>
        <v>4654</v>
      </c>
      <c r="CJ221" s="179">
        <f t="shared" si="110"/>
        <v>0.625</v>
      </c>
      <c r="CL221" s="70">
        <f t="shared" si="111"/>
        <v>6.8341087388138382</v>
      </c>
      <c r="CN221" s="76"/>
      <c r="CP221" s="187">
        <f t="shared" si="112"/>
        <v>4644</v>
      </c>
      <c r="CQ221" s="179">
        <f t="shared" si="113"/>
        <v>1.2250000000000001</v>
      </c>
      <c r="CS221" s="70">
        <f t="shared" si="114"/>
        <v>6.4831073514571989</v>
      </c>
      <c r="CU221" s="76"/>
      <c r="CW221" s="187">
        <f t="shared" si="115"/>
        <v>4624</v>
      </c>
      <c r="CX221" s="179">
        <f t="shared" si="116"/>
        <v>3.0249999999999999</v>
      </c>
      <c r="CZ221" s="70">
        <f t="shared" si="117"/>
        <v>5.9375362050824263</v>
      </c>
      <c r="DB221" s="76"/>
      <c r="DD221" s="187">
        <f t="shared" si="118"/>
        <v>4535</v>
      </c>
      <c r="DE221" s="179">
        <f t="shared" si="119"/>
        <v>20.736000000000001</v>
      </c>
    </row>
    <row r="222" spans="1:109" ht="15" customHeight="1">
      <c r="A222" s="21">
        <f t="shared" si="72"/>
        <v>2006</v>
      </c>
      <c r="B222" s="176">
        <f t="shared" si="72"/>
        <v>4639</v>
      </c>
      <c r="C222" s="69">
        <f t="shared" si="73"/>
        <v>8.4422541047517434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1.8297109573797847</v>
      </c>
      <c r="I222" s="179">
        <f t="shared" si="75"/>
        <v>4640</v>
      </c>
      <c r="J222" s="180">
        <f t="shared" si="76"/>
        <v>2.155636990730761E-2</v>
      </c>
      <c r="K222" s="179">
        <f t="shared" si="77"/>
        <v>1E-3</v>
      </c>
      <c r="M222" s="70">
        <f t="shared" si="78"/>
        <v>8.4422541047517434</v>
      </c>
      <c r="Q222" s="187">
        <f t="shared" si="79"/>
        <v>4640</v>
      </c>
      <c r="R222" s="179">
        <f t="shared" si="80"/>
        <v>1E-3</v>
      </c>
      <c r="T222" s="70">
        <f t="shared" si="81"/>
        <v>8.1994641976121603</v>
      </c>
      <c r="X222" s="187">
        <f t="shared" si="82"/>
        <v>4639</v>
      </c>
      <c r="Y222" s="179">
        <f t="shared" si="83"/>
        <v>0</v>
      </c>
      <c r="AA222" s="70">
        <f t="shared" si="84"/>
        <v>8.1208860210928382</v>
      </c>
      <c r="AE222" s="187">
        <f t="shared" si="85"/>
        <v>4638</v>
      </c>
      <c r="AF222" s="179">
        <f t="shared" si="86"/>
        <v>1E-3</v>
      </c>
      <c r="AH222" s="70">
        <f t="shared" si="87"/>
        <v>8.035602692918582</v>
      </c>
      <c r="AL222" s="187">
        <f t="shared" si="88"/>
        <v>4637</v>
      </c>
      <c r="AM222" s="179">
        <f t="shared" si="89"/>
        <v>4.0000000000000001E-3</v>
      </c>
      <c r="AO222" s="70">
        <f t="shared" si="90"/>
        <v>7.9423622376743346</v>
      </c>
      <c r="AS222" s="187">
        <f t="shared" si="91"/>
        <v>4636</v>
      </c>
      <c r="AT222" s="179">
        <f t="shared" si="92"/>
        <v>8.9999999999999993E-3</v>
      </c>
      <c r="AV222" s="70">
        <f t="shared" si="93"/>
        <v>7.8395255817046783</v>
      </c>
      <c r="AZ222" s="187">
        <f t="shared" si="94"/>
        <v>4635</v>
      </c>
      <c r="BA222" s="179">
        <f t="shared" si="95"/>
        <v>1.6E-2</v>
      </c>
      <c r="BC222" s="70">
        <f t="shared" si="96"/>
        <v>7.7248884393230739</v>
      </c>
      <c r="BG222" s="187">
        <f t="shared" si="97"/>
        <v>4633</v>
      </c>
      <c r="BH222" s="179">
        <f t="shared" si="98"/>
        <v>3.5999999999999997E-2</v>
      </c>
      <c r="BJ222" s="70">
        <f t="shared" si="99"/>
        <v>7.5953872788539725</v>
      </c>
      <c r="BN222" s="187">
        <f t="shared" si="100"/>
        <v>4631</v>
      </c>
      <c r="BO222" s="179">
        <f t="shared" si="101"/>
        <v>6.4000000000000001E-2</v>
      </c>
      <c r="BQ222" s="70">
        <f t="shared" si="102"/>
        <v>7.4465850991577254</v>
      </c>
      <c r="BU222" s="187">
        <f t="shared" si="103"/>
        <v>4629</v>
      </c>
      <c r="BV222" s="179">
        <f t="shared" si="104"/>
        <v>0.1</v>
      </c>
      <c r="BX222" s="70">
        <f t="shared" si="105"/>
        <v>7.2717037068873678</v>
      </c>
      <c r="CB222" s="187">
        <f t="shared" si="106"/>
        <v>4625</v>
      </c>
      <c r="CC222" s="179">
        <f t="shared" si="107"/>
        <v>0.19600000000000001</v>
      </c>
      <c r="CE222" s="70">
        <f t="shared" si="108"/>
        <v>7.0596176282913827</v>
      </c>
      <c r="CI222" s="187">
        <f t="shared" si="109"/>
        <v>4620</v>
      </c>
      <c r="CJ222" s="179">
        <f t="shared" si="110"/>
        <v>0.36099999999999999</v>
      </c>
      <c r="CL222" s="70">
        <f t="shared" si="111"/>
        <v>6.7900972355139046</v>
      </c>
      <c r="CP222" s="187">
        <f t="shared" si="112"/>
        <v>4611</v>
      </c>
      <c r="CQ222" s="179">
        <f t="shared" si="113"/>
        <v>0.78400000000000003</v>
      </c>
      <c r="CS222" s="70">
        <f t="shared" si="114"/>
        <v>6.4199949281471422</v>
      </c>
      <c r="CW222" s="187">
        <f t="shared" si="115"/>
        <v>4595</v>
      </c>
      <c r="CX222" s="179">
        <f t="shared" si="116"/>
        <v>1.9359999999999999</v>
      </c>
      <c r="CZ222" s="70">
        <f t="shared" si="117"/>
        <v>5.8260001073804499</v>
      </c>
      <c r="DD222" s="187">
        <f t="shared" si="118"/>
        <v>4513</v>
      </c>
      <c r="DE222" s="179">
        <f t="shared" si="119"/>
        <v>15.875999999999999</v>
      </c>
    </row>
    <row r="223" spans="1:109" ht="15" customHeight="1">
      <c r="A223" s="21">
        <f t="shared" si="72"/>
        <v>2007</v>
      </c>
      <c r="B223" s="176">
        <f t="shared" si="72"/>
        <v>4576</v>
      </c>
      <c r="C223" s="69">
        <f t="shared" si="73"/>
        <v>8.428580533059634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1.0342702146957632</v>
      </c>
      <c r="I223" s="179">
        <f t="shared" si="75"/>
        <v>4603</v>
      </c>
      <c r="J223" s="180">
        <f t="shared" si="76"/>
        <v>0.590034965034965</v>
      </c>
      <c r="K223" s="179">
        <f t="shared" si="77"/>
        <v>0.72899999999999998</v>
      </c>
      <c r="M223" s="70">
        <f t="shared" si="78"/>
        <v>8.428580533059634</v>
      </c>
      <c r="Q223" s="187">
        <f t="shared" si="79"/>
        <v>4603</v>
      </c>
      <c r="R223" s="179">
        <f t="shared" si="80"/>
        <v>0.72899999999999998</v>
      </c>
      <c r="T223" s="70">
        <f t="shared" si="81"/>
        <v>8.1820001362934054</v>
      </c>
      <c r="X223" s="187">
        <f t="shared" si="82"/>
        <v>4602</v>
      </c>
      <c r="Y223" s="179">
        <f t="shared" si="83"/>
        <v>0.67600000000000005</v>
      </c>
      <c r="AA223" s="70">
        <f t="shared" si="84"/>
        <v>8.1019807318531925</v>
      </c>
      <c r="AE223" s="187">
        <f t="shared" si="85"/>
        <v>4602</v>
      </c>
      <c r="AF223" s="179">
        <f t="shared" si="86"/>
        <v>0.67600000000000005</v>
      </c>
      <c r="AH223" s="70">
        <f t="shared" si="87"/>
        <v>8.0149968943483021</v>
      </c>
      <c r="AL223" s="187">
        <f t="shared" si="88"/>
        <v>4601</v>
      </c>
      <c r="AM223" s="179">
        <f t="shared" si="89"/>
        <v>0.625</v>
      </c>
      <c r="AO223" s="70">
        <f t="shared" si="90"/>
        <v>7.9197197609245746</v>
      </c>
      <c r="AS223" s="187">
        <f t="shared" si="91"/>
        <v>4600</v>
      </c>
      <c r="AT223" s="179">
        <f t="shared" si="92"/>
        <v>0.57599999999999996</v>
      </c>
      <c r="AV223" s="70">
        <f t="shared" si="93"/>
        <v>7.814399633804487</v>
      </c>
      <c r="AZ223" s="187">
        <f t="shared" si="94"/>
        <v>4600</v>
      </c>
      <c r="BA223" s="179">
        <f t="shared" si="95"/>
        <v>0.57599999999999996</v>
      </c>
      <c r="BC223" s="70">
        <f t="shared" si="96"/>
        <v>7.6966670815264617</v>
      </c>
      <c r="BG223" s="187">
        <f t="shared" si="97"/>
        <v>4599</v>
      </c>
      <c r="BH223" s="179">
        <f t="shared" si="98"/>
        <v>0.52900000000000003</v>
      </c>
      <c r="BJ223" s="70">
        <f t="shared" si="99"/>
        <v>7.5632005923580712</v>
      </c>
      <c r="BN223" s="187">
        <f t="shared" si="100"/>
        <v>4597</v>
      </c>
      <c r="BO223" s="179">
        <f t="shared" si="101"/>
        <v>0.441</v>
      </c>
      <c r="BQ223" s="70">
        <f t="shared" si="102"/>
        <v>7.4091364439201284</v>
      </c>
      <c r="BU223" s="187">
        <f t="shared" si="103"/>
        <v>4595</v>
      </c>
      <c r="BV223" s="179">
        <f t="shared" si="104"/>
        <v>0.36099999999999999</v>
      </c>
      <c r="BX223" s="70">
        <f t="shared" si="105"/>
        <v>7.2269360184932889</v>
      </c>
      <c r="CB223" s="187">
        <f t="shared" si="106"/>
        <v>4593</v>
      </c>
      <c r="CC223" s="179">
        <f t="shared" si="107"/>
        <v>0.28899999999999998</v>
      </c>
      <c r="CE223" s="70">
        <f t="shared" si="108"/>
        <v>7.0039741367226798</v>
      </c>
      <c r="CI223" s="187">
        <f t="shared" si="109"/>
        <v>4589</v>
      </c>
      <c r="CJ223" s="179">
        <f t="shared" si="110"/>
        <v>0.16900000000000001</v>
      </c>
      <c r="CL223" s="70">
        <f t="shared" si="111"/>
        <v>6.7165947735209777</v>
      </c>
      <c r="CP223" s="187">
        <f t="shared" si="112"/>
        <v>4583</v>
      </c>
      <c r="CQ223" s="179">
        <f t="shared" si="113"/>
        <v>4.9000000000000002E-2</v>
      </c>
      <c r="CS223" s="70">
        <f t="shared" si="114"/>
        <v>6.3117348091529148</v>
      </c>
      <c r="CW223" s="187">
        <f t="shared" si="115"/>
        <v>4569</v>
      </c>
      <c r="CX223" s="179">
        <f t="shared" si="116"/>
        <v>4.9000000000000002E-2</v>
      </c>
      <c r="CZ223" s="70">
        <f t="shared" si="117"/>
        <v>5.6204008657171496</v>
      </c>
      <c r="DD223" s="187">
        <f t="shared" si="118"/>
        <v>4495</v>
      </c>
      <c r="DE223" s="179">
        <f t="shared" si="119"/>
        <v>6.5609999999999999</v>
      </c>
    </row>
    <row r="224" spans="1:109" ht="15" customHeight="1">
      <c r="A224" s="21">
        <f t="shared" si="72"/>
        <v>2008</v>
      </c>
      <c r="B224" s="176">
        <f t="shared" si="72"/>
        <v>4562</v>
      </c>
      <c r="C224" s="69">
        <f t="shared" si="73"/>
        <v>8.4255164028443339</v>
      </c>
      <c r="D224" s="22">
        <v>15</v>
      </c>
      <c r="E224" s="71">
        <f t="shared" si="74"/>
        <v>2.7080502011022101</v>
      </c>
      <c r="I224" s="179">
        <f t="shared" si="75"/>
        <v>4569</v>
      </c>
      <c r="J224" s="180">
        <f t="shared" si="76"/>
        <v>0.15344147303814115</v>
      </c>
      <c r="K224" s="179">
        <f t="shared" si="77"/>
        <v>4.9000000000000002E-2</v>
      </c>
      <c r="M224" s="70">
        <f t="shared" si="78"/>
        <v>8.4255164028443339</v>
      </c>
      <c r="Q224" s="187">
        <f t="shared" si="79"/>
        <v>4569</v>
      </c>
      <c r="R224" s="179">
        <f t="shared" si="80"/>
        <v>4.9000000000000002E-2</v>
      </c>
      <c r="T224" s="70">
        <f t="shared" si="81"/>
        <v>8.1780774638496077</v>
      </c>
      <c r="X224" s="187">
        <f t="shared" si="82"/>
        <v>4569</v>
      </c>
      <c r="Y224" s="179">
        <f t="shared" si="83"/>
        <v>4.9000000000000002E-2</v>
      </c>
      <c r="AA224" s="70">
        <f t="shared" si="84"/>
        <v>8.0977305736642187</v>
      </c>
      <c r="AE224" s="187">
        <f t="shared" si="85"/>
        <v>4568</v>
      </c>
      <c r="AF224" s="179">
        <f t="shared" si="86"/>
        <v>3.5999999999999997E-2</v>
      </c>
      <c r="AH224" s="70">
        <f t="shared" si="87"/>
        <v>8.0103595889197834</v>
      </c>
      <c r="AL224" s="187">
        <f t="shared" si="88"/>
        <v>4568</v>
      </c>
      <c r="AM224" s="179">
        <f t="shared" si="89"/>
        <v>3.5999999999999997E-2</v>
      </c>
      <c r="AO224" s="70">
        <f t="shared" si="90"/>
        <v>7.9146177090406793</v>
      </c>
      <c r="AS224" s="187">
        <f t="shared" si="91"/>
        <v>4568</v>
      </c>
      <c r="AT224" s="179">
        <f t="shared" si="92"/>
        <v>3.5999999999999997E-2</v>
      </c>
      <c r="AV224" s="70">
        <f t="shared" si="93"/>
        <v>7.8087293067443992</v>
      </c>
      <c r="AZ224" s="187">
        <f t="shared" si="94"/>
        <v>4567</v>
      </c>
      <c r="BA224" s="179">
        <f t="shared" si="95"/>
        <v>2.5000000000000001E-2</v>
      </c>
      <c r="BC224" s="70">
        <f t="shared" si="96"/>
        <v>7.6902860206767683</v>
      </c>
      <c r="BG224" s="187">
        <f t="shared" si="97"/>
        <v>4567</v>
      </c>
      <c r="BH224" s="179">
        <f t="shared" si="98"/>
        <v>2.5000000000000001E-2</v>
      </c>
      <c r="BJ224" s="70">
        <f t="shared" si="99"/>
        <v>7.5559050936113463</v>
      </c>
      <c r="BN224" s="187">
        <f t="shared" si="100"/>
        <v>4566</v>
      </c>
      <c r="BO224" s="179">
        <f t="shared" si="101"/>
        <v>1.6E-2</v>
      </c>
      <c r="BQ224" s="70">
        <f t="shared" si="102"/>
        <v>7.4006205773711349</v>
      </c>
      <c r="BU224" s="187">
        <f t="shared" si="103"/>
        <v>4565</v>
      </c>
      <c r="BV224" s="179">
        <f t="shared" si="104"/>
        <v>8.9999999999999993E-3</v>
      </c>
      <c r="BX224" s="70">
        <f t="shared" si="105"/>
        <v>7.2167094867094574</v>
      </c>
      <c r="CB224" s="187">
        <f t="shared" si="106"/>
        <v>4564</v>
      </c>
      <c r="CC224" s="179">
        <f t="shared" si="107"/>
        <v>4.0000000000000001E-3</v>
      </c>
      <c r="CE224" s="70">
        <f t="shared" si="108"/>
        <v>6.9911768871212097</v>
      </c>
      <c r="CI224" s="187">
        <f t="shared" si="109"/>
        <v>4561</v>
      </c>
      <c r="CJ224" s="179">
        <f t="shared" si="110"/>
        <v>1E-3</v>
      </c>
      <c r="CL224" s="70">
        <f t="shared" si="111"/>
        <v>6.6995003401616779</v>
      </c>
      <c r="CP224" s="187">
        <f t="shared" si="112"/>
        <v>4557</v>
      </c>
      <c r="CQ224" s="179">
        <f t="shared" si="113"/>
        <v>2.5000000000000001E-2</v>
      </c>
      <c r="CS224" s="70">
        <f t="shared" si="114"/>
        <v>6.2859980945088649</v>
      </c>
      <c r="CW224" s="187">
        <f t="shared" si="115"/>
        <v>4546</v>
      </c>
      <c r="CX224" s="179">
        <f t="shared" si="116"/>
        <v>0.25600000000000001</v>
      </c>
      <c r="CZ224" s="70">
        <f t="shared" si="117"/>
        <v>5.5683445037610966</v>
      </c>
      <c r="DD224" s="187">
        <f t="shared" si="118"/>
        <v>4479</v>
      </c>
      <c r="DE224" s="179">
        <f t="shared" si="119"/>
        <v>6.8890000000000002</v>
      </c>
    </row>
    <row r="225" spans="1:109" ht="15" customHeight="1">
      <c r="A225" s="21">
        <f t="shared" si="72"/>
        <v>2009</v>
      </c>
      <c r="B225" s="176">
        <f t="shared" si="72"/>
        <v>4473</v>
      </c>
      <c r="C225" s="69">
        <f t="shared" si="73"/>
        <v>8.405814603432848</v>
      </c>
      <c r="D225" s="22">
        <v>16</v>
      </c>
      <c r="E225" s="71">
        <f t="shared" si="74"/>
        <v>2.7725887222397811</v>
      </c>
      <c r="I225" s="179">
        <f t="shared" si="75"/>
        <v>4537</v>
      </c>
      <c r="J225" s="180">
        <f t="shared" si="76"/>
        <v>1.4308070646098816</v>
      </c>
      <c r="K225" s="179">
        <f t="shared" si="77"/>
        <v>4.0960000000000001</v>
      </c>
      <c r="M225" s="70">
        <f t="shared" si="78"/>
        <v>8.405814603432848</v>
      </c>
      <c r="Q225" s="187">
        <f t="shared" si="79"/>
        <v>4537</v>
      </c>
      <c r="R225" s="179">
        <f t="shared" si="80"/>
        <v>4.0960000000000001</v>
      </c>
      <c r="T225" s="70">
        <f t="shared" si="81"/>
        <v>8.1527740527440749</v>
      </c>
      <c r="X225" s="187">
        <f t="shared" si="82"/>
        <v>4537</v>
      </c>
      <c r="Y225" s="179">
        <f t="shared" si="83"/>
        <v>4.0960000000000001</v>
      </c>
      <c r="AA225" s="70">
        <f t="shared" si="84"/>
        <v>8.0702808933938996</v>
      </c>
      <c r="AE225" s="187">
        <f t="shared" si="85"/>
        <v>4537</v>
      </c>
      <c r="AF225" s="179">
        <f t="shared" si="86"/>
        <v>4.0960000000000001</v>
      </c>
      <c r="AH225" s="70">
        <f t="shared" si="87"/>
        <v>7.9803657651112463</v>
      </c>
      <c r="AL225" s="187">
        <f t="shared" si="88"/>
        <v>4538</v>
      </c>
      <c r="AM225" s="179">
        <f t="shared" si="89"/>
        <v>4.2249999999999996</v>
      </c>
      <c r="AO225" s="70">
        <f t="shared" si="90"/>
        <v>7.8815599170568991</v>
      </c>
      <c r="AS225" s="187">
        <f t="shared" si="91"/>
        <v>4538</v>
      </c>
      <c r="AT225" s="179">
        <f t="shared" si="92"/>
        <v>4.2249999999999996</v>
      </c>
      <c r="AV225" s="70">
        <f t="shared" si="93"/>
        <v>7.7719102564357634</v>
      </c>
      <c r="AZ225" s="187">
        <f t="shared" si="94"/>
        <v>4538</v>
      </c>
      <c r="BA225" s="179">
        <f t="shared" si="95"/>
        <v>4.2249999999999996</v>
      </c>
      <c r="BC225" s="70">
        <f t="shared" si="96"/>
        <v>7.6487397889562425</v>
      </c>
      <c r="BG225" s="187">
        <f t="shared" si="97"/>
        <v>4538</v>
      </c>
      <c r="BH225" s="179">
        <f t="shared" si="98"/>
        <v>4.2249999999999996</v>
      </c>
      <c r="BJ225" s="70">
        <f t="shared" si="99"/>
        <v>7.508238774678663</v>
      </c>
      <c r="BN225" s="187">
        <f t="shared" si="100"/>
        <v>4538</v>
      </c>
      <c r="BO225" s="179">
        <f t="shared" si="101"/>
        <v>4.2249999999999996</v>
      </c>
      <c r="BQ225" s="70">
        <f t="shared" si="102"/>
        <v>7.3447190541496727</v>
      </c>
      <c r="BU225" s="187">
        <f t="shared" si="103"/>
        <v>4537</v>
      </c>
      <c r="BV225" s="179">
        <f t="shared" si="104"/>
        <v>4.0960000000000001</v>
      </c>
      <c r="BX225" s="70">
        <f t="shared" si="105"/>
        <v>7.1491315985574069</v>
      </c>
      <c r="CB225" s="187">
        <f t="shared" si="106"/>
        <v>4537</v>
      </c>
      <c r="CC225" s="179">
        <f t="shared" si="107"/>
        <v>4.0960000000000001</v>
      </c>
      <c r="CE225" s="70">
        <f t="shared" si="108"/>
        <v>6.9057532763114642</v>
      </c>
      <c r="CI225" s="187">
        <f t="shared" si="109"/>
        <v>4536</v>
      </c>
      <c r="CJ225" s="179">
        <f t="shared" si="110"/>
        <v>3.9689999999999999</v>
      </c>
      <c r="CL225" s="70">
        <f t="shared" si="111"/>
        <v>6.5834092221587648</v>
      </c>
      <c r="CP225" s="187">
        <f t="shared" si="112"/>
        <v>4533</v>
      </c>
      <c r="CQ225" s="179">
        <f t="shared" si="113"/>
        <v>3.6</v>
      </c>
      <c r="CS225" s="70">
        <f t="shared" si="114"/>
        <v>6.1047932324149849</v>
      </c>
      <c r="CW225" s="187">
        <f t="shared" si="115"/>
        <v>4526</v>
      </c>
      <c r="CX225" s="179">
        <f t="shared" si="116"/>
        <v>2.8090000000000002</v>
      </c>
      <c r="CZ225" s="70">
        <f t="shared" si="117"/>
        <v>5.1532915944977793</v>
      </c>
      <c r="DD225" s="187">
        <f t="shared" si="118"/>
        <v>4466</v>
      </c>
      <c r="DE225" s="179">
        <f t="shared" si="119"/>
        <v>4.9000000000000002E-2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4432</v>
      </c>
      <c r="C226" s="69">
        <f t="shared" si="73"/>
        <v>8.3966062284271192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4507</v>
      </c>
      <c r="J226" s="180">
        <f t="shared" si="76"/>
        <v>1.6922382671480145</v>
      </c>
      <c r="K226" s="179">
        <f t="shared" si="77"/>
        <v>5.625</v>
      </c>
      <c r="M226" s="70">
        <f t="shared" si="78"/>
        <v>8.3966062284271192</v>
      </c>
      <c r="N226" s="52"/>
      <c r="P226" s="77"/>
      <c r="Q226" s="187">
        <f t="shared" si="79"/>
        <v>4507</v>
      </c>
      <c r="R226" s="179">
        <f t="shared" si="80"/>
        <v>5.625</v>
      </c>
      <c r="T226" s="70">
        <f t="shared" si="81"/>
        <v>8.1408984606078523</v>
      </c>
      <c r="U226" s="52"/>
      <c r="W226" s="77"/>
      <c r="X226" s="187">
        <f t="shared" si="82"/>
        <v>4508</v>
      </c>
      <c r="Y226" s="179">
        <f t="shared" si="83"/>
        <v>5.7759999999999998</v>
      </c>
      <c r="AA226" s="70">
        <f t="shared" si="84"/>
        <v>8.0573774885579912</v>
      </c>
      <c r="AB226" s="52"/>
      <c r="AD226" s="77"/>
      <c r="AE226" s="187">
        <f t="shared" si="85"/>
        <v>4509</v>
      </c>
      <c r="AF226" s="179">
        <f t="shared" si="86"/>
        <v>5.9290000000000003</v>
      </c>
      <c r="AH226" s="70">
        <f t="shared" si="87"/>
        <v>7.9662397765594672</v>
      </c>
      <c r="AI226" s="52"/>
      <c r="AK226" s="77"/>
      <c r="AL226" s="187">
        <f t="shared" si="88"/>
        <v>4509</v>
      </c>
      <c r="AM226" s="179">
        <f t="shared" si="89"/>
        <v>5.9290000000000003</v>
      </c>
      <c r="AO226" s="70">
        <f t="shared" si="90"/>
        <v>7.8659554139335022</v>
      </c>
      <c r="AP226" s="52"/>
      <c r="AR226" s="77"/>
      <c r="AS226" s="187">
        <f t="shared" si="91"/>
        <v>4510</v>
      </c>
      <c r="AT226" s="179">
        <f t="shared" si="92"/>
        <v>6.0839999999999996</v>
      </c>
      <c r="AV226" s="70">
        <f t="shared" si="93"/>
        <v>7.754481547470383</v>
      </c>
      <c r="AW226" s="52"/>
      <c r="AY226" s="77"/>
      <c r="AZ226" s="187">
        <f t="shared" si="94"/>
        <v>4510</v>
      </c>
      <c r="BA226" s="179">
        <f t="shared" si="95"/>
        <v>6.0839999999999996</v>
      </c>
      <c r="BC226" s="70">
        <f t="shared" si="96"/>
        <v>7.6290038896529575</v>
      </c>
      <c r="BD226" s="52"/>
      <c r="BF226" s="77"/>
      <c r="BG226" s="187">
        <f t="shared" si="97"/>
        <v>4511</v>
      </c>
      <c r="BH226" s="179">
        <f t="shared" si="98"/>
        <v>6.2409999999999997</v>
      </c>
      <c r="BJ226" s="70">
        <f t="shared" si="99"/>
        <v>7.4854916080307543</v>
      </c>
      <c r="BK226" s="52"/>
      <c r="BM226" s="77"/>
      <c r="BN226" s="187">
        <f t="shared" si="100"/>
        <v>4511</v>
      </c>
      <c r="BO226" s="179">
        <f t="shared" si="101"/>
        <v>6.2409999999999997</v>
      </c>
      <c r="BQ226" s="70">
        <f t="shared" si="102"/>
        <v>7.3178761986264957</v>
      </c>
      <c r="BR226" s="52"/>
      <c r="BT226" s="77"/>
      <c r="BU226" s="187">
        <f t="shared" si="103"/>
        <v>4512</v>
      </c>
      <c r="BV226" s="179">
        <f t="shared" si="104"/>
        <v>6.4</v>
      </c>
      <c r="BX226" s="70">
        <f t="shared" si="105"/>
        <v>7.1163941440934648</v>
      </c>
      <c r="BY226" s="52"/>
      <c r="CA226" s="77"/>
      <c r="CB226" s="187">
        <f t="shared" si="106"/>
        <v>4512</v>
      </c>
      <c r="CC226" s="179">
        <f t="shared" si="107"/>
        <v>6.4</v>
      </c>
      <c r="CE226" s="70">
        <f t="shared" si="108"/>
        <v>6.8638033914529544</v>
      </c>
      <c r="CF226" s="52"/>
      <c r="CH226" s="77"/>
      <c r="CI226" s="187">
        <f t="shared" si="109"/>
        <v>4512</v>
      </c>
      <c r="CJ226" s="179">
        <f t="shared" si="110"/>
        <v>6.4</v>
      </c>
      <c r="CL226" s="70">
        <f t="shared" si="111"/>
        <v>6.5250296578434623</v>
      </c>
      <c r="CM226" s="52"/>
      <c r="CO226" s="77"/>
      <c r="CP226" s="187">
        <f t="shared" si="112"/>
        <v>4512</v>
      </c>
      <c r="CQ226" s="179">
        <f t="shared" si="113"/>
        <v>6.4</v>
      </c>
      <c r="CS226" s="70">
        <f t="shared" si="114"/>
        <v>6.0088131854425946</v>
      </c>
      <c r="CT226" s="52"/>
      <c r="CV226" s="77"/>
      <c r="CW226" s="187">
        <f t="shared" si="115"/>
        <v>4507</v>
      </c>
      <c r="CX226" s="179">
        <f t="shared" si="116"/>
        <v>5.625</v>
      </c>
      <c r="CZ226" s="70">
        <f t="shared" si="117"/>
        <v>4.8828019225863706</v>
      </c>
      <c r="DA226" s="52"/>
      <c r="DC226" s="77"/>
      <c r="DD226" s="187">
        <f t="shared" si="118"/>
        <v>4454</v>
      </c>
      <c r="DE226" s="179">
        <f t="shared" si="119"/>
        <v>0.48399999999999999</v>
      </c>
    </row>
    <row r="227" spans="1:109" ht="15" customHeight="1">
      <c r="A227" s="21">
        <f t="shared" si="120"/>
        <v>2011</v>
      </c>
      <c r="B227" s="176">
        <f t="shared" si="120"/>
        <v>4437</v>
      </c>
      <c r="C227" s="69">
        <f t="shared" si="73"/>
        <v>8.3977337513789099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4479</v>
      </c>
      <c r="J227" s="180">
        <f t="shared" si="76"/>
        <v>0.94658553076402974</v>
      </c>
      <c r="K227" s="179">
        <f t="shared" si="77"/>
        <v>1.764</v>
      </c>
      <c r="M227" s="70">
        <f t="shared" si="78"/>
        <v>8.3977337513789099</v>
      </c>
      <c r="N227" s="52"/>
      <c r="O227" s="27"/>
      <c r="P227" s="77"/>
      <c r="Q227" s="187">
        <f t="shared" si="79"/>
        <v>4479</v>
      </c>
      <c r="R227" s="179">
        <f t="shared" si="80"/>
        <v>1.764</v>
      </c>
      <c r="T227" s="70">
        <f t="shared" si="81"/>
        <v>8.1423542768498347</v>
      </c>
      <c r="U227" s="52"/>
      <c r="V227" s="27"/>
      <c r="W227" s="77"/>
      <c r="X227" s="187">
        <f t="shared" si="82"/>
        <v>4481</v>
      </c>
      <c r="Y227" s="179">
        <f t="shared" si="83"/>
        <v>1.9359999999999999</v>
      </c>
      <c r="AA227" s="70">
        <f t="shared" si="84"/>
        <v>8.058960017769417</v>
      </c>
      <c r="AB227" s="52"/>
      <c r="AC227" s="27"/>
      <c r="AD227" s="77"/>
      <c r="AE227" s="187">
        <f t="shared" si="85"/>
        <v>4482</v>
      </c>
      <c r="AF227" s="179">
        <f t="shared" si="86"/>
        <v>2.0249999999999999</v>
      </c>
      <c r="AH227" s="70">
        <f t="shared" si="87"/>
        <v>7.9679731796629349</v>
      </c>
      <c r="AI227" s="52"/>
      <c r="AJ227" s="27"/>
      <c r="AK227" s="77"/>
      <c r="AL227" s="187">
        <f t="shared" si="88"/>
        <v>4483</v>
      </c>
      <c r="AM227" s="179">
        <f t="shared" si="89"/>
        <v>2.1160000000000001</v>
      </c>
      <c r="AO227" s="70">
        <f t="shared" si="90"/>
        <v>7.8678714903963218</v>
      </c>
      <c r="AP227" s="52"/>
      <c r="AQ227" s="27"/>
      <c r="AR227" s="77"/>
      <c r="AS227" s="187">
        <f t="shared" si="91"/>
        <v>4483</v>
      </c>
      <c r="AT227" s="179">
        <f t="shared" si="92"/>
        <v>2.1160000000000001</v>
      </c>
      <c r="AV227" s="70">
        <f t="shared" si="93"/>
        <v>7.7566233345388582</v>
      </c>
      <c r="AW227" s="52"/>
      <c r="AX227" s="27"/>
      <c r="AY227" s="77"/>
      <c r="AZ227" s="187">
        <f t="shared" si="94"/>
        <v>4484</v>
      </c>
      <c r="BA227" s="179">
        <f t="shared" si="95"/>
        <v>2.2090000000000001</v>
      </c>
      <c r="BC227" s="70">
        <f t="shared" si="96"/>
        <v>7.6314316645769056</v>
      </c>
      <c r="BD227" s="52"/>
      <c r="BE227" s="27"/>
      <c r="BF227" s="77"/>
      <c r="BG227" s="187">
        <f t="shared" si="97"/>
        <v>4485</v>
      </c>
      <c r="BH227" s="179">
        <f t="shared" si="98"/>
        <v>2.3039999999999998</v>
      </c>
      <c r="BJ227" s="70">
        <f t="shared" si="99"/>
        <v>7.4882935151594276</v>
      </c>
      <c r="BK227" s="52"/>
      <c r="BL227" s="27"/>
      <c r="BM227" s="77"/>
      <c r="BN227" s="187">
        <f t="shared" si="100"/>
        <v>4487</v>
      </c>
      <c r="BO227" s="179">
        <f t="shared" si="101"/>
        <v>2.5</v>
      </c>
      <c r="BQ227" s="70">
        <f t="shared" si="102"/>
        <v>7.3211885567394779</v>
      </c>
      <c r="BR227" s="52"/>
      <c r="BS227" s="27"/>
      <c r="BT227" s="77"/>
      <c r="BU227" s="187">
        <f t="shared" si="103"/>
        <v>4488</v>
      </c>
      <c r="BV227" s="179">
        <f t="shared" si="104"/>
        <v>2.601</v>
      </c>
      <c r="BX227" s="70">
        <f t="shared" si="105"/>
        <v>7.1204443723924875</v>
      </c>
      <c r="BY227" s="52"/>
      <c r="BZ227" s="27"/>
      <c r="CA227" s="77"/>
      <c r="CB227" s="187">
        <f t="shared" si="106"/>
        <v>4489</v>
      </c>
      <c r="CC227" s="179">
        <f t="shared" si="107"/>
        <v>2.7040000000000002</v>
      </c>
      <c r="CE227" s="70">
        <f t="shared" si="108"/>
        <v>6.8690144506657065</v>
      </c>
      <c r="CF227" s="52"/>
      <c r="CG227" s="27"/>
      <c r="CH227" s="77"/>
      <c r="CI227" s="187">
        <f t="shared" si="109"/>
        <v>4491</v>
      </c>
      <c r="CJ227" s="179">
        <f t="shared" si="110"/>
        <v>2.9159999999999999</v>
      </c>
      <c r="CL227" s="70">
        <f t="shared" si="111"/>
        <v>6.5323342922223491</v>
      </c>
      <c r="CM227" s="52"/>
      <c r="CN227" s="27"/>
      <c r="CO227" s="77"/>
      <c r="CP227" s="187">
        <f t="shared" si="112"/>
        <v>4492</v>
      </c>
      <c r="CQ227" s="179">
        <f t="shared" si="113"/>
        <v>3.0249999999999999</v>
      </c>
      <c r="CS227" s="70">
        <f t="shared" si="114"/>
        <v>6.0210233493495267</v>
      </c>
      <c r="CT227" s="52"/>
      <c r="CU227" s="27"/>
      <c r="CV227" s="77"/>
      <c r="CW227" s="187">
        <f t="shared" si="115"/>
        <v>4490</v>
      </c>
      <c r="CX227" s="179">
        <f t="shared" si="116"/>
        <v>2.8090000000000002</v>
      </c>
      <c r="CZ227" s="70">
        <f t="shared" si="117"/>
        <v>4.9199809258281251</v>
      </c>
      <c r="DA227" s="52"/>
      <c r="DB227" s="27"/>
      <c r="DC227" s="77"/>
      <c r="DD227" s="187">
        <f t="shared" si="118"/>
        <v>4444</v>
      </c>
      <c r="DE227" s="179">
        <f t="shared" si="119"/>
        <v>4.9000000000000002E-2</v>
      </c>
    </row>
    <row r="228" spans="1:109" s="27" customFormat="1" ht="15" customHeight="1">
      <c r="A228" s="21">
        <f t="shared" si="120"/>
        <v>2012</v>
      </c>
      <c r="B228" s="176">
        <f t="shared" si="120"/>
        <v>4355</v>
      </c>
      <c r="C228" s="69">
        <f t="shared" si="73"/>
        <v>8.3790798892866025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4453</v>
      </c>
      <c r="J228" s="180">
        <f t="shared" si="76"/>
        <v>2.2502870264064292</v>
      </c>
      <c r="K228" s="179">
        <f t="shared" si="77"/>
        <v>9.6039999999999992</v>
      </c>
      <c r="M228" s="70">
        <f t="shared" si="78"/>
        <v>8.3790798892866025</v>
      </c>
      <c r="N228" s="52"/>
      <c r="P228" s="34"/>
      <c r="Q228" s="187">
        <f t="shared" si="79"/>
        <v>4453</v>
      </c>
      <c r="R228" s="179">
        <f t="shared" si="80"/>
        <v>9.6039999999999992</v>
      </c>
      <c r="T228" s="70">
        <f t="shared" si="81"/>
        <v>8.1182070494057825</v>
      </c>
      <c r="U228" s="52"/>
      <c r="W228" s="34"/>
      <c r="X228" s="187">
        <f t="shared" si="82"/>
        <v>4456</v>
      </c>
      <c r="Y228" s="179">
        <f t="shared" si="83"/>
        <v>10.201000000000001</v>
      </c>
      <c r="AA228" s="70">
        <f t="shared" si="84"/>
        <v>8.0326848759676199</v>
      </c>
      <c r="AB228" s="52"/>
      <c r="AD228" s="34"/>
      <c r="AE228" s="187">
        <f t="shared" si="85"/>
        <v>4457</v>
      </c>
      <c r="AF228" s="179">
        <f t="shared" si="86"/>
        <v>10.404</v>
      </c>
      <c r="AH228" s="70">
        <f t="shared" si="87"/>
        <v>7.9391588179567965</v>
      </c>
      <c r="AI228" s="52"/>
      <c r="AK228" s="34"/>
      <c r="AL228" s="187">
        <f t="shared" si="88"/>
        <v>4458</v>
      </c>
      <c r="AM228" s="179">
        <f t="shared" si="89"/>
        <v>10.609</v>
      </c>
      <c r="AO228" s="70">
        <f t="shared" si="90"/>
        <v>7.8359745817215662</v>
      </c>
      <c r="AP228" s="52"/>
      <c r="AR228" s="34"/>
      <c r="AS228" s="187">
        <f t="shared" si="91"/>
        <v>4459</v>
      </c>
      <c r="AT228" s="179">
        <f t="shared" si="92"/>
        <v>10.816000000000001</v>
      </c>
      <c r="AV228" s="70">
        <f t="shared" si="93"/>
        <v>7.7209052519367791</v>
      </c>
      <c r="AW228" s="52"/>
      <c r="AY228" s="34"/>
      <c r="AZ228" s="187">
        <f t="shared" si="94"/>
        <v>4460</v>
      </c>
      <c r="BA228" s="179">
        <f t="shared" si="95"/>
        <v>11.025</v>
      </c>
      <c r="BC228" s="70">
        <f t="shared" si="96"/>
        <v>7.5908521236885811</v>
      </c>
      <c r="BD228" s="52"/>
      <c r="BF228" s="34"/>
      <c r="BG228" s="187">
        <f t="shared" si="97"/>
        <v>4462</v>
      </c>
      <c r="BH228" s="179">
        <f t="shared" si="98"/>
        <v>11.449</v>
      </c>
      <c r="BJ228" s="70">
        <f t="shared" si="99"/>
        <v>7.4413203897176174</v>
      </c>
      <c r="BK228" s="52"/>
      <c r="BM228" s="34"/>
      <c r="BN228" s="187">
        <f t="shared" si="100"/>
        <v>4464</v>
      </c>
      <c r="BO228" s="179">
        <f t="shared" si="101"/>
        <v>11.881</v>
      </c>
      <c r="BQ228" s="70">
        <f t="shared" si="102"/>
        <v>7.2654297232539529</v>
      </c>
      <c r="BR228" s="52"/>
      <c r="BT228" s="34"/>
      <c r="BU228" s="187">
        <f t="shared" si="103"/>
        <v>4466</v>
      </c>
      <c r="BV228" s="179">
        <f t="shared" si="104"/>
        <v>12.321</v>
      </c>
      <c r="BX228" s="70">
        <f t="shared" si="105"/>
        <v>7.0518556229558937</v>
      </c>
      <c r="BY228" s="52"/>
      <c r="CA228" s="34"/>
      <c r="CB228" s="187">
        <f t="shared" si="106"/>
        <v>4468</v>
      </c>
      <c r="CC228" s="179">
        <f t="shared" si="107"/>
        <v>12.769</v>
      </c>
      <c r="CE228" s="70">
        <f t="shared" si="108"/>
        <v>6.7799219074722519</v>
      </c>
      <c r="CF228" s="52"/>
      <c r="CH228" s="34"/>
      <c r="CI228" s="187">
        <f t="shared" si="109"/>
        <v>4471</v>
      </c>
      <c r="CJ228" s="179">
        <f t="shared" si="110"/>
        <v>13.456</v>
      </c>
      <c r="CL228" s="70">
        <f t="shared" si="111"/>
        <v>6.4052284580308418</v>
      </c>
      <c r="CM228" s="52"/>
      <c r="CO228" s="34"/>
      <c r="CP228" s="187">
        <f t="shared" si="112"/>
        <v>4474</v>
      </c>
      <c r="CQ228" s="179">
        <f t="shared" si="113"/>
        <v>14.161</v>
      </c>
      <c r="CS228" s="70">
        <f t="shared" si="114"/>
        <v>5.7990926544605257</v>
      </c>
      <c r="CT228" s="52"/>
      <c r="CV228" s="34"/>
      <c r="CW228" s="187">
        <f t="shared" si="115"/>
        <v>4475</v>
      </c>
      <c r="CX228" s="179">
        <f t="shared" si="116"/>
        <v>14.4</v>
      </c>
      <c r="CZ228" s="70">
        <f t="shared" si="117"/>
        <v>4.0073331852324712</v>
      </c>
      <c r="DA228" s="52"/>
      <c r="DC228" s="34"/>
      <c r="DD228" s="187">
        <f t="shared" si="118"/>
        <v>4435</v>
      </c>
      <c r="DE228" s="179">
        <f t="shared" si="119"/>
        <v>6.4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4307</v>
      </c>
      <c r="C229" s="78">
        <f t="shared" si="73"/>
        <v>8.3679968850541098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4429</v>
      </c>
      <c r="J229" s="186">
        <f t="shared" si="76"/>
        <v>2.8325980961225912</v>
      </c>
      <c r="K229" s="185">
        <f t="shared" si="77"/>
        <v>14.884</v>
      </c>
      <c r="M229" s="81">
        <f t="shared" si="78"/>
        <v>8.3679968850541098</v>
      </c>
      <c r="N229" s="53"/>
      <c r="O229" s="32"/>
      <c r="P229" s="80"/>
      <c r="Q229" s="207">
        <f t="shared" si="79"/>
        <v>4429</v>
      </c>
      <c r="R229" s="185">
        <f t="shared" si="80"/>
        <v>14.884</v>
      </c>
      <c r="T229" s="81">
        <f t="shared" si="81"/>
        <v>8.1037967129817936</v>
      </c>
      <c r="U229" s="53"/>
      <c r="V229" s="32"/>
      <c r="W229" s="80"/>
      <c r="X229" s="207">
        <f t="shared" si="82"/>
        <v>4432</v>
      </c>
      <c r="Y229" s="185">
        <f t="shared" si="83"/>
        <v>15.625</v>
      </c>
      <c r="AA229" s="81">
        <f t="shared" si="84"/>
        <v>8.0169777467622616</v>
      </c>
      <c r="AB229" s="53"/>
      <c r="AC229" s="32"/>
      <c r="AD229" s="80"/>
      <c r="AE229" s="207">
        <f t="shared" si="85"/>
        <v>4433</v>
      </c>
      <c r="AF229" s="185">
        <f t="shared" si="86"/>
        <v>15.875999999999999</v>
      </c>
      <c r="AH229" s="81">
        <f t="shared" si="87"/>
        <v>7.9218984110237969</v>
      </c>
      <c r="AI229" s="53"/>
      <c r="AJ229" s="32"/>
      <c r="AK229" s="80"/>
      <c r="AL229" s="207">
        <f t="shared" si="88"/>
        <v>4434</v>
      </c>
      <c r="AM229" s="185">
        <f t="shared" si="89"/>
        <v>16.129000000000001</v>
      </c>
      <c r="AO229" s="81">
        <f t="shared" si="90"/>
        <v>7.8168199657645525</v>
      </c>
      <c r="AP229" s="53"/>
      <c r="AQ229" s="32"/>
      <c r="AR229" s="80"/>
      <c r="AS229" s="207">
        <f t="shared" si="91"/>
        <v>4436</v>
      </c>
      <c r="AT229" s="185">
        <f t="shared" si="92"/>
        <v>16.640999999999998</v>
      </c>
      <c r="AV229" s="81">
        <f t="shared" si="93"/>
        <v>7.6993894062567367</v>
      </c>
      <c r="AW229" s="53"/>
      <c r="AX229" s="32"/>
      <c r="AY229" s="80"/>
      <c r="AZ229" s="207">
        <f t="shared" si="94"/>
        <v>4438</v>
      </c>
      <c r="BA229" s="185">
        <f t="shared" si="95"/>
        <v>17.161000000000001</v>
      </c>
      <c r="BC229" s="81">
        <f t="shared" si="96"/>
        <v>7.566311014772463</v>
      </c>
      <c r="BD229" s="53"/>
      <c r="BE229" s="32"/>
      <c r="BF229" s="80"/>
      <c r="BG229" s="207">
        <f t="shared" si="97"/>
        <v>4440</v>
      </c>
      <c r="BH229" s="185">
        <f t="shared" si="98"/>
        <v>17.689</v>
      </c>
      <c r="BJ229" s="81">
        <f t="shared" si="99"/>
        <v>7.4127640174265625</v>
      </c>
      <c r="BK229" s="53"/>
      <c r="BL229" s="32"/>
      <c r="BM229" s="80"/>
      <c r="BN229" s="207">
        <f t="shared" si="100"/>
        <v>4442</v>
      </c>
      <c r="BO229" s="185">
        <f t="shared" si="101"/>
        <v>18.225000000000001</v>
      </c>
      <c r="BQ229" s="81">
        <f t="shared" si="102"/>
        <v>7.2312870043276156</v>
      </c>
      <c r="BR229" s="53"/>
      <c r="BS229" s="32"/>
      <c r="BT229" s="80"/>
      <c r="BU229" s="207">
        <f t="shared" si="103"/>
        <v>4445</v>
      </c>
      <c r="BV229" s="185">
        <f t="shared" si="104"/>
        <v>19.044</v>
      </c>
      <c r="BX229" s="81">
        <f t="shared" si="105"/>
        <v>7.0094089327086371</v>
      </c>
      <c r="BY229" s="53"/>
      <c r="BZ229" s="32"/>
      <c r="CA229" s="80"/>
      <c r="CB229" s="207">
        <f t="shared" si="106"/>
        <v>4448</v>
      </c>
      <c r="CC229" s="185">
        <f t="shared" si="107"/>
        <v>19.881</v>
      </c>
      <c r="CE229" s="81">
        <f t="shared" si="108"/>
        <v>6.7238324408212087</v>
      </c>
      <c r="CF229" s="53"/>
      <c r="CG229" s="32"/>
      <c r="CH229" s="80"/>
      <c r="CI229" s="207">
        <f t="shared" si="109"/>
        <v>4452</v>
      </c>
      <c r="CJ229" s="185">
        <f t="shared" si="110"/>
        <v>21.024999999999999</v>
      </c>
      <c r="CL229" s="81">
        <f t="shared" si="111"/>
        <v>6.3225652399272843</v>
      </c>
      <c r="CM229" s="53"/>
      <c r="CN229" s="32"/>
      <c r="CO229" s="80"/>
      <c r="CP229" s="207">
        <f t="shared" si="112"/>
        <v>4457</v>
      </c>
      <c r="CQ229" s="185">
        <f t="shared" si="113"/>
        <v>22.5</v>
      </c>
      <c r="CS229" s="81">
        <f t="shared" si="114"/>
        <v>5.6419070709381138</v>
      </c>
      <c r="CT229" s="53"/>
      <c r="CU229" s="32"/>
      <c r="CV229" s="80"/>
      <c r="CW229" s="207">
        <f t="shared" si="115"/>
        <v>4461</v>
      </c>
      <c r="CX229" s="185">
        <f t="shared" si="116"/>
        <v>23.716000000000001</v>
      </c>
      <c r="CZ229" s="81">
        <f t="shared" si="117"/>
        <v>1.9459101490553132</v>
      </c>
      <c r="DA229" s="53"/>
      <c r="DB229" s="32"/>
      <c r="DC229" s="80"/>
      <c r="DD229" s="207">
        <f t="shared" si="118"/>
        <v>4427</v>
      </c>
      <c r="DE229" s="185">
        <f t="shared" si="119"/>
        <v>14.4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4405</v>
      </c>
      <c r="C230" s="54"/>
      <c r="D230" s="22">
        <v>21</v>
      </c>
      <c r="E230" s="22"/>
      <c r="F230" s="55"/>
      <c r="G230" s="82"/>
      <c r="H230" s="34"/>
      <c r="I230" s="179">
        <f t="shared" si="75"/>
        <v>4405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4383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4383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4362</v>
      </c>
      <c r="C232" s="54"/>
      <c r="D232" s="22">
        <v>23</v>
      </c>
      <c r="E232" s="22"/>
      <c r="F232" s="200">
        <f>O213</f>
        <v>0</v>
      </c>
      <c r="G232" s="203">
        <f>O219</f>
        <v>0.91825830994606517</v>
      </c>
      <c r="H232" s="222">
        <f>O220</f>
        <v>327.00400000000002</v>
      </c>
      <c r="I232" s="179">
        <f t="shared" si="75"/>
        <v>4362</v>
      </c>
      <c r="J232" s="187"/>
      <c r="K232" s="187"/>
      <c r="M232" s="200" t="s">
        <v>48</v>
      </c>
      <c r="N232" s="200">
        <f>MIN(B210:B229)</f>
        <v>4307</v>
      </c>
      <c r="O232" s="200"/>
      <c r="P232" s="200"/>
      <c r="Q232" s="200"/>
      <c r="R232" s="200"/>
      <c r="S232" s="200"/>
      <c r="T232" s="200" t="s">
        <v>48</v>
      </c>
      <c r="U232" s="200">
        <f>N232</f>
        <v>4307</v>
      </c>
      <c r="V232" s="200"/>
      <c r="W232" s="200"/>
      <c r="X232" s="200"/>
      <c r="Y232" s="200"/>
      <c r="Z232" s="200"/>
      <c r="AA232" s="200" t="s">
        <v>48</v>
      </c>
      <c r="AB232" s="200">
        <f>U232</f>
        <v>4307</v>
      </c>
      <c r="AH232" s="200" t="s">
        <v>48</v>
      </c>
      <c r="AI232" s="200">
        <f>AB232</f>
        <v>4307</v>
      </c>
      <c r="AO232" s="200" t="s">
        <v>48</v>
      </c>
      <c r="AP232" s="200">
        <f>AI232</f>
        <v>4307</v>
      </c>
      <c r="AV232" s="200" t="s">
        <v>48</v>
      </c>
      <c r="AW232" s="200">
        <f>AP232</f>
        <v>4307</v>
      </c>
      <c r="BC232" s="200" t="s">
        <v>48</v>
      </c>
      <c r="BD232" s="200">
        <f>AW232</f>
        <v>4307</v>
      </c>
      <c r="BJ232" s="200" t="s">
        <v>48</v>
      </c>
      <c r="BK232" s="200">
        <f>BD232</f>
        <v>4307</v>
      </c>
      <c r="BQ232" s="200" t="s">
        <v>48</v>
      </c>
      <c r="BR232" s="200">
        <f>BK232</f>
        <v>4307</v>
      </c>
      <c r="BX232" s="200" t="s">
        <v>48</v>
      </c>
      <c r="BY232" s="200">
        <f>BR232</f>
        <v>4307</v>
      </c>
      <c r="CE232" s="200" t="s">
        <v>48</v>
      </c>
      <c r="CF232" s="200">
        <f>BY232</f>
        <v>4307</v>
      </c>
      <c r="CL232" s="200" t="s">
        <v>48</v>
      </c>
      <c r="CM232" s="200">
        <f>CF232</f>
        <v>4307</v>
      </c>
      <c r="CS232" s="200" t="s">
        <v>48</v>
      </c>
      <c r="CT232" s="200">
        <f>CM232</f>
        <v>4307</v>
      </c>
      <c r="CZ232" s="200" t="s">
        <v>48</v>
      </c>
      <c r="DA232" s="200">
        <f>CT232</f>
        <v>4307</v>
      </c>
    </row>
    <row r="233" spans="1:109" ht="15" customHeight="1">
      <c r="A233" s="21">
        <f t="shared" si="120"/>
        <v>2017</v>
      </c>
      <c r="B233" s="176">
        <f t="shared" si="121"/>
        <v>4342</v>
      </c>
      <c r="C233" s="54"/>
      <c r="D233" s="22">
        <v>24</v>
      </c>
      <c r="E233" s="22"/>
      <c r="F233" s="200">
        <f>V213</f>
        <v>1000</v>
      </c>
      <c r="G233" s="203">
        <f>V219</f>
        <v>0.91154569959419696</v>
      </c>
      <c r="H233" s="222">
        <f>V220</f>
        <v>357.13100000000003</v>
      </c>
      <c r="I233" s="179">
        <f t="shared" si="75"/>
        <v>4342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4323</v>
      </c>
      <c r="C234" s="54"/>
      <c r="D234" s="22">
        <v>25</v>
      </c>
      <c r="E234" s="22"/>
      <c r="F234" s="200">
        <f>AC213</f>
        <v>1275</v>
      </c>
      <c r="G234" s="203">
        <f>AC219</f>
        <v>0.90898059039846313</v>
      </c>
      <c r="H234" s="222">
        <f>AC220</f>
        <v>368.79699999999985</v>
      </c>
      <c r="I234" s="179">
        <f t="shared" si="75"/>
        <v>4323</v>
      </c>
      <c r="J234" s="187"/>
      <c r="K234" s="187"/>
      <c r="M234" s="200" t="s">
        <v>50</v>
      </c>
      <c r="N234" s="200">
        <v>275</v>
      </c>
      <c r="O234" s="200"/>
      <c r="P234" s="200"/>
      <c r="Q234" s="200"/>
      <c r="R234" s="200"/>
      <c r="S234" s="200"/>
      <c r="T234" s="200" t="s">
        <v>50</v>
      </c>
      <c r="U234" s="200">
        <f>N234</f>
        <v>275</v>
      </c>
      <c r="V234" s="200"/>
      <c r="W234" s="200"/>
      <c r="X234" s="200"/>
      <c r="Y234" s="200"/>
      <c r="Z234" s="200"/>
      <c r="AA234" s="200" t="s">
        <v>50</v>
      </c>
      <c r="AB234" s="200">
        <f>U234</f>
        <v>275</v>
      </c>
      <c r="AH234" s="200" t="s">
        <v>50</v>
      </c>
      <c r="AI234" s="200">
        <f>AB234</f>
        <v>275</v>
      </c>
      <c r="AO234" s="200" t="s">
        <v>50</v>
      </c>
      <c r="AP234" s="200">
        <f>AI234</f>
        <v>275</v>
      </c>
      <c r="AV234" s="200" t="s">
        <v>50</v>
      </c>
      <c r="AW234" s="200">
        <f>AP234</f>
        <v>275</v>
      </c>
      <c r="BC234" s="200" t="s">
        <v>50</v>
      </c>
      <c r="BD234" s="200">
        <f>AW234</f>
        <v>275</v>
      </c>
      <c r="BJ234" s="200" t="s">
        <v>50</v>
      </c>
      <c r="BK234" s="200">
        <f>BD234</f>
        <v>275</v>
      </c>
      <c r="BQ234" s="200" t="s">
        <v>50</v>
      </c>
      <c r="BR234" s="200">
        <f>BK234</f>
        <v>275</v>
      </c>
      <c r="BX234" s="200" t="s">
        <v>50</v>
      </c>
      <c r="BY234" s="200">
        <f>BR234</f>
        <v>275</v>
      </c>
      <c r="CE234" s="200" t="s">
        <v>50</v>
      </c>
      <c r="CF234" s="200">
        <f>BY234</f>
        <v>275</v>
      </c>
      <c r="CL234" s="200" t="s">
        <v>50</v>
      </c>
      <c r="CM234" s="200">
        <f>CF234</f>
        <v>275</v>
      </c>
      <c r="CS234" s="200" t="s">
        <v>50</v>
      </c>
      <c r="CT234" s="200">
        <f>CM234</f>
        <v>275</v>
      </c>
      <c r="CZ234" s="200" t="s">
        <v>50</v>
      </c>
      <c r="DA234" s="200">
        <f>CT234</f>
        <v>275</v>
      </c>
    </row>
    <row r="235" spans="1:109" ht="15" customHeight="1">
      <c r="A235" s="21">
        <f t="shared" si="120"/>
        <v>2019</v>
      </c>
      <c r="B235" s="176">
        <f t="shared" si="121"/>
        <v>4304</v>
      </c>
      <c r="C235" s="54"/>
      <c r="D235" s="22">
        <v>26</v>
      </c>
      <c r="E235" s="22"/>
      <c r="F235" s="200">
        <f>AJ213</f>
        <v>1550</v>
      </c>
      <c r="G235" s="203">
        <f>AJ219</f>
        <v>0.9060638395095526</v>
      </c>
      <c r="H235" s="222">
        <f>AJ220</f>
        <v>382.51800000000003</v>
      </c>
      <c r="I235" s="179">
        <f t="shared" si="75"/>
        <v>4304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4287</v>
      </c>
      <c r="C236" s="54"/>
      <c r="D236" s="22">
        <v>27</v>
      </c>
      <c r="E236" s="22"/>
      <c r="F236" s="200">
        <f>AQ213</f>
        <v>1825</v>
      </c>
      <c r="G236" s="203">
        <f>AQ219</f>
        <v>0.90253032081644846</v>
      </c>
      <c r="H236" s="222">
        <f>AQ220</f>
        <v>399.30400000000003</v>
      </c>
      <c r="I236" s="179">
        <f t="shared" si="75"/>
        <v>4287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4270</v>
      </c>
      <c r="C237" s="54"/>
      <c r="D237" s="22">
        <v>28</v>
      </c>
      <c r="E237" s="22"/>
      <c r="F237" s="200">
        <f>AX213</f>
        <v>2100</v>
      </c>
      <c r="G237" s="203">
        <f>AX219</f>
        <v>0.89805168433723626</v>
      </c>
      <c r="H237" s="222">
        <f>AX220</f>
        <v>421.22200000000004</v>
      </c>
      <c r="I237" s="179">
        <f t="shared" si="75"/>
        <v>4270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4254</v>
      </c>
      <c r="C238" s="54"/>
      <c r="D238" s="22">
        <v>29</v>
      </c>
      <c r="E238" s="22"/>
      <c r="F238" s="200">
        <f>BE213</f>
        <v>2375</v>
      </c>
      <c r="G238" s="203">
        <f>BE219</f>
        <v>0.89252667450278533</v>
      </c>
      <c r="H238" s="222">
        <f>BE220</f>
        <v>448.78299999999996</v>
      </c>
      <c r="I238" s="179">
        <f t="shared" si="75"/>
        <v>4254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4238</v>
      </c>
      <c r="C239" s="54"/>
      <c r="D239" s="22">
        <v>30</v>
      </c>
      <c r="E239" s="22"/>
      <c r="F239" s="200">
        <f>BL213</f>
        <v>2650</v>
      </c>
      <c r="G239" s="203">
        <f>BL219</f>
        <v>0.88545037915107661</v>
      </c>
      <c r="H239" s="222">
        <f>BL220</f>
        <v>485.91599999999994</v>
      </c>
      <c r="I239" s="179">
        <f t="shared" si="75"/>
        <v>4238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4223</v>
      </c>
      <c r="C240" s="54"/>
      <c r="D240" s="22">
        <v>31</v>
      </c>
      <c r="E240" s="22"/>
      <c r="F240" s="200">
        <f>BS213</f>
        <v>2925</v>
      </c>
      <c r="G240" s="203">
        <f>BS219</f>
        <v>0.87623548297854237</v>
      </c>
      <c r="H240" s="222">
        <f>BS220</f>
        <v>536.42999999999995</v>
      </c>
      <c r="I240" s="179">
        <f t="shared" si="75"/>
        <v>4223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4208</v>
      </c>
      <c r="C241" s="54"/>
      <c r="D241" s="22">
        <v>32</v>
      </c>
      <c r="E241" s="22"/>
      <c r="F241" s="200">
        <f>BZ213</f>
        <v>3200</v>
      </c>
      <c r="G241" s="203">
        <f>BZ219</f>
        <v>0.86364900319392668</v>
      </c>
      <c r="H241" s="222">
        <f>BZ220</f>
        <v>611.34299999999985</v>
      </c>
      <c r="I241" s="179">
        <f t="shared" si="75"/>
        <v>4208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4194</v>
      </c>
      <c r="C242" s="54"/>
      <c r="D242" s="22">
        <v>33</v>
      </c>
      <c r="E242" s="22"/>
      <c r="F242" s="200">
        <f>CG213</f>
        <v>3475</v>
      </c>
      <c r="G242" s="203">
        <f>CG219</f>
        <v>0.84420981094752623</v>
      </c>
      <c r="H242" s="222">
        <f>CG220</f>
        <v>738.85699999999997</v>
      </c>
      <c r="I242" s="179">
        <f t="shared" si="75"/>
        <v>4194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4181</v>
      </c>
      <c r="C243" s="54"/>
      <c r="D243" s="22">
        <v>34</v>
      </c>
      <c r="E243" s="22"/>
      <c r="F243" s="200">
        <f>CN213</f>
        <v>3750</v>
      </c>
      <c r="G243" s="203">
        <f>CN219</f>
        <v>0.81335451695015748</v>
      </c>
      <c r="H243" s="222">
        <f>CN220</f>
        <v>982.63699999999983</v>
      </c>
      <c r="I243" s="179">
        <f t="shared" si="75"/>
        <v>4181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4168</v>
      </c>
      <c r="C244" s="54"/>
      <c r="D244" s="22">
        <v>35</v>
      </c>
      <c r="E244" s="22"/>
      <c r="F244" s="200">
        <f>CU213</f>
        <v>4025</v>
      </c>
      <c r="G244" s="203">
        <f>CU219</f>
        <v>0.75409389549289341</v>
      </c>
      <c r="H244" s="222">
        <f>CU220</f>
        <v>1645.6410000000001</v>
      </c>
      <c r="I244" s="179">
        <f t="shared" si="75"/>
        <v>4168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4155</v>
      </c>
      <c r="C245" s="54"/>
      <c r="D245" s="22">
        <v>36</v>
      </c>
      <c r="E245" s="22"/>
      <c r="F245" s="200">
        <f>DB213</f>
        <v>4300</v>
      </c>
      <c r="G245" s="203">
        <f>DB219</f>
        <v>0.54585446737965471</v>
      </c>
      <c r="H245" s="222">
        <f>DB220</f>
        <v>11492.668000000001</v>
      </c>
      <c r="I245" s="179">
        <f t="shared" si="75"/>
        <v>4155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4143</v>
      </c>
      <c r="C246" s="54"/>
      <c r="D246" s="22">
        <v>37</v>
      </c>
      <c r="E246" s="22"/>
      <c r="F246" s="55"/>
      <c r="G246" s="82"/>
      <c r="H246" s="34"/>
      <c r="I246" s="179">
        <f t="shared" si="75"/>
        <v>4143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4131</v>
      </c>
      <c r="C247" s="54"/>
      <c r="D247" s="22">
        <v>38</v>
      </c>
      <c r="E247" s="22"/>
      <c r="F247" s="55"/>
      <c r="G247" s="82"/>
      <c r="H247" s="34"/>
      <c r="I247" s="179">
        <f t="shared" si="75"/>
        <v>4131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4119</v>
      </c>
      <c r="C248" s="54"/>
      <c r="D248" s="22">
        <v>39</v>
      </c>
      <c r="E248" s="22"/>
      <c r="F248" s="55"/>
      <c r="G248" s="82"/>
      <c r="H248" s="34"/>
      <c r="I248" s="179">
        <f t="shared" si="75"/>
        <v>4119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4108</v>
      </c>
      <c r="C249" s="54"/>
      <c r="D249" s="22">
        <v>40</v>
      </c>
      <c r="E249" s="22"/>
      <c r="F249" s="55"/>
      <c r="G249" s="82"/>
      <c r="H249" s="34"/>
      <c r="I249" s="179">
        <f t="shared" si="75"/>
        <v>4108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4097</v>
      </c>
      <c r="C250" s="195"/>
      <c r="D250" s="35">
        <v>41</v>
      </c>
      <c r="E250" s="35"/>
      <c r="F250" s="56"/>
      <c r="G250" s="84"/>
      <c r="H250" s="37"/>
      <c r="I250" s="189">
        <f t="shared" si="75"/>
        <v>4097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4086</v>
      </c>
      <c r="C251" s="195"/>
      <c r="D251" s="35">
        <v>42</v>
      </c>
      <c r="E251" s="35"/>
      <c r="F251" s="56"/>
      <c r="G251" s="84"/>
      <c r="H251" s="37"/>
      <c r="I251" s="189">
        <f t="shared" si="75"/>
        <v>4086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0.94723974730693306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0.73953840052882136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0.87436508485333675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0.90405992921234801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0.91958489973248891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0.92907816724128123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0.93583998548641534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0.94051011449200494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0.94405826139576376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0.94690224078200447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5744</v>
      </c>
      <c r="C255" s="209">
        <f t="shared" ref="C255:C274" si="124">LN(F$257/B255-1)</f>
        <v>-0.93456249811011038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5594</v>
      </c>
      <c r="J255" s="180">
        <f t="shared" ref="J255:J274" si="126">ABS(B255-I255)/B255*100</f>
        <v>2.6114206128133706</v>
      </c>
      <c r="K255" s="179">
        <f t="shared" ref="K255:K274" si="127">(B255-I255)^2/1000</f>
        <v>22.5</v>
      </c>
      <c r="M255" s="210">
        <f t="shared" ref="M255:M274" si="128">LN(O$257/$B255-1)</f>
        <v>-8.6559111107283933</v>
      </c>
      <c r="N255" s="40" t="s">
        <v>53</v>
      </c>
      <c r="O255" s="23"/>
      <c r="P255" s="187">
        <f t="shared" ref="P255:P274" si="129">ROUND(O$257/(1+EXP(O$262+O$261*$D255)),$G$1)</f>
        <v>5657</v>
      </c>
      <c r="Q255" s="179">
        <f t="shared" ref="Q255:Q274" si="130">($B255-P255)^2/1000</f>
        <v>7.569</v>
      </c>
      <c r="S255" s="210">
        <f t="shared" ref="S255:S274" si="131">LN(U$257/$B255-1)</f>
        <v>-3.1107336662484979</v>
      </c>
      <c r="T255" s="40" t="s">
        <v>53</v>
      </c>
      <c r="U255" s="23"/>
      <c r="V255" s="187">
        <f t="shared" ref="V255:V274" si="132">ROUND(U$257/(1+EXP(U$262+U$261*$D255)),$G$1)</f>
        <v>5564</v>
      </c>
      <c r="W255" s="179">
        <f t="shared" ref="W255:W274" si="133">($B255-V255)^2/1000</f>
        <v>32.4</v>
      </c>
      <c r="Y255" s="210">
        <f t="shared" ref="Y255:Y274" si="134">LN(AA$257/$B255-1)</f>
        <v>-2.3717769496572592</v>
      </c>
      <c r="Z255" s="40" t="s">
        <v>53</v>
      </c>
      <c r="AA255" s="23"/>
      <c r="AB255" s="187">
        <f t="shared" ref="AB255:AB274" si="135">ROUND(AA$257/(1+EXP(AA$262+AA$261*$D255)),$G$1)</f>
        <v>5567</v>
      </c>
      <c r="AC255" s="179">
        <f t="shared" ref="AC255:AC274" si="136">($B255-AB255)^2/1000</f>
        <v>31.329000000000001</v>
      </c>
      <c r="AE255" s="210">
        <f t="shared" ref="AE255:AE274" si="137">LN(AG$257/$B255-1)</f>
        <v>-1.9514967557639527</v>
      </c>
      <c r="AF255" s="40" t="s">
        <v>53</v>
      </c>
      <c r="AG255" s="23"/>
      <c r="AH255" s="187">
        <f t="shared" ref="AH255:AH274" si="138">ROUND(AG$257/(1+EXP(AG$262+AG$261*$D255)),$G$1)</f>
        <v>5573</v>
      </c>
      <c r="AI255" s="179">
        <f t="shared" ref="AI255:AI274" si="139">($B255-AH255)^2/1000</f>
        <v>29.241</v>
      </c>
      <c r="AK255" s="210">
        <f t="shared" ref="AK255:AK274" si="140">LN(AM$257/$B255-1)</f>
        <v>-1.6564886432200991</v>
      </c>
      <c r="AL255" s="40" t="s">
        <v>53</v>
      </c>
      <c r="AM255" s="23"/>
      <c r="AN255" s="187">
        <f t="shared" ref="AN255:AN274" si="141">ROUND(AM$257/(1+EXP(AM$262+AM$261*$D255)),$G$1)</f>
        <v>5578</v>
      </c>
      <c r="AO255" s="179">
        <f t="shared" ref="AO255:AO274" si="142">($B255-AN255)^2/1000</f>
        <v>27.556000000000001</v>
      </c>
      <c r="AQ255" s="210">
        <f t="shared" ref="AQ255:AQ274" si="143">LN(AS$257/$B255-1)</f>
        <v>-1.4289750922347715</v>
      </c>
      <c r="AR255" s="40" t="s">
        <v>53</v>
      </c>
      <c r="AS255" s="23"/>
      <c r="AT255" s="187">
        <f t="shared" ref="AT255:AT274" si="144">ROUND(AS$257/(1+EXP(AS$262+AS$261*$D255)),$G$1)</f>
        <v>5583</v>
      </c>
      <c r="AU255" s="179">
        <f t="shared" ref="AU255:AU274" si="145">($B255-AT255)^2/1000</f>
        <v>25.920999999999999</v>
      </c>
      <c r="AW255" s="210">
        <f t="shared" ref="AW255:AW274" si="146">LN(AY$257/$B255-1)</f>
        <v>-1.2437507757828548</v>
      </c>
      <c r="AX255" s="40" t="s">
        <v>53</v>
      </c>
      <c r="AY255" s="23"/>
      <c r="AZ255" s="187">
        <f t="shared" ref="AZ255:AZ274" si="147">ROUND(AY$257/(1+EXP(AY$262+AY$261*$D255)),$G$1)</f>
        <v>5587</v>
      </c>
      <c r="BA255" s="179">
        <f t="shared" ref="BA255:BA274" si="148">($B255-AZ255)^2/1000</f>
        <v>24.649000000000001</v>
      </c>
      <c r="BC255" s="210">
        <f t="shared" ref="BC255:BC274" si="149">LN(BE$257/$B255-1)</f>
        <v>-1.0875318428915377</v>
      </c>
      <c r="BD255" s="40" t="s">
        <v>53</v>
      </c>
      <c r="BE255" s="23"/>
      <c r="BF255" s="187">
        <f t="shared" ref="BF255:BF274" si="150">ROUND(BE$257/(1+EXP(BE$262+BE$261*$D255)),$G$1)</f>
        <v>5591</v>
      </c>
      <c r="BG255" s="179">
        <f t="shared" ref="BG255:BG274" si="151">($B255-BF255)^2/1000</f>
        <v>23.408999999999999</v>
      </c>
      <c r="BI255" s="210">
        <f t="shared" ref="BI255:BI274" si="152">LN(BK$257/$B255-1)</f>
        <v>-0.9524520628608858</v>
      </c>
      <c r="BJ255" s="40" t="s">
        <v>53</v>
      </c>
      <c r="BK255" s="23"/>
      <c r="BL255" s="187">
        <f t="shared" ref="BL255:BL274" si="153">ROUND(BK$257/(1+EXP(BK$262+BK$261*$D255)),$G$1)</f>
        <v>5593</v>
      </c>
      <c r="BM255" s="179">
        <f t="shared" ref="BM255:BM274" si="154">($B255-BL255)^2/1000</f>
        <v>22.800999999999998</v>
      </c>
    </row>
    <row r="256" spans="1:65" ht="15" customHeight="1">
      <c r="A256" s="21">
        <f t="shared" si="123"/>
        <v>1995</v>
      </c>
      <c r="B256" s="176">
        <f t="shared" si="123"/>
        <v>5643</v>
      </c>
      <c r="C256" s="209">
        <f t="shared" si="124"/>
        <v>-0.8730262150330087</v>
      </c>
      <c r="D256" s="22">
        <v>2</v>
      </c>
      <c r="E256" s="40" t="s">
        <v>54</v>
      </c>
      <c r="G256" s="27"/>
      <c r="H256" s="26"/>
      <c r="I256" s="179">
        <f t="shared" si="125"/>
        <v>5525</v>
      </c>
      <c r="J256" s="180">
        <f t="shared" si="126"/>
        <v>2.0910863016126173</v>
      </c>
      <c r="K256" s="179">
        <f t="shared" si="127"/>
        <v>13.923999999999999</v>
      </c>
      <c r="M256" s="210">
        <f t="shared" si="128"/>
        <v>-4.0131983046848649</v>
      </c>
      <c r="N256" s="40" t="s">
        <v>54</v>
      </c>
      <c r="P256" s="187">
        <f t="shared" si="129"/>
        <v>5637</v>
      </c>
      <c r="Q256" s="179">
        <f t="shared" si="130"/>
        <v>3.5999999999999997E-2</v>
      </c>
      <c r="S256" s="210">
        <f t="shared" si="131"/>
        <v>-2.7604353361895009</v>
      </c>
      <c r="T256" s="40" t="s">
        <v>54</v>
      </c>
      <c r="V256" s="187">
        <f t="shared" si="132"/>
        <v>5522</v>
      </c>
      <c r="W256" s="179">
        <f t="shared" si="133"/>
        <v>14.641</v>
      </c>
      <c r="Y256" s="210">
        <f t="shared" si="134"/>
        <v>-2.181401462396976</v>
      </c>
      <c r="Z256" s="40" t="s">
        <v>54</v>
      </c>
      <c r="AB256" s="187">
        <f t="shared" si="135"/>
        <v>5517</v>
      </c>
      <c r="AC256" s="179">
        <f t="shared" si="136"/>
        <v>15.875999999999999</v>
      </c>
      <c r="AE256" s="210">
        <f t="shared" si="137"/>
        <v>-1.8170636457126754</v>
      </c>
      <c r="AF256" s="40" t="s">
        <v>54</v>
      </c>
      <c r="AH256" s="187">
        <f t="shared" si="138"/>
        <v>5517</v>
      </c>
      <c r="AI256" s="179">
        <f t="shared" si="139"/>
        <v>15.875999999999999</v>
      </c>
      <c r="AK256" s="210">
        <f t="shared" si="140"/>
        <v>-1.5505974124111668</v>
      </c>
      <c r="AL256" s="40" t="s">
        <v>54</v>
      </c>
      <c r="AN256" s="187">
        <f t="shared" si="141"/>
        <v>5519</v>
      </c>
      <c r="AO256" s="179">
        <f t="shared" si="142"/>
        <v>15.375999999999999</v>
      </c>
      <c r="AQ256" s="210">
        <f t="shared" si="143"/>
        <v>-1.3404028354377606</v>
      </c>
      <c r="AR256" s="40" t="s">
        <v>54</v>
      </c>
      <c r="AT256" s="187">
        <f t="shared" si="144"/>
        <v>5521</v>
      </c>
      <c r="AU256" s="179">
        <f t="shared" si="145"/>
        <v>14.884</v>
      </c>
      <c r="AW256" s="210">
        <f t="shared" si="146"/>
        <v>-1.1668080297820429</v>
      </c>
      <c r="AX256" s="40" t="s">
        <v>54</v>
      </c>
      <c r="AZ256" s="187">
        <f t="shared" si="147"/>
        <v>5522</v>
      </c>
      <c r="BA256" s="179">
        <f t="shared" si="148"/>
        <v>14.641</v>
      </c>
      <c r="BC256" s="210">
        <f t="shared" si="149"/>
        <v>-1.0189377017423342</v>
      </c>
      <c r="BD256" s="40" t="s">
        <v>54</v>
      </c>
      <c r="BF256" s="187">
        <f t="shared" si="150"/>
        <v>5524</v>
      </c>
      <c r="BG256" s="179">
        <f t="shared" si="151"/>
        <v>14.161</v>
      </c>
      <c r="BI256" s="210">
        <f t="shared" si="152"/>
        <v>-0.89014259353676406</v>
      </c>
      <c r="BJ256" s="40" t="s">
        <v>54</v>
      </c>
      <c r="BL256" s="187">
        <f t="shared" si="153"/>
        <v>5525</v>
      </c>
      <c r="BM256" s="179">
        <f t="shared" si="154"/>
        <v>13.923999999999999</v>
      </c>
    </row>
    <row r="257" spans="1:65" ht="15" customHeight="1">
      <c r="A257" s="21">
        <f t="shared" si="123"/>
        <v>1996</v>
      </c>
      <c r="B257" s="176">
        <f t="shared" si="123"/>
        <v>5526</v>
      </c>
      <c r="C257" s="209">
        <f t="shared" si="124"/>
        <v>-0.80362795253092867</v>
      </c>
      <c r="D257" s="22">
        <v>3</v>
      </c>
      <c r="E257" s="73" t="s">
        <v>55</v>
      </c>
      <c r="F257" s="243">
        <v>8000</v>
      </c>
      <c r="G257" s="27"/>
      <c r="I257" s="179">
        <f t="shared" si="125"/>
        <v>5456</v>
      </c>
      <c r="J257" s="180">
        <f t="shared" si="126"/>
        <v>1.2667390517553385</v>
      </c>
      <c r="K257" s="179">
        <f t="shared" si="127"/>
        <v>4.9000000000000004</v>
      </c>
      <c r="M257" s="210">
        <f t="shared" si="128"/>
        <v>-3.2281477756668604</v>
      </c>
      <c r="N257" s="73" t="s">
        <v>55</v>
      </c>
      <c r="O257" s="211">
        <f>ROUNDDOWN(O258,0)+1</f>
        <v>5745</v>
      </c>
      <c r="P257" s="187">
        <f t="shared" si="129"/>
        <v>5613</v>
      </c>
      <c r="Q257" s="179">
        <f t="shared" si="130"/>
        <v>7.569</v>
      </c>
      <c r="S257" s="210">
        <f t="shared" si="131"/>
        <v>-2.4560121837882849</v>
      </c>
      <c r="T257" s="73" t="s">
        <v>55</v>
      </c>
      <c r="U257" s="211">
        <f>ROUNDDOWN(U258,-T277)+10^T277</f>
        <v>6000</v>
      </c>
      <c r="V257" s="187">
        <f t="shared" si="132"/>
        <v>5476</v>
      </c>
      <c r="W257" s="179">
        <f t="shared" si="133"/>
        <v>2.5</v>
      </c>
      <c r="Y257" s="210">
        <f t="shared" si="134"/>
        <v>-1.9918271374754053</v>
      </c>
      <c r="Z257" s="73" t="s">
        <v>55</v>
      </c>
      <c r="AA257" s="211">
        <f>U257+Z278</f>
        <v>6280</v>
      </c>
      <c r="AB257" s="187">
        <f t="shared" si="135"/>
        <v>5463</v>
      </c>
      <c r="AC257" s="179">
        <f t="shared" si="136"/>
        <v>3.9689999999999999</v>
      </c>
      <c r="AE257" s="210">
        <f t="shared" si="137"/>
        <v>-1.6760294504149869</v>
      </c>
      <c r="AF257" s="73" t="s">
        <v>55</v>
      </c>
      <c r="AG257" s="211">
        <f>AA257+AF278</f>
        <v>6560</v>
      </c>
      <c r="AH257" s="187">
        <f t="shared" si="138"/>
        <v>5459</v>
      </c>
      <c r="AI257" s="179">
        <f t="shared" si="139"/>
        <v>4.4889999999999999</v>
      </c>
      <c r="AK257" s="210">
        <f t="shared" si="140"/>
        <v>-1.4363883064388057</v>
      </c>
      <c r="AL257" s="73" t="s">
        <v>55</v>
      </c>
      <c r="AM257" s="211">
        <f>AG257+AL278</f>
        <v>6840</v>
      </c>
      <c r="AN257" s="187">
        <f t="shared" si="141"/>
        <v>5457</v>
      </c>
      <c r="AO257" s="179">
        <f t="shared" si="142"/>
        <v>4.7610000000000001</v>
      </c>
      <c r="AQ257" s="210">
        <f t="shared" si="143"/>
        <v>-1.2432176461332018</v>
      </c>
      <c r="AR257" s="73" t="s">
        <v>55</v>
      </c>
      <c r="AS257" s="211">
        <f>AM257+AR278</f>
        <v>7120</v>
      </c>
      <c r="AT257" s="187">
        <f t="shared" si="144"/>
        <v>5456</v>
      </c>
      <c r="AU257" s="179">
        <f t="shared" si="145"/>
        <v>4.9000000000000004</v>
      </c>
      <c r="AW257" s="210">
        <f t="shared" si="146"/>
        <v>-1.0813890426849946</v>
      </c>
      <c r="AX257" s="73" t="s">
        <v>55</v>
      </c>
      <c r="AY257" s="211">
        <f>AS257+AX278</f>
        <v>7400</v>
      </c>
      <c r="AZ257" s="187">
        <f t="shared" si="147"/>
        <v>5456</v>
      </c>
      <c r="BA257" s="179">
        <f t="shared" si="148"/>
        <v>4.9000000000000004</v>
      </c>
      <c r="BC257" s="210">
        <f t="shared" si="149"/>
        <v>-0.94213764776702813</v>
      </c>
      <c r="BD257" s="73" t="s">
        <v>55</v>
      </c>
      <c r="BE257" s="211">
        <f>AY257+BD278</f>
        <v>7680</v>
      </c>
      <c r="BF257" s="187">
        <f t="shared" si="150"/>
        <v>5456</v>
      </c>
      <c r="BG257" s="179">
        <f t="shared" si="151"/>
        <v>4.9000000000000004</v>
      </c>
      <c r="BI257" s="210">
        <f t="shared" si="152"/>
        <v>-0.81992823193588937</v>
      </c>
      <c r="BJ257" s="73" t="s">
        <v>55</v>
      </c>
      <c r="BK257" s="211">
        <f>BE257+BJ278</f>
        <v>7960</v>
      </c>
      <c r="BL257" s="187">
        <f t="shared" si="153"/>
        <v>5456</v>
      </c>
      <c r="BM257" s="179">
        <f t="shared" si="154"/>
        <v>4.9000000000000004</v>
      </c>
    </row>
    <row r="258" spans="1:65" ht="15" customHeight="1">
      <c r="A258" s="21">
        <f t="shared" si="123"/>
        <v>1997</v>
      </c>
      <c r="B258" s="176">
        <f t="shared" si="123"/>
        <v>5433</v>
      </c>
      <c r="C258" s="209">
        <f t="shared" si="124"/>
        <v>-0.74975356568038276</v>
      </c>
      <c r="D258" s="22">
        <v>4</v>
      </c>
      <c r="E258" s="88" t="s">
        <v>56</v>
      </c>
      <c r="F258" s="200">
        <f>MAX(B255:B274)</f>
        <v>5744</v>
      </c>
      <c r="G258" s="27"/>
      <c r="H258" s="26"/>
      <c r="I258" s="179">
        <f t="shared" si="125"/>
        <v>5385</v>
      </c>
      <c r="J258" s="180">
        <f t="shared" si="126"/>
        <v>0.88348978464936512</v>
      </c>
      <c r="K258" s="179">
        <f t="shared" si="127"/>
        <v>2.3039999999999998</v>
      </c>
      <c r="M258" s="210">
        <f t="shared" si="128"/>
        <v>-2.8572435587420397</v>
      </c>
      <c r="N258" s="88" t="s">
        <v>56</v>
      </c>
      <c r="O258" s="200">
        <f>MAX($B255:$B274)</f>
        <v>5744</v>
      </c>
      <c r="P258" s="187">
        <f t="shared" si="129"/>
        <v>5583</v>
      </c>
      <c r="Q258" s="179">
        <f t="shared" si="130"/>
        <v>22.5</v>
      </c>
      <c r="S258" s="210">
        <f t="shared" si="131"/>
        <v>-2.259887442823771</v>
      </c>
      <c r="T258" s="88" t="s">
        <v>56</v>
      </c>
      <c r="U258" s="200">
        <f>MAX($B255:$B274)</f>
        <v>5744</v>
      </c>
      <c r="V258" s="187">
        <f t="shared" si="132"/>
        <v>5426</v>
      </c>
      <c r="W258" s="179">
        <f t="shared" si="133"/>
        <v>4.9000000000000002E-2</v>
      </c>
      <c r="Y258" s="210">
        <f t="shared" si="134"/>
        <v>-1.8585460518994681</v>
      </c>
      <c r="Z258" s="88" t="s">
        <v>56</v>
      </c>
      <c r="AA258" s="200">
        <f>MAX($B255:$B274)</f>
        <v>5744</v>
      </c>
      <c r="AB258" s="187">
        <f t="shared" si="135"/>
        <v>5406</v>
      </c>
      <c r="AC258" s="179">
        <f t="shared" si="136"/>
        <v>0.72899999999999998</v>
      </c>
      <c r="AE258" s="210">
        <f t="shared" si="137"/>
        <v>-1.572932232511747</v>
      </c>
      <c r="AF258" s="88" t="s">
        <v>56</v>
      </c>
      <c r="AG258" s="200">
        <f>MAX($B255:$B274)</f>
        <v>5744</v>
      </c>
      <c r="AH258" s="187">
        <f t="shared" si="138"/>
        <v>5398</v>
      </c>
      <c r="AI258" s="179">
        <f t="shared" si="139"/>
        <v>1.2250000000000001</v>
      </c>
      <c r="AK258" s="210">
        <f t="shared" si="140"/>
        <v>-1.3510316894371339</v>
      </c>
      <c r="AL258" s="88" t="s">
        <v>56</v>
      </c>
      <c r="AM258" s="200">
        <f>MAX($B255:$B274)</f>
        <v>5744</v>
      </c>
      <c r="AN258" s="187">
        <f t="shared" si="141"/>
        <v>5393</v>
      </c>
      <c r="AO258" s="179">
        <f t="shared" si="142"/>
        <v>1.6</v>
      </c>
      <c r="AQ258" s="210">
        <f t="shared" si="143"/>
        <v>-1.1695396640055544</v>
      </c>
      <c r="AR258" s="88" t="s">
        <v>56</v>
      </c>
      <c r="AS258" s="200">
        <f>MAX($B255:$B274)</f>
        <v>5744</v>
      </c>
      <c r="AT258" s="187">
        <f t="shared" si="144"/>
        <v>5390</v>
      </c>
      <c r="AU258" s="179">
        <f t="shared" si="145"/>
        <v>1.849</v>
      </c>
      <c r="AW258" s="210">
        <f t="shared" si="146"/>
        <v>-1.0159819281624642</v>
      </c>
      <c r="AX258" s="88" t="s">
        <v>56</v>
      </c>
      <c r="AY258" s="200">
        <f>MAX($B255:$B274)</f>
        <v>5744</v>
      </c>
      <c r="AZ258" s="187">
        <f t="shared" si="147"/>
        <v>5388</v>
      </c>
      <c r="BA258" s="179">
        <f t="shared" si="148"/>
        <v>2.0249999999999999</v>
      </c>
      <c r="BC258" s="210">
        <f t="shared" si="149"/>
        <v>-0.88289547436619387</v>
      </c>
      <c r="BD258" s="88" t="s">
        <v>56</v>
      </c>
      <c r="BE258" s="200">
        <f>MAX($B255:$B274)</f>
        <v>5744</v>
      </c>
      <c r="BF258" s="187">
        <f t="shared" si="150"/>
        <v>5387</v>
      </c>
      <c r="BG258" s="179">
        <f t="shared" si="151"/>
        <v>2.1160000000000001</v>
      </c>
      <c r="BI258" s="210">
        <f t="shared" si="152"/>
        <v>-0.76545863916332868</v>
      </c>
      <c r="BJ258" s="88" t="s">
        <v>56</v>
      </c>
      <c r="BK258" s="200">
        <f>MAX($B255:$B274)</f>
        <v>5744</v>
      </c>
      <c r="BL258" s="187">
        <f t="shared" si="153"/>
        <v>5385</v>
      </c>
      <c r="BM258" s="179">
        <f t="shared" si="154"/>
        <v>2.3039999999999998</v>
      </c>
    </row>
    <row r="259" spans="1:65" ht="15" customHeight="1">
      <c r="A259" s="21">
        <f t="shared" si="123"/>
        <v>1998</v>
      </c>
      <c r="B259" s="176">
        <f t="shared" si="123"/>
        <v>5304</v>
      </c>
      <c r="C259" s="209">
        <f t="shared" si="124"/>
        <v>-0.67669205983350089</v>
      </c>
      <c r="D259" s="22">
        <v>5</v>
      </c>
      <c r="E259" s="88" t="s">
        <v>57</v>
      </c>
      <c r="F259" s="200">
        <f>AVERAGE(B270:B274)</f>
        <v>4400.8</v>
      </c>
      <c r="G259" s="27"/>
      <c r="H259" s="26"/>
      <c r="I259" s="179">
        <f t="shared" si="125"/>
        <v>5314</v>
      </c>
      <c r="J259" s="180">
        <f t="shared" si="126"/>
        <v>0.18853695324283559</v>
      </c>
      <c r="K259" s="179">
        <f t="shared" si="127"/>
        <v>0.1</v>
      </c>
      <c r="M259" s="210">
        <f t="shared" si="128"/>
        <v>-2.4871716564188535</v>
      </c>
      <c r="N259" s="88" t="s">
        <v>57</v>
      </c>
      <c r="O259" s="200">
        <f>AVERAGE($B270:$B274)</f>
        <v>4400.8</v>
      </c>
      <c r="P259" s="187">
        <f t="shared" si="129"/>
        <v>5547</v>
      </c>
      <c r="Q259" s="179">
        <f t="shared" si="130"/>
        <v>59.048999999999999</v>
      </c>
      <c r="S259" s="210">
        <f t="shared" si="131"/>
        <v>-2.0308668715312788</v>
      </c>
      <c r="T259" s="88" t="s">
        <v>57</v>
      </c>
      <c r="U259" s="200">
        <f>AVERAGE($B270:$B274)</f>
        <v>4400.8</v>
      </c>
      <c r="V259" s="187">
        <f t="shared" si="132"/>
        <v>5372</v>
      </c>
      <c r="W259" s="179">
        <f t="shared" si="133"/>
        <v>4.6239999999999997</v>
      </c>
      <c r="Y259" s="210">
        <f t="shared" si="134"/>
        <v>-1.6927539454526059</v>
      </c>
      <c r="Z259" s="88" t="s">
        <v>57</v>
      </c>
      <c r="AA259" s="200">
        <f>AVERAGE($B270:$B274)</f>
        <v>4400.8</v>
      </c>
      <c r="AB259" s="187">
        <f t="shared" si="135"/>
        <v>5347</v>
      </c>
      <c r="AC259" s="179">
        <f t="shared" si="136"/>
        <v>1.849</v>
      </c>
      <c r="AE259" s="210">
        <f t="shared" si="137"/>
        <v>-1.4405291848375543</v>
      </c>
      <c r="AF259" s="88" t="s">
        <v>57</v>
      </c>
      <c r="AG259" s="200">
        <f>AVERAGE($B270:$B274)</f>
        <v>4400.8</v>
      </c>
      <c r="AH259" s="187">
        <f t="shared" si="138"/>
        <v>5334</v>
      </c>
      <c r="AI259" s="179">
        <f t="shared" si="139"/>
        <v>0.9</v>
      </c>
      <c r="AK259" s="210">
        <f t="shared" si="140"/>
        <v>-1.2392796181580807</v>
      </c>
      <c r="AL259" s="88" t="s">
        <v>57</v>
      </c>
      <c r="AM259" s="200">
        <f>AVERAGE($B270:$B274)</f>
        <v>4400.8</v>
      </c>
      <c r="AN259" s="187">
        <f t="shared" si="141"/>
        <v>5327</v>
      </c>
      <c r="AO259" s="179">
        <f t="shared" si="142"/>
        <v>0.52900000000000003</v>
      </c>
      <c r="AQ259" s="210">
        <f t="shared" si="143"/>
        <v>-1.0718249727044602</v>
      </c>
      <c r="AR259" s="88" t="s">
        <v>57</v>
      </c>
      <c r="AS259" s="200">
        <f>AVERAGE($B270:$B274)</f>
        <v>4400.8</v>
      </c>
      <c r="AT259" s="187">
        <f t="shared" si="144"/>
        <v>5322</v>
      </c>
      <c r="AU259" s="179">
        <f t="shared" si="145"/>
        <v>0.32400000000000001</v>
      </c>
      <c r="AW259" s="210">
        <f t="shared" si="146"/>
        <v>-0.92843048642476589</v>
      </c>
      <c r="AX259" s="88" t="s">
        <v>57</v>
      </c>
      <c r="AY259" s="200">
        <f>AVERAGE($B270:$B274)</f>
        <v>4400.8</v>
      </c>
      <c r="AZ259" s="187">
        <f t="shared" si="147"/>
        <v>5319</v>
      </c>
      <c r="BA259" s="179">
        <f t="shared" si="148"/>
        <v>0.22500000000000001</v>
      </c>
      <c r="BC259" s="210">
        <f t="shared" si="149"/>
        <v>-0.803042851383163</v>
      </c>
      <c r="BD259" s="88" t="s">
        <v>57</v>
      </c>
      <c r="BE259" s="200">
        <f>AVERAGE($B270:$B274)</f>
        <v>4400.8</v>
      </c>
      <c r="BF259" s="187">
        <f t="shared" si="150"/>
        <v>5316</v>
      </c>
      <c r="BG259" s="179">
        <f t="shared" si="151"/>
        <v>0.14399999999999999</v>
      </c>
      <c r="BI259" s="210">
        <f t="shared" si="152"/>
        <v>-0.69164002126937396</v>
      </c>
      <c r="BJ259" s="88" t="s">
        <v>57</v>
      </c>
      <c r="BK259" s="200">
        <f>AVERAGE($B270:$B274)</f>
        <v>4400.8</v>
      </c>
      <c r="BL259" s="187">
        <f t="shared" si="153"/>
        <v>5314</v>
      </c>
      <c r="BM259" s="179">
        <f t="shared" si="154"/>
        <v>0.1</v>
      </c>
    </row>
    <row r="260" spans="1:65" ht="15" customHeight="1">
      <c r="A260" s="21">
        <f t="shared" si="123"/>
        <v>1999</v>
      </c>
      <c r="B260" s="176">
        <f t="shared" si="123"/>
        <v>5212</v>
      </c>
      <c r="C260" s="209">
        <f t="shared" si="124"/>
        <v>-0.62563916636432115</v>
      </c>
      <c r="D260" s="22">
        <v>6</v>
      </c>
      <c r="G260" s="27"/>
      <c r="H260" s="26"/>
      <c r="I260" s="179">
        <f t="shared" si="125"/>
        <v>5241</v>
      </c>
      <c r="J260" s="180">
        <f t="shared" si="126"/>
        <v>0.55640828856485025</v>
      </c>
      <c r="K260" s="179">
        <f t="shared" si="127"/>
        <v>0.84099999999999997</v>
      </c>
      <c r="M260" s="210">
        <f t="shared" si="128"/>
        <v>-2.2801975140788922</v>
      </c>
      <c r="P260" s="187">
        <f t="shared" si="129"/>
        <v>5504</v>
      </c>
      <c r="Q260" s="179">
        <f t="shared" si="130"/>
        <v>85.263999999999996</v>
      </c>
      <c r="S260" s="210">
        <f t="shared" si="131"/>
        <v>-1.8892208483868567</v>
      </c>
      <c r="V260" s="187">
        <f t="shared" si="132"/>
        <v>5313</v>
      </c>
      <c r="W260" s="179">
        <f t="shared" si="133"/>
        <v>10.201000000000001</v>
      </c>
      <c r="Y260" s="210">
        <f t="shared" si="134"/>
        <v>-1.5851759187245955</v>
      </c>
      <c r="AB260" s="187">
        <f t="shared" si="135"/>
        <v>5283</v>
      </c>
      <c r="AC260" s="179">
        <f t="shared" si="136"/>
        <v>5.0410000000000004</v>
      </c>
      <c r="AE260" s="210">
        <f t="shared" si="137"/>
        <v>-1.3523416467724831</v>
      </c>
      <c r="AH260" s="187">
        <f t="shared" si="138"/>
        <v>5268</v>
      </c>
      <c r="AI260" s="179">
        <f t="shared" si="139"/>
        <v>3.1360000000000001</v>
      </c>
      <c r="AK260" s="210">
        <f t="shared" si="140"/>
        <v>-1.1636113916822497</v>
      </c>
      <c r="AN260" s="187">
        <f t="shared" si="141"/>
        <v>5259</v>
      </c>
      <c r="AO260" s="179">
        <f t="shared" si="142"/>
        <v>2.2090000000000001</v>
      </c>
      <c r="AQ260" s="210">
        <f t="shared" si="143"/>
        <v>-1.0049080862365041</v>
      </c>
      <c r="AT260" s="187">
        <f t="shared" si="144"/>
        <v>5253</v>
      </c>
      <c r="AU260" s="179">
        <f t="shared" si="145"/>
        <v>1.681</v>
      </c>
      <c r="AW260" s="210">
        <f t="shared" si="146"/>
        <v>-0.86797577470286402</v>
      </c>
      <c r="AZ260" s="187">
        <f t="shared" si="147"/>
        <v>5248</v>
      </c>
      <c r="BA260" s="179">
        <f t="shared" si="148"/>
        <v>1.296</v>
      </c>
      <c r="BC260" s="210">
        <f t="shared" si="149"/>
        <v>-0.74755555321945732</v>
      </c>
      <c r="BF260" s="187">
        <f t="shared" si="150"/>
        <v>5244</v>
      </c>
      <c r="BG260" s="179">
        <f t="shared" si="151"/>
        <v>1.024</v>
      </c>
      <c r="BI260" s="210">
        <f t="shared" si="152"/>
        <v>-0.64009028490249575</v>
      </c>
      <c r="BL260" s="187">
        <f t="shared" si="153"/>
        <v>5242</v>
      </c>
      <c r="BM260" s="179">
        <f t="shared" si="154"/>
        <v>0.9</v>
      </c>
    </row>
    <row r="261" spans="1:65" ht="15" customHeight="1">
      <c r="A261" s="21">
        <f t="shared" si="123"/>
        <v>2000</v>
      </c>
      <c r="B261" s="176">
        <f t="shared" si="123"/>
        <v>5147</v>
      </c>
      <c r="C261" s="209">
        <f t="shared" si="124"/>
        <v>-0.59004294843925464</v>
      </c>
      <c r="D261" s="22">
        <v>7</v>
      </c>
      <c r="E261" s="89" t="s">
        <v>58</v>
      </c>
      <c r="F261" s="44">
        <f>INDEX(LINEST(C255:C274,D255:D274),1)</f>
        <v>4.0371069103506574E-2</v>
      </c>
      <c r="G261" s="90"/>
      <c r="H261" s="26"/>
      <c r="I261" s="179">
        <f t="shared" si="125"/>
        <v>5168</v>
      </c>
      <c r="J261" s="180">
        <f t="shared" si="126"/>
        <v>0.40800466291043325</v>
      </c>
      <c r="K261" s="179">
        <f t="shared" si="127"/>
        <v>0.441</v>
      </c>
      <c r="M261" s="210">
        <f t="shared" si="128"/>
        <v>-2.1525785457021223</v>
      </c>
      <c r="N261" s="89" t="s">
        <v>58</v>
      </c>
      <c r="O261" s="44">
        <f>INDEX(LINEST(M255:M274,$D255:$D274),1)</f>
        <v>0.20646182208439315</v>
      </c>
      <c r="P261" s="187">
        <f t="shared" si="129"/>
        <v>5451</v>
      </c>
      <c r="Q261" s="179">
        <f t="shared" si="130"/>
        <v>92.415999999999997</v>
      </c>
      <c r="S261" s="210">
        <f t="shared" si="131"/>
        <v>-1.797409752161075</v>
      </c>
      <c r="T261" s="89" t="s">
        <v>58</v>
      </c>
      <c r="U261" s="44">
        <f>INDEX(LINEST(S255:S274,$D255:$D274),1)</f>
        <v>0.10003659615203726</v>
      </c>
      <c r="V261" s="187">
        <f t="shared" si="132"/>
        <v>5250</v>
      </c>
      <c r="W261" s="179">
        <f t="shared" si="133"/>
        <v>10.609</v>
      </c>
      <c r="Y261" s="210">
        <f t="shared" si="134"/>
        <v>-1.5135450386247482</v>
      </c>
      <c r="Z261" s="89" t="s">
        <v>58</v>
      </c>
      <c r="AA261" s="44">
        <f>INDEX(LINEST(Y255:Y274,$D255:$D274),1)</f>
        <v>7.7457865537628678E-2</v>
      </c>
      <c r="AB261" s="187">
        <f t="shared" si="135"/>
        <v>5217</v>
      </c>
      <c r="AC261" s="179">
        <f t="shared" si="136"/>
        <v>4.9000000000000004</v>
      </c>
      <c r="AE261" s="210">
        <f t="shared" si="137"/>
        <v>-1.2926989169682273</v>
      </c>
      <c r="AF261" s="89" t="s">
        <v>58</v>
      </c>
      <c r="AG261" s="44">
        <f>INDEX(LINEST(AE255:AE274,$D255:$D274),1)</f>
        <v>6.5025712219148768E-2</v>
      </c>
      <c r="AH261" s="187">
        <f t="shared" si="138"/>
        <v>5200</v>
      </c>
      <c r="AI261" s="179">
        <f t="shared" si="139"/>
        <v>2.8090000000000002</v>
      </c>
      <c r="AK261" s="210">
        <f t="shared" si="140"/>
        <v>-1.1119119175196195</v>
      </c>
      <c r="AL261" s="89" t="s">
        <v>58</v>
      </c>
      <c r="AM261" s="44">
        <f>INDEX(LINEST(AK255:AK274,$D255:$D274),1)</f>
        <v>5.6917181997467342E-2</v>
      </c>
      <c r="AN261" s="187">
        <f t="shared" si="141"/>
        <v>5189</v>
      </c>
      <c r="AO261" s="179">
        <f t="shared" si="142"/>
        <v>1.764</v>
      </c>
      <c r="AQ261" s="210">
        <f t="shared" si="143"/>
        <v>-0.95885879363013904</v>
      </c>
      <c r="AR261" s="89" t="s">
        <v>58</v>
      </c>
      <c r="AS261" s="44">
        <f>INDEX(LINEST(AQ255:AQ274,$D255:$D274),1)</f>
        <v>5.1150631570126878E-2</v>
      </c>
      <c r="AT261" s="187">
        <f t="shared" si="144"/>
        <v>5181</v>
      </c>
      <c r="AU261" s="179">
        <f t="shared" si="145"/>
        <v>1.1559999999999999</v>
      </c>
      <c r="AW261" s="210">
        <f t="shared" si="146"/>
        <v>-0.82615135922051008</v>
      </c>
      <c r="AX261" s="89" t="s">
        <v>58</v>
      </c>
      <c r="AY261" s="44">
        <f>INDEX(LINEST(AW255:AW274,$D255:$D274),1)</f>
        <v>4.6818350582931587E-2</v>
      </c>
      <c r="AZ261" s="187">
        <f t="shared" si="147"/>
        <v>5176</v>
      </c>
      <c r="BA261" s="179">
        <f t="shared" si="148"/>
        <v>0.84099999999999997</v>
      </c>
      <c r="BC261" s="210">
        <f t="shared" si="149"/>
        <v>-0.70900964965107938</v>
      </c>
      <c r="BD261" s="89" t="s">
        <v>58</v>
      </c>
      <c r="BE261" s="44">
        <f>INDEX(LINEST(BC255:BC274,$D255:$D274),1)</f>
        <v>4.3435544772080267E-2</v>
      </c>
      <c r="BF261" s="187">
        <f t="shared" si="150"/>
        <v>5172</v>
      </c>
      <c r="BG261" s="179">
        <f t="shared" si="151"/>
        <v>0.625</v>
      </c>
      <c r="BI261" s="210">
        <f t="shared" si="152"/>
        <v>-0.60416249116289744</v>
      </c>
      <c r="BJ261" s="89" t="s">
        <v>58</v>
      </c>
      <c r="BK261" s="44">
        <f>INDEX(LINEST(BI255:BI274,$D255:$D274),1)</f>
        <v>4.0716681901659467E-2</v>
      </c>
      <c r="BL261" s="187">
        <f t="shared" si="153"/>
        <v>5168</v>
      </c>
      <c r="BM261" s="179">
        <f t="shared" si="154"/>
        <v>0.441</v>
      </c>
    </row>
    <row r="262" spans="1:65" ht="15" customHeight="1">
      <c r="A262" s="21">
        <f t="shared" si="123"/>
        <v>2001</v>
      </c>
      <c r="B262" s="176">
        <f t="shared" si="123"/>
        <v>5014</v>
      </c>
      <c r="C262" s="209">
        <f t="shared" si="124"/>
        <v>-0.5182993006191029</v>
      </c>
      <c r="D262" s="22">
        <v>8</v>
      </c>
      <c r="E262" s="73" t="s">
        <v>29</v>
      </c>
      <c r="F262" s="44">
        <f>INDEX(LINEST(C255:C274,D255:D274),2)</f>
        <v>-0.8839958717060804</v>
      </c>
      <c r="G262" s="27"/>
      <c r="H262" s="23"/>
      <c r="I262" s="179">
        <f t="shared" si="125"/>
        <v>5094</v>
      </c>
      <c r="J262" s="180">
        <f t="shared" si="126"/>
        <v>1.5955325089748704</v>
      </c>
      <c r="K262" s="179">
        <f t="shared" si="127"/>
        <v>6.4</v>
      </c>
      <c r="M262" s="210">
        <f t="shared" si="128"/>
        <v>-1.9255758189684602</v>
      </c>
      <c r="N262" s="73" t="s">
        <v>29</v>
      </c>
      <c r="O262" s="44">
        <f>INDEX(LINEST(M255:M274,$D255:$D274),2)</f>
        <v>-4.3666348285258092</v>
      </c>
      <c r="P262" s="187">
        <f t="shared" si="129"/>
        <v>5388</v>
      </c>
      <c r="Q262" s="179">
        <f t="shared" si="130"/>
        <v>139.876</v>
      </c>
      <c r="S262" s="210">
        <f t="shared" si="131"/>
        <v>-1.6263329241156033</v>
      </c>
      <c r="T262" s="73" t="s">
        <v>29</v>
      </c>
      <c r="U262" s="44">
        <f>INDEX(LINEST(S255:S274,$D255:$D274),2)</f>
        <v>-2.6460756761830053</v>
      </c>
      <c r="V262" s="187">
        <f t="shared" si="132"/>
        <v>5182</v>
      </c>
      <c r="W262" s="179">
        <f t="shared" si="133"/>
        <v>28.224</v>
      </c>
      <c r="Y262" s="210">
        <f t="shared" si="134"/>
        <v>-1.3763716760141171</v>
      </c>
      <c r="Z262" s="73" t="s">
        <v>29</v>
      </c>
      <c r="AA262" s="44">
        <f>INDEX(LINEST(Y255:Y274,$D255:$D274),2)</f>
        <v>-2.1326710926998071</v>
      </c>
      <c r="AB262" s="187">
        <f t="shared" si="135"/>
        <v>5147</v>
      </c>
      <c r="AC262" s="179">
        <f t="shared" si="136"/>
        <v>17.689</v>
      </c>
      <c r="AE262" s="210">
        <f t="shared" si="137"/>
        <v>-1.1765630495708712</v>
      </c>
      <c r="AF262" s="73" t="s">
        <v>29</v>
      </c>
      <c r="AG262" s="44">
        <f>INDEX(LINEST(AE255:AE274,$D255:$D274),2)</f>
        <v>-1.7959481022760586</v>
      </c>
      <c r="AH262" s="187">
        <f t="shared" si="138"/>
        <v>5128</v>
      </c>
      <c r="AI262" s="179">
        <f t="shared" si="139"/>
        <v>12.996</v>
      </c>
      <c r="AK262" s="210">
        <f t="shared" si="140"/>
        <v>-1.0101062175633246</v>
      </c>
      <c r="AL262" s="73" t="s">
        <v>29</v>
      </c>
      <c r="AM262" s="44">
        <f>INDEX(LINEST(AK255:AK274,$D255:$D274),2)</f>
        <v>-1.5434278000980766</v>
      </c>
      <c r="AN262" s="187">
        <f t="shared" si="141"/>
        <v>5116</v>
      </c>
      <c r="AO262" s="179">
        <f t="shared" si="142"/>
        <v>10.404</v>
      </c>
      <c r="AQ262" s="210">
        <f t="shared" si="143"/>
        <v>-0.86744358602431815</v>
      </c>
      <c r="AR262" s="73" t="s">
        <v>29</v>
      </c>
      <c r="AS262" s="44">
        <f>INDEX(LINEST(AQ255:AQ274,$D255:$D274),2)</f>
        <v>-1.3411281353063484</v>
      </c>
      <c r="AT262" s="187">
        <f t="shared" si="144"/>
        <v>5108</v>
      </c>
      <c r="AU262" s="179">
        <f t="shared" si="145"/>
        <v>8.8360000000000003</v>
      </c>
      <c r="AW262" s="210">
        <f t="shared" si="146"/>
        <v>-0.74261567606037748</v>
      </c>
      <c r="AX262" s="73" t="s">
        <v>29</v>
      </c>
      <c r="AY262" s="44">
        <f>INDEX(LINEST(AW255:AW274,$D255:$D274),2)</f>
        <v>-1.1723544540266737</v>
      </c>
      <c r="AZ262" s="187">
        <f t="shared" si="147"/>
        <v>5102</v>
      </c>
      <c r="BA262" s="179">
        <f t="shared" si="148"/>
        <v>7.7439999999999998</v>
      </c>
      <c r="BC262" s="210">
        <f t="shared" si="149"/>
        <v>-0.6316547779795848</v>
      </c>
      <c r="BD262" s="73" t="s">
        <v>29</v>
      </c>
      <c r="BE262" s="44">
        <f>INDEX(LINEST(BC255:BC274,$D255:$D274),2)</f>
        <v>-1.0275895361451681</v>
      </c>
      <c r="BF262" s="187">
        <f t="shared" si="150"/>
        <v>5098</v>
      </c>
      <c r="BG262" s="179">
        <f t="shared" si="151"/>
        <v>7.056</v>
      </c>
      <c r="BI262" s="210">
        <f t="shared" si="152"/>
        <v>-0.53178568169566309</v>
      </c>
      <c r="BJ262" s="73" t="s">
        <v>29</v>
      </c>
      <c r="BK262" s="44">
        <f>INDEX(LINEST(BI255:BI274,$D255:$D274),2)</f>
        <v>-0.90087428399013536</v>
      </c>
      <c r="BL262" s="187">
        <f t="shared" si="153"/>
        <v>5094</v>
      </c>
      <c r="BM262" s="179">
        <f t="shared" si="154"/>
        <v>6.4</v>
      </c>
    </row>
    <row r="263" spans="1:65" ht="15" customHeight="1">
      <c r="A263" s="21">
        <f t="shared" si="123"/>
        <v>2002</v>
      </c>
      <c r="B263" s="176">
        <f t="shared" si="123"/>
        <v>4897</v>
      </c>
      <c r="C263" s="209">
        <f t="shared" si="124"/>
        <v>-0.45625338725393733</v>
      </c>
      <c r="D263" s="22">
        <v>9</v>
      </c>
      <c r="E263" s="88" t="s">
        <v>30</v>
      </c>
      <c r="F263" s="91">
        <f>F261*-1</f>
        <v>-4.0371069103506574E-2</v>
      </c>
      <c r="H263" s="77"/>
      <c r="I263" s="179">
        <f t="shared" si="125"/>
        <v>5018</v>
      </c>
      <c r="J263" s="180">
        <f t="shared" si="126"/>
        <v>2.4709005513579743</v>
      </c>
      <c r="K263" s="179">
        <f t="shared" si="127"/>
        <v>14.641</v>
      </c>
      <c r="M263" s="210">
        <f t="shared" si="128"/>
        <v>-1.753497415910414</v>
      </c>
      <c r="N263" s="88" t="s">
        <v>30</v>
      </c>
      <c r="O263" s="91">
        <f>O261*-1</f>
        <v>-0.20646182208439315</v>
      </c>
      <c r="P263" s="187">
        <f t="shared" si="129"/>
        <v>5313</v>
      </c>
      <c r="Q263" s="179">
        <f t="shared" si="130"/>
        <v>173.05600000000001</v>
      </c>
      <c r="S263" s="210">
        <f t="shared" si="131"/>
        <v>-1.4905890324488145</v>
      </c>
      <c r="T263" s="88" t="s">
        <v>30</v>
      </c>
      <c r="U263" s="91">
        <f>U261*-1</f>
        <v>-0.10003659615203726</v>
      </c>
      <c r="V263" s="187">
        <f t="shared" si="132"/>
        <v>5108</v>
      </c>
      <c r="W263" s="179">
        <f t="shared" si="133"/>
        <v>44.521000000000001</v>
      </c>
      <c r="Y263" s="210">
        <f t="shared" si="134"/>
        <v>-1.2643677200375592</v>
      </c>
      <c r="Z263" s="88" t="s">
        <v>30</v>
      </c>
      <c r="AA263" s="91">
        <f>AA261*-1</f>
        <v>-7.7457865537628678E-2</v>
      </c>
      <c r="AB263" s="187">
        <f t="shared" si="135"/>
        <v>5073</v>
      </c>
      <c r="AC263" s="179">
        <f t="shared" si="136"/>
        <v>30.975999999999999</v>
      </c>
      <c r="AE263" s="210">
        <f t="shared" si="137"/>
        <v>-1.0799995725093894</v>
      </c>
      <c r="AF263" s="88" t="s">
        <v>30</v>
      </c>
      <c r="AG263" s="91">
        <f>AG261*-1</f>
        <v>-6.5025712219148768E-2</v>
      </c>
      <c r="AH263" s="187">
        <f t="shared" si="138"/>
        <v>5054</v>
      </c>
      <c r="AI263" s="179">
        <f t="shared" si="139"/>
        <v>24.649000000000001</v>
      </c>
      <c r="AK263" s="210">
        <f t="shared" si="140"/>
        <v>-0.92438960232487744</v>
      </c>
      <c r="AL263" s="88" t="s">
        <v>30</v>
      </c>
      <c r="AM263" s="91">
        <f>AM261*-1</f>
        <v>-5.6917181997467342E-2</v>
      </c>
      <c r="AN263" s="187">
        <f t="shared" si="141"/>
        <v>5042</v>
      </c>
      <c r="AO263" s="179">
        <f t="shared" si="142"/>
        <v>21.024999999999999</v>
      </c>
      <c r="AQ263" s="210">
        <f t="shared" si="143"/>
        <v>-0.78976513773812074</v>
      </c>
      <c r="AR263" s="88" t="s">
        <v>30</v>
      </c>
      <c r="AS263" s="91">
        <f>AS261*-1</f>
        <v>-5.1150631570126878E-2</v>
      </c>
      <c r="AT263" s="187">
        <f t="shared" si="144"/>
        <v>5034</v>
      </c>
      <c r="AU263" s="179">
        <f t="shared" si="145"/>
        <v>18.768999999999998</v>
      </c>
      <c r="AW263" s="210">
        <f t="shared" si="146"/>
        <v>-0.67113276027054336</v>
      </c>
      <c r="AX263" s="88" t="s">
        <v>30</v>
      </c>
      <c r="AY263" s="91">
        <f>AY261*-1</f>
        <v>-4.6818350582931587E-2</v>
      </c>
      <c r="AZ263" s="187">
        <f t="shared" si="147"/>
        <v>5028</v>
      </c>
      <c r="BA263" s="179">
        <f t="shared" si="148"/>
        <v>17.161000000000001</v>
      </c>
      <c r="BC263" s="210">
        <f t="shared" si="149"/>
        <v>-0.56509329017642662</v>
      </c>
      <c r="BD263" s="88" t="s">
        <v>30</v>
      </c>
      <c r="BE263" s="91">
        <f>BE261*-1</f>
        <v>-4.3435544772080267E-2</v>
      </c>
      <c r="BF263" s="187">
        <f t="shared" si="150"/>
        <v>5023</v>
      </c>
      <c r="BG263" s="179">
        <f t="shared" si="151"/>
        <v>15.875999999999999</v>
      </c>
      <c r="BI263" s="210">
        <f t="shared" si="152"/>
        <v>-0.46922794486954195</v>
      </c>
      <c r="BJ263" s="88" t="s">
        <v>30</v>
      </c>
      <c r="BK263" s="91">
        <f>BK261*-1</f>
        <v>-4.0716681901659467E-2</v>
      </c>
      <c r="BL263" s="187">
        <f t="shared" si="153"/>
        <v>5019</v>
      </c>
      <c r="BM263" s="179">
        <f t="shared" si="154"/>
        <v>14.884</v>
      </c>
    </row>
    <row r="264" spans="1:65" ht="15" customHeight="1">
      <c r="A264" s="21">
        <f t="shared" si="123"/>
        <v>2003</v>
      </c>
      <c r="B264" s="176">
        <f t="shared" si="123"/>
        <v>4738</v>
      </c>
      <c r="C264" s="209">
        <f t="shared" si="124"/>
        <v>-0.37327460153777142</v>
      </c>
      <c r="D264" s="22">
        <v>10</v>
      </c>
      <c r="E264" s="88"/>
      <c r="H264" s="77"/>
      <c r="I264" s="179">
        <f t="shared" si="125"/>
        <v>4943</v>
      </c>
      <c r="J264" s="180">
        <f t="shared" si="126"/>
        <v>4.3267201350780926</v>
      </c>
      <c r="K264" s="179">
        <f t="shared" si="127"/>
        <v>42.024999999999999</v>
      </c>
      <c r="M264" s="210">
        <f t="shared" si="128"/>
        <v>-1.548639492000168</v>
      </c>
      <c r="N264" s="88"/>
      <c r="P264" s="187">
        <f t="shared" si="129"/>
        <v>5222</v>
      </c>
      <c r="Q264" s="179">
        <f t="shared" si="130"/>
        <v>234.256</v>
      </c>
      <c r="S264" s="210">
        <f t="shared" si="131"/>
        <v>-1.3229173416175721</v>
      </c>
      <c r="T264" s="88"/>
      <c r="V264" s="187">
        <f t="shared" si="132"/>
        <v>5030</v>
      </c>
      <c r="W264" s="179">
        <f t="shared" si="133"/>
        <v>85.263999999999996</v>
      </c>
      <c r="Y264" s="210">
        <f t="shared" si="134"/>
        <v>-1.1225348305954557</v>
      </c>
      <c r="Z264" s="88"/>
      <c r="AB264" s="187">
        <f t="shared" si="135"/>
        <v>4995</v>
      </c>
      <c r="AC264" s="179">
        <f t="shared" si="136"/>
        <v>66.049000000000007</v>
      </c>
      <c r="AE264" s="210">
        <f t="shared" si="137"/>
        <v>-0.95568030689882688</v>
      </c>
      <c r="AF264" s="88"/>
      <c r="AH264" s="187">
        <f t="shared" si="138"/>
        <v>4977</v>
      </c>
      <c r="AI264" s="179">
        <f t="shared" si="139"/>
        <v>57.121000000000002</v>
      </c>
      <c r="AK264" s="210">
        <f t="shared" si="140"/>
        <v>-0.81272583328183456</v>
      </c>
      <c r="AL264" s="88"/>
      <c r="AN264" s="187">
        <f t="shared" si="141"/>
        <v>4966</v>
      </c>
      <c r="AO264" s="179">
        <f t="shared" si="142"/>
        <v>51.984000000000002</v>
      </c>
      <c r="AQ264" s="210">
        <f t="shared" si="143"/>
        <v>-0.68767463480348556</v>
      </c>
      <c r="AR264" s="88"/>
      <c r="AT264" s="187">
        <f t="shared" si="144"/>
        <v>4957</v>
      </c>
      <c r="AU264" s="179">
        <f t="shared" si="145"/>
        <v>47.960999999999999</v>
      </c>
      <c r="AW264" s="210">
        <f t="shared" si="146"/>
        <v>-0.57653738576367397</v>
      </c>
      <c r="AX264" s="88"/>
      <c r="AZ264" s="187">
        <f t="shared" si="147"/>
        <v>4951</v>
      </c>
      <c r="BA264" s="179">
        <f t="shared" si="148"/>
        <v>45.369</v>
      </c>
      <c r="BC264" s="210">
        <f t="shared" si="149"/>
        <v>-0.47652548355734808</v>
      </c>
      <c r="BD264" s="88"/>
      <c r="BF264" s="187">
        <f t="shared" si="150"/>
        <v>4947</v>
      </c>
      <c r="BG264" s="179">
        <f t="shared" si="151"/>
        <v>43.680999999999997</v>
      </c>
      <c r="BI264" s="210">
        <f t="shared" si="152"/>
        <v>-0.38561282098181116</v>
      </c>
      <c r="BJ264" s="88"/>
      <c r="BL264" s="187">
        <f t="shared" si="153"/>
        <v>4943</v>
      </c>
      <c r="BM264" s="179">
        <f t="shared" si="154"/>
        <v>42.024999999999999</v>
      </c>
    </row>
    <row r="265" spans="1:65" ht="15" customHeight="1">
      <c r="A265" s="21">
        <f t="shared" si="123"/>
        <v>2004</v>
      </c>
      <c r="B265" s="176">
        <f t="shared" si="123"/>
        <v>4707</v>
      </c>
      <c r="C265" s="209">
        <f t="shared" si="124"/>
        <v>-0.3572517590247779</v>
      </c>
      <c r="D265" s="22">
        <v>11</v>
      </c>
      <c r="E265" s="347" t="s">
        <v>7</v>
      </c>
      <c r="F265" s="348"/>
      <c r="G265" s="357">
        <f>I254</f>
        <v>0.94723974730693306</v>
      </c>
      <c r="H265" s="358"/>
      <c r="I265" s="179">
        <f t="shared" si="125"/>
        <v>4866</v>
      </c>
      <c r="J265" s="180">
        <f t="shared" si="126"/>
        <v>3.3779477374123643</v>
      </c>
      <c r="K265" s="179">
        <f t="shared" si="127"/>
        <v>25.280999999999999</v>
      </c>
      <c r="M265" s="210">
        <f t="shared" si="128"/>
        <v>-1.5117549776753081</v>
      </c>
      <c r="N265" s="23" t="s">
        <v>36</v>
      </c>
      <c r="O265" s="44">
        <f>P254</f>
        <v>0.73953840052882136</v>
      </c>
      <c r="P265" s="187">
        <f t="shared" si="129"/>
        <v>5116</v>
      </c>
      <c r="Q265" s="179">
        <f t="shared" si="130"/>
        <v>167.28100000000001</v>
      </c>
      <c r="S265" s="210">
        <f t="shared" si="131"/>
        <v>-1.2920856626292847</v>
      </c>
      <c r="T265" s="23" t="s">
        <v>36</v>
      </c>
      <c r="U265" s="44">
        <f>V254</f>
        <v>0.87436508485333675</v>
      </c>
      <c r="V265" s="187">
        <f t="shared" si="132"/>
        <v>4946</v>
      </c>
      <c r="W265" s="179">
        <f t="shared" si="133"/>
        <v>57.121000000000002</v>
      </c>
      <c r="Y265" s="210">
        <f t="shared" si="134"/>
        <v>-1.0960661383428643</v>
      </c>
      <c r="Z265" s="23" t="s">
        <v>36</v>
      </c>
      <c r="AA265" s="44">
        <f>AB254</f>
        <v>0.90405992921234801</v>
      </c>
      <c r="AB265" s="187">
        <f t="shared" si="135"/>
        <v>4914</v>
      </c>
      <c r="AC265" s="179">
        <f t="shared" si="136"/>
        <v>42.848999999999997</v>
      </c>
      <c r="AE265" s="210">
        <f t="shared" si="137"/>
        <v>-0.93224481511578272</v>
      </c>
      <c r="AF265" s="23" t="s">
        <v>36</v>
      </c>
      <c r="AG265" s="44">
        <f>AH254</f>
        <v>0.91958489973248891</v>
      </c>
      <c r="AH265" s="187">
        <f t="shared" si="138"/>
        <v>4898</v>
      </c>
      <c r="AI265" s="179">
        <f t="shared" si="139"/>
        <v>36.481000000000002</v>
      </c>
      <c r="AK265" s="210">
        <f t="shared" si="140"/>
        <v>-0.79152132292979183</v>
      </c>
      <c r="AL265" s="23" t="s">
        <v>36</v>
      </c>
      <c r="AM265" s="44">
        <f>AN254</f>
        <v>0.92907816724128123</v>
      </c>
      <c r="AN265" s="187">
        <f t="shared" si="141"/>
        <v>4887</v>
      </c>
      <c r="AO265" s="179">
        <f t="shared" si="142"/>
        <v>32.4</v>
      </c>
      <c r="AQ265" s="210">
        <f t="shared" si="143"/>
        <v>-0.66817997577611044</v>
      </c>
      <c r="AR265" s="23" t="s">
        <v>36</v>
      </c>
      <c r="AS265" s="44">
        <f>AT254</f>
        <v>0.93583998548641534</v>
      </c>
      <c r="AT265" s="187">
        <f t="shared" si="144"/>
        <v>4880</v>
      </c>
      <c r="AU265" s="179">
        <f t="shared" si="145"/>
        <v>29.928999999999998</v>
      </c>
      <c r="AW265" s="210">
        <f t="shared" si="146"/>
        <v>-0.55839494858954319</v>
      </c>
      <c r="AX265" s="23" t="s">
        <v>36</v>
      </c>
      <c r="AY265" s="44">
        <f>AZ254</f>
        <v>0.94051011449200494</v>
      </c>
      <c r="AZ265" s="187">
        <f t="shared" si="147"/>
        <v>4874</v>
      </c>
      <c r="BA265" s="179">
        <f t="shared" si="148"/>
        <v>27.888999999999999</v>
      </c>
      <c r="BC265" s="210">
        <f t="shared" si="149"/>
        <v>-0.45947921840304468</v>
      </c>
      <c r="BD265" s="23" t="s">
        <v>36</v>
      </c>
      <c r="BE265" s="44">
        <f>BF254</f>
        <v>0.94405826139576376</v>
      </c>
      <c r="BF265" s="187">
        <f t="shared" si="150"/>
        <v>4870</v>
      </c>
      <c r="BG265" s="179">
        <f t="shared" si="151"/>
        <v>26.568999999999999</v>
      </c>
      <c r="BI265" s="210">
        <f t="shared" si="152"/>
        <v>-0.36947311492779084</v>
      </c>
      <c r="BJ265" s="23" t="s">
        <v>36</v>
      </c>
      <c r="BK265" s="44">
        <f>BL254</f>
        <v>0.94690224078200447</v>
      </c>
      <c r="BL265" s="187">
        <f t="shared" si="153"/>
        <v>4866</v>
      </c>
      <c r="BM265" s="179">
        <f t="shared" si="154"/>
        <v>25.280999999999999</v>
      </c>
    </row>
    <row r="266" spans="1:65" ht="15" customHeight="1">
      <c r="A266" s="21">
        <f t="shared" si="123"/>
        <v>2005</v>
      </c>
      <c r="B266" s="176">
        <f t="shared" si="123"/>
        <v>4679</v>
      </c>
      <c r="C266" s="209">
        <f t="shared" si="124"/>
        <v>-0.34281846948946981</v>
      </c>
      <c r="D266" s="22">
        <v>12</v>
      </c>
      <c r="E266" s="347" t="s">
        <v>8</v>
      </c>
      <c r="F266" s="348"/>
      <c r="G266" s="355">
        <f>SUM(K255:K274)</f>
        <v>208.78899999999996</v>
      </c>
      <c r="H266" s="356"/>
      <c r="I266" s="179">
        <f t="shared" si="125"/>
        <v>4789</v>
      </c>
      <c r="J266" s="180">
        <f t="shared" si="126"/>
        <v>2.3509296858303057</v>
      </c>
      <c r="K266" s="179">
        <f t="shared" si="127"/>
        <v>12.1</v>
      </c>
      <c r="M266" s="210">
        <f t="shared" si="128"/>
        <v>-1.4791710861404264</v>
      </c>
      <c r="N266" s="23" t="s">
        <v>37</v>
      </c>
      <c r="O266" s="211">
        <f>SUM(Q255:Q274)</f>
        <v>3712.2510000000007</v>
      </c>
      <c r="P266" s="187">
        <f t="shared" si="129"/>
        <v>4990</v>
      </c>
      <c r="Q266" s="179">
        <f t="shared" si="130"/>
        <v>96.721000000000004</v>
      </c>
      <c r="S266" s="210">
        <f t="shared" si="131"/>
        <v>-1.2646953863438906</v>
      </c>
      <c r="T266" s="23" t="s">
        <v>37</v>
      </c>
      <c r="U266" s="211">
        <f>SUM(W255:W274)</f>
        <v>633.14800000000002</v>
      </c>
      <c r="V266" s="187">
        <f t="shared" si="132"/>
        <v>4856</v>
      </c>
      <c r="W266" s="179">
        <f t="shared" si="133"/>
        <v>31.329000000000001</v>
      </c>
      <c r="Y266" s="210">
        <f t="shared" si="134"/>
        <v>-1.0724559778695018</v>
      </c>
      <c r="Z266" s="23" t="s">
        <v>37</v>
      </c>
      <c r="AA266" s="211">
        <f>SUM(AC255:AC274)</f>
        <v>423.45299999999992</v>
      </c>
      <c r="AB266" s="187">
        <f t="shared" si="135"/>
        <v>4830</v>
      </c>
      <c r="AC266" s="179">
        <f t="shared" si="136"/>
        <v>22.800999999999998</v>
      </c>
      <c r="AE266" s="210">
        <f t="shared" si="137"/>
        <v>-0.91128086156518584</v>
      </c>
      <c r="AF266" s="23" t="s">
        <v>37</v>
      </c>
      <c r="AG266" s="211">
        <f>SUM(AI255:AI274)</f>
        <v>336.86899999999997</v>
      </c>
      <c r="AH266" s="187">
        <f t="shared" si="138"/>
        <v>4816</v>
      </c>
      <c r="AI266" s="179">
        <f t="shared" si="139"/>
        <v>18.768999999999998</v>
      </c>
      <c r="AK266" s="210">
        <f t="shared" si="140"/>
        <v>-0.77251333435933012</v>
      </c>
      <c r="AL266" s="23" t="s">
        <v>37</v>
      </c>
      <c r="AM266" s="211">
        <f>SUM(AO255:AO274)</f>
        <v>289.58300000000003</v>
      </c>
      <c r="AN266" s="187">
        <f t="shared" si="141"/>
        <v>4807</v>
      </c>
      <c r="AO266" s="179">
        <f t="shared" si="142"/>
        <v>16.384</v>
      </c>
      <c r="AQ266" s="210">
        <f t="shared" si="143"/>
        <v>-0.65067662047325636</v>
      </c>
      <c r="AR266" s="23" t="s">
        <v>37</v>
      </c>
      <c r="AS266" s="211">
        <f>SUM(AU255:AU274)</f>
        <v>258.20399999999995</v>
      </c>
      <c r="AT266" s="187">
        <f t="shared" si="144"/>
        <v>4800</v>
      </c>
      <c r="AU266" s="179">
        <f t="shared" si="145"/>
        <v>14.641</v>
      </c>
      <c r="AW266" s="210">
        <f t="shared" si="146"/>
        <v>-0.54208495208296992</v>
      </c>
      <c r="AX266" s="23" t="s">
        <v>37</v>
      </c>
      <c r="AY266" s="211">
        <f>SUM(BA255:BA274)</f>
        <v>237.45699999999999</v>
      </c>
      <c r="AZ266" s="187">
        <f t="shared" si="147"/>
        <v>4796</v>
      </c>
      <c r="BA266" s="179">
        <f t="shared" si="148"/>
        <v>13.689</v>
      </c>
      <c r="BC266" s="210">
        <f t="shared" si="149"/>
        <v>-0.44413884542584903</v>
      </c>
      <c r="BD266" s="23" t="s">
        <v>37</v>
      </c>
      <c r="BE266" s="211">
        <f>SUM(BG255:BG274)</f>
        <v>222.25199999999998</v>
      </c>
      <c r="BF266" s="187">
        <f t="shared" si="150"/>
        <v>4792</v>
      </c>
      <c r="BG266" s="179">
        <f t="shared" si="151"/>
        <v>12.769</v>
      </c>
      <c r="BI266" s="210">
        <f t="shared" si="152"/>
        <v>-0.35493615790511474</v>
      </c>
      <c r="BJ266" s="23" t="s">
        <v>37</v>
      </c>
      <c r="BK266" s="211">
        <f>SUM(BM255:BM274)</f>
        <v>210.191</v>
      </c>
      <c r="BL266" s="187">
        <f t="shared" si="153"/>
        <v>4789</v>
      </c>
      <c r="BM266" s="179">
        <f t="shared" si="154"/>
        <v>12.1</v>
      </c>
    </row>
    <row r="267" spans="1:65" ht="15" customHeight="1">
      <c r="A267" s="21">
        <f t="shared" si="123"/>
        <v>2006</v>
      </c>
      <c r="B267" s="176">
        <f t="shared" si="123"/>
        <v>4639</v>
      </c>
      <c r="C267" s="209">
        <f t="shared" si="124"/>
        <v>-0.32226027702663795</v>
      </c>
      <c r="D267" s="22">
        <v>13</v>
      </c>
      <c r="E267" s="347" t="s">
        <v>9</v>
      </c>
      <c r="F267" s="348"/>
      <c r="G267" s="355">
        <f>SUM(K265:K274)</f>
        <v>100.71299999999999</v>
      </c>
      <c r="H267" s="356"/>
      <c r="I267" s="179">
        <f t="shared" si="125"/>
        <v>4711</v>
      </c>
      <c r="J267" s="180">
        <f t="shared" si="126"/>
        <v>1.5520586333261479</v>
      </c>
      <c r="K267" s="179">
        <f t="shared" si="127"/>
        <v>5.1840000000000002</v>
      </c>
      <c r="M267" s="210">
        <f t="shared" si="128"/>
        <v>-1.4337489226694635</v>
      </c>
      <c r="O267" s="41"/>
      <c r="P267" s="187">
        <f t="shared" si="129"/>
        <v>4844</v>
      </c>
      <c r="Q267" s="179">
        <f t="shared" si="130"/>
        <v>42.024999999999999</v>
      </c>
      <c r="S267" s="210">
        <f t="shared" si="131"/>
        <v>-1.2262791021002779</v>
      </c>
      <c r="U267" s="41"/>
      <c r="V267" s="187">
        <f t="shared" si="132"/>
        <v>4760</v>
      </c>
      <c r="W267" s="179">
        <f t="shared" si="133"/>
        <v>14.641</v>
      </c>
      <c r="Y267" s="210">
        <f t="shared" si="134"/>
        <v>-1.0391930136616525</v>
      </c>
      <c r="AA267" s="41"/>
      <c r="AB267" s="187">
        <f t="shared" si="135"/>
        <v>4742</v>
      </c>
      <c r="AC267" s="179">
        <f t="shared" si="136"/>
        <v>10.609</v>
      </c>
      <c r="AE267" s="210">
        <f t="shared" si="137"/>
        <v>-0.88165294198318689</v>
      </c>
      <c r="AG267" s="41"/>
      <c r="AH267" s="187">
        <f t="shared" si="138"/>
        <v>4731</v>
      </c>
      <c r="AI267" s="179">
        <f t="shared" si="139"/>
        <v>8.4640000000000004</v>
      </c>
      <c r="AK267" s="210">
        <f t="shared" si="140"/>
        <v>-0.74558702322528192</v>
      </c>
      <c r="AM267" s="41"/>
      <c r="AN267" s="187">
        <f t="shared" si="141"/>
        <v>4725</v>
      </c>
      <c r="AO267" s="179">
        <f t="shared" si="142"/>
        <v>7.3959999999999999</v>
      </c>
      <c r="AQ267" s="210">
        <f t="shared" si="143"/>
        <v>-0.6258371210599426</v>
      </c>
      <c r="AS267" s="41"/>
      <c r="AT267" s="187">
        <f t="shared" si="144"/>
        <v>4720</v>
      </c>
      <c r="AU267" s="179">
        <f t="shared" si="145"/>
        <v>6.5609999999999999</v>
      </c>
      <c r="AW267" s="210">
        <f t="shared" si="146"/>
        <v>-0.51890589282158928</v>
      </c>
      <c r="AY267" s="41"/>
      <c r="AZ267" s="187">
        <f t="shared" si="147"/>
        <v>4716</v>
      </c>
      <c r="BA267" s="179">
        <f t="shared" si="148"/>
        <v>5.9290000000000003</v>
      </c>
      <c r="BC267" s="210">
        <f t="shared" si="149"/>
        <v>-0.42231241707437911</v>
      </c>
      <c r="BE267" s="41"/>
      <c r="BF267" s="187">
        <f t="shared" si="150"/>
        <v>4713</v>
      </c>
      <c r="BG267" s="179">
        <f t="shared" si="151"/>
        <v>5.476</v>
      </c>
      <c r="BI267" s="210">
        <f t="shared" si="152"/>
        <v>-0.33423288337499724</v>
      </c>
      <c r="BK267" s="41"/>
      <c r="BL267" s="187">
        <f t="shared" si="153"/>
        <v>4711</v>
      </c>
      <c r="BM267" s="179">
        <f t="shared" si="154"/>
        <v>5.1840000000000002</v>
      </c>
    </row>
    <row r="268" spans="1:65" ht="15" customHeight="1">
      <c r="A268" s="21">
        <f t="shared" si="123"/>
        <v>2007</v>
      </c>
      <c r="B268" s="176">
        <f t="shared" si="123"/>
        <v>4576</v>
      </c>
      <c r="C268" s="209">
        <f t="shared" si="124"/>
        <v>-0.29001579579800096</v>
      </c>
      <c r="D268" s="22">
        <v>14</v>
      </c>
      <c r="E268" s="347" t="s">
        <v>10</v>
      </c>
      <c r="F268" s="348"/>
      <c r="G268" s="349">
        <f>SUM(J255:J274)/D274</f>
        <v>1.7553361853936782</v>
      </c>
      <c r="H268" s="350"/>
      <c r="I268" s="179">
        <f t="shared" si="125"/>
        <v>4632</v>
      </c>
      <c r="J268" s="180">
        <f t="shared" si="126"/>
        <v>1.2237762237762237</v>
      </c>
      <c r="K268" s="179">
        <f t="shared" si="127"/>
        <v>3.1360000000000001</v>
      </c>
      <c r="M268" s="210">
        <f t="shared" si="128"/>
        <v>-1.3646765715875655</v>
      </c>
      <c r="P268" s="187">
        <f t="shared" si="129"/>
        <v>4676</v>
      </c>
      <c r="Q268" s="179">
        <f t="shared" si="130"/>
        <v>10</v>
      </c>
      <c r="S268" s="210">
        <f t="shared" si="131"/>
        <v>-1.1673554410877125</v>
      </c>
      <c r="V268" s="187">
        <f t="shared" si="132"/>
        <v>4659</v>
      </c>
      <c r="W268" s="179">
        <f t="shared" si="133"/>
        <v>6.8890000000000002</v>
      </c>
      <c r="Y268" s="210">
        <f t="shared" si="134"/>
        <v>-0.98784682567037307</v>
      </c>
      <c r="AB268" s="187">
        <f t="shared" si="135"/>
        <v>4650</v>
      </c>
      <c r="AC268" s="179">
        <f t="shared" si="136"/>
        <v>5.476</v>
      </c>
      <c r="AE268" s="210">
        <f t="shared" si="137"/>
        <v>-0.83571024521481574</v>
      </c>
      <c r="AH268" s="187">
        <f t="shared" si="138"/>
        <v>4644</v>
      </c>
      <c r="AI268" s="179">
        <f t="shared" si="139"/>
        <v>4.6239999999999997</v>
      </c>
      <c r="AK268" s="210">
        <f t="shared" si="140"/>
        <v>-0.70369209373656016</v>
      </c>
      <c r="AN268" s="187">
        <f t="shared" si="141"/>
        <v>4640</v>
      </c>
      <c r="AO268" s="179">
        <f t="shared" si="142"/>
        <v>4.0960000000000001</v>
      </c>
      <c r="AQ268" s="210">
        <f t="shared" si="143"/>
        <v>-0.58708760859962084</v>
      </c>
      <c r="AT268" s="187">
        <f t="shared" si="144"/>
        <v>4638</v>
      </c>
      <c r="AU268" s="179">
        <f t="shared" si="145"/>
        <v>3.8439999999999999</v>
      </c>
      <c r="AW268" s="210">
        <f t="shared" si="146"/>
        <v>-0.48267093444650122</v>
      </c>
      <c r="AZ268" s="187">
        <f t="shared" si="147"/>
        <v>4636</v>
      </c>
      <c r="BA268" s="179">
        <f t="shared" si="148"/>
        <v>3.6</v>
      </c>
      <c r="BC268" s="210">
        <f t="shared" si="149"/>
        <v>-0.38813365175652442</v>
      </c>
      <c r="BF268" s="187">
        <f t="shared" si="150"/>
        <v>4634</v>
      </c>
      <c r="BG268" s="179">
        <f t="shared" si="151"/>
        <v>3.3639999999999999</v>
      </c>
      <c r="BI268" s="210">
        <f t="shared" si="152"/>
        <v>-0.30176681233351982</v>
      </c>
      <c r="BL268" s="187">
        <f t="shared" si="153"/>
        <v>4632</v>
      </c>
      <c r="BM268" s="179">
        <f t="shared" si="154"/>
        <v>3.1360000000000001</v>
      </c>
    </row>
    <row r="269" spans="1:65" ht="15" customHeight="1">
      <c r="A269" s="21">
        <f t="shared" si="123"/>
        <v>2008</v>
      </c>
      <c r="B269" s="176">
        <f t="shared" si="123"/>
        <v>4562</v>
      </c>
      <c r="C269" s="209">
        <f t="shared" si="124"/>
        <v>-0.28287121690153894</v>
      </c>
      <c r="D269" s="22">
        <v>15</v>
      </c>
      <c r="E269" s="347" t="s">
        <v>11</v>
      </c>
      <c r="F269" s="348"/>
      <c r="G269" s="349">
        <f>SUM(J265:J274)/10</f>
        <v>1.8707884856913819</v>
      </c>
      <c r="H269" s="350"/>
      <c r="I269" s="179">
        <f t="shared" si="125"/>
        <v>4553</v>
      </c>
      <c r="J269" s="180">
        <f t="shared" si="126"/>
        <v>0.1972818939061815</v>
      </c>
      <c r="K269" s="179">
        <f t="shared" si="127"/>
        <v>8.1000000000000003E-2</v>
      </c>
      <c r="M269" s="210">
        <f t="shared" si="128"/>
        <v>-1.3497075388659465</v>
      </c>
      <c r="P269" s="187">
        <f t="shared" si="129"/>
        <v>4485</v>
      </c>
      <c r="Q269" s="179">
        <f t="shared" si="130"/>
        <v>5.9290000000000003</v>
      </c>
      <c r="S269" s="210">
        <f t="shared" si="131"/>
        <v>-1.1545078645633413</v>
      </c>
      <c r="V269" s="187">
        <f t="shared" si="132"/>
        <v>4552</v>
      </c>
      <c r="W269" s="179">
        <f t="shared" si="133"/>
        <v>0.1</v>
      </c>
      <c r="Y269" s="210">
        <f t="shared" si="134"/>
        <v>-0.97660030030013256</v>
      </c>
      <c r="AB269" s="187">
        <f t="shared" si="135"/>
        <v>4555</v>
      </c>
      <c r="AC269" s="179">
        <f t="shared" si="136"/>
        <v>4.9000000000000002E-2</v>
      </c>
      <c r="AE269" s="210">
        <f t="shared" si="137"/>
        <v>-0.82561444363583447</v>
      </c>
      <c r="AH269" s="187">
        <f t="shared" si="138"/>
        <v>4555</v>
      </c>
      <c r="AI269" s="179">
        <f t="shared" si="139"/>
        <v>4.9000000000000002E-2</v>
      </c>
      <c r="AK269" s="210">
        <f t="shared" si="140"/>
        <v>-0.69446325883720583</v>
      </c>
      <c r="AN269" s="187">
        <f t="shared" si="141"/>
        <v>4555</v>
      </c>
      <c r="AO269" s="179">
        <f t="shared" si="142"/>
        <v>4.9000000000000002E-2</v>
      </c>
      <c r="AQ269" s="210">
        <f t="shared" si="143"/>
        <v>-0.57853542070554531</v>
      </c>
      <c r="AT269" s="187">
        <f t="shared" si="144"/>
        <v>4554</v>
      </c>
      <c r="AU269" s="179">
        <f t="shared" si="145"/>
        <v>6.4000000000000001E-2</v>
      </c>
      <c r="AW269" s="210">
        <f t="shared" si="146"/>
        <v>-0.47466154512434539</v>
      </c>
      <c r="AZ269" s="187">
        <f t="shared" si="147"/>
        <v>4554</v>
      </c>
      <c r="BA269" s="179">
        <f t="shared" si="148"/>
        <v>6.4000000000000001E-2</v>
      </c>
      <c r="BC269" s="210">
        <f t="shared" si="149"/>
        <v>-0.38056935322661151</v>
      </c>
      <c r="BF269" s="187">
        <f t="shared" si="150"/>
        <v>4554</v>
      </c>
      <c r="BG269" s="179">
        <f t="shared" si="151"/>
        <v>6.4000000000000001E-2</v>
      </c>
      <c r="BI269" s="210">
        <f t="shared" si="152"/>
        <v>-0.29457410061245604</v>
      </c>
      <c r="BL269" s="187">
        <f t="shared" si="153"/>
        <v>4553</v>
      </c>
      <c r="BM269" s="179">
        <f t="shared" si="154"/>
        <v>8.1000000000000003E-2</v>
      </c>
    </row>
    <row r="270" spans="1:65" ht="15" customHeight="1">
      <c r="A270" s="21">
        <f t="shared" si="123"/>
        <v>2009</v>
      </c>
      <c r="B270" s="176">
        <f t="shared" si="123"/>
        <v>4473</v>
      </c>
      <c r="C270" s="209">
        <f t="shared" si="124"/>
        <v>-0.23761167319679624</v>
      </c>
      <c r="D270" s="22">
        <v>16</v>
      </c>
      <c r="G270" s="27"/>
      <c r="H270" s="77"/>
      <c r="I270" s="179">
        <f t="shared" si="125"/>
        <v>4474</v>
      </c>
      <c r="J270" s="180">
        <f t="shared" si="126"/>
        <v>2.23563603845294E-2</v>
      </c>
      <c r="K270" s="179">
        <f t="shared" si="127"/>
        <v>1E-3</v>
      </c>
      <c r="M270" s="210">
        <f t="shared" si="128"/>
        <v>-1.2574688595327805</v>
      </c>
      <c r="P270" s="187">
        <f t="shared" si="129"/>
        <v>4270</v>
      </c>
      <c r="Q270" s="179">
        <f t="shared" si="130"/>
        <v>41.209000000000003</v>
      </c>
      <c r="S270" s="210">
        <f t="shared" si="131"/>
        <v>-1.0747542982142158</v>
      </c>
      <c r="V270" s="187">
        <f t="shared" si="132"/>
        <v>4439</v>
      </c>
      <c r="W270" s="179">
        <f t="shared" si="133"/>
        <v>1.1559999999999999</v>
      </c>
      <c r="Y270" s="210">
        <f t="shared" si="134"/>
        <v>-0.90639131284061958</v>
      </c>
      <c r="AB270" s="187">
        <f t="shared" si="135"/>
        <v>4456</v>
      </c>
      <c r="AC270" s="179">
        <f t="shared" si="136"/>
        <v>0.28899999999999998</v>
      </c>
      <c r="AE270" s="210">
        <f t="shared" si="137"/>
        <v>-0.76233169635564735</v>
      </c>
      <c r="AH270" s="187">
        <f t="shared" si="138"/>
        <v>4463</v>
      </c>
      <c r="AI270" s="179">
        <f t="shared" si="139"/>
        <v>0.1</v>
      </c>
      <c r="AK270" s="210">
        <f t="shared" si="140"/>
        <v>-0.63643599391886407</v>
      </c>
      <c r="AN270" s="187">
        <f t="shared" si="141"/>
        <v>4467</v>
      </c>
      <c r="AO270" s="179">
        <f t="shared" si="142"/>
        <v>3.5999999999999997E-2</v>
      </c>
      <c r="AQ270" s="210">
        <f t="shared" si="143"/>
        <v>-0.52463240120574672</v>
      </c>
      <c r="AT270" s="187">
        <f t="shared" si="144"/>
        <v>4470</v>
      </c>
      <c r="AU270" s="179">
        <f t="shared" si="145"/>
        <v>8.9999999999999993E-3</v>
      </c>
      <c r="AW270" s="210">
        <f t="shared" si="146"/>
        <v>-0.42408131674096217</v>
      </c>
      <c r="AZ270" s="187">
        <f t="shared" si="147"/>
        <v>4472</v>
      </c>
      <c r="BA270" s="179">
        <f t="shared" si="148"/>
        <v>1E-3</v>
      </c>
      <c r="BC270" s="210">
        <f t="shared" si="149"/>
        <v>-0.33272340373969311</v>
      </c>
      <c r="BF270" s="187">
        <f t="shared" si="150"/>
        <v>4473</v>
      </c>
      <c r="BG270" s="179">
        <f t="shared" si="151"/>
        <v>0</v>
      </c>
      <c r="BI270" s="210">
        <f t="shared" si="152"/>
        <v>-0.24901755675719683</v>
      </c>
      <c r="BL270" s="187">
        <f t="shared" si="153"/>
        <v>4474</v>
      </c>
      <c r="BM270" s="179">
        <f t="shared" si="154"/>
        <v>1E-3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4432</v>
      </c>
      <c r="C271" s="209">
        <f t="shared" si="124"/>
        <v>-0.21684573472721988</v>
      </c>
      <c r="D271" s="22">
        <v>17</v>
      </c>
      <c r="H271" s="77"/>
      <c r="I271" s="179">
        <f t="shared" si="125"/>
        <v>4394</v>
      </c>
      <c r="J271" s="180">
        <f t="shared" si="126"/>
        <v>0.85740072202166073</v>
      </c>
      <c r="K271" s="179">
        <f t="shared" si="127"/>
        <v>1.444</v>
      </c>
      <c r="M271" s="210">
        <f t="shared" si="128"/>
        <v>-1.2165363541243235</v>
      </c>
      <c r="P271" s="187">
        <f t="shared" si="129"/>
        <v>4033</v>
      </c>
      <c r="Q271" s="179">
        <f t="shared" si="130"/>
        <v>159.20099999999999</v>
      </c>
      <c r="S271" s="210">
        <f t="shared" si="131"/>
        <v>-1.0390500275167669</v>
      </c>
      <c r="V271" s="187">
        <f t="shared" si="132"/>
        <v>4321</v>
      </c>
      <c r="W271" s="179">
        <f t="shared" si="133"/>
        <v>12.321</v>
      </c>
      <c r="Y271" s="210">
        <f t="shared" si="134"/>
        <v>-0.87474697622549047</v>
      </c>
      <c r="AB271" s="187">
        <f t="shared" si="135"/>
        <v>4354</v>
      </c>
      <c r="AC271" s="179">
        <f t="shared" si="136"/>
        <v>6.0839999999999996</v>
      </c>
      <c r="AE271" s="210">
        <f t="shared" si="137"/>
        <v>-0.73366837796558482</v>
      </c>
      <c r="AH271" s="187">
        <f t="shared" si="138"/>
        <v>4369</v>
      </c>
      <c r="AI271" s="179">
        <f t="shared" si="139"/>
        <v>3.9689999999999999</v>
      </c>
      <c r="AK271" s="210">
        <f t="shared" si="140"/>
        <v>-0.6100544219984082</v>
      </c>
      <c r="AN271" s="187">
        <f t="shared" si="141"/>
        <v>4378</v>
      </c>
      <c r="AO271" s="179">
        <f t="shared" si="142"/>
        <v>2.9159999999999999</v>
      </c>
      <c r="AQ271" s="210">
        <f t="shared" si="143"/>
        <v>-0.50005352678407966</v>
      </c>
      <c r="AT271" s="187">
        <f t="shared" si="144"/>
        <v>4384</v>
      </c>
      <c r="AU271" s="179">
        <f t="shared" si="145"/>
        <v>2.3039999999999998</v>
      </c>
      <c r="AW271" s="210">
        <f t="shared" si="146"/>
        <v>-0.40096262413984873</v>
      </c>
      <c r="AZ271" s="187">
        <f t="shared" si="147"/>
        <v>4388</v>
      </c>
      <c r="BA271" s="179">
        <f t="shared" si="148"/>
        <v>1.9359999999999999</v>
      </c>
      <c r="BC271" s="210">
        <f t="shared" si="149"/>
        <v>-0.31081152714555121</v>
      </c>
      <c r="BF271" s="187">
        <f t="shared" si="150"/>
        <v>4391</v>
      </c>
      <c r="BG271" s="179">
        <f t="shared" si="151"/>
        <v>1.681</v>
      </c>
      <c r="BI271" s="210">
        <f t="shared" si="152"/>
        <v>-0.22811981130043782</v>
      </c>
      <c r="BL271" s="187">
        <f t="shared" si="153"/>
        <v>4394</v>
      </c>
      <c r="BM271" s="179">
        <f t="shared" si="154"/>
        <v>1.444</v>
      </c>
    </row>
    <row r="272" spans="1:65" ht="15" customHeight="1">
      <c r="A272" s="21">
        <f t="shared" si="155"/>
        <v>2011</v>
      </c>
      <c r="B272" s="176">
        <f t="shared" si="155"/>
        <v>4437</v>
      </c>
      <c r="C272" s="209">
        <f t="shared" si="124"/>
        <v>-0.21937558577307339</v>
      </c>
      <c r="D272" s="22">
        <v>18</v>
      </c>
      <c r="E272" s="52"/>
      <c r="F272" s="27"/>
      <c r="G272" s="27"/>
      <c r="H272" s="77"/>
      <c r="I272" s="179">
        <f t="shared" si="125"/>
        <v>4314</v>
      </c>
      <c r="J272" s="180">
        <f t="shared" si="126"/>
        <v>2.7721433400946585</v>
      </c>
      <c r="K272" s="179">
        <f t="shared" si="127"/>
        <v>15.129</v>
      </c>
      <c r="M272" s="210">
        <f t="shared" si="128"/>
        <v>-1.2214792193617656</v>
      </c>
      <c r="N272" s="52"/>
      <c r="O272" s="27"/>
      <c r="P272" s="187">
        <f t="shared" si="129"/>
        <v>3775</v>
      </c>
      <c r="Q272" s="179">
        <f t="shared" si="130"/>
        <v>438.24400000000003</v>
      </c>
      <c r="S272" s="210">
        <f t="shared" si="131"/>
        <v>-1.043371420957433</v>
      </c>
      <c r="T272" s="52"/>
      <c r="U272" s="27"/>
      <c r="V272" s="187">
        <f t="shared" si="132"/>
        <v>4198</v>
      </c>
      <c r="W272" s="179">
        <f t="shared" si="133"/>
        <v>57.121000000000002</v>
      </c>
      <c r="Y272" s="210">
        <f t="shared" si="134"/>
        <v>-0.87858379370908612</v>
      </c>
      <c r="Z272" s="52"/>
      <c r="AA272" s="27"/>
      <c r="AB272" s="187">
        <f t="shared" si="135"/>
        <v>4249</v>
      </c>
      <c r="AC272" s="179">
        <f t="shared" si="136"/>
        <v>35.344000000000001</v>
      </c>
      <c r="AE272" s="210">
        <f t="shared" si="137"/>
        <v>-0.73714828967565327</v>
      </c>
      <c r="AF272" s="52"/>
      <c r="AG272" s="27"/>
      <c r="AH272" s="187">
        <f t="shared" si="138"/>
        <v>4274</v>
      </c>
      <c r="AI272" s="179">
        <f t="shared" si="139"/>
        <v>26.568999999999999</v>
      </c>
      <c r="AK272" s="210">
        <f t="shared" si="140"/>
        <v>-0.61326051564244044</v>
      </c>
      <c r="AL272" s="52"/>
      <c r="AM272" s="27"/>
      <c r="AN272" s="187">
        <f t="shared" si="141"/>
        <v>4288</v>
      </c>
      <c r="AO272" s="179">
        <f t="shared" si="142"/>
        <v>22.201000000000001</v>
      </c>
      <c r="AQ272" s="210">
        <f t="shared" si="143"/>
        <v>-0.50304290095328552</v>
      </c>
      <c r="AR272" s="52"/>
      <c r="AS272" s="27"/>
      <c r="AT272" s="187">
        <f t="shared" si="144"/>
        <v>4298</v>
      </c>
      <c r="AU272" s="179">
        <f t="shared" si="145"/>
        <v>19.321000000000002</v>
      </c>
      <c r="AW272" s="210">
        <f t="shared" si="146"/>
        <v>-0.40377620380534435</v>
      </c>
      <c r="AX272" s="52"/>
      <c r="AY272" s="27"/>
      <c r="AZ272" s="187">
        <f t="shared" si="147"/>
        <v>4304</v>
      </c>
      <c r="BA272" s="179">
        <f t="shared" si="148"/>
        <v>17.689</v>
      </c>
      <c r="BC272" s="210">
        <f t="shared" si="149"/>
        <v>-0.31347964507159154</v>
      </c>
      <c r="BD272" s="52"/>
      <c r="BE272" s="27"/>
      <c r="BF272" s="187">
        <f t="shared" si="150"/>
        <v>4309</v>
      </c>
      <c r="BG272" s="179">
        <f t="shared" si="151"/>
        <v>16.384</v>
      </c>
      <c r="BI272" s="210">
        <f t="shared" si="152"/>
        <v>-0.23066557303767185</v>
      </c>
      <c r="BJ272" s="52"/>
      <c r="BK272" s="27"/>
      <c r="BL272" s="187">
        <f t="shared" si="153"/>
        <v>4313</v>
      </c>
      <c r="BM272" s="179">
        <f t="shared" si="154"/>
        <v>15.375999999999999</v>
      </c>
    </row>
    <row r="273" spans="1:70" s="27" customFormat="1" ht="15" customHeight="1">
      <c r="A273" s="21">
        <f t="shared" si="155"/>
        <v>2012</v>
      </c>
      <c r="B273" s="176">
        <f t="shared" si="155"/>
        <v>4355</v>
      </c>
      <c r="C273" s="209">
        <f t="shared" si="124"/>
        <v>-0.17796824484384458</v>
      </c>
      <c r="D273" s="22">
        <v>19</v>
      </c>
      <c r="E273" s="52"/>
      <c r="H273" s="34"/>
      <c r="I273" s="179">
        <f t="shared" si="125"/>
        <v>4234</v>
      </c>
      <c r="J273" s="180">
        <f t="shared" si="126"/>
        <v>2.7784156142365095</v>
      </c>
      <c r="K273" s="179">
        <f t="shared" si="127"/>
        <v>14.641</v>
      </c>
      <c r="M273" s="210">
        <f t="shared" si="128"/>
        <v>-1.1420208631618656</v>
      </c>
      <c r="N273" s="52"/>
      <c r="P273" s="187">
        <f t="shared" si="129"/>
        <v>3500</v>
      </c>
      <c r="Q273" s="179">
        <f t="shared" si="130"/>
        <v>731.02499999999998</v>
      </c>
      <c r="S273" s="210">
        <f t="shared" si="131"/>
        <v>-0.97358422608713069</v>
      </c>
      <c r="T273" s="52"/>
      <c r="V273" s="187">
        <f t="shared" si="132"/>
        <v>4069</v>
      </c>
      <c r="W273" s="179">
        <f t="shared" si="133"/>
        <v>81.796000000000006</v>
      </c>
      <c r="Y273" s="210">
        <f t="shared" si="134"/>
        <v>-0.81639864256471861</v>
      </c>
      <c r="Z273" s="52"/>
      <c r="AB273" s="187">
        <f t="shared" si="135"/>
        <v>4142</v>
      </c>
      <c r="AC273" s="179">
        <f t="shared" si="136"/>
        <v>45.369</v>
      </c>
      <c r="AE273" s="210">
        <f t="shared" si="137"/>
        <v>-0.68059710140565677</v>
      </c>
      <c r="AF273" s="52"/>
      <c r="AH273" s="187">
        <f t="shared" si="138"/>
        <v>4176</v>
      </c>
      <c r="AI273" s="179">
        <f t="shared" si="139"/>
        <v>32.040999999999997</v>
      </c>
      <c r="AK273" s="210">
        <f t="shared" si="140"/>
        <v>-0.56105195075587422</v>
      </c>
      <c r="AL273" s="52"/>
      <c r="AN273" s="187">
        <f t="shared" si="141"/>
        <v>4196</v>
      </c>
      <c r="AO273" s="179">
        <f t="shared" si="142"/>
        <v>25.280999999999999</v>
      </c>
      <c r="AQ273" s="210">
        <f t="shared" si="143"/>
        <v>-0.45428397533016801</v>
      </c>
      <c r="AR273" s="52"/>
      <c r="AT273" s="187">
        <f t="shared" si="144"/>
        <v>4210</v>
      </c>
      <c r="AU273" s="179">
        <f t="shared" si="145"/>
        <v>21.024999999999999</v>
      </c>
      <c r="AW273" s="210">
        <f t="shared" si="146"/>
        <v>-0.35782370914260569</v>
      </c>
      <c r="AX273" s="52"/>
      <c r="AZ273" s="187">
        <f t="shared" si="147"/>
        <v>4220</v>
      </c>
      <c r="BA273" s="179">
        <f t="shared" si="148"/>
        <v>18.225000000000001</v>
      </c>
      <c r="BC273" s="210">
        <f t="shared" si="149"/>
        <v>-0.26985493619664874</v>
      </c>
      <c r="BD273" s="52"/>
      <c r="BF273" s="187">
        <f t="shared" si="150"/>
        <v>4227</v>
      </c>
      <c r="BG273" s="179">
        <f t="shared" si="151"/>
        <v>16.384</v>
      </c>
      <c r="BI273" s="210">
        <f t="shared" si="152"/>
        <v>-0.1890028395675537</v>
      </c>
      <c r="BJ273" s="52"/>
      <c r="BL273" s="187">
        <f t="shared" si="153"/>
        <v>4233</v>
      </c>
      <c r="BM273" s="179">
        <f t="shared" si="154"/>
        <v>14.884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4307</v>
      </c>
      <c r="C274" s="212">
        <f t="shared" si="124"/>
        <v>-0.15380247020154733</v>
      </c>
      <c r="D274" s="31">
        <v>20</v>
      </c>
      <c r="E274" s="53"/>
      <c r="F274" s="32"/>
      <c r="G274" s="32"/>
      <c r="H274" s="80"/>
      <c r="I274" s="185">
        <f t="shared" si="125"/>
        <v>4153</v>
      </c>
      <c r="J274" s="186">
        <f t="shared" si="126"/>
        <v>3.5755746459252378</v>
      </c>
      <c r="K274" s="185">
        <f t="shared" si="127"/>
        <v>23.716000000000001</v>
      </c>
      <c r="M274" s="213">
        <f t="shared" si="128"/>
        <v>-1.0969883467731187</v>
      </c>
      <c r="N274" s="53"/>
      <c r="O274" s="32"/>
      <c r="P274" s="207">
        <f t="shared" si="129"/>
        <v>3212</v>
      </c>
      <c r="Q274" s="185">
        <f t="shared" si="130"/>
        <v>1199.0250000000001</v>
      </c>
      <c r="S274" s="213">
        <f t="shared" si="131"/>
        <v>-0.9337395029209753</v>
      </c>
      <c r="T274" s="53"/>
      <c r="U274" s="32"/>
      <c r="V274" s="207">
        <f t="shared" si="132"/>
        <v>3936</v>
      </c>
      <c r="W274" s="185">
        <f t="shared" si="133"/>
        <v>137.64099999999999</v>
      </c>
      <c r="Y274" s="213">
        <f t="shared" si="134"/>
        <v>-0.78068637903149529</v>
      </c>
      <c r="Z274" s="53"/>
      <c r="AA274" s="32"/>
      <c r="AB274" s="207">
        <f t="shared" si="135"/>
        <v>4031</v>
      </c>
      <c r="AC274" s="185">
        <f t="shared" si="136"/>
        <v>76.176000000000002</v>
      </c>
      <c r="AE274" s="213">
        <f t="shared" si="137"/>
        <v>-0.64797894462186623</v>
      </c>
      <c r="AF274" s="53"/>
      <c r="AG274" s="32"/>
      <c r="AH274" s="207">
        <f t="shared" si="138"/>
        <v>4076</v>
      </c>
      <c r="AI274" s="185">
        <f t="shared" si="139"/>
        <v>53.360999999999997</v>
      </c>
      <c r="AK274" s="213">
        <f t="shared" si="140"/>
        <v>-0.53083723505243541</v>
      </c>
      <c r="AL274" s="53"/>
      <c r="AM274" s="32"/>
      <c r="AN274" s="207">
        <f t="shared" si="141"/>
        <v>4103</v>
      </c>
      <c r="AO274" s="185">
        <f t="shared" si="142"/>
        <v>41.616</v>
      </c>
      <c r="AQ274" s="213">
        <f t="shared" si="143"/>
        <v>-0.42599007656425375</v>
      </c>
      <c r="AR274" s="53"/>
      <c r="AS274" s="32"/>
      <c r="AT274" s="207">
        <f t="shared" si="144"/>
        <v>4122</v>
      </c>
      <c r="AU274" s="185">
        <f t="shared" si="145"/>
        <v>34.225000000000001</v>
      </c>
      <c r="AW274" s="213">
        <f t="shared" si="146"/>
        <v>-0.33110011236904102</v>
      </c>
      <c r="AX274" s="53"/>
      <c r="AY274" s="32"/>
      <c r="AZ274" s="207">
        <f t="shared" si="147"/>
        <v>4135</v>
      </c>
      <c r="BA274" s="185">
        <f t="shared" si="148"/>
        <v>29.584</v>
      </c>
      <c r="BC274" s="213">
        <f t="shared" si="149"/>
        <v>-0.24443904999246038</v>
      </c>
      <c r="BD274" s="53"/>
      <c r="BE274" s="32"/>
      <c r="BF274" s="207">
        <f t="shared" si="150"/>
        <v>4144</v>
      </c>
      <c r="BG274" s="185">
        <f t="shared" si="151"/>
        <v>26.568999999999999</v>
      </c>
      <c r="BI274" s="213">
        <f t="shared" si="152"/>
        <v>-0.16469285825882812</v>
      </c>
      <c r="BJ274" s="53"/>
      <c r="BK274" s="32"/>
      <c r="BL274" s="207">
        <f t="shared" si="153"/>
        <v>4152</v>
      </c>
      <c r="BM274" s="185">
        <f t="shared" si="154"/>
        <v>24.024999999999999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4072</v>
      </c>
      <c r="C275" s="54"/>
      <c r="D275" s="22">
        <v>21</v>
      </c>
      <c r="E275" s="55"/>
      <c r="F275" s="82"/>
      <c r="G275" s="27"/>
      <c r="H275" s="34"/>
      <c r="I275" s="179">
        <f t="shared" si="125"/>
        <v>4072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3992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3992</v>
      </c>
      <c r="J276" s="187"/>
      <c r="K276" s="187"/>
      <c r="M276" s="200" t="str">
        <f>E258</f>
        <v>max(y) =</v>
      </c>
      <c r="N276" s="200">
        <f>F258</f>
        <v>5744</v>
      </c>
      <c r="O276" s="200"/>
      <c r="P276" s="200"/>
      <c r="Q276" s="200"/>
      <c r="R276" s="200"/>
      <c r="S276" s="200" t="str">
        <f>M276</f>
        <v>max(y) =</v>
      </c>
      <c r="T276" s="200">
        <f>N276</f>
        <v>5744</v>
      </c>
      <c r="U276" s="200"/>
      <c r="V276" s="200"/>
      <c r="W276" s="200"/>
      <c r="X276" s="200"/>
      <c r="Y276" s="200" t="str">
        <f>S276</f>
        <v>max(y) =</v>
      </c>
      <c r="Z276" s="200">
        <f>T276</f>
        <v>5744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5744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5744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5744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5744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5744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5744</v>
      </c>
    </row>
    <row r="277" spans="1:70" ht="15" customHeight="1" thickTop="1">
      <c r="A277" s="21">
        <f t="shared" si="155"/>
        <v>2016</v>
      </c>
      <c r="B277" s="176">
        <f t="shared" si="156"/>
        <v>3911</v>
      </c>
      <c r="C277" s="54"/>
      <c r="D277" s="22">
        <v>23</v>
      </c>
      <c r="E277" s="200">
        <f>O257</f>
        <v>5745</v>
      </c>
      <c r="F277" s="203">
        <f>O265</f>
        <v>0.73953840052882136</v>
      </c>
      <c r="G277" s="345">
        <f>O266</f>
        <v>3712.2510000000007</v>
      </c>
      <c r="H277" s="346"/>
      <c r="I277" s="179">
        <f t="shared" si="125"/>
        <v>3911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3830</v>
      </c>
      <c r="C278" s="54"/>
      <c r="D278" s="22">
        <v>24</v>
      </c>
      <c r="E278" s="200">
        <f>U257</f>
        <v>6000</v>
      </c>
      <c r="F278" s="203">
        <f>U265</f>
        <v>0.87436508485333675</v>
      </c>
      <c r="G278" s="345">
        <f>U266</f>
        <v>633.14800000000002</v>
      </c>
      <c r="H278" s="346"/>
      <c r="I278" s="179">
        <f t="shared" si="125"/>
        <v>3830</v>
      </c>
      <c r="J278" s="187"/>
      <c r="K278" s="187"/>
      <c r="M278" s="200" t="s">
        <v>60</v>
      </c>
      <c r="N278" s="214">
        <v>280</v>
      </c>
      <c r="O278" s="200"/>
      <c r="P278" s="200"/>
      <c r="Q278" s="200"/>
      <c r="R278" s="200"/>
      <c r="S278" s="200" t="s">
        <v>60</v>
      </c>
      <c r="T278" s="200">
        <f>N278</f>
        <v>280</v>
      </c>
      <c r="U278" s="200"/>
      <c r="V278" s="200"/>
      <c r="W278" s="200"/>
      <c r="X278" s="200"/>
      <c r="Y278" s="200" t="s">
        <v>60</v>
      </c>
      <c r="Z278" s="200">
        <f>T278</f>
        <v>280</v>
      </c>
      <c r="AA278" s="200"/>
      <c r="AB278" s="200"/>
      <c r="AC278" s="200"/>
      <c r="AD278" s="200"/>
      <c r="AE278" s="200" t="s">
        <v>60</v>
      </c>
      <c r="AF278" s="200">
        <f>Z278</f>
        <v>280</v>
      </c>
      <c r="AG278" s="200"/>
      <c r="AH278" s="200"/>
      <c r="AI278" s="200"/>
      <c r="AJ278" s="200"/>
      <c r="AK278" s="200" t="s">
        <v>60</v>
      </c>
      <c r="AL278" s="200">
        <f>AF278</f>
        <v>280</v>
      </c>
      <c r="AM278" s="200"/>
      <c r="AN278" s="200"/>
      <c r="AO278" s="200"/>
      <c r="AP278" s="200"/>
      <c r="AQ278" s="200" t="s">
        <v>60</v>
      </c>
      <c r="AR278" s="200">
        <f>AL278</f>
        <v>280</v>
      </c>
      <c r="AS278" s="200"/>
      <c r="AT278" s="200"/>
      <c r="AU278" s="200"/>
      <c r="AV278" s="200"/>
      <c r="AW278" s="200" t="s">
        <v>60</v>
      </c>
      <c r="AX278" s="200">
        <f>AR278</f>
        <v>280</v>
      </c>
      <c r="AY278" s="200"/>
      <c r="AZ278" s="200"/>
      <c r="BA278" s="200"/>
      <c r="BB278" s="200"/>
      <c r="BC278" s="200" t="s">
        <v>60</v>
      </c>
      <c r="BD278" s="200">
        <f>AX278</f>
        <v>280</v>
      </c>
      <c r="BE278" s="200"/>
      <c r="BF278" s="200"/>
      <c r="BG278" s="200"/>
      <c r="BH278" s="200"/>
      <c r="BI278" s="200" t="s">
        <v>60</v>
      </c>
      <c r="BJ278" s="200">
        <f>BD278</f>
        <v>280</v>
      </c>
    </row>
    <row r="279" spans="1:70" ht="15" customHeight="1">
      <c r="A279" s="21">
        <f t="shared" si="155"/>
        <v>2018</v>
      </c>
      <c r="B279" s="176">
        <f t="shared" si="156"/>
        <v>3750</v>
      </c>
      <c r="C279" s="54"/>
      <c r="D279" s="22">
        <v>25</v>
      </c>
      <c r="E279" s="200">
        <f>AA257</f>
        <v>6280</v>
      </c>
      <c r="F279" s="203">
        <f>AA265</f>
        <v>0.90405992921234801</v>
      </c>
      <c r="G279" s="345">
        <f>AA266</f>
        <v>423.45299999999992</v>
      </c>
      <c r="H279" s="346"/>
      <c r="I279" s="179">
        <f t="shared" si="125"/>
        <v>3750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3669</v>
      </c>
      <c r="C280" s="54"/>
      <c r="D280" s="22">
        <v>26</v>
      </c>
      <c r="E280" s="200">
        <f>AG257</f>
        <v>6560</v>
      </c>
      <c r="F280" s="203">
        <f>AG265</f>
        <v>0.91958489973248891</v>
      </c>
      <c r="G280" s="345">
        <f>AG266</f>
        <v>336.86899999999997</v>
      </c>
      <c r="H280" s="346"/>
      <c r="I280" s="179">
        <f t="shared" si="125"/>
        <v>3669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3589</v>
      </c>
      <c r="C281" s="54"/>
      <c r="D281" s="22">
        <v>27</v>
      </c>
      <c r="E281" s="200">
        <f>AM257</f>
        <v>6840</v>
      </c>
      <c r="F281" s="203">
        <f>AM265</f>
        <v>0.92907816724128123</v>
      </c>
      <c r="G281" s="345">
        <f>AM266</f>
        <v>289.58300000000003</v>
      </c>
      <c r="H281" s="346"/>
      <c r="I281" s="179">
        <f t="shared" si="125"/>
        <v>3589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3510</v>
      </c>
      <c r="C282" s="54"/>
      <c r="D282" s="22">
        <v>28</v>
      </c>
      <c r="E282" s="200">
        <f>AS257</f>
        <v>7120</v>
      </c>
      <c r="F282" s="203">
        <f>AS265</f>
        <v>0.93583998548641534</v>
      </c>
      <c r="G282" s="345">
        <f>AS266</f>
        <v>258.20399999999995</v>
      </c>
      <c r="H282" s="346"/>
      <c r="I282" s="179">
        <f t="shared" si="125"/>
        <v>3510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3430</v>
      </c>
      <c r="C283" s="54"/>
      <c r="D283" s="22">
        <v>29</v>
      </c>
      <c r="E283" s="200">
        <f>AY257</f>
        <v>7400</v>
      </c>
      <c r="F283" s="203">
        <f>AY265</f>
        <v>0.94051011449200494</v>
      </c>
      <c r="G283" s="345">
        <f>AY266</f>
        <v>237.45699999999999</v>
      </c>
      <c r="H283" s="346"/>
      <c r="I283" s="179">
        <f t="shared" si="125"/>
        <v>3430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3352</v>
      </c>
      <c r="C284" s="54"/>
      <c r="D284" s="22">
        <v>30</v>
      </c>
      <c r="E284" s="200">
        <f>BE257</f>
        <v>7680</v>
      </c>
      <c r="F284" s="203">
        <f>BE265</f>
        <v>0.94405826139576376</v>
      </c>
      <c r="G284" s="345">
        <f>BE266</f>
        <v>222.25199999999998</v>
      </c>
      <c r="H284" s="346"/>
      <c r="I284" s="179">
        <f t="shared" si="125"/>
        <v>3352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3273</v>
      </c>
      <c r="C285" s="54"/>
      <c r="D285" s="22">
        <v>31</v>
      </c>
      <c r="E285" s="200">
        <f>BK257</f>
        <v>7960</v>
      </c>
      <c r="F285" s="203">
        <f>BK265</f>
        <v>0.94690224078200447</v>
      </c>
      <c r="G285" s="345">
        <f>BK266</f>
        <v>210.191</v>
      </c>
      <c r="H285" s="346"/>
      <c r="I285" s="179">
        <f t="shared" si="125"/>
        <v>3273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3195</v>
      </c>
      <c r="C286" s="54"/>
      <c r="D286" s="22">
        <v>32</v>
      </c>
      <c r="E286" s="66"/>
      <c r="F286" s="203"/>
      <c r="G286" s="215"/>
      <c r="H286" s="34"/>
      <c r="I286" s="179">
        <f t="shared" si="125"/>
        <v>3195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3118</v>
      </c>
      <c r="C287" s="54"/>
      <c r="D287" s="22">
        <v>33</v>
      </c>
      <c r="E287" s="66"/>
      <c r="F287" s="203"/>
      <c r="G287" s="215"/>
      <c r="H287" s="34"/>
      <c r="I287" s="179">
        <f t="shared" si="125"/>
        <v>3118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3042</v>
      </c>
      <c r="C288" s="54"/>
      <c r="D288" s="22">
        <v>34</v>
      </c>
      <c r="E288" s="66"/>
      <c r="F288" s="203"/>
      <c r="G288" s="215"/>
      <c r="H288" s="34"/>
      <c r="I288" s="179">
        <f t="shared" si="125"/>
        <v>3042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2966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2966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2891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2891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2817</v>
      </c>
      <c r="C291" s="54"/>
      <c r="D291" s="22">
        <v>37</v>
      </c>
      <c r="E291" s="55"/>
      <c r="F291" s="82"/>
      <c r="G291" s="27"/>
      <c r="H291" s="34"/>
      <c r="I291" s="179">
        <f t="shared" si="125"/>
        <v>2817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2744</v>
      </c>
      <c r="C292" s="54"/>
      <c r="D292" s="22">
        <v>38</v>
      </c>
      <c r="E292" s="55"/>
      <c r="F292" s="82"/>
      <c r="G292" s="27"/>
      <c r="H292" s="34"/>
      <c r="I292" s="179">
        <f t="shared" si="125"/>
        <v>2744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2671</v>
      </c>
      <c r="C293" s="54"/>
      <c r="D293" s="22">
        <v>39</v>
      </c>
      <c r="E293" s="55"/>
      <c r="F293" s="82"/>
      <c r="G293" s="27"/>
      <c r="H293" s="34"/>
      <c r="I293" s="179">
        <f t="shared" si="125"/>
        <v>2671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2600</v>
      </c>
      <c r="C294" s="54"/>
      <c r="D294" s="22">
        <v>40</v>
      </c>
      <c r="E294" s="55"/>
      <c r="F294" s="82"/>
      <c r="G294" s="27"/>
      <c r="H294" s="34"/>
      <c r="I294" s="179">
        <f t="shared" si="125"/>
        <v>2600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2530</v>
      </c>
      <c r="C295" s="195"/>
      <c r="D295" s="35">
        <v>41</v>
      </c>
      <c r="E295" s="56"/>
      <c r="F295" s="84"/>
      <c r="G295" s="11"/>
      <c r="H295" s="37"/>
      <c r="I295" s="189">
        <f t="shared" si="125"/>
        <v>2530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2460</v>
      </c>
      <c r="C296" s="195"/>
      <c r="D296" s="35">
        <v>42</v>
      </c>
      <c r="E296" s="56"/>
      <c r="F296" s="84"/>
      <c r="G296" s="11"/>
      <c r="H296" s="37"/>
      <c r="I296" s="189">
        <f t="shared" si="125"/>
        <v>2460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0.9284763721366005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0.65417656605160002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0.83875560381938108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0.87543456797063579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0.89450708722950267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0.90621948124324603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0.91430604792302383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0.92007476211233563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0.9245777583229926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0.92806339354513001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5744</v>
      </c>
      <c r="C300" s="191">
        <f t="shared" ref="C300:C319" si="159">LN($F$302-B300)</f>
        <v>7.7213486126179491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5578</v>
      </c>
      <c r="J300" s="180">
        <f t="shared" ref="J300:J319" si="161">ABS(B300-I300)/B300*100</f>
        <v>2.8899721448467965</v>
      </c>
      <c r="K300" s="179">
        <f t="shared" ref="K300:K319" si="162">(B300-I300)^2/1000</f>
        <v>27.556000000000001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5657</v>
      </c>
      <c r="Q300" s="179">
        <f t="shared" ref="Q300:Q319" si="165">($B300-P300)^2/1000</f>
        <v>7.569</v>
      </c>
      <c r="S300" s="218">
        <f t="shared" ref="S300:S319" si="166">LN(U$302-$B300)</f>
        <v>5.5451774444795623</v>
      </c>
      <c r="T300" s="98" t="s">
        <v>63</v>
      </c>
      <c r="U300" s="57"/>
      <c r="V300" s="187">
        <f t="shared" ref="V300:V319" si="167">ROUND(U$302-U$307*U$308^$D300,$G$1)</f>
        <v>5559</v>
      </c>
      <c r="W300" s="179">
        <f t="shared" ref="W300:W319" si="168">($B300-V300)^2/1000</f>
        <v>34.225000000000001</v>
      </c>
      <c r="Y300" s="218">
        <f t="shared" ref="Y300:Y319" si="169">LN(AA$302-$B300)</f>
        <v>6.2841341610708019</v>
      </c>
      <c r="Z300" s="98" t="s">
        <v>63</v>
      </c>
      <c r="AA300" s="57"/>
      <c r="AB300" s="187">
        <f t="shared" ref="AB300:AB319" si="170">ROUND(AA$302-AA$307*AA$308^$D300,$G$1)</f>
        <v>5559</v>
      </c>
      <c r="AC300" s="179">
        <f t="shared" ref="AC300:AC319" si="171">($B300-AB300)^2/1000</f>
        <v>34.225000000000001</v>
      </c>
      <c r="AE300" s="218">
        <f t="shared" ref="AE300:AE319" si="172">LN(AG$302-$B300)</f>
        <v>6.7044143549641069</v>
      </c>
      <c r="AF300" s="98" t="s">
        <v>63</v>
      </c>
      <c r="AG300" s="57"/>
      <c r="AH300" s="187">
        <f t="shared" ref="AH300:AH319" si="173">ROUND(AG$302-AG$307*AG$308^$D300,$G$1)</f>
        <v>5563</v>
      </c>
      <c r="AI300" s="179">
        <f t="shared" ref="AI300:AI319" si="174">($B300-AH300)^2/1000</f>
        <v>32.761000000000003</v>
      </c>
      <c r="AK300" s="218">
        <f t="shared" ref="AK300:AK319" si="175">LN(AM$302-$B300)</f>
        <v>6.9994224675079613</v>
      </c>
      <c r="AL300" s="98" t="s">
        <v>63</v>
      </c>
      <c r="AM300" s="57"/>
      <c r="AN300" s="187">
        <f t="shared" ref="AN300:AN319" si="176">ROUND(AM$302-AM$307*AM$308^$D300,$G$1)</f>
        <v>5567</v>
      </c>
      <c r="AO300" s="179">
        <f t="shared" ref="AO300:AO319" si="177">($B300-AN300)^2/1000</f>
        <v>31.329000000000001</v>
      </c>
      <c r="AQ300" s="218">
        <f t="shared" ref="AQ300:AQ319" si="178">LN(AS$302-$B300)</f>
        <v>7.2269360184932889</v>
      </c>
      <c r="AR300" s="98" t="s">
        <v>63</v>
      </c>
      <c r="AS300" s="57"/>
      <c r="AT300" s="187">
        <f t="shared" ref="AT300:AT319" si="179">ROUND(AS$302-AS$307*AS$308^$D300,$G$1)</f>
        <v>5570</v>
      </c>
      <c r="AU300" s="179">
        <f t="shared" ref="AU300:AU319" si="180">($B300-AT300)^2/1000</f>
        <v>30.276</v>
      </c>
      <c r="AW300" s="218">
        <f t="shared" ref="AW300:AW319" si="181">LN(AY$302-$B300)</f>
        <v>7.412160334945205</v>
      </c>
      <c r="AX300" s="98" t="s">
        <v>63</v>
      </c>
      <c r="AY300" s="57"/>
      <c r="AZ300" s="187">
        <f t="shared" ref="AZ300:AZ319" si="182">ROUND(AY$302-AY$307*AY$308^$D300,$G$1)</f>
        <v>5573</v>
      </c>
      <c r="BA300" s="179">
        <f t="shared" ref="BA300:BA319" si="183">($B300-AZ300)^2/1000</f>
        <v>29.241</v>
      </c>
      <c r="BC300" s="218">
        <f t="shared" ref="BC300:BC319" si="184">LN(BE$302-$B300)</f>
        <v>7.568379267836522</v>
      </c>
      <c r="BD300" s="98" t="s">
        <v>63</v>
      </c>
      <c r="BE300" s="57"/>
      <c r="BF300" s="187">
        <f t="shared" ref="BF300:BF319" si="185">ROUND(BE$302-BE$307*BE$308^$D300,$G$1)</f>
        <v>5576</v>
      </c>
      <c r="BG300" s="179">
        <f t="shared" ref="BG300:BG319" si="186">($B300-BF300)^2/1000</f>
        <v>28.224</v>
      </c>
      <c r="BI300" s="218">
        <f t="shared" ref="BI300:BI319" si="187">LN(BK$302-$B300)</f>
        <v>7.7034590478671747</v>
      </c>
      <c r="BJ300" s="98" t="s">
        <v>63</v>
      </c>
      <c r="BK300" s="57"/>
      <c r="BL300" s="187">
        <f t="shared" ref="BL300:BL319" si="188">ROUND(BK$302-BK$307*BK$308^$D300,$G$1)</f>
        <v>5578</v>
      </c>
      <c r="BM300" s="179">
        <f t="shared" ref="BM300:BM319" si="189">($B300-BL300)^2/1000</f>
        <v>27.556000000000001</v>
      </c>
    </row>
    <row r="301" spans="1:65" ht="15" customHeight="1">
      <c r="A301" s="21">
        <f t="shared" si="158"/>
        <v>1995</v>
      </c>
      <c r="B301" s="176">
        <f t="shared" si="158"/>
        <v>5643</v>
      </c>
      <c r="C301" s="191">
        <f t="shared" si="159"/>
        <v>7.7651449029361315</v>
      </c>
      <c r="D301" s="22">
        <v>2</v>
      </c>
      <c r="E301" s="40" t="s">
        <v>64</v>
      </c>
      <c r="G301" s="23"/>
      <c r="H301" s="27"/>
      <c r="I301" s="179">
        <f t="shared" si="160"/>
        <v>5517</v>
      </c>
      <c r="J301" s="180">
        <f t="shared" si="161"/>
        <v>2.2328548644338118</v>
      </c>
      <c r="K301" s="179">
        <f t="shared" si="162"/>
        <v>15.875999999999999</v>
      </c>
      <c r="M301" s="218">
        <f t="shared" si="163"/>
        <v>4.6249728132842707</v>
      </c>
      <c r="N301" s="72" t="s">
        <v>64</v>
      </c>
      <c r="P301" s="187">
        <f t="shared" si="164"/>
        <v>5639</v>
      </c>
      <c r="Q301" s="179">
        <f t="shared" si="165"/>
        <v>1.6E-2</v>
      </c>
      <c r="S301" s="218">
        <f t="shared" si="166"/>
        <v>5.8777357817796387</v>
      </c>
      <c r="T301" s="72" t="s">
        <v>64</v>
      </c>
      <c r="V301" s="187">
        <f t="shared" si="167"/>
        <v>5520</v>
      </c>
      <c r="W301" s="179">
        <f t="shared" si="168"/>
        <v>15.129</v>
      </c>
      <c r="Y301" s="218">
        <f t="shared" si="169"/>
        <v>6.4567696555721632</v>
      </c>
      <c r="Z301" s="72" t="s">
        <v>64</v>
      </c>
      <c r="AB301" s="187">
        <f t="shared" si="170"/>
        <v>5513</v>
      </c>
      <c r="AC301" s="179">
        <f t="shared" si="171"/>
        <v>16.899999999999999</v>
      </c>
      <c r="AE301" s="218">
        <f t="shared" si="172"/>
        <v>6.8211074722564646</v>
      </c>
      <c r="AF301" s="72" t="s">
        <v>64</v>
      </c>
      <c r="AH301" s="187">
        <f t="shared" si="173"/>
        <v>5512</v>
      </c>
      <c r="AI301" s="179">
        <f t="shared" si="174"/>
        <v>17.161000000000001</v>
      </c>
      <c r="AK301" s="218">
        <f t="shared" si="175"/>
        <v>7.0875737055579728</v>
      </c>
      <c r="AL301" s="72" t="s">
        <v>64</v>
      </c>
      <c r="AN301" s="187">
        <f t="shared" si="176"/>
        <v>5513</v>
      </c>
      <c r="AO301" s="179">
        <f t="shared" si="177"/>
        <v>16.899999999999999</v>
      </c>
      <c r="AQ301" s="218">
        <f t="shared" si="178"/>
        <v>7.2977682825313801</v>
      </c>
      <c r="AR301" s="72" t="s">
        <v>64</v>
      </c>
      <c r="AT301" s="187">
        <f t="shared" si="179"/>
        <v>5514</v>
      </c>
      <c r="AU301" s="179">
        <f t="shared" si="180"/>
        <v>16.640999999999998</v>
      </c>
      <c r="AW301" s="218">
        <f t="shared" si="181"/>
        <v>7.4713630881870969</v>
      </c>
      <c r="AX301" s="72" t="s">
        <v>64</v>
      </c>
      <c r="AZ301" s="187">
        <f t="shared" si="182"/>
        <v>5515</v>
      </c>
      <c r="BA301" s="179">
        <f t="shared" si="183"/>
        <v>16.384</v>
      </c>
      <c r="BC301" s="218">
        <f t="shared" si="184"/>
        <v>7.6192334162268054</v>
      </c>
      <c r="BD301" s="72" t="s">
        <v>64</v>
      </c>
      <c r="BF301" s="187">
        <f t="shared" si="185"/>
        <v>5516</v>
      </c>
      <c r="BG301" s="179">
        <f t="shared" si="186"/>
        <v>16.129000000000001</v>
      </c>
      <c r="BI301" s="218">
        <f t="shared" si="187"/>
        <v>7.7480285244323763</v>
      </c>
      <c r="BJ301" s="72" t="s">
        <v>64</v>
      </c>
      <c r="BL301" s="187">
        <f t="shared" si="188"/>
        <v>5517</v>
      </c>
      <c r="BM301" s="179">
        <f t="shared" si="189"/>
        <v>15.875999999999999</v>
      </c>
    </row>
    <row r="302" spans="1:65" ht="15" customHeight="1">
      <c r="A302" s="21">
        <f t="shared" si="158"/>
        <v>1996</v>
      </c>
      <c r="B302" s="176">
        <f t="shared" si="158"/>
        <v>5526</v>
      </c>
      <c r="C302" s="191">
        <f t="shared" si="159"/>
        <v>7.8135915529524329</v>
      </c>
      <c r="D302" s="22">
        <v>3</v>
      </c>
      <c r="E302" s="99" t="s">
        <v>65</v>
      </c>
      <c r="F302" s="243">
        <v>8000</v>
      </c>
      <c r="G302" s="23"/>
      <c r="H302" s="27"/>
      <c r="I302" s="179">
        <f t="shared" si="160"/>
        <v>5454</v>
      </c>
      <c r="J302" s="180">
        <f t="shared" si="161"/>
        <v>1.3029315960912053</v>
      </c>
      <c r="K302" s="179">
        <f t="shared" si="162"/>
        <v>5.1840000000000002</v>
      </c>
      <c r="M302" s="218">
        <f t="shared" si="163"/>
        <v>5.389071729816501</v>
      </c>
      <c r="N302" s="97" t="s">
        <v>65</v>
      </c>
      <c r="O302" s="201">
        <f>ROUNDDOWN(O258,0)+1</f>
        <v>5745</v>
      </c>
      <c r="P302" s="187">
        <f t="shared" si="164"/>
        <v>5616</v>
      </c>
      <c r="Q302" s="179">
        <f t="shared" si="165"/>
        <v>8.1</v>
      </c>
      <c r="S302" s="218">
        <f t="shared" si="166"/>
        <v>6.1612073216950769</v>
      </c>
      <c r="T302" s="97" t="s">
        <v>65</v>
      </c>
      <c r="U302" s="201">
        <f>ROUNDDOWN(U258,-T323)+10^T323</f>
        <v>6000</v>
      </c>
      <c r="V302" s="187">
        <f t="shared" si="167"/>
        <v>5477</v>
      </c>
      <c r="W302" s="179">
        <f t="shared" si="168"/>
        <v>2.4009999999999998</v>
      </c>
      <c r="Y302" s="218">
        <f t="shared" si="169"/>
        <v>6.6253923680079563</v>
      </c>
      <c r="Z302" s="97" t="s">
        <v>65</v>
      </c>
      <c r="AA302" s="201">
        <f>U302+Z324</f>
        <v>6280</v>
      </c>
      <c r="AB302" s="187">
        <f t="shared" si="170"/>
        <v>5463</v>
      </c>
      <c r="AC302" s="179">
        <f t="shared" si="171"/>
        <v>3.9689999999999999</v>
      </c>
      <c r="AE302" s="218">
        <f t="shared" si="172"/>
        <v>6.9411900550683745</v>
      </c>
      <c r="AF302" s="97" t="s">
        <v>65</v>
      </c>
      <c r="AG302" s="201">
        <f>AA302+AF324</f>
        <v>6560</v>
      </c>
      <c r="AH302" s="187">
        <f t="shared" si="173"/>
        <v>5458</v>
      </c>
      <c r="AI302" s="179">
        <f t="shared" si="174"/>
        <v>4.6239999999999997</v>
      </c>
      <c r="AK302" s="218">
        <f t="shared" si="175"/>
        <v>7.1808311990445555</v>
      </c>
      <c r="AL302" s="97" t="s">
        <v>65</v>
      </c>
      <c r="AM302" s="201">
        <f>AG302+AL324</f>
        <v>6840</v>
      </c>
      <c r="AN302" s="187">
        <f t="shared" si="176"/>
        <v>5456</v>
      </c>
      <c r="AO302" s="179">
        <f t="shared" si="177"/>
        <v>4.9000000000000004</v>
      </c>
      <c r="AQ302" s="218">
        <f t="shared" si="178"/>
        <v>7.3740018593501606</v>
      </c>
      <c r="AR302" s="97" t="s">
        <v>65</v>
      </c>
      <c r="AS302" s="201">
        <f>AM302+AR324</f>
        <v>7120</v>
      </c>
      <c r="AT302" s="187">
        <f t="shared" si="179"/>
        <v>5455</v>
      </c>
      <c r="AU302" s="179">
        <f t="shared" si="180"/>
        <v>5.0410000000000004</v>
      </c>
      <c r="AW302" s="218">
        <f t="shared" si="181"/>
        <v>7.5358304627983674</v>
      </c>
      <c r="AX302" s="97" t="s">
        <v>65</v>
      </c>
      <c r="AY302" s="201">
        <f>AS302+AX324</f>
        <v>7400</v>
      </c>
      <c r="AZ302" s="187">
        <f t="shared" si="182"/>
        <v>5454</v>
      </c>
      <c r="BA302" s="179">
        <f t="shared" si="183"/>
        <v>5.1840000000000002</v>
      </c>
      <c r="BC302" s="218">
        <f t="shared" si="184"/>
        <v>7.675081857716334</v>
      </c>
      <c r="BD302" s="97" t="s">
        <v>65</v>
      </c>
      <c r="BE302" s="201">
        <f>AY302+BD324</f>
        <v>7680</v>
      </c>
      <c r="BF302" s="187">
        <f t="shared" si="185"/>
        <v>5454</v>
      </c>
      <c r="BG302" s="179">
        <f t="shared" si="186"/>
        <v>5.1840000000000002</v>
      </c>
      <c r="BI302" s="218">
        <f t="shared" si="187"/>
        <v>7.7972912735474722</v>
      </c>
      <c r="BJ302" s="97" t="s">
        <v>65</v>
      </c>
      <c r="BK302" s="201">
        <f>BE302+BJ324</f>
        <v>7960</v>
      </c>
      <c r="BL302" s="187">
        <f t="shared" si="188"/>
        <v>5454</v>
      </c>
      <c r="BM302" s="179">
        <f t="shared" si="189"/>
        <v>5.1840000000000002</v>
      </c>
    </row>
    <row r="303" spans="1:65" ht="15" customHeight="1">
      <c r="A303" s="21">
        <f t="shared" si="158"/>
        <v>1997</v>
      </c>
      <c r="B303" s="176">
        <f t="shared" si="158"/>
        <v>5433</v>
      </c>
      <c r="C303" s="191">
        <f t="shared" si="159"/>
        <v>7.8504931808711405</v>
      </c>
      <c r="D303" s="22">
        <v>4</v>
      </c>
      <c r="G303" s="23"/>
      <c r="H303" s="27"/>
      <c r="I303" s="179">
        <f t="shared" si="160"/>
        <v>5389</v>
      </c>
      <c r="J303" s="180">
        <f t="shared" si="161"/>
        <v>0.80986563592858452</v>
      </c>
      <c r="K303" s="179">
        <f t="shared" si="162"/>
        <v>1.9359999999999999</v>
      </c>
      <c r="M303" s="218">
        <f t="shared" si="163"/>
        <v>5.7430031878094825</v>
      </c>
      <c r="P303" s="187">
        <f t="shared" si="164"/>
        <v>5589</v>
      </c>
      <c r="Q303" s="179">
        <f t="shared" si="165"/>
        <v>24.335999999999999</v>
      </c>
      <c r="S303" s="218">
        <f t="shared" si="166"/>
        <v>6.3403593037277517</v>
      </c>
      <c r="V303" s="187">
        <f t="shared" si="167"/>
        <v>5431</v>
      </c>
      <c r="W303" s="179">
        <f t="shared" si="168"/>
        <v>4.0000000000000001E-3</v>
      </c>
      <c r="Y303" s="218">
        <f t="shared" si="169"/>
        <v>6.7417006946520548</v>
      </c>
      <c r="AB303" s="187">
        <f t="shared" si="170"/>
        <v>5411</v>
      </c>
      <c r="AC303" s="179">
        <f t="shared" si="171"/>
        <v>0.48399999999999999</v>
      </c>
      <c r="AE303" s="218">
        <f t="shared" si="172"/>
        <v>7.0273145140397766</v>
      </c>
      <c r="AH303" s="187">
        <f t="shared" si="173"/>
        <v>5402</v>
      </c>
      <c r="AI303" s="179">
        <f t="shared" si="174"/>
        <v>0.96099999999999997</v>
      </c>
      <c r="AK303" s="218">
        <f t="shared" si="175"/>
        <v>7.2492150571143892</v>
      </c>
      <c r="AN303" s="187">
        <f t="shared" si="176"/>
        <v>5397</v>
      </c>
      <c r="AO303" s="179">
        <f t="shared" si="177"/>
        <v>1.296</v>
      </c>
      <c r="AQ303" s="218">
        <f t="shared" si="178"/>
        <v>7.4307070825459682</v>
      </c>
      <c r="AT303" s="187">
        <f t="shared" si="179"/>
        <v>5394</v>
      </c>
      <c r="AU303" s="179">
        <f t="shared" si="180"/>
        <v>1.5209999999999999</v>
      </c>
      <c r="AW303" s="218">
        <f t="shared" si="181"/>
        <v>7.5842648183890589</v>
      </c>
      <c r="AZ303" s="187">
        <f t="shared" si="182"/>
        <v>5392</v>
      </c>
      <c r="BA303" s="179">
        <f t="shared" si="183"/>
        <v>1.681</v>
      </c>
      <c r="BC303" s="218">
        <f t="shared" si="184"/>
        <v>7.7173512721853292</v>
      </c>
      <c r="BF303" s="187">
        <f t="shared" si="185"/>
        <v>5390</v>
      </c>
      <c r="BG303" s="179">
        <f t="shared" si="186"/>
        <v>1.849</v>
      </c>
      <c r="BI303" s="218">
        <f t="shared" si="187"/>
        <v>7.834788107388194</v>
      </c>
      <c r="BL303" s="187">
        <f t="shared" si="188"/>
        <v>5389</v>
      </c>
      <c r="BM303" s="179">
        <f t="shared" si="189"/>
        <v>1.9359999999999999</v>
      </c>
    </row>
    <row r="304" spans="1:65" ht="15" customHeight="1">
      <c r="A304" s="21">
        <f t="shared" si="158"/>
        <v>1998</v>
      </c>
      <c r="B304" s="176">
        <f t="shared" si="158"/>
        <v>5304</v>
      </c>
      <c r="C304" s="191">
        <f t="shared" si="159"/>
        <v>7.8995244720321978</v>
      </c>
      <c r="D304" s="22">
        <v>5</v>
      </c>
      <c r="E304" s="99" t="s">
        <v>66</v>
      </c>
      <c r="F304" s="42">
        <f>INDEX(LINEST(C300:C319,D300:D319),2)</f>
        <v>7.7669963061199958</v>
      </c>
      <c r="G304" s="23"/>
      <c r="H304" s="27"/>
      <c r="I304" s="179">
        <f t="shared" si="160"/>
        <v>5322</v>
      </c>
      <c r="J304" s="180">
        <f t="shared" si="161"/>
        <v>0.33936651583710409</v>
      </c>
      <c r="K304" s="179">
        <f t="shared" si="162"/>
        <v>0.32400000000000001</v>
      </c>
      <c r="M304" s="218">
        <f t="shared" si="163"/>
        <v>6.089044875446846</v>
      </c>
      <c r="N304" s="97" t="s">
        <v>66</v>
      </c>
      <c r="O304" s="42">
        <f>INDEX(LINEST(M300:M319,$D300:$D319),2)</f>
        <v>4.2843573493003317</v>
      </c>
      <c r="P304" s="187">
        <f t="shared" si="164"/>
        <v>5556</v>
      </c>
      <c r="Q304" s="179">
        <f t="shared" si="165"/>
        <v>63.503999999999998</v>
      </c>
      <c r="S304" s="218">
        <f t="shared" si="166"/>
        <v>6.5453496603344199</v>
      </c>
      <c r="T304" s="97" t="s">
        <v>66</v>
      </c>
      <c r="U304" s="42">
        <f>INDEX(LINEST(S300:S319,$D300:$D319),2)</f>
        <v>6.0049165016430708</v>
      </c>
      <c r="V304" s="187">
        <f t="shared" si="167"/>
        <v>5380</v>
      </c>
      <c r="W304" s="179">
        <f t="shared" si="168"/>
        <v>5.7759999999999998</v>
      </c>
      <c r="Y304" s="218">
        <f t="shared" si="169"/>
        <v>6.8834625864130921</v>
      </c>
      <c r="Z304" s="97" t="s">
        <v>66</v>
      </c>
      <c r="AA304" s="42">
        <f>INDEX(LINEST(Y300:Y319,$D300:$D319),2)</f>
        <v>6.5183210851262698</v>
      </c>
      <c r="AB304" s="187">
        <f t="shared" si="170"/>
        <v>5355</v>
      </c>
      <c r="AC304" s="179">
        <f t="shared" si="171"/>
        <v>2.601</v>
      </c>
      <c r="AE304" s="218">
        <f t="shared" si="172"/>
        <v>7.1356873470281439</v>
      </c>
      <c r="AF304" s="97" t="s">
        <v>66</v>
      </c>
      <c r="AG304" s="42">
        <f>INDEX(LINEST(AE300:AE319,$D300:$D319),2)</f>
        <v>6.8550440755500199</v>
      </c>
      <c r="AH304" s="187">
        <f t="shared" si="173"/>
        <v>5343</v>
      </c>
      <c r="AI304" s="179">
        <f t="shared" si="174"/>
        <v>1.5209999999999999</v>
      </c>
      <c r="AK304" s="218">
        <f t="shared" si="175"/>
        <v>7.3369369137076177</v>
      </c>
      <c r="AL304" s="97" t="s">
        <v>66</v>
      </c>
      <c r="AM304" s="42">
        <f>INDEX(LINEST(AK300:AK319,$D300:$D319),2)</f>
        <v>7.107564377728</v>
      </c>
      <c r="AN304" s="187">
        <f t="shared" si="176"/>
        <v>5336</v>
      </c>
      <c r="AO304" s="179">
        <f t="shared" si="177"/>
        <v>1.024</v>
      </c>
      <c r="AQ304" s="218">
        <f t="shared" si="178"/>
        <v>7.5043915591612382</v>
      </c>
      <c r="AR304" s="97" t="s">
        <v>66</v>
      </c>
      <c r="AS304" s="42">
        <f>INDEX(LINEST(AQ300:AQ319,$D300:$D319),2)</f>
        <v>7.3098640425197283</v>
      </c>
      <c r="AT304" s="187">
        <f t="shared" si="179"/>
        <v>5331</v>
      </c>
      <c r="AU304" s="179">
        <f t="shared" si="180"/>
        <v>0.72899999999999998</v>
      </c>
      <c r="AW304" s="218">
        <f t="shared" si="181"/>
        <v>7.6477860454409328</v>
      </c>
      <c r="AX304" s="97" t="s">
        <v>66</v>
      </c>
      <c r="AY304" s="42">
        <f>INDEX(LINEST(AW300:AW319,$D300:$D319),2)</f>
        <v>7.4786377237994044</v>
      </c>
      <c r="AZ304" s="187">
        <f t="shared" si="182"/>
        <v>5327</v>
      </c>
      <c r="BA304" s="179">
        <f t="shared" si="183"/>
        <v>0.52900000000000003</v>
      </c>
      <c r="BC304" s="218">
        <f t="shared" si="184"/>
        <v>7.773173680482536</v>
      </c>
      <c r="BD304" s="97" t="s">
        <v>66</v>
      </c>
      <c r="BE304" s="42">
        <f>INDEX(LINEST(BC300:BC319,$D300:$D319),2)</f>
        <v>7.623402641680908</v>
      </c>
      <c r="BF304" s="187">
        <f t="shared" si="185"/>
        <v>5325</v>
      </c>
      <c r="BG304" s="179">
        <f t="shared" si="186"/>
        <v>0.441</v>
      </c>
      <c r="BI304" s="218">
        <f t="shared" si="187"/>
        <v>7.8845765105963244</v>
      </c>
      <c r="BJ304" s="97" t="s">
        <v>66</v>
      </c>
      <c r="BK304" s="42">
        <f>INDEX(LINEST(BI300:BI319,$D300:$D319),2)</f>
        <v>7.7501178938359416</v>
      </c>
      <c r="BL304" s="187">
        <f t="shared" si="188"/>
        <v>5322</v>
      </c>
      <c r="BM304" s="179">
        <f t="shared" si="189"/>
        <v>0.32400000000000001</v>
      </c>
    </row>
    <row r="305" spans="1:65" ht="15" customHeight="1">
      <c r="A305" s="21">
        <f t="shared" si="158"/>
        <v>1999</v>
      </c>
      <c r="B305" s="176">
        <f t="shared" si="158"/>
        <v>5212</v>
      </c>
      <c r="C305" s="191">
        <f t="shared" si="159"/>
        <v>7.9330797718804149</v>
      </c>
      <c r="D305" s="22">
        <v>6</v>
      </c>
      <c r="E305" s="99" t="s">
        <v>67</v>
      </c>
      <c r="F305" s="42">
        <f>INDEX(LINEST(C300:C319,D300:D319),1)</f>
        <v>2.5150952625485973E-2</v>
      </c>
      <c r="G305" s="27"/>
      <c r="H305" s="27"/>
      <c r="I305" s="179">
        <f t="shared" si="160"/>
        <v>5254</v>
      </c>
      <c r="J305" s="180">
        <f t="shared" si="161"/>
        <v>0.80583269378357636</v>
      </c>
      <c r="K305" s="179">
        <f t="shared" si="162"/>
        <v>1.764</v>
      </c>
      <c r="M305" s="218">
        <f t="shared" si="163"/>
        <v>6.2785214241658442</v>
      </c>
      <c r="N305" s="97" t="s">
        <v>67</v>
      </c>
      <c r="O305" s="42">
        <f>INDEX(LINEST(M300:M319,$D300:$D319),1)</f>
        <v>0.19124170560636794</v>
      </c>
      <c r="P305" s="187">
        <f t="shared" si="164"/>
        <v>5516</v>
      </c>
      <c r="Q305" s="179">
        <f t="shared" si="165"/>
        <v>92.415999999999997</v>
      </c>
      <c r="S305" s="218">
        <f t="shared" si="166"/>
        <v>6.6694980898578793</v>
      </c>
      <c r="T305" s="97" t="s">
        <v>67</v>
      </c>
      <c r="U305" s="42">
        <f>INDEX(LINEST(S300:S319,$D300:$D319),1)</f>
        <v>8.4816479674016745E-2</v>
      </c>
      <c r="V305" s="187">
        <f t="shared" si="167"/>
        <v>5326</v>
      </c>
      <c r="W305" s="179">
        <f t="shared" si="168"/>
        <v>12.996</v>
      </c>
      <c r="Y305" s="218">
        <f t="shared" si="169"/>
        <v>6.9735430195201404</v>
      </c>
      <c r="Z305" s="97" t="s">
        <v>67</v>
      </c>
      <c r="AA305" s="42">
        <f>INDEX(LINEST(Y300:Y319,$D300:$D319),1)</f>
        <v>6.2237749059608057E-2</v>
      </c>
      <c r="AB305" s="187">
        <f t="shared" si="170"/>
        <v>5296</v>
      </c>
      <c r="AC305" s="179">
        <f t="shared" si="171"/>
        <v>7.056</v>
      </c>
      <c r="AE305" s="218">
        <f t="shared" si="172"/>
        <v>7.2063772914722524</v>
      </c>
      <c r="AF305" s="97" t="s">
        <v>67</v>
      </c>
      <c r="AG305" s="42">
        <f>INDEX(LINEST(AE300:AE319,$D300:$D319),1)</f>
        <v>4.9805595741128139E-2</v>
      </c>
      <c r="AH305" s="187">
        <f t="shared" si="173"/>
        <v>5281</v>
      </c>
      <c r="AI305" s="179">
        <f t="shared" si="174"/>
        <v>4.7610000000000001</v>
      </c>
      <c r="AK305" s="218">
        <f t="shared" si="175"/>
        <v>7.3951075465624854</v>
      </c>
      <c r="AL305" s="97" t="s">
        <v>67</v>
      </c>
      <c r="AM305" s="42">
        <f>INDEX(LINEST(AK300:AK319,$D300:$D319),1)</f>
        <v>4.1697065519446783E-2</v>
      </c>
      <c r="AN305" s="187">
        <f t="shared" si="176"/>
        <v>5272</v>
      </c>
      <c r="AO305" s="179">
        <f t="shared" si="177"/>
        <v>3.6</v>
      </c>
      <c r="AQ305" s="218">
        <f t="shared" si="178"/>
        <v>7.5538108520082314</v>
      </c>
      <c r="AR305" s="97" t="s">
        <v>67</v>
      </c>
      <c r="AS305" s="42">
        <f>INDEX(LINEST(AQ300:AQ319,$D300:$D319),1)</f>
        <v>3.5930515092106312E-2</v>
      </c>
      <c r="AT305" s="187">
        <f t="shared" si="179"/>
        <v>5265</v>
      </c>
      <c r="AU305" s="179">
        <f t="shared" si="180"/>
        <v>2.8090000000000002</v>
      </c>
      <c r="AW305" s="218">
        <f t="shared" si="181"/>
        <v>7.6907431635418719</v>
      </c>
      <c r="AX305" s="97" t="s">
        <v>67</v>
      </c>
      <c r="AY305" s="42">
        <f>INDEX(LINEST(AW300:AW319,$D300:$D319),1)</f>
        <v>3.1598234104910999E-2</v>
      </c>
      <c r="AZ305" s="187">
        <f t="shared" si="182"/>
        <v>5261</v>
      </c>
      <c r="BA305" s="179">
        <f t="shared" si="183"/>
        <v>2.4009999999999998</v>
      </c>
      <c r="BC305" s="218">
        <f t="shared" si="184"/>
        <v>7.8111633850252788</v>
      </c>
      <c r="BD305" s="97" t="s">
        <v>67</v>
      </c>
      <c r="BE305" s="42">
        <f>INDEX(LINEST(BC300:BC319,$D300:$D319),1)</f>
        <v>2.8215428294059673E-2</v>
      </c>
      <c r="BF305" s="187">
        <f t="shared" si="185"/>
        <v>5257</v>
      </c>
      <c r="BG305" s="179">
        <f t="shared" si="186"/>
        <v>2.0249999999999999</v>
      </c>
      <c r="BI305" s="218">
        <f t="shared" si="187"/>
        <v>7.9186286533422399</v>
      </c>
      <c r="BJ305" s="97" t="s">
        <v>67</v>
      </c>
      <c r="BK305" s="42">
        <f>INDEX(LINEST(BI300:BI319,$D300:$D319),1)</f>
        <v>2.5496565423638855E-2</v>
      </c>
      <c r="BL305" s="187">
        <f t="shared" si="188"/>
        <v>5254</v>
      </c>
      <c r="BM305" s="179">
        <f t="shared" si="189"/>
        <v>1.764</v>
      </c>
    </row>
    <row r="306" spans="1:65" ht="15" customHeight="1">
      <c r="A306" s="21">
        <f t="shared" si="158"/>
        <v>2000</v>
      </c>
      <c r="B306" s="176">
        <f t="shared" si="158"/>
        <v>5147</v>
      </c>
      <c r="C306" s="191">
        <f t="shared" si="159"/>
        <v>7.9561263512135003</v>
      </c>
      <c r="D306" s="22">
        <v>7</v>
      </c>
      <c r="G306" s="27"/>
      <c r="H306" s="27"/>
      <c r="I306" s="179">
        <f t="shared" si="160"/>
        <v>5184</v>
      </c>
      <c r="J306" s="180">
        <f t="shared" si="161"/>
        <v>0.71886535846123956</v>
      </c>
      <c r="K306" s="179">
        <f t="shared" si="162"/>
        <v>1.369</v>
      </c>
      <c r="M306" s="218">
        <f t="shared" si="163"/>
        <v>6.3935907539506314</v>
      </c>
      <c r="P306" s="187">
        <f t="shared" si="164"/>
        <v>5468</v>
      </c>
      <c r="Q306" s="179">
        <f t="shared" si="165"/>
        <v>103.041</v>
      </c>
      <c r="S306" s="218">
        <f t="shared" si="166"/>
        <v>6.7487595474916793</v>
      </c>
      <c r="V306" s="187">
        <f t="shared" si="167"/>
        <v>5266</v>
      </c>
      <c r="W306" s="179">
        <f t="shared" si="168"/>
        <v>14.161</v>
      </c>
      <c r="Y306" s="218">
        <f t="shared" si="169"/>
        <v>7.0326242610280065</v>
      </c>
      <c r="AB306" s="187">
        <f t="shared" si="170"/>
        <v>5233</v>
      </c>
      <c r="AC306" s="179">
        <f t="shared" si="171"/>
        <v>7.3959999999999999</v>
      </c>
      <c r="AE306" s="218">
        <f t="shared" si="172"/>
        <v>7.2534703826845277</v>
      </c>
      <c r="AH306" s="187">
        <f t="shared" si="173"/>
        <v>5216</v>
      </c>
      <c r="AI306" s="179">
        <f t="shared" si="174"/>
        <v>4.7610000000000001</v>
      </c>
      <c r="AK306" s="218">
        <f t="shared" si="175"/>
        <v>7.4342573821331355</v>
      </c>
      <c r="AN306" s="187">
        <f t="shared" si="176"/>
        <v>5205</v>
      </c>
      <c r="AO306" s="179">
        <f t="shared" si="177"/>
        <v>3.3639999999999999</v>
      </c>
      <c r="AQ306" s="218">
        <f t="shared" si="178"/>
        <v>7.5873105060226154</v>
      </c>
      <c r="AT306" s="187">
        <f t="shared" si="179"/>
        <v>5198</v>
      </c>
      <c r="AU306" s="179">
        <f t="shared" si="180"/>
        <v>2.601</v>
      </c>
      <c r="AW306" s="218">
        <f t="shared" si="181"/>
        <v>7.7200179404322444</v>
      </c>
      <c r="AZ306" s="187">
        <f t="shared" si="182"/>
        <v>5192</v>
      </c>
      <c r="BA306" s="179">
        <f t="shared" si="183"/>
        <v>2.0249999999999999</v>
      </c>
      <c r="BC306" s="218">
        <f t="shared" si="184"/>
        <v>7.8371596500016754</v>
      </c>
      <c r="BF306" s="187">
        <f t="shared" si="185"/>
        <v>5188</v>
      </c>
      <c r="BG306" s="179">
        <f t="shared" si="186"/>
        <v>1.681</v>
      </c>
      <c r="BI306" s="218">
        <f t="shared" si="187"/>
        <v>7.9420068084898565</v>
      </c>
      <c r="BL306" s="187">
        <f t="shared" si="188"/>
        <v>5184</v>
      </c>
      <c r="BM306" s="179">
        <f t="shared" si="189"/>
        <v>1.369</v>
      </c>
    </row>
    <row r="307" spans="1:65" ht="15" customHeight="1">
      <c r="A307" s="21">
        <f t="shared" si="158"/>
        <v>2001</v>
      </c>
      <c r="B307" s="176">
        <f t="shared" si="158"/>
        <v>5014</v>
      </c>
      <c r="C307" s="191">
        <f t="shared" si="159"/>
        <v>8.0016899780991348</v>
      </c>
      <c r="D307" s="22">
        <v>8</v>
      </c>
      <c r="E307" s="99" t="s">
        <v>29</v>
      </c>
      <c r="F307" s="240">
        <f>EXP(F304)</f>
        <v>2361.3677993355441</v>
      </c>
      <c r="G307" s="27"/>
      <c r="H307" s="27"/>
      <c r="I307" s="179">
        <f t="shared" si="160"/>
        <v>5112</v>
      </c>
      <c r="J307" s="180">
        <f t="shared" si="161"/>
        <v>1.9545273234942162</v>
      </c>
      <c r="K307" s="179">
        <f t="shared" si="162"/>
        <v>9.6039999999999992</v>
      </c>
      <c r="M307" s="218">
        <f t="shared" si="163"/>
        <v>6.5944134597497781</v>
      </c>
      <c r="N307" s="97" t="s">
        <v>29</v>
      </c>
      <c r="O307" s="201">
        <f>EXP(O304)</f>
        <v>72.555903631519186</v>
      </c>
      <c r="P307" s="187">
        <f t="shared" si="164"/>
        <v>5410</v>
      </c>
      <c r="Q307" s="179">
        <f t="shared" si="165"/>
        <v>156.816</v>
      </c>
      <c r="S307" s="218">
        <f t="shared" si="166"/>
        <v>6.8936563546026353</v>
      </c>
      <c r="T307" s="97" t="s">
        <v>29</v>
      </c>
      <c r="U307" s="201">
        <f>EXP(U304)</f>
        <v>405.4171356573836</v>
      </c>
      <c r="V307" s="187">
        <f t="shared" si="167"/>
        <v>5201</v>
      </c>
      <c r="W307" s="179">
        <f t="shared" si="168"/>
        <v>34.969000000000001</v>
      </c>
      <c r="Y307" s="218">
        <f t="shared" si="169"/>
        <v>7.1436176027041212</v>
      </c>
      <c r="Z307" s="97" t="s">
        <v>29</v>
      </c>
      <c r="AA307" s="201">
        <f>EXP(AA304)</f>
        <v>677.44006583346629</v>
      </c>
      <c r="AB307" s="187">
        <f t="shared" si="170"/>
        <v>5165</v>
      </c>
      <c r="AC307" s="179">
        <f t="shared" si="171"/>
        <v>22.800999999999998</v>
      </c>
      <c r="AE307" s="218">
        <f t="shared" si="172"/>
        <v>7.3434262291473669</v>
      </c>
      <c r="AF307" s="97" t="s">
        <v>29</v>
      </c>
      <c r="AG307" s="201">
        <f>EXP(AG304)</f>
        <v>948.65394092784538</v>
      </c>
      <c r="AH307" s="187">
        <f t="shared" si="173"/>
        <v>5147</v>
      </c>
      <c r="AI307" s="179">
        <f t="shared" si="174"/>
        <v>17.689</v>
      </c>
      <c r="AK307" s="218">
        <f t="shared" si="175"/>
        <v>7.5098830611549134</v>
      </c>
      <c r="AL307" s="97" t="s">
        <v>29</v>
      </c>
      <c r="AM307" s="201">
        <f>EXP(AM304)</f>
        <v>1221.1696130963812</v>
      </c>
      <c r="AN307" s="187">
        <f t="shared" si="176"/>
        <v>5135</v>
      </c>
      <c r="AO307" s="179">
        <f t="shared" si="177"/>
        <v>14.641</v>
      </c>
      <c r="AQ307" s="218">
        <f t="shared" si="178"/>
        <v>7.6525456926939208</v>
      </c>
      <c r="AR307" s="97" t="s">
        <v>29</v>
      </c>
      <c r="AS307" s="201">
        <f>EXP(AS304)</f>
        <v>1494.9739224863772</v>
      </c>
      <c r="AT307" s="187">
        <f t="shared" si="179"/>
        <v>5127</v>
      </c>
      <c r="AU307" s="179">
        <f t="shared" si="180"/>
        <v>12.769</v>
      </c>
      <c r="AW307" s="218">
        <f t="shared" si="181"/>
        <v>7.7773736026578613</v>
      </c>
      <c r="AX307" s="97" t="s">
        <v>29</v>
      </c>
      <c r="AY307" s="201">
        <f>EXP(AY304)</f>
        <v>1769.8281382139839</v>
      </c>
      <c r="AZ307" s="187">
        <f t="shared" si="182"/>
        <v>5121</v>
      </c>
      <c r="BA307" s="179">
        <f t="shared" si="183"/>
        <v>11.449</v>
      </c>
      <c r="BC307" s="218">
        <f t="shared" si="184"/>
        <v>7.8883345007386536</v>
      </c>
      <c r="BD307" s="97" t="s">
        <v>29</v>
      </c>
      <c r="BE307" s="201">
        <f>EXP(BE304)</f>
        <v>2045.5104408957275</v>
      </c>
      <c r="BF307" s="187">
        <f t="shared" si="185"/>
        <v>5117</v>
      </c>
      <c r="BG307" s="179">
        <f t="shared" si="186"/>
        <v>10.609</v>
      </c>
      <c r="BI307" s="218">
        <f t="shared" si="187"/>
        <v>7.9882035970225758</v>
      </c>
      <c r="BJ307" s="97" t="s">
        <v>29</v>
      </c>
      <c r="BK307" s="201">
        <f>EXP(BK304)</f>
        <v>2321.8461298227826</v>
      </c>
      <c r="BL307" s="187">
        <f t="shared" si="188"/>
        <v>5113</v>
      </c>
      <c r="BM307" s="179">
        <f t="shared" si="189"/>
        <v>9.8010000000000002</v>
      </c>
    </row>
    <row r="308" spans="1:65" ht="15" customHeight="1">
      <c r="A308" s="21">
        <f t="shared" si="158"/>
        <v>2002</v>
      </c>
      <c r="B308" s="176">
        <f t="shared" si="158"/>
        <v>4897</v>
      </c>
      <c r="C308" s="191">
        <f t="shared" si="159"/>
        <v>8.0401246644483795</v>
      </c>
      <c r="D308" s="22">
        <v>9</v>
      </c>
      <c r="E308" s="99" t="s">
        <v>30</v>
      </c>
      <c r="F308" s="42">
        <f>EXP(F305)</f>
        <v>1.0254699062161818</v>
      </c>
      <c r="G308" s="27"/>
      <c r="H308" s="27"/>
      <c r="I308" s="179">
        <f t="shared" si="160"/>
        <v>5039</v>
      </c>
      <c r="J308" s="180">
        <f t="shared" si="161"/>
        <v>2.8997345313457221</v>
      </c>
      <c r="K308" s="179">
        <f t="shared" si="162"/>
        <v>20.164000000000001</v>
      </c>
      <c r="M308" s="218">
        <f t="shared" si="163"/>
        <v>6.7428806357919031</v>
      </c>
      <c r="N308" s="97" t="s">
        <v>30</v>
      </c>
      <c r="O308" s="42">
        <f>EXP(O305)</f>
        <v>1.2107520622784866</v>
      </c>
      <c r="P308" s="187">
        <f t="shared" si="164"/>
        <v>5339</v>
      </c>
      <c r="Q308" s="179">
        <f t="shared" si="165"/>
        <v>195.364</v>
      </c>
      <c r="S308" s="218">
        <f t="shared" si="166"/>
        <v>7.0057890192535028</v>
      </c>
      <c r="T308" s="97" t="s">
        <v>30</v>
      </c>
      <c r="U308" s="42">
        <f>EXP(U305)</f>
        <v>1.0885172833201306</v>
      </c>
      <c r="V308" s="187">
        <f t="shared" si="167"/>
        <v>5130</v>
      </c>
      <c r="W308" s="179">
        <f t="shared" si="168"/>
        <v>54.289000000000001</v>
      </c>
      <c r="Y308" s="218">
        <f t="shared" si="169"/>
        <v>7.2320103316647586</v>
      </c>
      <c r="Z308" s="97" t="s">
        <v>30</v>
      </c>
      <c r="AA308" s="42">
        <f>EXP(AA305)</f>
        <v>1.0642153308473654</v>
      </c>
      <c r="AB308" s="187">
        <f t="shared" si="170"/>
        <v>5094</v>
      </c>
      <c r="AC308" s="179">
        <f t="shared" si="171"/>
        <v>38.808999999999997</v>
      </c>
      <c r="AE308" s="218">
        <f t="shared" si="172"/>
        <v>7.4163784791929279</v>
      </c>
      <c r="AF308" s="97" t="s">
        <v>30</v>
      </c>
      <c r="AG308" s="42">
        <f>EXP(AG305)</f>
        <v>1.051066744661725</v>
      </c>
      <c r="AH308" s="187">
        <f t="shared" si="173"/>
        <v>5075</v>
      </c>
      <c r="AI308" s="179">
        <f t="shared" si="174"/>
        <v>31.684000000000001</v>
      </c>
      <c r="AK308" s="218">
        <f t="shared" si="175"/>
        <v>7.5719884493774403</v>
      </c>
      <c r="AL308" s="97" t="s">
        <v>30</v>
      </c>
      <c r="AM308" s="42">
        <f>EXP(AM305)</f>
        <v>1.0425785979015871</v>
      </c>
      <c r="AN308" s="187">
        <f t="shared" si="176"/>
        <v>5063</v>
      </c>
      <c r="AO308" s="179">
        <f t="shared" si="177"/>
        <v>27.556000000000001</v>
      </c>
      <c r="AQ308" s="218">
        <f t="shared" si="178"/>
        <v>7.7066129139641966</v>
      </c>
      <c r="AR308" s="97" t="s">
        <v>30</v>
      </c>
      <c r="AS308" s="42">
        <f>EXP(AS305)</f>
        <v>1.0365838170574211</v>
      </c>
      <c r="AT308" s="187">
        <f t="shared" si="179"/>
        <v>5054</v>
      </c>
      <c r="AU308" s="179">
        <f t="shared" si="180"/>
        <v>24.649000000000001</v>
      </c>
      <c r="AW308" s="218">
        <f t="shared" si="181"/>
        <v>7.8252452914317745</v>
      </c>
      <c r="AX308" s="97" t="s">
        <v>30</v>
      </c>
      <c r="AY308" s="42">
        <f>EXP(AY305)</f>
        <v>1.0321027583065829</v>
      </c>
      <c r="AZ308" s="187">
        <f t="shared" si="182"/>
        <v>5048</v>
      </c>
      <c r="BA308" s="179">
        <f t="shared" si="183"/>
        <v>22.800999999999998</v>
      </c>
      <c r="BC308" s="218">
        <f t="shared" si="184"/>
        <v>7.931284761525891</v>
      </c>
      <c r="BD308" s="97" t="s">
        <v>30</v>
      </c>
      <c r="BE308" s="42">
        <f>EXP(BE305)</f>
        <v>1.0286172538146396</v>
      </c>
      <c r="BF308" s="187">
        <f t="shared" si="185"/>
        <v>5043</v>
      </c>
      <c r="BG308" s="179">
        <f t="shared" si="186"/>
        <v>21.315999999999999</v>
      </c>
      <c r="BI308" s="218">
        <f t="shared" si="187"/>
        <v>8.0271501068327744</v>
      </c>
      <c r="BJ308" s="97" t="s">
        <v>30</v>
      </c>
      <c r="BK308" s="42">
        <f>EXP(BK305)</f>
        <v>1.0258243829922176</v>
      </c>
      <c r="BL308" s="187">
        <f t="shared" si="188"/>
        <v>5039</v>
      </c>
      <c r="BM308" s="179">
        <f t="shared" si="189"/>
        <v>20.164000000000001</v>
      </c>
    </row>
    <row r="309" spans="1:65" ht="15" customHeight="1">
      <c r="A309" s="21">
        <f t="shared" si="158"/>
        <v>2003</v>
      </c>
      <c r="B309" s="176">
        <f t="shared" si="158"/>
        <v>4738</v>
      </c>
      <c r="C309" s="191">
        <f t="shared" si="159"/>
        <v>8.0900957831809599</v>
      </c>
      <c r="D309" s="22">
        <v>10</v>
      </c>
      <c r="E309" s="73"/>
      <c r="F309" s="23"/>
      <c r="G309" s="27"/>
      <c r="H309" s="27"/>
      <c r="I309" s="179">
        <f t="shared" si="160"/>
        <v>4963</v>
      </c>
      <c r="J309" s="180">
        <f t="shared" si="161"/>
        <v>4.7488391726466865</v>
      </c>
      <c r="K309" s="179">
        <f t="shared" si="162"/>
        <v>50.625</v>
      </c>
      <c r="M309" s="218">
        <f t="shared" si="163"/>
        <v>6.9147308927185627</v>
      </c>
      <c r="N309" s="23"/>
      <c r="O309" s="23"/>
      <c r="P309" s="187">
        <f t="shared" si="164"/>
        <v>5254</v>
      </c>
      <c r="Q309" s="179">
        <f t="shared" si="165"/>
        <v>266.25599999999997</v>
      </c>
      <c r="S309" s="218">
        <f t="shared" si="166"/>
        <v>7.1404530431011581</v>
      </c>
      <c r="T309" s="23"/>
      <c r="U309" s="23"/>
      <c r="V309" s="187">
        <f t="shared" si="167"/>
        <v>5053</v>
      </c>
      <c r="W309" s="179">
        <f t="shared" si="168"/>
        <v>99.224999999999994</v>
      </c>
      <c r="Y309" s="218">
        <f t="shared" si="169"/>
        <v>7.3408355541232746</v>
      </c>
      <c r="Z309" s="23"/>
      <c r="AA309" s="23"/>
      <c r="AB309" s="187">
        <f t="shared" si="170"/>
        <v>5018</v>
      </c>
      <c r="AC309" s="179">
        <f t="shared" si="171"/>
        <v>78.400000000000006</v>
      </c>
      <c r="AE309" s="218">
        <f t="shared" si="172"/>
        <v>7.5076900778199036</v>
      </c>
      <c r="AF309" s="23"/>
      <c r="AG309" s="23"/>
      <c r="AH309" s="187">
        <f t="shared" si="173"/>
        <v>4999</v>
      </c>
      <c r="AI309" s="179">
        <f t="shared" si="174"/>
        <v>68.120999999999995</v>
      </c>
      <c r="AK309" s="218">
        <f t="shared" si="175"/>
        <v>7.6506445514368968</v>
      </c>
      <c r="AL309" s="23"/>
      <c r="AM309" s="23"/>
      <c r="AN309" s="187">
        <f t="shared" si="176"/>
        <v>4987</v>
      </c>
      <c r="AO309" s="179">
        <f t="shared" si="177"/>
        <v>62.000999999999998</v>
      </c>
      <c r="AQ309" s="218">
        <f t="shared" si="178"/>
        <v>7.7756957499152453</v>
      </c>
      <c r="AR309" s="23"/>
      <c r="AS309" s="23"/>
      <c r="AT309" s="187">
        <f t="shared" si="179"/>
        <v>4979</v>
      </c>
      <c r="AU309" s="179">
        <f t="shared" si="180"/>
        <v>58.081000000000003</v>
      </c>
      <c r="AW309" s="218">
        <f t="shared" si="181"/>
        <v>7.8868329989550565</v>
      </c>
      <c r="AX309" s="23"/>
      <c r="AY309" s="23"/>
      <c r="AZ309" s="187">
        <f t="shared" si="182"/>
        <v>4972</v>
      </c>
      <c r="BA309" s="179">
        <f t="shared" si="183"/>
        <v>54.756</v>
      </c>
      <c r="BC309" s="218">
        <f t="shared" si="184"/>
        <v>7.9868449011613825</v>
      </c>
      <c r="BD309" s="23"/>
      <c r="BE309" s="23"/>
      <c r="BF309" s="187">
        <f t="shared" si="185"/>
        <v>4968</v>
      </c>
      <c r="BG309" s="179">
        <f t="shared" si="186"/>
        <v>52.9</v>
      </c>
      <c r="BI309" s="218">
        <f t="shared" si="187"/>
        <v>8.0777575637369203</v>
      </c>
      <c r="BJ309" s="23"/>
      <c r="BK309" s="23"/>
      <c r="BL309" s="187">
        <f t="shared" si="188"/>
        <v>4964</v>
      </c>
      <c r="BM309" s="179">
        <f t="shared" si="189"/>
        <v>51.076000000000001</v>
      </c>
    </row>
    <row r="310" spans="1:65" ht="15" customHeight="1">
      <c r="A310" s="21">
        <f t="shared" si="158"/>
        <v>2004</v>
      </c>
      <c r="B310" s="176">
        <f t="shared" si="158"/>
        <v>4707</v>
      </c>
      <c r="C310" s="191">
        <f t="shared" si="159"/>
        <v>8.0995542823763635</v>
      </c>
      <c r="D310" s="22">
        <v>11</v>
      </c>
      <c r="E310" s="347" t="s">
        <v>7</v>
      </c>
      <c r="F310" s="348"/>
      <c r="G310" s="357">
        <f>I299</f>
        <v>0.9284763721366005</v>
      </c>
      <c r="H310" s="358"/>
      <c r="I310" s="179">
        <f t="shared" si="160"/>
        <v>4886</v>
      </c>
      <c r="J310" s="180">
        <f t="shared" si="161"/>
        <v>3.8028468238793285</v>
      </c>
      <c r="K310" s="179">
        <f t="shared" si="162"/>
        <v>32.040999999999997</v>
      </c>
      <c r="M310" s="218">
        <f t="shared" si="163"/>
        <v>6.9450510637258338</v>
      </c>
      <c r="N310" s="23" t="s">
        <v>36</v>
      </c>
      <c r="O310" s="44">
        <f>P299</f>
        <v>0.65417656605160002</v>
      </c>
      <c r="P310" s="187">
        <f t="shared" si="164"/>
        <v>5150</v>
      </c>
      <c r="Q310" s="179">
        <f t="shared" si="165"/>
        <v>196.249</v>
      </c>
      <c r="S310" s="218">
        <f t="shared" si="166"/>
        <v>7.1647203787718574</v>
      </c>
      <c r="T310" s="23" t="s">
        <v>36</v>
      </c>
      <c r="U310" s="44">
        <f>V299</f>
        <v>0.83875560381938108</v>
      </c>
      <c r="V310" s="187">
        <f t="shared" si="167"/>
        <v>4969</v>
      </c>
      <c r="W310" s="179">
        <f t="shared" si="168"/>
        <v>68.644000000000005</v>
      </c>
      <c r="Y310" s="218">
        <f t="shared" si="169"/>
        <v>7.3607399030582776</v>
      </c>
      <c r="Z310" s="23" t="s">
        <v>36</v>
      </c>
      <c r="AA310" s="44">
        <f>AB299</f>
        <v>0.87543456797063579</v>
      </c>
      <c r="AB310" s="187">
        <f t="shared" si="170"/>
        <v>4937</v>
      </c>
      <c r="AC310" s="179">
        <f t="shared" si="171"/>
        <v>52.9</v>
      </c>
      <c r="AE310" s="218">
        <f t="shared" si="172"/>
        <v>7.5245612262853596</v>
      </c>
      <c r="AF310" s="23" t="s">
        <v>36</v>
      </c>
      <c r="AG310" s="44">
        <f>AH299</f>
        <v>0.89450708722950267</v>
      </c>
      <c r="AH310" s="187">
        <f t="shared" si="173"/>
        <v>4919</v>
      </c>
      <c r="AI310" s="179">
        <f t="shared" si="174"/>
        <v>44.944000000000003</v>
      </c>
      <c r="AK310" s="218">
        <f t="shared" si="175"/>
        <v>7.6652847184713506</v>
      </c>
      <c r="AL310" s="23" t="s">
        <v>36</v>
      </c>
      <c r="AM310" s="44">
        <f>AN299</f>
        <v>0.90621948124324603</v>
      </c>
      <c r="AN310" s="187">
        <f t="shared" si="176"/>
        <v>4908</v>
      </c>
      <c r="AO310" s="179">
        <f t="shared" si="177"/>
        <v>40.401000000000003</v>
      </c>
      <c r="AQ310" s="218">
        <f t="shared" si="178"/>
        <v>7.7886260656250315</v>
      </c>
      <c r="AR310" s="23" t="s">
        <v>36</v>
      </c>
      <c r="AS310" s="44">
        <f>AT299</f>
        <v>0.91430604792302383</v>
      </c>
      <c r="AT310" s="187">
        <f t="shared" si="179"/>
        <v>4900</v>
      </c>
      <c r="AU310" s="179">
        <f t="shared" si="180"/>
        <v>37.249000000000002</v>
      </c>
      <c r="AW310" s="218">
        <f t="shared" si="181"/>
        <v>7.8984110928115987</v>
      </c>
      <c r="AX310" s="23" t="s">
        <v>36</v>
      </c>
      <c r="AY310" s="44">
        <f>AZ299</f>
        <v>0.92007476211233563</v>
      </c>
      <c r="AZ310" s="187">
        <f t="shared" si="182"/>
        <v>4895</v>
      </c>
      <c r="BA310" s="179">
        <f t="shared" si="183"/>
        <v>35.344000000000001</v>
      </c>
      <c r="BC310" s="218">
        <f t="shared" si="184"/>
        <v>7.9973268229980974</v>
      </c>
      <c r="BD310" s="23" t="s">
        <v>36</v>
      </c>
      <c r="BE310" s="44">
        <f>BF299</f>
        <v>0.9245777583229926</v>
      </c>
      <c r="BF310" s="187">
        <f t="shared" si="185"/>
        <v>4890</v>
      </c>
      <c r="BG310" s="179">
        <f t="shared" si="186"/>
        <v>33.488999999999997</v>
      </c>
      <c r="BI310" s="218">
        <f t="shared" si="187"/>
        <v>8.0873329264733513</v>
      </c>
      <c r="BJ310" s="23" t="s">
        <v>36</v>
      </c>
      <c r="BK310" s="44">
        <f>BL299</f>
        <v>0.92806339354513001</v>
      </c>
      <c r="BL310" s="187">
        <f t="shared" si="188"/>
        <v>4886</v>
      </c>
      <c r="BM310" s="179">
        <f t="shared" si="189"/>
        <v>32.040999999999997</v>
      </c>
    </row>
    <row r="311" spans="1:65" ht="15" customHeight="1">
      <c r="A311" s="21">
        <f t="shared" si="158"/>
        <v>2005</v>
      </c>
      <c r="B311" s="176">
        <f t="shared" si="158"/>
        <v>4679</v>
      </c>
      <c r="C311" s="191">
        <f t="shared" si="159"/>
        <v>8.1080212213767471</v>
      </c>
      <c r="D311" s="22">
        <v>12</v>
      </c>
      <c r="E311" s="347" t="s">
        <v>8</v>
      </c>
      <c r="F311" s="348"/>
      <c r="G311" s="355">
        <f>SUM(K300:K319)</f>
        <v>291.45299999999997</v>
      </c>
      <c r="H311" s="356"/>
      <c r="I311" s="179">
        <f t="shared" si="160"/>
        <v>4807</v>
      </c>
      <c r="J311" s="180">
        <f t="shared" si="161"/>
        <v>2.7356272707843554</v>
      </c>
      <c r="K311" s="179">
        <f t="shared" si="162"/>
        <v>16.384</v>
      </c>
      <c r="M311" s="218">
        <f t="shared" si="163"/>
        <v>6.9716686047257896</v>
      </c>
      <c r="N311" s="23" t="s">
        <v>37</v>
      </c>
      <c r="O311" s="201">
        <f>SUM(Q300:Q319)</f>
        <v>8020.49</v>
      </c>
      <c r="P311" s="187">
        <f t="shared" si="164"/>
        <v>5025</v>
      </c>
      <c r="Q311" s="179">
        <f t="shared" si="165"/>
        <v>119.71599999999999</v>
      </c>
      <c r="S311" s="218">
        <f t="shared" si="166"/>
        <v>7.1861443045223252</v>
      </c>
      <c r="T311" s="23" t="s">
        <v>37</v>
      </c>
      <c r="U311" s="201">
        <f>SUM(W300:W319)</f>
        <v>942.875</v>
      </c>
      <c r="V311" s="187">
        <f t="shared" si="167"/>
        <v>4878</v>
      </c>
      <c r="W311" s="179">
        <f t="shared" si="168"/>
        <v>39.600999999999999</v>
      </c>
      <c r="Y311" s="218">
        <f t="shared" si="169"/>
        <v>7.3783837129967145</v>
      </c>
      <c r="Z311" s="23" t="s">
        <v>37</v>
      </c>
      <c r="AA311" s="201">
        <f>SUM(AC300:AC319)</f>
        <v>607.59899999999993</v>
      </c>
      <c r="AB311" s="187">
        <f t="shared" si="170"/>
        <v>4850</v>
      </c>
      <c r="AC311" s="179">
        <f t="shared" si="171"/>
        <v>29.241</v>
      </c>
      <c r="AE311" s="218">
        <f t="shared" si="172"/>
        <v>7.5395588293010301</v>
      </c>
      <c r="AF311" s="23" t="s">
        <v>37</v>
      </c>
      <c r="AG311" s="201">
        <f>SUM(AI300:AI319)</f>
        <v>476.40599999999995</v>
      </c>
      <c r="AH311" s="187">
        <f t="shared" si="173"/>
        <v>4835</v>
      </c>
      <c r="AI311" s="179">
        <f t="shared" si="174"/>
        <v>24.335999999999999</v>
      </c>
      <c r="AK311" s="218">
        <f t="shared" si="175"/>
        <v>7.6783263565068856</v>
      </c>
      <c r="AL311" s="23" t="s">
        <v>37</v>
      </c>
      <c r="AM311" s="201">
        <f>SUM(AO300:AO319)</f>
        <v>406.60200000000003</v>
      </c>
      <c r="AN311" s="187">
        <f t="shared" si="176"/>
        <v>4826</v>
      </c>
      <c r="AO311" s="179">
        <f t="shared" si="177"/>
        <v>21.609000000000002</v>
      </c>
      <c r="AQ311" s="218">
        <f t="shared" si="178"/>
        <v>7.8001630703929603</v>
      </c>
      <c r="AR311" s="23" t="s">
        <v>37</v>
      </c>
      <c r="AS311" s="201">
        <f>SUM(AU300:AU319)</f>
        <v>362.22100000000006</v>
      </c>
      <c r="AT311" s="187">
        <f t="shared" si="179"/>
        <v>4819</v>
      </c>
      <c r="AU311" s="179">
        <f t="shared" si="180"/>
        <v>19.600000000000001</v>
      </c>
      <c r="AW311" s="218">
        <f t="shared" si="181"/>
        <v>7.9087547387832462</v>
      </c>
      <c r="AX311" s="23" t="s">
        <v>37</v>
      </c>
      <c r="AY311" s="201">
        <f>SUM(BA300:BA319)</f>
        <v>332.41800000000001</v>
      </c>
      <c r="AZ311" s="187">
        <f t="shared" si="182"/>
        <v>4814</v>
      </c>
      <c r="BA311" s="179">
        <f t="shared" si="183"/>
        <v>18.225000000000001</v>
      </c>
      <c r="BC311" s="218">
        <f t="shared" si="184"/>
        <v>8.006700845440367</v>
      </c>
      <c r="BD311" s="23" t="s">
        <v>37</v>
      </c>
      <c r="BE311" s="201">
        <f>SUM(BG300:BG319)</f>
        <v>310.16899999999998</v>
      </c>
      <c r="BF311" s="187">
        <f t="shared" si="185"/>
        <v>4810</v>
      </c>
      <c r="BG311" s="179">
        <f t="shared" si="186"/>
        <v>17.161000000000001</v>
      </c>
      <c r="BI311" s="218">
        <f t="shared" si="187"/>
        <v>8.0959035329611009</v>
      </c>
      <c r="BJ311" s="23" t="s">
        <v>37</v>
      </c>
      <c r="BK311" s="201">
        <f>SUM(BM300:BM319)</f>
        <v>293.43399999999997</v>
      </c>
      <c r="BL311" s="187">
        <f t="shared" si="188"/>
        <v>4807</v>
      </c>
      <c r="BM311" s="179">
        <f t="shared" si="189"/>
        <v>16.384</v>
      </c>
    </row>
    <row r="312" spans="1:65" ht="15" customHeight="1">
      <c r="A312" s="21">
        <f t="shared" si="158"/>
        <v>2006</v>
      </c>
      <c r="B312" s="176">
        <f t="shared" si="158"/>
        <v>4639</v>
      </c>
      <c r="C312" s="191">
        <f t="shared" si="159"/>
        <v>8.1199938277251054</v>
      </c>
      <c r="D312" s="22">
        <v>13</v>
      </c>
      <c r="E312" s="347" t="s">
        <v>9</v>
      </c>
      <c r="F312" s="348"/>
      <c r="G312" s="355">
        <f>SUM(K310:K319)</f>
        <v>157.05099999999999</v>
      </c>
      <c r="H312" s="356"/>
      <c r="I312" s="179">
        <f t="shared" si="160"/>
        <v>4725</v>
      </c>
      <c r="J312" s="180">
        <f t="shared" si="161"/>
        <v>1.8538478120284543</v>
      </c>
      <c r="K312" s="179">
        <f t="shared" si="162"/>
        <v>7.3959999999999999</v>
      </c>
      <c r="M312" s="218">
        <f t="shared" si="163"/>
        <v>7.0085051820822803</v>
      </c>
      <c r="O312" s="100"/>
      <c r="P312" s="187">
        <f t="shared" si="164"/>
        <v>4873</v>
      </c>
      <c r="Q312" s="179">
        <f t="shared" si="165"/>
        <v>54.756</v>
      </c>
      <c r="S312" s="218">
        <f t="shared" si="166"/>
        <v>7.215975002651466</v>
      </c>
      <c r="U312" s="100"/>
      <c r="V312" s="187">
        <f t="shared" si="167"/>
        <v>4779</v>
      </c>
      <c r="W312" s="179">
        <f t="shared" si="168"/>
        <v>19.600000000000001</v>
      </c>
      <c r="Y312" s="218">
        <f t="shared" si="169"/>
        <v>7.4030610910900911</v>
      </c>
      <c r="AA312" s="100"/>
      <c r="AB312" s="187">
        <f t="shared" si="170"/>
        <v>4759</v>
      </c>
      <c r="AC312" s="179">
        <f t="shared" si="171"/>
        <v>14.4</v>
      </c>
      <c r="AE312" s="218">
        <f t="shared" si="172"/>
        <v>7.560601162768557</v>
      </c>
      <c r="AG312" s="100"/>
      <c r="AH312" s="187">
        <f t="shared" si="173"/>
        <v>4747</v>
      </c>
      <c r="AI312" s="179">
        <f t="shared" si="174"/>
        <v>11.664</v>
      </c>
      <c r="AK312" s="218">
        <f t="shared" si="175"/>
        <v>7.6966670815264617</v>
      </c>
      <c r="AM312" s="100"/>
      <c r="AN312" s="187">
        <f t="shared" si="176"/>
        <v>4740</v>
      </c>
      <c r="AO312" s="179">
        <f t="shared" si="177"/>
        <v>10.201000000000001</v>
      </c>
      <c r="AQ312" s="218">
        <f t="shared" si="178"/>
        <v>7.8164169836918012</v>
      </c>
      <c r="AS312" s="100"/>
      <c r="AT312" s="187">
        <f t="shared" si="179"/>
        <v>4735</v>
      </c>
      <c r="AU312" s="179">
        <f t="shared" si="180"/>
        <v>9.2159999999999993</v>
      </c>
      <c r="AW312" s="218">
        <f t="shared" si="181"/>
        <v>7.9233482119301542</v>
      </c>
      <c r="AY312" s="100"/>
      <c r="AZ312" s="187">
        <f t="shared" si="182"/>
        <v>4731</v>
      </c>
      <c r="BA312" s="179">
        <f t="shared" si="183"/>
        <v>8.4640000000000004</v>
      </c>
      <c r="BC312" s="218">
        <f t="shared" si="184"/>
        <v>8.019941687677365</v>
      </c>
      <c r="BE312" s="100"/>
      <c r="BF312" s="187">
        <f t="shared" si="185"/>
        <v>4728</v>
      </c>
      <c r="BG312" s="179">
        <f t="shared" si="186"/>
        <v>7.9210000000000003</v>
      </c>
      <c r="BI312" s="218">
        <f t="shared" si="187"/>
        <v>8.1080212213767471</v>
      </c>
      <c r="BK312" s="100"/>
      <c r="BL312" s="187">
        <f t="shared" si="188"/>
        <v>4726</v>
      </c>
      <c r="BM312" s="179">
        <f t="shared" si="189"/>
        <v>7.569</v>
      </c>
    </row>
    <row r="313" spans="1:65" ht="15" customHeight="1">
      <c r="A313" s="21">
        <f t="shared" si="158"/>
        <v>2007</v>
      </c>
      <c r="B313" s="176">
        <f t="shared" si="158"/>
        <v>4576</v>
      </c>
      <c r="C313" s="191">
        <f t="shared" si="159"/>
        <v>8.1385647372616319</v>
      </c>
      <c r="D313" s="22">
        <v>14</v>
      </c>
      <c r="E313" s="347" t="s">
        <v>10</v>
      </c>
      <c r="F313" s="348"/>
      <c r="G313" s="349">
        <f>SUM(J300:J319)/D319</f>
        <v>2.0999960553807808</v>
      </c>
      <c r="H313" s="350"/>
      <c r="I313" s="179">
        <f t="shared" si="160"/>
        <v>4642</v>
      </c>
      <c r="J313" s="180">
        <f t="shared" si="161"/>
        <v>1.4423076923076923</v>
      </c>
      <c r="K313" s="179">
        <f t="shared" si="162"/>
        <v>4.3559999999999999</v>
      </c>
      <c r="M313" s="218">
        <f t="shared" si="163"/>
        <v>7.063903961472068</v>
      </c>
      <c r="P313" s="187">
        <f t="shared" si="164"/>
        <v>4690</v>
      </c>
      <c r="Q313" s="179">
        <f t="shared" si="165"/>
        <v>12.996</v>
      </c>
      <c r="S313" s="218">
        <f t="shared" si="166"/>
        <v>7.2612250919719212</v>
      </c>
      <c r="V313" s="187">
        <f t="shared" si="167"/>
        <v>4671</v>
      </c>
      <c r="W313" s="179">
        <f t="shared" si="168"/>
        <v>9.0250000000000004</v>
      </c>
      <c r="Y313" s="218">
        <f t="shared" si="169"/>
        <v>7.4407337073892608</v>
      </c>
      <c r="AB313" s="187">
        <f t="shared" si="170"/>
        <v>4661</v>
      </c>
      <c r="AC313" s="179">
        <f t="shared" si="171"/>
        <v>7.2249999999999996</v>
      </c>
      <c r="AE313" s="218">
        <f t="shared" si="172"/>
        <v>7.5928702878448178</v>
      </c>
      <c r="AH313" s="187">
        <f t="shared" si="173"/>
        <v>4655</v>
      </c>
      <c r="AI313" s="179">
        <f t="shared" si="174"/>
        <v>6.2409999999999997</v>
      </c>
      <c r="AK313" s="218">
        <f t="shared" si="175"/>
        <v>7.7248884393230739</v>
      </c>
      <c r="AN313" s="187">
        <f t="shared" si="176"/>
        <v>4651</v>
      </c>
      <c r="AO313" s="179">
        <f t="shared" si="177"/>
        <v>5.625</v>
      </c>
      <c r="AQ313" s="218">
        <f t="shared" si="178"/>
        <v>7.8414929244600131</v>
      </c>
      <c r="AT313" s="187">
        <f t="shared" si="179"/>
        <v>4648</v>
      </c>
      <c r="AU313" s="179">
        <f t="shared" si="180"/>
        <v>5.1840000000000002</v>
      </c>
      <c r="AW313" s="218">
        <f t="shared" si="181"/>
        <v>7.9459095986131327</v>
      </c>
      <c r="AZ313" s="187">
        <f t="shared" si="182"/>
        <v>4645</v>
      </c>
      <c r="BA313" s="179">
        <f t="shared" si="183"/>
        <v>4.7610000000000001</v>
      </c>
      <c r="BC313" s="218">
        <f t="shared" si="184"/>
        <v>8.0404468813031098</v>
      </c>
      <c r="BF313" s="187">
        <f t="shared" si="185"/>
        <v>4644</v>
      </c>
      <c r="BG313" s="179">
        <f t="shared" si="186"/>
        <v>4.6239999999999997</v>
      </c>
      <c r="BI313" s="218">
        <f t="shared" si="187"/>
        <v>8.1268137207261137</v>
      </c>
      <c r="BL313" s="187">
        <f t="shared" si="188"/>
        <v>4642</v>
      </c>
      <c r="BM313" s="179">
        <f t="shared" si="189"/>
        <v>4.3559999999999999</v>
      </c>
    </row>
    <row r="314" spans="1:65" ht="15" customHeight="1">
      <c r="A314" s="21">
        <f t="shared" si="158"/>
        <v>2008</v>
      </c>
      <c r="B314" s="176">
        <f t="shared" si="158"/>
        <v>4562</v>
      </c>
      <c r="C314" s="191">
        <f t="shared" si="159"/>
        <v>8.1426451859427953</v>
      </c>
      <c r="D314" s="22">
        <v>15</v>
      </c>
      <c r="E314" s="347" t="s">
        <v>11</v>
      </c>
      <c r="F314" s="348"/>
      <c r="G314" s="349">
        <f>SUM(J310:J319)/10</f>
        <v>2.3297131270746667</v>
      </c>
      <c r="H314" s="350"/>
      <c r="I314" s="179">
        <f t="shared" si="160"/>
        <v>4556</v>
      </c>
      <c r="J314" s="180">
        <f t="shared" si="161"/>
        <v>0.131521262604121</v>
      </c>
      <c r="K314" s="179">
        <f t="shared" si="162"/>
        <v>3.5999999999999997E-2</v>
      </c>
      <c r="M314" s="218">
        <f t="shared" si="163"/>
        <v>7.0758088639783869</v>
      </c>
      <c r="N314" s="23"/>
      <c r="O314" s="57"/>
      <c r="P314" s="187">
        <f t="shared" si="164"/>
        <v>4467</v>
      </c>
      <c r="Q314" s="179">
        <f t="shared" si="165"/>
        <v>9.0250000000000004</v>
      </c>
      <c r="S314" s="218">
        <f t="shared" si="166"/>
        <v>7.2710085382809924</v>
      </c>
      <c r="T314" s="23"/>
      <c r="U314" s="57"/>
      <c r="V314" s="187">
        <f t="shared" si="167"/>
        <v>4553</v>
      </c>
      <c r="W314" s="179">
        <f t="shared" si="168"/>
        <v>8.1000000000000003E-2</v>
      </c>
      <c r="Y314" s="218">
        <f t="shared" si="169"/>
        <v>7.4489161025442003</v>
      </c>
      <c r="Z314" s="23"/>
      <c r="AA314" s="57"/>
      <c r="AB314" s="187">
        <f t="shared" si="170"/>
        <v>4557</v>
      </c>
      <c r="AC314" s="179">
        <f t="shared" si="171"/>
        <v>2.5000000000000001E-2</v>
      </c>
      <c r="AE314" s="218">
        <f t="shared" si="172"/>
        <v>7.5999019592084984</v>
      </c>
      <c r="AF314" s="23"/>
      <c r="AG314" s="57"/>
      <c r="AH314" s="187">
        <f t="shared" si="173"/>
        <v>4558</v>
      </c>
      <c r="AI314" s="179">
        <f t="shared" si="174"/>
        <v>1.6E-2</v>
      </c>
      <c r="AK314" s="218">
        <f t="shared" si="175"/>
        <v>7.7310531440071273</v>
      </c>
      <c r="AL314" s="23"/>
      <c r="AM314" s="57"/>
      <c r="AN314" s="187">
        <f t="shared" si="176"/>
        <v>4558</v>
      </c>
      <c r="AO314" s="179">
        <f t="shared" si="177"/>
        <v>1.6E-2</v>
      </c>
      <c r="AQ314" s="218">
        <f t="shared" si="178"/>
        <v>7.8469809821387884</v>
      </c>
      <c r="AR314" s="23"/>
      <c r="AS314" s="57"/>
      <c r="AT314" s="187">
        <f t="shared" si="179"/>
        <v>4557</v>
      </c>
      <c r="AU314" s="179">
        <f t="shared" si="180"/>
        <v>2.5000000000000001E-2</v>
      </c>
      <c r="AW314" s="218">
        <f t="shared" si="181"/>
        <v>7.950854857719988</v>
      </c>
      <c r="AX314" s="23"/>
      <c r="AY314" s="57"/>
      <c r="AZ314" s="187">
        <f t="shared" si="182"/>
        <v>4557</v>
      </c>
      <c r="BA314" s="179">
        <f t="shared" si="183"/>
        <v>2.5000000000000001E-2</v>
      </c>
      <c r="BC314" s="218">
        <f t="shared" si="184"/>
        <v>8.044947049617722</v>
      </c>
      <c r="BD314" s="23"/>
      <c r="BE314" s="57"/>
      <c r="BF314" s="187">
        <f t="shared" si="185"/>
        <v>4557</v>
      </c>
      <c r="BG314" s="179">
        <f t="shared" si="186"/>
        <v>2.5000000000000001E-2</v>
      </c>
      <c r="BI314" s="218">
        <f t="shared" si="187"/>
        <v>8.1309423022318779</v>
      </c>
      <c r="BJ314" s="23"/>
      <c r="BK314" s="57"/>
      <c r="BL314" s="187">
        <f t="shared" si="188"/>
        <v>4556</v>
      </c>
      <c r="BM314" s="179">
        <f t="shared" si="189"/>
        <v>3.5999999999999997E-2</v>
      </c>
    </row>
    <row r="315" spans="1:65" ht="15" customHeight="1">
      <c r="A315" s="21">
        <f t="shared" si="158"/>
        <v>2009</v>
      </c>
      <c r="B315" s="176">
        <f t="shared" si="158"/>
        <v>4473</v>
      </c>
      <c r="C315" s="191">
        <f t="shared" si="159"/>
        <v>8.1682029302360526</v>
      </c>
      <c r="D315" s="22">
        <v>16</v>
      </c>
      <c r="E315" s="73"/>
      <c r="F315" s="57"/>
      <c r="G315" s="27"/>
      <c r="H315" s="27"/>
      <c r="I315" s="179">
        <f t="shared" si="160"/>
        <v>4469</v>
      </c>
      <c r="J315" s="180">
        <f t="shared" si="161"/>
        <v>8.94254415381176E-2</v>
      </c>
      <c r="K315" s="179">
        <f t="shared" si="162"/>
        <v>1.6E-2</v>
      </c>
      <c r="M315" s="218">
        <f t="shared" si="163"/>
        <v>7.1483457439000677</v>
      </c>
      <c r="N315" s="23"/>
      <c r="O315" s="57"/>
      <c r="P315" s="187">
        <f t="shared" si="164"/>
        <v>4198</v>
      </c>
      <c r="Q315" s="179">
        <f t="shared" si="165"/>
        <v>75.625</v>
      </c>
      <c r="S315" s="218">
        <f t="shared" si="166"/>
        <v>7.3310603052186325</v>
      </c>
      <c r="T315" s="23"/>
      <c r="U315" s="57"/>
      <c r="V315" s="187">
        <f t="shared" si="167"/>
        <v>4425</v>
      </c>
      <c r="W315" s="179">
        <f t="shared" si="168"/>
        <v>2.3039999999999998</v>
      </c>
      <c r="Y315" s="218">
        <f t="shared" si="169"/>
        <v>7.4994232905922287</v>
      </c>
      <c r="Z315" s="23"/>
      <c r="AA315" s="57"/>
      <c r="AB315" s="187">
        <f t="shared" si="170"/>
        <v>4446</v>
      </c>
      <c r="AC315" s="179">
        <f t="shared" si="171"/>
        <v>0.72899999999999998</v>
      </c>
      <c r="AE315" s="218">
        <f t="shared" si="172"/>
        <v>7.6434829070772006</v>
      </c>
      <c r="AF315" s="23"/>
      <c r="AG315" s="57"/>
      <c r="AH315" s="187">
        <f t="shared" si="173"/>
        <v>4455</v>
      </c>
      <c r="AI315" s="179">
        <f t="shared" si="174"/>
        <v>0.32400000000000001</v>
      </c>
      <c r="AK315" s="218">
        <f t="shared" si="175"/>
        <v>7.7693786095139838</v>
      </c>
      <c r="AL315" s="23"/>
      <c r="AM315" s="57"/>
      <c r="AN315" s="187">
        <f t="shared" si="176"/>
        <v>4460</v>
      </c>
      <c r="AO315" s="179">
        <f t="shared" si="177"/>
        <v>0.16900000000000001</v>
      </c>
      <c r="AQ315" s="218">
        <f t="shared" si="178"/>
        <v>7.8811822022271016</v>
      </c>
      <c r="AR315" s="23"/>
      <c r="AS315" s="57"/>
      <c r="AT315" s="187">
        <f t="shared" si="179"/>
        <v>4464</v>
      </c>
      <c r="AU315" s="179">
        <f t="shared" si="180"/>
        <v>8.1000000000000003E-2</v>
      </c>
      <c r="AW315" s="218">
        <f t="shared" si="181"/>
        <v>7.9817332866918855</v>
      </c>
      <c r="AX315" s="23"/>
      <c r="AY315" s="57"/>
      <c r="AZ315" s="187">
        <f t="shared" si="182"/>
        <v>4466</v>
      </c>
      <c r="BA315" s="179">
        <f t="shared" si="183"/>
        <v>4.9000000000000002E-2</v>
      </c>
      <c r="BC315" s="218">
        <f t="shared" si="184"/>
        <v>8.0730911996931543</v>
      </c>
      <c r="BD315" s="23"/>
      <c r="BE315" s="57"/>
      <c r="BF315" s="187">
        <f t="shared" si="185"/>
        <v>4467</v>
      </c>
      <c r="BG315" s="179">
        <f t="shared" si="186"/>
        <v>3.5999999999999997E-2</v>
      </c>
      <c r="BI315" s="218">
        <f t="shared" si="187"/>
        <v>8.156797046675651</v>
      </c>
      <c r="BJ315" s="23"/>
      <c r="BK315" s="57"/>
      <c r="BL315" s="187">
        <f t="shared" si="188"/>
        <v>4469</v>
      </c>
      <c r="BM315" s="179">
        <f t="shared" si="189"/>
        <v>1.6E-2</v>
      </c>
    </row>
    <row r="316" spans="1:65" ht="15" customHeight="1">
      <c r="A316" s="21">
        <f t="shared" ref="A316:B331" si="190">A271</f>
        <v>2010</v>
      </c>
      <c r="B316" s="176">
        <f t="shared" si="190"/>
        <v>4432</v>
      </c>
      <c r="C316" s="191">
        <f t="shared" si="159"/>
        <v>8.1797604936999004</v>
      </c>
      <c r="D316" s="22">
        <v>17</v>
      </c>
      <c r="E316" s="73"/>
      <c r="F316" s="57"/>
      <c r="G316" s="27"/>
      <c r="H316" s="27"/>
      <c r="I316" s="179">
        <f t="shared" si="160"/>
        <v>4379</v>
      </c>
      <c r="J316" s="180">
        <f t="shared" si="161"/>
        <v>1.1958483754512634</v>
      </c>
      <c r="K316" s="179">
        <f t="shared" si="162"/>
        <v>2.8090000000000002</v>
      </c>
      <c r="M316" s="218">
        <f t="shared" si="163"/>
        <v>7.180069874302796</v>
      </c>
      <c r="N316" s="23"/>
      <c r="O316" s="57"/>
      <c r="P316" s="187">
        <f t="shared" si="164"/>
        <v>3872</v>
      </c>
      <c r="Q316" s="179">
        <f t="shared" si="165"/>
        <v>313.60000000000002</v>
      </c>
      <c r="S316" s="218">
        <f t="shared" si="166"/>
        <v>7.357556200910353</v>
      </c>
      <c r="T316" s="23"/>
      <c r="U316" s="57"/>
      <c r="V316" s="187">
        <f t="shared" si="167"/>
        <v>4286</v>
      </c>
      <c r="W316" s="179">
        <f t="shared" si="168"/>
        <v>21.315999999999999</v>
      </c>
      <c r="Y316" s="218">
        <f t="shared" si="169"/>
        <v>7.5218592522016294</v>
      </c>
      <c r="Z316" s="23"/>
      <c r="AA316" s="57"/>
      <c r="AB316" s="187">
        <f t="shared" si="170"/>
        <v>4328</v>
      </c>
      <c r="AC316" s="179">
        <f t="shared" si="171"/>
        <v>10.816000000000001</v>
      </c>
      <c r="AE316" s="218">
        <f t="shared" si="172"/>
        <v>7.6629378504615353</v>
      </c>
      <c r="AF316" s="23"/>
      <c r="AG316" s="57"/>
      <c r="AH316" s="187">
        <f t="shared" si="173"/>
        <v>4348</v>
      </c>
      <c r="AI316" s="179">
        <f t="shared" si="174"/>
        <v>7.056</v>
      </c>
      <c r="AK316" s="218">
        <f t="shared" si="175"/>
        <v>7.7865518064287116</v>
      </c>
      <c r="AL316" s="23"/>
      <c r="AM316" s="57"/>
      <c r="AN316" s="187">
        <f t="shared" si="176"/>
        <v>4359</v>
      </c>
      <c r="AO316" s="179">
        <f t="shared" si="177"/>
        <v>5.3289999999999997</v>
      </c>
      <c r="AQ316" s="218">
        <f t="shared" si="178"/>
        <v>7.8965527016430404</v>
      </c>
      <c r="AR316" s="23"/>
      <c r="AS316" s="57"/>
      <c r="AT316" s="187">
        <f t="shared" si="179"/>
        <v>4366</v>
      </c>
      <c r="AU316" s="179">
        <f t="shared" si="180"/>
        <v>4.3559999999999999</v>
      </c>
      <c r="AW316" s="218">
        <f t="shared" si="181"/>
        <v>7.9956436042872712</v>
      </c>
      <c r="AX316" s="23"/>
      <c r="AY316" s="57"/>
      <c r="AZ316" s="187">
        <f t="shared" si="182"/>
        <v>4372</v>
      </c>
      <c r="BA316" s="179">
        <f t="shared" si="183"/>
        <v>3.6</v>
      </c>
      <c r="BC316" s="218">
        <f t="shared" si="184"/>
        <v>8.0857947012815679</v>
      </c>
      <c r="BD316" s="23"/>
      <c r="BE316" s="57"/>
      <c r="BF316" s="187">
        <f t="shared" si="185"/>
        <v>4375</v>
      </c>
      <c r="BG316" s="179">
        <f t="shared" si="186"/>
        <v>3.2490000000000001</v>
      </c>
      <c r="BI316" s="218">
        <f t="shared" si="187"/>
        <v>8.1684864171266813</v>
      </c>
      <c r="BJ316" s="23"/>
      <c r="BK316" s="57"/>
      <c r="BL316" s="187">
        <f t="shared" si="188"/>
        <v>4378</v>
      </c>
      <c r="BM316" s="179">
        <f t="shared" si="189"/>
        <v>2.9159999999999999</v>
      </c>
    </row>
    <row r="317" spans="1:65" ht="15" customHeight="1">
      <c r="A317" s="21">
        <f t="shared" si="190"/>
        <v>2011</v>
      </c>
      <c r="B317" s="176">
        <f t="shared" si="190"/>
        <v>4437</v>
      </c>
      <c r="C317" s="191">
        <f t="shared" si="159"/>
        <v>8.1783581656058359</v>
      </c>
      <c r="D317" s="22">
        <v>18</v>
      </c>
      <c r="E317" s="73"/>
      <c r="F317" s="57"/>
      <c r="G317" s="27"/>
      <c r="H317" s="27"/>
      <c r="I317" s="179">
        <f t="shared" si="160"/>
        <v>4287</v>
      </c>
      <c r="J317" s="180">
        <f t="shared" si="161"/>
        <v>3.3806626098715347</v>
      </c>
      <c r="K317" s="179">
        <f t="shared" si="162"/>
        <v>22.5</v>
      </c>
      <c r="M317" s="218">
        <f t="shared" si="163"/>
        <v>7.1762545320171442</v>
      </c>
      <c r="N317" s="23"/>
      <c r="O317" s="57"/>
      <c r="P317" s="187">
        <f t="shared" si="164"/>
        <v>3477</v>
      </c>
      <c r="Q317" s="179">
        <f t="shared" si="165"/>
        <v>921.6</v>
      </c>
      <c r="S317" s="218">
        <f t="shared" si="166"/>
        <v>7.3543623304214769</v>
      </c>
      <c r="T317" s="23"/>
      <c r="U317" s="57"/>
      <c r="V317" s="187">
        <f t="shared" si="167"/>
        <v>4134</v>
      </c>
      <c r="W317" s="179">
        <f t="shared" si="168"/>
        <v>91.808999999999997</v>
      </c>
      <c r="Y317" s="218">
        <f t="shared" si="169"/>
        <v>7.5191499576698231</v>
      </c>
      <c r="Z317" s="23"/>
      <c r="AA317" s="57"/>
      <c r="AB317" s="187">
        <f t="shared" si="170"/>
        <v>4203</v>
      </c>
      <c r="AC317" s="179">
        <f t="shared" si="171"/>
        <v>54.756</v>
      </c>
      <c r="AE317" s="218">
        <f t="shared" si="172"/>
        <v>7.6605854617032563</v>
      </c>
      <c r="AF317" s="23"/>
      <c r="AG317" s="57"/>
      <c r="AH317" s="187">
        <f t="shared" si="173"/>
        <v>4235</v>
      </c>
      <c r="AI317" s="179">
        <f t="shared" si="174"/>
        <v>40.804000000000002</v>
      </c>
      <c r="AK317" s="218">
        <f t="shared" si="175"/>
        <v>7.7844732357364688</v>
      </c>
      <c r="AL317" s="23"/>
      <c r="AM317" s="57"/>
      <c r="AN317" s="187">
        <f t="shared" si="176"/>
        <v>4253</v>
      </c>
      <c r="AO317" s="179">
        <f t="shared" si="177"/>
        <v>33.856000000000002</v>
      </c>
      <c r="AQ317" s="218">
        <f t="shared" si="178"/>
        <v>7.8946908504256239</v>
      </c>
      <c r="AR317" s="23"/>
      <c r="AS317" s="57"/>
      <c r="AT317" s="187">
        <f t="shared" si="179"/>
        <v>4266</v>
      </c>
      <c r="AU317" s="179">
        <f t="shared" si="180"/>
        <v>29.241</v>
      </c>
      <c r="AW317" s="218">
        <f t="shared" si="181"/>
        <v>7.9939575475735651</v>
      </c>
      <c r="AX317" s="23"/>
      <c r="AY317" s="57"/>
      <c r="AZ317" s="187">
        <f t="shared" si="182"/>
        <v>4274</v>
      </c>
      <c r="BA317" s="179">
        <f t="shared" si="183"/>
        <v>26.568999999999999</v>
      </c>
      <c r="BC317" s="218">
        <f t="shared" si="184"/>
        <v>8.0842541063073181</v>
      </c>
      <c r="BD317" s="23"/>
      <c r="BE317" s="57"/>
      <c r="BF317" s="187">
        <f t="shared" si="185"/>
        <v>4281</v>
      </c>
      <c r="BG317" s="179">
        <f t="shared" si="186"/>
        <v>24.335999999999999</v>
      </c>
      <c r="BI317" s="218">
        <f t="shared" si="187"/>
        <v>8.1670681783412373</v>
      </c>
      <c r="BJ317" s="23"/>
      <c r="BK317" s="57"/>
      <c r="BL317" s="187">
        <f t="shared" si="188"/>
        <v>4286</v>
      </c>
      <c r="BM317" s="179">
        <f t="shared" si="189"/>
        <v>22.800999999999998</v>
      </c>
    </row>
    <row r="318" spans="1:65" ht="15" customHeight="1">
      <c r="A318" s="21">
        <f t="shared" si="190"/>
        <v>2012</v>
      </c>
      <c r="B318" s="176">
        <f t="shared" si="190"/>
        <v>4355</v>
      </c>
      <c r="C318" s="191">
        <f t="shared" si="159"/>
        <v>8.2011116444427579</v>
      </c>
      <c r="D318" s="22">
        <v>19</v>
      </c>
      <c r="E318" s="73"/>
      <c r="F318" s="57"/>
      <c r="G318" s="27"/>
      <c r="H318" s="27"/>
      <c r="I318" s="179">
        <f t="shared" si="160"/>
        <v>4192</v>
      </c>
      <c r="J318" s="180">
        <f t="shared" si="161"/>
        <v>3.7428243398392653</v>
      </c>
      <c r="K318" s="179">
        <f t="shared" si="162"/>
        <v>26.568999999999999</v>
      </c>
      <c r="M318" s="218">
        <f t="shared" si="163"/>
        <v>7.2370590261247374</v>
      </c>
      <c r="N318" s="23"/>
      <c r="O318" s="57"/>
      <c r="P318" s="187">
        <f t="shared" si="164"/>
        <v>2999</v>
      </c>
      <c r="Q318" s="179">
        <f t="shared" si="165"/>
        <v>1838.7360000000001</v>
      </c>
      <c r="S318" s="218">
        <f t="shared" si="166"/>
        <v>7.4054956631994724</v>
      </c>
      <c r="T318" s="23"/>
      <c r="U318" s="57"/>
      <c r="V318" s="187">
        <f t="shared" si="167"/>
        <v>3969</v>
      </c>
      <c r="W318" s="179">
        <f t="shared" si="168"/>
        <v>148.99600000000001</v>
      </c>
      <c r="Y318" s="218">
        <f t="shared" si="169"/>
        <v>7.5626812467218842</v>
      </c>
      <c r="Z318" s="23"/>
      <c r="AA318" s="57"/>
      <c r="AB318" s="187">
        <f t="shared" si="170"/>
        <v>4070</v>
      </c>
      <c r="AC318" s="179">
        <f t="shared" si="171"/>
        <v>81.224999999999994</v>
      </c>
      <c r="AE318" s="218">
        <f t="shared" si="172"/>
        <v>7.6984827878809465</v>
      </c>
      <c r="AF318" s="23"/>
      <c r="AG318" s="57"/>
      <c r="AH318" s="187">
        <f t="shared" si="173"/>
        <v>4116</v>
      </c>
      <c r="AI318" s="179">
        <f t="shared" si="174"/>
        <v>57.121000000000002</v>
      </c>
      <c r="AK318" s="218">
        <f t="shared" si="175"/>
        <v>7.8180279385307294</v>
      </c>
      <c r="AL318" s="23"/>
      <c r="AM318" s="57"/>
      <c r="AN318" s="187">
        <f t="shared" si="176"/>
        <v>4143</v>
      </c>
      <c r="AO318" s="179">
        <f t="shared" si="177"/>
        <v>44.944000000000003</v>
      </c>
      <c r="AQ318" s="218">
        <f t="shared" si="178"/>
        <v>7.9247959139564355</v>
      </c>
      <c r="AR318" s="23"/>
      <c r="AS318" s="57"/>
      <c r="AT318" s="187">
        <f t="shared" si="179"/>
        <v>4161</v>
      </c>
      <c r="AU318" s="179">
        <f t="shared" si="180"/>
        <v>37.636000000000003</v>
      </c>
      <c r="AW318" s="218">
        <f t="shared" si="181"/>
        <v>8.0212561801439968</v>
      </c>
      <c r="AX318" s="23"/>
      <c r="AY318" s="57"/>
      <c r="AZ318" s="187">
        <f t="shared" si="182"/>
        <v>4174</v>
      </c>
      <c r="BA318" s="179">
        <f t="shared" si="183"/>
        <v>32.761000000000003</v>
      </c>
      <c r="BC318" s="218">
        <f t="shared" si="184"/>
        <v>8.1092249530899547</v>
      </c>
      <c r="BD318" s="23"/>
      <c r="BE318" s="57"/>
      <c r="BF318" s="187">
        <f t="shared" si="185"/>
        <v>4184</v>
      </c>
      <c r="BG318" s="179">
        <f t="shared" si="186"/>
        <v>29.241</v>
      </c>
      <c r="BI318" s="218">
        <f t="shared" si="187"/>
        <v>8.1900770497190489</v>
      </c>
      <c r="BJ318" s="23"/>
      <c r="BK318" s="57"/>
      <c r="BL318" s="187">
        <f t="shared" si="188"/>
        <v>4191</v>
      </c>
      <c r="BM318" s="179">
        <f t="shared" si="189"/>
        <v>26.896000000000001</v>
      </c>
    </row>
    <row r="319" spans="1:65" ht="15" customHeight="1" thickBot="1">
      <c r="A319" s="30">
        <f t="shared" si="190"/>
        <v>2013</v>
      </c>
      <c r="B319" s="184">
        <f t="shared" si="190"/>
        <v>4307</v>
      </c>
      <c r="C319" s="219">
        <f t="shared" si="159"/>
        <v>8.2141944148525639</v>
      </c>
      <c r="D319" s="31">
        <v>20</v>
      </c>
      <c r="E319" s="101"/>
      <c r="F319" s="102"/>
      <c r="G319" s="32"/>
      <c r="H319" s="32"/>
      <c r="I319" s="185">
        <f t="shared" si="160"/>
        <v>4095</v>
      </c>
      <c r="J319" s="186">
        <f t="shared" si="161"/>
        <v>4.9222196424425348</v>
      </c>
      <c r="K319" s="185">
        <f t="shared" si="162"/>
        <v>44.944000000000003</v>
      </c>
      <c r="M319" s="220">
        <f t="shared" si="163"/>
        <v>7.2710085382809924</v>
      </c>
      <c r="N319" s="103"/>
      <c r="O319" s="102"/>
      <c r="P319" s="207">
        <f t="shared" si="164"/>
        <v>2420</v>
      </c>
      <c r="Q319" s="185">
        <f t="shared" si="165"/>
        <v>3560.7689999999998</v>
      </c>
      <c r="S319" s="220">
        <f t="shared" si="166"/>
        <v>7.4342573821331355</v>
      </c>
      <c r="T319" s="103"/>
      <c r="U319" s="102"/>
      <c r="V319" s="207">
        <f t="shared" si="167"/>
        <v>3789</v>
      </c>
      <c r="W319" s="185">
        <f t="shared" si="168"/>
        <v>268.32400000000001</v>
      </c>
      <c r="Y319" s="220">
        <f t="shared" si="169"/>
        <v>7.5873105060226154</v>
      </c>
      <c r="Z319" s="103"/>
      <c r="AA319" s="102"/>
      <c r="AB319" s="207">
        <f t="shared" si="170"/>
        <v>3928</v>
      </c>
      <c r="AC319" s="185">
        <f t="shared" si="171"/>
        <v>143.64099999999999</v>
      </c>
      <c r="AE319" s="220">
        <f t="shared" si="172"/>
        <v>7.7200179404322444</v>
      </c>
      <c r="AF319" s="103"/>
      <c r="AG319" s="102"/>
      <c r="AH319" s="207">
        <f t="shared" si="173"/>
        <v>3991</v>
      </c>
      <c r="AI319" s="185">
        <f t="shared" si="174"/>
        <v>99.855999999999995</v>
      </c>
      <c r="AK319" s="220">
        <f t="shared" si="175"/>
        <v>7.8371596500016754</v>
      </c>
      <c r="AL319" s="103"/>
      <c r="AM319" s="102"/>
      <c r="AN319" s="207">
        <f t="shared" si="176"/>
        <v>4028</v>
      </c>
      <c r="AO319" s="185">
        <f t="shared" si="177"/>
        <v>77.840999999999994</v>
      </c>
      <c r="AQ319" s="220">
        <f t="shared" si="178"/>
        <v>7.9420068084898565</v>
      </c>
      <c r="AR319" s="103"/>
      <c r="AS319" s="102"/>
      <c r="AT319" s="207">
        <f t="shared" si="179"/>
        <v>4053</v>
      </c>
      <c r="AU319" s="185">
        <f t="shared" si="180"/>
        <v>64.516000000000005</v>
      </c>
      <c r="AW319" s="220">
        <f t="shared" si="181"/>
        <v>8.0368967726850702</v>
      </c>
      <c r="AX319" s="103"/>
      <c r="AY319" s="102"/>
      <c r="AZ319" s="207">
        <f t="shared" si="182"/>
        <v>4070</v>
      </c>
      <c r="BA319" s="185">
        <f t="shared" si="183"/>
        <v>56.168999999999997</v>
      </c>
      <c r="BC319" s="220">
        <f t="shared" si="184"/>
        <v>8.12355783506165</v>
      </c>
      <c r="BD319" s="103"/>
      <c r="BE319" s="102"/>
      <c r="BF319" s="207">
        <f t="shared" si="185"/>
        <v>4084</v>
      </c>
      <c r="BG319" s="185">
        <f t="shared" si="186"/>
        <v>49.728999999999999</v>
      </c>
      <c r="BI319" s="220">
        <f t="shared" si="187"/>
        <v>8.2033040267952817</v>
      </c>
      <c r="BJ319" s="103"/>
      <c r="BK319" s="102"/>
      <c r="BL319" s="207">
        <f t="shared" si="188"/>
        <v>4094</v>
      </c>
      <c r="BM319" s="185">
        <f t="shared" si="189"/>
        <v>45.369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3996</v>
      </c>
      <c r="C320" s="221"/>
      <c r="D320" s="22">
        <v>21</v>
      </c>
      <c r="E320" s="73"/>
      <c r="F320" s="57"/>
      <c r="G320" s="27"/>
      <c r="H320" s="27"/>
      <c r="I320" s="179">
        <f t="shared" si="160"/>
        <v>3996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3894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3894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3789</v>
      </c>
      <c r="C322" s="221"/>
      <c r="D322" s="22">
        <v>23</v>
      </c>
      <c r="E322" s="200">
        <f>O302</f>
        <v>5745</v>
      </c>
      <c r="F322" s="203">
        <f>O310</f>
        <v>0.65417656605160002</v>
      </c>
      <c r="G322" s="364">
        <f>O311</f>
        <v>8020.49</v>
      </c>
      <c r="H322" s="365"/>
      <c r="I322" s="179">
        <f t="shared" si="160"/>
        <v>3789</v>
      </c>
      <c r="J322" s="187"/>
      <c r="K322" s="187"/>
      <c r="M322" s="200" t="str">
        <f>M276</f>
        <v>max(y) =</v>
      </c>
      <c r="N322" s="200">
        <f>N276</f>
        <v>5744</v>
      </c>
      <c r="S322" s="200" t="str">
        <f>S276</f>
        <v>max(y) =</v>
      </c>
      <c r="T322" s="200">
        <f>N322</f>
        <v>5744</v>
      </c>
      <c r="Y322" s="200" t="str">
        <f>Y276</f>
        <v>max(y) =</v>
      </c>
      <c r="Z322" s="200">
        <f>T322</f>
        <v>5744</v>
      </c>
      <c r="AE322" s="200" t="str">
        <f>AE276</f>
        <v>max(y) =</v>
      </c>
      <c r="AF322" s="200">
        <f>Z322</f>
        <v>5744</v>
      </c>
      <c r="AK322" s="200" t="str">
        <f>AK276</f>
        <v>max(y) =</v>
      </c>
      <c r="AL322" s="200">
        <f>AF322</f>
        <v>5744</v>
      </c>
      <c r="AQ322" s="200" t="str">
        <f>AQ276</f>
        <v>max(y) =</v>
      </c>
      <c r="AR322" s="200">
        <f>AL322</f>
        <v>5744</v>
      </c>
      <c r="AW322" s="200" t="str">
        <f>AW276</f>
        <v>max(y) =</v>
      </c>
      <c r="AX322" s="200">
        <f>AR322</f>
        <v>5744</v>
      </c>
      <c r="BC322" s="200" t="str">
        <f>BC276</f>
        <v>max(y) =</v>
      </c>
      <c r="BD322" s="200">
        <f>AX322</f>
        <v>5744</v>
      </c>
      <c r="BI322" s="200" t="str">
        <f>BI276</f>
        <v>max(y) =</v>
      </c>
      <c r="BJ322" s="200">
        <f>BD322</f>
        <v>5744</v>
      </c>
    </row>
    <row r="323" spans="1:62" ht="15" customHeight="1">
      <c r="A323" s="21">
        <f t="shared" si="190"/>
        <v>2017</v>
      </c>
      <c r="B323" s="176">
        <f t="shared" si="191"/>
        <v>3682</v>
      </c>
      <c r="C323" s="221"/>
      <c r="D323" s="22">
        <v>24</v>
      </c>
      <c r="E323" s="200">
        <f>U302</f>
        <v>6000</v>
      </c>
      <c r="F323" s="203">
        <f>U310</f>
        <v>0.83875560381938108</v>
      </c>
      <c r="G323" s="345">
        <f>U311</f>
        <v>942.875</v>
      </c>
      <c r="H323" s="346"/>
      <c r="I323" s="179">
        <f t="shared" si="160"/>
        <v>3682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3572</v>
      </c>
      <c r="C324" s="221"/>
      <c r="D324" s="22">
        <v>25</v>
      </c>
      <c r="E324" s="200">
        <f>AA302</f>
        <v>6280</v>
      </c>
      <c r="F324" s="203">
        <f>AA310</f>
        <v>0.87543456797063579</v>
      </c>
      <c r="G324" s="345">
        <f>AA311</f>
        <v>607.59899999999993</v>
      </c>
      <c r="H324" s="346"/>
      <c r="I324" s="179">
        <f t="shared" si="160"/>
        <v>3572</v>
      </c>
      <c r="J324" s="187"/>
      <c r="K324" s="187"/>
      <c r="M324" s="200" t="s">
        <v>60</v>
      </c>
      <c r="N324" s="214">
        <v>280</v>
      </c>
      <c r="S324" s="200" t="s">
        <v>60</v>
      </c>
      <c r="T324" s="214">
        <f>N324</f>
        <v>280</v>
      </c>
      <c r="Y324" s="200" t="s">
        <v>60</v>
      </c>
      <c r="Z324" s="214">
        <f>T324</f>
        <v>280</v>
      </c>
      <c r="AE324" s="200" t="s">
        <v>60</v>
      </c>
      <c r="AF324" s="214">
        <f>Z324</f>
        <v>280</v>
      </c>
      <c r="AK324" s="200" t="s">
        <v>60</v>
      </c>
      <c r="AL324" s="214">
        <f>AF324</f>
        <v>280</v>
      </c>
      <c r="AQ324" s="200" t="s">
        <v>60</v>
      </c>
      <c r="AR324" s="214">
        <f>AL324</f>
        <v>280</v>
      </c>
      <c r="AW324" s="200" t="s">
        <v>60</v>
      </c>
      <c r="AX324" s="214">
        <f>AR324</f>
        <v>280</v>
      </c>
      <c r="BC324" s="200" t="s">
        <v>60</v>
      </c>
      <c r="BD324" s="214">
        <f>AX324</f>
        <v>280</v>
      </c>
      <c r="BI324" s="200" t="s">
        <v>60</v>
      </c>
      <c r="BJ324" s="214">
        <f>BD324</f>
        <v>280</v>
      </c>
    </row>
    <row r="325" spans="1:62" ht="15" customHeight="1">
      <c r="A325" s="21">
        <f t="shared" si="190"/>
        <v>2019</v>
      </c>
      <c r="B325" s="176">
        <f t="shared" si="191"/>
        <v>3459</v>
      </c>
      <c r="C325" s="221"/>
      <c r="D325" s="22">
        <v>26</v>
      </c>
      <c r="E325" s="200">
        <f>AG302</f>
        <v>6560</v>
      </c>
      <c r="F325" s="203">
        <f>AG310</f>
        <v>0.89450708722950267</v>
      </c>
      <c r="G325" s="345">
        <f>AG311</f>
        <v>476.40599999999995</v>
      </c>
      <c r="H325" s="346"/>
      <c r="I325" s="179">
        <f t="shared" si="160"/>
        <v>3459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3343</v>
      </c>
      <c r="C326" s="221"/>
      <c r="D326" s="22">
        <v>27</v>
      </c>
      <c r="E326" s="200">
        <f>AM302</f>
        <v>6840</v>
      </c>
      <c r="F326" s="203">
        <f>AM310</f>
        <v>0.90621948124324603</v>
      </c>
      <c r="G326" s="345">
        <f>AM311</f>
        <v>406.60200000000003</v>
      </c>
      <c r="H326" s="346"/>
      <c r="I326" s="179">
        <f t="shared" si="160"/>
        <v>3343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3225</v>
      </c>
      <c r="C327" s="221"/>
      <c r="D327" s="22">
        <v>28</v>
      </c>
      <c r="E327" s="200">
        <f>AS302</f>
        <v>7120</v>
      </c>
      <c r="F327" s="203">
        <f>AS310</f>
        <v>0.91430604792302383</v>
      </c>
      <c r="G327" s="345">
        <f>AS311</f>
        <v>362.22100000000006</v>
      </c>
      <c r="H327" s="346"/>
      <c r="I327" s="179">
        <f t="shared" si="160"/>
        <v>3225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3103</v>
      </c>
      <c r="C328" s="221"/>
      <c r="D328" s="22">
        <v>29</v>
      </c>
      <c r="E328" s="200">
        <f>AY302</f>
        <v>7400</v>
      </c>
      <c r="F328" s="203">
        <f>AY310</f>
        <v>0.92007476211233563</v>
      </c>
      <c r="G328" s="345">
        <f>AY311</f>
        <v>332.41800000000001</v>
      </c>
      <c r="H328" s="346"/>
      <c r="I328" s="179">
        <f t="shared" si="160"/>
        <v>3103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2978</v>
      </c>
      <c r="C329" s="221"/>
      <c r="D329" s="22">
        <v>30</v>
      </c>
      <c r="E329" s="200">
        <f>BE302</f>
        <v>7680</v>
      </c>
      <c r="F329" s="203">
        <f>BE310</f>
        <v>0.9245777583229926</v>
      </c>
      <c r="G329" s="345">
        <f>BE311</f>
        <v>310.16899999999998</v>
      </c>
      <c r="H329" s="346"/>
      <c r="I329" s="179">
        <f t="shared" si="160"/>
        <v>2978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2850</v>
      </c>
      <c r="C330" s="221"/>
      <c r="D330" s="22">
        <v>31</v>
      </c>
      <c r="E330" s="200">
        <f>BK302</f>
        <v>7960</v>
      </c>
      <c r="F330" s="203">
        <f>BK310</f>
        <v>0.92806339354513001</v>
      </c>
      <c r="G330" s="345">
        <f>BK311</f>
        <v>293.43399999999997</v>
      </c>
      <c r="H330" s="346"/>
      <c r="I330" s="179">
        <f t="shared" si="160"/>
        <v>2850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2719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2719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2585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2585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2447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2447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2305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2305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2160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2160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2012</v>
      </c>
      <c r="C336" s="221"/>
      <c r="D336" s="22">
        <v>37</v>
      </c>
      <c r="E336" s="73"/>
      <c r="F336" s="57"/>
      <c r="G336" s="27"/>
      <c r="H336" s="27"/>
      <c r="I336" s="179">
        <f t="shared" si="160"/>
        <v>2012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1859</v>
      </c>
      <c r="C337" s="221"/>
      <c r="D337" s="22">
        <v>38</v>
      </c>
      <c r="E337" s="73"/>
      <c r="F337" s="57"/>
      <c r="G337" s="27"/>
      <c r="H337" s="27"/>
      <c r="I337" s="179">
        <f t="shared" si="160"/>
        <v>1859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1703</v>
      </c>
      <c r="C338" s="221"/>
      <c r="D338" s="22">
        <v>39</v>
      </c>
      <c r="E338" s="73"/>
      <c r="F338" s="57"/>
      <c r="G338" s="27"/>
      <c r="H338" s="27"/>
      <c r="I338" s="179">
        <f t="shared" si="160"/>
        <v>1703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1542</v>
      </c>
      <c r="C339" s="221"/>
      <c r="D339" s="22">
        <v>40</v>
      </c>
      <c r="E339" s="73"/>
      <c r="F339" s="57"/>
      <c r="G339" s="27"/>
      <c r="H339" s="27"/>
      <c r="I339" s="179">
        <f t="shared" si="160"/>
        <v>1542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1378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1378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1209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1209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92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9627</v>
      </c>
      <c r="C4" s="121">
        <f t="shared" ref="C4:C45" si="0">I75</f>
        <v>9378</v>
      </c>
      <c r="D4" s="122">
        <f t="shared" ref="D4:D45" si="1">I120</f>
        <v>9419</v>
      </c>
      <c r="E4" s="122">
        <f t="shared" ref="E4:E45" si="2">I165</f>
        <v>9790</v>
      </c>
      <c r="F4" s="123">
        <f t="shared" ref="F4:F45" si="3">I210</f>
        <v>10355</v>
      </c>
      <c r="G4" s="123">
        <f t="shared" ref="G4:G45" si="4">I255</f>
        <v>9363</v>
      </c>
      <c r="H4" s="123">
        <f t="shared" ref="H4:H45" si="5">I300</f>
        <v>9336</v>
      </c>
      <c r="I4" s="124">
        <f t="shared" ref="I4:I45" si="6">ROUND(SUMIF(C$46:H$46,"○",C4:H4),$G$1)</f>
        <v>9790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9537</v>
      </c>
      <c r="C5" s="121">
        <f t="shared" si="0"/>
        <v>9242</v>
      </c>
      <c r="D5" s="122">
        <f t="shared" si="1"/>
        <v>9264</v>
      </c>
      <c r="E5" s="122">
        <f t="shared" si="2"/>
        <v>9495</v>
      </c>
      <c r="F5" s="123">
        <f t="shared" si="3"/>
        <v>9533</v>
      </c>
      <c r="G5" s="123">
        <f t="shared" si="4"/>
        <v>9237</v>
      </c>
      <c r="H5" s="123">
        <f t="shared" si="5"/>
        <v>9223</v>
      </c>
      <c r="I5" s="124">
        <f t="shared" si="6"/>
        <v>9495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9192</v>
      </c>
      <c r="C6" s="121">
        <f t="shared" si="0"/>
        <v>9106</v>
      </c>
      <c r="D6" s="122">
        <f t="shared" si="1"/>
        <v>9112</v>
      </c>
      <c r="E6" s="122">
        <f t="shared" si="2"/>
        <v>9227</v>
      </c>
      <c r="F6" s="123">
        <f t="shared" si="3"/>
        <v>9084</v>
      </c>
      <c r="G6" s="123">
        <f t="shared" si="4"/>
        <v>9108</v>
      </c>
      <c r="H6" s="123">
        <f t="shared" si="5"/>
        <v>9107</v>
      </c>
      <c r="I6" s="124">
        <f t="shared" si="6"/>
        <v>9227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8990</v>
      </c>
      <c r="C7" s="121">
        <f t="shared" si="0"/>
        <v>8970</v>
      </c>
      <c r="D7" s="122">
        <f t="shared" si="1"/>
        <v>8962</v>
      </c>
      <c r="E7" s="122">
        <f t="shared" si="2"/>
        <v>8984</v>
      </c>
      <c r="F7" s="123">
        <f t="shared" si="3"/>
        <v>8777</v>
      </c>
      <c r="G7" s="123">
        <f t="shared" si="4"/>
        <v>8979</v>
      </c>
      <c r="H7" s="123">
        <f t="shared" si="5"/>
        <v>8988</v>
      </c>
      <c r="I7" s="124">
        <f t="shared" si="6"/>
        <v>8984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8909</v>
      </c>
      <c r="C8" s="121">
        <f t="shared" si="0"/>
        <v>8834</v>
      </c>
      <c r="D8" s="122">
        <f t="shared" si="1"/>
        <v>8814</v>
      </c>
      <c r="E8" s="122">
        <f t="shared" si="2"/>
        <v>8764</v>
      </c>
      <c r="F8" s="123">
        <f t="shared" si="3"/>
        <v>8547</v>
      </c>
      <c r="G8" s="123">
        <f t="shared" si="4"/>
        <v>8847</v>
      </c>
      <c r="H8" s="123">
        <f t="shared" si="5"/>
        <v>8867</v>
      </c>
      <c r="I8" s="124">
        <f t="shared" si="6"/>
        <v>8764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8736</v>
      </c>
      <c r="C9" s="121">
        <f t="shared" si="0"/>
        <v>8697</v>
      </c>
      <c r="D9" s="122">
        <f t="shared" si="1"/>
        <v>8669</v>
      </c>
      <c r="E9" s="122">
        <f t="shared" si="2"/>
        <v>8564</v>
      </c>
      <c r="F9" s="123">
        <f t="shared" si="3"/>
        <v>8363</v>
      </c>
      <c r="G9" s="123">
        <f t="shared" si="4"/>
        <v>8715</v>
      </c>
      <c r="H9" s="123">
        <f t="shared" si="5"/>
        <v>8742</v>
      </c>
      <c r="I9" s="124">
        <f t="shared" si="6"/>
        <v>8564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8615</v>
      </c>
      <c r="C10" s="121">
        <f t="shared" si="0"/>
        <v>8561</v>
      </c>
      <c r="D10" s="122">
        <f t="shared" si="1"/>
        <v>8527</v>
      </c>
      <c r="E10" s="122">
        <f t="shared" si="2"/>
        <v>8383</v>
      </c>
      <c r="F10" s="123">
        <f t="shared" si="3"/>
        <v>8211</v>
      </c>
      <c r="G10" s="123">
        <f t="shared" si="4"/>
        <v>8581</v>
      </c>
      <c r="H10" s="123">
        <f t="shared" si="5"/>
        <v>8615</v>
      </c>
      <c r="I10" s="124">
        <f t="shared" si="6"/>
        <v>8383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8288</v>
      </c>
      <c r="C11" s="121">
        <f t="shared" si="0"/>
        <v>8425</v>
      </c>
      <c r="D11" s="122">
        <f t="shared" si="1"/>
        <v>8386</v>
      </c>
      <c r="E11" s="122">
        <f t="shared" si="2"/>
        <v>8218</v>
      </c>
      <c r="F11" s="123">
        <f t="shared" si="3"/>
        <v>8081</v>
      </c>
      <c r="G11" s="123">
        <f t="shared" si="4"/>
        <v>8445</v>
      </c>
      <c r="H11" s="123">
        <f t="shared" si="5"/>
        <v>8484</v>
      </c>
      <c r="I11" s="124">
        <f t="shared" si="6"/>
        <v>8218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8078</v>
      </c>
      <c r="C12" s="121">
        <f t="shared" si="0"/>
        <v>8289</v>
      </c>
      <c r="D12" s="122">
        <f t="shared" si="1"/>
        <v>8248</v>
      </c>
      <c r="E12" s="122">
        <f t="shared" si="2"/>
        <v>8069</v>
      </c>
      <c r="F12" s="123">
        <f t="shared" si="3"/>
        <v>7969</v>
      </c>
      <c r="G12" s="123">
        <f t="shared" si="4"/>
        <v>8309</v>
      </c>
      <c r="H12" s="123">
        <f t="shared" si="5"/>
        <v>8351</v>
      </c>
      <c r="I12" s="124">
        <f t="shared" si="6"/>
        <v>8069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7736</v>
      </c>
      <c r="C13" s="121">
        <f t="shared" si="0"/>
        <v>8153</v>
      </c>
      <c r="D13" s="122">
        <f t="shared" si="1"/>
        <v>8112</v>
      </c>
      <c r="E13" s="122">
        <f t="shared" si="2"/>
        <v>7934</v>
      </c>
      <c r="F13" s="123">
        <f t="shared" si="3"/>
        <v>7869</v>
      </c>
      <c r="G13" s="123">
        <f t="shared" si="4"/>
        <v>8172</v>
      </c>
      <c r="H13" s="123">
        <f t="shared" si="5"/>
        <v>8214</v>
      </c>
      <c r="I13" s="124">
        <f t="shared" si="6"/>
        <v>7934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7764</v>
      </c>
      <c r="C14" s="121">
        <f t="shared" si="0"/>
        <v>8017</v>
      </c>
      <c r="D14" s="122">
        <f t="shared" si="1"/>
        <v>7979</v>
      </c>
      <c r="E14" s="122">
        <f t="shared" si="2"/>
        <v>7811</v>
      </c>
      <c r="F14" s="123">
        <f t="shared" si="3"/>
        <v>7780</v>
      </c>
      <c r="G14" s="123">
        <f t="shared" si="4"/>
        <v>8033</v>
      </c>
      <c r="H14" s="123">
        <f t="shared" si="5"/>
        <v>8074</v>
      </c>
      <c r="I14" s="124">
        <f t="shared" si="6"/>
        <v>7811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7673</v>
      </c>
      <c r="C15" s="121">
        <f t="shared" si="0"/>
        <v>7881</v>
      </c>
      <c r="D15" s="122">
        <f t="shared" si="1"/>
        <v>7847</v>
      </c>
      <c r="E15" s="122">
        <f t="shared" si="2"/>
        <v>7699</v>
      </c>
      <c r="F15" s="123">
        <f t="shared" si="3"/>
        <v>7700</v>
      </c>
      <c r="G15" s="123">
        <f t="shared" si="4"/>
        <v>7894</v>
      </c>
      <c r="H15" s="123">
        <f t="shared" si="5"/>
        <v>7930</v>
      </c>
      <c r="I15" s="124">
        <f t="shared" si="6"/>
        <v>7699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7564</v>
      </c>
      <c r="C16" s="121">
        <f t="shared" si="0"/>
        <v>7744</v>
      </c>
      <c r="D16" s="122">
        <f t="shared" si="1"/>
        <v>7718</v>
      </c>
      <c r="E16" s="122">
        <f t="shared" si="2"/>
        <v>7598</v>
      </c>
      <c r="F16" s="123">
        <f t="shared" si="3"/>
        <v>7627</v>
      </c>
      <c r="G16" s="123">
        <f t="shared" si="4"/>
        <v>7754</v>
      </c>
      <c r="H16" s="123">
        <f t="shared" si="5"/>
        <v>7783</v>
      </c>
      <c r="I16" s="124">
        <f t="shared" si="6"/>
        <v>7598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7433</v>
      </c>
      <c r="C17" s="121">
        <f t="shared" si="0"/>
        <v>7608</v>
      </c>
      <c r="D17" s="122">
        <f t="shared" si="1"/>
        <v>7591</v>
      </c>
      <c r="E17" s="122">
        <f t="shared" si="2"/>
        <v>7506</v>
      </c>
      <c r="F17" s="123">
        <f t="shared" si="3"/>
        <v>7560</v>
      </c>
      <c r="G17" s="123">
        <f t="shared" si="4"/>
        <v>7613</v>
      </c>
      <c r="H17" s="123">
        <f t="shared" si="5"/>
        <v>7632</v>
      </c>
      <c r="I17" s="124">
        <f t="shared" si="6"/>
        <v>7506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7348</v>
      </c>
      <c r="C18" s="121">
        <f t="shared" si="0"/>
        <v>7472</v>
      </c>
      <c r="D18" s="122">
        <f t="shared" si="1"/>
        <v>7466</v>
      </c>
      <c r="E18" s="122">
        <f t="shared" si="2"/>
        <v>7423</v>
      </c>
      <c r="F18" s="123">
        <f t="shared" si="3"/>
        <v>7498</v>
      </c>
      <c r="G18" s="123">
        <f t="shared" si="4"/>
        <v>7472</v>
      </c>
      <c r="H18" s="123">
        <f t="shared" si="5"/>
        <v>7478</v>
      </c>
      <c r="I18" s="124">
        <f t="shared" si="6"/>
        <v>7423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7308</v>
      </c>
      <c r="C19" s="121">
        <f t="shared" si="0"/>
        <v>7336</v>
      </c>
      <c r="D19" s="122">
        <f t="shared" si="1"/>
        <v>7343</v>
      </c>
      <c r="E19" s="122">
        <f t="shared" si="2"/>
        <v>7348</v>
      </c>
      <c r="F19" s="123">
        <f t="shared" si="3"/>
        <v>7440</v>
      </c>
      <c r="G19" s="123">
        <f t="shared" si="4"/>
        <v>7331</v>
      </c>
      <c r="H19" s="123">
        <f t="shared" si="5"/>
        <v>7320</v>
      </c>
      <c r="I19" s="124">
        <f t="shared" si="6"/>
        <v>7348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7311</v>
      </c>
      <c r="C20" s="121">
        <f t="shared" si="0"/>
        <v>7200</v>
      </c>
      <c r="D20" s="122">
        <f t="shared" si="1"/>
        <v>7223</v>
      </c>
      <c r="E20" s="122">
        <f t="shared" si="2"/>
        <v>7279</v>
      </c>
      <c r="F20" s="123">
        <f t="shared" si="3"/>
        <v>7387</v>
      </c>
      <c r="G20" s="123">
        <f t="shared" si="4"/>
        <v>7189</v>
      </c>
      <c r="H20" s="123">
        <f t="shared" si="5"/>
        <v>7158</v>
      </c>
      <c r="I20" s="124">
        <f t="shared" si="6"/>
        <v>7279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7237</v>
      </c>
      <c r="C21" s="121">
        <f t="shared" si="0"/>
        <v>7064</v>
      </c>
      <c r="D21" s="122">
        <f t="shared" si="1"/>
        <v>7104</v>
      </c>
      <c r="E21" s="122">
        <f t="shared" si="2"/>
        <v>7217</v>
      </c>
      <c r="F21" s="123">
        <f t="shared" si="3"/>
        <v>7337</v>
      </c>
      <c r="G21" s="123">
        <f t="shared" si="4"/>
        <v>7047</v>
      </c>
      <c r="H21" s="123">
        <f t="shared" si="5"/>
        <v>6992</v>
      </c>
      <c r="I21" s="124">
        <f t="shared" si="6"/>
        <v>7217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7175</v>
      </c>
      <c r="C22" s="121">
        <f t="shared" si="0"/>
        <v>6928</v>
      </c>
      <c r="D22" s="122">
        <f t="shared" si="1"/>
        <v>6987</v>
      </c>
      <c r="E22" s="122">
        <f t="shared" si="2"/>
        <v>7161</v>
      </c>
      <c r="F22" s="123">
        <f t="shared" si="3"/>
        <v>7289</v>
      </c>
      <c r="G22" s="123">
        <f t="shared" si="4"/>
        <v>6906</v>
      </c>
      <c r="H22" s="123">
        <f t="shared" si="5"/>
        <v>6822</v>
      </c>
      <c r="I22" s="124">
        <f t="shared" si="6"/>
        <v>7161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7175</v>
      </c>
      <c r="C23" s="130">
        <f t="shared" si="0"/>
        <v>6791</v>
      </c>
      <c r="D23" s="131">
        <f t="shared" si="1"/>
        <v>6872</v>
      </c>
      <c r="E23" s="131">
        <f t="shared" si="2"/>
        <v>7110</v>
      </c>
      <c r="F23" s="132">
        <f t="shared" si="3"/>
        <v>7245</v>
      </c>
      <c r="G23" s="132">
        <f t="shared" si="4"/>
        <v>6764</v>
      </c>
      <c r="H23" s="132">
        <f t="shared" si="5"/>
        <v>6648</v>
      </c>
      <c r="I23" s="133">
        <f t="shared" si="6"/>
        <v>7110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6655</v>
      </c>
      <c r="D24" s="140">
        <f t="shared" si="1"/>
        <v>6759</v>
      </c>
      <c r="E24" s="139">
        <f t="shared" si="2"/>
        <v>7063</v>
      </c>
      <c r="F24" s="139">
        <f t="shared" si="3"/>
        <v>7203</v>
      </c>
      <c r="G24" s="139">
        <f t="shared" si="4"/>
        <v>6622</v>
      </c>
      <c r="H24" s="139">
        <f t="shared" si="5"/>
        <v>6470</v>
      </c>
      <c r="I24" s="251">
        <f t="shared" si="6"/>
        <v>7063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6519</v>
      </c>
      <c r="D25" s="255">
        <f t="shared" si="1"/>
        <v>6647</v>
      </c>
      <c r="E25" s="254">
        <f t="shared" si="2"/>
        <v>7021</v>
      </c>
      <c r="F25" s="254">
        <f t="shared" si="3"/>
        <v>7163</v>
      </c>
      <c r="G25" s="254">
        <f t="shared" si="4"/>
        <v>6481</v>
      </c>
      <c r="H25" s="254">
        <f t="shared" si="5"/>
        <v>6288</v>
      </c>
      <c r="I25" s="256">
        <f t="shared" si="6"/>
        <v>7021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6383</v>
      </c>
      <c r="D26" s="255">
        <f t="shared" si="1"/>
        <v>6538</v>
      </c>
      <c r="E26" s="254">
        <f t="shared" si="2"/>
        <v>6983</v>
      </c>
      <c r="F26" s="254">
        <f t="shared" si="3"/>
        <v>7125</v>
      </c>
      <c r="G26" s="254">
        <f t="shared" si="4"/>
        <v>6340</v>
      </c>
      <c r="H26" s="254">
        <f t="shared" si="5"/>
        <v>6101</v>
      </c>
      <c r="I26" s="256">
        <f t="shared" si="6"/>
        <v>6983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6247</v>
      </c>
      <c r="D27" s="255">
        <f t="shared" si="1"/>
        <v>6430</v>
      </c>
      <c r="E27" s="254">
        <f t="shared" si="2"/>
        <v>6948</v>
      </c>
      <c r="F27" s="254">
        <f t="shared" si="3"/>
        <v>7089</v>
      </c>
      <c r="G27" s="254">
        <f t="shared" si="4"/>
        <v>6200</v>
      </c>
      <c r="H27" s="254">
        <f t="shared" si="5"/>
        <v>5909</v>
      </c>
      <c r="I27" s="256">
        <f t="shared" si="6"/>
        <v>6948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6111</v>
      </c>
      <c r="D28" s="255">
        <f t="shared" si="1"/>
        <v>6324</v>
      </c>
      <c r="E28" s="254">
        <f t="shared" si="2"/>
        <v>6917</v>
      </c>
      <c r="F28" s="254">
        <f t="shared" si="3"/>
        <v>7055</v>
      </c>
      <c r="G28" s="254">
        <f t="shared" si="4"/>
        <v>6060</v>
      </c>
      <c r="H28" s="254">
        <f t="shared" si="5"/>
        <v>5713</v>
      </c>
      <c r="I28" s="256">
        <f t="shared" si="6"/>
        <v>6917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5974</v>
      </c>
      <c r="D29" s="140">
        <f t="shared" si="1"/>
        <v>6220</v>
      </c>
      <c r="E29" s="139">
        <f t="shared" si="2"/>
        <v>6889</v>
      </c>
      <c r="F29" s="139">
        <f t="shared" si="3"/>
        <v>7022</v>
      </c>
      <c r="G29" s="139">
        <f t="shared" si="4"/>
        <v>5921</v>
      </c>
      <c r="H29" s="139">
        <f t="shared" si="5"/>
        <v>5512</v>
      </c>
      <c r="I29" s="251">
        <f t="shared" si="6"/>
        <v>6889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5838</v>
      </c>
      <c r="D30" s="255">
        <f t="shared" si="1"/>
        <v>6118</v>
      </c>
      <c r="E30" s="254">
        <f t="shared" si="2"/>
        <v>6863</v>
      </c>
      <c r="F30" s="254">
        <f t="shared" si="3"/>
        <v>6990</v>
      </c>
      <c r="G30" s="254">
        <f t="shared" si="4"/>
        <v>5783</v>
      </c>
      <c r="H30" s="254">
        <f t="shared" si="5"/>
        <v>5307</v>
      </c>
      <c r="I30" s="256">
        <f t="shared" si="6"/>
        <v>6863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5702</v>
      </c>
      <c r="D31" s="255">
        <f t="shared" si="1"/>
        <v>6017</v>
      </c>
      <c r="E31" s="254">
        <f t="shared" si="2"/>
        <v>6839</v>
      </c>
      <c r="F31" s="254">
        <f t="shared" si="3"/>
        <v>6960</v>
      </c>
      <c r="G31" s="254">
        <f t="shared" si="4"/>
        <v>5646</v>
      </c>
      <c r="H31" s="254">
        <f t="shared" si="5"/>
        <v>5096</v>
      </c>
      <c r="I31" s="256">
        <f t="shared" si="6"/>
        <v>6839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5566</v>
      </c>
      <c r="D32" s="255">
        <f t="shared" si="1"/>
        <v>5918</v>
      </c>
      <c r="E32" s="254">
        <f t="shared" si="2"/>
        <v>6818</v>
      </c>
      <c r="F32" s="254">
        <f t="shared" si="3"/>
        <v>6931</v>
      </c>
      <c r="G32" s="254">
        <f t="shared" si="4"/>
        <v>5510</v>
      </c>
      <c r="H32" s="254">
        <f t="shared" si="5"/>
        <v>4880</v>
      </c>
      <c r="I32" s="256">
        <f t="shared" si="6"/>
        <v>6818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5430</v>
      </c>
      <c r="D33" s="255">
        <f t="shared" si="1"/>
        <v>5821</v>
      </c>
      <c r="E33" s="254">
        <f t="shared" si="2"/>
        <v>6799</v>
      </c>
      <c r="F33" s="254">
        <f t="shared" si="3"/>
        <v>6903</v>
      </c>
      <c r="G33" s="254">
        <f t="shared" si="4"/>
        <v>5375</v>
      </c>
      <c r="H33" s="254">
        <f t="shared" si="5"/>
        <v>4659</v>
      </c>
      <c r="I33" s="256">
        <f t="shared" si="6"/>
        <v>6799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5294</v>
      </c>
      <c r="D34" s="140">
        <f t="shared" si="1"/>
        <v>5725</v>
      </c>
      <c r="E34" s="139">
        <f t="shared" si="2"/>
        <v>6781</v>
      </c>
      <c r="F34" s="139">
        <f t="shared" si="3"/>
        <v>6876</v>
      </c>
      <c r="G34" s="139">
        <f t="shared" si="4"/>
        <v>5241</v>
      </c>
      <c r="H34" s="139">
        <f t="shared" si="5"/>
        <v>4433</v>
      </c>
      <c r="I34" s="251">
        <f t="shared" si="6"/>
        <v>6781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5158</v>
      </c>
      <c r="D35" s="255">
        <f t="shared" si="1"/>
        <v>5631</v>
      </c>
      <c r="E35" s="254">
        <f t="shared" si="2"/>
        <v>6765</v>
      </c>
      <c r="F35" s="254">
        <f t="shared" si="3"/>
        <v>6850</v>
      </c>
      <c r="G35" s="254">
        <f t="shared" si="4"/>
        <v>5109</v>
      </c>
      <c r="H35" s="254">
        <f t="shared" si="5"/>
        <v>4201</v>
      </c>
      <c r="I35" s="256">
        <f t="shared" si="6"/>
        <v>6765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5021</v>
      </c>
      <c r="D36" s="255">
        <f t="shared" si="1"/>
        <v>5538</v>
      </c>
      <c r="E36" s="254">
        <f t="shared" si="2"/>
        <v>6751</v>
      </c>
      <c r="F36" s="254">
        <f t="shared" si="3"/>
        <v>6825</v>
      </c>
      <c r="G36" s="254">
        <f t="shared" si="4"/>
        <v>4978</v>
      </c>
      <c r="H36" s="254">
        <f t="shared" si="5"/>
        <v>3963</v>
      </c>
      <c r="I36" s="256">
        <f t="shared" si="6"/>
        <v>6751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4885</v>
      </c>
      <c r="D37" s="255">
        <f t="shared" si="1"/>
        <v>5447</v>
      </c>
      <c r="E37" s="254">
        <f t="shared" si="2"/>
        <v>6738</v>
      </c>
      <c r="F37" s="254">
        <f t="shared" si="3"/>
        <v>6801</v>
      </c>
      <c r="G37" s="254">
        <f t="shared" si="4"/>
        <v>4849</v>
      </c>
      <c r="H37" s="254">
        <f t="shared" si="5"/>
        <v>3720</v>
      </c>
      <c r="I37" s="256">
        <f t="shared" si="6"/>
        <v>6738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4749</v>
      </c>
      <c r="D38" s="255">
        <f t="shared" si="1"/>
        <v>5357</v>
      </c>
      <c r="E38" s="254">
        <f t="shared" si="2"/>
        <v>6726</v>
      </c>
      <c r="F38" s="254">
        <f t="shared" si="3"/>
        <v>6777</v>
      </c>
      <c r="G38" s="254">
        <f t="shared" si="4"/>
        <v>4721</v>
      </c>
      <c r="H38" s="254">
        <f t="shared" si="5"/>
        <v>3471</v>
      </c>
      <c r="I38" s="256">
        <f t="shared" si="6"/>
        <v>6726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4613</v>
      </c>
      <c r="D39" s="140">
        <f t="shared" si="1"/>
        <v>5269</v>
      </c>
      <c r="E39" s="139">
        <f t="shared" si="2"/>
        <v>6715</v>
      </c>
      <c r="F39" s="139">
        <f t="shared" si="3"/>
        <v>6755</v>
      </c>
      <c r="G39" s="139">
        <f t="shared" si="4"/>
        <v>4595</v>
      </c>
      <c r="H39" s="139">
        <f t="shared" si="5"/>
        <v>3216</v>
      </c>
      <c r="I39" s="251">
        <f t="shared" si="6"/>
        <v>6715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4477</v>
      </c>
      <c r="D40" s="255">
        <f t="shared" si="1"/>
        <v>5182</v>
      </c>
      <c r="E40" s="254">
        <f t="shared" si="2"/>
        <v>6705</v>
      </c>
      <c r="F40" s="254">
        <f t="shared" si="3"/>
        <v>6733</v>
      </c>
      <c r="G40" s="254">
        <f t="shared" si="4"/>
        <v>4471</v>
      </c>
      <c r="H40" s="254">
        <f t="shared" si="5"/>
        <v>2955</v>
      </c>
      <c r="I40" s="256">
        <f t="shared" si="6"/>
        <v>6705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4341</v>
      </c>
      <c r="D41" s="255">
        <f t="shared" si="1"/>
        <v>5097</v>
      </c>
      <c r="E41" s="254">
        <f t="shared" si="2"/>
        <v>6697</v>
      </c>
      <c r="F41" s="254">
        <f t="shared" si="3"/>
        <v>6711</v>
      </c>
      <c r="G41" s="254">
        <f t="shared" si="4"/>
        <v>4348</v>
      </c>
      <c r="H41" s="254">
        <f t="shared" si="5"/>
        <v>2687</v>
      </c>
      <c r="I41" s="256">
        <f t="shared" si="6"/>
        <v>6697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4205</v>
      </c>
      <c r="D42" s="255">
        <f t="shared" si="1"/>
        <v>5013</v>
      </c>
      <c r="E42" s="254">
        <f t="shared" si="2"/>
        <v>6689</v>
      </c>
      <c r="F42" s="254">
        <f t="shared" si="3"/>
        <v>6691</v>
      </c>
      <c r="G42" s="254">
        <f t="shared" si="4"/>
        <v>4228</v>
      </c>
      <c r="H42" s="254">
        <f t="shared" si="5"/>
        <v>2413</v>
      </c>
      <c r="I42" s="256">
        <f t="shared" si="6"/>
        <v>6689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4068</v>
      </c>
      <c r="D43" s="255">
        <f t="shared" si="1"/>
        <v>4931</v>
      </c>
      <c r="E43" s="254">
        <f t="shared" si="2"/>
        <v>6681</v>
      </c>
      <c r="F43" s="254">
        <f t="shared" si="3"/>
        <v>6670</v>
      </c>
      <c r="G43" s="254">
        <f t="shared" si="4"/>
        <v>4109</v>
      </c>
      <c r="H43" s="254">
        <f t="shared" si="5"/>
        <v>2132</v>
      </c>
      <c r="I43" s="256">
        <f t="shared" si="6"/>
        <v>6681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3932</v>
      </c>
      <c r="D44" s="140">
        <f t="shared" si="1"/>
        <v>4849</v>
      </c>
      <c r="E44" s="139">
        <f t="shared" si="2"/>
        <v>6675</v>
      </c>
      <c r="F44" s="139">
        <f t="shared" si="3"/>
        <v>6651</v>
      </c>
      <c r="G44" s="261">
        <f t="shared" si="4"/>
        <v>3992</v>
      </c>
      <c r="H44" s="261">
        <f t="shared" si="5"/>
        <v>1844</v>
      </c>
      <c r="I44" s="251">
        <f t="shared" si="6"/>
        <v>6675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3796</v>
      </c>
      <c r="D45" s="140">
        <f t="shared" si="1"/>
        <v>4770</v>
      </c>
      <c r="E45" s="139">
        <f t="shared" si="2"/>
        <v>6669</v>
      </c>
      <c r="F45" s="139">
        <f t="shared" si="3"/>
        <v>6632</v>
      </c>
      <c r="G45" s="261">
        <f t="shared" si="4"/>
        <v>3878</v>
      </c>
      <c r="H45" s="261">
        <f t="shared" si="5"/>
        <v>1550</v>
      </c>
      <c r="I45" s="251">
        <f t="shared" si="6"/>
        <v>6669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0.93611457202404336</v>
      </c>
      <c r="D47" s="232">
        <f>G129</f>
        <v>0.95358623397301334</v>
      </c>
      <c r="E47" s="232">
        <f>G175</f>
        <v>0.98484905750295959</v>
      </c>
      <c r="F47" s="232">
        <f>H219</f>
        <v>0.91124719238208907</v>
      </c>
      <c r="G47" s="245">
        <f>G265</f>
        <v>0.92891215057715848</v>
      </c>
      <c r="H47" s="245">
        <f>G310</f>
        <v>0.90512576413478563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841.23599999999999</v>
      </c>
      <c r="D48" s="246">
        <f>G130</f>
        <v>619.03100000000006</v>
      </c>
      <c r="E48" s="246">
        <f>G176</f>
        <v>200.65199999999999</v>
      </c>
      <c r="F48" s="241">
        <f>H220</f>
        <v>1187.5200000000004</v>
      </c>
      <c r="G48" s="246">
        <f>G266</f>
        <v>938.29300000000012</v>
      </c>
      <c r="H48" s="246">
        <f>G311</f>
        <v>1286.2619999999999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437.173</v>
      </c>
      <c r="D49" s="233">
        <f>G131</f>
        <v>292.916</v>
      </c>
      <c r="E49" s="247">
        <f>G177</f>
        <v>22.440000000000005</v>
      </c>
      <c r="F49" s="248">
        <f>H221</f>
        <v>94.679000000000002</v>
      </c>
      <c r="G49" s="247">
        <f>G267</f>
        <v>497.87299999999999</v>
      </c>
      <c r="H49" s="260">
        <f>G312</f>
        <v>752.52699999999993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2.1942799581013093</v>
      </c>
      <c r="D50" s="259">
        <f>G132</f>
        <v>1.9187459355197283</v>
      </c>
      <c r="E50" s="259">
        <f>G178</f>
        <v>0.90724376410231944</v>
      </c>
      <c r="F50" s="249">
        <f>H222</f>
        <v>2.0834868936697246</v>
      </c>
      <c r="G50" s="259">
        <f>G268</f>
        <v>2.2848601979847829</v>
      </c>
      <c r="H50" s="259">
        <f>G313</f>
        <v>2.6158320858590516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2.5477346968001897</v>
      </c>
      <c r="D51" s="234">
        <f>G133</f>
        <v>2.1167954436720251</v>
      </c>
      <c r="E51" s="234">
        <f>G179</f>
        <v>0.57589438191832953</v>
      </c>
      <c r="F51" s="249">
        <f>H223</f>
        <v>1.1932840994186313</v>
      </c>
      <c r="G51" s="249">
        <f>G269</f>
        <v>2.705219517564629</v>
      </c>
      <c r="H51" s="234">
        <f>G314</f>
        <v>3.2591056355162409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0.93611457202404336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9627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9378</v>
      </c>
      <c r="J75" s="180">
        <f t="shared" ref="J75:J94" si="10">ABS(B75-I75)/B75*100</f>
        <v>2.5864755375506387</v>
      </c>
      <c r="K75" s="179">
        <f t="shared" ref="K75:K94" si="11">(B75-I75)^2/1000</f>
        <v>62.000999999999998</v>
      </c>
    </row>
    <row r="76" spans="1:40" ht="15" customHeight="1">
      <c r="A76" s="21">
        <f t="shared" ref="A76:A116" si="12">A75+1</f>
        <v>1995</v>
      </c>
      <c r="B76" s="176">
        <f t="shared" si="8"/>
        <v>9537</v>
      </c>
      <c r="C76" s="22">
        <v>2</v>
      </c>
      <c r="D76" s="23" t="s">
        <v>18</v>
      </c>
      <c r="E76" s="28">
        <f>INDEX(LINEST(B75:B94,C75:C94),1)</f>
        <v>-136.14887218045112</v>
      </c>
      <c r="G76" s="29"/>
      <c r="H76" s="26"/>
      <c r="I76" s="179">
        <f t="shared" si="9"/>
        <v>9242</v>
      </c>
      <c r="J76" s="180">
        <f t="shared" si="10"/>
        <v>3.0932158959840623</v>
      </c>
      <c r="K76" s="179">
        <f t="shared" si="11"/>
        <v>87.025000000000006</v>
      </c>
    </row>
    <row r="77" spans="1:40" ht="15" customHeight="1">
      <c r="A77" s="21">
        <f t="shared" si="12"/>
        <v>1996</v>
      </c>
      <c r="B77" s="176">
        <f t="shared" si="8"/>
        <v>9192</v>
      </c>
      <c r="C77" s="22">
        <v>3</v>
      </c>
      <c r="D77" s="23" t="s">
        <v>19</v>
      </c>
      <c r="E77" s="28">
        <f>INDEX(LINEST(B75:B94,C75:C94),2)</f>
        <v>9514.363157894737</v>
      </c>
      <c r="G77" s="29"/>
      <c r="H77" s="26"/>
      <c r="I77" s="179">
        <f t="shared" si="9"/>
        <v>9106</v>
      </c>
      <c r="J77" s="180">
        <f t="shared" si="10"/>
        <v>0.93559617058311573</v>
      </c>
      <c r="K77" s="179">
        <f t="shared" si="11"/>
        <v>7.3959999999999999</v>
      </c>
    </row>
    <row r="78" spans="1:40" ht="15" customHeight="1">
      <c r="A78" s="21">
        <f t="shared" si="12"/>
        <v>1997</v>
      </c>
      <c r="B78" s="176">
        <f t="shared" si="8"/>
        <v>8990</v>
      </c>
      <c r="C78" s="22">
        <v>4</v>
      </c>
      <c r="G78" s="29"/>
      <c r="H78" s="26"/>
      <c r="I78" s="179">
        <f t="shared" si="9"/>
        <v>8970</v>
      </c>
      <c r="J78" s="180">
        <f t="shared" si="10"/>
        <v>0.22246941045606228</v>
      </c>
      <c r="K78" s="179">
        <f t="shared" si="11"/>
        <v>0.4</v>
      </c>
    </row>
    <row r="79" spans="1:40" ht="15" customHeight="1">
      <c r="A79" s="21">
        <f t="shared" si="12"/>
        <v>1998</v>
      </c>
      <c r="B79" s="176">
        <f t="shared" si="8"/>
        <v>8909</v>
      </c>
      <c r="C79" s="22">
        <v>5</v>
      </c>
      <c r="D79" s="347" t="s">
        <v>7</v>
      </c>
      <c r="E79" s="348"/>
      <c r="F79" s="181">
        <f>I74</f>
        <v>0.93611457202404336</v>
      </c>
      <c r="G79" s="29"/>
      <c r="H79" s="26"/>
      <c r="I79" s="179">
        <f t="shared" si="9"/>
        <v>8834</v>
      </c>
      <c r="J79" s="180">
        <f t="shared" si="10"/>
        <v>0.84184532495229536</v>
      </c>
      <c r="K79" s="179">
        <f t="shared" si="11"/>
        <v>5.625</v>
      </c>
    </row>
    <row r="80" spans="1:40" ht="15" customHeight="1">
      <c r="A80" s="21">
        <f t="shared" si="12"/>
        <v>1999</v>
      </c>
      <c r="B80" s="176">
        <f t="shared" si="8"/>
        <v>8736</v>
      </c>
      <c r="C80" s="22">
        <v>6</v>
      </c>
      <c r="D80" s="347" t="s">
        <v>8</v>
      </c>
      <c r="E80" s="348"/>
      <c r="F80" s="182">
        <f>SUM(K75:K94)</f>
        <v>841.23599999999999</v>
      </c>
      <c r="G80" s="29"/>
      <c r="H80" s="26"/>
      <c r="I80" s="179">
        <f t="shared" si="9"/>
        <v>8697</v>
      </c>
      <c r="J80" s="180">
        <f t="shared" si="10"/>
        <v>0.4464285714285714</v>
      </c>
      <c r="K80" s="179">
        <f t="shared" si="11"/>
        <v>1.5209999999999999</v>
      </c>
    </row>
    <row r="81" spans="1:11" ht="15" customHeight="1">
      <c r="A81" s="21">
        <f t="shared" si="12"/>
        <v>2000</v>
      </c>
      <c r="B81" s="176">
        <f t="shared" si="8"/>
        <v>8615</v>
      </c>
      <c r="C81" s="22">
        <v>7</v>
      </c>
      <c r="D81" s="347" t="s">
        <v>9</v>
      </c>
      <c r="E81" s="348"/>
      <c r="F81" s="182">
        <f>SUM(K85:K94)</f>
        <v>437.173</v>
      </c>
      <c r="G81" s="29"/>
      <c r="H81" s="26"/>
      <c r="I81" s="179">
        <f t="shared" si="9"/>
        <v>8561</v>
      </c>
      <c r="J81" s="180">
        <f t="shared" si="10"/>
        <v>0.62681369704004641</v>
      </c>
      <c r="K81" s="179">
        <f t="shared" si="11"/>
        <v>2.9159999999999999</v>
      </c>
    </row>
    <row r="82" spans="1:11" ht="15" customHeight="1">
      <c r="A82" s="21">
        <f t="shared" si="12"/>
        <v>2001</v>
      </c>
      <c r="B82" s="176">
        <f t="shared" si="8"/>
        <v>8288</v>
      </c>
      <c r="C82" s="22">
        <v>8</v>
      </c>
      <c r="D82" s="347" t="s">
        <v>10</v>
      </c>
      <c r="E82" s="348"/>
      <c r="F82" s="183">
        <f>SUM(J75:J94)/C94</f>
        <v>2.1942799581013093</v>
      </c>
      <c r="G82" s="23"/>
      <c r="H82" s="27"/>
      <c r="I82" s="179">
        <f t="shared" si="9"/>
        <v>8425</v>
      </c>
      <c r="J82" s="180">
        <f t="shared" si="10"/>
        <v>1.6529922779922781</v>
      </c>
      <c r="K82" s="179">
        <f t="shared" si="11"/>
        <v>18.768999999999998</v>
      </c>
    </row>
    <row r="83" spans="1:11" ht="15" customHeight="1">
      <c r="A83" s="21">
        <f t="shared" si="12"/>
        <v>2002</v>
      </c>
      <c r="B83" s="176">
        <f t="shared" si="8"/>
        <v>8078</v>
      </c>
      <c r="C83" s="22">
        <v>9</v>
      </c>
      <c r="D83" s="347" t="s">
        <v>11</v>
      </c>
      <c r="E83" s="348"/>
      <c r="F83" s="183">
        <f>SUM(J85:J94)/10</f>
        <v>2.5477346968001897</v>
      </c>
      <c r="G83" s="23"/>
      <c r="H83" s="27"/>
      <c r="I83" s="179">
        <f t="shared" si="9"/>
        <v>8289</v>
      </c>
      <c r="J83" s="180">
        <f t="shared" si="10"/>
        <v>2.6120326813567716</v>
      </c>
      <c r="K83" s="179">
        <f t="shared" si="11"/>
        <v>44.521000000000001</v>
      </c>
    </row>
    <row r="84" spans="1:11" ht="15" customHeight="1">
      <c r="A84" s="21">
        <f t="shared" si="12"/>
        <v>2003</v>
      </c>
      <c r="B84" s="176">
        <f t="shared" si="8"/>
        <v>7736</v>
      </c>
      <c r="C84" s="22">
        <v>10</v>
      </c>
      <c r="G84" s="23"/>
      <c r="H84" s="27"/>
      <c r="I84" s="179">
        <f t="shared" si="9"/>
        <v>8153</v>
      </c>
      <c r="J84" s="180">
        <f t="shared" si="10"/>
        <v>5.3903826266804549</v>
      </c>
      <c r="K84" s="179">
        <f t="shared" si="11"/>
        <v>173.88900000000001</v>
      </c>
    </row>
    <row r="85" spans="1:11" ht="15" customHeight="1">
      <c r="A85" s="21">
        <f t="shared" si="12"/>
        <v>2004</v>
      </c>
      <c r="B85" s="176">
        <f t="shared" si="8"/>
        <v>7764</v>
      </c>
      <c r="C85" s="22">
        <v>11</v>
      </c>
      <c r="F85" s="27"/>
      <c r="G85" s="23"/>
      <c r="H85" s="27"/>
      <c r="I85" s="179">
        <f t="shared" si="9"/>
        <v>8017</v>
      </c>
      <c r="J85" s="180">
        <f t="shared" si="10"/>
        <v>3.2586295723853684</v>
      </c>
      <c r="K85" s="179">
        <f t="shared" si="11"/>
        <v>64.009</v>
      </c>
    </row>
    <row r="86" spans="1:11" ht="15" customHeight="1">
      <c r="A86" s="21">
        <f t="shared" si="12"/>
        <v>2005</v>
      </c>
      <c r="B86" s="176">
        <f t="shared" si="8"/>
        <v>7673</v>
      </c>
      <c r="C86" s="22">
        <v>12</v>
      </c>
      <c r="F86" s="27"/>
      <c r="G86" s="23"/>
      <c r="H86" s="27"/>
      <c r="I86" s="179">
        <f t="shared" si="9"/>
        <v>7881</v>
      </c>
      <c r="J86" s="180">
        <f t="shared" si="10"/>
        <v>2.7108041183370259</v>
      </c>
      <c r="K86" s="179">
        <f t="shared" si="11"/>
        <v>43.264000000000003</v>
      </c>
    </row>
    <row r="87" spans="1:11" ht="15" customHeight="1">
      <c r="A87" s="21">
        <f t="shared" si="12"/>
        <v>2006</v>
      </c>
      <c r="B87" s="176">
        <f t="shared" si="8"/>
        <v>7564</v>
      </c>
      <c r="C87" s="22">
        <v>13</v>
      </c>
      <c r="F87" s="27"/>
      <c r="G87" s="23"/>
      <c r="H87" s="27"/>
      <c r="I87" s="179">
        <f t="shared" si="9"/>
        <v>7744</v>
      </c>
      <c r="J87" s="180">
        <f t="shared" si="10"/>
        <v>2.379693283976732</v>
      </c>
      <c r="K87" s="179">
        <f t="shared" si="11"/>
        <v>32.4</v>
      </c>
    </row>
    <row r="88" spans="1:11" ht="15" customHeight="1">
      <c r="A88" s="21">
        <f t="shared" si="12"/>
        <v>2007</v>
      </c>
      <c r="B88" s="176">
        <f t="shared" si="8"/>
        <v>7433</v>
      </c>
      <c r="C88" s="22">
        <v>14</v>
      </c>
      <c r="F88" s="27"/>
      <c r="G88" s="23"/>
      <c r="H88" s="27"/>
      <c r="I88" s="179">
        <f t="shared" si="9"/>
        <v>7608</v>
      </c>
      <c r="J88" s="180">
        <f t="shared" si="10"/>
        <v>2.3543656666218213</v>
      </c>
      <c r="K88" s="179">
        <f t="shared" si="11"/>
        <v>30.625</v>
      </c>
    </row>
    <row r="89" spans="1:11" ht="15" customHeight="1">
      <c r="A89" s="21">
        <f t="shared" si="12"/>
        <v>2008</v>
      </c>
      <c r="B89" s="176">
        <f t="shared" si="8"/>
        <v>7348</v>
      </c>
      <c r="C89" s="22">
        <v>15</v>
      </c>
      <c r="D89" s="23"/>
      <c r="E89" s="23"/>
      <c r="F89" s="27"/>
      <c r="G89" s="23"/>
      <c r="H89" s="27"/>
      <c r="I89" s="179">
        <f t="shared" si="9"/>
        <v>7472</v>
      </c>
      <c r="J89" s="180">
        <f t="shared" si="10"/>
        <v>1.6875340228633642</v>
      </c>
      <c r="K89" s="179">
        <f t="shared" si="11"/>
        <v>15.375999999999999</v>
      </c>
    </row>
    <row r="90" spans="1:11" ht="15" customHeight="1">
      <c r="A90" s="21">
        <f t="shared" si="12"/>
        <v>2009</v>
      </c>
      <c r="B90" s="176">
        <f t="shared" si="8"/>
        <v>7308</v>
      </c>
      <c r="C90" s="22">
        <v>16</v>
      </c>
      <c r="D90" s="23"/>
      <c r="E90" s="23"/>
      <c r="F90" s="27"/>
      <c r="G90" s="23"/>
      <c r="H90" s="27"/>
      <c r="I90" s="179">
        <f t="shared" si="9"/>
        <v>7336</v>
      </c>
      <c r="J90" s="180">
        <f t="shared" si="10"/>
        <v>0.38314176245210724</v>
      </c>
      <c r="K90" s="179">
        <f t="shared" si="11"/>
        <v>0.78400000000000003</v>
      </c>
    </row>
    <row r="91" spans="1:11" s="27" customFormat="1" ht="15" customHeight="1">
      <c r="A91" s="21">
        <f t="shared" si="12"/>
        <v>2010</v>
      </c>
      <c r="B91" s="176">
        <f t="shared" si="8"/>
        <v>7311</v>
      </c>
      <c r="C91" s="22">
        <v>17</v>
      </c>
      <c r="G91" s="23"/>
      <c r="H91" s="23"/>
      <c r="I91" s="179">
        <f t="shared" si="9"/>
        <v>7200</v>
      </c>
      <c r="J91" s="180">
        <f t="shared" si="10"/>
        <v>1.5182601559294213</v>
      </c>
      <c r="K91" s="179">
        <f t="shared" si="11"/>
        <v>12.321</v>
      </c>
    </row>
    <row r="92" spans="1:11" ht="15" customHeight="1">
      <c r="A92" s="21">
        <f t="shared" si="12"/>
        <v>2011</v>
      </c>
      <c r="B92" s="176">
        <f t="shared" si="8"/>
        <v>7237</v>
      </c>
      <c r="C92" s="22">
        <v>18</v>
      </c>
      <c r="D92" s="27"/>
      <c r="E92" s="27"/>
      <c r="F92" s="27"/>
      <c r="G92" s="23"/>
      <c r="H92" s="27"/>
      <c r="I92" s="179">
        <f t="shared" si="9"/>
        <v>7064</v>
      </c>
      <c r="J92" s="180">
        <f t="shared" si="10"/>
        <v>2.3904932983280363</v>
      </c>
      <c r="K92" s="179">
        <f t="shared" si="11"/>
        <v>29.928999999999998</v>
      </c>
    </row>
    <row r="93" spans="1:11" s="27" customFormat="1" ht="15" customHeight="1">
      <c r="A93" s="21">
        <f t="shared" si="12"/>
        <v>2012</v>
      </c>
      <c r="B93" s="176">
        <f t="shared" si="8"/>
        <v>7175</v>
      </c>
      <c r="C93" s="22">
        <v>19</v>
      </c>
      <c r="G93" s="23"/>
      <c r="I93" s="179">
        <f t="shared" si="9"/>
        <v>6928</v>
      </c>
      <c r="J93" s="180">
        <f t="shared" si="10"/>
        <v>3.4425087108013939</v>
      </c>
      <c r="K93" s="179">
        <f t="shared" si="11"/>
        <v>61.009</v>
      </c>
    </row>
    <row r="94" spans="1:11" s="27" customFormat="1" ht="15" customHeight="1" thickBot="1">
      <c r="A94" s="30">
        <f t="shared" si="12"/>
        <v>2013</v>
      </c>
      <c r="B94" s="184">
        <f t="shared" si="8"/>
        <v>7175</v>
      </c>
      <c r="C94" s="31">
        <v>20</v>
      </c>
      <c r="D94" s="32"/>
      <c r="E94" s="32"/>
      <c r="F94" s="32"/>
      <c r="G94" s="32"/>
      <c r="H94" s="32"/>
      <c r="I94" s="185">
        <f t="shared" si="9"/>
        <v>6791</v>
      </c>
      <c r="J94" s="186">
        <f t="shared" si="10"/>
        <v>5.3519163763066206</v>
      </c>
      <c r="K94" s="185">
        <f t="shared" si="11"/>
        <v>147.45599999999999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6655</v>
      </c>
      <c r="C95" s="22">
        <v>21</v>
      </c>
      <c r="D95" s="33"/>
      <c r="E95" s="33"/>
      <c r="I95" s="179">
        <f t="shared" si="9"/>
        <v>6655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6519</v>
      </c>
      <c r="C96" s="22">
        <v>22</v>
      </c>
      <c r="D96" s="33"/>
      <c r="E96" s="33"/>
      <c r="F96" s="27"/>
      <c r="G96" s="27"/>
      <c r="H96" s="27"/>
      <c r="I96" s="179">
        <f t="shared" si="9"/>
        <v>6519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6383</v>
      </c>
      <c r="C97" s="22">
        <v>23</v>
      </c>
      <c r="D97" s="33"/>
      <c r="E97" s="33"/>
      <c r="F97" s="27"/>
      <c r="G97" s="27"/>
      <c r="H97" s="27"/>
      <c r="I97" s="179">
        <f t="shared" si="9"/>
        <v>6383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6247</v>
      </c>
      <c r="C98" s="22">
        <v>24</v>
      </c>
      <c r="D98" s="33"/>
      <c r="E98" s="33"/>
      <c r="F98" s="27"/>
      <c r="G98" s="27"/>
      <c r="H98" s="27"/>
      <c r="I98" s="179">
        <f t="shared" si="9"/>
        <v>6247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6111</v>
      </c>
      <c r="C99" s="22">
        <v>25</v>
      </c>
      <c r="D99" s="33"/>
      <c r="E99" s="33"/>
      <c r="F99" s="27"/>
      <c r="G99" s="27"/>
      <c r="H99" s="27"/>
      <c r="I99" s="179">
        <f t="shared" si="9"/>
        <v>6111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5974</v>
      </c>
      <c r="C100" s="22">
        <v>26</v>
      </c>
      <c r="D100" s="33"/>
      <c r="E100" s="33"/>
      <c r="F100" s="27"/>
      <c r="G100" s="27"/>
      <c r="H100" s="27"/>
      <c r="I100" s="179">
        <f t="shared" si="9"/>
        <v>5974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5838</v>
      </c>
      <c r="C101" s="22">
        <v>27</v>
      </c>
      <c r="D101" s="33"/>
      <c r="E101" s="33"/>
      <c r="F101" s="27"/>
      <c r="G101" s="27"/>
      <c r="H101" s="27"/>
      <c r="I101" s="179">
        <f t="shared" si="9"/>
        <v>5838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5702</v>
      </c>
      <c r="C102" s="22">
        <v>28</v>
      </c>
      <c r="D102" s="33"/>
      <c r="E102" s="33"/>
      <c r="F102" s="27"/>
      <c r="G102" s="27"/>
      <c r="H102" s="27"/>
      <c r="I102" s="179">
        <f t="shared" si="9"/>
        <v>5702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5566</v>
      </c>
      <c r="C103" s="22">
        <v>29</v>
      </c>
      <c r="D103" s="33"/>
      <c r="E103" s="33"/>
      <c r="F103" s="27"/>
      <c r="G103" s="27"/>
      <c r="H103" s="27"/>
      <c r="I103" s="179">
        <f t="shared" si="9"/>
        <v>5566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5430</v>
      </c>
      <c r="C104" s="22">
        <v>30</v>
      </c>
      <c r="D104" s="33"/>
      <c r="E104" s="33"/>
      <c r="F104" s="27"/>
      <c r="G104" s="27"/>
      <c r="H104" s="27"/>
      <c r="I104" s="179">
        <f t="shared" si="9"/>
        <v>5430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5294</v>
      </c>
      <c r="C105" s="22">
        <v>31</v>
      </c>
      <c r="D105" s="33"/>
      <c r="E105" s="33"/>
      <c r="F105" s="27"/>
      <c r="G105" s="27"/>
      <c r="H105" s="27"/>
      <c r="I105" s="179">
        <f t="shared" si="9"/>
        <v>5294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5158</v>
      </c>
      <c r="C106" s="22">
        <v>32</v>
      </c>
      <c r="D106" s="33"/>
      <c r="E106" s="33"/>
      <c r="F106" s="27"/>
      <c r="G106" s="27"/>
      <c r="H106" s="27"/>
      <c r="I106" s="179">
        <f t="shared" si="9"/>
        <v>5158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5021</v>
      </c>
      <c r="C107" s="22">
        <v>33</v>
      </c>
      <c r="D107" s="33"/>
      <c r="E107" s="33"/>
      <c r="F107" s="27"/>
      <c r="G107" s="27"/>
      <c r="H107" s="27"/>
      <c r="I107" s="179">
        <f t="shared" si="9"/>
        <v>5021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4885</v>
      </c>
      <c r="C108" s="22">
        <v>34</v>
      </c>
      <c r="D108" s="33"/>
      <c r="E108" s="33"/>
      <c r="F108" s="27"/>
      <c r="G108" s="27"/>
      <c r="H108" s="27"/>
      <c r="I108" s="179">
        <f t="shared" si="9"/>
        <v>4885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4749</v>
      </c>
      <c r="C109" s="22">
        <v>35</v>
      </c>
      <c r="D109" s="33"/>
      <c r="E109" s="33"/>
      <c r="F109" s="27"/>
      <c r="G109" s="27"/>
      <c r="H109" s="27"/>
      <c r="I109" s="179">
        <f t="shared" si="9"/>
        <v>4749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4613</v>
      </c>
      <c r="C110" s="22">
        <v>36</v>
      </c>
      <c r="D110" s="33"/>
      <c r="E110" s="33"/>
      <c r="F110" s="27"/>
      <c r="G110" s="27"/>
      <c r="H110" s="27"/>
      <c r="I110" s="179">
        <f t="shared" si="9"/>
        <v>4613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4477</v>
      </c>
      <c r="C111" s="22">
        <v>37</v>
      </c>
      <c r="D111" s="33"/>
      <c r="E111" s="33"/>
      <c r="F111" s="27"/>
      <c r="G111" s="27"/>
      <c r="H111" s="27"/>
      <c r="I111" s="179">
        <f t="shared" si="9"/>
        <v>4477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4341</v>
      </c>
      <c r="C112" s="22">
        <v>38</v>
      </c>
      <c r="D112" s="33"/>
      <c r="E112" s="33"/>
      <c r="F112" s="27"/>
      <c r="G112" s="27"/>
      <c r="H112" s="27"/>
      <c r="I112" s="179">
        <f t="shared" si="9"/>
        <v>4341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4205</v>
      </c>
      <c r="C113" s="22">
        <v>39</v>
      </c>
      <c r="D113" s="33"/>
      <c r="E113" s="33"/>
      <c r="F113" s="27"/>
      <c r="G113" s="27"/>
      <c r="H113" s="27"/>
      <c r="I113" s="179">
        <f t="shared" si="9"/>
        <v>4205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4068</v>
      </c>
      <c r="C114" s="22">
        <v>40</v>
      </c>
      <c r="D114" s="33"/>
      <c r="E114" s="33"/>
      <c r="F114" s="27"/>
      <c r="G114" s="27"/>
      <c r="H114" s="27"/>
      <c r="I114" s="179">
        <f t="shared" si="9"/>
        <v>4068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3932</v>
      </c>
      <c r="C115" s="35">
        <v>41</v>
      </c>
      <c r="D115" s="36"/>
      <c r="E115" s="36"/>
      <c r="F115" s="11"/>
      <c r="G115" s="11"/>
      <c r="H115" s="11"/>
      <c r="I115" s="189">
        <f t="shared" si="9"/>
        <v>3932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3796</v>
      </c>
      <c r="C116" s="35">
        <v>42</v>
      </c>
      <c r="D116" s="36"/>
      <c r="E116" s="36"/>
      <c r="F116" s="11"/>
      <c r="G116" s="11"/>
      <c r="H116" s="11"/>
      <c r="I116" s="189">
        <f t="shared" si="9"/>
        <v>3796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0.95358623397301334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9627</v>
      </c>
      <c r="C120" s="193">
        <f t="shared" ref="C120:C139" si="15">LN(B120)</f>
        <v>9.1723269297779666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9419</v>
      </c>
      <c r="J120" s="180">
        <f t="shared" ref="J120:J139" si="17">ABS(B120-I120)/B120*100</f>
        <v>2.1605900072712165</v>
      </c>
      <c r="K120" s="179">
        <f t="shared" ref="K120:K139" si="18">(B120-I120)^2/1000</f>
        <v>43.264000000000003</v>
      </c>
    </row>
    <row r="121" spans="1:11" ht="15" customHeight="1">
      <c r="A121" s="21">
        <f t="shared" si="14"/>
        <v>1995</v>
      </c>
      <c r="B121" s="176">
        <f t="shared" si="14"/>
        <v>9537</v>
      </c>
      <c r="C121" s="193">
        <f t="shared" si="15"/>
        <v>9.1629342495789121</v>
      </c>
      <c r="D121" s="22">
        <v>2</v>
      </c>
      <c r="E121" s="40" t="s">
        <v>23</v>
      </c>
      <c r="G121" s="27"/>
      <c r="H121" s="26"/>
      <c r="I121" s="179">
        <f t="shared" si="16"/>
        <v>9264</v>
      </c>
      <c r="J121" s="180">
        <f t="shared" si="17"/>
        <v>2.8625353884869456</v>
      </c>
      <c r="K121" s="179">
        <f t="shared" si="18"/>
        <v>74.528999999999996</v>
      </c>
    </row>
    <row r="122" spans="1:11" ht="15" customHeight="1">
      <c r="A122" s="21">
        <f t="shared" si="14"/>
        <v>1996</v>
      </c>
      <c r="B122" s="176">
        <f t="shared" si="14"/>
        <v>9192</v>
      </c>
      <c r="C122" s="193">
        <f t="shared" si="15"/>
        <v>9.1260888195285919</v>
      </c>
      <c r="D122" s="22">
        <v>3</v>
      </c>
      <c r="E122" s="2" t="s">
        <v>24</v>
      </c>
      <c r="H122" s="26"/>
      <c r="I122" s="179">
        <f t="shared" si="16"/>
        <v>9112</v>
      </c>
      <c r="J122" s="180">
        <f t="shared" si="17"/>
        <v>0.8703220191470844</v>
      </c>
      <c r="K122" s="179">
        <f t="shared" si="18"/>
        <v>6.4</v>
      </c>
    </row>
    <row r="123" spans="1:11" ht="15" customHeight="1">
      <c r="A123" s="21">
        <f t="shared" si="14"/>
        <v>1997</v>
      </c>
      <c r="B123" s="176">
        <f t="shared" si="14"/>
        <v>8990</v>
      </c>
      <c r="C123" s="193">
        <f t="shared" si="15"/>
        <v>9.1038681274656668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9.167117664813615</v>
      </c>
      <c r="H123" s="26"/>
      <c r="I123" s="179">
        <f t="shared" si="16"/>
        <v>8962</v>
      </c>
      <c r="J123" s="180">
        <f t="shared" si="17"/>
        <v>0.31145717463848721</v>
      </c>
      <c r="K123" s="179">
        <f t="shared" si="18"/>
        <v>0.78400000000000003</v>
      </c>
    </row>
    <row r="124" spans="1:11" ht="15" customHeight="1">
      <c r="A124" s="21">
        <f t="shared" si="14"/>
        <v>1998</v>
      </c>
      <c r="B124" s="176">
        <f t="shared" si="14"/>
        <v>8909</v>
      </c>
      <c r="C124" s="193">
        <f t="shared" si="15"/>
        <v>9.094817280720644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-1.659746891085646E-2</v>
      </c>
      <c r="H124" s="26"/>
      <c r="I124" s="179">
        <f t="shared" si="16"/>
        <v>8814</v>
      </c>
      <c r="J124" s="180">
        <f t="shared" si="17"/>
        <v>1.066337411606241</v>
      </c>
      <c r="K124" s="179">
        <f t="shared" si="18"/>
        <v>9.0250000000000004</v>
      </c>
    </row>
    <row r="125" spans="1:11" ht="15" customHeight="1">
      <c r="A125" s="21">
        <f t="shared" si="14"/>
        <v>1999</v>
      </c>
      <c r="B125" s="176">
        <f t="shared" si="14"/>
        <v>8736</v>
      </c>
      <c r="C125" s="193">
        <f t="shared" si="15"/>
        <v>9.0752076979846859</v>
      </c>
      <c r="D125" s="22">
        <v>6</v>
      </c>
      <c r="H125" s="26"/>
      <c r="I125" s="179">
        <f t="shared" si="16"/>
        <v>8669</v>
      </c>
      <c r="J125" s="180">
        <f t="shared" si="17"/>
        <v>0.76694139194139188</v>
      </c>
      <c r="K125" s="179">
        <f t="shared" si="18"/>
        <v>4.4889999999999999</v>
      </c>
    </row>
    <row r="126" spans="1:11" ht="15" customHeight="1">
      <c r="A126" s="21">
        <f t="shared" si="14"/>
        <v>2000</v>
      </c>
      <c r="B126" s="176">
        <f t="shared" si="14"/>
        <v>8615</v>
      </c>
      <c r="C126" s="193">
        <f t="shared" si="15"/>
        <v>9.0612601489620292</v>
      </c>
      <c r="D126" s="22">
        <v>7</v>
      </c>
      <c r="E126" s="5" t="s">
        <v>29</v>
      </c>
      <c r="F126" s="45">
        <f>EXP(G123)</f>
        <v>9576.9808009306871</v>
      </c>
      <c r="G126" s="27"/>
      <c r="H126" s="26"/>
      <c r="I126" s="179">
        <f t="shared" si="16"/>
        <v>8527</v>
      </c>
      <c r="J126" s="180">
        <f t="shared" si="17"/>
        <v>1.0214741729541499</v>
      </c>
      <c r="K126" s="179">
        <f t="shared" si="18"/>
        <v>7.7439999999999998</v>
      </c>
    </row>
    <row r="127" spans="1:11" ht="15" customHeight="1">
      <c r="A127" s="21">
        <f t="shared" si="14"/>
        <v>2001</v>
      </c>
      <c r="B127" s="176">
        <f t="shared" si="14"/>
        <v>8288</v>
      </c>
      <c r="C127" s="193">
        <f t="shared" si="15"/>
        <v>9.0225639644992643</v>
      </c>
      <c r="D127" s="22">
        <v>8</v>
      </c>
      <c r="E127" s="5" t="s">
        <v>30</v>
      </c>
      <c r="F127" s="46">
        <f>EXP(G124)-1</f>
        <v>-1.6460489806227718E-2</v>
      </c>
      <c r="G127" s="27"/>
      <c r="H127" s="47"/>
      <c r="I127" s="179">
        <f t="shared" si="16"/>
        <v>8386</v>
      </c>
      <c r="J127" s="180">
        <f t="shared" si="17"/>
        <v>1.1824324324324325</v>
      </c>
      <c r="K127" s="179">
        <f t="shared" si="18"/>
        <v>9.6039999999999992</v>
      </c>
    </row>
    <row r="128" spans="1:11" ht="15" customHeight="1">
      <c r="A128" s="21">
        <f t="shared" si="14"/>
        <v>2002</v>
      </c>
      <c r="B128" s="176">
        <f t="shared" si="14"/>
        <v>8078</v>
      </c>
      <c r="C128" s="193">
        <f t="shared" si="15"/>
        <v>8.9968995961233578</v>
      </c>
      <c r="D128" s="22">
        <v>9</v>
      </c>
      <c r="G128" s="48"/>
      <c r="H128" s="47"/>
      <c r="I128" s="179">
        <f t="shared" si="16"/>
        <v>8248</v>
      </c>
      <c r="J128" s="180">
        <f t="shared" si="17"/>
        <v>2.1044813072542707</v>
      </c>
      <c r="K128" s="179">
        <f t="shared" si="18"/>
        <v>28.9</v>
      </c>
    </row>
    <row r="129" spans="1:11" ht="15" customHeight="1">
      <c r="A129" s="21">
        <f t="shared" si="14"/>
        <v>2003</v>
      </c>
      <c r="B129" s="176">
        <f t="shared" si="14"/>
        <v>7736</v>
      </c>
      <c r="C129" s="193">
        <f t="shared" si="15"/>
        <v>8.9536400371331304</v>
      </c>
      <c r="D129" s="22">
        <v>10</v>
      </c>
      <c r="E129" s="347" t="s">
        <v>7</v>
      </c>
      <c r="F129" s="348"/>
      <c r="G129" s="357">
        <f>I119</f>
        <v>0.95358623397301334</v>
      </c>
      <c r="H129" s="358"/>
      <c r="I129" s="179">
        <f t="shared" si="16"/>
        <v>8112</v>
      </c>
      <c r="J129" s="180">
        <f t="shared" si="17"/>
        <v>4.8603929679420892</v>
      </c>
      <c r="K129" s="179">
        <f t="shared" si="18"/>
        <v>141.376</v>
      </c>
    </row>
    <row r="130" spans="1:11" ht="15" customHeight="1">
      <c r="A130" s="21">
        <f t="shared" si="14"/>
        <v>2004</v>
      </c>
      <c r="B130" s="176">
        <f t="shared" si="14"/>
        <v>7764</v>
      </c>
      <c r="C130" s="193">
        <f t="shared" si="15"/>
        <v>8.9572529442889017</v>
      </c>
      <c r="D130" s="22">
        <v>11</v>
      </c>
      <c r="E130" s="347" t="s">
        <v>8</v>
      </c>
      <c r="F130" s="348"/>
      <c r="G130" s="355">
        <f>SUM(K120:K139)</f>
        <v>619.03100000000006</v>
      </c>
      <c r="H130" s="356"/>
      <c r="I130" s="179">
        <f t="shared" si="16"/>
        <v>7979</v>
      </c>
      <c r="J130" s="180">
        <f t="shared" si="17"/>
        <v>2.7691911385883565</v>
      </c>
      <c r="K130" s="179">
        <f t="shared" si="18"/>
        <v>46.225000000000001</v>
      </c>
    </row>
    <row r="131" spans="1:11" ht="15" customHeight="1">
      <c r="A131" s="21">
        <f t="shared" si="14"/>
        <v>2005</v>
      </c>
      <c r="B131" s="176">
        <f t="shared" si="14"/>
        <v>7673</v>
      </c>
      <c r="C131" s="193">
        <f t="shared" si="15"/>
        <v>8.9454629521776656</v>
      </c>
      <c r="D131" s="22">
        <v>12</v>
      </c>
      <c r="E131" s="347" t="s">
        <v>9</v>
      </c>
      <c r="F131" s="348"/>
      <c r="G131" s="355">
        <f>SUM(K130:K139)</f>
        <v>292.916</v>
      </c>
      <c r="H131" s="356"/>
      <c r="I131" s="179">
        <f t="shared" si="16"/>
        <v>7847</v>
      </c>
      <c r="J131" s="180">
        <f t="shared" si="17"/>
        <v>2.2676919066857817</v>
      </c>
      <c r="K131" s="179">
        <f t="shared" si="18"/>
        <v>30.276</v>
      </c>
    </row>
    <row r="132" spans="1:11" ht="15" customHeight="1">
      <c r="A132" s="21">
        <f t="shared" si="14"/>
        <v>2006</v>
      </c>
      <c r="B132" s="176">
        <f t="shared" si="14"/>
        <v>7564</v>
      </c>
      <c r="C132" s="193">
        <f t="shared" si="15"/>
        <v>8.9311554297783484</v>
      </c>
      <c r="D132" s="22">
        <v>13</v>
      </c>
      <c r="E132" s="347" t="s">
        <v>10</v>
      </c>
      <c r="F132" s="348"/>
      <c r="G132" s="349">
        <f>SUM(J120:J139)/D139</f>
        <v>1.9187459355197283</v>
      </c>
      <c r="H132" s="350"/>
      <c r="I132" s="179">
        <f t="shared" si="16"/>
        <v>7718</v>
      </c>
      <c r="J132" s="180">
        <f t="shared" si="17"/>
        <v>2.0359598096245373</v>
      </c>
      <c r="K132" s="179">
        <f t="shared" si="18"/>
        <v>23.716000000000001</v>
      </c>
    </row>
    <row r="133" spans="1:11" ht="15" customHeight="1">
      <c r="A133" s="21">
        <f t="shared" si="14"/>
        <v>2007</v>
      </c>
      <c r="B133" s="176">
        <f t="shared" si="14"/>
        <v>7433</v>
      </c>
      <c r="C133" s="193">
        <f t="shared" si="15"/>
        <v>8.9136848247252942</v>
      </c>
      <c r="D133" s="22">
        <v>14</v>
      </c>
      <c r="E133" s="347" t="s">
        <v>11</v>
      </c>
      <c r="F133" s="348"/>
      <c r="G133" s="349">
        <f>SUM(J130:J139)/10</f>
        <v>2.1167954436720251</v>
      </c>
      <c r="H133" s="350"/>
      <c r="I133" s="179">
        <f t="shared" si="16"/>
        <v>7591</v>
      </c>
      <c r="J133" s="180">
        <f t="shared" si="17"/>
        <v>2.1256558590071304</v>
      </c>
      <c r="K133" s="179">
        <f t="shared" si="18"/>
        <v>24.963999999999999</v>
      </c>
    </row>
    <row r="134" spans="1:11" ht="15" customHeight="1">
      <c r="A134" s="21">
        <f t="shared" si="14"/>
        <v>2008</v>
      </c>
      <c r="B134" s="176">
        <f t="shared" si="14"/>
        <v>7348</v>
      </c>
      <c r="C134" s="193">
        <f t="shared" si="15"/>
        <v>8.902183446335016</v>
      </c>
      <c r="D134" s="22">
        <v>15</v>
      </c>
      <c r="E134" s="49"/>
      <c r="F134" s="50"/>
      <c r="G134" s="47"/>
      <c r="H134" s="47"/>
      <c r="I134" s="179">
        <f t="shared" si="16"/>
        <v>7466</v>
      </c>
      <c r="J134" s="180">
        <f t="shared" si="17"/>
        <v>1.6058791507893304</v>
      </c>
      <c r="K134" s="179">
        <f t="shared" si="18"/>
        <v>13.923999999999999</v>
      </c>
    </row>
    <row r="135" spans="1:11" ht="15" customHeight="1">
      <c r="A135" s="21">
        <f t="shared" si="14"/>
        <v>2009</v>
      </c>
      <c r="B135" s="176">
        <f t="shared" si="14"/>
        <v>7308</v>
      </c>
      <c r="C135" s="193">
        <f t="shared" si="15"/>
        <v>8.8967249174978971</v>
      </c>
      <c r="D135" s="22">
        <v>16</v>
      </c>
      <c r="E135" s="47"/>
      <c r="F135" s="47"/>
      <c r="G135" s="51"/>
      <c r="H135" s="47"/>
      <c r="I135" s="179">
        <f t="shared" si="16"/>
        <v>7343</v>
      </c>
      <c r="J135" s="180">
        <f t="shared" si="17"/>
        <v>0.47892720306513409</v>
      </c>
      <c r="K135" s="179">
        <f t="shared" si="18"/>
        <v>1.2250000000000001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7311</v>
      </c>
      <c r="C136" s="193">
        <f t="shared" si="15"/>
        <v>8.8971353422933159</v>
      </c>
      <c r="D136" s="22">
        <v>17</v>
      </c>
      <c r="G136" s="51"/>
      <c r="H136" s="47"/>
      <c r="I136" s="179">
        <f t="shared" si="16"/>
        <v>7223</v>
      </c>
      <c r="J136" s="180">
        <f t="shared" si="17"/>
        <v>1.2036657092053071</v>
      </c>
      <c r="K136" s="179">
        <f t="shared" si="18"/>
        <v>7.7439999999999998</v>
      </c>
    </row>
    <row r="137" spans="1:11" ht="15" customHeight="1">
      <c r="A137" s="21">
        <f t="shared" si="19"/>
        <v>2011</v>
      </c>
      <c r="B137" s="176">
        <f t="shared" si="19"/>
        <v>7237</v>
      </c>
      <c r="C137" s="193">
        <f t="shared" si="15"/>
        <v>8.8869620348661282</v>
      </c>
      <c r="D137" s="22">
        <v>18</v>
      </c>
      <c r="E137" s="52"/>
      <c r="F137" s="27"/>
      <c r="G137" s="27"/>
      <c r="H137" s="27"/>
      <c r="I137" s="179">
        <f t="shared" si="16"/>
        <v>7104</v>
      </c>
      <c r="J137" s="180">
        <f t="shared" si="17"/>
        <v>1.8377780848417853</v>
      </c>
      <c r="K137" s="179">
        <f t="shared" si="18"/>
        <v>17.689</v>
      </c>
    </row>
    <row r="138" spans="1:11" s="27" customFormat="1" ht="15" customHeight="1">
      <c r="A138" s="21">
        <f t="shared" si="19"/>
        <v>2012</v>
      </c>
      <c r="B138" s="176">
        <f t="shared" si="19"/>
        <v>7175</v>
      </c>
      <c r="C138" s="193">
        <f t="shared" si="15"/>
        <v>8.8783580406278215</v>
      </c>
      <c r="D138" s="22">
        <v>19</v>
      </c>
      <c r="E138" s="52"/>
      <c r="I138" s="179">
        <f t="shared" si="16"/>
        <v>6987</v>
      </c>
      <c r="J138" s="180">
        <f t="shared" si="17"/>
        <v>2.6202090592334493</v>
      </c>
      <c r="K138" s="179">
        <f t="shared" si="18"/>
        <v>35.344000000000001</v>
      </c>
    </row>
    <row r="139" spans="1:11" s="27" customFormat="1" ht="15" customHeight="1" thickBot="1">
      <c r="A139" s="30">
        <f t="shared" si="19"/>
        <v>2013</v>
      </c>
      <c r="B139" s="184">
        <f t="shared" si="19"/>
        <v>7175</v>
      </c>
      <c r="C139" s="194">
        <f t="shared" si="15"/>
        <v>8.8783580406278215</v>
      </c>
      <c r="D139" s="31">
        <v>20</v>
      </c>
      <c r="E139" s="53"/>
      <c r="F139" s="32"/>
      <c r="G139" s="32"/>
      <c r="H139" s="32"/>
      <c r="I139" s="185">
        <f t="shared" si="16"/>
        <v>6872</v>
      </c>
      <c r="J139" s="186">
        <f t="shared" si="17"/>
        <v>4.2229965156794425</v>
      </c>
      <c r="K139" s="185">
        <f t="shared" si="18"/>
        <v>91.808999999999997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6759</v>
      </c>
      <c r="C140" s="54"/>
      <c r="D140" s="22">
        <v>21</v>
      </c>
      <c r="E140" s="55"/>
      <c r="F140" s="33"/>
      <c r="G140" s="27"/>
      <c r="H140" s="27"/>
      <c r="I140" s="179">
        <f t="shared" si="16"/>
        <v>6759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6647</v>
      </c>
      <c r="C141" s="54"/>
      <c r="D141" s="22">
        <v>22</v>
      </c>
      <c r="E141" s="55"/>
      <c r="F141" s="33"/>
      <c r="G141" s="27"/>
      <c r="H141" s="27"/>
      <c r="I141" s="179">
        <f t="shared" si="16"/>
        <v>6647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6538</v>
      </c>
      <c r="C142" s="54"/>
      <c r="D142" s="22">
        <v>23</v>
      </c>
      <c r="E142" s="55"/>
      <c r="F142" s="33"/>
      <c r="G142" s="27"/>
      <c r="H142" s="27"/>
      <c r="I142" s="179">
        <f t="shared" si="16"/>
        <v>6538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6430</v>
      </c>
      <c r="C143" s="54"/>
      <c r="D143" s="22">
        <v>24</v>
      </c>
      <c r="E143" s="55"/>
      <c r="F143" s="33"/>
      <c r="G143" s="27"/>
      <c r="H143" s="27"/>
      <c r="I143" s="179">
        <f t="shared" si="16"/>
        <v>6430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6324</v>
      </c>
      <c r="C144" s="54"/>
      <c r="D144" s="22">
        <v>25</v>
      </c>
      <c r="E144" s="55"/>
      <c r="F144" s="33"/>
      <c r="G144" s="27"/>
      <c r="H144" s="27"/>
      <c r="I144" s="179">
        <f t="shared" si="16"/>
        <v>6324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6220</v>
      </c>
      <c r="C145" s="54"/>
      <c r="D145" s="22">
        <v>26</v>
      </c>
      <c r="E145" s="55"/>
      <c r="F145" s="33"/>
      <c r="G145" s="27"/>
      <c r="H145" s="27"/>
      <c r="I145" s="179">
        <f t="shared" si="16"/>
        <v>6220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6118</v>
      </c>
      <c r="C146" s="54"/>
      <c r="D146" s="22">
        <v>27</v>
      </c>
      <c r="E146" s="55"/>
      <c r="F146" s="33"/>
      <c r="G146" s="27"/>
      <c r="H146" s="27"/>
      <c r="I146" s="179">
        <f t="shared" si="16"/>
        <v>6118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6017</v>
      </c>
      <c r="C147" s="54"/>
      <c r="D147" s="22">
        <v>28</v>
      </c>
      <c r="E147" s="55"/>
      <c r="F147" s="33"/>
      <c r="G147" s="27"/>
      <c r="H147" s="27"/>
      <c r="I147" s="179">
        <f t="shared" si="16"/>
        <v>6017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5918</v>
      </c>
      <c r="C148" s="54"/>
      <c r="D148" s="22">
        <v>29</v>
      </c>
      <c r="E148" s="55"/>
      <c r="F148" s="33"/>
      <c r="G148" s="27"/>
      <c r="H148" s="27"/>
      <c r="I148" s="179">
        <f t="shared" si="16"/>
        <v>5918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5821</v>
      </c>
      <c r="C149" s="54"/>
      <c r="D149" s="22">
        <v>30</v>
      </c>
      <c r="E149" s="55"/>
      <c r="F149" s="33"/>
      <c r="G149" s="27"/>
      <c r="H149" s="27"/>
      <c r="I149" s="179">
        <f t="shared" si="16"/>
        <v>5821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5725</v>
      </c>
      <c r="C150" s="54"/>
      <c r="D150" s="22">
        <v>31</v>
      </c>
      <c r="E150" s="55"/>
      <c r="F150" s="33"/>
      <c r="G150" s="27"/>
      <c r="H150" s="27"/>
      <c r="I150" s="179">
        <f t="shared" si="16"/>
        <v>5725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5631</v>
      </c>
      <c r="C151" s="54"/>
      <c r="D151" s="22">
        <v>32</v>
      </c>
      <c r="E151" s="55"/>
      <c r="F151" s="33"/>
      <c r="G151" s="27"/>
      <c r="H151" s="27"/>
      <c r="I151" s="179">
        <f t="shared" si="16"/>
        <v>5631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5538</v>
      </c>
      <c r="C152" s="54"/>
      <c r="D152" s="22">
        <v>33</v>
      </c>
      <c r="E152" s="55"/>
      <c r="F152" s="33"/>
      <c r="G152" s="27"/>
      <c r="H152" s="27"/>
      <c r="I152" s="179">
        <f t="shared" si="16"/>
        <v>5538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5447</v>
      </c>
      <c r="C153" s="54"/>
      <c r="D153" s="22">
        <v>34</v>
      </c>
      <c r="E153" s="55"/>
      <c r="F153" s="33"/>
      <c r="G153" s="27"/>
      <c r="H153" s="27"/>
      <c r="I153" s="179">
        <f t="shared" si="16"/>
        <v>5447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5357</v>
      </c>
      <c r="C154" s="54"/>
      <c r="D154" s="22">
        <v>35</v>
      </c>
      <c r="E154" s="55"/>
      <c r="F154" s="33"/>
      <c r="G154" s="27"/>
      <c r="H154" s="27"/>
      <c r="I154" s="179">
        <f t="shared" si="16"/>
        <v>5357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5269</v>
      </c>
      <c r="C155" s="54"/>
      <c r="D155" s="22">
        <v>36</v>
      </c>
      <c r="E155" s="55"/>
      <c r="F155" s="33"/>
      <c r="G155" s="27"/>
      <c r="H155" s="27"/>
      <c r="I155" s="179">
        <f t="shared" si="16"/>
        <v>5269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5182</v>
      </c>
      <c r="C156" s="54"/>
      <c r="D156" s="22">
        <v>37</v>
      </c>
      <c r="E156" s="55"/>
      <c r="F156" s="33"/>
      <c r="G156" s="27"/>
      <c r="H156" s="27"/>
      <c r="I156" s="179">
        <f t="shared" si="16"/>
        <v>5182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5097</v>
      </c>
      <c r="C157" s="54"/>
      <c r="D157" s="22">
        <v>38</v>
      </c>
      <c r="E157" s="55"/>
      <c r="F157" s="33"/>
      <c r="G157" s="27"/>
      <c r="H157" s="27"/>
      <c r="I157" s="179">
        <f t="shared" si="16"/>
        <v>5097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5013</v>
      </c>
      <c r="C158" s="54"/>
      <c r="D158" s="22">
        <v>39</v>
      </c>
      <c r="E158" s="55"/>
      <c r="F158" s="33"/>
      <c r="G158" s="27"/>
      <c r="H158" s="27"/>
      <c r="I158" s="179">
        <f t="shared" si="16"/>
        <v>5013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4931</v>
      </c>
      <c r="C159" s="54"/>
      <c r="D159" s="22">
        <v>40</v>
      </c>
      <c r="E159" s="55"/>
      <c r="F159" s="33"/>
      <c r="G159" s="27"/>
      <c r="H159" s="27"/>
      <c r="I159" s="179">
        <f t="shared" si="16"/>
        <v>4931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4849</v>
      </c>
      <c r="C160" s="195"/>
      <c r="D160" s="35">
        <v>41</v>
      </c>
      <c r="E160" s="56"/>
      <c r="F160" s="36"/>
      <c r="G160" s="11"/>
      <c r="H160" s="11"/>
      <c r="I160" s="189">
        <f t="shared" si="16"/>
        <v>4849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4770</v>
      </c>
      <c r="C161" s="195"/>
      <c r="D161" s="35">
        <v>42</v>
      </c>
      <c r="E161" s="56"/>
      <c r="F161" s="36"/>
      <c r="G161" s="11"/>
      <c r="H161" s="11"/>
      <c r="I161" s="189">
        <f t="shared" si="16"/>
        <v>4770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0.98484905750295959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0.95358623397301334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0.95561343473453975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0.95698556789717981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0.95838904392705282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0.9601237845831363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0.96210699955185897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0.96450242193475089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0.96721118114696403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0.97052531582985946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0.97446738459949478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0.97910842381148788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0.98386685962849019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0.98484905750295959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0.91845790581754705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9627</v>
      </c>
      <c r="C165" s="193">
        <f t="shared" ref="C165:C184" si="23">LN(B165-$F$168)</f>
        <v>8.0120182391590617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9790</v>
      </c>
      <c r="J165" s="180">
        <f t="shared" ref="J165:J184" si="25">ABS(B165-I165)/B165*100</f>
        <v>1.6931546691596553</v>
      </c>
      <c r="K165" s="179">
        <f t="shared" ref="K165:K184" si="26">(B165-I165)^2/1000</f>
        <v>26.568999999999999</v>
      </c>
      <c r="M165" s="199">
        <f t="shared" ref="M165:M184" si="27">LN($B165-O$168)</f>
        <v>9.1723269297779666</v>
      </c>
      <c r="N165" s="27"/>
      <c r="O165" s="27"/>
      <c r="P165" s="27"/>
      <c r="Q165" s="179">
        <f t="shared" ref="Q165:Q184" si="28">ROUND(O$172*(1+O$173)^$D165+O$168,$G$1)</f>
        <v>9419</v>
      </c>
      <c r="R165" s="179">
        <f t="shared" ref="R165:R184" si="29">($B165-Q165)^2/1000</f>
        <v>43.264000000000003</v>
      </c>
      <c r="T165" s="199">
        <f t="shared" ref="T165:T184" si="30">LN($B165-V$168)</f>
        <v>9.062652099076578</v>
      </c>
      <c r="U165" s="27"/>
      <c r="V165" s="27"/>
      <c r="W165" s="27"/>
      <c r="X165" s="179">
        <f t="shared" ref="X165:X184" si="31">ROUND(V$172*(1+V$173)^$D165+V$168,$G$1)</f>
        <v>9426</v>
      </c>
      <c r="Y165" s="179">
        <f t="shared" ref="Y165:Y184" si="32">($B165-X165)^2/1000</f>
        <v>40.401000000000003</v>
      </c>
      <c r="AA165" s="199">
        <f t="shared" ref="AA165:AA184" si="33">LN($B165-AC$168)</f>
        <v>9.0017159067611754</v>
      </c>
      <c r="AB165" s="27"/>
      <c r="AC165" s="27"/>
      <c r="AD165" s="27"/>
      <c r="AE165" s="179">
        <f t="shared" ref="AE165:AE184" si="34">ROUND(AC$172*(1+AC$173)^$D165+AC$168,$G$1)</f>
        <v>9430</v>
      </c>
      <c r="AF165" s="179">
        <f t="shared" ref="AF165:AF184" si="35">($B165-AE165)^2/1000</f>
        <v>38.808999999999997</v>
      </c>
      <c r="AH165" s="199">
        <f t="shared" ref="AH165:AH184" si="36">LN($B165-AJ$168)</f>
        <v>8.9368241549973018</v>
      </c>
      <c r="AI165" s="27"/>
      <c r="AJ165" s="27"/>
      <c r="AK165" s="27"/>
      <c r="AL165" s="179">
        <f t="shared" ref="AL165:AL184" si="37">ROUND(AJ$172*(1+AJ$173)^$D165+AJ$168,$G$1)</f>
        <v>9435</v>
      </c>
      <c r="AM165" s="179">
        <f t="shared" ref="AM165:AM184" si="38">($B165-AL165)^2/1000</f>
        <v>36.863999999999997</v>
      </c>
      <c r="AO165" s="199">
        <f t="shared" ref="AO165:AO184" si="39">LN($B165-AQ$168)</f>
        <v>8.8674274385249827</v>
      </c>
      <c r="AP165" s="27"/>
      <c r="AQ165" s="27"/>
      <c r="AR165" s="27"/>
      <c r="AS165" s="179">
        <f t="shared" ref="AS165:AS184" si="40">ROUND(AQ$172*(1+AQ$173)^$D165+AQ$168,$G$1)</f>
        <v>9441</v>
      </c>
      <c r="AT165" s="179">
        <f t="shared" ref="AT165:AT184" si="41">($B165-AS165)^2/1000</f>
        <v>34.595999999999997</v>
      </c>
      <c r="AV165" s="199">
        <f t="shared" ref="AV165:AV184" si="42">LN($B165-AX$168)</f>
        <v>8.7928532886406927</v>
      </c>
      <c r="AW165" s="27"/>
      <c r="AX165" s="27"/>
      <c r="AY165" s="27"/>
      <c r="AZ165" s="179">
        <f t="shared" ref="AZ165:AZ184" si="43">ROUND(AX$172*(1+AX$173)^$D165+AX$168,$G$1)</f>
        <v>9449</v>
      </c>
      <c r="BA165" s="179">
        <f t="shared" ref="BA165:BA184" si="44">($B165-AZ165)^2/1000</f>
        <v>31.684000000000001</v>
      </c>
      <c r="BC165" s="199">
        <f t="shared" ref="BC165:BC184" si="45">LN($B165-BE$168)</f>
        <v>8.7122664321353547</v>
      </c>
      <c r="BD165" s="27"/>
      <c r="BE165" s="27"/>
      <c r="BF165" s="27"/>
      <c r="BG165" s="179">
        <f t="shared" ref="BG165:BG184" si="46">ROUND(BE$172*(1+BE$173)^$D165+BE$168,$G$1)</f>
        <v>9458</v>
      </c>
      <c r="BH165" s="179">
        <f t="shared" ref="BH165:BH184" si="47">($B165-BG165)^2/1000</f>
        <v>28.561</v>
      </c>
      <c r="BJ165" s="199">
        <f t="shared" ref="BJ165:BJ184" si="48">LN($B165-BL$168)</f>
        <v>8.624611588183507</v>
      </c>
      <c r="BK165" s="27"/>
      <c r="BL165" s="27"/>
      <c r="BM165" s="27"/>
      <c r="BN165" s="179">
        <f t="shared" ref="BN165:BN184" si="49">ROUND(BL$172*(1+BL$173)^$D165+BL$168,$G$1)</f>
        <v>9471</v>
      </c>
      <c r="BO165" s="179">
        <f t="shared" ref="BO165:BO184" si="50">($B165-BN165)^2/1000</f>
        <v>24.335999999999999</v>
      </c>
      <c r="BQ165" s="199">
        <f t="shared" ref="BQ165:BQ184" si="51">LN($B165-BS$168)</f>
        <v>8.5285287010799831</v>
      </c>
      <c r="BR165" s="27"/>
      <c r="BS165" s="27"/>
      <c r="BT165" s="27"/>
      <c r="BU165" s="179">
        <f t="shared" ref="BU165:BU184" si="52">ROUND(BS$172*(1+BS$173)^$D165+BS$168,$G$1)</f>
        <v>9488</v>
      </c>
      <c r="BV165" s="179">
        <f t="shared" ref="BV165:BV184" si="53">($B165-BU165)^2/1000</f>
        <v>19.321000000000002</v>
      </c>
      <c r="BX165" s="199">
        <f t="shared" ref="BX165:BX184" si="54">LN($B165-BZ$168)</f>
        <v>8.4222229538250097</v>
      </c>
      <c r="BY165" s="27"/>
      <c r="BZ165" s="27"/>
      <c r="CA165" s="27"/>
      <c r="CB165" s="179">
        <f t="shared" ref="CB165:CB184" si="55">ROUND(BZ$172*(1+BZ$173)^$D165+BZ$168,$G$1)</f>
        <v>9513</v>
      </c>
      <c r="CC165" s="179">
        <f t="shared" ref="CC165:CC184" si="56">($B165-CB165)^2/1000</f>
        <v>12.996</v>
      </c>
      <c r="CE165" s="199">
        <f t="shared" ref="CE165:CE184" si="57">LN($B165-CG$168)</f>
        <v>8.3032571208529404</v>
      </c>
      <c r="CF165" s="27"/>
      <c r="CG165" s="27"/>
      <c r="CH165" s="27"/>
      <c r="CI165" s="179">
        <f t="shared" ref="CI165:CI184" si="58">ROUND(CG$172*(1+CG$173)^$D165+CG$168,$G$1)</f>
        <v>9552</v>
      </c>
      <c r="CJ165" s="179">
        <f t="shared" ref="CJ165:CJ184" si="59">($B165-CI165)^2/1000</f>
        <v>5.625</v>
      </c>
      <c r="CL165" s="199">
        <f t="shared" ref="CL165:CL184" si="60">LN($B165-CN$168)</f>
        <v>8.1682029302360526</v>
      </c>
      <c r="CM165" s="27"/>
      <c r="CN165" s="27"/>
      <c r="CO165" s="27"/>
      <c r="CP165" s="179">
        <f t="shared" ref="CP165:CP184" si="61">ROUND(CN$172*(1+CN$173)^$D165+CN$168,$G$1)</f>
        <v>9623</v>
      </c>
      <c r="CQ165" s="179">
        <f t="shared" ref="CQ165:CQ184" si="62">($B165-CP165)^2/1000</f>
        <v>1.6E-2</v>
      </c>
      <c r="CS165" s="199">
        <f t="shared" ref="CS165:CS184" si="63">LN($B165-CU$168)</f>
        <v>8.0120182391590617</v>
      </c>
      <c r="CT165" s="27"/>
      <c r="CU165" s="27"/>
      <c r="CV165" s="27"/>
      <c r="CW165" s="179">
        <f t="shared" ref="CW165:CW184" si="64">ROUND(CU$172*(1+CU$173)^$D165+CU$168,$G$1)</f>
        <v>9790</v>
      </c>
      <c r="CX165" s="179">
        <f t="shared" ref="CX165:CX184" si="65">($B165-CW165)^2/1000</f>
        <v>26.568999999999999</v>
      </c>
      <c r="CZ165" s="199">
        <f t="shared" ref="CZ165:CZ184" si="66">LN($B165-DB$168)</f>
        <v>7.8268420981582931</v>
      </c>
      <c r="DA165" s="27"/>
      <c r="DB165" s="27"/>
      <c r="DC165" s="27"/>
      <c r="DD165" s="179">
        <f t="shared" ref="DD165:DD184" si="67">ROUND(DB$172*(1+DB$173)^$D165+DB$168,$G$1)</f>
        <v>10974</v>
      </c>
      <c r="DE165" s="179">
        <f t="shared" ref="DE165:DE184" si="68">($B165-DD165)^2/1000</f>
        <v>1814.4090000000001</v>
      </c>
    </row>
    <row r="166" spans="1:109" ht="15" customHeight="1">
      <c r="A166" s="21">
        <f t="shared" si="22"/>
        <v>1995</v>
      </c>
      <c r="B166" s="176">
        <f t="shared" si="22"/>
        <v>9537</v>
      </c>
      <c r="C166" s="193">
        <f t="shared" si="23"/>
        <v>7.9817332866918855</v>
      </c>
      <c r="D166" s="22">
        <v>2</v>
      </c>
      <c r="E166" s="40" t="s">
        <v>34</v>
      </c>
      <c r="G166" s="27"/>
      <c r="H166" s="26"/>
      <c r="I166" s="179">
        <f t="shared" si="24"/>
        <v>9495</v>
      </c>
      <c r="J166" s="180">
        <f t="shared" si="25"/>
        <v>0.4403900597672224</v>
      </c>
      <c r="K166" s="179">
        <f t="shared" si="26"/>
        <v>1.764</v>
      </c>
      <c r="M166" s="199">
        <f t="shared" si="27"/>
        <v>9.1629342495789121</v>
      </c>
      <c r="N166" s="27"/>
      <c r="O166" s="27"/>
      <c r="P166" s="27"/>
      <c r="Q166" s="179">
        <f t="shared" si="28"/>
        <v>9264</v>
      </c>
      <c r="R166" s="179">
        <f t="shared" si="29"/>
        <v>74.528999999999996</v>
      </c>
      <c r="T166" s="199">
        <f t="shared" si="30"/>
        <v>9.052164937010307</v>
      </c>
      <c r="U166" s="27"/>
      <c r="V166" s="27"/>
      <c r="W166" s="27"/>
      <c r="X166" s="179">
        <f t="shared" si="31"/>
        <v>9268</v>
      </c>
      <c r="Y166" s="179">
        <f t="shared" si="32"/>
        <v>72.361000000000004</v>
      </c>
      <c r="AA166" s="199">
        <f t="shared" si="33"/>
        <v>8.9905661381315767</v>
      </c>
      <c r="AB166" s="27"/>
      <c r="AC166" s="27"/>
      <c r="AD166" s="27"/>
      <c r="AE166" s="179">
        <f t="shared" si="34"/>
        <v>9270</v>
      </c>
      <c r="AF166" s="179">
        <f t="shared" si="35"/>
        <v>71.289000000000001</v>
      </c>
      <c r="AH166" s="199">
        <f t="shared" si="36"/>
        <v>8.9249224011774686</v>
      </c>
      <c r="AI166" s="27"/>
      <c r="AJ166" s="27"/>
      <c r="AK166" s="27"/>
      <c r="AL166" s="179">
        <f t="shared" si="37"/>
        <v>9273</v>
      </c>
      <c r="AM166" s="179">
        <f t="shared" si="38"/>
        <v>69.695999999999998</v>
      </c>
      <c r="AO166" s="199">
        <f t="shared" si="39"/>
        <v>8.8546649283705339</v>
      </c>
      <c r="AP166" s="27"/>
      <c r="AQ166" s="27"/>
      <c r="AR166" s="27"/>
      <c r="AS166" s="179">
        <f t="shared" si="40"/>
        <v>9277</v>
      </c>
      <c r="AT166" s="179">
        <f t="shared" si="41"/>
        <v>67.599999999999994</v>
      </c>
      <c r="AV166" s="199">
        <f t="shared" si="42"/>
        <v>8.7790958108805306</v>
      </c>
      <c r="AW166" s="27"/>
      <c r="AX166" s="27"/>
      <c r="AY166" s="27"/>
      <c r="AZ166" s="179">
        <f t="shared" si="43"/>
        <v>9281</v>
      </c>
      <c r="BA166" s="179">
        <f t="shared" si="44"/>
        <v>65.536000000000001</v>
      </c>
      <c r="BC166" s="199">
        <f t="shared" si="45"/>
        <v>8.6973457309253526</v>
      </c>
      <c r="BD166" s="27"/>
      <c r="BE166" s="27"/>
      <c r="BF166" s="27"/>
      <c r="BG166" s="179">
        <f t="shared" si="46"/>
        <v>9287</v>
      </c>
      <c r="BH166" s="179">
        <f t="shared" si="47"/>
        <v>62.5</v>
      </c>
      <c r="BJ166" s="199">
        <f t="shared" si="48"/>
        <v>8.6083127847837222</v>
      </c>
      <c r="BK166" s="27"/>
      <c r="BL166" s="27"/>
      <c r="BM166" s="27"/>
      <c r="BN166" s="179">
        <f t="shared" si="49"/>
        <v>9294</v>
      </c>
      <c r="BO166" s="179">
        <f t="shared" si="50"/>
        <v>59.048999999999999</v>
      </c>
      <c r="BQ166" s="199">
        <f t="shared" si="51"/>
        <v>8.5105713151073505</v>
      </c>
      <c r="BR166" s="27"/>
      <c r="BS166" s="27"/>
      <c r="BT166" s="27"/>
      <c r="BU166" s="179">
        <f t="shared" si="52"/>
        <v>9304</v>
      </c>
      <c r="BV166" s="179">
        <f t="shared" si="53"/>
        <v>54.289000000000001</v>
      </c>
      <c r="BX166" s="199">
        <f t="shared" si="54"/>
        <v>8.4022311729465553</v>
      </c>
      <c r="BY166" s="27"/>
      <c r="BZ166" s="27"/>
      <c r="CA166" s="27"/>
      <c r="CB166" s="179">
        <f t="shared" si="55"/>
        <v>9319</v>
      </c>
      <c r="CC166" s="179">
        <f t="shared" si="56"/>
        <v>47.524000000000001</v>
      </c>
      <c r="CE166" s="199">
        <f t="shared" si="57"/>
        <v>8.2807110756628468</v>
      </c>
      <c r="CF166" s="27"/>
      <c r="CG166" s="27"/>
      <c r="CH166" s="27"/>
      <c r="CI166" s="179">
        <f t="shared" si="58"/>
        <v>9344</v>
      </c>
      <c r="CJ166" s="179">
        <f t="shared" si="59"/>
        <v>37.249000000000002</v>
      </c>
      <c r="CL166" s="199">
        <f t="shared" si="60"/>
        <v>8.1423542768498347</v>
      </c>
      <c r="CM166" s="27"/>
      <c r="CN166" s="27"/>
      <c r="CO166" s="27"/>
      <c r="CP166" s="179">
        <f t="shared" si="61"/>
        <v>9388</v>
      </c>
      <c r="CQ166" s="179">
        <f t="shared" si="62"/>
        <v>22.201000000000001</v>
      </c>
      <c r="CS166" s="199">
        <f t="shared" si="63"/>
        <v>7.9817332866918855</v>
      </c>
      <c r="CT166" s="27"/>
      <c r="CU166" s="27"/>
      <c r="CV166" s="27"/>
      <c r="CW166" s="179">
        <f t="shared" si="64"/>
        <v>9495</v>
      </c>
      <c r="CX166" s="179">
        <f t="shared" si="65"/>
        <v>1.764</v>
      </c>
      <c r="CZ166" s="199">
        <f t="shared" si="66"/>
        <v>7.7902823807034833</v>
      </c>
      <c r="DA166" s="27"/>
      <c r="DB166" s="27"/>
      <c r="DC166" s="27"/>
      <c r="DD166" s="179">
        <f t="shared" si="67"/>
        <v>10267</v>
      </c>
      <c r="DE166" s="179">
        <f t="shared" si="68"/>
        <v>532.9</v>
      </c>
    </row>
    <row r="167" spans="1:109" ht="15" customHeight="1">
      <c r="A167" s="21">
        <f t="shared" si="22"/>
        <v>1996</v>
      </c>
      <c r="B167" s="176">
        <f t="shared" si="22"/>
        <v>9192</v>
      </c>
      <c r="C167" s="193">
        <f t="shared" si="23"/>
        <v>7.8563195714065879</v>
      </c>
      <c r="D167" s="22">
        <v>3</v>
      </c>
      <c r="E167" s="2" t="s">
        <v>24</v>
      </c>
      <c r="H167" s="26"/>
      <c r="I167" s="179">
        <f t="shared" si="24"/>
        <v>9227</v>
      </c>
      <c r="J167" s="180">
        <f t="shared" si="25"/>
        <v>0.38076588337684941</v>
      </c>
      <c r="K167" s="179">
        <f t="shared" si="26"/>
        <v>1.2250000000000001</v>
      </c>
      <c r="M167" s="199">
        <f t="shared" si="27"/>
        <v>9.1260888195285919</v>
      </c>
      <c r="N167" s="27"/>
      <c r="O167" s="27"/>
      <c r="P167" s="27"/>
      <c r="Q167" s="179">
        <f t="shared" si="28"/>
        <v>9112</v>
      </c>
      <c r="R167" s="179">
        <f t="shared" si="29"/>
        <v>6.4</v>
      </c>
      <c r="T167" s="199">
        <f t="shared" si="30"/>
        <v>9.0109133472792884</v>
      </c>
      <c r="U167" s="27"/>
      <c r="V167" s="27"/>
      <c r="W167" s="27"/>
      <c r="X167" s="179">
        <f t="shared" si="31"/>
        <v>9113</v>
      </c>
      <c r="Y167" s="179">
        <f t="shared" si="32"/>
        <v>6.2409999999999997</v>
      </c>
      <c r="AA167" s="199">
        <f t="shared" si="33"/>
        <v>8.9466352089058496</v>
      </c>
      <c r="AB167" s="27"/>
      <c r="AC167" s="27"/>
      <c r="AD167" s="27"/>
      <c r="AE167" s="179">
        <f t="shared" si="34"/>
        <v>9114</v>
      </c>
      <c r="AF167" s="179">
        <f t="shared" si="35"/>
        <v>6.0839999999999996</v>
      </c>
      <c r="AH167" s="199">
        <f t="shared" si="36"/>
        <v>8.8779398347250229</v>
      </c>
      <c r="AI167" s="27"/>
      <c r="AJ167" s="27"/>
      <c r="AK167" s="27"/>
      <c r="AL167" s="179">
        <f t="shared" si="37"/>
        <v>9115</v>
      </c>
      <c r="AM167" s="179">
        <f t="shared" si="38"/>
        <v>5.9290000000000003</v>
      </c>
      <c r="AO167" s="199">
        <f t="shared" si="39"/>
        <v>8.8041750187536252</v>
      </c>
      <c r="AP167" s="27"/>
      <c r="AQ167" s="27"/>
      <c r="AR167" s="27"/>
      <c r="AS167" s="179">
        <f t="shared" si="40"/>
        <v>9116</v>
      </c>
      <c r="AT167" s="179">
        <f t="shared" si="41"/>
        <v>5.7759999999999998</v>
      </c>
      <c r="AV167" s="199">
        <f t="shared" si="42"/>
        <v>8.7245325111854797</v>
      </c>
      <c r="AW167" s="27"/>
      <c r="AX167" s="27"/>
      <c r="AY167" s="27"/>
      <c r="AZ167" s="179">
        <f t="shared" si="43"/>
        <v>9118</v>
      </c>
      <c r="BA167" s="179">
        <f t="shared" si="44"/>
        <v>5.476</v>
      </c>
      <c r="BC167" s="199">
        <f t="shared" si="45"/>
        <v>8.6379938915619423</v>
      </c>
      <c r="BD167" s="27"/>
      <c r="BE167" s="27"/>
      <c r="BF167" s="27"/>
      <c r="BG167" s="179">
        <f t="shared" si="46"/>
        <v>9120</v>
      </c>
      <c r="BH167" s="179">
        <f t="shared" si="47"/>
        <v>5.1840000000000002</v>
      </c>
      <c r="BJ167" s="199">
        <f t="shared" si="48"/>
        <v>8.5432507257355272</v>
      </c>
      <c r="BK167" s="27"/>
      <c r="BL167" s="27"/>
      <c r="BM167" s="27"/>
      <c r="BN167" s="179">
        <f t="shared" si="49"/>
        <v>9123</v>
      </c>
      <c r="BO167" s="179">
        <f t="shared" si="50"/>
        <v>4.7610000000000001</v>
      </c>
      <c r="BQ167" s="199">
        <f t="shared" si="51"/>
        <v>8.4385827908343263</v>
      </c>
      <c r="BR167" s="27"/>
      <c r="BS167" s="27"/>
      <c r="BT167" s="27"/>
      <c r="BU167" s="179">
        <f t="shared" si="52"/>
        <v>9128</v>
      </c>
      <c r="BV167" s="179">
        <f t="shared" si="53"/>
        <v>4.0960000000000001</v>
      </c>
      <c r="BX167" s="199">
        <f t="shared" si="54"/>
        <v>8.3216648071350008</v>
      </c>
      <c r="BY167" s="27"/>
      <c r="BZ167" s="27"/>
      <c r="CA167" s="27"/>
      <c r="CB167" s="179">
        <f t="shared" si="55"/>
        <v>9134</v>
      </c>
      <c r="CC167" s="179">
        <f t="shared" si="56"/>
        <v>3.3639999999999999</v>
      </c>
      <c r="CE167" s="199">
        <f t="shared" si="57"/>
        <v>8.1892445257359014</v>
      </c>
      <c r="CF167" s="27"/>
      <c r="CG167" s="27"/>
      <c r="CH167" s="27"/>
      <c r="CI167" s="179">
        <f t="shared" si="58"/>
        <v>9146</v>
      </c>
      <c r="CJ167" s="179">
        <f t="shared" si="59"/>
        <v>2.1160000000000001</v>
      </c>
      <c r="CL167" s="199">
        <f t="shared" si="60"/>
        <v>8.0365734097073123</v>
      </c>
      <c r="CM167" s="27"/>
      <c r="CN167" s="27"/>
      <c r="CO167" s="27"/>
      <c r="CP167" s="179">
        <f t="shared" si="61"/>
        <v>9169</v>
      </c>
      <c r="CQ167" s="179">
        <f t="shared" si="62"/>
        <v>0.52900000000000003</v>
      </c>
      <c r="CS167" s="199">
        <f t="shared" si="63"/>
        <v>7.8563195714065879</v>
      </c>
      <c r="CT167" s="27"/>
      <c r="CU167" s="27"/>
      <c r="CV167" s="27"/>
      <c r="CW167" s="179">
        <f t="shared" si="64"/>
        <v>9227</v>
      </c>
      <c r="CX167" s="179">
        <f t="shared" si="65"/>
        <v>1.2250000000000001</v>
      </c>
      <c r="CZ167" s="199">
        <f t="shared" si="66"/>
        <v>7.6362696033793735</v>
      </c>
      <c r="DA167" s="27"/>
      <c r="DB167" s="27"/>
      <c r="DC167" s="27"/>
      <c r="DD167" s="179">
        <f t="shared" si="67"/>
        <v>9690</v>
      </c>
      <c r="DE167" s="179">
        <f t="shared" si="68"/>
        <v>248.00399999999999</v>
      </c>
    </row>
    <row r="168" spans="1:109" ht="15" customHeight="1">
      <c r="A168" s="21">
        <f t="shared" si="22"/>
        <v>1997</v>
      </c>
      <c r="B168" s="176">
        <f t="shared" si="22"/>
        <v>8990</v>
      </c>
      <c r="C168" s="193">
        <f t="shared" si="23"/>
        <v>7.77485576666552</v>
      </c>
      <c r="D168" s="22">
        <v>4</v>
      </c>
      <c r="E168" s="5" t="s">
        <v>35</v>
      </c>
      <c r="F168" s="214">
        <v>6610</v>
      </c>
      <c r="H168" s="26"/>
      <c r="I168" s="179">
        <f t="shared" si="24"/>
        <v>8984</v>
      </c>
      <c r="J168" s="180">
        <f t="shared" si="25"/>
        <v>6.6740823136818686E-2</v>
      </c>
      <c r="K168" s="179">
        <f t="shared" si="26"/>
        <v>3.5999999999999997E-2</v>
      </c>
      <c r="M168" s="199">
        <f t="shared" si="27"/>
        <v>9.1038681274656668</v>
      </c>
      <c r="N168" s="29" t="s">
        <v>35</v>
      </c>
      <c r="O168" s="27">
        <v>0</v>
      </c>
      <c r="P168" s="27"/>
      <c r="Q168" s="179">
        <f t="shared" si="28"/>
        <v>8962</v>
      </c>
      <c r="R168" s="179">
        <f t="shared" si="29"/>
        <v>0.78400000000000003</v>
      </c>
      <c r="T168" s="199">
        <f t="shared" si="30"/>
        <v>8.9859460387603196</v>
      </c>
      <c r="U168" s="29" t="s">
        <v>35</v>
      </c>
      <c r="V168" s="85">
        <f>10^U188</f>
        <v>1000</v>
      </c>
      <c r="W168" s="27"/>
      <c r="X168" s="179">
        <f t="shared" si="31"/>
        <v>8961</v>
      </c>
      <c r="Y168" s="179">
        <f t="shared" si="32"/>
        <v>0.84099999999999997</v>
      </c>
      <c r="AA168" s="199">
        <f t="shared" si="33"/>
        <v>8.9199880709685235</v>
      </c>
      <c r="AB168" s="29" t="s">
        <v>35</v>
      </c>
      <c r="AC168" s="85">
        <f>V168+AB189</f>
        <v>1510</v>
      </c>
      <c r="AD168" s="27"/>
      <c r="AE168" s="179">
        <f t="shared" si="34"/>
        <v>8961</v>
      </c>
      <c r="AF168" s="179">
        <f t="shared" si="35"/>
        <v>0.84099999999999997</v>
      </c>
      <c r="AH168" s="199">
        <f t="shared" si="36"/>
        <v>8.8493705037545691</v>
      </c>
      <c r="AI168" s="29" t="s">
        <v>35</v>
      </c>
      <c r="AJ168" s="85">
        <f>AC168+AI189</f>
        <v>2020</v>
      </c>
      <c r="AK168" s="27"/>
      <c r="AL168" s="179">
        <f t="shared" si="37"/>
        <v>8960</v>
      </c>
      <c r="AM168" s="179">
        <f t="shared" si="38"/>
        <v>0.9</v>
      </c>
      <c r="AO168" s="199">
        <f t="shared" si="39"/>
        <v>8.7733845967766477</v>
      </c>
      <c r="AP168" s="29" t="s">
        <v>35</v>
      </c>
      <c r="AQ168" s="85">
        <f>AJ168+AP189</f>
        <v>2530</v>
      </c>
      <c r="AR168" s="27"/>
      <c r="AS168" s="179">
        <f t="shared" si="40"/>
        <v>8960</v>
      </c>
      <c r="AT168" s="179">
        <f t="shared" si="41"/>
        <v>0.9</v>
      </c>
      <c r="AV168" s="199">
        <f t="shared" si="42"/>
        <v>8.6911464985396751</v>
      </c>
      <c r="AW168" s="29" t="s">
        <v>35</v>
      </c>
      <c r="AX168" s="85">
        <f>AQ168+AW189</f>
        <v>3040</v>
      </c>
      <c r="AY168" s="27"/>
      <c r="AZ168" s="179">
        <f t="shared" si="43"/>
        <v>8959</v>
      </c>
      <c r="BA168" s="179">
        <f t="shared" si="44"/>
        <v>0.96099999999999997</v>
      </c>
      <c r="BC168" s="199">
        <f t="shared" si="45"/>
        <v>8.6015343398499891</v>
      </c>
      <c r="BD168" s="29" t="s">
        <v>35</v>
      </c>
      <c r="BE168" s="85">
        <f>AX168+BD189</f>
        <v>3550</v>
      </c>
      <c r="BF168" s="27"/>
      <c r="BG168" s="179">
        <f t="shared" si="46"/>
        <v>8958</v>
      </c>
      <c r="BH168" s="179">
        <f t="shared" si="47"/>
        <v>1.024</v>
      </c>
      <c r="BJ168" s="199">
        <f t="shared" si="48"/>
        <v>8.5030942670367367</v>
      </c>
      <c r="BK168" s="29" t="s">
        <v>35</v>
      </c>
      <c r="BL168" s="85">
        <f>BE168+BK189</f>
        <v>4060</v>
      </c>
      <c r="BM168" s="27"/>
      <c r="BN168" s="179">
        <f t="shared" si="49"/>
        <v>8958</v>
      </c>
      <c r="BO168" s="179">
        <f t="shared" si="50"/>
        <v>1.024</v>
      </c>
      <c r="BQ168" s="199">
        <f t="shared" si="51"/>
        <v>8.3938949750717438</v>
      </c>
      <c r="BR168" s="29" t="s">
        <v>35</v>
      </c>
      <c r="BS168" s="85">
        <f>BL168+BR189</f>
        <v>4570</v>
      </c>
      <c r="BT168" s="27"/>
      <c r="BU168" s="179">
        <f t="shared" si="52"/>
        <v>8957</v>
      </c>
      <c r="BV168" s="179">
        <f t="shared" si="53"/>
        <v>1.089</v>
      </c>
      <c r="BX168" s="199">
        <f t="shared" si="54"/>
        <v>8.2712926529794117</v>
      </c>
      <c r="BY168" s="29" t="s">
        <v>35</v>
      </c>
      <c r="BZ168" s="85">
        <f>BS168+BY189</f>
        <v>5080</v>
      </c>
      <c r="CA168" s="27"/>
      <c r="CB168" s="179">
        <f t="shared" si="55"/>
        <v>8958</v>
      </c>
      <c r="CC168" s="179">
        <f t="shared" si="56"/>
        <v>1.024</v>
      </c>
      <c r="CE168" s="199">
        <f t="shared" si="57"/>
        <v>8.1315307106042525</v>
      </c>
      <c r="CF168" s="29" t="s">
        <v>35</v>
      </c>
      <c r="CG168" s="85">
        <f>BZ168+CF189</f>
        <v>5590</v>
      </c>
      <c r="CH168" s="27"/>
      <c r="CI168" s="179">
        <f t="shared" si="58"/>
        <v>8959</v>
      </c>
      <c r="CJ168" s="179">
        <f t="shared" si="59"/>
        <v>0.96099999999999997</v>
      </c>
      <c r="CL168" s="199">
        <f t="shared" si="60"/>
        <v>7.9690117811064782</v>
      </c>
      <c r="CM168" s="29" t="s">
        <v>35</v>
      </c>
      <c r="CN168" s="85">
        <f>CG168+CM189</f>
        <v>6100</v>
      </c>
      <c r="CO168" s="27"/>
      <c r="CP168" s="179">
        <f t="shared" si="61"/>
        <v>8964</v>
      </c>
      <c r="CQ168" s="179">
        <f t="shared" si="62"/>
        <v>0.67600000000000005</v>
      </c>
      <c r="CS168" s="199">
        <f t="shared" si="63"/>
        <v>7.77485576666552</v>
      </c>
      <c r="CT168" s="29" t="s">
        <v>35</v>
      </c>
      <c r="CU168" s="85">
        <f>CN168+CT189</f>
        <v>6610</v>
      </c>
      <c r="CV168" s="27"/>
      <c r="CW168" s="179">
        <f t="shared" si="64"/>
        <v>8984</v>
      </c>
      <c r="CX168" s="179">
        <f t="shared" si="65"/>
        <v>3.5999999999999997E-2</v>
      </c>
      <c r="CZ168" s="199">
        <f t="shared" si="66"/>
        <v>7.5336937098486327</v>
      </c>
      <c r="DA168" s="29" t="s">
        <v>35</v>
      </c>
      <c r="DB168" s="85">
        <f>CU168+DA189</f>
        <v>7120</v>
      </c>
      <c r="DC168" s="27"/>
      <c r="DD168" s="179">
        <f t="shared" si="67"/>
        <v>9219</v>
      </c>
      <c r="DE168" s="179">
        <f t="shared" si="68"/>
        <v>52.441000000000003</v>
      </c>
    </row>
    <row r="169" spans="1:109" ht="15" customHeight="1">
      <c r="A169" s="21">
        <f t="shared" si="22"/>
        <v>1998</v>
      </c>
      <c r="B169" s="176">
        <f t="shared" si="22"/>
        <v>8909</v>
      </c>
      <c r="C169" s="193">
        <f t="shared" si="23"/>
        <v>7.7402295247631816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8.1620853207452981</v>
      </c>
      <c r="H169" s="26"/>
      <c r="I169" s="179">
        <f t="shared" si="24"/>
        <v>8764</v>
      </c>
      <c r="J169" s="180">
        <f t="shared" si="25"/>
        <v>1.6275676282411045</v>
      </c>
      <c r="K169" s="179">
        <f t="shared" si="26"/>
        <v>21.024999999999999</v>
      </c>
      <c r="M169" s="199">
        <f t="shared" si="27"/>
        <v>9.094817280720644</v>
      </c>
      <c r="N169" s="29" t="s">
        <v>25</v>
      </c>
      <c r="O169" s="29" t="s">
        <v>26</v>
      </c>
      <c r="P169" s="44">
        <f>INDEX(LINEST(M165:M184,$D165:$D184),2)</f>
        <v>9.167117664813615</v>
      </c>
      <c r="Q169" s="179">
        <f t="shared" si="28"/>
        <v>8814</v>
      </c>
      <c r="R169" s="179">
        <f t="shared" si="29"/>
        <v>9.0250000000000004</v>
      </c>
      <c r="T169" s="199">
        <f t="shared" si="30"/>
        <v>8.9757566305194167</v>
      </c>
      <c r="U169" s="29" t="s">
        <v>25</v>
      </c>
      <c r="V169" s="29" t="s">
        <v>26</v>
      </c>
      <c r="W169" s="44">
        <f>INDEX(LINEST(T165:T184,$D165:$D184),2)</f>
        <v>9.0579825696456115</v>
      </c>
      <c r="X169" s="179">
        <f t="shared" si="31"/>
        <v>8812</v>
      </c>
      <c r="Y169" s="179">
        <f t="shared" si="32"/>
        <v>9.4090000000000007</v>
      </c>
      <c r="AA169" s="199">
        <f t="shared" si="33"/>
        <v>8.9091001349255503</v>
      </c>
      <c r="AB169" s="29" t="s">
        <v>25</v>
      </c>
      <c r="AC169" s="29" t="s">
        <v>26</v>
      </c>
      <c r="AD169" s="44">
        <f>INDEX(LINEST(AA165:AA184,$D165:$D184),2)</f>
        <v>8.9975321532059631</v>
      </c>
      <c r="AE169" s="179">
        <f t="shared" si="34"/>
        <v>8810</v>
      </c>
      <c r="AF169" s="179">
        <f t="shared" si="35"/>
        <v>9.8010000000000002</v>
      </c>
      <c r="AH169" s="199">
        <f t="shared" si="36"/>
        <v>8.8376812155931965</v>
      </c>
      <c r="AI169" s="29" t="s">
        <v>25</v>
      </c>
      <c r="AJ169" s="29" t="s">
        <v>26</v>
      </c>
      <c r="AK169" s="44">
        <f>INDEX(LINEST(AH165:AH184,$D165:$D184),2)</f>
        <v>8.9333490573129737</v>
      </c>
      <c r="AL169" s="179">
        <f t="shared" si="37"/>
        <v>8809</v>
      </c>
      <c r="AM169" s="179">
        <f t="shared" si="38"/>
        <v>10</v>
      </c>
      <c r="AO169" s="199">
        <f t="shared" si="39"/>
        <v>8.7607666242419562</v>
      </c>
      <c r="AP169" s="29" t="s">
        <v>25</v>
      </c>
      <c r="AQ169" s="29" t="s">
        <v>26</v>
      </c>
      <c r="AR169" s="44">
        <f>INDEX(LINEST(AO165:AO184,$D165:$D184),2)</f>
        <v>8.8649846841361288</v>
      </c>
      <c r="AS169" s="179">
        <f t="shared" si="40"/>
        <v>8807</v>
      </c>
      <c r="AT169" s="179">
        <f t="shared" si="41"/>
        <v>10.404</v>
      </c>
      <c r="AV169" s="199">
        <f t="shared" si="42"/>
        <v>8.6774395405583338</v>
      </c>
      <c r="AW169" s="29" t="s">
        <v>25</v>
      </c>
      <c r="AX169" s="29" t="s">
        <v>26</v>
      </c>
      <c r="AY169" s="44">
        <f>INDEX(LINEST(AV165:AV184,$D165:$D184),2)</f>
        <v>8.7919248347589587</v>
      </c>
      <c r="AZ169" s="179">
        <f t="shared" si="43"/>
        <v>8804</v>
      </c>
      <c r="BA169" s="179">
        <f t="shared" si="44"/>
        <v>11.025</v>
      </c>
      <c r="BC169" s="199">
        <f t="shared" si="45"/>
        <v>8.5865326694948507</v>
      </c>
      <c r="BD169" s="29" t="s">
        <v>25</v>
      </c>
      <c r="BE169" s="29" t="s">
        <v>26</v>
      </c>
      <c r="BF169" s="44">
        <f>INDEX(LINEST(BC165:BC184,$D165:$D184),2)</f>
        <v>8.7135925642466834</v>
      </c>
      <c r="BG169" s="179">
        <f t="shared" si="46"/>
        <v>8801</v>
      </c>
      <c r="BH169" s="179">
        <f t="shared" si="47"/>
        <v>11.664</v>
      </c>
      <c r="BJ169" s="199">
        <f t="shared" si="48"/>
        <v>8.4865277771053531</v>
      </c>
      <c r="BK169" s="29" t="s">
        <v>25</v>
      </c>
      <c r="BL169" s="29" t="s">
        <v>26</v>
      </c>
      <c r="BM169" s="44">
        <f>INDEX(LINEST(BJ165:BJ184,$D165:$D184),2)</f>
        <v>8.6293750393289397</v>
      </c>
      <c r="BN169" s="179">
        <f t="shared" si="49"/>
        <v>8798</v>
      </c>
      <c r="BO169" s="179">
        <f t="shared" si="50"/>
        <v>12.321</v>
      </c>
      <c r="BQ169" s="199">
        <f t="shared" si="51"/>
        <v>8.3753991857983507</v>
      </c>
      <c r="BR169" s="29" t="s">
        <v>25</v>
      </c>
      <c r="BS169" s="29" t="s">
        <v>26</v>
      </c>
      <c r="BT169" s="44">
        <f>INDEX(LINEST(BQ165:BQ184,$D165:$D184),2)</f>
        <v>8.5387179573670551</v>
      </c>
      <c r="BU169" s="179">
        <f t="shared" si="52"/>
        <v>8794</v>
      </c>
      <c r="BV169" s="179">
        <f t="shared" si="53"/>
        <v>13.225</v>
      </c>
      <c r="BX169" s="199">
        <f t="shared" si="54"/>
        <v>8.2503589514772937</v>
      </c>
      <c r="BY169" s="29" t="s">
        <v>25</v>
      </c>
      <c r="BZ169" s="29" t="s">
        <v>26</v>
      </c>
      <c r="CA169" s="44">
        <f>INDEX(LINEST(BX165:BX184,$D165:$D184),2)</f>
        <v>8.4414179972171812</v>
      </c>
      <c r="CB169" s="179">
        <f t="shared" si="55"/>
        <v>8788</v>
      </c>
      <c r="CC169" s="179">
        <f t="shared" si="56"/>
        <v>14.641</v>
      </c>
      <c r="CE169" s="199">
        <f t="shared" si="57"/>
        <v>8.1074188117199739</v>
      </c>
      <c r="CF169" s="29" t="s">
        <v>25</v>
      </c>
      <c r="CG169" s="29" t="s">
        <v>26</v>
      </c>
      <c r="CH169" s="44">
        <f>INDEX(LINEST(CE165:CE184,$D165:$D184),2)</f>
        <v>8.338559420879232</v>
      </c>
      <c r="CI169" s="179">
        <f t="shared" si="58"/>
        <v>8782</v>
      </c>
      <c r="CJ169" s="179">
        <f t="shared" si="59"/>
        <v>16.129000000000001</v>
      </c>
      <c r="CL169" s="199">
        <f t="shared" si="60"/>
        <v>7.9405838271042439</v>
      </c>
      <c r="CM169" s="29" t="s">
        <v>25</v>
      </c>
      <c r="CN169" s="29" t="s">
        <v>26</v>
      </c>
      <c r="CO169" s="44">
        <f>INDEX(LINEST(CL165:CL184,$D165:$D184),2)</f>
        <v>8.2359833322724789</v>
      </c>
      <c r="CP169" s="179">
        <f t="shared" si="61"/>
        <v>8773</v>
      </c>
      <c r="CQ169" s="179">
        <f t="shared" si="62"/>
        <v>18.495999999999999</v>
      </c>
      <c r="CS169" s="199">
        <f t="shared" si="63"/>
        <v>7.7402295247631816</v>
      </c>
      <c r="CT169" s="29" t="s">
        <v>25</v>
      </c>
      <c r="CU169" s="29" t="s">
        <v>26</v>
      </c>
      <c r="CV169" s="44">
        <f>INDEX(LINEST(CS165:CS184,$D165:$D184),2)</f>
        <v>8.1620853207452981</v>
      </c>
      <c r="CW169" s="179">
        <f t="shared" si="64"/>
        <v>8764</v>
      </c>
      <c r="CX169" s="179">
        <f t="shared" si="65"/>
        <v>21.024999999999999</v>
      </c>
      <c r="CZ169" s="199">
        <f t="shared" si="66"/>
        <v>7.4894120835087188</v>
      </c>
      <c r="DA169" s="29" t="s">
        <v>25</v>
      </c>
      <c r="DB169" s="29" t="s">
        <v>26</v>
      </c>
      <c r="DC169" s="44">
        <f>INDEX(LINEST(CZ165:CZ184,$D165:$D184),2)</f>
        <v>8.4594546378010698</v>
      </c>
      <c r="DD169" s="179">
        <f t="shared" si="67"/>
        <v>8834</v>
      </c>
      <c r="DE169" s="179">
        <f t="shared" si="68"/>
        <v>5.625</v>
      </c>
    </row>
    <row r="170" spans="1:109" ht="15" customHeight="1">
      <c r="A170" s="21">
        <f t="shared" si="22"/>
        <v>1999</v>
      </c>
      <c r="B170" s="176">
        <f t="shared" si="22"/>
        <v>8736</v>
      </c>
      <c r="C170" s="193">
        <f t="shared" si="23"/>
        <v>7.6619975589018932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-9.740468432293968E-2</v>
      </c>
      <c r="H170" s="26"/>
      <c r="I170" s="179">
        <f t="shared" si="24"/>
        <v>8564</v>
      </c>
      <c r="J170" s="180">
        <f t="shared" si="25"/>
        <v>1.9688644688644688</v>
      </c>
      <c r="K170" s="179">
        <f t="shared" si="26"/>
        <v>29.584</v>
      </c>
      <c r="M170" s="199">
        <f t="shared" si="27"/>
        <v>9.0752076979846859</v>
      </c>
      <c r="N170" s="29" t="s">
        <v>27</v>
      </c>
      <c r="O170" s="29" t="s">
        <v>28</v>
      </c>
      <c r="P170" s="44">
        <f>INDEX(LINEST(M165:M184,$D165:$D184),1)</f>
        <v>-1.659746891085646E-2</v>
      </c>
      <c r="Q170" s="179">
        <f t="shared" si="28"/>
        <v>8669</v>
      </c>
      <c r="R170" s="179">
        <f t="shared" si="29"/>
        <v>4.4889999999999999</v>
      </c>
      <c r="T170" s="199">
        <f t="shared" si="30"/>
        <v>8.9536400371331304</v>
      </c>
      <c r="U170" s="29" t="s">
        <v>27</v>
      </c>
      <c r="V170" s="29" t="s">
        <v>28</v>
      </c>
      <c r="W170" s="44">
        <f>INDEX(LINEST(T165:T184,$D165:$D184),1)</f>
        <v>-1.8917632307912161E-2</v>
      </c>
      <c r="X170" s="179">
        <f t="shared" si="31"/>
        <v>8665</v>
      </c>
      <c r="Y170" s="179">
        <f t="shared" si="32"/>
        <v>5.0410000000000004</v>
      </c>
      <c r="AA170" s="199">
        <f t="shared" si="33"/>
        <v>8.885440911707585</v>
      </c>
      <c r="AB170" s="29" t="s">
        <v>27</v>
      </c>
      <c r="AC170" s="29" t="s">
        <v>28</v>
      </c>
      <c r="AD170" s="44">
        <f>INDEX(LINEST(AA165:AA184,$D165:$D184),1)</f>
        <v>-2.0371971654135703E-2</v>
      </c>
      <c r="AE170" s="179">
        <f t="shared" si="34"/>
        <v>8663</v>
      </c>
      <c r="AF170" s="179">
        <f t="shared" si="35"/>
        <v>5.3289999999999997</v>
      </c>
      <c r="AH170" s="199">
        <f t="shared" si="36"/>
        <v>8.8122480181974314</v>
      </c>
      <c r="AI170" s="29" t="s">
        <v>27</v>
      </c>
      <c r="AJ170" s="29" t="s">
        <v>28</v>
      </c>
      <c r="AK170" s="44">
        <f>INDEX(LINEST(AH165:AH184,$D165:$D184),1)</f>
        <v>-2.2070766813808439E-2</v>
      </c>
      <c r="AL170" s="179">
        <f t="shared" si="37"/>
        <v>8660</v>
      </c>
      <c r="AM170" s="179">
        <f t="shared" si="38"/>
        <v>5.7759999999999998</v>
      </c>
      <c r="AO170" s="199">
        <f t="shared" si="39"/>
        <v>8.7332718450083249</v>
      </c>
      <c r="AP170" s="29" t="s">
        <v>27</v>
      </c>
      <c r="AQ170" s="29" t="s">
        <v>28</v>
      </c>
      <c r="AR170" s="44">
        <f>INDEX(LINEST(AO165:AO184,$D165:$D184),1)</f>
        <v>-2.4082020846039828E-2</v>
      </c>
      <c r="AS170" s="179">
        <f t="shared" si="40"/>
        <v>8657</v>
      </c>
      <c r="AT170" s="179">
        <f t="shared" si="41"/>
        <v>6.2409999999999997</v>
      </c>
      <c r="AV170" s="199">
        <f t="shared" si="42"/>
        <v>8.647519453091812</v>
      </c>
      <c r="AW170" s="29" t="s">
        <v>27</v>
      </c>
      <c r="AX170" s="29" t="s">
        <v>28</v>
      </c>
      <c r="AY170" s="44">
        <f>INDEX(LINEST(AV165:AV184,$D165:$D184),1)</f>
        <v>-2.6501880491312659E-2</v>
      </c>
      <c r="AZ170" s="179">
        <f t="shared" si="43"/>
        <v>8653</v>
      </c>
      <c r="BA170" s="179">
        <f t="shared" si="44"/>
        <v>6.8890000000000002</v>
      </c>
      <c r="BC170" s="199">
        <f t="shared" si="45"/>
        <v>8.5537179660986098</v>
      </c>
      <c r="BD170" s="29" t="s">
        <v>27</v>
      </c>
      <c r="BE170" s="29" t="s">
        <v>28</v>
      </c>
      <c r="BF170" s="44">
        <f>INDEX(LINEST(BC165:BC184,$D165:$D184),1)</f>
        <v>-2.9471111341859188E-2</v>
      </c>
      <c r="BG170" s="179">
        <f t="shared" si="46"/>
        <v>8649</v>
      </c>
      <c r="BH170" s="179">
        <f t="shared" si="47"/>
        <v>7.569</v>
      </c>
      <c r="BJ170" s="199">
        <f t="shared" si="48"/>
        <v>8.4501983225919588</v>
      </c>
      <c r="BK170" s="29" t="s">
        <v>27</v>
      </c>
      <c r="BL170" s="29" t="s">
        <v>28</v>
      </c>
      <c r="BM170" s="44">
        <f>INDEX(LINEST(BJ165:BJ184,$D165:$D184),1)</f>
        <v>-3.3204907843340521E-2</v>
      </c>
      <c r="BN170" s="179">
        <f t="shared" si="49"/>
        <v>8643</v>
      </c>
      <c r="BO170" s="179">
        <f t="shared" si="50"/>
        <v>8.6489999999999991</v>
      </c>
      <c r="BQ170" s="199">
        <f t="shared" si="51"/>
        <v>8.334711621820917</v>
      </c>
      <c r="BR170" s="29" t="s">
        <v>27</v>
      </c>
      <c r="BS170" s="29" t="s">
        <v>28</v>
      </c>
      <c r="BT170" s="44">
        <f>INDEX(LINEST(BQ165:BQ184,$D165:$D184),1)</f>
        <v>-3.8050900212371112E-2</v>
      </c>
      <c r="BU170" s="179">
        <f t="shared" si="52"/>
        <v>8636</v>
      </c>
      <c r="BV170" s="179">
        <f t="shared" si="53"/>
        <v>10</v>
      </c>
      <c r="BX170" s="199">
        <f t="shared" si="54"/>
        <v>8.2041249325740413</v>
      </c>
      <c r="BY170" s="29" t="s">
        <v>27</v>
      </c>
      <c r="BZ170" s="29" t="s">
        <v>28</v>
      </c>
      <c r="CA170" s="44">
        <f>INDEX(LINEST(BX165:BX184,$D165:$D184),1)</f>
        <v>-4.4613332619002084E-2</v>
      </c>
      <c r="CB170" s="179">
        <f t="shared" si="55"/>
        <v>8627</v>
      </c>
      <c r="CC170" s="179">
        <f t="shared" si="56"/>
        <v>11.881</v>
      </c>
      <c r="CE170" s="199">
        <f t="shared" si="57"/>
        <v>8.053887083618223</v>
      </c>
      <c r="CF170" s="29" t="s">
        <v>27</v>
      </c>
      <c r="CG170" s="29" t="s">
        <v>28</v>
      </c>
      <c r="CH170" s="44">
        <f>INDEX(LINEST(CE165:CE184,$D165:$D184),1)</f>
        <v>-5.4056459708102363E-2</v>
      </c>
      <c r="CI170" s="179">
        <f t="shared" si="58"/>
        <v>8614</v>
      </c>
      <c r="CJ170" s="179">
        <f t="shared" si="59"/>
        <v>14.884</v>
      </c>
      <c r="CL170" s="199">
        <f t="shared" si="60"/>
        <v>7.877017895622398</v>
      </c>
      <c r="CM170" s="29" t="s">
        <v>27</v>
      </c>
      <c r="CN170" s="29" t="s">
        <v>28</v>
      </c>
      <c r="CO170" s="44">
        <f>INDEX(LINEST(CL165:CL184,$D165:$D184),1)</f>
        <v>-6.9009260306721498E-2</v>
      </c>
      <c r="CP170" s="179">
        <f t="shared" si="61"/>
        <v>8595</v>
      </c>
      <c r="CQ170" s="179">
        <f t="shared" si="62"/>
        <v>19.881</v>
      </c>
      <c r="CS170" s="199">
        <f t="shared" si="63"/>
        <v>7.6619975589018932</v>
      </c>
      <c r="CT170" s="29" t="s">
        <v>27</v>
      </c>
      <c r="CU170" s="29" t="s">
        <v>28</v>
      </c>
      <c r="CV170" s="44">
        <f>INDEX(LINEST(CS165:CS184,$D165:$D184),1)</f>
        <v>-9.740468432293968E-2</v>
      </c>
      <c r="CW170" s="179">
        <f t="shared" si="64"/>
        <v>8564</v>
      </c>
      <c r="CX170" s="179">
        <f t="shared" si="65"/>
        <v>29.584</v>
      </c>
      <c r="CZ170" s="199">
        <f t="shared" si="66"/>
        <v>7.3877092390810404</v>
      </c>
      <c r="DA170" s="29" t="s">
        <v>27</v>
      </c>
      <c r="DB170" s="29" t="s">
        <v>28</v>
      </c>
      <c r="DC170" s="44">
        <f>INDEX(LINEST(CZ165:CZ184,$D165:$D184),1)</f>
        <v>-0.20258987354729388</v>
      </c>
      <c r="DD170" s="179">
        <f t="shared" si="67"/>
        <v>8520</v>
      </c>
      <c r="DE170" s="179">
        <f t="shared" si="68"/>
        <v>46.655999999999999</v>
      </c>
    </row>
    <row r="171" spans="1:109" ht="15" customHeight="1">
      <c r="A171" s="21">
        <f t="shared" si="22"/>
        <v>2000</v>
      </c>
      <c r="B171" s="176">
        <f t="shared" si="22"/>
        <v>8615</v>
      </c>
      <c r="C171" s="193">
        <f t="shared" si="23"/>
        <v>7.6033993397406698</v>
      </c>
      <c r="D171" s="22">
        <v>7</v>
      </c>
      <c r="H171" s="26"/>
      <c r="I171" s="179">
        <f t="shared" si="24"/>
        <v>8383</v>
      </c>
      <c r="J171" s="180">
        <f t="shared" si="25"/>
        <v>2.6929773650609405</v>
      </c>
      <c r="K171" s="179">
        <f t="shared" si="26"/>
        <v>53.823999999999998</v>
      </c>
      <c r="M171" s="199">
        <f t="shared" si="27"/>
        <v>9.0612601489620292</v>
      </c>
      <c r="N171" s="27"/>
      <c r="O171" s="27"/>
      <c r="P171" s="27"/>
      <c r="Q171" s="179">
        <f t="shared" si="28"/>
        <v>8527</v>
      </c>
      <c r="R171" s="179">
        <f t="shared" si="29"/>
        <v>7.7439999999999998</v>
      </c>
      <c r="T171" s="199">
        <f t="shared" si="30"/>
        <v>8.9378752653292626</v>
      </c>
      <c r="U171" s="27"/>
      <c r="V171" s="27"/>
      <c r="W171" s="27"/>
      <c r="X171" s="179">
        <f t="shared" si="31"/>
        <v>8522</v>
      </c>
      <c r="Y171" s="179">
        <f t="shared" si="32"/>
        <v>8.6489999999999991</v>
      </c>
      <c r="AA171" s="199">
        <f t="shared" si="33"/>
        <v>8.8685540405312011</v>
      </c>
      <c r="AB171" s="27"/>
      <c r="AC171" s="27"/>
      <c r="AD171" s="27"/>
      <c r="AE171" s="179">
        <f t="shared" si="34"/>
        <v>8519</v>
      </c>
      <c r="AF171" s="179">
        <f t="shared" si="35"/>
        <v>9.2159999999999993</v>
      </c>
      <c r="AH171" s="199">
        <f t="shared" si="36"/>
        <v>8.794067065151415</v>
      </c>
      <c r="AI171" s="27"/>
      <c r="AJ171" s="27"/>
      <c r="AK171" s="27"/>
      <c r="AL171" s="179">
        <f t="shared" si="37"/>
        <v>8515</v>
      </c>
      <c r="AM171" s="179">
        <f t="shared" si="38"/>
        <v>10</v>
      </c>
      <c r="AO171" s="199">
        <f t="shared" si="39"/>
        <v>8.7135820054216282</v>
      </c>
      <c r="AP171" s="27"/>
      <c r="AQ171" s="27"/>
      <c r="AR171" s="27"/>
      <c r="AS171" s="179">
        <f t="shared" si="40"/>
        <v>8511</v>
      </c>
      <c r="AT171" s="179">
        <f t="shared" si="41"/>
        <v>10.816000000000001</v>
      </c>
      <c r="AV171" s="199">
        <f t="shared" si="42"/>
        <v>8.6260475963283199</v>
      </c>
      <c r="AW171" s="27"/>
      <c r="AX171" s="27"/>
      <c r="AY171" s="27"/>
      <c r="AZ171" s="179">
        <f t="shared" si="43"/>
        <v>8507</v>
      </c>
      <c r="BA171" s="179">
        <f t="shared" si="44"/>
        <v>11.664</v>
      </c>
      <c r="BC171" s="199">
        <f t="shared" si="45"/>
        <v>8.5301094166827838</v>
      </c>
      <c r="BD171" s="27"/>
      <c r="BE171" s="27"/>
      <c r="BF171" s="27"/>
      <c r="BG171" s="179">
        <f t="shared" si="46"/>
        <v>8501</v>
      </c>
      <c r="BH171" s="179">
        <f t="shared" si="47"/>
        <v>12.996</v>
      </c>
      <c r="BJ171" s="199">
        <f t="shared" si="48"/>
        <v>8.4239808096940578</v>
      </c>
      <c r="BK171" s="27"/>
      <c r="BL171" s="27"/>
      <c r="BM171" s="27"/>
      <c r="BN171" s="179">
        <f t="shared" si="49"/>
        <v>8493</v>
      </c>
      <c r="BO171" s="179">
        <f t="shared" si="50"/>
        <v>14.884</v>
      </c>
      <c r="BQ171" s="199">
        <f t="shared" si="51"/>
        <v>8.3052368294925927</v>
      </c>
      <c r="BR171" s="27"/>
      <c r="BS171" s="27"/>
      <c r="BT171" s="27"/>
      <c r="BU171" s="179">
        <f t="shared" si="52"/>
        <v>8484</v>
      </c>
      <c r="BV171" s="179">
        <f t="shared" si="53"/>
        <v>17.161000000000001</v>
      </c>
      <c r="BX171" s="199">
        <f t="shared" si="54"/>
        <v>8.1704685783306736</v>
      </c>
      <c r="BY171" s="27"/>
      <c r="BZ171" s="27"/>
      <c r="CA171" s="27"/>
      <c r="CB171" s="179">
        <f t="shared" si="55"/>
        <v>8472</v>
      </c>
      <c r="CC171" s="179">
        <f t="shared" si="56"/>
        <v>20.449000000000002</v>
      </c>
      <c r="CE171" s="199">
        <f t="shared" si="57"/>
        <v>8.0146663704649423</v>
      </c>
      <c r="CF171" s="27"/>
      <c r="CG171" s="27"/>
      <c r="CH171" s="27"/>
      <c r="CI171" s="179">
        <f t="shared" si="58"/>
        <v>8455</v>
      </c>
      <c r="CJ171" s="179">
        <f t="shared" si="59"/>
        <v>25.6</v>
      </c>
      <c r="CL171" s="199">
        <f t="shared" si="60"/>
        <v>7.8300280825338398</v>
      </c>
      <c r="CM171" s="27"/>
      <c r="CN171" s="27"/>
      <c r="CO171" s="27"/>
      <c r="CP171" s="179">
        <f t="shared" si="61"/>
        <v>8428</v>
      </c>
      <c r="CQ171" s="179">
        <f t="shared" si="62"/>
        <v>34.969000000000001</v>
      </c>
      <c r="CS171" s="199">
        <f t="shared" si="63"/>
        <v>7.6033993397406698</v>
      </c>
      <c r="CT171" s="27"/>
      <c r="CU171" s="27"/>
      <c r="CV171" s="27"/>
      <c r="CW171" s="179">
        <f t="shared" si="64"/>
        <v>8383</v>
      </c>
      <c r="CX171" s="179">
        <f t="shared" si="65"/>
        <v>53.823999999999998</v>
      </c>
      <c r="CZ171" s="199">
        <f t="shared" si="66"/>
        <v>7.3098814858247865</v>
      </c>
      <c r="DA171" s="27"/>
      <c r="DB171" s="27"/>
      <c r="DC171" s="27"/>
      <c r="DD171" s="179">
        <f t="shared" si="67"/>
        <v>8263</v>
      </c>
      <c r="DE171" s="179">
        <f t="shared" si="68"/>
        <v>123.904</v>
      </c>
    </row>
    <row r="172" spans="1:109" ht="15" customHeight="1">
      <c r="A172" s="21">
        <f t="shared" si="22"/>
        <v>2001</v>
      </c>
      <c r="B172" s="176">
        <f t="shared" si="22"/>
        <v>8288</v>
      </c>
      <c r="C172" s="193">
        <f t="shared" si="23"/>
        <v>7.4253578870271513</v>
      </c>
      <c r="D172" s="22">
        <v>8</v>
      </c>
      <c r="E172" s="5" t="s">
        <v>29</v>
      </c>
      <c r="F172" s="45">
        <f>EXP(G169)</f>
        <v>3505.4890561905886</v>
      </c>
      <c r="G172" s="27"/>
      <c r="H172" s="47"/>
      <c r="I172" s="179">
        <f t="shared" si="24"/>
        <v>8218</v>
      </c>
      <c r="J172" s="180">
        <f t="shared" si="25"/>
        <v>0.84459459459459463</v>
      </c>
      <c r="K172" s="179">
        <f t="shared" si="26"/>
        <v>4.9000000000000004</v>
      </c>
      <c r="M172" s="199">
        <f t="shared" si="27"/>
        <v>9.0225639644992643</v>
      </c>
      <c r="N172" s="29" t="s">
        <v>29</v>
      </c>
      <c r="O172" s="61">
        <f>EXP(P169)</f>
        <v>9576.9808009306871</v>
      </c>
      <c r="P172" s="27"/>
      <c r="Q172" s="179">
        <f t="shared" si="28"/>
        <v>8386</v>
      </c>
      <c r="R172" s="179">
        <f t="shared" si="29"/>
        <v>9.6039999999999992</v>
      </c>
      <c r="T172" s="199">
        <f t="shared" si="30"/>
        <v>8.8939844389397944</v>
      </c>
      <c r="U172" s="29" t="s">
        <v>29</v>
      </c>
      <c r="V172" s="61">
        <f>EXP(W169)</f>
        <v>8586.8098771070054</v>
      </c>
      <c r="W172" s="27"/>
      <c r="X172" s="179">
        <f t="shared" si="31"/>
        <v>8381</v>
      </c>
      <c r="Y172" s="179">
        <f t="shared" si="32"/>
        <v>8.6489999999999991</v>
      </c>
      <c r="AA172" s="199">
        <f t="shared" si="33"/>
        <v>8.8214373521669973</v>
      </c>
      <c r="AB172" s="29" t="s">
        <v>29</v>
      </c>
      <c r="AC172" s="61">
        <f>EXP(AD169)</f>
        <v>8083.11141257296</v>
      </c>
      <c r="AD172" s="27"/>
      <c r="AE172" s="179">
        <f t="shared" si="34"/>
        <v>8378</v>
      </c>
      <c r="AF172" s="179">
        <f t="shared" si="35"/>
        <v>8.1</v>
      </c>
      <c r="AH172" s="199">
        <f t="shared" si="36"/>
        <v>8.7432126034759108</v>
      </c>
      <c r="AI172" s="29" t="s">
        <v>29</v>
      </c>
      <c r="AJ172" s="61">
        <f>EXP(AK169)</f>
        <v>7580.6108109771367</v>
      </c>
      <c r="AK172" s="27"/>
      <c r="AL172" s="179">
        <f t="shared" si="37"/>
        <v>8374</v>
      </c>
      <c r="AM172" s="179">
        <f t="shared" si="38"/>
        <v>7.3959999999999999</v>
      </c>
      <c r="AO172" s="199">
        <f t="shared" si="39"/>
        <v>8.6583454711721206</v>
      </c>
      <c r="AP172" s="29" t="s">
        <v>29</v>
      </c>
      <c r="AQ172" s="61">
        <f>EXP(AR169)</f>
        <v>7079.6849289451975</v>
      </c>
      <c r="AR172" s="27"/>
      <c r="AS172" s="179">
        <f t="shared" si="40"/>
        <v>8369</v>
      </c>
      <c r="AT172" s="179">
        <f t="shared" si="41"/>
        <v>6.5609999999999999</v>
      </c>
      <c r="AV172" s="199">
        <f t="shared" si="42"/>
        <v>8.5656023306239248</v>
      </c>
      <c r="AW172" s="29" t="s">
        <v>29</v>
      </c>
      <c r="AX172" s="61">
        <f>EXP(AY169)</f>
        <v>6580.8871124872094</v>
      </c>
      <c r="AY172" s="27"/>
      <c r="AZ172" s="179">
        <f t="shared" si="43"/>
        <v>8364</v>
      </c>
      <c r="BA172" s="179">
        <f t="shared" si="44"/>
        <v>5.7759999999999998</v>
      </c>
      <c r="BC172" s="199">
        <f t="shared" si="45"/>
        <v>8.4633703847187309</v>
      </c>
      <c r="BD172" s="29" t="s">
        <v>29</v>
      </c>
      <c r="BE172" s="61">
        <f>EXP(BF169)</f>
        <v>6085.064250789671</v>
      </c>
      <c r="BF172" s="27"/>
      <c r="BG172" s="179">
        <f t="shared" si="46"/>
        <v>8357</v>
      </c>
      <c r="BH172" s="179">
        <f t="shared" si="47"/>
        <v>4.7610000000000001</v>
      </c>
      <c r="BJ172" s="199">
        <f t="shared" si="48"/>
        <v>8.3494843469901276</v>
      </c>
      <c r="BK172" s="29" t="s">
        <v>29</v>
      </c>
      <c r="BL172" s="61">
        <f>EXP(BM169)</f>
        <v>5593.5813918453387</v>
      </c>
      <c r="BM172" s="27"/>
      <c r="BN172" s="179">
        <f t="shared" si="49"/>
        <v>8349</v>
      </c>
      <c r="BO172" s="179">
        <f t="shared" si="50"/>
        <v>3.7210000000000001</v>
      </c>
      <c r="BQ172" s="199">
        <f t="shared" si="51"/>
        <v>8.2209411682813887</v>
      </c>
      <c r="BR172" s="29" t="s">
        <v>29</v>
      </c>
      <c r="BS172" s="61">
        <f>EXP(BT169)</f>
        <v>5108.7904741737993</v>
      </c>
      <c r="BT172" s="27"/>
      <c r="BU172" s="179">
        <f t="shared" si="52"/>
        <v>8338</v>
      </c>
      <c r="BV172" s="179">
        <f t="shared" si="53"/>
        <v>2.5</v>
      </c>
      <c r="BX172" s="199">
        <f t="shared" si="54"/>
        <v>8.0734029689864055</v>
      </c>
      <c r="BY172" s="29" t="s">
        <v>29</v>
      </c>
      <c r="BZ172" s="61">
        <f>EXP(CA169)</f>
        <v>4635.1229182016814</v>
      </c>
      <c r="CA172" s="27"/>
      <c r="CB172" s="179">
        <f t="shared" si="55"/>
        <v>8324</v>
      </c>
      <c r="CC172" s="179">
        <f t="shared" si="56"/>
        <v>1.296</v>
      </c>
      <c r="CE172" s="199">
        <f t="shared" si="57"/>
        <v>7.9002660367677011</v>
      </c>
      <c r="CF172" s="29" t="s">
        <v>29</v>
      </c>
      <c r="CG172" s="61">
        <f>EXP(CH169)</f>
        <v>4182.0608104468292</v>
      </c>
      <c r="CH172" s="27"/>
      <c r="CI172" s="179">
        <f t="shared" si="58"/>
        <v>8304</v>
      </c>
      <c r="CJ172" s="179">
        <f t="shared" si="59"/>
        <v>0.25600000000000001</v>
      </c>
      <c r="CL172" s="199">
        <f t="shared" si="60"/>
        <v>7.6907431635418719</v>
      </c>
      <c r="CM172" s="29" t="s">
        <v>29</v>
      </c>
      <c r="CN172" s="61">
        <f>EXP(CO169)</f>
        <v>3774.3495125254822</v>
      </c>
      <c r="CO172" s="27"/>
      <c r="CP172" s="179">
        <f t="shared" si="61"/>
        <v>8273</v>
      </c>
      <c r="CQ172" s="179">
        <f t="shared" si="62"/>
        <v>0.22500000000000001</v>
      </c>
      <c r="CS172" s="199">
        <f t="shared" si="63"/>
        <v>7.4253578870271513</v>
      </c>
      <c r="CT172" s="29" t="s">
        <v>29</v>
      </c>
      <c r="CU172" s="61">
        <f>EXP(CV169)</f>
        <v>3505.4890561905886</v>
      </c>
      <c r="CV172" s="27"/>
      <c r="CW172" s="179">
        <f t="shared" si="64"/>
        <v>8218</v>
      </c>
      <c r="CX172" s="179">
        <f t="shared" si="65"/>
        <v>4.9000000000000004</v>
      </c>
      <c r="CZ172" s="199">
        <f t="shared" si="66"/>
        <v>7.0630481633881725</v>
      </c>
      <c r="DA172" s="29" t="s">
        <v>29</v>
      </c>
      <c r="DB172" s="61">
        <f>EXP(DC169)</f>
        <v>4719.4834677906911</v>
      </c>
      <c r="DC172" s="27"/>
      <c r="DD172" s="179">
        <f t="shared" si="67"/>
        <v>8053</v>
      </c>
      <c r="DE172" s="179">
        <f t="shared" si="68"/>
        <v>55.225000000000001</v>
      </c>
    </row>
    <row r="173" spans="1:109" ht="15" customHeight="1">
      <c r="A173" s="21">
        <f t="shared" si="22"/>
        <v>2002</v>
      </c>
      <c r="B173" s="176">
        <f t="shared" si="22"/>
        <v>8078</v>
      </c>
      <c r="C173" s="193">
        <f t="shared" si="23"/>
        <v>7.2916562091744606</v>
      </c>
      <c r="D173" s="22">
        <v>9</v>
      </c>
      <c r="E173" s="5" t="s">
        <v>30</v>
      </c>
      <c r="F173" s="46">
        <f>EXP(G170)-1</f>
        <v>-9.281119324967102E-2</v>
      </c>
      <c r="G173" s="27"/>
      <c r="H173" s="47"/>
      <c r="I173" s="179">
        <f t="shared" si="24"/>
        <v>8069</v>
      </c>
      <c r="J173" s="180">
        <f t="shared" si="25"/>
        <v>0.11141371626640258</v>
      </c>
      <c r="K173" s="179">
        <f t="shared" si="26"/>
        <v>8.1000000000000003E-2</v>
      </c>
      <c r="M173" s="199">
        <f t="shared" si="27"/>
        <v>8.9968995961233578</v>
      </c>
      <c r="N173" s="29" t="s">
        <v>30</v>
      </c>
      <c r="O173" s="62">
        <f>EXP(P170)-1</f>
        <v>-1.6460489806227718E-2</v>
      </c>
      <c r="P173" s="27"/>
      <c r="Q173" s="179">
        <f t="shared" si="28"/>
        <v>8248</v>
      </c>
      <c r="R173" s="179">
        <f t="shared" si="29"/>
        <v>28.9</v>
      </c>
      <c r="T173" s="199">
        <f t="shared" si="30"/>
        <v>8.8647466609054089</v>
      </c>
      <c r="U173" s="29" t="s">
        <v>30</v>
      </c>
      <c r="V173" s="62">
        <f>EXP(W170)-1</f>
        <v>-1.8739816949135846E-2</v>
      </c>
      <c r="W173" s="27"/>
      <c r="X173" s="179">
        <f t="shared" si="31"/>
        <v>8243</v>
      </c>
      <c r="Y173" s="179">
        <f t="shared" si="32"/>
        <v>27.225000000000001</v>
      </c>
      <c r="AA173" s="199">
        <f t="shared" si="33"/>
        <v>8.789964651132264</v>
      </c>
      <c r="AB173" s="29" t="s">
        <v>30</v>
      </c>
      <c r="AC173" s="62">
        <f>EXP(AD170)-1</f>
        <v>-2.0165865011972262E-2</v>
      </c>
      <c r="AD173" s="27"/>
      <c r="AE173" s="179">
        <f t="shared" si="34"/>
        <v>8239</v>
      </c>
      <c r="AF173" s="179">
        <f t="shared" si="35"/>
        <v>25.920999999999999</v>
      </c>
      <c r="AH173" s="199">
        <f t="shared" si="36"/>
        <v>8.7091349915871827</v>
      </c>
      <c r="AI173" s="29" t="s">
        <v>30</v>
      </c>
      <c r="AJ173" s="62">
        <f>EXP(AK170)-1</f>
        <v>-2.1828989443936408E-2</v>
      </c>
      <c r="AK173" s="27"/>
      <c r="AL173" s="179">
        <f t="shared" si="37"/>
        <v>8235</v>
      </c>
      <c r="AM173" s="179">
        <f t="shared" si="38"/>
        <v>24.649000000000001</v>
      </c>
      <c r="AO173" s="199">
        <f t="shared" si="39"/>
        <v>8.621192781434722</v>
      </c>
      <c r="AP173" s="29" t="s">
        <v>30</v>
      </c>
      <c r="AQ173" s="62">
        <f>EXP(AR170)-1</f>
        <v>-2.3794362738129848E-2</v>
      </c>
      <c r="AR173" s="27"/>
      <c r="AS173" s="179">
        <f t="shared" si="40"/>
        <v>8230</v>
      </c>
      <c r="AT173" s="179">
        <f t="shared" si="41"/>
        <v>23.103999999999999</v>
      </c>
      <c r="AV173" s="199">
        <f t="shared" si="42"/>
        <v>8.5247644569125551</v>
      </c>
      <c r="AW173" s="29" t="s">
        <v>30</v>
      </c>
      <c r="AX173" s="62">
        <f>EXP(AY170)-1</f>
        <v>-2.6153787475529322E-2</v>
      </c>
      <c r="AY173" s="27"/>
      <c r="AZ173" s="179">
        <f t="shared" si="43"/>
        <v>8224</v>
      </c>
      <c r="BA173" s="179">
        <f t="shared" si="44"/>
        <v>21.315999999999999</v>
      </c>
      <c r="BC173" s="199">
        <f t="shared" si="45"/>
        <v>8.4180356198830193</v>
      </c>
      <c r="BD173" s="29" t="s">
        <v>30</v>
      </c>
      <c r="BE173" s="62">
        <f>EXP(BF170)-1</f>
        <v>-2.9041073063451939E-2</v>
      </c>
      <c r="BF173" s="27"/>
      <c r="BG173" s="179">
        <f t="shared" si="46"/>
        <v>8217</v>
      </c>
      <c r="BH173" s="179">
        <f t="shared" si="47"/>
        <v>19.321000000000002</v>
      </c>
      <c r="BJ173" s="199">
        <f t="shared" si="48"/>
        <v>8.2985395453748794</v>
      </c>
      <c r="BK173" s="29" t="s">
        <v>30</v>
      </c>
      <c r="BL173" s="62">
        <f>EXP(BM170)-1</f>
        <v>-3.2659676339820254E-2</v>
      </c>
      <c r="BM173" s="27"/>
      <c r="BN173" s="179">
        <f t="shared" si="49"/>
        <v>8209</v>
      </c>
      <c r="BO173" s="179">
        <f t="shared" si="50"/>
        <v>17.161000000000001</v>
      </c>
      <c r="BQ173" s="199">
        <f t="shared" si="51"/>
        <v>8.1628013534920729</v>
      </c>
      <c r="BR173" s="29" t="s">
        <v>30</v>
      </c>
      <c r="BS173" s="62">
        <f>EXP(BT170)-1</f>
        <v>-3.7336060154851802E-2</v>
      </c>
      <c r="BT173" s="27"/>
      <c r="BU173" s="179">
        <f t="shared" si="52"/>
        <v>8197</v>
      </c>
      <c r="BV173" s="179">
        <f t="shared" si="53"/>
        <v>14.161</v>
      </c>
      <c r="BX173" s="199">
        <f t="shared" si="54"/>
        <v>8.0057006786625422</v>
      </c>
      <c r="BY173" s="29" t="s">
        <v>30</v>
      </c>
      <c r="BZ173" s="62">
        <f>EXP(CA170)-1</f>
        <v>-4.3632793648760049E-2</v>
      </c>
      <c r="CA173" s="27"/>
      <c r="CB173" s="179">
        <f t="shared" si="55"/>
        <v>8182</v>
      </c>
      <c r="CC173" s="179">
        <f t="shared" si="56"/>
        <v>10.816000000000001</v>
      </c>
      <c r="CE173" s="199">
        <f t="shared" si="57"/>
        <v>7.8192344538590701</v>
      </c>
      <c r="CF173" s="29" t="s">
        <v>30</v>
      </c>
      <c r="CG173" s="62">
        <f>EXP(CH170)-1</f>
        <v>-5.2621383728346016E-2</v>
      </c>
      <c r="CH173" s="27"/>
      <c r="CI173" s="179">
        <f t="shared" si="58"/>
        <v>8161</v>
      </c>
      <c r="CJ173" s="179">
        <f t="shared" si="59"/>
        <v>6.8890000000000002</v>
      </c>
      <c r="CL173" s="199">
        <f t="shared" si="60"/>
        <v>7.589841512182657</v>
      </c>
      <c r="CM173" s="29" t="s">
        <v>30</v>
      </c>
      <c r="CN173" s="62">
        <f>EXP(CO170)-1</f>
        <v>-6.6681962773109116E-2</v>
      </c>
      <c r="CO173" s="27"/>
      <c r="CP173" s="179">
        <f t="shared" si="61"/>
        <v>8128</v>
      </c>
      <c r="CQ173" s="179">
        <f t="shared" si="62"/>
        <v>2.5</v>
      </c>
      <c r="CS173" s="199">
        <f t="shared" si="63"/>
        <v>7.2916562091744606</v>
      </c>
      <c r="CT173" s="29" t="s">
        <v>30</v>
      </c>
      <c r="CU173" s="62">
        <f>EXP(CV170)-1</f>
        <v>-9.281119324967102E-2</v>
      </c>
      <c r="CV173" s="27"/>
      <c r="CW173" s="179">
        <f t="shared" si="64"/>
        <v>8069</v>
      </c>
      <c r="CX173" s="179">
        <f t="shared" si="65"/>
        <v>8.1000000000000003E-2</v>
      </c>
      <c r="CZ173" s="199">
        <f t="shared" si="66"/>
        <v>6.8648477779708603</v>
      </c>
      <c r="DA173" s="29" t="s">
        <v>30</v>
      </c>
      <c r="DB173" s="62">
        <f>EXP(DC170)-1</f>
        <v>-0.18338691261491369</v>
      </c>
      <c r="DC173" s="27"/>
      <c r="DD173" s="179">
        <f t="shared" si="67"/>
        <v>7882</v>
      </c>
      <c r="DE173" s="179">
        <f t="shared" si="68"/>
        <v>38.415999999999997</v>
      </c>
    </row>
    <row r="174" spans="1:109" ht="15" customHeight="1">
      <c r="A174" s="21">
        <f t="shared" si="22"/>
        <v>2003</v>
      </c>
      <c r="B174" s="176">
        <f t="shared" si="22"/>
        <v>7736</v>
      </c>
      <c r="C174" s="193">
        <f t="shared" si="23"/>
        <v>7.026426808699636</v>
      </c>
      <c r="D174" s="22">
        <v>10</v>
      </c>
      <c r="G174" s="48"/>
      <c r="H174" s="47"/>
      <c r="I174" s="179">
        <f t="shared" si="24"/>
        <v>7934</v>
      </c>
      <c r="J174" s="180">
        <f t="shared" si="25"/>
        <v>2.5594622543950361</v>
      </c>
      <c r="K174" s="179">
        <f t="shared" si="26"/>
        <v>39.204000000000001</v>
      </c>
      <c r="M174" s="199">
        <f t="shared" si="27"/>
        <v>8.9536400371331304</v>
      </c>
      <c r="N174" s="27"/>
      <c r="O174" s="27"/>
      <c r="P174" s="48"/>
      <c r="Q174" s="179">
        <f t="shared" si="28"/>
        <v>8112</v>
      </c>
      <c r="R174" s="179">
        <f t="shared" si="29"/>
        <v>141.376</v>
      </c>
      <c r="T174" s="199">
        <f t="shared" si="30"/>
        <v>8.8152215559221627</v>
      </c>
      <c r="U174" s="27"/>
      <c r="V174" s="27"/>
      <c r="W174" s="48"/>
      <c r="X174" s="179">
        <f t="shared" si="31"/>
        <v>8107</v>
      </c>
      <c r="Y174" s="179">
        <f t="shared" si="32"/>
        <v>137.64099999999999</v>
      </c>
      <c r="AA174" s="199">
        <f t="shared" si="33"/>
        <v>8.7364893510015538</v>
      </c>
      <c r="AB174" s="27"/>
      <c r="AC174" s="27"/>
      <c r="AD174" s="48"/>
      <c r="AE174" s="179">
        <f t="shared" si="34"/>
        <v>8103</v>
      </c>
      <c r="AF174" s="179">
        <f t="shared" si="35"/>
        <v>134.68899999999999</v>
      </c>
      <c r="AH174" s="199">
        <f t="shared" si="36"/>
        <v>8.6510245390497573</v>
      </c>
      <c r="AI174" s="27"/>
      <c r="AJ174" s="27"/>
      <c r="AK174" s="48"/>
      <c r="AL174" s="179">
        <f t="shared" si="37"/>
        <v>8099</v>
      </c>
      <c r="AM174" s="179">
        <f t="shared" si="38"/>
        <v>131.76900000000001</v>
      </c>
      <c r="AO174" s="199">
        <f t="shared" si="39"/>
        <v>8.5575670855545098</v>
      </c>
      <c r="AP174" s="27"/>
      <c r="AQ174" s="27"/>
      <c r="AR174" s="48"/>
      <c r="AS174" s="179">
        <f t="shared" si="40"/>
        <v>8095</v>
      </c>
      <c r="AT174" s="179">
        <f t="shared" si="41"/>
        <v>128.881</v>
      </c>
      <c r="AV174" s="199">
        <f t="shared" si="42"/>
        <v>8.454466361507933</v>
      </c>
      <c r="AW174" s="27"/>
      <c r="AX174" s="27"/>
      <c r="AY174" s="48"/>
      <c r="AZ174" s="179">
        <f t="shared" si="43"/>
        <v>8089</v>
      </c>
      <c r="BA174" s="179">
        <f t="shared" si="44"/>
        <v>124.60899999999999</v>
      </c>
      <c r="BC174" s="199">
        <f t="shared" si="45"/>
        <v>8.3395009030059448</v>
      </c>
      <c r="BD174" s="27"/>
      <c r="BE174" s="27"/>
      <c r="BF174" s="48"/>
      <c r="BG174" s="179">
        <f t="shared" si="46"/>
        <v>8082</v>
      </c>
      <c r="BH174" s="179">
        <f t="shared" si="47"/>
        <v>119.71599999999999</v>
      </c>
      <c r="BJ174" s="199">
        <f t="shared" si="48"/>
        <v>8.2095804834755768</v>
      </c>
      <c r="BK174" s="27"/>
      <c r="BL174" s="27"/>
      <c r="BM174" s="48"/>
      <c r="BN174" s="179">
        <f t="shared" si="49"/>
        <v>8073</v>
      </c>
      <c r="BO174" s="179">
        <f t="shared" si="50"/>
        <v>113.569</v>
      </c>
      <c r="BQ174" s="199">
        <f t="shared" si="51"/>
        <v>8.0602242404409576</v>
      </c>
      <c r="BR174" s="27"/>
      <c r="BS174" s="27"/>
      <c r="BT174" s="48"/>
      <c r="BU174" s="179">
        <f t="shared" si="52"/>
        <v>8062</v>
      </c>
      <c r="BV174" s="179">
        <f t="shared" si="53"/>
        <v>106.276</v>
      </c>
      <c r="BX174" s="199">
        <f t="shared" si="54"/>
        <v>7.8845765105963244</v>
      </c>
      <c r="BY174" s="27"/>
      <c r="BZ174" s="27"/>
      <c r="CA174" s="48"/>
      <c r="CB174" s="179">
        <f t="shared" si="55"/>
        <v>8047</v>
      </c>
      <c r="CC174" s="179">
        <f t="shared" si="56"/>
        <v>96.721000000000004</v>
      </c>
      <c r="CE174" s="199">
        <f t="shared" si="57"/>
        <v>7.6713609231906439</v>
      </c>
      <c r="CF174" s="27"/>
      <c r="CG174" s="27"/>
      <c r="CH174" s="48"/>
      <c r="CI174" s="179">
        <f t="shared" si="58"/>
        <v>8026</v>
      </c>
      <c r="CJ174" s="179">
        <f t="shared" si="59"/>
        <v>84.1</v>
      </c>
      <c r="CL174" s="199">
        <f t="shared" si="60"/>
        <v>7.4000095171626921</v>
      </c>
      <c r="CM174" s="27"/>
      <c r="CN174" s="27"/>
      <c r="CO174" s="48"/>
      <c r="CP174" s="179">
        <f t="shared" si="61"/>
        <v>7993</v>
      </c>
      <c r="CQ174" s="179">
        <f t="shared" si="62"/>
        <v>66.049000000000007</v>
      </c>
      <c r="CS174" s="199">
        <f t="shared" si="63"/>
        <v>7.026426808699636</v>
      </c>
      <c r="CT174" s="27"/>
      <c r="CU174" s="27"/>
      <c r="CV174" s="48"/>
      <c r="CW174" s="179">
        <f t="shared" si="64"/>
        <v>7934</v>
      </c>
      <c r="CX174" s="179">
        <f t="shared" si="65"/>
        <v>39.204000000000001</v>
      </c>
      <c r="CZ174" s="199">
        <f t="shared" si="66"/>
        <v>6.4232469635335194</v>
      </c>
      <c r="DA174" s="27"/>
      <c r="DB174" s="27"/>
      <c r="DC174" s="48"/>
      <c r="DD174" s="179">
        <f t="shared" si="67"/>
        <v>7742</v>
      </c>
      <c r="DE174" s="179">
        <f t="shared" si="68"/>
        <v>3.5999999999999997E-2</v>
      </c>
    </row>
    <row r="175" spans="1:109" ht="15" customHeight="1">
      <c r="A175" s="21">
        <f t="shared" si="22"/>
        <v>2004</v>
      </c>
      <c r="B175" s="176">
        <f t="shared" si="22"/>
        <v>7764</v>
      </c>
      <c r="C175" s="193">
        <f t="shared" si="23"/>
        <v>7.0509894470680452</v>
      </c>
      <c r="D175" s="22">
        <v>11</v>
      </c>
      <c r="E175" s="347" t="s">
        <v>7</v>
      </c>
      <c r="F175" s="348"/>
      <c r="G175" s="357">
        <f>I164</f>
        <v>0.98484905750295959</v>
      </c>
      <c r="H175" s="358"/>
      <c r="I175" s="179">
        <f t="shared" si="24"/>
        <v>7811</v>
      </c>
      <c r="J175" s="180">
        <f t="shared" si="25"/>
        <v>0.60535806285419891</v>
      </c>
      <c r="K175" s="179">
        <f t="shared" si="26"/>
        <v>2.2090000000000001</v>
      </c>
      <c r="M175" s="199">
        <f t="shared" si="27"/>
        <v>8.9572529442889017</v>
      </c>
      <c r="N175" s="23" t="s">
        <v>36</v>
      </c>
      <c r="O175" s="44">
        <f>Q164</f>
        <v>0.95358623397301334</v>
      </c>
      <c r="P175" s="48"/>
      <c r="Q175" s="179">
        <f t="shared" si="28"/>
        <v>7979</v>
      </c>
      <c r="R175" s="179">
        <f t="shared" si="29"/>
        <v>46.225000000000001</v>
      </c>
      <c r="T175" s="199">
        <f t="shared" si="30"/>
        <v>8.8193697100184707</v>
      </c>
      <c r="U175" s="23" t="s">
        <v>36</v>
      </c>
      <c r="V175" s="44">
        <f>X164</f>
        <v>0.95561343473453975</v>
      </c>
      <c r="W175" s="48"/>
      <c r="X175" s="179">
        <f t="shared" si="31"/>
        <v>7974</v>
      </c>
      <c r="Y175" s="179">
        <f t="shared" si="32"/>
        <v>44.1</v>
      </c>
      <c r="AA175" s="199">
        <f t="shared" si="33"/>
        <v>8.7409765380177866</v>
      </c>
      <c r="AB175" s="23" t="s">
        <v>36</v>
      </c>
      <c r="AC175" s="44">
        <f>AE164</f>
        <v>0.95698556789717981</v>
      </c>
      <c r="AD175" s="48"/>
      <c r="AE175" s="179">
        <f t="shared" si="34"/>
        <v>7970</v>
      </c>
      <c r="AF175" s="179">
        <f t="shared" si="35"/>
        <v>42.436</v>
      </c>
      <c r="AH175" s="199">
        <f t="shared" si="36"/>
        <v>8.6559111107280593</v>
      </c>
      <c r="AI175" s="23" t="s">
        <v>36</v>
      </c>
      <c r="AJ175" s="44">
        <f>AL164</f>
        <v>0.95838904392705282</v>
      </c>
      <c r="AK175" s="48"/>
      <c r="AL175" s="179">
        <f t="shared" si="37"/>
        <v>7967</v>
      </c>
      <c r="AM175" s="179">
        <f t="shared" si="38"/>
        <v>41.209000000000003</v>
      </c>
      <c r="AO175" s="199">
        <f t="shared" si="39"/>
        <v>8.562931083090092</v>
      </c>
      <c r="AP175" s="23" t="s">
        <v>36</v>
      </c>
      <c r="AQ175" s="44">
        <f>AS164</f>
        <v>0.9601237845831363</v>
      </c>
      <c r="AR175" s="48"/>
      <c r="AS175" s="179">
        <f t="shared" si="40"/>
        <v>7962</v>
      </c>
      <c r="AT175" s="179">
        <f t="shared" si="41"/>
        <v>39.204000000000001</v>
      </c>
      <c r="AV175" s="199">
        <f t="shared" si="42"/>
        <v>8.460411177317253</v>
      </c>
      <c r="AW175" s="23" t="s">
        <v>36</v>
      </c>
      <c r="AX175" s="44">
        <f>AZ164</f>
        <v>0.96210699955185897</v>
      </c>
      <c r="AY175" s="48"/>
      <c r="AZ175" s="179">
        <f t="shared" si="43"/>
        <v>7957</v>
      </c>
      <c r="BA175" s="179">
        <f t="shared" si="44"/>
        <v>37.249000000000002</v>
      </c>
      <c r="BC175" s="199">
        <f t="shared" si="45"/>
        <v>8.3461675943641342</v>
      </c>
      <c r="BD175" s="23" t="s">
        <v>36</v>
      </c>
      <c r="BE175" s="44">
        <f>BG164</f>
        <v>0.96450242193475089</v>
      </c>
      <c r="BF175" s="48"/>
      <c r="BG175" s="179">
        <f t="shared" si="46"/>
        <v>7950</v>
      </c>
      <c r="BH175" s="179">
        <f t="shared" si="47"/>
        <v>34.595999999999997</v>
      </c>
      <c r="BJ175" s="199">
        <f t="shared" si="48"/>
        <v>8.2171685957660703</v>
      </c>
      <c r="BK175" s="23" t="s">
        <v>36</v>
      </c>
      <c r="BL175" s="44">
        <f>BN164</f>
        <v>0.96721118114696403</v>
      </c>
      <c r="BM175" s="48"/>
      <c r="BN175" s="179">
        <f t="shared" si="49"/>
        <v>7942</v>
      </c>
      <c r="BO175" s="179">
        <f t="shared" si="50"/>
        <v>31.684000000000001</v>
      </c>
      <c r="BQ175" s="199">
        <f t="shared" si="51"/>
        <v>8.0690293287749579</v>
      </c>
      <c r="BR175" s="23" t="s">
        <v>36</v>
      </c>
      <c r="BS175" s="44">
        <f>BU164</f>
        <v>0.97052531582985946</v>
      </c>
      <c r="BT175" s="48"/>
      <c r="BU175" s="179">
        <f t="shared" si="52"/>
        <v>7932</v>
      </c>
      <c r="BV175" s="179">
        <f t="shared" si="53"/>
        <v>28.224</v>
      </c>
      <c r="BX175" s="199">
        <f t="shared" si="54"/>
        <v>7.8950634980915728</v>
      </c>
      <c r="BY175" s="23" t="s">
        <v>36</v>
      </c>
      <c r="BZ175" s="44">
        <f>CB164</f>
        <v>0.97446738459949478</v>
      </c>
      <c r="CA175" s="48"/>
      <c r="CB175" s="179">
        <f t="shared" si="55"/>
        <v>7917</v>
      </c>
      <c r="CC175" s="179">
        <f t="shared" si="56"/>
        <v>23.408999999999999</v>
      </c>
      <c r="CE175" s="199">
        <f t="shared" si="57"/>
        <v>7.6843240676811551</v>
      </c>
      <c r="CF175" s="23" t="s">
        <v>36</v>
      </c>
      <c r="CG175" s="44">
        <f>CI164</f>
        <v>0.97910842381148788</v>
      </c>
      <c r="CH175" s="48"/>
      <c r="CI175" s="179">
        <f t="shared" si="58"/>
        <v>7898</v>
      </c>
      <c r="CJ175" s="179">
        <f t="shared" si="59"/>
        <v>17.956</v>
      </c>
      <c r="CL175" s="199">
        <f t="shared" si="60"/>
        <v>7.4169796213811541</v>
      </c>
      <c r="CM175" s="23" t="s">
        <v>36</v>
      </c>
      <c r="CN175" s="44">
        <f>CP164</f>
        <v>0.98386685962849019</v>
      </c>
      <c r="CO175" s="48"/>
      <c r="CP175" s="179">
        <f t="shared" si="61"/>
        <v>7867</v>
      </c>
      <c r="CQ175" s="179">
        <f t="shared" si="62"/>
        <v>10.609</v>
      </c>
      <c r="CS175" s="199">
        <f t="shared" si="63"/>
        <v>7.0509894470680452</v>
      </c>
      <c r="CT175" s="23" t="s">
        <v>36</v>
      </c>
      <c r="CU175" s="44">
        <f>CW164</f>
        <v>0.98484905750295959</v>
      </c>
      <c r="CV175" s="48"/>
      <c r="CW175" s="179">
        <f t="shared" si="64"/>
        <v>7811</v>
      </c>
      <c r="CX175" s="179">
        <f t="shared" si="65"/>
        <v>2.2090000000000001</v>
      </c>
      <c r="CZ175" s="199">
        <f t="shared" si="66"/>
        <v>6.4676987261043539</v>
      </c>
      <c r="DA175" s="23" t="s">
        <v>36</v>
      </c>
      <c r="DB175" s="44">
        <f>DD164</f>
        <v>0.91845790581754705</v>
      </c>
      <c r="DC175" s="48"/>
      <c r="DD175" s="179">
        <f t="shared" si="67"/>
        <v>7628</v>
      </c>
      <c r="DE175" s="179">
        <f t="shared" si="68"/>
        <v>18.495999999999999</v>
      </c>
    </row>
    <row r="176" spans="1:109" ht="15" customHeight="1">
      <c r="A176" s="21">
        <f t="shared" si="22"/>
        <v>2005</v>
      </c>
      <c r="B176" s="176">
        <f t="shared" si="22"/>
        <v>7673</v>
      </c>
      <c r="C176" s="193">
        <f t="shared" si="23"/>
        <v>6.9688503783419478</v>
      </c>
      <c r="D176" s="22">
        <v>12</v>
      </c>
      <c r="E176" s="347" t="s">
        <v>8</v>
      </c>
      <c r="F176" s="348"/>
      <c r="G176" s="355">
        <f>SUM(K165:K184)</f>
        <v>200.65199999999999</v>
      </c>
      <c r="H176" s="356"/>
      <c r="I176" s="179">
        <f t="shared" si="24"/>
        <v>7699</v>
      </c>
      <c r="J176" s="180">
        <f t="shared" si="25"/>
        <v>0.33885051479212824</v>
      </c>
      <c r="K176" s="179">
        <f t="shared" si="26"/>
        <v>0.67600000000000005</v>
      </c>
      <c r="M176" s="199">
        <f t="shared" si="27"/>
        <v>8.9454629521776656</v>
      </c>
      <c r="N176" s="23" t="s">
        <v>37</v>
      </c>
      <c r="O176" s="201">
        <f>SUM(R165:R184)</f>
        <v>619.03100000000006</v>
      </c>
      <c r="P176" s="47"/>
      <c r="Q176" s="179">
        <f t="shared" si="28"/>
        <v>7847</v>
      </c>
      <c r="R176" s="179">
        <f t="shared" si="29"/>
        <v>30.276</v>
      </c>
      <c r="T176" s="199">
        <f t="shared" si="30"/>
        <v>8.805824812903607</v>
      </c>
      <c r="U176" s="23" t="s">
        <v>37</v>
      </c>
      <c r="V176" s="201">
        <f>SUM(Y165:Y184)</f>
        <v>593.97</v>
      </c>
      <c r="W176" s="47"/>
      <c r="X176" s="179">
        <f t="shared" si="31"/>
        <v>7843</v>
      </c>
      <c r="Y176" s="179">
        <f t="shared" si="32"/>
        <v>28.9</v>
      </c>
      <c r="AA176" s="199">
        <f t="shared" si="33"/>
        <v>8.7263189509622432</v>
      </c>
      <c r="AB176" s="23" t="s">
        <v>37</v>
      </c>
      <c r="AC176" s="201">
        <f>SUM(AF165:AF184)</f>
        <v>577.10799999999995</v>
      </c>
      <c r="AD176" s="47"/>
      <c r="AE176" s="179">
        <f t="shared" si="34"/>
        <v>7840</v>
      </c>
      <c r="AF176" s="179">
        <f t="shared" si="35"/>
        <v>27.888999999999999</v>
      </c>
      <c r="AH176" s="199">
        <f t="shared" si="36"/>
        <v>8.6399416566752905</v>
      </c>
      <c r="AI176" s="23" t="s">
        <v>37</v>
      </c>
      <c r="AJ176" s="201">
        <f>SUM(AM165:AM184)</f>
        <v>559.88300000000004</v>
      </c>
      <c r="AK176" s="47"/>
      <c r="AL176" s="179">
        <f t="shared" si="37"/>
        <v>7837</v>
      </c>
      <c r="AM176" s="179">
        <f t="shared" si="38"/>
        <v>26.896000000000001</v>
      </c>
      <c r="AO176" s="199">
        <f t="shared" si="39"/>
        <v>8.5453918457749154</v>
      </c>
      <c r="AP176" s="23" t="s">
        <v>37</v>
      </c>
      <c r="AQ176" s="201">
        <f>SUM(AT165:AT184)</f>
        <v>538.5920000000001</v>
      </c>
      <c r="AR176" s="47"/>
      <c r="AS176" s="179">
        <f t="shared" si="40"/>
        <v>7833</v>
      </c>
      <c r="AT176" s="179">
        <f t="shared" si="41"/>
        <v>25.6</v>
      </c>
      <c r="AV176" s="199">
        <f t="shared" si="42"/>
        <v>8.4409598854166479</v>
      </c>
      <c r="AW176" s="23" t="s">
        <v>37</v>
      </c>
      <c r="AX176" s="201">
        <f>SUM(BA165:BA184)</f>
        <v>514.25800000000004</v>
      </c>
      <c r="AY176" s="47"/>
      <c r="AZ176" s="179">
        <f t="shared" si="43"/>
        <v>7828</v>
      </c>
      <c r="BA176" s="179">
        <f t="shared" si="44"/>
        <v>24.024999999999999</v>
      </c>
      <c r="BC176" s="199">
        <f t="shared" si="45"/>
        <v>8.3243363327069009</v>
      </c>
      <c r="BD176" s="23" t="s">
        <v>37</v>
      </c>
      <c r="BE176" s="201">
        <f>SUM(BH165:BH184)</f>
        <v>484.99000000000007</v>
      </c>
      <c r="BF176" s="47"/>
      <c r="BG176" s="179">
        <f t="shared" si="46"/>
        <v>7822</v>
      </c>
      <c r="BH176" s="179">
        <f t="shared" si="47"/>
        <v>22.201000000000001</v>
      </c>
      <c r="BJ176" s="199">
        <f t="shared" si="48"/>
        <v>8.1922937311476396</v>
      </c>
      <c r="BK176" s="23" t="s">
        <v>37</v>
      </c>
      <c r="BL176" s="201">
        <f>SUM(BO165:BO184)</f>
        <v>451.68300000000011</v>
      </c>
      <c r="BM176" s="47"/>
      <c r="BN176" s="179">
        <f t="shared" si="49"/>
        <v>7815</v>
      </c>
      <c r="BO176" s="179">
        <f t="shared" si="50"/>
        <v>20.164000000000001</v>
      </c>
      <c r="BQ176" s="199">
        <f t="shared" si="51"/>
        <v>8.0401246644483795</v>
      </c>
      <c r="BR176" s="23" t="s">
        <v>37</v>
      </c>
      <c r="BS176" s="201">
        <f>SUM(BV165:BV184)</f>
        <v>410.76699999999994</v>
      </c>
      <c r="BT176" s="47"/>
      <c r="BU176" s="179">
        <f t="shared" si="52"/>
        <v>7806</v>
      </c>
      <c r="BV176" s="179">
        <f t="shared" si="53"/>
        <v>17.689</v>
      </c>
      <c r="BX176" s="199">
        <f t="shared" si="54"/>
        <v>7.8605707855386644</v>
      </c>
      <c r="BY176" s="23" t="s">
        <v>37</v>
      </c>
      <c r="BZ176" s="201">
        <f>SUM(CC165:CC184)</f>
        <v>361.18200000000007</v>
      </c>
      <c r="CA176" s="47"/>
      <c r="CB176" s="179">
        <f t="shared" si="55"/>
        <v>7794</v>
      </c>
      <c r="CC176" s="179">
        <f t="shared" si="56"/>
        <v>14.641</v>
      </c>
      <c r="CE176" s="199">
        <f t="shared" si="57"/>
        <v>7.6415644412609716</v>
      </c>
      <c r="CF176" s="23" t="s">
        <v>37</v>
      </c>
      <c r="CG176" s="201">
        <f>SUM(CJ165:CJ184)</f>
        <v>300.459</v>
      </c>
      <c r="CH176" s="47"/>
      <c r="CI176" s="179">
        <f t="shared" si="58"/>
        <v>7776</v>
      </c>
      <c r="CJ176" s="179">
        <f t="shared" si="59"/>
        <v>10.609</v>
      </c>
      <c r="CL176" s="199">
        <f t="shared" si="60"/>
        <v>7.3607399030582776</v>
      </c>
      <c r="CM176" s="23" t="s">
        <v>37</v>
      </c>
      <c r="CN176" s="201">
        <f>SUM(CQ165:CQ184)</f>
        <v>231.95700000000002</v>
      </c>
      <c r="CO176" s="47"/>
      <c r="CP176" s="179">
        <f t="shared" si="61"/>
        <v>7749</v>
      </c>
      <c r="CQ176" s="179">
        <f t="shared" si="62"/>
        <v>5.7759999999999998</v>
      </c>
      <c r="CS176" s="199">
        <f t="shared" si="63"/>
        <v>6.9688503783419478</v>
      </c>
      <c r="CT176" s="23" t="s">
        <v>37</v>
      </c>
      <c r="CU176" s="201">
        <f>SUM(CX165:CX184)</f>
        <v>200.65199999999999</v>
      </c>
      <c r="CV176" s="47"/>
      <c r="CW176" s="179">
        <f t="shared" si="64"/>
        <v>7699</v>
      </c>
      <c r="CX176" s="179">
        <f t="shared" si="65"/>
        <v>0.67600000000000005</v>
      </c>
      <c r="CZ176" s="199">
        <f t="shared" si="66"/>
        <v>6.315358001522335</v>
      </c>
      <c r="DA176" s="23" t="s">
        <v>37</v>
      </c>
      <c r="DB176" s="201">
        <f>SUM(DE165:DE184)</f>
        <v>2971.9709999999995</v>
      </c>
      <c r="DC176" s="47"/>
      <c r="DD176" s="179">
        <f t="shared" si="67"/>
        <v>7535</v>
      </c>
      <c r="DE176" s="179">
        <f t="shared" si="68"/>
        <v>19.044</v>
      </c>
    </row>
    <row r="177" spans="1:109" ht="15" customHeight="1">
      <c r="A177" s="21">
        <f t="shared" si="22"/>
        <v>2006</v>
      </c>
      <c r="B177" s="176">
        <f t="shared" si="22"/>
        <v>7564</v>
      </c>
      <c r="C177" s="193">
        <f t="shared" si="23"/>
        <v>6.8606636714482869</v>
      </c>
      <c r="D177" s="22">
        <v>13</v>
      </c>
      <c r="E177" s="347" t="s">
        <v>9</v>
      </c>
      <c r="F177" s="348"/>
      <c r="G177" s="355">
        <f>SUM(K175:K184)</f>
        <v>22.440000000000005</v>
      </c>
      <c r="H177" s="356"/>
      <c r="I177" s="179">
        <f t="shared" si="24"/>
        <v>7598</v>
      </c>
      <c r="J177" s="180">
        <f t="shared" si="25"/>
        <v>0.44949762030671608</v>
      </c>
      <c r="K177" s="179">
        <f t="shared" si="26"/>
        <v>1.1559999999999999</v>
      </c>
      <c r="M177" s="199">
        <f t="shared" si="27"/>
        <v>8.9311554297783484</v>
      </c>
      <c r="N177" s="27"/>
      <c r="O177" s="63"/>
      <c r="P177" s="27"/>
      <c r="Q177" s="179">
        <f t="shared" si="28"/>
        <v>7718</v>
      </c>
      <c r="R177" s="179">
        <f t="shared" si="29"/>
        <v>23.716000000000001</v>
      </c>
      <c r="T177" s="199">
        <f t="shared" si="30"/>
        <v>8.7893554522099819</v>
      </c>
      <c r="U177" s="27"/>
      <c r="V177" s="63"/>
      <c r="W177" s="27"/>
      <c r="X177" s="179">
        <f t="shared" si="31"/>
        <v>7715</v>
      </c>
      <c r="Y177" s="179">
        <f t="shared" si="32"/>
        <v>22.800999999999998</v>
      </c>
      <c r="AA177" s="199">
        <f t="shared" si="33"/>
        <v>8.7084744895816648</v>
      </c>
      <c r="AB177" s="27"/>
      <c r="AC177" s="63"/>
      <c r="AD177" s="27"/>
      <c r="AE177" s="179">
        <f t="shared" si="34"/>
        <v>7712</v>
      </c>
      <c r="AF177" s="179">
        <f t="shared" si="35"/>
        <v>21.904</v>
      </c>
      <c r="AH177" s="199">
        <f t="shared" si="36"/>
        <v>8.6204715408697385</v>
      </c>
      <c r="AI177" s="27"/>
      <c r="AJ177" s="63"/>
      <c r="AK177" s="27"/>
      <c r="AL177" s="179">
        <f t="shared" si="37"/>
        <v>7710</v>
      </c>
      <c r="AM177" s="179">
        <f t="shared" si="38"/>
        <v>21.315999999999999</v>
      </c>
      <c r="AO177" s="199">
        <f t="shared" si="39"/>
        <v>8.5239701756952613</v>
      </c>
      <c r="AP177" s="27"/>
      <c r="AQ177" s="63"/>
      <c r="AR177" s="27"/>
      <c r="AS177" s="179">
        <f t="shared" si="40"/>
        <v>7707</v>
      </c>
      <c r="AT177" s="179">
        <f t="shared" si="41"/>
        <v>20.449000000000002</v>
      </c>
      <c r="AV177" s="199">
        <f t="shared" si="42"/>
        <v>8.4171518372360108</v>
      </c>
      <c r="AW177" s="27"/>
      <c r="AX177" s="63"/>
      <c r="AY177" s="27"/>
      <c r="AZ177" s="179">
        <f t="shared" si="43"/>
        <v>7703</v>
      </c>
      <c r="BA177" s="179">
        <f t="shared" si="44"/>
        <v>19.321000000000002</v>
      </c>
      <c r="BC177" s="199">
        <f t="shared" si="45"/>
        <v>8.2975435293562843</v>
      </c>
      <c r="BD177" s="27"/>
      <c r="BE177" s="63"/>
      <c r="BF177" s="27"/>
      <c r="BG177" s="179">
        <f t="shared" si="46"/>
        <v>7698</v>
      </c>
      <c r="BH177" s="179">
        <f t="shared" si="47"/>
        <v>17.956</v>
      </c>
      <c r="BJ177" s="199">
        <f t="shared" si="48"/>
        <v>8.1616604520562817</v>
      </c>
      <c r="BK177" s="27"/>
      <c r="BL177" s="63"/>
      <c r="BM177" s="27"/>
      <c r="BN177" s="179">
        <f t="shared" si="49"/>
        <v>7693</v>
      </c>
      <c r="BO177" s="179">
        <f t="shared" si="50"/>
        <v>16.640999999999998</v>
      </c>
      <c r="BQ177" s="199">
        <f t="shared" si="51"/>
        <v>8.0043655649795742</v>
      </c>
      <c r="BR177" s="27"/>
      <c r="BS177" s="63"/>
      <c r="BT177" s="27"/>
      <c r="BU177" s="179">
        <f t="shared" si="52"/>
        <v>7685</v>
      </c>
      <c r="BV177" s="179">
        <f t="shared" si="53"/>
        <v>14.641</v>
      </c>
      <c r="BX177" s="199">
        <f t="shared" si="54"/>
        <v>7.8176254430533696</v>
      </c>
      <c r="BY177" s="27"/>
      <c r="BZ177" s="63"/>
      <c r="CA177" s="27"/>
      <c r="CB177" s="179">
        <f t="shared" si="55"/>
        <v>7675</v>
      </c>
      <c r="CC177" s="179">
        <f t="shared" si="56"/>
        <v>12.321</v>
      </c>
      <c r="CE177" s="199">
        <f t="shared" si="57"/>
        <v>7.5878172199934273</v>
      </c>
      <c r="CF177" s="27"/>
      <c r="CG177" s="63"/>
      <c r="CH177" s="27"/>
      <c r="CI177" s="179">
        <f t="shared" si="58"/>
        <v>7661</v>
      </c>
      <c r="CJ177" s="179">
        <f t="shared" si="59"/>
        <v>9.4090000000000007</v>
      </c>
      <c r="CL177" s="199">
        <f t="shared" si="60"/>
        <v>7.2889276945212567</v>
      </c>
      <c r="CM177" s="27"/>
      <c r="CN177" s="63"/>
      <c r="CO177" s="27"/>
      <c r="CP177" s="179">
        <f t="shared" si="61"/>
        <v>7639</v>
      </c>
      <c r="CQ177" s="179">
        <f t="shared" si="62"/>
        <v>5.625</v>
      </c>
      <c r="CS177" s="199">
        <f t="shared" si="63"/>
        <v>6.8606636714482869</v>
      </c>
      <c r="CT177" s="27"/>
      <c r="CU177" s="63"/>
      <c r="CV177" s="27"/>
      <c r="CW177" s="179">
        <f t="shared" si="64"/>
        <v>7598</v>
      </c>
      <c r="CX177" s="179">
        <f t="shared" si="65"/>
        <v>1.1559999999999999</v>
      </c>
      <c r="CZ177" s="199">
        <f t="shared" si="66"/>
        <v>6.0958245624322247</v>
      </c>
      <c r="DA177" s="27"/>
      <c r="DB177" s="63"/>
      <c r="DC177" s="27"/>
      <c r="DD177" s="179">
        <f t="shared" si="67"/>
        <v>7459</v>
      </c>
      <c r="DE177" s="179">
        <f t="shared" si="68"/>
        <v>11.025</v>
      </c>
    </row>
    <row r="178" spans="1:109" ht="15" customHeight="1">
      <c r="A178" s="21">
        <f t="shared" si="22"/>
        <v>2007</v>
      </c>
      <c r="B178" s="176">
        <f t="shared" si="22"/>
        <v>7433</v>
      </c>
      <c r="C178" s="193">
        <f t="shared" si="23"/>
        <v>6.7129562006770698</v>
      </c>
      <c r="D178" s="22">
        <v>14</v>
      </c>
      <c r="E178" s="347" t="s">
        <v>10</v>
      </c>
      <c r="F178" s="348"/>
      <c r="G178" s="349">
        <f>SUM(J165:J184)/D184</f>
        <v>0.90724376410231944</v>
      </c>
      <c r="H178" s="350"/>
      <c r="I178" s="179">
        <f t="shared" si="24"/>
        <v>7506</v>
      </c>
      <c r="J178" s="180">
        <f t="shared" si="25"/>
        <v>0.98210682093367407</v>
      </c>
      <c r="K178" s="179">
        <f t="shared" si="26"/>
        <v>5.3289999999999997</v>
      </c>
      <c r="M178" s="199">
        <f t="shared" si="27"/>
        <v>8.9136848247252942</v>
      </c>
      <c r="N178" s="27"/>
      <c r="O178" s="27"/>
      <c r="P178" s="27"/>
      <c r="Q178" s="179">
        <f t="shared" si="28"/>
        <v>7591</v>
      </c>
      <c r="R178" s="179">
        <f t="shared" si="29"/>
        <v>24.963999999999999</v>
      </c>
      <c r="T178" s="199">
        <f t="shared" si="30"/>
        <v>8.7691962714110012</v>
      </c>
      <c r="U178" s="27"/>
      <c r="V178" s="27"/>
      <c r="W178" s="27"/>
      <c r="X178" s="179">
        <f t="shared" si="31"/>
        <v>7589</v>
      </c>
      <c r="Y178" s="179">
        <f t="shared" si="32"/>
        <v>24.335999999999999</v>
      </c>
      <c r="AA178" s="199">
        <f t="shared" si="33"/>
        <v>8.6865983562769653</v>
      </c>
      <c r="AB178" s="27"/>
      <c r="AC178" s="27"/>
      <c r="AD178" s="27"/>
      <c r="AE178" s="179">
        <f t="shared" si="34"/>
        <v>7587</v>
      </c>
      <c r="AF178" s="179">
        <f t="shared" si="35"/>
        <v>23.716000000000001</v>
      </c>
      <c r="AH178" s="199">
        <f t="shared" si="36"/>
        <v>8.596558746796978</v>
      </c>
      <c r="AI178" s="27"/>
      <c r="AJ178" s="27"/>
      <c r="AK178" s="27"/>
      <c r="AL178" s="179">
        <f t="shared" si="37"/>
        <v>7586</v>
      </c>
      <c r="AM178" s="179">
        <f t="shared" si="38"/>
        <v>23.408999999999999</v>
      </c>
      <c r="AO178" s="199">
        <f t="shared" si="39"/>
        <v>8.4976025416512329</v>
      </c>
      <c r="AP178" s="27"/>
      <c r="AQ178" s="27"/>
      <c r="AR178" s="27"/>
      <c r="AS178" s="179">
        <f t="shared" si="40"/>
        <v>7584</v>
      </c>
      <c r="AT178" s="179">
        <f t="shared" si="41"/>
        <v>22.800999999999998</v>
      </c>
      <c r="AV178" s="199">
        <f t="shared" si="42"/>
        <v>8.3877676439757796</v>
      </c>
      <c r="AW178" s="27"/>
      <c r="AX178" s="27"/>
      <c r="AY178" s="27"/>
      <c r="AZ178" s="179">
        <f t="shared" si="43"/>
        <v>7581</v>
      </c>
      <c r="BA178" s="179">
        <f t="shared" si="44"/>
        <v>21.904</v>
      </c>
      <c r="BC178" s="199">
        <f t="shared" si="45"/>
        <v>8.2643633297316672</v>
      </c>
      <c r="BD178" s="27"/>
      <c r="BE178" s="27"/>
      <c r="BF178" s="27"/>
      <c r="BG178" s="179">
        <f t="shared" si="46"/>
        <v>7578</v>
      </c>
      <c r="BH178" s="179">
        <f t="shared" si="47"/>
        <v>21.024999999999999</v>
      </c>
      <c r="BJ178" s="199">
        <f t="shared" si="48"/>
        <v>8.12355783506165</v>
      </c>
      <c r="BK178" s="27"/>
      <c r="BL178" s="27"/>
      <c r="BM178" s="27"/>
      <c r="BN178" s="179">
        <f t="shared" si="49"/>
        <v>7574</v>
      </c>
      <c r="BO178" s="179">
        <f t="shared" si="50"/>
        <v>19.881</v>
      </c>
      <c r="BQ178" s="199">
        <f t="shared" si="51"/>
        <v>7.9596253050981147</v>
      </c>
      <c r="BR178" s="27"/>
      <c r="BS178" s="27"/>
      <c r="BT178" s="27"/>
      <c r="BU178" s="179">
        <f t="shared" si="52"/>
        <v>7569</v>
      </c>
      <c r="BV178" s="179">
        <f t="shared" si="53"/>
        <v>18.495999999999999</v>
      </c>
      <c r="BX178" s="199">
        <f t="shared" si="54"/>
        <v>7.7634463887273624</v>
      </c>
      <c r="BY178" s="27"/>
      <c r="BZ178" s="27"/>
      <c r="CA178" s="27"/>
      <c r="CB178" s="179">
        <f t="shared" si="55"/>
        <v>7562</v>
      </c>
      <c r="CC178" s="179">
        <f t="shared" si="56"/>
        <v>16.640999999999998</v>
      </c>
      <c r="CE178" s="199">
        <f t="shared" si="57"/>
        <v>7.5191499576698231</v>
      </c>
      <c r="CF178" s="27"/>
      <c r="CG178" s="27"/>
      <c r="CH178" s="27"/>
      <c r="CI178" s="179">
        <f t="shared" si="58"/>
        <v>7552</v>
      </c>
      <c r="CJ178" s="179">
        <f t="shared" si="59"/>
        <v>14.161</v>
      </c>
      <c r="CL178" s="199">
        <f t="shared" si="60"/>
        <v>7.1951873201787091</v>
      </c>
      <c r="CM178" s="27"/>
      <c r="CN178" s="27"/>
      <c r="CO178" s="27"/>
      <c r="CP178" s="179">
        <f t="shared" si="61"/>
        <v>7536</v>
      </c>
      <c r="CQ178" s="179">
        <f t="shared" si="62"/>
        <v>10.609</v>
      </c>
      <c r="CS178" s="199">
        <f t="shared" si="63"/>
        <v>6.7129562006770698</v>
      </c>
      <c r="CT178" s="27"/>
      <c r="CU178" s="27"/>
      <c r="CV178" s="27"/>
      <c r="CW178" s="179">
        <f t="shared" si="64"/>
        <v>7506</v>
      </c>
      <c r="CX178" s="179">
        <f t="shared" si="65"/>
        <v>5.3289999999999997</v>
      </c>
      <c r="CZ178" s="199">
        <f t="shared" si="66"/>
        <v>5.7462031905401529</v>
      </c>
      <c r="DA178" s="27"/>
      <c r="DB178" s="27"/>
      <c r="DC178" s="27"/>
      <c r="DD178" s="179">
        <f t="shared" si="67"/>
        <v>7397</v>
      </c>
      <c r="DE178" s="179">
        <f t="shared" si="68"/>
        <v>1.296</v>
      </c>
    </row>
    <row r="179" spans="1:109" ht="15" customHeight="1">
      <c r="A179" s="21">
        <f t="shared" si="22"/>
        <v>2008</v>
      </c>
      <c r="B179" s="176">
        <f t="shared" si="22"/>
        <v>7348</v>
      </c>
      <c r="C179" s="193">
        <f t="shared" si="23"/>
        <v>6.6039438246004725</v>
      </c>
      <c r="D179" s="22">
        <v>15</v>
      </c>
      <c r="E179" s="347" t="s">
        <v>11</v>
      </c>
      <c r="F179" s="348"/>
      <c r="G179" s="349">
        <f>SUM(J175:J184)/10</f>
        <v>0.57589438191832953</v>
      </c>
      <c r="H179" s="350"/>
      <c r="I179" s="179">
        <f t="shared" si="24"/>
        <v>7423</v>
      </c>
      <c r="J179" s="180">
        <f t="shared" si="25"/>
        <v>1.0206859009254219</v>
      </c>
      <c r="K179" s="179">
        <f t="shared" si="26"/>
        <v>5.625</v>
      </c>
      <c r="M179" s="199">
        <f t="shared" si="27"/>
        <v>8.902183446335016</v>
      </c>
      <c r="N179" s="27"/>
      <c r="O179" s="27"/>
      <c r="P179" s="27"/>
      <c r="Q179" s="179">
        <f t="shared" si="28"/>
        <v>7466</v>
      </c>
      <c r="R179" s="179">
        <f t="shared" si="29"/>
        <v>13.923999999999999</v>
      </c>
      <c r="T179" s="199">
        <f t="shared" si="30"/>
        <v>8.7558950816462993</v>
      </c>
      <c r="U179" s="27"/>
      <c r="V179" s="27"/>
      <c r="W179" s="27"/>
      <c r="X179" s="179">
        <f t="shared" si="31"/>
        <v>7465</v>
      </c>
      <c r="Y179" s="179">
        <f t="shared" si="32"/>
        <v>13.689</v>
      </c>
      <c r="AA179" s="199">
        <f t="shared" si="33"/>
        <v>8.6721435514140595</v>
      </c>
      <c r="AB179" s="27"/>
      <c r="AC179" s="27"/>
      <c r="AD179" s="27"/>
      <c r="AE179" s="179">
        <f t="shared" si="34"/>
        <v>7465</v>
      </c>
      <c r="AF179" s="179">
        <f t="shared" si="35"/>
        <v>13.689</v>
      </c>
      <c r="AH179" s="199">
        <f t="shared" si="36"/>
        <v>8.5807312122202255</v>
      </c>
      <c r="AI179" s="27"/>
      <c r="AJ179" s="27"/>
      <c r="AK179" s="27"/>
      <c r="AL179" s="179">
        <f t="shared" si="37"/>
        <v>7464</v>
      </c>
      <c r="AM179" s="179">
        <f t="shared" si="38"/>
        <v>13.456</v>
      </c>
      <c r="AO179" s="199">
        <f t="shared" si="39"/>
        <v>8.4801141831748161</v>
      </c>
      <c r="AP179" s="27"/>
      <c r="AQ179" s="27"/>
      <c r="AR179" s="27"/>
      <c r="AS179" s="179">
        <f t="shared" si="40"/>
        <v>7463</v>
      </c>
      <c r="AT179" s="179">
        <f t="shared" si="41"/>
        <v>13.225</v>
      </c>
      <c r="AV179" s="199">
        <f t="shared" si="42"/>
        <v>8.3682290382762794</v>
      </c>
      <c r="AW179" s="27"/>
      <c r="AX179" s="27"/>
      <c r="AY179" s="27"/>
      <c r="AZ179" s="179">
        <f t="shared" si="43"/>
        <v>7462</v>
      </c>
      <c r="BA179" s="179">
        <f t="shared" si="44"/>
        <v>12.996</v>
      </c>
      <c r="BC179" s="199">
        <f t="shared" si="45"/>
        <v>8.2422298913722312</v>
      </c>
      <c r="BD179" s="27"/>
      <c r="BE179" s="27"/>
      <c r="BF179" s="27"/>
      <c r="BG179" s="179">
        <f t="shared" si="46"/>
        <v>7461</v>
      </c>
      <c r="BH179" s="179">
        <f t="shared" si="47"/>
        <v>12.769</v>
      </c>
      <c r="BJ179" s="199">
        <f t="shared" si="48"/>
        <v>8.0980347561760713</v>
      </c>
      <c r="BK179" s="27"/>
      <c r="BL179" s="27"/>
      <c r="BM179" s="27"/>
      <c r="BN179" s="179">
        <f t="shared" si="49"/>
        <v>7459</v>
      </c>
      <c r="BO179" s="179">
        <f t="shared" si="50"/>
        <v>12.321</v>
      </c>
      <c r="BQ179" s="199">
        <f t="shared" si="51"/>
        <v>7.9294865233142895</v>
      </c>
      <c r="BR179" s="27"/>
      <c r="BS179" s="27"/>
      <c r="BT179" s="27"/>
      <c r="BU179" s="179">
        <f t="shared" si="52"/>
        <v>7457</v>
      </c>
      <c r="BV179" s="179">
        <f t="shared" si="53"/>
        <v>11.881</v>
      </c>
      <c r="BX179" s="199">
        <f t="shared" si="54"/>
        <v>7.7266536648476425</v>
      </c>
      <c r="BY179" s="27"/>
      <c r="BZ179" s="27"/>
      <c r="CA179" s="27"/>
      <c r="CB179" s="179">
        <f t="shared" si="55"/>
        <v>7454</v>
      </c>
      <c r="CC179" s="179">
        <f t="shared" si="56"/>
        <v>11.236000000000001</v>
      </c>
      <c r="CE179" s="199">
        <f t="shared" si="57"/>
        <v>7.4719320782451222</v>
      </c>
      <c r="CF179" s="27"/>
      <c r="CG179" s="27"/>
      <c r="CH179" s="27"/>
      <c r="CI179" s="179">
        <f t="shared" si="58"/>
        <v>7449</v>
      </c>
      <c r="CJ179" s="179">
        <f t="shared" si="59"/>
        <v>10.201000000000001</v>
      </c>
      <c r="CL179" s="199">
        <f t="shared" si="60"/>
        <v>7.1292975489293733</v>
      </c>
      <c r="CM179" s="27"/>
      <c r="CN179" s="27"/>
      <c r="CO179" s="27"/>
      <c r="CP179" s="179">
        <f t="shared" si="61"/>
        <v>7441</v>
      </c>
      <c r="CQ179" s="179">
        <f t="shared" si="62"/>
        <v>8.6489999999999991</v>
      </c>
      <c r="CS179" s="199">
        <f t="shared" si="63"/>
        <v>6.6039438246004725</v>
      </c>
      <c r="CT179" s="27"/>
      <c r="CU179" s="27"/>
      <c r="CV179" s="27"/>
      <c r="CW179" s="179">
        <f t="shared" si="64"/>
        <v>7423</v>
      </c>
      <c r="CX179" s="179">
        <f t="shared" si="65"/>
        <v>5.625</v>
      </c>
      <c r="CZ179" s="199">
        <f t="shared" si="66"/>
        <v>5.4293456289544411</v>
      </c>
      <c r="DA179" s="27"/>
      <c r="DB179" s="27"/>
      <c r="DC179" s="27"/>
      <c r="DD179" s="179">
        <f t="shared" si="67"/>
        <v>7346</v>
      </c>
      <c r="DE179" s="179">
        <f t="shared" si="68"/>
        <v>4.0000000000000001E-3</v>
      </c>
    </row>
    <row r="180" spans="1:109" ht="15" customHeight="1">
      <c r="A180" s="21">
        <f t="shared" si="22"/>
        <v>2009</v>
      </c>
      <c r="B180" s="176">
        <f t="shared" si="22"/>
        <v>7308</v>
      </c>
      <c r="C180" s="193">
        <f t="shared" si="23"/>
        <v>6.5482191027623724</v>
      </c>
      <c r="D180" s="22">
        <v>16</v>
      </c>
      <c r="E180" s="47"/>
      <c r="F180" s="47"/>
      <c r="G180" s="51"/>
      <c r="H180" s="47"/>
      <c r="I180" s="179">
        <f t="shared" si="24"/>
        <v>7348</v>
      </c>
      <c r="J180" s="180">
        <f t="shared" si="25"/>
        <v>0.54734537493158186</v>
      </c>
      <c r="K180" s="179">
        <f t="shared" si="26"/>
        <v>1.6</v>
      </c>
      <c r="M180" s="199">
        <f t="shared" si="27"/>
        <v>8.8967249174978971</v>
      </c>
      <c r="N180" s="27"/>
      <c r="O180" s="27"/>
      <c r="P180" s="27"/>
      <c r="Q180" s="179">
        <f t="shared" si="28"/>
        <v>7343</v>
      </c>
      <c r="R180" s="179">
        <f t="shared" si="29"/>
        <v>1.2250000000000001</v>
      </c>
      <c r="T180" s="199">
        <f t="shared" si="30"/>
        <v>8.7495739480829293</v>
      </c>
      <c r="U180" s="27"/>
      <c r="V180" s="27"/>
      <c r="W180" s="27"/>
      <c r="X180" s="179">
        <f t="shared" si="31"/>
        <v>7344</v>
      </c>
      <c r="Y180" s="179">
        <f t="shared" si="32"/>
        <v>1.296</v>
      </c>
      <c r="AA180" s="199">
        <f t="shared" si="33"/>
        <v>8.6652683094816005</v>
      </c>
      <c r="AB180" s="27"/>
      <c r="AC180" s="27"/>
      <c r="AD180" s="27"/>
      <c r="AE180" s="179">
        <f t="shared" si="34"/>
        <v>7345</v>
      </c>
      <c r="AF180" s="179">
        <f t="shared" si="35"/>
        <v>1.369</v>
      </c>
      <c r="AH180" s="199">
        <f t="shared" si="36"/>
        <v>8.5731953815315229</v>
      </c>
      <c r="AI180" s="27"/>
      <c r="AJ180" s="27"/>
      <c r="AK180" s="27"/>
      <c r="AL180" s="179">
        <f t="shared" si="37"/>
        <v>7345</v>
      </c>
      <c r="AM180" s="179">
        <f t="shared" si="38"/>
        <v>1.369</v>
      </c>
      <c r="AO180" s="199">
        <f t="shared" si="39"/>
        <v>8.4717773278857553</v>
      </c>
      <c r="AP180" s="27"/>
      <c r="AQ180" s="27"/>
      <c r="AR180" s="27"/>
      <c r="AS180" s="179">
        <f t="shared" si="40"/>
        <v>7346</v>
      </c>
      <c r="AT180" s="179">
        <f t="shared" si="41"/>
        <v>1.444</v>
      </c>
      <c r="AV180" s="199">
        <f t="shared" si="42"/>
        <v>8.3589006124216443</v>
      </c>
      <c r="AW180" s="27"/>
      <c r="AX180" s="27"/>
      <c r="AY180" s="27"/>
      <c r="AZ180" s="179">
        <f t="shared" si="43"/>
        <v>7347</v>
      </c>
      <c r="BA180" s="179">
        <f t="shared" si="44"/>
        <v>1.5209999999999999</v>
      </c>
      <c r="BC180" s="199">
        <f t="shared" si="45"/>
        <v>8.2316421799734112</v>
      </c>
      <c r="BD180" s="27"/>
      <c r="BE180" s="27"/>
      <c r="BF180" s="27"/>
      <c r="BG180" s="179">
        <f t="shared" si="46"/>
        <v>7347</v>
      </c>
      <c r="BH180" s="179">
        <f t="shared" si="47"/>
        <v>1.5209999999999999</v>
      </c>
      <c r="BJ180" s="199">
        <f t="shared" si="48"/>
        <v>8.0857947012815679</v>
      </c>
      <c r="BK180" s="27"/>
      <c r="BL180" s="27"/>
      <c r="BM180" s="27"/>
      <c r="BN180" s="179">
        <f t="shared" si="49"/>
        <v>7348</v>
      </c>
      <c r="BO180" s="179">
        <f t="shared" si="50"/>
        <v>1.6</v>
      </c>
      <c r="BQ180" s="199">
        <f t="shared" si="51"/>
        <v>7.9149830058483941</v>
      </c>
      <c r="BR180" s="27"/>
      <c r="BS180" s="27"/>
      <c r="BT180" s="27"/>
      <c r="BU180" s="179">
        <f t="shared" si="52"/>
        <v>7349</v>
      </c>
      <c r="BV180" s="179">
        <f t="shared" si="53"/>
        <v>1.681</v>
      </c>
      <c r="BX180" s="199">
        <f t="shared" si="54"/>
        <v>7.708859601047175</v>
      </c>
      <c r="BY180" s="27"/>
      <c r="BZ180" s="27"/>
      <c r="CA180" s="27"/>
      <c r="CB180" s="179">
        <f t="shared" si="55"/>
        <v>7350</v>
      </c>
      <c r="CC180" s="179">
        <f t="shared" si="56"/>
        <v>1.764</v>
      </c>
      <c r="CE180" s="199">
        <f t="shared" si="57"/>
        <v>7.4489161025442003</v>
      </c>
      <c r="CF180" s="27"/>
      <c r="CG180" s="27"/>
      <c r="CH180" s="27"/>
      <c r="CI180" s="179">
        <f t="shared" si="58"/>
        <v>7351</v>
      </c>
      <c r="CJ180" s="179">
        <f t="shared" si="59"/>
        <v>1.849</v>
      </c>
      <c r="CL180" s="199">
        <f t="shared" si="60"/>
        <v>7.0967213784947605</v>
      </c>
      <c r="CM180" s="27"/>
      <c r="CN180" s="27"/>
      <c r="CO180" s="27"/>
      <c r="CP180" s="179">
        <f t="shared" si="61"/>
        <v>7351</v>
      </c>
      <c r="CQ180" s="179">
        <f t="shared" si="62"/>
        <v>1.849</v>
      </c>
      <c r="CS180" s="199">
        <f t="shared" si="63"/>
        <v>6.5482191027623724</v>
      </c>
      <c r="CT180" s="27"/>
      <c r="CU180" s="27"/>
      <c r="CV180" s="27"/>
      <c r="CW180" s="179">
        <f t="shared" si="64"/>
        <v>7348</v>
      </c>
      <c r="CX180" s="179">
        <f t="shared" si="65"/>
        <v>1.6</v>
      </c>
      <c r="CZ180" s="199">
        <f t="shared" si="66"/>
        <v>5.2364419628299492</v>
      </c>
      <c r="DA180" s="27"/>
      <c r="DB180" s="27"/>
      <c r="DC180" s="27"/>
      <c r="DD180" s="179">
        <f t="shared" si="67"/>
        <v>7305</v>
      </c>
      <c r="DE180" s="179">
        <f t="shared" si="68"/>
        <v>8.9999999999999993E-3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7311</v>
      </c>
      <c r="C181" s="193">
        <f t="shared" si="23"/>
        <v>6.5525078870345901</v>
      </c>
      <c r="D181" s="22">
        <v>17</v>
      </c>
      <c r="G181" s="51"/>
      <c r="H181" s="47"/>
      <c r="I181" s="179">
        <f t="shared" si="24"/>
        <v>7279</v>
      </c>
      <c r="J181" s="180">
        <f t="shared" si="25"/>
        <v>0.43769662152920258</v>
      </c>
      <c r="K181" s="179">
        <f t="shared" si="26"/>
        <v>1.024</v>
      </c>
      <c r="M181" s="199">
        <f t="shared" si="27"/>
        <v>8.8971353422933159</v>
      </c>
      <c r="Q181" s="179">
        <f t="shared" si="28"/>
        <v>7223</v>
      </c>
      <c r="R181" s="179">
        <f t="shared" si="29"/>
        <v>7.7439999999999998</v>
      </c>
      <c r="T181" s="199">
        <f t="shared" si="30"/>
        <v>8.7500494215842402</v>
      </c>
      <c r="X181" s="179">
        <f t="shared" si="31"/>
        <v>7225</v>
      </c>
      <c r="Y181" s="179">
        <f t="shared" si="32"/>
        <v>7.3959999999999999</v>
      </c>
      <c r="AA181" s="199">
        <f t="shared" si="33"/>
        <v>8.6657855954660636</v>
      </c>
      <c r="AE181" s="179">
        <f t="shared" si="34"/>
        <v>7227</v>
      </c>
      <c r="AF181" s="179">
        <f t="shared" si="35"/>
        <v>7.056</v>
      </c>
      <c r="AH181" s="199">
        <f t="shared" si="36"/>
        <v>8.5737625429041309</v>
      </c>
      <c r="AL181" s="179">
        <f t="shared" si="37"/>
        <v>7229</v>
      </c>
      <c r="AM181" s="179">
        <f t="shared" si="38"/>
        <v>6.7240000000000002</v>
      </c>
      <c r="AO181" s="199">
        <f t="shared" si="39"/>
        <v>8.4724050086261027</v>
      </c>
      <c r="AS181" s="179">
        <f t="shared" si="40"/>
        <v>7231</v>
      </c>
      <c r="AT181" s="179">
        <f t="shared" si="41"/>
        <v>6.4</v>
      </c>
      <c r="AV181" s="199">
        <f t="shared" si="42"/>
        <v>8.3596032708414665</v>
      </c>
      <c r="AZ181" s="179">
        <f t="shared" si="43"/>
        <v>7234</v>
      </c>
      <c r="BA181" s="179">
        <f t="shared" si="44"/>
        <v>5.9290000000000003</v>
      </c>
      <c r="BC181" s="199">
        <f t="shared" si="45"/>
        <v>8.2324401584703359</v>
      </c>
      <c r="BG181" s="179">
        <f t="shared" si="46"/>
        <v>7237</v>
      </c>
      <c r="BH181" s="179">
        <f t="shared" si="47"/>
        <v>5.476</v>
      </c>
      <c r="BJ181" s="199">
        <f t="shared" si="48"/>
        <v>8.0867179203039061</v>
      </c>
      <c r="BN181" s="179">
        <f t="shared" si="49"/>
        <v>7241</v>
      </c>
      <c r="BO181" s="179">
        <f t="shared" si="50"/>
        <v>4.9000000000000004</v>
      </c>
      <c r="BQ181" s="199">
        <f t="shared" si="51"/>
        <v>7.9160780963027859</v>
      </c>
      <c r="BU181" s="179">
        <f t="shared" si="52"/>
        <v>7245</v>
      </c>
      <c r="BV181" s="179">
        <f t="shared" si="53"/>
        <v>4.3559999999999999</v>
      </c>
      <c r="BX181" s="199">
        <f t="shared" si="54"/>
        <v>7.7102051944325325</v>
      </c>
      <c r="CB181" s="179">
        <f t="shared" si="55"/>
        <v>7251</v>
      </c>
      <c r="CC181" s="179">
        <f t="shared" si="56"/>
        <v>3.6</v>
      </c>
      <c r="CE181" s="199">
        <f t="shared" si="57"/>
        <v>7.4506607962115394</v>
      </c>
      <c r="CI181" s="179">
        <f t="shared" si="58"/>
        <v>7258</v>
      </c>
      <c r="CJ181" s="179">
        <f t="shared" si="59"/>
        <v>2.8090000000000002</v>
      </c>
      <c r="CL181" s="199">
        <f t="shared" si="60"/>
        <v>7.0992017435530919</v>
      </c>
      <c r="CP181" s="179">
        <f t="shared" si="61"/>
        <v>7268</v>
      </c>
      <c r="CQ181" s="179">
        <f t="shared" si="62"/>
        <v>1.849</v>
      </c>
      <c r="CS181" s="199">
        <f t="shared" si="63"/>
        <v>6.5525078870345901</v>
      </c>
      <c r="CW181" s="179">
        <f t="shared" si="64"/>
        <v>7279</v>
      </c>
      <c r="CX181" s="179">
        <f t="shared" si="65"/>
        <v>1.024</v>
      </c>
      <c r="CZ181" s="199">
        <f t="shared" si="66"/>
        <v>5.2522734280466299</v>
      </c>
      <c r="DD181" s="179">
        <f t="shared" si="67"/>
        <v>7271</v>
      </c>
      <c r="DE181" s="179">
        <f t="shared" si="68"/>
        <v>1.6</v>
      </c>
    </row>
    <row r="182" spans="1:109" ht="15" customHeight="1">
      <c r="A182" s="21">
        <f t="shared" si="69"/>
        <v>2011</v>
      </c>
      <c r="B182" s="176">
        <f t="shared" si="69"/>
        <v>7237</v>
      </c>
      <c r="C182" s="193">
        <f t="shared" si="23"/>
        <v>6.4409465406329209</v>
      </c>
      <c r="D182" s="22">
        <v>18</v>
      </c>
      <c r="E182" s="52"/>
      <c r="F182" s="27"/>
      <c r="G182" s="27"/>
      <c r="H182" s="27"/>
      <c r="I182" s="179">
        <f t="shared" si="24"/>
        <v>7217</v>
      </c>
      <c r="J182" s="180">
        <f t="shared" si="25"/>
        <v>0.27635760674312559</v>
      </c>
      <c r="K182" s="179">
        <f t="shared" si="26"/>
        <v>0.4</v>
      </c>
      <c r="M182" s="199">
        <f t="shared" si="27"/>
        <v>8.8869620348661282</v>
      </c>
      <c r="N182" s="27"/>
      <c r="O182" s="27"/>
      <c r="P182" s="27"/>
      <c r="Q182" s="179">
        <f t="shared" si="28"/>
        <v>7104</v>
      </c>
      <c r="R182" s="179">
        <f t="shared" si="29"/>
        <v>17.689</v>
      </c>
      <c r="T182" s="199">
        <f t="shared" si="30"/>
        <v>8.7382545765261224</v>
      </c>
      <c r="U182" s="27"/>
      <c r="V182" s="27"/>
      <c r="W182" s="27"/>
      <c r="X182" s="179">
        <f t="shared" si="31"/>
        <v>7109</v>
      </c>
      <c r="Y182" s="179">
        <f t="shared" si="32"/>
        <v>16.384</v>
      </c>
      <c r="AA182" s="199">
        <f t="shared" si="33"/>
        <v>8.6529471123938571</v>
      </c>
      <c r="AB182" s="27"/>
      <c r="AC182" s="27"/>
      <c r="AD182" s="27"/>
      <c r="AE182" s="179">
        <f t="shared" si="34"/>
        <v>7112</v>
      </c>
      <c r="AF182" s="179">
        <f t="shared" si="35"/>
        <v>15.625</v>
      </c>
      <c r="AH182" s="199">
        <f t="shared" si="36"/>
        <v>8.5596778030223923</v>
      </c>
      <c r="AI182" s="27"/>
      <c r="AJ182" s="27"/>
      <c r="AK182" s="27"/>
      <c r="AL182" s="179">
        <f t="shared" si="37"/>
        <v>7115</v>
      </c>
      <c r="AM182" s="179">
        <f t="shared" si="38"/>
        <v>14.884</v>
      </c>
      <c r="AO182" s="199">
        <f t="shared" si="39"/>
        <v>8.4568060414011423</v>
      </c>
      <c r="AP182" s="27"/>
      <c r="AQ182" s="27"/>
      <c r="AR182" s="27"/>
      <c r="AS182" s="179">
        <f t="shared" si="40"/>
        <v>7119</v>
      </c>
      <c r="AT182" s="179">
        <f t="shared" si="41"/>
        <v>13.923999999999999</v>
      </c>
      <c r="AV182" s="199">
        <f t="shared" si="42"/>
        <v>8.3421252633335907</v>
      </c>
      <c r="AW182" s="27"/>
      <c r="AX182" s="27"/>
      <c r="AY182" s="27"/>
      <c r="AZ182" s="179">
        <f t="shared" si="43"/>
        <v>7124</v>
      </c>
      <c r="BA182" s="179">
        <f t="shared" si="44"/>
        <v>12.769</v>
      </c>
      <c r="BC182" s="199">
        <f t="shared" si="45"/>
        <v>8.2125683982341453</v>
      </c>
      <c r="BD182" s="27"/>
      <c r="BE182" s="27"/>
      <c r="BF182" s="27"/>
      <c r="BG182" s="179">
        <f t="shared" si="46"/>
        <v>7130</v>
      </c>
      <c r="BH182" s="179">
        <f t="shared" si="47"/>
        <v>11.449</v>
      </c>
      <c r="BJ182" s="199">
        <f t="shared" si="48"/>
        <v>8.0636926342695165</v>
      </c>
      <c r="BK182" s="27"/>
      <c r="BL182" s="27"/>
      <c r="BM182" s="27"/>
      <c r="BN182" s="179">
        <f t="shared" si="49"/>
        <v>7137</v>
      </c>
      <c r="BO182" s="179">
        <f t="shared" si="50"/>
        <v>10</v>
      </c>
      <c r="BQ182" s="199">
        <f t="shared" si="51"/>
        <v>7.8887095241820147</v>
      </c>
      <c r="BR182" s="27"/>
      <c r="BS182" s="27"/>
      <c r="BT182" s="27"/>
      <c r="BU182" s="179">
        <f t="shared" si="52"/>
        <v>7146</v>
      </c>
      <c r="BV182" s="179">
        <f t="shared" si="53"/>
        <v>8.2810000000000006</v>
      </c>
      <c r="BX182" s="199">
        <f t="shared" si="54"/>
        <v>7.6764736463891561</v>
      </c>
      <c r="BY182" s="27"/>
      <c r="BZ182" s="27"/>
      <c r="CA182" s="27"/>
      <c r="CB182" s="179">
        <f t="shared" si="55"/>
        <v>7156</v>
      </c>
      <c r="CC182" s="179">
        <f t="shared" si="56"/>
        <v>6.5609999999999999</v>
      </c>
      <c r="CE182" s="199">
        <f t="shared" si="57"/>
        <v>7.4067107301776405</v>
      </c>
      <c r="CF182" s="27"/>
      <c r="CG182" s="27"/>
      <c r="CH182" s="27"/>
      <c r="CI182" s="179">
        <f t="shared" si="58"/>
        <v>7171</v>
      </c>
      <c r="CJ182" s="179">
        <f t="shared" si="59"/>
        <v>4.3559999999999999</v>
      </c>
      <c r="CL182" s="199">
        <f t="shared" si="60"/>
        <v>7.0361484937505363</v>
      </c>
      <c r="CM182" s="27"/>
      <c r="CN182" s="27"/>
      <c r="CO182" s="27"/>
      <c r="CP182" s="179">
        <f t="shared" si="61"/>
        <v>7190</v>
      </c>
      <c r="CQ182" s="179">
        <f t="shared" si="62"/>
        <v>2.2090000000000001</v>
      </c>
      <c r="CS182" s="199">
        <f t="shared" si="63"/>
        <v>6.4409465406329209</v>
      </c>
      <c r="CT182" s="27"/>
      <c r="CU182" s="27"/>
      <c r="CV182" s="27"/>
      <c r="CW182" s="179">
        <f t="shared" si="64"/>
        <v>7217</v>
      </c>
      <c r="CX182" s="179">
        <f t="shared" si="65"/>
        <v>0.4</v>
      </c>
      <c r="CZ182" s="199">
        <f t="shared" si="66"/>
        <v>4.7621739347977563</v>
      </c>
      <c r="DA182" s="27"/>
      <c r="DB182" s="27"/>
      <c r="DC182" s="27"/>
      <c r="DD182" s="179">
        <f t="shared" si="67"/>
        <v>7243</v>
      </c>
      <c r="DE182" s="179">
        <f t="shared" si="68"/>
        <v>3.5999999999999997E-2</v>
      </c>
    </row>
    <row r="183" spans="1:109" s="27" customFormat="1" ht="15" customHeight="1">
      <c r="A183" s="21">
        <f t="shared" si="69"/>
        <v>2012</v>
      </c>
      <c r="B183" s="176">
        <f t="shared" si="69"/>
        <v>7175</v>
      </c>
      <c r="C183" s="193">
        <f t="shared" si="23"/>
        <v>6.3368257311464413</v>
      </c>
      <c r="D183" s="22">
        <v>19</v>
      </c>
      <c r="E183" s="52"/>
      <c r="I183" s="179">
        <f t="shared" si="24"/>
        <v>7161</v>
      </c>
      <c r="J183" s="180">
        <f t="shared" si="25"/>
        <v>0.1951219512195122</v>
      </c>
      <c r="K183" s="179">
        <f t="shared" si="26"/>
        <v>0.19600000000000001</v>
      </c>
      <c r="M183" s="199">
        <f t="shared" si="27"/>
        <v>8.8783580406278215</v>
      </c>
      <c r="Q183" s="179">
        <f t="shared" si="28"/>
        <v>6987</v>
      </c>
      <c r="R183" s="179">
        <f t="shared" si="29"/>
        <v>35.344000000000001</v>
      </c>
      <c r="T183" s="199">
        <f t="shared" si="30"/>
        <v>8.7282641614961776</v>
      </c>
      <c r="X183" s="179">
        <f t="shared" si="31"/>
        <v>6994</v>
      </c>
      <c r="Y183" s="179">
        <f t="shared" si="32"/>
        <v>32.761000000000003</v>
      </c>
      <c r="AA183" s="199">
        <f t="shared" si="33"/>
        <v>8.6420621734621061</v>
      </c>
      <c r="AE183" s="179">
        <f t="shared" si="34"/>
        <v>6999</v>
      </c>
      <c r="AF183" s="179">
        <f t="shared" si="35"/>
        <v>30.975999999999999</v>
      </c>
      <c r="AH183" s="199">
        <f t="shared" si="36"/>
        <v>8.5477223964510607</v>
      </c>
      <c r="AL183" s="179">
        <f t="shared" si="37"/>
        <v>7004</v>
      </c>
      <c r="AM183" s="179">
        <f t="shared" si="38"/>
        <v>29.241</v>
      </c>
      <c r="AO183" s="199">
        <f t="shared" si="39"/>
        <v>8.4435466512479387</v>
      </c>
      <c r="AS183" s="179">
        <f t="shared" si="40"/>
        <v>7010</v>
      </c>
      <c r="AT183" s="179">
        <f t="shared" si="41"/>
        <v>27.225000000000001</v>
      </c>
      <c r="AV183" s="199">
        <f t="shared" si="42"/>
        <v>8.3272426074577925</v>
      </c>
      <c r="AZ183" s="179">
        <f t="shared" si="43"/>
        <v>7017</v>
      </c>
      <c r="BA183" s="179">
        <f t="shared" si="44"/>
        <v>24.963999999999999</v>
      </c>
      <c r="BC183" s="199">
        <f t="shared" si="45"/>
        <v>8.1956095672887752</v>
      </c>
      <c r="BG183" s="179">
        <f t="shared" si="46"/>
        <v>7026</v>
      </c>
      <c r="BH183" s="179">
        <f t="shared" si="47"/>
        <v>22.201000000000001</v>
      </c>
      <c r="BJ183" s="199">
        <f t="shared" si="48"/>
        <v>8.0439844312215527</v>
      </c>
      <c r="BN183" s="179">
        <f t="shared" si="49"/>
        <v>7036</v>
      </c>
      <c r="BO183" s="179">
        <f t="shared" si="50"/>
        <v>19.321000000000002</v>
      </c>
      <c r="BQ183" s="199">
        <f t="shared" si="51"/>
        <v>7.8651879541874674</v>
      </c>
      <c r="BU183" s="179">
        <f t="shared" si="52"/>
        <v>7049</v>
      </c>
      <c r="BV183" s="179">
        <f t="shared" si="53"/>
        <v>15.875999999999999</v>
      </c>
      <c r="BX183" s="199">
        <f t="shared" si="54"/>
        <v>7.6473088323562379</v>
      </c>
      <c r="CB183" s="179">
        <f t="shared" si="55"/>
        <v>7066</v>
      </c>
      <c r="CC183" s="179">
        <f t="shared" si="56"/>
        <v>11.881</v>
      </c>
      <c r="CE183" s="199">
        <f t="shared" si="57"/>
        <v>7.3683396863113808</v>
      </c>
      <c r="CI183" s="179">
        <f t="shared" si="58"/>
        <v>7087</v>
      </c>
      <c r="CJ183" s="179">
        <f t="shared" si="59"/>
        <v>7.7439999999999998</v>
      </c>
      <c r="CL183" s="199">
        <f t="shared" si="60"/>
        <v>6.9800759405617629</v>
      </c>
      <c r="CP183" s="179">
        <f t="shared" si="61"/>
        <v>7117</v>
      </c>
      <c r="CQ183" s="179">
        <f t="shared" si="62"/>
        <v>3.3639999999999999</v>
      </c>
      <c r="CS183" s="199">
        <f t="shared" si="63"/>
        <v>6.3368257311464413</v>
      </c>
      <c r="CW183" s="179">
        <f t="shared" si="64"/>
        <v>7161</v>
      </c>
      <c r="CX183" s="179">
        <f t="shared" si="65"/>
        <v>0.19600000000000001</v>
      </c>
      <c r="CZ183" s="199">
        <f t="shared" si="66"/>
        <v>4.0073331852324712</v>
      </c>
      <c r="DD183" s="179">
        <f t="shared" si="67"/>
        <v>7221</v>
      </c>
      <c r="DE183" s="179">
        <f t="shared" si="68"/>
        <v>2.1160000000000001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7175</v>
      </c>
      <c r="C184" s="194">
        <f t="shared" si="23"/>
        <v>6.3368257311464413</v>
      </c>
      <c r="D184" s="31">
        <v>20</v>
      </c>
      <c r="E184" s="53"/>
      <c r="F184" s="32"/>
      <c r="G184" s="32"/>
      <c r="H184" s="32"/>
      <c r="I184" s="185">
        <f t="shared" si="24"/>
        <v>7110</v>
      </c>
      <c r="J184" s="186">
        <f t="shared" si="25"/>
        <v>0.9059233449477353</v>
      </c>
      <c r="K184" s="185">
        <f t="shared" si="26"/>
        <v>4.2249999999999996</v>
      </c>
      <c r="M184" s="202">
        <f t="shared" si="27"/>
        <v>8.8783580406278215</v>
      </c>
      <c r="N184" s="11"/>
      <c r="O184" s="11"/>
      <c r="P184" s="11"/>
      <c r="Q184" s="189">
        <f t="shared" si="28"/>
        <v>6872</v>
      </c>
      <c r="R184" s="189">
        <f t="shared" si="29"/>
        <v>91.808999999999997</v>
      </c>
      <c r="T184" s="202">
        <f t="shared" si="30"/>
        <v>8.7282641614961776</v>
      </c>
      <c r="U184" s="11"/>
      <c r="V184" s="11"/>
      <c r="W184" s="11"/>
      <c r="X184" s="189">
        <f t="shared" si="31"/>
        <v>6882</v>
      </c>
      <c r="Y184" s="189">
        <f t="shared" si="32"/>
        <v>85.849000000000004</v>
      </c>
      <c r="AA184" s="202">
        <f t="shared" si="33"/>
        <v>8.6420621734621061</v>
      </c>
      <c r="AB184" s="11"/>
      <c r="AC184" s="11"/>
      <c r="AD184" s="11"/>
      <c r="AE184" s="189">
        <f t="shared" si="34"/>
        <v>6888</v>
      </c>
      <c r="AF184" s="189">
        <f t="shared" si="35"/>
        <v>82.369</v>
      </c>
      <c r="AH184" s="202">
        <f t="shared" si="36"/>
        <v>8.5477223964510607</v>
      </c>
      <c r="AI184" s="11"/>
      <c r="AJ184" s="11"/>
      <c r="AK184" s="11"/>
      <c r="AL184" s="189">
        <f t="shared" si="37"/>
        <v>6895</v>
      </c>
      <c r="AM184" s="189">
        <f t="shared" si="38"/>
        <v>78.400000000000006</v>
      </c>
      <c r="AO184" s="202">
        <f t="shared" si="39"/>
        <v>8.4435466512479387</v>
      </c>
      <c r="AP184" s="11"/>
      <c r="AQ184" s="11"/>
      <c r="AR184" s="11"/>
      <c r="AS184" s="189">
        <f t="shared" si="40"/>
        <v>6904</v>
      </c>
      <c r="AT184" s="189">
        <f t="shared" si="41"/>
        <v>73.441000000000003</v>
      </c>
      <c r="AV184" s="202">
        <f t="shared" si="42"/>
        <v>8.3272426074577925</v>
      </c>
      <c r="AW184" s="11"/>
      <c r="AX184" s="11"/>
      <c r="AY184" s="11"/>
      <c r="AZ184" s="189">
        <f t="shared" si="43"/>
        <v>6913</v>
      </c>
      <c r="BA184" s="189">
        <f t="shared" si="44"/>
        <v>68.644000000000005</v>
      </c>
      <c r="BC184" s="202">
        <f t="shared" si="45"/>
        <v>8.1956095672887752</v>
      </c>
      <c r="BD184" s="11"/>
      <c r="BE184" s="11"/>
      <c r="BF184" s="11"/>
      <c r="BG184" s="189">
        <f t="shared" si="46"/>
        <v>6925</v>
      </c>
      <c r="BH184" s="189">
        <f t="shared" si="47"/>
        <v>62.5</v>
      </c>
      <c r="BJ184" s="202">
        <f t="shared" si="48"/>
        <v>8.0439844312215527</v>
      </c>
      <c r="BK184" s="11"/>
      <c r="BL184" s="11"/>
      <c r="BM184" s="11"/>
      <c r="BN184" s="189">
        <f t="shared" si="49"/>
        <v>6939</v>
      </c>
      <c r="BO184" s="189">
        <f t="shared" si="50"/>
        <v>55.695999999999998</v>
      </c>
      <c r="BQ184" s="202">
        <f t="shared" si="51"/>
        <v>7.8651879541874674</v>
      </c>
      <c r="BR184" s="11"/>
      <c r="BS184" s="11"/>
      <c r="BT184" s="11"/>
      <c r="BU184" s="189">
        <f t="shared" si="52"/>
        <v>6957</v>
      </c>
      <c r="BV184" s="189">
        <f t="shared" si="53"/>
        <v>47.524000000000001</v>
      </c>
      <c r="BX184" s="202">
        <f t="shared" si="54"/>
        <v>7.6473088323562379</v>
      </c>
      <c r="BY184" s="11"/>
      <c r="BZ184" s="11"/>
      <c r="CA184" s="11"/>
      <c r="CB184" s="189">
        <f t="shared" si="55"/>
        <v>6979</v>
      </c>
      <c r="CC184" s="189">
        <f t="shared" si="56"/>
        <v>38.415999999999997</v>
      </c>
      <c r="CE184" s="202">
        <f t="shared" si="57"/>
        <v>7.3683396863113808</v>
      </c>
      <c r="CF184" s="11"/>
      <c r="CG184" s="11"/>
      <c r="CH184" s="11"/>
      <c r="CI184" s="189">
        <f t="shared" si="58"/>
        <v>7009</v>
      </c>
      <c r="CJ184" s="189">
        <f t="shared" si="59"/>
        <v>27.556000000000001</v>
      </c>
      <c r="CL184" s="202">
        <f t="shared" si="60"/>
        <v>6.9800759405617629</v>
      </c>
      <c r="CM184" s="11"/>
      <c r="CN184" s="11"/>
      <c r="CO184" s="11"/>
      <c r="CP184" s="189">
        <f t="shared" si="61"/>
        <v>7049</v>
      </c>
      <c r="CQ184" s="189">
        <f t="shared" si="62"/>
        <v>15.875999999999999</v>
      </c>
      <c r="CS184" s="202">
        <f t="shared" si="63"/>
        <v>6.3368257311464413</v>
      </c>
      <c r="CT184" s="11"/>
      <c r="CU184" s="11"/>
      <c r="CV184" s="11"/>
      <c r="CW184" s="189">
        <f t="shared" si="64"/>
        <v>7110</v>
      </c>
      <c r="CX184" s="189">
        <f t="shared" si="65"/>
        <v>4.2249999999999996</v>
      </c>
      <c r="CZ184" s="202">
        <f t="shared" si="66"/>
        <v>4.0073331852324712</v>
      </c>
      <c r="DA184" s="11"/>
      <c r="DB184" s="11"/>
      <c r="DC184" s="11"/>
      <c r="DD184" s="189">
        <f t="shared" si="67"/>
        <v>7202</v>
      </c>
      <c r="DE184" s="189">
        <f t="shared" si="68"/>
        <v>0.72899999999999998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7063</v>
      </c>
      <c r="C185" s="54"/>
      <c r="D185" s="22">
        <v>21</v>
      </c>
      <c r="E185" s="55"/>
      <c r="F185" s="33"/>
      <c r="G185" s="27"/>
      <c r="H185" s="27"/>
      <c r="I185" s="179">
        <f t="shared" si="24"/>
        <v>7063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7021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7021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6983</v>
      </c>
      <c r="C187" s="54"/>
      <c r="D187" s="22">
        <v>23</v>
      </c>
      <c r="E187" s="200">
        <f>O168</f>
        <v>0</v>
      </c>
      <c r="F187" s="203">
        <f>O175</f>
        <v>0.95358623397301334</v>
      </c>
      <c r="G187" s="359">
        <f>O176</f>
        <v>619.03100000000006</v>
      </c>
      <c r="H187" s="360"/>
      <c r="I187" s="179">
        <f t="shared" si="24"/>
        <v>6983</v>
      </c>
      <c r="J187" s="187"/>
      <c r="K187" s="187"/>
      <c r="M187" s="200" t="s">
        <v>72</v>
      </c>
      <c r="N187" s="200">
        <f>MIN(B165:B184)</f>
        <v>7175</v>
      </c>
      <c r="T187" s="200" t="s">
        <v>72</v>
      </c>
      <c r="U187" s="200">
        <f>N187</f>
        <v>7175</v>
      </c>
      <c r="AA187" s="200" t="s">
        <v>72</v>
      </c>
      <c r="AB187" s="200">
        <f>U187</f>
        <v>7175</v>
      </c>
      <c r="AH187" s="200" t="s">
        <v>72</v>
      </c>
      <c r="AI187" s="200">
        <f>AB187</f>
        <v>7175</v>
      </c>
      <c r="AO187" s="200" t="s">
        <v>72</v>
      </c>
      <c r="AP187" s="200">
        <f>AI187</f>
        <v>7175</v>
      </c>
      <c r="AV187" s="200" t="s">
        <v>72</v>
      </c>
      <c r="AW187" s="200">
        <f>AP187</f>
        <v>7175</v>
      </c>
      <c r="BC187" s="200" t="s">
        <v>72</v>
      </c>
      <c r="BD187" s="200">
        <f>AW187</f>
        <v>7175</v>
      </c>
      <c r="BJ187" s="200" t="s">
        <v>72</v>
      </c>
      <c r="BK187" s="200">
        <f>BD187</f>
        <v>7175</v>
      </c>
      <c r="BQ187" s="200" t="s">
        <v>72</v>
      </c>
      <c r="BR187" s="200">
        <f>BK187</f>
        <v>7175</v>
      </c>
      <c r="BX187" s="200" t="s">
        <v>72</v>
      </c>
      <c r="BY187" s="200">
        <f>BR187</f>
        <v>7175</v>
      </c>
      <c r="CE187" s="200" t="s">
        <v>72</v>
      </c>
      <c r="CF187" s="200">
        <f>BY187</f>
        <v>7175</v>
      </c>
      <c r="CL187" s="200" t="s">
        <v>72</v>
      </c>
      <c r="CM187" s="200">
        <f>CF187</f>
        <v>7175</v>
      </c>
      <c r="CS187" s="200" t="s">
        <v>72</v>
      </c>
      <c r="CT187" s="200">
        <f>CM187</f>
        <v>7175</v>
      </c>
      <c r="CZ187" s="200" t="s">
        <v>72</v>
      </c>
      <c r="DA187" s="200">
        <f>CT187</f>
        <v>7175</v>
      </c>
    </row>
    <row r="188" spans="1:109" ht="15" customHeight="1">
      <c r="A188" s="21">
        <f t="shared" si="69"/>
        <v>2017</v>
      </c>
      <c r="B188" s="176">
        <f t="shared" si="70"/>
        <v>6948</v>
      </c>
      <c r="C188" s="54"/>
      <c r="D188" s="22">
        <v>24</v>
      </c>
      <c r="E188" s="200">
        <f>V168</f>
        <v>1000</v>
      </c>
      <c r="F188" s="203">
        <f>V175</f>
        <v>0.95561343473453975</v>
      </c>
      <c r="G188" s="359">
        <f>V176</f>
        <v>593.97</v>
      </c>
      <c r="H188" s="360"/>
      <c r="I188" s="179">
        <f t="shared" si="24"/>
        <v>6948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6917</v>
      </c>
      <c r="C189" s="54"/>
      <c r="D189" s="22">
        <v>25</v>
      </c>
      <c r="E189" s="200">
        <f>AC168</f>
        <v>1510</v>
      </c>
      <c r="F189" s="203">
        <f>AC175</f>
        <v>0.95698556789717981</v>
      </c>
      <c r="G189" s="359">
        <f>AC176</f>
        <v>577.10799999999995</v>
      </c>
      <c r="H189" s="360"/>
      <c r="I189" s="179">
        <f t="shared" si="24"/>
        <v>6917</v>
      </c>
      <c r="J189" s="187"/>
      <c r="K189" s="187"/>
      <c r="M189" s="200" t="s">
        <v>50</v>
      </c>
      <c r="N189" s="200">
        <v>510</v>
      </c>
      <c r="T189" s="200" t="s">
        <v>50</v>
      </c>
      <c r="U189" s="200">
        <f>N189</f>
        <v>510</v>
      </c>
      <c r="AA189" s="200" t="s">
        <v>50</v>
      </c>
      <c r="AB189" s="200">
        <f>U189</f>
        <v>510</v>
      </c>
      <c r="AH189" s="200" t="s">
        <v>50</v>
      </c>
      <c r="AI189" s="200">
        <f>AB189</f>
        <v>510</v>
      </c>
      <c r="AO189" s="200" t="s">
        <v>50</v>
      </c>
      <c r="AP189" s="200">
        <f>AI189</f>
        <v>510</v>
      </c>
      <c r="AV189" s="200" t="s">
        <v>50</v>
      </c>
      <c r="AW189" s="200">
        <f>AP189</f>
        <v>510</v>
      </c>
      <c r="BC189" s="200" t="s">
        <v>50</v>
      </c>
      <c r="BD189" s="200">
        <f>AW189</f>
        <v>510</v>
      </c>
      <c r="BJ189" s="200" t="s">
        <v>50</v>
      </c>
      <c r="BK189" s="200">
        <f>BD189</f>
        <v>510</v>
      </c>
      <c r="BQ189" s="200" t="s">
        <v>50</v>
      </c>
      <c r="BR189" s="200">
        <f>BK189</f>
        <v>510</v>
      </c>
      <c r="BX189" s="200" t="s">
        <v>50</v>
      </c>
      <c r="BY189" s="200">
        <f>BR189</f>
        <v>510</v>
      </c>
      <c r="CE189" s="200" t="s">
        <v>50</v>
      </c>
      <c r="CF189" s="200">
        <f>BY189</f>
        <v>510</v>
      </c>
      <c r="CL189" s="200" t="s">
        <v>50</v>
      </c>
      <c r="CM189" s="200">
        <f>CF189</f>
        <v>510</v>
      </c>
      <c r="CS189" s="200" t="s">
        <v>50</v>
      </c>
      <c r="CT189" s="200">
        <f>CM189</f>
        <v>510</v>
      </c>
      <c r="CZ189" s="200" t="s">
        <v>50</v>
      </c>
      <c r="DA189" s="200">
        <f>CT189</f>
        <v>510</v>
      </c>
    </row>
    <row r="190" spans="1:109" ht="15" customHeight="1">
      <c r="A190" s="21">
        <f t="shared" si="69"/>
        <v>2019</v>
      </c>
      <c r="B190" s="176">
        <f t="shared" si="70"/>
        <v>6889</v>
      </c>
      <c r="C190" s="54"/>
      <c r="D190" s="22">
        <v>26</v>
      </c>
      <c r="E190" s="200">
        <f>AJ168</f>
        <v>2020</v>
      </c>
      <c r="F190" s="203">
        <f>AJ175</f>
        <v>0.95838904392705282</v>
      </c>
      <c r="G190" s="359">
        <f>AJ176</f>
        <v>559.88300000000004</v>
      </c>
      <c r="H190" s="360"/>
      <c r="I190" s="179">
        <f t="shared" si="24"/>
        <v>6889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6863</v>
      </c>
      <c r="C191" s="54"/>
      <c r="D191" s="22">
        <v>27</v>
      </c>
      <c r="E191" s="200">
        <f>AQ168</f>
        <v>2530</v>
      </c>
      <c r="F191" s="203">
        <f>AQ175</f>
        <v>0.9601237845831363</v>
      </c>
      <c r="G191" s="359">
        <f>AQ176</f>
        <v>538.5920000000001</v>
      </c>
      <c r="H191" s="360"/>
      <c r="I191" s="179">
        <f t="shared" si="24"/>
        <v>6863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6839</v>
      </c>
      <c r="C192" s="54"/>
      <c r="D192" s="22">
        <v>28</v>
      </c>
      <c r="E192" s="200">
        <f>AX168</f>
        <v>3040</v>
      </c>
      <c r="F192" s="203">
        <f>AX175</f>
        <v>0.96210699955185897</v>
      </c>
      <c r="G192" s="359">
        <f>AX176</f>
        <v>514.25800000000004</v>
      </c>
      <c r="H192" s="360"/>
      <c r="I192" s="179">
        <f t="shared" si="24"/>
        <v>6839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6818</v>
      </c>
      <c r="C193" s="54"/>
      <c r="D193" s="22">
        <v>29</v>
      </c>
      <c r="E193" s="200">
        <f>BE168</f>
        <v>3550</v>
      </c>
      <c r="F193" s="203">
        <f>BE175</f>
        <v>0.96450242193475089</v>
      </c>
      <c r="G193" s="359">
        <f>BE176</f>
        <v>484.99000000000007</v>
      </c>
      <c r="H193" s="360"/>
      <c r="I193" s="179">
        <f t="shared" si="24"/>
        <v>6818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6799</v>
      </c>
      <c r="C194" s="54"/>
      <c r="D194" s="22">
        <v>30</v>
      </c>
      <c r="E194" s="200">
        <f>BL168</f>
        <v>4060</v>
      </c>
      <c r="F194" s="203">
        <f>BL175</f>
        <v>0.96721118114696403</v>
      </c>
      <c r="G194" s="359">
        <f>BL176</f>
        <v>451.68300000000011</v>
      </c>
      <c r="H194" s="360"/>
      <c r="I194" s="179">
        <f t="shared" si="24"/>
        <v>6799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6781</v>
      </c>
      <c r="C195" s="54"/>
      <c r="D195" s="22">
        <v>31</v>
      </c>
      <c r="E195" s="200">
        <f>BS168</f>
        <v>4570</v>
      </c>
      <c r="F195" s="203">
        <f>BS175</f>
        <v>0.97052531582985946</v>
      </c>
      <c r="G195" s="359">
        <f>BS176</f>
        <v>410.76699999999994</v>
      </c>
      <c r="H195" s="360"/>
      <c r="I195" s="179">
        <f t="shared" si="24"/>
        <v>6781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6765</v>
      </c>
      <c r="C196" s="54"/>
      <c r="D196" s="22">
        <v>32</v>
      </c>
      <c r="E196" s="200">
        <f>BZ168</f>
        <v>5080</v>
      </c>
      <c r="F196" s="203">
        <f>BZ175</f>
        <v>0.97446738459949478</v>
      </c>
      <c r="G196" s="359">
        <f>BZ176</f>
        <v>361.18200000000007</v>
      </c>
      <c r="H196" s="360"/>
      <c r="I196" s="179">
        <f t="shared" si="24"/>
        <v>6765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6751</v>
      </c>
      <c r="C197" s="54"/>
      <c r="D197" s="22">
        <v>33</v>
      </c>
      <c r="E197" s="200">
        <f>CG168</f>
        <v>5590</v>
      </c>
      <c r="F197" s="203">
        <f>CG175</f>
        <v>0.97910842381148788</v>
      </c>
      <c r="G197" s="359">
        <f>CG176</f>
        <v>300.459</v>
      </c>
      <c r="H197" s="360"/>
      <c r="I197" s="179">
        <f t="shared" si="24"/>
        <v>6751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6738</v>
      </c>
      <c r="C198" s="54"/>
      <c r="D198" s="22">
        <v>34</v>
      </c>
      <c r="E198" s="200">
        <f>CN168</f>
        <v>6100</v>
      </c>
      <c r="F198" s="203">
        <f>CN175</f>
        <v>0.98386685962849019</v>
      </c>
      <c r="G198" s="359">
        <f>CN176</f>
        <v>231.95700000000002</v>
      </c>
      <c r="H198" s="360"/>
      <c r="I198" s="179">
        <f t="shared" si="24"/>
        <v>6738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6726</v>
      </c>
      <c r="C199" s="54"/>
      <c r="D199" s="22">
        <v>35</v>
      </c>
      <c r="E199" s="200">
        <f>CU168</f>
        <v>6610</v>
      </c>
      <c r="F199" s="203">
        <f>CU175</f>
        <v>0.98484905750295959</v>
      </c>
      <c r="G199" s="359">
        <f>CU176</f>
        <v>200.65199999999999</v>
      </c>
      <c r="H199" s="360"/>
      <c r="I199" s="179">
        <f t="shared" si="24"/>
        <v>6726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6715</v>
      </c>
      <c r="C200" s="54"/>
      <c r="D200" s="22">
        <v>36</v>
      </c>
      <c r="E200" s="200">
        <f>DB168</f>
        <v>7120</v>
      </c>
      <c r="F200" s="203">
        <f>DB175</f>
        <v>0.91845790581754705</v>
      </c>
      <c r="G200" s="359">
        <f>DB176</f>
        <v>2971.9709999999995</v>
      </c>
      <c r="H200" s="360"/>
      <c r="I200" s="179">
        <f t="shared" si="24"/>
        <v>6715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6705</v>
      </c>
      <c r="C201" s="54"/>
      <c r="D201" s="22">
        <v>37</v>
      </c>
      <c r="E201" s="55"/>
      <c r="F201" s="275"/>
      <c r="G201" s="27"/>
      <c r="H201" s="27"/>
      <c r="I201" s="179">
        <f t="shared" si="24"/>
        <v>6705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6697</v>
      </c>
      <c r="C202" s="54"/>
      <c r="D202" s="22">
        <v>38</v>
      </c>
      <c r="E202" s="55"/>
      <c r="F202" s="33"/>
      <c r="G202" s="27"/>
      <c r="H202" s="27"/>
      <c r="I202" s="179">
        <f t="shared" si="24"/>
        <v>6697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6689</v>
      </c>
      <c r="C203" s="54"/>
      <c r="D203" s="22">
        <v>39</v>
      </c>
      <c r="E203" s="55"/>
      <c r="F203" s="33"/>
      <c r="G203" s="27"/>
      <c r="H203" s="27"/>
      <c r="I203" s="179">
        <f t="shared" si="24"/>
        <v>6689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6681</v>
      </c>
      <c r="C204" s="54"/>
      <c r="D204" s="22">
        <v>40</v>
      </c>
      <c r="E204" s="55"/>
      <c r="F204" s="33"/>
      <c r="G204" s="27"/>
      <c r="H204" s="27"/>
      <c r="I204" s="179">
        <f t="shared" si="24"/>
        <v>6681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6675</v>
      </c>
      <c r="C205" s="195"/>
      <c r="D205" s="35">
        <v>41</v>
      </c>
      <c r="E205" s="56"/>
      <c r="F205" s="36"/>
      <c r="G205" s="11"/>
      <c r="H205" s="11"/>
      <c r="I205" s="189">
        <f t="shared" si="24"/>
        <v>6675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6669</v>
      </c>
      <c r="C206" s="195"/>
      <c r="D206" s="35">
        <v>42</v>
      </c>
      <c r="E206" s="56"/>
      <c r="F206" s="36"/>
      <c r="G206" s="11"/>
      <c r="H206" s="11"/>
      <c r="I206" s="189">
        <f t="shared" si="24"/>
        <v>6669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0.91124719238208907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0.91124719238208907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0.90738610899522554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0.90488177523434898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0.90198364556029076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0.89842386835366417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0.89408991632961066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0.88864552774047811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0.88163891654211934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0.87212207289691612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0.85887333368957985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0.83881778393802964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0.80536911026405822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0.73910376570613101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0.51986435676853948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9627</v>
      </c>
      <c r="C210" s="69">
        <f t="shared" ref="C210:C229" si="73">LN(B210-$G$213)</f>
        <v>9.1723269297779666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10355</v>
      </c>
      <c r="J210" s="180">
        <f t="shared" ref="J210:J229" si="76">ABS(B210-I210)/B210*100</f>
        <v>7.5620650254492574</v>
      </c>
      <c r="K210" s="179">
        <f t="shared" ref="K210:K229" si="77">(B210-I210)^2/1000</f>
        <v>529.98400000000004</v>
      </c>
      <c r="M210" s="70">
        <f t="shared" ref="M210:M229" si="78">LN($B210-O$213)</f>
        <v>9.1723269297779666</v>
      </c>
      <c r="N210" s="40" t="s">
        <v>43</v>
      </c>
      <c r="Q210" s="187">
        <f t="shared" ref="Q210:Q229" si="79">ROUND(O$213+O$216*$D210^O$214,$G$1)</f>
        <v>10355</v>
      </c>
      <c r="R210" s="179">
        <f t="shared" ref="R210:R229" si="80">($B210-Q210)^2/1000</f>
        <v>529.98400000000004</v>
      </c>
      <c r="T210" s="70">
        <f t="shared" ref="T210:T229" si="81">LN($B210-V$213)</f>
        <v>9.062652099076578</v>
      </c>
      <c r="U210" s="40" t="s">
        <v>43</v>
      </c>
      <c r="X210" s="187">
        <f t="shared" ref="X210:X229" si="82">ROUND(V$213+V$216*$D210^V$214,$G$1)</f>
        <v>10381</v>
      </c>
      <c r="Y210" s="179">
        <f t="shared" ref="Y210:Y229" si="83">($B210-X210)^2/1000</f>
        <v>568.51599999999996</v>
      </c>
      <c r="AA210" s="70">
        <f t="shared" ref="AA210:AA229" si="84">LN($B210-AC$213)</f>
        <v>9.0017159067611754</v>
      </c>
      <c r="AB210" s="40" t="s">
        <v>43</v>
      </c>
      <c r="AE210" s="187">
        <f t="shared" ref="AE210:AE229" si="85">ROUND(AC$213+AC$216*$D210^AC$214,$G$1)</f>
        <v>10398</v>
      </c>
      <c r="AF210" s="179">
        <f t="shared" ref="AF210:AF229" si="86">($B210-AE210)^2/1000</f>
        <v>594.44100000000003</v>
      </c>
      <c r="AH210" s="70">
        <f t="shared" ref="AH210:AH229" si="87">LN($B210-AJ$213)</f>
        <v>8.9368241549973018</v>
      </c>
      <c r="AI210" s="40" t="s">
        <v>43</v>
      </c>
      <c r="AL210" s="187">
        <f t="shared" ref="AL210:AL229" si="88">ROUND(AJ$213+AJ$216*$D210^AJ$214,$G$1)</f>
        <v>10418</v>
      </c>
      <c r="AM210" s="179">
        <f t="shared" ref="AM210:AM229" si="89">($B210-AL210)^2/1000</f>
        <v>625.68100000000004</v>
      </c>
      <c r="AO210" s="70">
        <f t="shared" ref="AO210:AO229" si="90">LN($B210-AQ$213)</f>
        <v>8.8674274385249827</v>
      </c>
      <c r="AP210" s="40" t="s">
        <v>43</v>
      </c>
      <c r="AS210" s="187">
        <f t="shared" ref="AS210:AS229" si="91">ROUND(AQ$213+AQ$216*$D210^AQ$214,$G$1)</f>
        <v>10442</v>
      </c>
      <c r="AT210" s="179">
        <f t="shared" ref="AT210:AT229" si="92">($B210-AS210)^2/1000</f>
        <v>664.22500000000002</v>
      </c>
      <c r="AV210" s="70">
        <f t="shared" ref="AV210:AV229" si="93">LN($B210-AX$213)</f>
        <v>8.7928532886406927</v>
      </c>
      <c r="AW210" s="40" t="s">
        <v>43</v>
      </c>
      <c r="AZ210" s="187">
        <f t="shared" ref="AZ210:AZ229" si="94">ROUND(AX$213+AX$216*$D210^AX$214,$G$1)</f>
        <v>10472</v>
      </c>
      <c r="BA210" s="179">
        <f t="shared" ref="BA210:BA229" si="95">($B210-AZ210)^2/1000</f>
        <v>714.02499999999998</v>
      </c>
      <c r="BC210" s="70">
        <f t="shared" ref="BC210:BC229" si="96">LN($B210-BE$213)</f>
        <v>8.7122664321353547</v>
      </c>
      <c r="BD210" s="40" t="s">
        <v>43</v>
      </c>
      <c r="BG210" s="187">
        <f t="shared" ref="BG210:BG229" si="97">ROUND(BE$213+BE$216*$D210^BE$214,$G$1)</f>
        <v>10509</v>
      </c>
      <c r="BH210" s="179">
        <f t="shared" ref="BH210:BH229" si="98">($B210-BG210)^2/1000</f>
        <v>777.92399999999998</v>
      </c>
      <c r="BJ210" s="70">
        <f t="shared" ref="BJ210:BJ229" si="99">LN($B210-BL$213)</f>
        <v>8.624611588183507</v>
      </c>
      <c r="BK210" s="40" t="s">
        <v>43</v>
      </c>
      <c r="BN210" s="187">
        <f t="shared" ref="BN210:BN229" si="100">ROUND(BL$213+BL$216*$D210^BL$214,$G$1)</f>
        <v>10557</v>
      </c>
      <c r="BO210" s="179">
        <f t="shared" ref="BO210:BO229" si="101">($B210-BN210)^2/1000</f>
        <v>864.9</v>
      </c>
      <c r="BQ210" s="70">
        <f t="shared" ref="BQ210:BQ229" si="102">LN($B210-BS$213)</f>
        <v>8.5285287010799831</v>
      </c>
      <c r="BR210" s="40" t="s">
        <v>43</v>
      </c>
      <c r="BU210" s="187">
        <f t="shared" ref="BU210:BU229" si="103">ROUND(BS$213+BS$216*$D210^BS$214,$G$1)</f>
        <v>10623</v>
      </c>
      <c r="BV210" s="179">
        <f t="shared" ref="BV210:BV229" si="104">($B210-BU210)^2/1000</f>
        <v>992.01599999999996</v>
      </c>
      <c r="BX210" s="70">
        <f t="shared" ref="BX210:BX229" si="105">LN($B210-BZ$213)</f>
        <v>8.4222229538250097</v>
      </c>
      <c r="BY210" s="40" t="s">
        <v>43</v>
      </c>
      <c r="CB210" s="187">
        <f t="shared" ref="CB210:CB229" si="106">ROUND(BZ$213+BZ$216*$D210^BZ$214,$G$1)</f>
        <v>10716</v>
      </c>
      <c r="CC210" s="179">
        <f t="shared" ref="CC210:CC229" si="107">($B210-CB210)^2/1000</f>
        <v>1185.921</v>
      </c>
      <c r="CE210" s="70">
        <f t="shared" ref="CE210:CE229" si="108">LN($B210-CG$213)</f>
        <v>8.3032571208529404</v>
      </c>
      <c r="CF210" s="40" t="s">
        <v>43</v>
      </c>
      <c r="CI210" s="187">
        <f t="shared" ref="CI210:CI229" si="109">ROUND(CG$213+CG$216*$D210^CG$214,$G$1)</f>
        <v>10861</v>
      </c>
      <c r="CJ210" s="179">
        <f t="shared" ref="CJ210:CJ229" si="110">($B210-CI210)^2/1000</f>
        <v>1522.7560000000001</v>
      </c>
      <c r="CL210" s="70">
        <f t="shared" ref="CL210:CL229" si="111">LN($B210-CN$213)</f>
        <v>8.1682029302360526</v>
      </c>
      <c r="CM210" s="40" t="s">
        <v>43</v>
      </c>
      <c r="CP210" s="187">
        <f t="shared" ref="CP210:CP229" si="112">ROUND(CN$213+CN$216*$D210^CN$214,$G$1)</f>
        <v>11118</v>
      </c>
      <c r="CQ210" s="179">
        <f t="shared" ref="CQ210:CQ229" si="113">($B210-CP210)^2/1000</f>
        <v>2223.0810000000001</v>
      </c>
      <c r="CS210" s="70">
        <f t="shared" ref="CS210:CS229" si="114">LN($B210-CU$213)</f>
        <v>8.0120182391590617</v>
      </c>
      <c r="CT210" s="40" t="s">
        <v>43</v>
      </c>
      <c r="CW210" s="187">
        <f t="shared" ref="CW210:CW229" si="115">ROUND(CU$213+CU$216*$D210^CU$214,$G$1)</f>
        <v>11708</v>
      </c>
      <c r="CX210" s="179">
        <f t="shared" ref="CX210:CX229" si="116">($B210-CW210)^2/1000</f>
        <v>4330.5609999999997</v>
      </c>
      <c r="CZ210" s="70">
        <f t="shared" ref="CZ210:CZ229" si="117">LN($B210-DB$213)</f>
        <v>7.8268420981582931</v>
      </c>
      <c r="DA210" s="40" t="s">
        <v>43</v>
      </c>
      <c r="DD210" s="187">
        <f t="shared" ref="DD210:DD229" si="118">ROUND(DB$213+DB$216*$D210^DB$214,$G$1)</f>
        <v>15618</v>
      </c>
      <c r="DE210" s="179">
        <f t="shared" ref="DE210:DE229" si="119">($B210-DD210)^2/1000</f>
        <v>35892.080999999998</v>
      </c>
    </row>
    <row r="211" spans="1:109" ht="15" customHeight="1">
      <c r="A211" s="21">
        <f t="shared" si="72"/>
        <v>1995</v>
      </c>
      <c r="B211" s="176">
        <f t="shared" si="72"/>
        <v>9537</v>
      </c>
      <c r="C211" s="69">
        <f t="shared" si="73"/>
        <v>9.1629342495789121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9533</v>
      </c>
      <c r="J211" s="180">
        <f t="shared" si="76"/>
        <v>4.1941910454021181E-2</v>
      </c>
      <c r="K211" s="179">
        <f t="shared" si="77"/>
        <v>1.6E-2</v>
      </c>
      <c r="M211" s="70">
        <f t="shared" si="78"/>
        <v>9.1629342495789121</v>
      </c>
      <c r="N211" s="40" t="s">
        <v>44</v>
      </c>
      <c r="O211" s="72"/>
      <c r="P211" s="23"/>
      <c r="Q211" s="187">
        <f t="shared" si="79"/>
        <v>9533</v>
      </c>
      <c r="R211" s="179">
        <f t="shared" si="80"/>
        <v>1.6E-2</v>
      </c>
      <c r="T211" s="70">
        <f t="shared" si="81"/>
        <v>9.052164937010307</v>
      </c>
      <c r="U211" s="40" t="s">
        <v>44</v>
      </c>
      <c r="V211" s="72"/>
      <c r="W211" s="23"/>
      <c r="X211" s="187">
        <f t="shared" si="82"/>
        <v>9539</v>
      </c>
      <c r="Y211" s="179">
        <f t="shared" si="83"/>
        <v>4.0000000000000001E-3</v>
      </c>
      <c r="AA211" s="70">
        <f t="shared" si="84"/>
        <v>8.9905661381315767</v>
      </c>
      <c r="AB211" s="40" t="s">
        <v>44</v>
      </c>
      <c r="AC211" s="72"/>
      <c r="AD211" s="23"/>
      <c r="AE211" s="187">
        <f t="shared" si="85"/>
        <v>9543</v>
      </c>
      <c r="AF211" s="179">
        <f t="shared" si="86"/>
        <v>3.5999999999999997E-2</v>
      </c>
      <c r="AH211" s="70">
        <f t="shared" si="87"/>
        <v>8.9249224011774686</v>
      </c>
      <c r="AI211" s="40" t="s">
        <v>44</v>
      </c>
      <c r="AJ211" s="72"/>
      <c r="AK211" s="23"/>
      <c r="AL211" s="187">
        <f t="shared" si="88"/>
        <v>9548</v>
      </c>
      <c r="AM211" s="179">
        <f t="shared" si="89"/>
        <v>0.121</v>
      </c>
      <c r="AO211" s="70">
        <f t="shared" si="90"/>
        <v>8.8546649283705339</v>
      </c>
      <c r="AP211" s="40" t="s">
        <v>44</v>
      </c>
      <c r="AQ211" s="72"/>
      <c r="AR211" s="23"/>
      <c r="AS211" s="187">
        <f t="shared" si="91"/>
        <v>9553</v>
      </c>
      <c r="AT211" s="179">
        <f t="shared" si="92"/>
        <v>0.25600000000000001</v>
      </c>
      <c r="AV211" s="70">
        <f t="shared" si="93"/>
        <v>8.7790958108805306</v>
      </c>
      <c r="AW211" s="40" t="s">
        <v>44</v>
      </c>
      <c r="AX211" s="72"/>
      <c r="AY211" s="23"/>
      <c r="AZ211" s="187">
        <f t="shared" si="94"/>
        <v>9560</v>
      </c>
      <c r="BA211" s="179">
        <f t="shared" si="95"/>
        <v>0.52900000000000003</v>
      </c>
      <c r="BC211" s="70">
        <f t="shared" si="96"/>
        <v>8.6973457309253526</v>
      </c>
      <c r="BD211" s="40" t="s">
        <v>44</v>
      </c>
      <c r="BE211" s="72"/>
      <c r="BF211" s="23"/>
      <c r="BG211" s="187">
        <f t="shared" si="97"/>
        <v>9568</v>
      </c>
      <c r="BH211" s="179">
        <f t="shared" si="98"/>
        <v>0.96099999999999997</v>
      </c>
      <c r="BJ211" s="70">
        <f t="shared" si="99"/>
        <v>8.6083127847837222</v>
      </c>
      <c r="BK211" s="40" t="s">
        <v>44</v>
      </c>
      <c r="BL211" s="72"/>
      <c r="BM211" s="23"/>
      <c r="BN211" s="187">
        <f t="shared" si="100"/>
        <v>9579</v>
      </c>
      <c r="BO211" s="179">
        <f t="shared" si="101"/>
        <v>1.764</v>
      </c>
      <c r="BQ211" s="70">
        <f t="shared" si="102"/>
        <v>8.5105713151073505</v>
      </c>
      <c r="BR211" s="40" t="s">
        <v>44</v>
      </c>
      <c r="BS211" s="72"/>
      <c r="BT211" s="23"/>
      <c r="BU211" s="187">
        <f t="shared" si="103"/>
        <v>9594</v>
      </c>
      <c r="BV211" s="179">
        <f t="shared" si="104"/>
        <v>3.2490000000000001</v>
      </c>
      <c r="BX211" s="70">
        <f t="shared" si="105"/>
        <v>8.4022311729465553</v>
      </c>
      <c r="BY211" s="40" t="s">
        <v>44</v>
      </c>
      <c r="BZ211" s="72"/>
      <c r="CA211" s="23"/>
      <c r="CB211" s="187">
        <f t="shared" si="106"/>
        <v>9615</v>
      </c>
      <c r="CC211" s="179">
        <f t="shared" si="107"/>
        <v>6.0839999999999996</v>
      </c>
      <c r="CE211" s="70">
        <f t="shared" si="108"/>
        <v>8.2807110756628468</v>
      </c>
      <c r="CF211" s="40" t="s">
        <v>44</v>
      </c>
      <c r="CG211" s="72"/>
      <c r="CH211" s="23"/>
      <c r="CI211" s="187">
        <f t="shared" si="109"/>
        <v>9648</v>
      </c>
      <c r="CJ211" s="179">
        <f t="shared" si="110"/>
        <v>12.321</v>
      </c>
      <c r="CL211" s="70">
        <f t="shared" si="111"/>
        <v>8.1423542768498347</v>
      </c>
      <c r="CM211" s="40" t="s">
        <v>44</v>
      </c>
      <c r="CN211" s="72"/>
      <c r="CO211" s="23"/>
      <c r="CP211" s="187">
        <f t="shared" si="112"/>
        <v>9706</v>
      </c>
      <c r="CQ211" s="179">
        <f t="shared" si="113"/>
        <v>28.561</v>
      </c>
      <c r="CS211" s="70">
        <f t="shared" si="114"/>
        <v>7.9817332866918855</v>
      </c>
      <c r="CT211" s="40" t="s">
        <v>44</v>
      </c>
      <c r="CU211" s="72"/>
      <c r="CV211" s="23"/>
      <c r="CW211" s="187">
        <f t="shared" si="115"/>
        <v>9836</v>
      </c>
      <c r="CX211" s="179">
        <f t="shared" si="116"/>
        <v>89.400999999999996</v>
      </c>
      <c r="CZ211" s="70">
        <f t="shared" si="117"/>
        <v>7.7902823807034833</v>
      </c>
      <c r="DA211" s="40" t="s">
        <v>44</v>
      </c>
      <c r="DB211" s="72"/>
      <c r="DC211" s="23"/>
      <c r="DD211" s="187">
        <f t="shared" si="118"/>
        <v>10613</v>
      </c>
      <c r="DE211" s="179">
        <f t="shared" si="119"/>
        <v>1157.7760000000001</v>
      </c>
    </row>
    <row r="212" spans="1:109" ht="15" customHeight="1">
      <c r="A212" s="21">
        <f t="shared" si="72"/>
        <v>1996</v>
      </c>
      <c r="B212" s="176">
        <f t="shared" si="72"/>
        <v>9192</v>
      </c>
      <c r="C212" s="69">
        <f t="shared" si="73"/>
        <v>9.1260888195285919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9084</v>
      </c>
      <c r="J212" s="180">
        <f t="shared" si="76"/>
        <v>1.1749347258485638</v>
      </c>
      <c r="K212" s="179">
        <f t="shared" si="77"/>
        <v>11.664</v>
      </c>
      <c r="M212" s="70">
        <f t="shared" si="78"/>
        <v>9.1260888195285919</v>
      </c>
      <c r="N212" s="27" t="s">
        <v>45</v>
      </c>
      <c r="Q212" s="187">
        <f t="shared" si="79"/>
        <v>9084</v>
      </c>
      <c r="R212" s="179">
        <f t="shared" si="80"/>
        <v>11.664</v>
      </c>
      <c r="T212" s="70">
        <f t="shared" si="81"/>
        <v>9.0109133472792884</v>
      </c>
      <c r="U212" s="27" t="s">
        <v>45</v>
      </c>
      <c r="X212" s="187">
        <f t="shared" si="82"/>
        <v>9082</v>
      </c>
      <c r="Y212" s="179">
        <f t="shared" si="83"/>
        <v>12.1</v>
      </c>
      <c r="AA212" s="70">
        <f t="shared" si="84"/>
        <v>8.9466352089058496</v>
      </c>
      <c r="AB212" s="27" t="s">
        <v>45</v>
      </c>
      <c r="AE212" s="187">
        <f t="shared" si="85"/>
        <v>9082</v>
      </c>
      <c r="AF212" s="179">
        <f t="shared" si="86"/>
        <v>12.1</v>
      </c>
      <c r="AH212" s="70">
        <f t="shared" si="87"/>
        <v>8.8779398347250229</v>
      </c>
      <c r="AI212" s="27" t="s">
        <v>45</v>
      </c>
      <c r="AL212" s="187">
        <f t="shared" si="88"/>
        <v>9081</v>
      </c>
      <c r="AM212" s="179">
        <f t="shared" si="89"/>
        <v>12.321</v>
      </c>
      <c r="AO212" s="70">
        <f t="shared" si="90"/>
        <v>8.8041750187536252</v>
      </c>
      <c r="AP212" s="27" t="s">
        <v>45</v>
      </c>
      <c r="AS212" s="187">
        <f t="shared" si="91"/>
        <v>9080</v>
      </c>
      <c r="AT212" s="179">
        <f t="shared" si="92"/>
        <v>12.544</v>
      </c>
      <c r="AV212" s="70">
        <f t="shared" si="93"/>
        <v>8.7245325111854797</v>
      </c>
      <c r="AW212" s="27" t="s">
        <v>45</v>
      </c>
      <c r="AZ212" s="187">
        <f t="shared" si="94"/>
        <v>9079</v>
      </c>
      <c r="BA212" s="179">
        <f t="shared" si="95"/>
        <v>12.769</v>
      </c>
      <c r="BC212" s="70">
        <f t="shared" si="96"/>
        <v>8.6379938915619423</v>
      </c>
      <c r="BD212" s="27" t="s">
        <v>45</v>
      </c>
      <c r="BG212" s="187">
        <f t="shared" si="97"/>
        <v>9078</v>
      </c>
      <c r="BH212" s="179">
        <f t="shared" si="98"/>
        <v>12.996</v>
      </c>
      <c r="BJ212" s="70">
        <f t="shared" si="99"/>
        <v>8.5432507257355272</v>
      </c>
      <c r="BK212" s="27" t="s">
        <v>45</v>
      </c>
      <c r="BN212" s="187">
        <f t="shared" si="100"/>
        <v>9076</v>
      </c>
      <c r="BO212" s="179">
        <f t="shared" si="101"/>
        <v>13.456</v>
      </c>
      <c r="BQ212" s="70">
        <f t="shared" si="102"/>
        <v>8.4385827908343263</v>
      </c>
      <c r="BR212" s="27" t="s">
        <v>45</v>
      </c>
      <c r="BU212" s="187">
        <f t="shared" si="103"/>
        <v>9075</v>
      </c>
      <c r="BV212" s="179">
        <f t="shared" si="104"/>
        <v>13.689</v>
      </c>
      <c r="BX212" s="70">
        <f t="shared" si="105"/>
        <v>8.3216648071350008</v>
      </c>
      <c r="BY212" s="27" t="s">
        <v>45</v>
      </c>
      <c r="CB212" s="187">
        <f t="shared" si="106"/>
        <v>9073</v>
      </c>
      <c r="CC212" s="179">
        <f t="shared" si="107"/>
        <v>14.161</v>
      </c>
      <c r="CE212" s="70">
        <f t="shared" si="108"/>
        <v>8.1892445257359014</v>
      </c>
      <c r="CF212" s="27" t="s">
        <v>45</v>
      </c>
      <c r="CI212" s="187">
        <f t="shared" si="109"/>
        <v>9072</v>
      </c>
      <c r="CJ212" s="179">
        <f t="shared" si="110"/>
        <v>14.4</v>
      </c>
      <c r="CL212" s="70">
        <f t="shared" si="111"/>
        <v>8.0365734097073123</v>
      </c>
      <c r="CM212" s="27" t="s">
        <v>45</v>
      </c>
      <c r="CP212" s="187">
        <f t="shared" si="112"/>
        <v>9072</v>
      </c>
      <c r="CQ212" s="179">
        <f t="shared" si="113"/>
        <v>14.4</v>
      </c>
      <c r="CS212" s="70">
        <f t="shared" si="114"/>
        <v>7.8563195714065879</v>
      </c>
      <c r="CT212" s="27" t="s">
        <v>45</v>
      </c>
      <c r="CW212" s="187">
        <f t="shared" si="115"/>
        <v>9079</v>
      </c>
      <c r="CX212" s="179">
        <f t="shared" si="116"/>
        <v>12.769</v>
      </c>
      <c r="CZ212" s="70">
        <f t="shared" si="117"/>
        <v>7.6362696033793735</v>
      </c>
      <c r="DA212" s="27" t="s">
        <v>45</v>
      </c>
      <c r="DD212" s="187">
        <f t="shared" si="118"/>
        <v>9196</v>
      </c>
      <c r="DE212" s="179">
        <f t="shared" si="119"/>
        <v>1.6E-2</v>
      </c>
    </row>
    <row r="213" spans="1:109" ht="15" customHeight="1">
      <c r="A213" s="21">
        <f t="shared" si="72"/>
        <v>1997</v>
      </c>
      <c r="B213" s="176">
        <f t="shared" si="72"/>
        <v>8990</v>
      </c>
      <c r="C213" s="69">
        <f t="shared" si="73"/>
        <v>9.1038681274656668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8777</v>
      </c>
      <c r="J213" s="180">
        <f t="shared" si="76"/>
        <v>2.3692992213570632</v>
      </c>
      <c r="K213" s="179">
        <f t="shared" si="77"/>
        <v>45.369</v>
      </c>
      <c r="M213" s="70">
        <f t="shared" si="78"/>
        <v>9.1038681274656668</v>
      </c>
      <c r="N213" s="73" t="s">
        <v>35</v>
      </c>
      <c r="O213" s="206">
        <v>0</v>
      </c>
      <c r="P213" s="23"/>
      <c r="Q213" s="187">
        <f t="shared" si="79"/>
        <v>8777</v>
      </c>
      <c r="R213" s="179">
        <f t="shared" si="80"/>
        <v>45.369</v>
      </c>
      <c r="T213" s="70">
        <f t="shared" si="81"/>
        <v>8.9859460387603196</v>
      </c>
      <c r="U213" s="73" t="s">
        <v>35</v>
      </c>
      <c r="V213" s="206">
        <f>10^U233</f>
        <v>1000</v>
      </c>
      <c r="W213" s="23"/>
      <c r="X213" s="187">
        <f t="shared" si="82"/>
        <v>8773</v>
      </c>
      <c r="Y213" s="179">
        <f t="shared" si="83"/>
        <v>47.088999999999999</v>
      </c>
      <c r="AA213" s="70">
        <f t="shared" si="84"/>
        <v>8.9199880709685235</v>
      </c>
      <c r="AB213" s="73" t="s">
        <v>35</v>
      </c>
      <c r="AC213" s="206">
        <f>V213+AB234</f>
        <v>1510</v>
      </c>
      <c r="AD213" s="23"/>
      <c r="AE213" s="187">
        <f t="shared" si="85"/>
        <v>8770</v>
      </c>
      <c r="AF213" s="179">
        <f t="shared" si="86"/>
        <v>48.4</v>
      </c>
      <c r="AH213" s="70">
        <f t="shared" si="87"/>
        <v>8.8493705037545691</v>
      </c>
      <c r="AI213" s="73" t="s">
        <v>35</v>
      </c>
      <c r="AJ213" s="206">
        <f>AC213+AI234</f>
        <v>2020</v>
      </c>
      <c r="AK213" s="23"/>
      <c r="AL213" s="187">
        <f t="shared" si="88"/>
        <v>8767</v>
      </c>
      <c r="AM213" s="179">
        <f t="shared" si="89"/>
        <v>49.728999999999999</v>
      </c>
      <c r="AO213" s="70">
        <f t="shared" si="90"/>
        <v>8.7733845967766477</v>
      </c>
      <c r="AP213" s="73" t="s">
        <v>35</v>
      </c>
      <c r="AQ213" s="206">
        <f>AJ213+AP234</f>
        <v>2530</v>
      </c>
      <c r="AR213" s="23"/>
      <c r="AS213" s="187">
        <f t="shared" si="91"/>
        <v>8764</v>
      </c>
      <c r="AT213" s="179">
        <f t="shared" si="92"/>
        <v>51.076000000000001</v>
      </c>
      <c r="AV213" s="70">
        <f t="shared" si="93"/>
        <v>8.6911464985396751</v>
      </c>
      <c r="AW213" s="73" t="s">
        <v>35</v>
      </c>
      <c r="AX213" s="206">
        <f>AQ213+AW234</f>
        <v>3040</v>
      </c>
      <c r="AY213" s="23"/>
      <c r="AZ213" s="187">
        <f t="shared" si="94"/>
        <v>8760</v>
      </c>
      <c r="BA213" s="179">
        <f t="shared" si="95"/>
        <v>52.9</v>
      </c>
      <c r="BC213" s="70">
        <f t="shared" si="96"/>
        <v>8.6015343398499891</v>
      </c>
      <c r="BD213" s="73" t="s">
        <v>35</v>
      </c>
      <c r="BE213" s="206">
        <f>AX213+BD234</f>
        <v>3550</v>
      </c>
      <c r="BF213" s="23"/>
      <c r="BG213" s="187">
        <f t="shared" si="97"/>
        <v>8754</v>
      </c>
      <c r="BH213" s="179">
        <f t="shared" si="98"/>
        <v>55.695999999999998</v>
      </c>
      <c r="BJ213" s="70">
        <f t="shared" si="99"/>
        <v>8.5030942670367367</v>
      </c>
      <c r="BK213" s="73" t="s">
        <v>35</v>
      </c>
      <c r="BL213" s="206">
        <f>BE213+BK234</f>
        <v>4060</v>
      </c>
      <c r="BM213" s="23"/>
      <c r="BN213" s="187">
        <f t="shared" si="100"/>
        <v>8748</v>
      </c>
      <c r="BO213" s="179">
        <f t="shared" si="101"/>
        <v>58.564</v>
      </c>
      <c r="BQ213" s="70">
        <f t="shared" si="102"/>
        <v>8.3938949750717438</v>
      </c>
      <c r="BR213" s="73" t="s">
        <v>35</v>
      </c>
      <c r="BS213" s="206">
        <f>BL213+BR234</f>
        <v>4570</v>
      </c>
      <c r="BT213" s="23"/>
      <c r="BU213" s="187">
        <f t="shared" si="103"/>
        <v>8740</v>
      </c>
      <c r="BV213" s="179">
        <f t="shared" si="104"/>
        <v>62.5</v>
      </c>
      <c r="BX213" s="70">
        <f t="shared" si="105"/>
        <v>8.2712926529794117</v>
      </c>
      <c r="BY213" s="73" t="s">
        <v>35</v>
      </c>
      <c r="BZ213" s="206">
        <f>BS213+BY234</f>
        <v>5080</v>
      </c>
      <c r="CA213" s="23"/>
      <c r="CB213" s="187">
        <f t="shared" si="106"/>
        <v>8729</v>
      </c>
      <c r="CC213" s="179">
        <f t="shared" si="107"/>
        <v>68.120999999999995</v>
      </c>
      <c r="CE213" s="70">
        <f t="shared" si="108"/>
        <v>8.1315307106042525</v>
      </c>
      <c r="CF213" s="73" t="s">
        <v>35</v>
      </c>
      <c r="CG213" s="206">
        <f>BZ213+CF234</f>
        <v>5590</v>
      </c>
      <c r="CH213" s="23"/>
      <c r="CI213" s="187">
        <f t="shared" si="109"/>
        <v>8714</v>
      </c>
      <c r="CJ213" s="179">
        <f t="shared" si="110"/>
        <v>76.176000000000002</v>
      </c>
      <c r="CL213" s="70">
        <f t="shared" si="111"/>
        <v>7.9690117811064782</v>
      </c>
      <c r="CM213" s="73" t="s">
        <v>35</v>
      </c>
      <c r="CN213" s="206">
        <f>CG213+CM234</f>
        <v>6100</v>
      </c>
      <c r="CO213" s="23"/>
      <c r="CP213" s="187">
        <f t="shared" si="112"/>
        <v>8691</v>
      </c>
      <c r="CQ213" s="179">
        <f t="shared" si="113"/>
        <v>89.400999999999996</v>
      </c>
      <c r="CS213" s="70">
        <f t="shared" si="114"/>
        <v>7.77485576666552</v>
      </c>
      <c r="CT213" s="73" t="s">
        <v>35</v>
      </c>
      <c r="CU213" s="206">
        <f>CN213+CT234</f>
        <v>6610</v>
      </c>
      <c r="CV213" s="23"/>
      <c r="CW213" s="187">
        <f t="shared" si="115"/>
        <v>8652</v>
      </c>
      <c r="CX213" s="179">
        <f t="shared" si="116"/>
        <v>114.244</v>
      </c>
      <c r="CZ213" s="70">
        <f t="shared" si="117"/>
        <v>7.5336937098486327</v>
      </c>
      <c r="DA213" s="73" t="s">
        <v>35</v>
      </c>
      <c r="DB213" s="206">
        <f>CU213+DA234</f>
        <v>7120</v>
      </c>
      <c r="DC213" s="23"/>
      <c r="DD213" s="187">
        <f t="shared" si="118"/>
        <v>8556</v>
      </c>
      <c r="DE213" s="179">
        <f t="shared" si="119"/>
        <v>188.35599999999999</v>
      </c>
    </row>
    <row r="214" spans="1:109" ht="15" customHeight="1">
      <c r="A214" s="21">
        <f t="shared" si="72"/>
        <v>1998</v>
      </c>
      <c r="B214" s="176">
        <f t="shared" si="72"/>
        <v>8909</v>
      </c>
      <c r="C214" s="69">
        <f t="shared" si="73"/>
        <v>9.094817280720644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-0.11921088989591117</v>
      </c>
      <c r="H214" s="23"/>
      <c r="I214" s="179">
        <f t="shared" si="75"/>
        <v>8547</v>
      </c>
      <c r="J214" s="180">
        <f t="shared" si="76"/>
        <v>4.0633067684364121</v>
      </c>
      <c r="K214" s="179">
        <f t="shared" si="77"/>
        <v>131.04400000000001</v>
      </c>
      <c r="M214" s="70">
        <f t="shared" si="78"/>
        <v>9.094817280720644</v>
      </c>
      <c r="N214" s="73" t="s">
        <v>30</v>
      </c>
      <c r="O214" s="44">
        <f>INDEX(LINEST(M210:M229,$E210:$E229),1)</f>
        <v>-0.11921088989591117</v>
      </c>
      <c r="P214" s="23"/>
      <c r="Q214" s="187">
        <f t="shared" si="79"/>
        <v>8547</v>
      </c>
      <c r="R214" s="179">
        <f t="shared" si="80"/>
        <v>131.04400000000001</v>
      </c>
      <c r="T214" s="70">
        <f t="shared" si="81"/>
        <v>8.9757566305194167</v>
      </c>
      <c r="U214" s="73" t="s">
        <v>30</v>
      </c>
      <c r="V214" s="44">
        <f>INDEX(LINEST(T210:T229,$E210:$E229),1)</f>
        <v>-0.13562844882017783</v>
      </c>
      <c r="W214" s="23"/>
      <c r="X214" s="187">
        <f t="shared" si="82"/>
        <v>8541</v>
      </c>
      <c r="Y214" s="179">
        <f t="shared" si="83"/>
        <v>135.42400000000001</v>
      </c>
      <c r="AA214" s="70">
        <f t="shared" si="84"/>
        <v>8.9091001349255503</v>
      </c>
      <c r="AB214" s="73" t="s">
        <v>30</v>
      </c>
      <c r="AC214" s="44">
        <f>INDEX(LINEST(AA210:AA229,$E210:$E229),1)</f>
        <v>-0.1458896409300188</v>
      </c>
      <c r="AD214" s="23"/>
      <c r="AE214" s="187">
        <f t="shared" si="85"/>
        <v>8538</v>
      </c>
      <c r="AF214" s="179">
        <f t="shared" si="86"/>
        <v>137.64099999999999</v>
      </c>
      <c r="AH214" s="70">
        <f t="shared" si="87"/>
        <v>8.8376812155931965</v>
      </c>
      <c r="AI214" s="73" t="s">
        <v>30</v>
      </c>
      <c r="AJ214" s="44">
        <f>INDEX(LINEST(AH210:AH229,$E210:$E229),1)</f>
        <v>-0.15784683352145823</v>
      </c>
      <c r="AK214" s="23"/>
      <c r="AL214" s="187">
        <f t="shared" si="88"/>
        <v>8534</v>
      </c>
      <c r="AM214" s="179">
        <f t="shared" si="89"/>
        <v>140.625</v>
      </c>
      <c r="AO214" s="70">
        <f t="shared" si="90"/>
        <v>8.7607666242419562</v>
      </c>
      <c r="AP214" s="73" t="s">
        <v>30</v>
      </c>
      <c r="AQ214" s="44">
        <f>INDEX(LINEST(AO210:AO229,$E210:$E229),1)</f>
        <v>-0.17196356997835116</v>
      </c>
      <c r="AR214" s="23"/>
      <c r="AS214" s="187">
        <f t="shared" si="91"/>
        <v>8529</v>
      </c>
      <c r="AT214" s="179">
        <f t="shared" si="92"/>
        <v>144.4</v>
      </c>
      <c r="AV214" s="70">
        <f t="shared" si="93"/>
        <v>8.6774395405583338</v>
      </c>
      <c r="AW214" s="73" t="s">
        <v>30</v>
      </c>
      <c r="AX214" s="44">
        <f>INDEX(LINEST(AV210:AV229,$E210:$E229),1)</f>
        <v>-0.18889172452045405</v>
      </c>
      <c r="AY214" s="23"/>
      <c r="AZ214" s="187">
        <f t="shared" si="94"/>
        <v>8523</v>
      </c>
      <c r="BA214" s="179">
        <f t="shared" si="95"/>
        <v>148.99600000000001</v>
      </c>
      <c r="BC214" s="70">
        <f t="shared" si="96"/>
        <v>8.5865326694948507</v>
      </c>
      <c r="BD214" s="73" t="s">
        <v>30</v>
      </c>
      <c r="BE214" s="44">
        <f>INDEX(LINEST(BC210:BC229,$E210:$E229),1)</f>
        <v>-0.20957964327065892</v>
      </c>
      <c r="BF214" s="23"/>
      <c r="BG214" s="187">
        <f t="shared" si="97"/>
        <v>8517</v>
      </c>
      <c r="BH214" s="179">
        <f t="shared" si="98"/>
        <v>153.66399999999999</v>
      </c>
      <c r="BJ214" s="70">
        <f t="shared" si="99"/>
        <v>8.4865277771053531</v>
      </c>
      <c r="BK214" s="73" t="s">
        <v>30</v>
      </c>
      <c r="BL214" s="44">
        <f>INDEX(LINEST(BJ210:BJ229,$E210:$E229),1)</f>
        <v>-0.235466068911695</v>
      </c>
      <c r="BM214" s="23"/>
      <c r="BN214" s="187">
        <f t="shared" si="100"/>
        <v>8508</v>
      </c>
      <c r="BO214" s="179">
        <f t="shared" si="101"/>
        <v>160.80099999999999</v>
      </c>
      <c r="BQ214" s="70">
        <f t="shared" si="102"/>
        <v>8.3753991857983507</v>
      </c>
      <c r="BR214" s="73" t="s">
        <v>30</v>
      </c>
      <c r="BS214" s="44">
        <f>INDEX(LINEST(BQ210:BQ229,$E210:$E229),1)</f>
        <v>-0.26885346840506524</v>
      </c>
      <c r="BT214" s="23"/>
      <c r="BU214" s="187">
        <f t="shared" si="103"/>
        <v>8497</v>
      </c>
      <c r="BV214" s="179">
        <f t="shared" si="104"/>
        <v>169.744</v>
      </c>
      <c r="BX214" s="70">
        <f t="shared" si="105"/>
        <v>8.2503589514772937</v>
      </c>
      <c r="BY214" s="73" t="s">
        <v>30</v>
      </c>
      <c r="BZ214" s="44">
        <f>INDEX(LINEST(BX210:BX229,$E210:$E229),1)</f>
        <v>-0.31369679691042829</v>
      </c>
      <c r="CA214" s="23"/>
      <c r="CB214" s="187">
        <f t="shared" si="106"/>
        <v>8482</v>
      </c>
      <c r="CC214" s="179">
        <f t="shared" si="107"/>
        <v>182.32900000000001</v>
      </c>
      <c r="CE214" s="70">
        <f t="shared" si="108"/>
        <v>8.1074188117199739</v>
      </c>
      <c r="CF214" s="73" t="s">
        <v>30</v>
      </c>
      <c r="CG214" s="44">
        <f>INDEX(LINEST(CE210:CE229,$E210:$E229),1)</f>
        <v>-0.3774989002418313</v>
      </c>
      <c r="CH214" s="23"/>
      <c r="CI214" s="187">
        <f t="shared" si="109"/>
        <v>8461</v>
      </c>
      <c r="CJ214" s="179">
        <f t="shared" si="110"/>
        <v>200.70400000000001</v>
      </c>
      <c r="CL214" s="70">
        <f t="shared" si="111"/>
        <v>7.9405838271042439</v>
      </c>
      <c r="CM214" s="73" t="s">
        <v>30</v>
      </c>
      <c r="CN214" s="44">
        <f>INDEX(LINEST(CL210:CL229,$E210:$E229),1)</f>
        <v>-0.47683945502765374</v>
      </c>
      <c r="CO214" s="23"/>
      <c r="CP214" s="187">
        <f t="shared" si="112"/>
        <v>8429</v>
      </c>
      <c r="CQ214" s="179">
        <f t="shared" si="113"/>
        <v>230.4</v>
      </c>
      <c r="CS214" s="70">
        <f t="shared" si="114"/>
        <v>7.7402295247631816</v>
      </c>
      <c r="CT214" s="73" t="s">
        <v>30</v>
      </c>
      <c r="CU214" s="44">
        <f>INDEX(LINEST(CS210:CS229,$E210:$E229),1)</f>
        <v>-0.66009481044414797</v>
      </c>
      <c r="CV214" s="23"/>
      <c r="CW214" s="187">
        <f t="shared" si="115"/>
        <v>8372</v>
      </c>
      <c r="CX214" s="179">
        <f t="shared" si="116"/>
        <v>288.36900000000003</v>
      </c>
      <c r="CZ214" s="70">
        <f t="shared" si="117"/>
        <v>7.4894120835087188</v>
      </c>
      <c r="DA214" s="73" t="s">
        <v>30</v>
      </c>
      <c r="DB214" s="44">
        <f>INDEX(LINEST(CZ210:CZ229,$E210:$E229),1)</f>
        <v>-1.2827736995165118</v>
      </c>
      <c r="DC214" s="23"/>
      <c r="DD214" s="187">
        <f t="shared" si="118"/>
        <v>8198</v>
      </c>
      <c r="DE214" s="179">
        <f t="shared" si="119"/>
        <v>505.52100000000002</v>
      </c>
    </row>
    <row r="215" spans="1:109" ht="15" customHeight="1">
      <c r="A215" s="21">
        <f t="shared" si="72"/>
        <v>1999</v>
      </c>
      <c r="B215" s="176">
        <f t="shared" si="72"/>
        <v>8736</v>
      </c>
      <c r="C215" s="69">
        <f t="shared" si="73"/>
        <v>9.0752076979846859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9.2451875668785437</v>
      </c>
      <c r="H215" s="74" t="s">
        <v>46</v>
      </c>
      <c r="I215" s="179">
        <f t="shared" si="75"/>
        <v>8363</v>
      </c>
      <c r="J215" s="180">
        <f t="shared" si="76"/>
        <v>4.2696886446886451</v>
      </c>
      <c r="K215" s="179">
        <f t="shared" si="77"/>
        <v>139.12899999999999</v>
      </c>
      <c r="M215" s="70">
        <f t="shared" si="78"/>
        <v>9.0752076979846859</v>
      </c>
      <c r="N215" s="73" t="s">
        <v>25</v>
      </c>
      <c r="O215" s="44">
        <f>INDEX(LINEST(M210:M229,$E210:$E229),2)</f>
        <v>9.2451875668785437</v>
      </c>
      <c r="P215" s="74" t="s">
        <v>46</v>
      </c>
      <c r="Q215" s="187">
        <f t="shared" si="79"/>
        <v>8363</v>
      </c>
      <c r="R215" s="179">
        <f t="shared" si="80"/>
        <v>139.12899999999999</v>
      </c>
      <c r="T215" s="70">
        <f t="shared" si="81"/>
        <v>8.9536400371331304</v>
      </c>
      <c r="U215" s="73" t="s">
        <v>25</v>
      </c>
      <c r="V215" s="44">
        <f>INDEX(LINEST(T210:T229,$E210:$E229),2)</f>
        <v>9.1464431299334326</v>
      </c>
      <c r="W215" s="74" t="s">
        <v>46</v>
      </c>
      <c r="X215" s="187">
        <f t="shared" si="82"/>
        <v>8357</v>
      </c>
      <c r="Y215" s="179">
        <f t="shared" si="83"/>
        <v>143.64099999999999</v>
      </c>
      <c r="AA215" s="70">
        <f t="shared" si="84"/>
        <v>8.885440911707585</v>
      </c>
      <c r="AB215" s="73" t="s">
        <v>25</v>
      </c>
      <c r="AC215" s="44">
        <f>INDEX(LINEST(AA210:AA229,$E210:$E229),2)</f>
        <v>9.0924428450380539</v>
      </c>
      <c r="AD215" s="74" t="s">
        <v>46</v>
      </c>
      <c r="AE215" s="187">
        <f t="shared" si="85"/>
        <v>8353</v>
      </c>
      <c r="AF215" s="179">
        <f t="shared" si="86"/>
        <v>146.68899999999999</v>
      </c>
      <c r="AH215" s="70">
        <f t="shared" si="87"/>
        <v>8.8122480181974314</v>
      </c>
      <c r="AI215" s="73" t="s">
        <v>25</v>
      </c>
      <c r="AJ215" s="44">
        <f>INDEX(LINEST(AH210:AH229,$E210:$E229),2)</f>
        <v>9.0357331559434275</v>
      </c>
      <c r="AK215" s="74" t="s">
        <v>46</v>
      </c>
      <c r="AL215" s="187">
        <f t="shared" si="88"/>
        <v>8349</v>
      </c>
      <c r="AM215" s="179">
        <f t="shared" si="89"/>
        <v>149.76900000000001</v>
      </c>
      <c r="AO215" s="70">
        <f t="shared" si="90"/>
        <v>8.7332718450083249</v>
      </c>
      <c r="AP215" s="73" t="s">
        <v>25</v>
      </c>
      <c r="AQ215" s="44">
        <f>INDEX(LINEST(AO210:AO229,$E210:$E229),2)</f>
        <v>8.9761326524439831</v>
      </c>
      <c r="AR215" s="74" t="s">
        <v>46</v>
      </c>
      <c r="AS215" s="187">
        <f t="shared" si="91"/>
        <v>8344</v>
      </c>
      <c r="AT215" s="179">
        <f t="shared" si="92"/>
        <v>153.66399999999999</v>
      </c>
      <c r="AV215" s="70">
        <f t="shared" si="93"/>
        <v>8.647519453091812</v>
      </c>
      <c r="AW215" s="73" t="s">
        <v>25</v>
      </c>
      <c r="AX215" s="44">
        <f>INDEX(LINEST(AV210:AV229,$E210:$E229),2)</f>
        <v>8.9134974696955886</v>
      </c>
      <c r="AY215" s="74" t="s">
        <v>46</v>
      </c>
      <c r="AZ215" s="187">
        <f t="shared" si="94"/>
        <v>8338</v>
      </c>
      <c r="BA215" s="179">
        <f t="shared" si="95"/>
        <v>158.404</v>
      </c>
      <c r="BC215" s="70">
        <f t="shared" si="96"/>
        <v>8.5537179660986098</v>
      </c>
      <c r="BD215" s="73" t="s">
        <v>25</v>
      </c>
      <c r="BE215" s="44">
        <f>INDEX(LINEST(BC210:BC229,$E210:$E229),2)</f>
        <v>8.8477800649315697</v>
      </c>
      <c r="BF215" s="74" t="s">
        <v>46</v>
      </c>
      <c r="BG215" s="187">
        <f t="shared" si="97"/>
        <v>8330</v>
      </c>
      <c r="BH215" s="179">
        <f t="shared" si="98"/>
        <v>164.83600000000001</v>
      </c>
      <c r="BJ215" s="70">
        <f t="shared" si="99"/>
        <v>8.4501983225919588</v>
      </c>
      <c r="BK215" s="73" t="s">
        <v>25</v>
      </c>
      <c r="BL215" s="44">
        <f>INDEX(LINEST(BJ210:BJ229,$E210:$E229),2)</f>
        <v>8.7791535661222078</v>
      </c>
      <c r="BM215" s="74" t="s">
        <v>46</v>
      </c>
      <c r="BN215" s="187">
        <f t="shared" si="100"/>
        <v>8321</v>
      </c>
      <c r="BO215" s="179">
        <f t="shared" si="101"/>
        <v>172.22499999999999</v>
      </c>
      <c r="BQ215" s="70">
        <f t="shared" si="102"/>
        <v>8.334711621820917</v>
      </c>
      <c r="BR215" s="73" t="s">
        <v>25</v>
      </c>
      <c r="BS215" s="44">
        <f>INDEX(LINEST(BQ210:BQ229,$E210:$E229),2)</f>
        <v>8.7082873712641646</v>
      </c>
      <c r="BT215" s="74" t="s">
        <v>46</v>
      </c>
      <c r="BU215" s="187">
        <f t="shared" si="103"/>
        <v>8309</v>
      </c>
      <c r="BV215" s="179">
        <f t="shared" si="104"/>
        <v>182.32900000000001</v>
      </c>
      <c r="BX215" s="70">
        <f t="shared" si="105"/>
        <v>8.2041249325740413</v>
      </c>
      <c r="BY215" s="73" t="s">
        <v>25</v>
      </c>
      <c r="BZ215" s="44">
        <f>INDEX(LINEST(BX210:BX229,$E210:$E229),2)</f>
        <v>8.6370053686659976</v>
      </c>
      <c r="CA215" s="74" t="s">
        <v>46</v>
      </c>
      <c r="CB215" s="187">
        <f t="shared" si="106"/>
        <v>8293</v>
      </c>
      <c r="CC215" s="179">
        <f t="shared" si="107"/>
        <v>196.249</v>
      </c>
      <c r="CE215" s="70">
        <f t="shared" si="108"/>
        <v>8.053887083618223</v>
      </c>
      <c r="CF215" s="73" t="s">
        <v>25</v>
      </c>
      <c r="CG215" s="44">
        <f>INDEX(LINEST(CE210:CE229,$E210:$E229),2)</f>
        <v>8.5700490266938765</v>
      </c>
      <c r="CH215" s="74" t="s">
        <v>46</v>
      </c>
      <c r="CI215" s="187">
        <f t="shared" si="109"/>
        <v>8270</v>
      </c>
      <c r="CJ215" s="179">
        <f t="shared" si="110"/>
        <v>217.15600000000001</v>
      </c>
      <c r="CL215" s="70">
        <f t="shared" si="111"/>
        <v>7.877017895622398</v>
      </c>
      <c r="CM215" s="73" t="s">
        <v>25</v>
      </c>
      <c r="CN215" s="44">
        <f>INDEX(LINEST(CL210:CL229,$E210:$E229),2)</f>
        <v>8.520750713122176</v>
      </c>
      <c r="CO215" s="74" t="s">
        <v>46</v>
      </c>
      <c r="CP215" s="187">
        <f t="shared" si="112"/>
        <v>8235</v>
      </c>
      <c r="CQ215" s="179">
        <f t="shared" si="113"/>
        <v>251.001</v>
      </c>
      <c r="CS215" s="70">
        <f t="shared" si="114"/>
        <v>7.6619975589018932</v>
      </c>
      <c r="CT215" s="73" t="s">
        <v>25</v>
      </c>
      <c r="CU215" s="44">
        <f>INDEX(LINEST(CS210:CS229,$E210:$E229),2)</f>
        <v>8.5366121714892937</v>
      </c>
      <c r="CV215" s="74" t="s">
        <v>46</v>
      </c>
      <c r="CW215" s="187">
        <f t="shared" si="115"/>
        <v>8172</v>
      </c>
      <c r="CX215" s="179">
        <f t="shared" si="116"/>
        <v>318.096</v>
      </c>
      <c r="CZ215" s="70">
        <f t="shared" si="117"/>
        <v>7.3877092390810404</v>
      </c>
      <c r="DA215" s="73" t="s">
        <v>25</v>
      </c>
      <c r="DB215" s="44">
        <f>INDEX(LINEST(CZ210:CZ229,$E210:$E229),2)</f>
        <v>9.0476117329881287</v>
      </c>
      <c r="DC215" s="74" t="s">
        <v>46</v>
      </c>
      <c r="DD215" s="187">
        <f t="shared" si="118"/>
        <v>7973</v>
      </c>
      <c r="DE215" s="179">
        <f t="shared" si="119"/>
        <v>582.16899999999998</v>
      </c>
    </row>
    <row r="216" spans="1:109" ht="15" customHeight="1">
      <c r="A216" s="21">
        <f t="shared" si="72"/>
        <v>2000</v>
      </c>
      <c r="B216" s="176">
        <f t="shared" si="72"/>
        <v>8615</v>
      </c>
      <c r="C216" s="69">
        <f t="shared" si="73"/>
        <v>9.0612601489620292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10354.614729188357</v>
      </c>
      <c r="I216" s="179">
        <f t="shared" si="75"/>
        <v>8211</v>
      </c>
      <c r="J216" s="180">
        <f t="shared" si="76"/>
        <v>4.6894950667440511</v>
      </c>
      <c r="K216" s="179">
        <f t="shared" si="77"/>
        <v>163.21600000000001</v>
      </c>
      <c r="M216" s="70">
        <f t="shared" si="78"/>
        <v>9.0612601489620292</v>
      </c>
      <c r="N216" s="73" t="s">
        <v>29</v>
      </c>
      <c r="O216" s="75">
        <f>EXP(O215)</f>
        <v>10354.614729188357</v>
      </c>
      <c r="Q216" s="187">
        <f t="shared" si="79"/>
        <v>8211</v>
      </c>
      <c r="R216" s="179">
        <f t="shared" si="80"/>
        <v>163.21600000000001</v>
      </c>
      <c r="T216" s="70">
        <f t="shared" si="81"/>
        <v>8.9378752653292626</v>
      </c>
      <c r="U216" s="73" t="s">
        <v>29</v>
      </c>
      <c r="V216" s="75">
        <f>EXP(V215)</f>
        <v>9381.013919608311</v>
      </c>
      <c r="X216" s="187">
        <f t="shared" si="82"/>
        <v>8205</v>
      </c>
      <c r="Y216" s="179">
        <f t="shared" si="83"/>
        <v>168.1</v>
      </c>
      <c r="AA216" s="70">
        <f t="shared" si="84"/>
        <v>8.8685540405312011</v>
      </c>
      <c r="AB216" s="73" t="s">
        <v>29</v>
      </c>
      <c r="AC216" s="75">
        <f>EXP(AC215)</f>
        <v>8887.8712468633894</v>
      </c>
      <c r="AE216" s="187">
        <f t="shared" si="85"/>
        <v>8201</v>
      </c>
      <c r="AF216" s="179">
        <f t="shared" si="86"/>
        <v>171.39599999999999</v>
      </c>
      <c r="AH216" s="70">
        <f t="shared" si="87"/>
        <v>8.794067065151415</v>
      </c>
      <c r="AI216" s="73" t="s">
        <v>29</v>
      </c>
      <c r="AJ216" s="75">
        <f>EXP(AJ215)</f>
        <v>8397.8681079203343</v>
      </c>
      <c r="AL216" s="187">
        <f t="shared" si="88"/>
        <v>8197</v>
      </c>
      <c r="AM216" s="179">
        <f t="shared" si="89"/>
        <v>174.72399999999999</v>
      </c>
      <c r="AO216" s="70">
        <f t="shared" si="90"/>
        <v>8.7135820054216282</v>
      </c>
      <c r="AP216" s="73" t="s">
        <v>29</v>
      </c>
      <c r="AQ216" s="75">
        <f>EXP(AQ215)</f>
        <v>7911.9745166080729</v>
      </c>
      <c r="AS216" s="187">
        <f t="shared" si="91"/>
        <v>8192</v>
      </c>
      <c r="AT216" s="179">
        <f t="shared" si="92"/>
        <v>178.929</v>
      </c>
      <c r="AV216" s="70">
        <f t="shared" si="93"/>
        <v>8.6260475963283199</v>
      </c>
      <c r="AW216" s="73" t="s">
        <v>29</v>
      </c>
      <c r="AX216" s="75">
        <f>EXP(AX215)</f>
        <v>7431.6075205122952</v>
      </c>
      <c r="AZ216" s="187">
        <f t="shared" si="94"/>
        <v>8186</v>
      </c>
      <c r="BA216" s="179">
        <f t="shared" si="95"/>
        <v>184.041</v>
      </c>
      <c r="BC216" s="70">
        <f t="shared" si="96"/>
        <v>8.5301094166827838</v>
      </c>
      <c r="BD216" s="73" t="s">
        <v>29</v>
      </c>
      <c r="BE216" s="75">
        <f>EXP(BE215)</f>
        <v>6958.9234520244927</v>
      </c>
      <c r="BG216" s="187">
        <f t="shared" si="97"/>
        <v>8178</v>
      </c>
      <c r="BH216" s="179">
        <f t="shared" si="98"/>
        <v>190.96899999999999</v>
      </c>
      <c r="BJ216" s="70">
        <f t="shared" si="99"/>
        <v>8.4239808096940578</v>
      </c>
      <c r="BK216" s="73" t="s">
        <v>29</v>
      </c>
      <c r="BL216" s="75">
        <f>EXP(BL215)</f>
        <v>6497.3752466412998</v>
      </c>
      <c r="BN216" s="187">
        <f t="shared" si="100"/>
        <v>8169</v>
      </c>
      <c r="BO216" s="179">
        <f t="shared" si="101"/>
        <v>198.916</v>
      </c>
      <c r="BQ216" s="70">
        <f t="shared" si="102"/>
        <v>8.3052368294925927</v>
      </c>
      <c r="BR216" s="73" t="s">
        <v>29</v>
      </c>
      <c r="BS216" s="75">
        <f>EXP(BS215)</f>
        <v>6052.8672916844016</v>
      </c>
      <c r="BU216" s="187">
        <f t="shared" si="103"/>
        <v>8157</v>
      </c>
      <c r="BV216" s="179">
        <f t="shared" si="104"/>
        <v>209.76400000000001</v>
      </c>
      <c r="BX216" s="70">
        <f t="shared" si="105"/>
        <v>8.1704685783306736</v>
      </c>
      <c r="BY216" s="73" t="s">
        <v>29</v>
      </c>
      <c r="BZ216" s="75">
        <f>EXP(BZ215)</f>
        <v>5636.4255095307535</v>
      </c>
      <c r="CB216" s="187">
        <f t="shared" si="106"/>
        <v>8141</v>
      </c>
      <c r="CC216" s="179">
        <f t="shared" si="107"/>
        <v>224.67599999999999</v>
      </c>
      <c r="CE216" s="70">
        <f t="shared" si="108"/>
        <v>8.0146663704649423</v>
      </c>
      <c r="CF216" s="73" t="s">
        <v>29</v>
      </c>
      <c r="CG216" s="75">
        <f>EXP(CG215)</f>
        <v>5271.3882225957177</v>
      </c>
      <c r="CI216" s="187">
        <f t="shared" si="109"/>
        <v>8119</v>
      </c>
      <c r="CJ216" s="179">
        <f t="shared" si="110"/>
        <v>246.01599999999999</v>
      </c>
      <c r="CL216" s="70">
        <f t="shared" si="111"/>
        <v>7.8300280825338398</v>
      </c>
      <c r="CM216" s="73" t="s">
        <v>29</v>
      </c>
      <c r="CN216" s="75">
        <f>EXP(CN215)</f>
        <v>5017.8192859846858</v>
      </c>
      <c r="CP216" s="187">
        <f t="shared" si="112"/>
        <v>8084</v>
      </c>
      <c r="CQ216" s="179">
        <f t="shared" si="113"/>
        <v>281.96100000000001</v>
      </c>
      <c r="CS216" s="70">
        <f t="shared" si="114"/>
        <v>7.6033993397406698</v>
      </c>
      <c r="CT216" s="73" t="s">
        <v>29</v>
      </c>
      <c r="CU216" s="75">
        <f>EXP(CU215)</f>
        <v>5098.0437744363171</v>
      </c>
      <c r="CW216" s="187">
        <f t="shared" si="115"/>
        <v>8021</v>
      </c>
      <c r="CX216" s="179">
        <f t="shared" si="116"/>
        <v>352.83600000000001</v>
      </c>
      <c r="CZ216" s="70">
        <f t="shared" si="117"/>
        <v>7.3098814858247865</v>
      </c>
      <c r="DA216" s="73" t="s">
        <v>29</v>
      </c>
      <c r="DB216" s="75">
        <f>EXP(DB215)</f>
        <v>8498.2176562263612</v>
      </c>
      <c r="DD216" s="187">
        <f t="shared" si="118"/>
        <v>7820</v>
      </c>
      <c r="DE216" s="179">
        <f t="shared" si="119"/>
        <v>632.02499999999998</v>
      </c>
    </row>
    <row r="217" spans="1:109" ht="15" customHeight="1">
      <c r="A217" s="21">
        <f t="shared" si="72"/>
        <v>2001</v>
      </c>
      <c r="B217" s="176">
        <f t="shared" si="72"/>
        <v>8288</v>
      </c>
      <c r="C217" s="69">
        <f t="shared" si="73"/>
        <v>9.0225639644992643</v>
      </c>
      <c r="D217" s="22">
        <v>8</v>
      </c>
      <c r="E217" s="71">
        <f t="shared" si="74"/>
        <v>2.0794415416798357</v>
      </c>
      <c r="H217" s="23"/>
      <c r="I217" s="179">
        <f t="shared" si="75"/>
        <v>8081</v>
      </c>
      <c r="J217" s="180">
        <f t="shared" si="76"/>
        <v>2.4975868725868726</v>
      </c>
      <c r="K217" s="179">
        <f t="shared" si="77"/>
        <v>42.848999999999997</v>
      </c>
      <c r="M217" s="70">
        <f t="shared" si="78"/>
        <v>9.0225639644992643</v>
      </c>
      <c r="P217" s="23"/>
      <c r="Q217" s="187">
        <f t="shared" si="79"/>
        <v>8081</v>
      </c>
      <c r="R217" s="179">
        <f t="shared" si="80"/>
        <v>42.848999999999997</v>
      </c>
      <c r="T217" s="70">
        <f t="shared" si="81"/>
        <v>8.8939844389397944</v>
      </c>
      <c r="W217" s="23"/>
      <c r="X217" s="187">
        <f t="shared" si="82"/>
        <v>8076</v>
      </c>
      <c r="Y217" s="179">
        <f t="shared" si="83"/>
        <v>44.944000000000003</v>
      </c>
      <c r="AA217" s="70">
        <f t="shared" si="84"/>
        <v>8.8214373521669973</v>
      </c>
      <c r="AD217" s="23"/>
      <c r="AE217" s="187">
        <f t="shared" si="85"/>
        <v>8072</v>
      </c>
      <c r="AF217" s="179">
        <f t="shared" si="86"/>
        <v>46.655999999999999</v>
      </c>
      <c r="AH217" s="70">
        <f t="shared" si="87"/>
        <v>8.7432126034759108</v>
      </c>
      <c r="AK217" s="23"/>
      <c r="AL217" s="187">
        <f t="shared" si="88"/>
        <v>8068</v>
      </c>
      <c r="AM217" s="179">
        <f t="shared" si="89"/>
        <v>48.4</v>
      </c>
      <c r="AO217" s="70">
        <f t="shared" si="90"/>
        <v>8.6583454711721206</v>
      </c>
      <c r="AR217" s="23"/>
      <c r="AS217" s="187">
        <f t="shared" si="91"/>
        <v>8063</v>
      </c>
      <c r="AT217" s="179">
        <f t="shared" si="92"/>
        <v>50.625</v>
      </c>
      <c r="AV217" s="70">
        <f t="shared" si="93"/>
        <v>8.5656023306239248</v>
      </c>
      <c r="AY217" s="23"/>
      <c r="AZ217" s="187">
        <f t="shared" si="94"/>
        <v>8058</v>
      </c>
      <c r="BA217" s="179">
        <f t="shared" si="95"/>
        <v>52.9</v>
      </c>
      <c r="BC217" s="70">
        <f t="shared" si="96"/>
        <v>8.4633703847187309</v>
      </c>
      <c r="BF217" s="23"/>
      <c r="BG217" s="187">
        <f t="shared" si="97"/>
        <v>8051</v>
      </c>
      <c r="BH217" s="179">
        <f t="shared" si="98"/>
        <v>56.168999999999997</v>
      </c>
      <c r="BJ217" s="70">
        <f t="shared" si="99"/>
        <v>8.3494843469901276</v>
      </c>
      <c r="BM217" s="23"/>
      <c r="BN217" s="187">
        <f t="shared" si="100"/>
        <v>8042</v>
      </c>
      <c r="BO217" s="179">
        <f t="shared" si="101"/>
        <v>60.515999999999998</v>
      </c>
      <c r="BQ217" s="70">
        <f t="shared" si="102"/>
        <v>8.2209411682813887</v>
      </c>
      <c r="BT217" s="23"/>
      <c r="BU217" s="187">
        <f t="shared" si="103"/>
        <v>8031</v>
      </c>
      <c r="BV217" s="179">
        <f t="shared" si="104"/>
        <v>66.049000000000007</v>
      </c>
      <c r="BX217" s="70">
        <f t="shared" si="105"/>
        <v>8.0734029689864055</v>
      </c>
      <c r="CA217" s="23"/>
      <c r="CB217" s="187">
        <f t="shared" si="106"/>
        <v>8016</v>
      </c>
      <c r="CC217" s="179">
        <f t="shared" si="107"/>
        <v>73.983999999999995</v>
      </c>
      <c r="CE217" s="70">
        <f t="shared" si="108"/>
        <v>7.9002660367677011</v>
      </c>
      <c r="CH217" s="23"/>
      <c r="CI217" s="187">
        <f t="shared" si="109"/>
        <v>7994</v>
      </c>
      <c r="CJ217" s="179">
        <f t="shared" si="110"/>
        <v>86.436000000000007</v>
      </c>
      <c r="CL217" s="70">
        <f t="shared" si="111"/>
        <v>7.6907431635418719</v>
      </c>
      <c r="CO217" s="23"/>
      <c r="CP217" s="187">
        <f t="shared" si="112"/>
        <v>7962</v>
      </c>
      <c r="CQ217" s="179">
        <f t="shared" si="113"/>
        <v>106.276</v>
      </c>
      <c r="CS217" s="70">
        <f t="shared" si="114"/>
        <v>7.4253578870271513</v>
      </c>
      <c r="CV217" s="23"/>
      <c r="CW217" s="187">
        <f t="shared" si="115"/>
        <v>7902</v>
      </c>
      <c r="CX217" s="179">
        <f t="shared" si="116"/>
        <v>148.99600000000001</v>
      </c>
      <c r="CZ217" s="70">
        <f t="shared" si="117"/>
        <v>7.0630481633881725</v>
      </c>
      <c r="DC217" s="23"/>
      <c r="DD217" s="187">
        <f t="shared" si="118"/>
        <v>7710</v>
      </c>
      <c r="DE217" s="179">
        <f t="shared" si="119"/>
        <v>334.084</v>
      </c>
    </row>
    <row r="218" spans="1:109" ht="15" customHeight="1">
      <c r="A218" s="21">
        <f t="shared" si="72"/>
        <v>2002</v>
      </c>
      <c r="B218" s="176">
        <f t="shared" si="72"/>
        <v>8078</v>
      </c>
      <c r="C218" s="69">
        <f t="shared" si="73"/>
        <v>8.9968995961233578</v>
      </c>
      <c r="D218" s="22">
        <v>9</v>
      </c>
      <c r="E218" s="71">
        <f t="shared" si="74"/>
        <v>2.1972245773362196</v>
      </c>
      <c r="I218" s="179">
        <f t="shared" si="75"/>
        <v>7969</v>
      </c>
      <c r="J218" s="180">
        <f t="shared" si="76"/>
        <v>1.3493438970042091</v>
      </c>
      <c r="K218" s="179">
        <f t="shared" si="77"/>
        <v>11.881</v>
      </c>
      <c r="M218" s="70">
        <f t="shared" si="78"/>
        <v>8.9968995961233578</v>
      </c>
      <c r="Q218" s="187">
        <f t="shared" si="79"/>
        <v>7969</v>
      </c>
      <c r="R218" s="179">
        <f t="shared" si="80"/>
        <v>11.881</v>
      </c>
      <c r="T218" s="70">
        <f t="shared" si="81"/>
        <v>8.8647466609054089</v>
      </c>
      <c r="X218" s="187">
        <f t="shared" si="82"/>
        <v>7963</v>
      </c>
      <c r="Y218" s="179">
        <f t="shared" si="83"/>
        <v>13.225</v>
      </c>
      <c r="AA218" s="70">
        <f t="shared" si="84"/>
        <v>8.789964651132264</v>
      </c>
      <c r="AE218" s="187">
        <f t="shared" si="85"/>
        <v>7960</v>
      </c>
      <c r="AF218" s="179">
        <f t="shared" si="86"/>
        <v>13.923999999999999</v>
      </c>
      <c r="AH218" s="70">
        <f t="shared" si="87"/>
        <v>8.7091349915871827</v>
      </c>
      <c r="AL218" s="187">
        <f t="shared" si="88"/>
        <v>7957</v>
      </c>
      <c r="AM218" s="179">
        <f t="shared" si="89"/>
        <v>14.641</v>
      </c>
      <c r="AO218" s="70">
        <f t="shared" si="90"/>
        <v>8.621192781434722</v>
      </c>
      <c r="AS218" s="187">
        <f t="shared" si="91"/>
        <v>7952</v>
      </c>
      <c r="AT218" s="179">
        <f t="shared" si="92"/>
        <v>15.875999999999999</v>
      </c>
      <c r="AV218" s="70">
        <f t="shared" si="93"/>
        <v>8.5247644569125551</v>
      </c>
      <c r="AZ218" s="187">
        <f t="shared" si="94"/>
        <v>7947</v>
      </c>
      <c r="BA218" s="179">
        <f t="shared" si="95"/>
        <v>17.161000000000001</v>
      </c>
      <c r="BC218" s="70">
        <f t="shared" si="96"/>
        <v>8.4180356198830193</v>
      </c>
      <c r="BG218" s="187">
        <f t="shared" si="97"/>
        <v>7941</v>
      </c>
      <c r="BH218" s="179">
        <f t="shared" si="98"/>
        <v>18.768999999999998</v>
      </c>
      <c r="BJ218" s="70">
        <f t="shared" si="99"/>
        <v>8.2985395453748794</v>
      </c>
      <c r="BN218" s="187">
        <f t="shared" si="100"/>
        <v>7933</v>
      </c>
      <c r="BO218" s="179">
        <f t="shared" si="101"/>
        <v>21.024999999999999</v>
      </c>
      <c r="BQ218" s="70">
        <f t="shared" si="102"/>
        <v>8.1628013534920729</v>
      </c>
      <c r="BU218" s="187">
        <f t="shared" si="103"/>
        <v>7923</v>
      </c>
      <c r="BV218" s="179">
        <f t="shared" si="104"/>
        <v>24.024999999999999</v>
      </c>
      <c r="BX218" s="70">
        <f t="shared" si="105"/>
        <v>8.0057006786625422</v>
      </c>
      <c r="CB218" s="187">
        <f t="shared" si="106"/>
        <v>7909</v>
      </c>
      <c r="CC218" s="179">
        <f t="shared" si="107"/>
        <v>28.561</v>
      </c>
      <c r="CE218" s="70">
        <f t="shared" si="108"/>
        <v>7.8192344538590701</v>
      </c>
      <c r="CI218" s="187">
        <f t="shared" si="109"/>
        <v>7890</v>
      </c>
      <c r="CJ218" s="179">
        <f t="shared" si="110"/>
        <v>35.344000000000001</v>
      </c>
      <c r="CL218" s="70">
        <f t="shared" si="111"/>
        <v>7.589841512182657</v>
      </c>
      <c r="CP218" s="187">
        <f t="shared" si="112"/>
        <v>7860</v>
      </c>
      <c r="CQ218" s="179">
        <f t="shared" si="113"/>
        <v>47.524000000000001</v>
      </c>
      <c r="CS218" s="70">
        <f t="shared" si="114"/>
        <v>7.2916562091744606</v>
      </c>
      <c r="CW218" s="187">
        <f t="shared" si="115"/>
        <v>7805</v>
      </c>
      <c r="CX218" s="179">
        <f t="shared" si="116"/>
        <v>74.528999999999996</v>
      </c>
      <c r="CZ218" s="70">
        <f t="shared" si="117"/>
        <v>6.8648477779708603</v>
      </c>
      <c r="DD218" s="187">
        <f t="shared" si="118"/>
        <v>7627</v>
      </c>
      <c r="DE218" s="179">
        <f t="shared" si="119"/>
        <v>203.40100000000001</v>
      </c>
    </row>
    <row r="219" spans="1:109" ht="15" customHeight="1">
      <c r="A219" s="21">
        <f t="shared" si="72"/>
        <v>2003</v>
      </c>
      <c r="B219" s="176">
        <f t="shared" si="72"/>
        <v>7736</v>
      </c>
      <c r="C219" s="69">
        <f t="shared" si="73"/>
        <v>8.9536400371331304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0.91124719238208907</v>
      </c>
      <c r="I219" s="179">
        <f t="shared" si="75"/>
        <v>7869</v>
      </c>
      <c r="J219" s="180">
        <f t="shared" si="76"/>
        <v>1.7192347466390898</v>
      </c>
      <c r="K219" s="179">
        <f t="shared" si="77"/>
        <v>17.689</v>
      </c>
      <c r="M219" s="70">
        <f t="shared" si="78"/>
        <v>8.9536400371331304</v>
      </c>
      <c r="N219" s="23" t="s">
        <v>36</v>
      </c>
      <c r="O219" s="44">
        <f>Q209</f>
        <v>0.91124719238208907</v>
      </c>
      <c r="Q219" s="187">
        <f t="shared" si="79"/>
        <v>7869</v>
      </c>
      <c r="R219" s="179">
        <f t="shared" si="80"/>
        <v>17.689</v>
      </c>
      <c r="T219" s="70">
        <f t="shared" si="81"/>
        <v>8.8152215559221627</v>
      </c>
      <c r="U219" s="23" t="s">
        <v>36</v>
      </c>
      <c r="V219" s="44">
        <f>X209</f>
        <v>0.90738610899522554</v>
      </c>
      <c r="X219" s="187">
        <f t="shared" si="82"/>
        <v>7865</v>
      </c>
      <c r="Y219" s="179">
        <f t="shared" si="83"/>
        <v>16.640999999999998</v>
      </c>
      <c r="AA219" s="70">
        <f t="shared" si="84"/>
        <v>8.7364893510015538</v>
      </c>
      <c r="AB219" s="23" t="s">
        <v>36</v>
      </c>
      <c r="AC219" s="44">
        <f>AE209</f>
        <v>0.90488177523434898</v>
      </c>
      <c r="AE219" s="187">
        <f t="shared" si="85"/>
        <v>7862</v>
      </c>
      <c r="AF219" s="179">
        <f t="shared" si="86"/>
        <v>15.875999999999999</v>
      </c>
      <c r="AH219" s="70">
        <f t="shared" si="87"/>
        <v>8.6510245390497573</v>
      </c>
      <c r="AI219" s="23" t="s">
        <v>36</v>
      </c>
      <c r="AJ219" s="44">
        <f>AL209</f>
        <v>0.90198364556029076</v>
      </c>
      <c r="AL219" s="187">
        <f t="shared" si="88"/>
        <v>7859</v>
      </c>
      <c r="AM219" s="179">
        <f t="shared" si="89"/>
        <v>15.129</v>
      </c>
      <c r="AO219" s="70">
        <f t="shared" si="90"/>
        <v>8.5575670855545098</v>
      </c>
      <c r="AP219" s="23" t="s">
        <v>36</v>
      </c>
      <c r="AQ219" s="44">
        <f>AS209</f>
        <v>0.89842386835366417</v>
      </c>
      <c r="AS219" s="187">
        <f t="shared" si="91"/>
        <v>7855</v>
      </c>
      <c r="AT219" s="179">
        <f t="shared" si="92"/>
        <v>14.161</v>
      </c>
      <c r="AV219" s="70">
        <f t="shared" si="93"/>
        <v>8.454466361507933</v>
      </c>
      <c r="AW219" s="23" t="s">
        <v>36</v>
      </c>
      <c r="AX219" s="44">
        <f>AZ209</f>
        <v>0.89408991632961066</v>
      </c>
      <c r="AZ219" s="187">
        <f t="shared" si="94"/>
        <v>7851</v>
      </c>
      <c r="BA219" s="179">
        <f t="shared" si="95"/>
        <v>13.225</v>
      </c>
      <c r="BC219" s="70">
        <f t="shared" si="96"/>
        <v>8.3395009030059448</v>
      </c>
      <c r="BD219" s="23" t="s">
        <v>36</v>
      </c>
      <c r="BE219" s="44">
        <f>BG209</f>
        <v>0.88864552774047811</v>
      </c>
      <c r="BG219" s="187">
        <f t="shared" si="97"/>
        <v>7845</v>
      </c>
      <c r="BH219" s="179">
        <f t="shared" si="98"/>
        <v>11.881</v>
      </c>
      <c r="BJ219" s="70">
        <f t="shared" si="99"/>
        <v>8.2095804834755768</v>
      </c>
      <c r="BK219" s="23" t="s">
        <v>36</v>
      </c>
      <c r="BL219" s="44">
        <f>BN209</f>
        <v>0.88163891654211934</v>
      </c>
      <c r="BN219" s="187">
        <f t="shared" si="100"/>
        <v>7838</v>
      </c>
      <c r="BO219" s="179">
        <f t="shared" si="101"/>
        <v>10.404</v>
      </c>
      <c r="BQ219" s="70">
        <f t="shared" si="102"/>
        <v>8.0602242404409576</v>
      </c>
      <c r="BR219" s="23" t="s">
        <v>36</v>
      </c>
      <c r="BS219" s="44">
        <f>BU209</f>
        <v>0.87212207289691612</v>
      </c>
      <c r="BU219" s="187">
        <f t="shared" si="103"/>
        <v>7829</v>
      </c>
      <c r="BV219" s="179">
        <f t="shared" si="104"/>
        <v>8.6489999999999991</v>
      </c>
      <c r="BX219" s="70">
        <f t="shared" si="105"/>
        <v>7.8845765105963244</v>
      </c>
      <c r="BY219" s="23" t="s">
        <v>36</v>
      </c>
      <c r="BZ219" s="44">
        <f>CB209</f>
        <v>0.85887333368957985</v>
      </c>
      <c r="CB219" s="187">
        <f t="shared" si="106"/>
        <v>7817</v>
      </c>
      <c r="CC219" s="179">
        <f t="shared" si="107"/>
        <v>6.5609999999999999</v>
      </c>
      <c r="CE219" s="70">
        <f t="shared" si="108"/>
        <v>7.6713609231906439</v>
      </c>
      <c r="CF219" s="23" t="s">
        <v>36</v>
      </c>
      <c r="CG219" s="44">
        <f>CI209</f>
        <v>0.83881778393802964</v>
      </c>
      <c r="CI219" s="187">
        <f t="shared" si="109"/>
        <v>7800</v>
      </c>
      <c r="CJ219" s="179">
        <f t="shared" si="110"/>
        <v>4.0960000000000001</v>
      </c>
      <c r="CL219" s="70">
        <f t="shared" si="111"/>
        <v>7.4000095171626921</v>
      </c>
      <c r="CM219" s="23" t="s">
        <v>36</v>
      </c>
      <c r="CN219" s="44">
        <f>CP209</f>
        <v>0.80536911026405822</v>
      </c>
      <c r="CP219" s="187">
        <f t="shared" si="112"/>
        <v>7774</v>
      </c>
      <c r="CQ219" s="179">
        <f t="shared" si="113"/>
        <v>1.444</v>
      </c>
      <c r="CS219" s="70">
        <f t="shared" si="114"/>
        <v>7.026426808699636</v>
      </c>
      <c r="CT219" s="23" t="s">
        <v>36</v>
      </c>
      <c r="CU219" s="44">
        <f>CW209</f>
        <v>0.73910376570613101</v>
      </c>
      <c r="CW219" s="187">
        <f t="shared" si="115"/>
        <v>7725</v>
      </c>
      <c r="CX219" s="179">
        <f t="shared" si="116"/>
        <v>0.121</v>
      </c>
      <c r="CZ219" s="70">
        <f t="shared" si="117"/>
        <v>6.4232469635335194</v>
      </c>
      <c r="DA219" s="23" t="s">
        <v>36</v>
      </c>
      <c r="DB219" s="44">
        <f>DD209</f>
        <v>0.51986435676853948</v>
      </c>
      <c r="DD219" s="187">
        <f t="shared" si="118"/>
        <v>7563</v>
      </c>
      <c r="DE219" s="179">
        <f t="shared" si="119"/>
        <v>29.928999999999998</v>
      </c>
    </row>
    <row r="220" spans="1:109" ht="15" customHeight="1">
      <c r="A220" s="21">
        <f t="shared" si="72"/>
        <v>2004</v>
      </c>
      <c r="B220" s="176">
        <f t="shared" si="72"/>
        <v>7764</v>
      </c>
      <c r="C220" s="69">
        <f t="shared" si="73"/>
        <v>8.9572529442889017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1187.5200000000004</v>
      </c>
      <c r="I220" s="179">
        <f t="shared" si="75"/>
        <v>7780</v>
      </c>
      <c r="J220" s="180">
        <f t="shared" si="76"/>
        <v>0.20607934054611027</v>
      </c>
      <c r="K220" s="179">
        <f t="shared" si="77"/>
        <v>0.25600000000000001</v>
      </c>
      <c r="M220" s="70">
        <f t="shared" si="78"/>
        <v>8.9572529442889017</v>
      </c>
      <c r="N220" s="23" t="s">
        <v>37</v>
      </c>
      <c r="O220" s="200">
        <f>SUM(R210:R229)</f>
        <v>1187.5200000000004</v>
      </c>
      <c r="Q220" s="187">
        <f t="shared" si="79"/>
        <v>7780</v>
      </c>
      <c r="R220" s="179">
        <f t="shared" si="80"/>
        <v>0.25600000000000001</v>
      </c>
      <c r="T220" s="70">
        <f t="shared" si="81"/>
        <v>8.8193697100184707</v>
      </c>
      <c r="U220" s="23" t="s">
        <v>37</v>
      </c>
      <c r="V220" s="200">
        <f>SUM(Y210:Y229)</f>
        <v>1245.1630000000005</v>
      </c>
      <c r="X220" s="187">
        <f t="shared" si="82"/>
        <v>7777</v>
      </c>
      <c r="Y220" s="179">
        <f t="shared" si="83"/>
        <v>0.16900000000000001</v>
      </c>
      <c r="AA220" s="70">
        <f t="shared" si="84"/>
        <v>8.7409765380177866</v>
      </c>
      <c r="AB220" s="23" t="s">
        <v>37</v>
      </c>
      <c r="AC220" s="200">
        <f>SUM(AF210:AF229)</f>
        <v>1283.3689999999999</v>
      </c>
      <c r="AE220" s="187">
        <f t="shared" si="85"/>
        <v>7774</v>
      </c>
      <c r="AF220" s="179">
        <f t="shared" si="86"/>
        <v>0.1</v>
      </c>
      <c r="AH220" s="70">
        <f t="shared" si="87"/>
        <v>8.6559111107280593</v>
      </c>
      <c r="AI220" s="23" t="s">
        <v>37</v>
      </c>
      <c r="AJ220" s="200">
        <f>SUM(AM210:AM229)</f>
        <v>1328.1730000000005</v>
      </c>
      <c r="AL220" s="187">
        <f t="shared" si="88"/>
        <v>7772</v>
      </c>
      <c r="AM220" s="179">
        <f t="shared" si="89"/>
        <v>6.4000000000000001E-2</v>
      </c>
      <c r="AO220" s="70">
        <f t="shared" si="90"/>
        <v>8.562931083090092</v>
      </c>
      <c r="AP220" s="23" t="s">
        <v>37</v>
      </c>
      <c r="AQ220" s="200">
        <f>SUM(AT210:AT229)</f>
        <v>1383.9570000000001</v>
      </c>
      <c r="AS220" s="187">
        <f t="shared" si="91"/>
        <v>7768</v>
      </c>
      <c r="AT220" s="179">
        <f t="shared" si="92"/>
        <v>1.6E-2</v>
      </c>
      <c r="AV220" s="70">
        <f t="shared" si="93"/>
        <v>8.460411177317253</v>
      </c>
      <c r="AW220" s="23" t="s">
        <v>37</v>
      </c>
      <c r="AX220" s="200">
        <f>SUM(BA210:BA229)</f>
        <v>1453.9189999999996</v>
      </c>
      <c r="AZ220" s="187">
        <f t="shared" si="94"/>
        <v>7765</v>
      </c>
      <c r="BA220" s="179">
        <f t="shared" si="95"/>
        <v>1E-3</v>
      </c>
      <c r="BC220" s="70">
        <f t="shared" si="96"/>
        <v>8.3461675943641342</v>
      </c>
      <c r="BD220" s="23" t="s">
        <v>37</v>
      </c>
      <c r="BE220" s="200">
        <f>SUM(BH210:BH229)</f>
        <v>1543.9540000000004</v>
      </c>
      <c r="BG220" s="187">
        <f t="shared" si="97"/>
        <v>7760</v>
      </c>
      <c r="BH220" s="179">
        <f t="shared" si="98"/>
        <v>1.6E-2</v>
      </c>
      <c r="BJ220" s="70">
        <f t="shared" si="99"/>
        <v>8.2171685957660703</v>
      </c>
      <c r="BK220" s="23" t="s">
        <v>37</v>
      </c>
      <c r="BL220" s="200">
        <f>SUM(BO210:BO229)</f>
        <v>1664.155</v>
      </c>
      <c r="BN220" s="187">
        <f t="shared" si="100"/>
        <v>7754</v>
      </c>
      <c r="BO220" s="179">
        <f t="shared" si="101"/>
        <v>0.1</v>
      </c>
      <c r="BQ220" s="70">
        <f t="shared" si="102"/>
        <v>8.0690293287749579</v>
      </c>
      <c r="BR220" s="23" t="s">
        <v>37</v>
      </c>
      <c r="BS220" s="200">
        <f>SUM(BV210:BV229)</f>
        <v>1835.8539999999996</v>
      </c>
      <c r="BU220" s="187">
        <f t="shared" si="103"/>
        <v>7747</v>
      </c>
      <c r="BV220" s="179">
        <f t="shared" si="104"/>
        <v>0.28899999999999998</v>
      </c>
      <c r="BX220" s="70">
        <f t="shared" si="105"/>
        <v>7.8950634980915728</v>
      </c>
      <c r="BY220" s="23" t="s">
        <v>37</v>
      </c>
      <c r="BZ220" s="200">
        <f>SUM(CC210:CC229)</f>
        <v>2092.4839999999999</v>
      </c>
      <c r="CB220" s="187">
        <f t="shared" si="106"/>
        <v>7737</v>
      </c>
      <c r="CC220" s="179">
        <f t="shared" si="107"/>
        <v>0.72899999999999998</v>
      </c>
      <c r="CE220" s="70">
        <f t="shared" si="108"/>
        <v>7.6843240676811551</v>
      </c>
      <c r="CF220" s="23" t="s">
        <v>37</v>
      </c>
      <c r="CG220" s="200">
        <f>SUM(CJ210:CJ229)</f>
        <v>2524.7310000000002</v>
      </c>
      <c r="CI220" s="187">
        <f t="shared" si="109"/>
        <v>7722</v>
      </c>
      <c r="CJ220" s="179">
        <f t="shared" si="110"/>
        <v>1.764</v>
      </c>
      <c r="CL220" s="70">
        <f t="shared" si="111"/>
        <v>7.4169796213811541</v>
      </c>
      <c r="CM220" s="23" t="s">
        <v>37</v>
      </c>
      <c r="CN220" s="200">
        <f>SUM(CQ210:CQ229)</f>
        <v>3388.0119999999997</v>
      </c>
      <c r="CP220" s="187">
        <f t="shared" si="112"/>
        <v>7699</v>
      </c>
      <c r="CQ220" s="179">
        <f t="shared" si="113"/>
        <v>4.2249999999999996</v>
      </c>
      <c r="CS220" s="70">
        <f t="shared" si="114"/>
        <v>7.0509894470680452</v>
      </c>
      <c r="CT220" s="23" t="s">
        <v>37</v>
      </c>
      <c r="CU220" s="200">
        <f>SUM(CX210:CX229)</f>
        <v>5850.5999999999995</v>
      </c>
      <c r="CW220" s="187">
        <f t="shared" si="115"/>
        <v>7657</v>
      </c>
      <c r="CX220" s="179">
        <f t="shared" si="116"/>
        <v>11.449</v>
      </c>
      <c r="CZ220" s="70">
        <f t="shared" si="117"/>
        <v>6.4676987261043539</v>
      </c>
      <c r="DA220" s="23" t="s">
        <v>37</v>
      </c>
      <c r="DB220" s="200">
        <f>SUM(DE210:DE229)</f>
        <v>39695.769</v>
      </c>
      <c r="DD220" s="187">
        <f t="shared" si="118"/>
        <v>7512</v>
      </c>
      <c r="DE220" s="179">
        <f t="shared" si="119"/>
        <v>63.503999999999998</v>
      </c>
    </row>
    <row r="221" spans="1:109" ht="15" customHeight="1">
      <c r="A221" s="21">
        <f t="shared" si="72"/>
        <v>2005</v>
      </c>
      <c r="B221" s="176">
        <f t="shared" si="72"/>
        <v>7673</v>
      </c>
      <c r="C221" s="69">
        <f t="shared" si="73"/>
        <v>8.9454629521776656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94.679000000000002</v>
      </c>
      <c r="I221" s="179">
        <f t="shared" si="75"/>
        <v>7700</v>
      </c>
      <c r="J221" s="180">
        <f t="shared" si="76"/>
        <v>0.35188322689951779</v>
      </c>
      <c r="K221" s="179">
        <f t="shared" si="77"/>
        <v>0.72899999999999998</v>
      </c>
      <c r="M221" s="70">
        <f t="shared" si="78"/>
        <v>8.9454629521776656</v>
      </c>
      <c r="O221" s="76"/>
      <c r="Q221" s="187">
        <f t="shared" si="79"/>
        <v>7700</v>
      </c>
      <c r="R221" s="179">
        <f t="shared" si="80"/>
        <v>0.72899999999999998</v>
      </c>
      <c r="T221" s="70">
        <f t="shared" si="81"/>
        <v>8.805824812903607</v>
      </c>
      <c r="V221" s="76"/>
      <c r="X221" s="187">
        <f t="shared" si="82"/>
        <v>7697</v>
      </c>
      <c r="Y221" s="179">
        <f t="shared" si="83"/>
        <v>0.57599999999999996</v>
      </c>
      <c r="AA221" s="70">
        <f t="shared" si="84"/>
        <v>8.7263189509622432</v>
      </c>
      <c r="AC221" s="76"/>
      <c r="AE221" s="187">
        <f t="shared" si="85"/>
        <v>7695</v>
      </c>
      <c r="AF221" s="179">
        <f t="shared" si="86"/>
        <v>0.48399999999999999</v>
      </c>
      <c r="AH221" s="70">
        <f t="shared" si="87"/>
        <v>8.6399416566752905</v>
      </c>
      <c r="AJ221" s="76"/>
      <c r="AL221" s="187">
        <f t="shared" si="88"/>
        <v>7693</v>
      </c>
      <c r="AM221" s="179">
        <f t="shared" si="89"/>
        <v>0.4</v>
      </c>
      <c r="AO221" s="70">
        <f t="shared" si="90"/>
        <v>8.5453918457749154</v>
      </c>
      <c r="AQ221" s="76"/>
      <c r="AS221" s="187">
        <f t="shared" si="91"/>
        <v>7691</v>
      </c>
      <c r="AT221" s="179">
        <f t="shared" si="92"/>
        <v>0.32400000000000001</v>
      </c>
      <c r="AV221" s="70">
        <f t="shared" si="93"/>
        <v>8.4409598854166479</v>
      </c>
      <c r="AX221" s="76"/>
      <c r="AZ221" s="187">
        <f t="shared" si="94"/>
        <v>7688</v>
      </c>
      <c r="BA221" s="179">
        <f t="shared" si="95"/>
        <v>0.22500000000000001</v>
      </c>
      <c r="BC221" s="70">
        <f t="shared" si="96"/>
        <v>8.3243363327069009</v>
      </c>
      <c r="BE221" s="76"/>
      <c r="BG221" s="187">
        <f t="shared" si="97"/>
        <v>7684</v>
      </c>
      <c r="BH221" s="179">
        <f t="shared" si="98"/>
        <v>0.121</v>
      </c>
      <c r="BJ221" s="70">
        <f t="shared" si="99"/>
        <v>8.1922937311476396</v>
      </c>
      <c r="BL221" s="76"/>
      <c r="BN221" s="187">
        <f t="shared" si="100"/>
        <v>7679</v>
      </c>
      <c r="BO221" s="179">
        <f t="shared" si="101"/>
        <v>3.5999999999999997E-2</v>
      </c>
      <c r="BQ221" s="70">
        <f t="shared" si="102"/>
        <v>8.0401246644483795</v>
      </c>
      <c r="BS221" s="76"/>
      <c r="BU221" s="187">
        <f t="shared" si="103"/>
        <v>7673</v>
      </c>
      <c r="BV221" s="179">
        <f t="shared" si="104"/>
        <v>0</v>
      </c>
      <c r="BX221" s="70">
        <f t="shared" si="105"/>
        <v>7.8605707855386644</v>
      </c>
      <c r="BZ221" s="76"/>
      <c r="CB221" s="187">
        <f t="shared" si="106"/>
        <v>7665</v>
      </c>
      <c r="CC221" s="179">
        <f t="shared" si="107"/>
        <v>6.4000000000000001E-2</v>
      </c>
      <c r="CE221" s="70">
        <f t="shared" si="108"/>
        <v>7.6415644412609716</v>
      </c>
      <c r="CG221" s="76"/>
      <c r="CI221" s="187">
        <f t="shared" si="109"/>
        <v>7653</v>
      </c>
      <c r="CJ221" s="179">
        <f t="shared" si="110"/>
        <v>0.4</v>
      </c>
      <c r="CL221" s="70">
        <f t="shared" si="111"/>
        <v>7.3607399030582776</v>
      </c>
      <c r="CN221" s="76"/>
      <c r="CP221" s="187">
        <f t="shared" si="112"/>
        <v>7634</v>
      </c>
      <c r="CQ221" s="179">
        <f t="shared" si="113"/>
        <v>1.5209999999999999</v>
      </c>
      <c r="CS221" s="70">
        <f t="shared" si="114"/>
        <v>6.9688503783419478</v>
      </c>
      <c r="CU221" s="76"/>
      <c r="CW221" s="187">
        <f t="shared" si="115"/>
        <v>7599</v>
      </c>
      <c r="CX221" s="179">
        <f t="shared" si="116"/>
        <v>5.476</v>
      </c>
      <c r="CZ221" s="70">
        <f t="shared" si="117"/>
        <v>6.315358001522335</v>
      </c>
      <c r="DB221" s="76"/>
      <c r="DD221" s="187">
        <f t="shared" si="118"/>
        <v>7471</v>
      </c>
      <c r="DE221" s="179">
        <f t="shared" si="119"/>
        <v>40.804000000000002</v>
      </c>
    </row>
    <row r="222" spans="1:109" ht="15" customHeight="1">
      <c r="A222" s="21">
        <f t="shared" si="72"/>
        <v>2006</v>
      </c>
      <c r="B222" s="176">
        <f t="shared" si="72"/>
        <v>7564</v>
      </c>
      <c r="C222" s="69">
        <f t="shared" si="73"/>
        <v>8.9311554297783484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2.0834868936697246</v>
      </c>
      <c r="I222" s="179">
        <f t="shared" si="75"/>
        <v>7627</v>
      </c>
      <c r="J222" s="180">
        <f t="shared" si="76"/>
        <v>0.83289264939185614</v>
      </c>
      <c r="K222" s="179">
        <f t="shared" si="77"/>
        <v>3.9689999999999999</v>
      </c>
      <c r="M222" s="70">
        <f t="shared" si="78"/>
        <v>8.9311554297783484</v>
      </c>
      <c r="Q222" s="187">
        <f t="shared" si="79"/>
        <v>7627</v>
      </c>
      <c r="R222" s="179">
        <f t="shared" si="80"/>
        <v>3.9689999999999999</v>
      </c>
      <c r="T222" s="70">
        <f t="shared" si="81"/>
        <v>8.7893554522099819</v>
      </c>
      <c r="X222" s="187">
        <f t="shared" si="82"/>
        <v>7625</v>
      </c>
      <c r="Y222" s="179">
        <f t="shared" si="83"/>
        <v>3.7210000000000001</v>
      </c>
      <c r="AA222" s="70">
        <f t="shared" si="84"/>
        <v>8.7084744895816648</v>
      </c>
      <c r="AE222" s="187">
        <f t="shared" si="85"/>
        <v>7623</v>
      </c>
      <c r="AF222" s="179">
        <f t="shared" si="86"/>
        <v>3.4809999999999999</v>
      </c>
      <c r="AH222" s="70">
        <f t="shared" si="87"/>
        <v>8.6204715408697385</v>
      </c>
      <c r="AL222" s="187">
        <f t="shared" si="88"/>
        <v>7622</v>
      </c>
      <c r="AM222" s="179">
        <f t="shared" si="89"/>
        <v>3.3639999999999999</v>
      </c>
      <c r="AO222" s="70">
        <f t="shared" si="90"/>
        <v>8.5239701756952613</v>
      </c>
      <c r="AS222" s="187">
        <f t="shared" si="91"/>
        <v>7620</v>
      </c>
      <c r="AT222" s="179">
        <f t="shared" si="92"/>
        <v>3.1360000000000001</v>
      </c>
      <c r="AV222" s="70">
        <f t="shared" si="93"/>
        <v>8.4171518372360108</v>
      </c>
      <c r="AZ222" s="187">
        <f t="shared" si="94"/>
        <v>7618</v>
      </c>
      <c r="BA222" s="179">
        <f t="shared" si="95"/>
        <v>2.9159999999999999</v>
      </c>
      <c r="BC222" s="70">
        <f t="shared" si="96"/>
        <v>8.2975435293562843</v>
      </c>
      <c r="BG222" s="187">
        <f t="shared" si="97"/>
        <v>7615</v>
      </c>
      <c r="BH222" s="179">
        <f t="shared" si="98"/>
        <v>2.601</v>
      </c>
      <c r="BJ222" s="70">
        <f t="shared" si="99"/>
        <v>8.1616604520562817</v>
      </c>
      <c r="BN222" s="187">
        <f t="shared" si="100"/>
        <v>7612</v>
      </c>
      <c r="BO222" s="179">
        <f t="shared" si="101"/>
        <v>2.3039999999999998</v>
      </c>
      <c r="BQ222" s="70">
        <f t="shared" si="102"/>
        <v>8.0043655649795742</v>
      </c>
      <c r="BU222" s="187">
        <f t="shared" si="103"/>
        <v>7607</v>
      </c>
      <c r="BV222" s="179">
        <f t="shared" si="104"/>
        <v>1.849</v>
      </c>
      <c r="BX222" s="70">
        <f t="shared" si="105"/>
        <v>7.8176254430533696</v>
      </c>
      <c r="CB222" s="187">
        <f t="shared" si="106"/>
        <v>7601</v>
      </c>
      <c r="CC222" s="179">
        <f t="shared" si="107"/>
        <v>1.369</v>
      </c>
      <c r="CE222" s="70">
        <f t="shared" si="108"/>
        <v>7.5878172199934273</v>
      </c>
      <c r="CI222" s="187">
        <f t="shared" si="109"/>
        <v>7592</v>
      </c>
      <c r="CJ222" s="179">
        <f t="shared" si="110"/>
        <v>0.78400000000000003</v>
      </c>
      <c r="CL222" s="70">
        <f t="shared" si="111"/>
        <v>7.2889276945212567</v>
      </c>
      <c r="CP222" s="187">
        <f t="shared" si="112"/>
        <v>7577</v>
      </c>
      <c r="CQ222" s="179">
        <f t="shared" si="113"/>
        <v>0.16900000000000001</v>
      </c>
      <c r="CS222" s="70">
        <f t="shared" si="114"/>
        <v>6.8606636714482869</v>
      </c>
      <c r="CW222" s="187">
        <f t="shared" si="115"/>
        <v>7548</v>
      </c>
      <c r="CX222" s="179">
        <f t="shared" si="116"/>
        <v>0.25600000000000001</v>
      </c>
      <c r="CZ222" s="70">
        <f t="shared" si="117"/>
        <v>6.0958245624322247</v>
      </c>
      <c r="DD222" s="187">
        <f t="shared" si="118"/>
        <v>7437</v>
      </c>
      <c r="DE222" s="179">
        <f t="shared" si="119"/>
        <v>16.129000000000001</v>
      </c>
    </row>
    <row r="223" spans="1:109" ht="15" customHeight="1">
      <c r="A223" s="21">
        <f t="shared" si="72"/>
        <v>2007</v>
      </c>
      <c r="B223" s="176">
        <f t="shared" si="72"/>
        <v>7433</v>
      </c>
      <c r="C223" s="69">
        <f t="shared" si="73"/>
        <v>8.9136848247252942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1.1932840994186313</v>
      </c>
      <c r="I223" s="179">
        <f t="shared" si="75"/>
        <v>7560</v>
      </c>
      <c r="J223" s="180">
        <f t="shared" si="76"/>
        <v>1.7085967980626935</v>
      </c>
      <c r="K223" s="179">
        <f t="shared" si="77"/>
        <v>16.129000000000001</v>
      </c>
      <c r="M223" s="70">
        <f t="shared" si="78"/>
        <v>8.9136848247252942</v>
      </c>
      <c r="Q223" s="187">
        <f t="shared" si="79"/>
        <v>7560</v>
      </c>
      <c r="R223" s="179">
        <f t="shared" si="80"/>
        <v>16.129000000000001</v>
      </c>
      <c r="T223" s="70">
        <f t="shared" si="81"/>
        <v>8.7691962714110012</v>
      </c>
      <c r="X223" s="187">
        <f t="shared" si="82"/>
        <v>7558</v>
      </c>
      <c r="Y223" s="179">
        <f t="shared" si="83"/>
        <v>15.625</v>
      </c>
      <c r="AA223" s="70">
        <f t="shared" si="84"/>
        <v>8.6865983562769653</v>
      </c>
      <c r="AE223" s="187">
        <f t="shared" si="85"/>
        <v>7558</v>
      </c>
      <c r="AF223" s="179">
        <f t="shared" si="86"/>
        <v>15.625</v>
      </c>
      <c r="AH223" s="70">
        <f t="shared" si="87"/>
        <v>8.596558746796978</v>
      </c>
      <c r="AL223" s="187">
        <f t="shared" si="88"/>
        <v>7557</v>
      </c>
      <c r="AM223" s="179">
        <f t="shared" si="89"/>
        <v>15.375999999999999</v>
      </c>
      <c r="AO223" s="70">
        <f t="shared" si="90"/>
        <v>8.4976025416512329</v>
      </c>
      <c r="AS223" s="187">
        <f t="shared" si="91"/>
        <v>7556</v>
      </c>
      <c r="AT223" s="179">
        <f t="shared" si="92"/>
        <v>15.129</v>
      </c>
      <c r="AV223" s="70">
        <f t="shared" si="93"/>
        <v>8.3877676439757796</v>
      </c>
      <c r="AZ223" s="187">
        <f t="shared" si="94"/>
        <v>7554</v>
      </c>
      <c r="BA223" s="179">
        <f t="shared" si="95"/>
        <v>14.641</v>
      </c>
      <c r="BC223" s="70">
        <f t="shared" si="96"/>
        <v>8.2643633297316672</v>
      </c>
      <c r="BG223" s="187">
        <f t="shared" si="97"/>
        <v>7553</v>
      </c>
      <c r="BH223" s="179">
        <f t="shared" si="98"/>
        <v>14.4</v>
      </c>
      <c r="BJ223" s="70">
        <f t="shared" si="99"/>
        <v>8.12355783506165</v>
      </c>
      <c r="BN223" s="187">
        <f t="shared" si="100"/>
        <v>7550</v>
      </c>
      <c r="BO223" s="179">
        <f t="shared" si="101"/>
        <v>13.689</v>
      </c>
      <c r="BQ223" s="70">
        <f t="shared" si="102"/>
        <v>7.9596253050981147</v>
      </c>
      <c r="BU223" s="187">
        <f t="shared" si="103"/>
        <v>7547</v>
      </c>
      <c r="BV223" s="179">
        <f t="shared" si="104"/>
        <v>12.996</v>
      </c>
      <c r="BX223" s="70">
        <f t="shared" si="105"/>
        <v>7.7634463887273624</v>
      </c>
      <c r="CB223" s="187">
        <f t="shared" si="106"/>
        <v>7543</v>
      </c>
      <c r="CC223" s="179">
        <f t="shared" si="107"/>
        <v>12.1</v>
      </c>
      <c r="CE223" s="70">
        <f t="shared" si="108"/>
        <v>7.5191499576698231</v>
      </c>
      <c r="CI223" s="187">
        <f t="shared" si="109"/>
        <v>7537</v>
      </c>
      <c r="CJ223" s="179">
        <f t="shared" si="110"/>
        <v>10.816000000000001</v>
      </c>
      <c r="CL223" s="70">
        <f t="shared" si="111"/>
        <v>7.1951873201787091</v>
      </c>
      <c r="CP223" s="187">
        <f t="shared" si="112"/>
        <v>7526</v>
      </c>
      <c r="CQ223" s="179">
        <f t="shared" si="113"/>
        <v>8.6489999999999991</v>
      </c>
      <c r="CS223" s="70">
        <f t="shared" si="114"/>
        <v>6.7129562006770698</v>
      </c>
      <c r="CW223" s="187">
        <f t="shared" si="115"/>
        <v>7503</v>
      </c>
      <c r="CX223" s="179">
        <f t="shared" si="116"/>
        <v>4.9000000000000004</v>
      </c>
      <c r="CZ223" s="70">
        <f t="shared" si="117"/>
        <v>5.7462031905401529</v>
      </c>
      <c r="DD223" s="187">
        <f t="shared" si="118"/>
        <v>7408</v>
      </c>
      <c r="DE223" s="179">
        <f t="shared" si="119"/>
        <v>0.625</v>
      </c>
    </row>
    <row r="224" spans="1:109" ht="15" customHeight="1">
      <c r="A224" s="21">
        <f t="shared" si="72"/>
        <v>2008</v>
      </c>
      <c r="B224" s="176">
        <f t="shared" si="72"/>
        <v>7348</v>
      </c>
      <c r="C224" s="69">
        <f t="shared" si="73"/>
        <v>8.902183446335016</v>
      </c>
      <c r="D224" s="22">
        <v>15</v>
      </c>
      <c r="E224" s="71">
        <f t="shared" si="74"/>
        <v>2.7080502011022101</v>
      </c>
      <c r="I224" s="179">
        <f t="shared" si="75"/>
        <v>7498</v>
      </c>
      <c r="J224" s="180">
        <f t="shared" si="76"/>
        <v>2.0413718018508438</v>
      </c>
      <c r="K224" s="179">
        <f t="shared" si="77"/>
        <v>22.5</v>
      </c>
      <c r="M224" s="70">
        <f t="shared" si="78"/>
        <v>8.902183446335016</v>
      </c>
      <c r="Q224" s="187">
        <f t="shared" si="79"/>
        <v>7498</v>
      </c>
      <c r="R224" s="179">
        <f t="shared" si="80"/>
        <v>22.5</v>
      </c>
      <c r="T224" s="70">
        <f t="shared" si="81"/>
        <v>8.7558950816462993</v>
      </c>
      <c r="X224" s="187">
        <f t="shared" si="82"/>
        <v>7497</v>
      </c>
      <c r="Y224" s="179">
        <f t="shared" si="83"/>
        <v>22.201000000000001</v>
      </c>
      <c r="AA224" s="70">
        <f t="shared" si="84"/>
        <v>8.6721435514140595</v>
      </c>
      <c r="AE224" s="187">
        <f t="shared" si="85"/>
        <v>7497</v>
      </c>
      <c r="AF224" s="179">
        <f t="shared" si="86"/>
        <v>22.201000000000001</v>
      </c>
      <c r="AH224" s="70">
        <f t="shared" si="87"/>
        <v>8.5807312122202255</v>
      </c>
      <c r="AL224" s="187">
        <f t="shared" si="88"/>
        <v>7497</v>
      </c>
      <c r="AM224" s="179">
        <f t="shared" si="89"/>
        <v>22.201000000000001</v>
      </c>
      <c r="AO224" s="70">
        <f t="shared" si="90"/>
        <v>8.4801141831748161</v>
      </c>
      <c r="AS224" s="187">
        <f t="shared" si="91"/>
        <v>7496</v>
      </c>
      <c r="AT224" s="179">
        <f t="shared" si="92"/>
        <v>21.904</v>
      </c>
      <c r="AV224" s="70">
        <f t="shared" si="93"/>
        <v>8.3682290382762794</v>
      </c>
      <c r="AZ224" s="187">
        <f t="shared" si="94"/>
        <v>7496</v>
      </c>
      <c r="BA224" s="179">
        <f t="shared" si="95"/>
        <v>21.904</v>
      </c>
      <c r="BC224" s="70">
        <f t="shared" si="96"/>
        <v>8.2422298913722312</v>
      </c>
      <c r="BG224" s="187">
        <f t="shared" si="97"/>
        <v>7495</v>
      </c>
      <c r="BH224" s="179">
        <f t="shared" si="98"/>
        <v>21.609000000000002</v>
      </c>
      <c r="BJ224" s="70">
        <f t="shared" si="99"/>
        <v>8.0980347561760713</v>
      </c>
      <c r="BN224" s="187">
        <f t="shared" si="100"/>
        <v>7494</v>
      </c>
      <c r="BO224" s="179">
        <f t="shared" si="101"/>
        <v>21.315999999999999</v>
      </c>
      <c r="BQ224" s="70">
        <f t="shared" si="102"/>
        <v>7.9294865233142895</v>
      </c>
      <c r="BU224" s="187">
        <f t="shared" si="103"/>
        <v>7493</v>
      </c>
      <c r="BV224" s="179">
        <f t="shared" si="104"/>
        <v>21.024999999999999</v>
      </c>
      <c r="BX224" s="70">
        <f t="shared" si="105"/>
        <v>7.7266536648476425</v>
      </c>
      <c r="CB224" s="187">
        <f t="shared" si="106"/>
        <v>7490</v>
      </c>
      <c r="CC224" s="179">
        <f t="shared" si="107"/>
        <v>20.164000000000001</v>
      </c>
      <c r="CE224" s="70">
        <f t="shared" si="108"/>
        <v>7.4719320782451222</v>
      </c>
      <c r="CI224" s="187">
        <f t="shared" si="109"/>
        <v>7486</v>
      </c>
      <c r="CJ224" s="179">
        <f t="shared" si="110"/>
        <v>19.044</v>
      </c>
      <c r="CL224" s="70">
        <f t="shared" si="111"/>
        <v>7.1292975489293733</v>
      </c>
      <c r="CP224" s="187">
        <f t="shared" si="112"/>
        <v>7479</v>
      </c>
      <c r="CQ224" s="179">
        <f t="shared" si="113"/>
        <v>17.161000000000001</v>
      </c>
      <c r="CS224" s="70">
        <f t="shared" si="114"/>
        <v>6.6039438246004725</v>
      </c>
      <c r="CW224" s="187">
        <f t="shared" si="115"/>
        <v>7463</v>
      </c>
      <c r="CX224" s="179">
        <f t="shared" si="116"/>
        <v>13.225</v>
      </c>
      <c r="CZ224" s="70">
        <f t="shared" si="117"/>
        <v>5.4293456289544411</v>
      </c>
      <c r="DD224" s="187">
        <f t="shared" si="118"/>
        <v>7383</v>
      </c>
      <c r="DE224" s="179">
        <f t="shared" si="119"/>
        <v>1.2250000000000001</v>
      </c>
    </row>
    <row r="225" spans="1:109" ht="15" customHeight="1">
      <c r="A225" s="21">
        <f t="shared" si="72"/>
        <v>2009</v>
      </c>
      <c r="B225" s="176">
        <f t="shared" si="72"/>
        <v>7308</v>
      </c>
      <c r="C225" s="69">
        <f t="shared" si="73"/>
        <v>8.8967249174978971</v>
      </c>
      <c r="D225" s="22">
        <v>16</v>
      </c>
      <c r="E225" s="71">
        <f t="shared" si="74"/>
        <v>2.7725887222397811</v>
      </c>
      <c r="I225" s="179">
        <f t="shared" si="75"/>
        <v>7440</v>
      </c>
      <c r="J225" s="180">
        <f t="shared" si="76"/>
        <v>1.8062397372742198</v>
      </c>
      <c r="K225" s="179">
        <f t="shared" si="77"/>
        <v>17.423999999999999</v>
      </c>
      <c r="M225" s="70">
        <f t="shared" si="78"/>
        <v>8.8967249174978971</v>
      </c>
      <c r="Q225" s="187">
        <f t="shared" si="79"/>
        <v>7440</v>
      </c>
      <c r="R225" s="179">
        <f t="shared" si="80"/>
        <v>17.423999999999999</v>
      </c>
      <c r="T225" s="70">
        <f t="shared" si="81"/>
        <v>8.7495739480829293</v>
      </c>
      <c r="X225" s="187">
        <f t="shared" si="82"/>
        <v>7441</v>
      </c>
      <c r="Y225" s="179">
        <f t="shared" si="83"/>
        <v>17.689</v>
      </c>
      <c r="AA225" s="70">
        <f t="shared" si="84"/>
        <v>8.6652683094816005</v>
      </c>
      <c r="AE225" s="187">
        <f t="shared" si="85"/>
        <v>7441</v>
      </c>
      <c r="AF225" s="179">
        <f t="shared" si="86"/>
        <v>17.689</v>
      </c>
      <c r="AH225" s="70">
        <f t="shared" si="87"/>
        <v>8.5731953815315229</v>
      </c>
      <c r="AL225" s="187">
        <f t="shared" si="88"/>
        <v>7441</v>
      </c>
      <c r="AM225" s="179">
        <f t="shared" si="89"/>
        <v>17.689</v>
      </c>
      <c r="AO225" s="70">
        <f t="shared" si="90"/>
        <v>8.4717773278857553</v>
      </c>
      <c r="AS225" s="187">
        <f t="shared" si="91"/>
        <v>7442</v>
      </c>
      <c r="AT225" s="179">
        <f t="shared" si="92"/>
        <v>17.956</v>
      </c>
      <c r="AV225" s="70">
        <f t="shared" si="93"/>
        <v>8.3589006124216443</v>
      </c>
      <c r="AZ225" s="187">
        <f t="shared" si="94"/>
        <v>7442</v>
      </c>
      <c r="BA225" s="179">
        <f t="shared" si="95"/>
        <v>17.956</v>
      </c>
      <c r="BC225" s="70">
        <f t="shared" si="96"/>
        <v>8.2316421799734112</v>
      </c>
      <c r="BG225" s="187">
        <f t="shared" si="97"/>
        <v>7442</v>
      </c>
      <c r="BH225" s="179">
        <f t="shared" si="98"/>
        <v>17.956</v>
      </c>
      <c r="BJ225" s="70">
        <f t="shared" si="99"/>
        <v>8.0857947012815679</v>
      </c>
      <c r="BN225" s="187">
        <f t="shared" si="100"/>
        <v>7442</v>
      </c>
      <c r="BO225" s="179">
        <f t="shared" si="101"/>
        <v>17.956</v>
      </c>
      <c r="BQ225" s="70">
        <f t="shared" si="102"/>
        <v>7.9149830058483941</v>
      </c>
      <c r="BU225" s="187">
        <f t="shared" si="103"/>
        <v>7442</v>
      </c>
      <c r="BV225" s="179">
        <f t="shared" si="104"/>
        <v>17.956</v>
      </c>
      <c r="BX225" s="70">
        <f t="shared" si="105"/>
        <v>7.708859601047175</v>
      </c>
      <c r="CB225" s="187">
        <f t="shared" si="106"/>
        <v>7442</v>
      </c>
      <c r="CC225" s="179">
        <f t="shared" si="107"/>
        <v>17.956</v>
      </c>
      <c r="CE225" s="70">
        <f t="shared" si="108"/>
        <v>7.4489161025442003</v>
      </c>
      <c r="CI225" s="187">
        <f t="shared" si="109"/>
        <v>7441</v>
      </c>
      <c r="CJ225" s="179">
        <f t="shared" si="110"/>
        <v>17.689</v>
      </c>
      <c r="CL225" s="70">
        <f t="shared" si="111"/>
        <v>7.0967213784947605</v>
      </c>
      <c r="CP225" s="187">
        <f t="shared" si="112"/>
        <v>7438</v>
      </c>
      <c r="CQ225" s="179">
        <f t="shared" si="113"/>
        <v>16.899999999999999</v>
      </c>
      <c r="CS225" s="70">
        <f t="shared" si="114"/>
        <v>6.5482191027623724</v>
      </c>
      <c r="CW225" s="187">
        <f t="shared" si="115"/>
        <v>7428</v>
      </c>
      <c r="CX225" s="179">
        <f t="shared" si="116"/>
        <v>14.4</v>
      </c>
      <c r="CZ225" s="70">
        <f t="shared" si="117"/>
        <v>5.2364419628299492</v>
      </c>
      <c r="DD225" s="187">
        <f t="shared" si="118"/>
        <v>7363</v>
      </c>
      <c r="DE225" s="179">
        <f t="shared" si="119"/>
        <v>3.0249999999999999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7311</v>
      </c>
      <c r="C226" s="69">
        <f t="shared" si="73"/>
        <v>8.8971353422933159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7387</v>
      </c>
      <c r="J226" s="180">
        <f t="shared" si="76"/>
        <v>1.0395294761318561</v>
      </c>
      <c r="K226" s="179">
        <f t="shared" si="77"/>
        <v>5.7759999999999998</v>
      </c>
      <c r="M226" s="70">
        <f t="shared" si="78"/>
        <v>8.8971353422933159</v>
      </c>
      <c r="N226" s="52"/>
      <c r="P226" s="77"/>
      <c r="Q226" s="187">
        <f t="shared" si="79"/>
        <v>7387</v>
      </c>
      <c r="R226" s="179">
        <f t="shared" si="80"/>
        <v>5.7759999999999998</v>
      </c>
      <c r="T226" s="70">
        <f t="shared" si="81"/>
        <v>8.7500494215842402</v>
      </c>
      <c r="U226" s="52"/>
      <c r="W226" s="77"/>
      <c r="X226" s="187">
        <f t="shared" si="82"/>
        <v>7388</v>
      </c>
      <c r="Y226" s="179">
        <f t="shared" si="83"/>
        <v>5.9290000000000003</v>
      </c>
      <c r="AA226" s="70">
        <f t="shared" si="84"/>
        <v>8.6657855954660636</v>
      </c>
      <c r="AB226" s="52"/>
      <c r="AD226" s="77"/>
      <c r="AE226" s="187">
        <f t="shared" si="85"/>
        <v>7389</v>
      </c>
      <c r="AF226" s="179">
        <f t="shared" si="86"/>
        <v>6.0839999999999996</v>
      </c>
      <c r="AH226" s="70">
        <f t="shared" si="87"/>
        <v>8.5737625429041309</v>
      </c>
      <c r="AI226" s="52"/>
      <c r="AK226" s="77"/>
      <c r="AL226" s="187">
        <f t="shared" si="88"/>
        <v>7390</v>
      </c>
      <c r="AM226" s="179">
        <f t="shared" si="89"/>
        <v>6.2409999999999997</v>
      </c>
      <c r="AO226" s="70">
        <f t="shared" si="90"/>
        <v>8.4724050086261027</v>
      </c>
      <c r="AP226" s="52"/>
      <c r="AR226" s="77"/>
      <c r="AS226" s="187">
        <f t="shared" si="91"/>
        <v>7391</v>
      </c>
      <c r="AT226" s="179">
        <f t="shared" si="92"/>
        <v>6.4</v>
      </c>
      <c r="AV226" s="70">
        <f t="shared" si="93"/>
        <v>8.3596032708414665</v>
      </c>
      <c r="AW226" s="52"/>
      <c r="AY226" s="77"/>
      <c r="AZ226" s="187">
        <f t="shared" si="94"/>
        <v>7392</v>
      </c>
      <c r="BA226" s="179">
        <f t="shared" si="95"/>
        <v>6.5609999999999999</v>
      </c>
      <c r="BC226" s="70">
        <f t="shared" si="96"/>
        <v>8.2324401584703359</v>
      </c>
      <c r="BD226" s="52"/>
      <c r="BF226" s="77"/>
      <c r="BG226" s="187">
        <f t="shared" si="97"/>
        <v>7393</v>
      </c>
      <c r="BH226" s="179">
        <f t="shared" si="98"/>
        <v>6.7240000000000002</v>
      </c>
      <c r="BJ226" s="70">
        <f t="shared" si="99"/>
        <v>8.0867179203039061</v>
      </c>
      <c r="BK226" s="52"/>
      <c r="BM226" s="77"/>
      <c r="BN226" s="187">
        <f t="shared" si="100"/>
        <v>7394</v>
      </c>
      <c r="BO226" s="179">
        <f t="shared" si="101"/>
        <v>6.8890000000000002</v>
      </c>
      <c r="BQ226" s="70">
        <f t="shared" si="102"/>
        <v>7.9160780963027859</v>
      </c>
      <c r="BR226" s="52"/>
      <c r="BT226" s="77"/>
      <c r="BU226" s="187">
        <f t="shared" si="103"/>
        <v>7396</v>
      </c>
      <c r="BV226" s="179">
        <f t="shared" si="104"/>
        <v>7.2249999999999996</v>
      </c>
      <c r="BX226" s="70">
        <f t="shared" si="105"/>
        <v>7.7102051944325325</v>
      </c>
      <c r="BY226" s="52"/>
      <c r="CA226" s="77"/>
      <c r="CB226" s="187">
        <f t="shared" si="106"/>
        <v>7397</v>
      </c>
      <c r="CC226" s="179">
        <f t="shared" si="107"/>
        <v>7.3959999999999999</v>
      </c>
      <c r="CE226" s="70">
        <f t="shared" si="108"/>
        <v>7.4506607962115394</v>
      </c>
      <c r="CF226" s="52"/>
      <c r="CH226" s="77"/>
      <c r="CI226" s="187">
        <f t="shared" si="109"/>
        <v>7399</v>
      </c>
      <c r="CJ226" s="179">
        <f t="shared" si="110"/>
        <v>7.7439999999999998</v>
      </c>
      <c r="CL226" s="70">
        <f t="shared" si="111"/>
        <v>7.0992017435530919</v>
      </c>
      <c r="CM226" s="52"/>
      <c r="CO226" s="77"/>
      <c r="CP226" s="187">
        <f t="shared" si="112"/>
        <v>7400</v>
      </c>
      <c r="CQ226" s="179">
        <f t="shared" si="113"/>
        <v>7.9210000000000003</v>
      </c>
      <c r="CS226" s="70">
        <f t="shared" si="114"/>
        <v>6.5525078870345901</v>
      </c>
      <c r="CT226" s="52"/>
      <c r="CV226" s="77"/>
      <c r="CW226" s="187">
        <f t="shared" si="115"/>
        <v>7396</v>
      </c>
      <c r="CX226" s="179">
        <f t="shared" si="116"/>
        <v>7.2249999999999996</v>
      </c>
      <c r="CZ226" s="70">
        <f t="shared" si="117"/>
        <v>5.2522734280466299</v>
      </c>
      <c r="DA226" s="52"/>
      <c r="DC226" s="77"/>
      <c r="DD226" s="187">
        <f t="shared" si="118"/>
        <v>7344</v>
      </c>
      <c r="DE226" s="179">
        <f t="shared" si="119"/>
        <v>1.089</v>
      </c>
    </row>
    <row r="227" spans="1:109" ht="15" customHeight="1">
      <c r="A227" s="21">
        <f t="shared" si="120"/>
        <v>2011</v>
      </c>
      <c r="B227" s="176">
        <f t="shared" si="120"/>
        <v>7237</v>
      </c>
      <c r="C227" s="69">
        <f t="shared" si="73"/>
        <v>8.8869620348661282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7337</v>
      </c>
      <c r="J227" s="180">
        <f t="shared" si="76"/>
        <v>1.3817880337156279</v>
      </c>
      <c r="K227" s="179">
        <f t="shared" si="77"/>
        <v>10</v>
      </c>
      <c r="M227" s="70">
        <f t="shared" si="78"/>
        <v>8.8869620348661282</v>
      </c>
      <c r="N227" s="52"/>
      <c r="O227" s="27"/>
      <c r="P227" s="77"/>
      <c r="Q227" s="187">
        <f t="shared" si="79"/>
        <v>7337</v>
      </c>
      <c r="R227" s="179">
        <f t="shared" si="80"/>
        <v>10</v>
      </c>
      <c r="T227" s="70">
        <f t="shared" si="81"/>
        <v>8.7382545765261224</v>
      </c>
      <c r="U227" s="52"/>
      <c r="V227" s="27"/>
      <c r="W227" s="77"/>
      <c r="X227" s="187">
        <f t="shared" si="82"/>
        <v>7339</v>
      </c>
      <c r="Y227" s="179">
        <f t="shared" si="83"/>
        <v>10.404</v>
      </c>
      <c r="AA227" s="70">
        <f t="shared" si="84"/>
        <v>8.6529471123938571</v>
      </c>
      <c r="AB227" s="52"/>
      <c r="AC227" s="27"/>
      <c r="AD227" s="77"/>
      <c r="AE227" s="187">
        <f t="shared" si="85"/>
        <v>7340</v>
      </c>
      <c r="AF227" s="179">
        <f t="shared" si="86"/>
        <v>10.609</v>
      </c>
      <c r="AH227" s="70">
        <f t="shared" si="87"/>
        <v>8.5596778030223923</v>
      </c>
      <c r="AI227" s="52"/>
      <c r="AJ227" s="27"/>
      <c r="AK227" s="77"/>
      <c r="AL227" s="187">
        <f t="shared" si="88"/>
        <v>7341</v>
      </c>
      <c r="AM227" s="179">
        <f t="shared" si="89"/>
        <v>10.816000000000001</v>
      </c>
      <c r="AO227" s="70">
        <f t="shared" si="90"/>
        <v>8.4568060414011423</v>
      </c>
      <c r="AP227" s="52"/>
      <c r="AQ227" s="27"/>
      <c r="AR227" s="77"/>
      <c r="AS227" s="187">
        <f t="shared" si="91"/>
        <v>7343</v>
      </c>
      <c r="AT227" s="179">
        <f t="shared" si="92"/>
        <v>11.236000000000001</v>
      </c>
      <c r="AV227" s="70">
        <f t="shared" si="93"/>
        <v>8.3421252633335907</v>
      </c>
      <c r="AW227" s="52"/>
      <c r="AX227" s="27"/>
      <c r="AY227" s="77"/>
      <c r="AZ227" s="187">
        <f t="shared" si="94"/>
        <v>7345</v>
      </c>
      <c r="BA227" s="179">
        <f t="shared" si="95"/>
        <v>11.664</v>
      </c>
      <c r="BC227" s="70">
        <f t="shared" si="96"/>
        <v>8.2125683982341453</v>
      </c>
      <c r="BD227" s="52"/>
      <c r="BE227" s="27"/>
      <c r="BF227" s="77"/>
      <c r="BG227" s="187">
        <f t="shared" si="97"/>
        <v>7347</v>
      </c>
      <c r="BH227" s="179">
        <f t="shared" si="98"/>
        <v>12.1</v>
      </c>
      <c r="BJ227" s="70">
        <f t="shared" si="99"/>
        <v>8.0636926342695165</v>
      </c>
      <c r="BK227" s="52"/>
      <c r="BL227" s="27"/>
      <c r="BM227" s="77"/>
      <c r="BN227" s="187">
        <f t="shared" si="100"/>
        <v>7350</v>
      </c>
      <c r="BO227" s="179">
        <f t="shared" si="101"/>
        <v>12.769</v>
      </c>
      <c r="BQ227" s="70">
        <f t="shared" si="102"/>
        <v>7.8887095241820147</v>
      </c>
      <c r="BR227" s="52"/>
      <c r="BS227" s="27"/>
      <c r="BT227" s="77"/>
      <c r="BU227" s="187">
        <f t="shared" si="103"/>
        <v>7353</v>
      </c>
      <c r="BV227" s="179">
        <f t="shared" si="104"/>
        <v>13.456</v>
      </c>
      <c r="BX227" s="70">
        <f t="shared" si="105"/>
        <v>7.6764736463891561</v>
      </c>
      <c r="BY227" s="52"/>
      <c r="BZ227" s="27"/>
      <c r="CA227" s="77"/>
      <c r="CB227" s="187">
        <f t="shared" si="106"/>
        <v>7356</v>
      </c>
      <c r="CC227" s="179">
        <f t="shared" si="107"/>
        <v>14.161</v>
      </c>
      <c r="CE227" s="70">
        <f t="shared" si="108"/>
        <v>7.4067107301776405</v>
      </c>
      <c r="CF227" s="52"/>
      <c r="CG227" s="27"/>
      <c r="CH227" s="77"/>
      <c r="CI227" s="187">
        <f t="shared" si="109"/>
        <v>7360</v>
      </c>
      <c r="CJ227" s="179">
        <f t="shared" si="110"/>
        <v>15.129</v>
      </c>
      <c r="CL227" s="70">
        <f t="shared" si="111"/>
        <v>7.0361484937505363</v>
      </c>
      <c r="CM227" s="52"/>
      <c r="CN227" s="27"/>
      <c r="CO227" s="77"/>
      <c r="CP227" s="187">
        <f t="shared" si="112"/>
        <v>7365</v>
      </c>
      <c r="CQ227" s="179">
        <f t="shared" si="113"/>
        <v>16.384</v>
      </c>
      <c r="CS227" s="70">
        <f t="shared" si="114"/>
        <v>6.4409465406329209</v>
      </c>
      <c r="CT227" s="52"/>
      <c r="CU227" s="27"/>
      <c r="CV227" s="77"/>
      <c r="CW227" s="187">
        <f t="shared" si="115"/>
        <v>7366</v>
      </c>
      <c r="CX227" s="179">
        <f t="shared" si="116"/>
        <v>16.640999999999998</v>
      </c>
      <c r="CZ227" s="70">
        <f t="shared" si="117"/>
        <v>4.7621739347977563</v>
      </c>
      <c r="DA227" s="52"/>
      <c r="DB227" s="27"/>
      <c r="DC227" s="77"/>
      <c r="DD227" s="187">
        <f t="shared" si="118"/>
        <v>7328</v>
      </c>
      <c r="DE227" s="179">
        <f t="shared" si="119"/>
        <v>8.2810000000000006</v>
      </c>
    </row>
    <row r="228" spans="1:109" s="27" customFormat="1" ht="15" customHeight="1">
      <c r="A228" s="21">
        <f t="shared" si="120"/>
        <v>2012</v>
      </c>
      <c r="B228" s="176">
        <f t="shared" si="120"/>
        <v>7175</v>
      </c>
      <c r="C228" s="69">
        <f t="shared" si="73"/>
        <v>8.8783580406278215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7289</v>
      </c>
      <c r="J228" s="180">
        <f t="shared" si="76"/>
        <v>1.5888501742160281</v>
      </c>
      <c r="K228" s="179">
        <f t="shared" si="77"/>
        <v>12.996</v>
      </c>
      <c r="M228" s="70">
        <f t="shared" si="78"/>
        <v>8.8783580406278215</v>
      </c>
      <c r="N228" s="52"/>
      <c r="P228" s="34"/>
      <c r="Q228" s="187">
        <f t="shared" si="79"/>
        <v>7289</v>
      </c>
      <c r="R228" s="179">
        <f t="shared" si="80"/>
        <v>12.996</v>
      </c>
      <c r="T228" s="70">
        <f t="shared" si="81"/>
        <v>8.7282641614961776</v>
      </c>
      <c r="U228" s="52"/>
      <c r="W228" s="34"/>
      <c r="X228" s="187">
        <f t="shared" si="82"/>
        <v>7292</v>
      </c>
      <c r="Y228" s="179">
        <f t="shared" si="83"/>
        <v>13.689</v>
      </c>
      <c r="AA228" s="70">
        <f t="shared" si="84"/>
        <v>8.6420621734621061</v>
      </c>
      <c r="AB228" s="52"/>
      <c r="AD228" s="34"/>
      <c r="AE228" s="187">
        <f t="shared" si="85"/>
        <v>7294</v>
      </c>
      <c r="AF228" s="179">
        <f t="shared" si="86"/>
        <v>14.161</v>
      </c>
      <c r="AH228" s="70">
        <f t="shared" si="87"/>
        <v>8.5477223964510607</v>
      </c>
      <c r="AI228" s="52"/>
      <c r="AK228" s="34"/>
      <c r="AL228" s="187">
        <f t="shared" si="88"/>
        <v>7296</v>
      </c>
      <c r="AM228" s="179">
        <f t="shared" si="89"/>
        <v>14.641</v>
      </c>
      <c r="AO228" s="70">
        <f t="shared" si="90"/>
        <v>8.4435466512479387</v>
      </c>
      <c r="AP228" s="52"/>
      <c r="AR228" s="34"/>
      <c r="AS228" s="187">
        <f t="shared" si="91"/>
        <v>7299</v>
      </c>
      <c r="AT228" s="179">
        <f t="shared" si="92"/>
        <v>15.375999999999999</v>
      </c>
      <c r="AV228" s="70">
        <f t="shared" si="93"/>
        <v>8.3272426074577925</v>
      </c>
      <c r="AW228" s="52"/>
      <c r="AY228" s="34"/>
      <c r="AZ228" s="187">
        <f t="shared" si="94"/>
        <v>7301</v>
      </c>
      <c r="BA228" s="179">
        <f t="shared" si="95"/>
        <v>15.875999999999999</v>
      </c>
      <c r="BC228" s="70">
        <f t="shared" si="96"/>
        <v>8.1956095672887752</v>
      </c>
      <c r="BD228" s="52"/>
      <c r="BF228" s="34"/>
      <c r="BG228" s="187">
        <f t="shared" si="97"/>
        <v>7304</v>
      </c>
      <c r="BH228" s="179">
        <f t="shared" si="98"/>
        <v>16.640999999999998</v>
      </c>
      <c r="BJ228" s="70">
        <f t="shared" si="99"/>
        <v>8.0439844312215527</v>
      </c>
      <c r="BK228" s="52"/>
      <c r="BM228" s="34"/>
      <c r="BN228" s="187">
        <f t="shared" si="100"/>
        <v>7308</v>
      </c>
      <c r="BO228" s="179">
        <f t="shared" si="101"/>
        <v>17.689</v>
      </c>
      <c r="BQ228" s="70">
        <f t="shared" si="102"/>
        <v>7.8651879541874674</v>
      </c>
      <c r="BR228" s="52"/>
      <c r="BT228" s="34"/>
      <c r="BU228" s="187">
        <f t="shared" si="103"/>
        <v>7313</v>
      </c>
      <c r="BV228" s="179">
        <f t="shared" si="104"/>
        <v>19.044</v>
      </c>
      <c r="BX228" s="70">
        <f t="shared" si="105"/>
        <v>7.6473088323562379</v>
      </c>
      <c r="BY228" s="52"/>
      <c r="CA228" s="34"/>
      <c r="CB228" s="187">
        <f t="shared" si="106"/>
        <v>7318</v>
      </c>
      <c r="CC228" s="179">
        <f t="shared" si="107"/>
        <v>20.449000000000002</v>
      </c>
      <c r="CE228" s="70">
        <f t="shared" si="108"/>
        <v>7.3683396863113808</v>
      </c>
      <c r="CF228" s="52"/>
      <c r="CH228" s="34"/>
      <c r="CI228" s="187">
        <f t="shared" si="109"/>
        <v>7325</v>
      </c>
      <c r="CJ228" s="179">
        <f t="shared" si="110"/>
        <v>22.5</v>
      </c>
      <c r="CL228" s="70">
        <f t="shared" si="111"/>
        <v>6.9800759405617629</v>
      </c>
      <c r="CM228" s="52"/>
      <c r="CO228" s="34"/>
      <c r="CP228" s="187">
        <f t="shared" si="112"/>
        <v>7332</v>
      </c>
      <c r="CQ228" s="179">
        <f t="shared" si="113"/>
        <v>24.649000000000001</v>
      </c>
      <c r="CS228" s="70">
        <f t="shared" si="114"/>
        <v>6.3368257311464413</v>
      </c>
      <c r="CT228" s="52"/>
      <c r="CV228" s="34"/>
      <c r="CW228" s="187">
        <f t="shared" si="115"/>
        <v>7340</v>
      </c>
      <c r="CX228" s="179">
        <f t="shared" si="116"/>
        <v>27.225000000000001</v>
      </c>
      <c r="CZ228" s="70">
        <f t="shared" si="117"/>
        <v>4.0073331852324712</v>
      </c>
      <c r="DA228" s="52"/>
      <c r="DC228" s="34"/>
      <c r="DD228" s="187">
        <f t="shared" si="118"/>
        <v>7315</v>
      </c>
      <c r="DE228" s="179">
        <f t="shared" si="119"/>
        <v>19.600000000000001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7175</v>
      </c>
      <c r="C229" s="78">
        <f t="shared" si="73"/>
        <v>8.8783580406278215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7245</v>
      </c>
      <c r="J229" s="186">
        <f t="shared" si="76"/>
        <v>0.97560975609756095</v>
      </c>
      <c r="K229" s="185">
        <f t="shared" si="77"/>
        <v>4.9000000000000004</v>
      </c>
      <c r="M229" s="81">
        <f t="shared" si="78"/>
        <v>8.8783580406278215</v>
      </c>
      <c r="N229" s="53"/>
      <c r="O229" s="32"/>
      <c r="P229" s="80"/>
      <c r="Q229" s="207">
        <f t="shared" si="79"/>
        <v>7245</v>
      </c>
      <c r="R229" s="185">
        <f t="shared" si="80"/>
        <v>4.9000000000000004</v>
      </c>
      <c r="T229" s="81">
        <f t="shared" si="81"/>
        <v>8.7282641614961776</v>
      </c>
      <c r="U229" s="53"/>
      <c r="V229" s="32"/>
      <c r="W229" s="80"/>
      <c r="X229" s="207">
        <f t="shared" si="82"/>
        <v>7249</v>
      </c>
      <c r="Y229" s="185">
        <f t="shared" si="83"/>
        <v>5.476</v>
      </c>
      <c r="AA229" s="81">
        <f t="shared" si="84"/>
        <v>8.6420621734621061</v>
      </c>
      <c r="AB229" s="53"/>
      <c r="AC229" s="32"/>
      <c r="AD229" s="80"/>
      <c r="AE229" s="207">
        <f t="shared" si="85"/>
        <v>7251</v>
      </c>
      <c r="AF229" s="185">
        <f t="shared" si="86"/>
        <v>5.7759999999999998</v>
      </c>
      <c r="AH229" s="81">
        <f t="shared" si="87"/>
        <v>8.5477223964510607</v>
      </c>
      <c r="AI229" s="53"/>
      <c r="AJ229" s="32"/>
      <c r="AK229" s="80"/>
      <c r="AL229" s="207">
        <f t="shared" si="88"/>
        <v>7254</v>
      </c>
      <c r="AM229" s="185">
        <f t="shared" si="89"/>
        <v>6.2409999999999997</v>
      </c>
      <c r="AO229" s="81">
        <f t="shared" si="90"/>
        <v>8.4435466512479387</v>
      </c>
      <c r="AP229" s="53"/>
      <c r="AQ229" s="32"/>
      <c r="AR229" s="80"/>
      <c r="AS229" s="207">
        <f t="shared" si="91"/>
        <v>7257</v>
      </c>
      <c r="AT229" s="185">
        <f t="shared" si="92"/>
        <v>6.7240000000000002</v>
      </c>
      <c r="AV229" s="81">
        <f t="shared" si="93"/>
        <v>8.3272426074577925</v>
      </c>
      <c r="AW229" s="53"/>
      <c r="AX229" s="32"/>
      <c r="AY229" s="80"/>
      <c r="AZ229" s="207">
        <f t="shared" si="94"/>
        <v>7260</v>
      </c>
      <c r="BA229" s="185">
        <f t="shared" si="95"/>
        <v>7.2249999999999996</v>
      </c>
      <c r="BC229" s="81">
        <f t="shared" si="96"/>
        <v>8.1956095672887752</v>
      </c>
      <c r="BD229" s="53"/>
      <c r="BE229" s="32"/>
      <c r="BF229" s="80"/>
      <c r="BG229" s="207">
        <f t="shared" si="97"/>
        <v>7264</v>
      </c>
      <c r="BH229" s="185">
        <f t="shared" si="98"/>
        <v>7.9210000000000003</v>
      </c>
      <c r="BJ229" s="81">
        <f t="shared" si="99"/>
        <v>8.0439844312215527</v>
      </c>
      <c r="BK229" s="53"/>
      <c r="BL229" s="32"/>
      <c r="BM229" s="80"/>
      <c r="BN229" s="207">
        <f t="shared" si="100"/>
        <v>7269</v>
      </c>
      <c r="BO229" s="185">
        <f t="shared" si="101"/>
        <v>8.8360000000000003</v>
      </c>
      <c r="BQ229" s="81">
        <f t="shared" si="102"/>
        <v>7.8651879541874674</v>
      </c>
      <c r="BR229" s="53"/>
      <c r="BS229" s="32"/>
      <c r="BT229" s="80"/>
      <c r="BU229" s="207">
        <f t="shared" si="103"/>
        <v>7275</v>
      </c>
      <c r="BV229" s="185">
        <f t="shared" si="104"/>
        <v>10</v>
      </c>
      <c r="BX229" s="81">
        <f t="shared" si="105"/>
        <v>7.6473088323562379</v>
      </c>
      <c r="BY229" s="53"/>
      <c r="BZ229" s="32"/>
      <c r="CA229" s="80"/>
      <c r="CB229" s="207">
        <f t="shared" si="106"/>
        <v>7282</v>
      </c>
      <c r="CC229" s="185">
        <f t="shared" si="107"/>
        <v>11.449</v>
      </c>
      <c r="CE229" s="81">
        <f t="shared" si="108"/>
        <v>7.3683396863113808</v>
      </c>
      <c r="CF229" s="53"/>
      <c r="CG229" s="32"/>
      <c r="CH229" s="80"/>
      <c r="CI229" s="207">
        <f t="shared" si="109"/>
        <v>7291</v>
      </c>
      <c r="CJ229" s="185">
        <f t="shared" si="110"/>
        <v>13.456</v>
      </c>
      <c r="CL229" s="81">
        <f t="shared" si="111"/>
        <v>6.9800759405617629</v>
      </c>
      <c r="CM229" s="53"/>
      <c r="CN229" s="32"/>
      <c r="CO229" s="80"/>
      <c r="CP229" s="207">
        <f t="shared" si="112"/>
        <v>7303</v>
      </c>
      <c r="CQ229" s="185">
        <f t="shared" si="113"/>
        <v>16.384</v>
      </c>
      <c r="CS229" s="81">
        <f t="shared" si="114"/>
        <v>6.3368257311464413</v>
      </c>
      <c r="CT229" s="53"/>
      <c r="CU229" s="32"/>
      <c r="CV229" s="80"/>
      <c r="CW229" s="207">
        <f t="shared" si="115"/>
        <v>7316</v>
      </c>
      <c r="CX229" s="185">
        <f t="shared" si="116"/>
        <v>19.881</v>
      </c>
      <c r="CZ229" s="81">
        <f t="shared" si="117"/>
        <v>4.0073331852324712</v>
      </c>
      <c r="DA229" s="53"/>
      <c r="DB229" s="32"/>
      <c r="DC229" s="80"/>
      <c r="DD229" s="207">
        <f t="shared" si="118"/>
        <v>7302</v>
      </c>
      <c r="DE229" s="185">
        <f t="shared" si="119"/>
        <v>16.129000000000001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7203</v>
      </c>
      <c r="C230" s="54"/>
      <c r="D230" s="22">
        <v>21</v>
      </c>
      <c r="E230" s="22"/>
      <c r="F230" s="55"/>
      <c r="G230" s="82"/>
      <c r="H230" s="34"/>
      <c r="I230" s="179">
        <f t="shared" si="75"/>
        <v>7203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7163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7163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7125</v>
      </c>
      <c r="C232" s="54"/>
      <c r="D232" s="22">
        <v>23</v>
      </c>
      <c r="E232" s="22"/>
      <c r="F232" s="200">
        <f>O213</f>
        <v>0</v>
      </c>
      <c r="G232" s="203">
        <f>O219</f>
        <v>0.91124719238208907</v>
      </c>
      <c r="H232" s="222">
        <f>O220</f>
        <v>1187.5200000000004</v>
      </c>
      <c r="I232" s="179">
        <f t="shared" si="75"/>
        <v>7125</v>
      </c>
      <c r="J232" s="187"/>
      <c r="K232" s="187"/>
      <c r="M232" s="200" t="s">
        <v>48</v>
      </c>
      <c r="N232" s="200">
        <f>MIN(B210:B229)</f>
        <v>7175</v>
      </c>
      <c r="O232" s="200"/>
      <c r="P232" s="200"/>
      <c r="Q232" s="200"/>
      <c r="R232" s="200"/>
      <c r="S232" s="200"/>
      <c r="T232" s="200" t="s">
        <v>48</v>
      </c>
      <c r="U232" s="200">
        <f>N232</f>
        <v>7175</v>
      </c>
      <c r="V232" s="200"/>
      <c r="W232" s="200"/>
      <c r="X232" s="200"/>
      <c r="Y232" s="200"/>
      <c r="Z232" s="200"/>
      <c r="AA232" s="200" t="s">
        <v>48</v>
      </c>
      <c r="AB232" s="200">
        <f>U232</f>
        <v>7175</v>
      </c>
      <c r="AH232" s="200" t="s">
        <v>48</v>
      </c>
      <c r="AI232" s="200">
        <f>AB232</f>
        <v>7175</v>
      </c>
      <c r="AO232" s="200" t="s">
        <v>48</v>
      </c>
      <c r="AP232" s="200">
        <f>AI232</f>
        <v>7175</v>
      </c>
      <c r="AV232" s="200" t="s">
        <v>48</v>
      </c>
      <c r="AW232" s="200">
        <f>AP232</f>
        <v>7175</v>
      </c>
      <c r="BC232" s="200" t="s">
        <v>48</v>
      </c>
      <c r="BD232" s="200">
        <f>AW232</f>
        <v>7175</v>
      </c>
      <c r="BJ232" s="200" t="s">
        <v>48</v>
      </c>
      <c r="BK232" s="200">
        <f>BD232</f>
        <v>7175</v>
      </c>
      <c r="BQ232" s="200" t="s">
        <v>48</v>
      </c>
      <c r="BR232" s="200">
        <f>BK232</f>
        <v>7175</v>
      </c>
      <c r="BX232" s="200" t="s">
        <v>48</v>
      </c>
      <c r="BY232" s="200">
        <f>BR232</f>
        <v>7175</v>
      </c>
      <c r="CE232" s="200" t="s">
        <v>48</v>
      </c>
      <c r="CF232" s="200">
        <f>BY232</f>
        <v>7175</v>
      </c>
      <c r="CL232" s="200" t="s">
        <v>48</v>
      </c>
      <c r="CM232" s="200">
        <f>CF232</f>
        <v>7175</v>
      </c>
      <c r="CS232" s="200" t="s">
        <v>48</v>
      </c>
      <c r="CT232" s="200">
        <f>CM232</f>
        <v>7175</v>
      </c>
      <c r="CZ232" s="200" t="s">
        <v>48</v>
      </c>
      <c r="DA232" s="200">
        <f>CT232</f>
        <v>7175</v>
      </c>
    </row>
    <row r="233" spans="1:109" ht="15" customHeight="1">
      <c r="A233" s="21">
        <f t="shared" si="120"/>
        <v>2017</v>
      </c>
      <c r="B233" s="176">
        <f t="shared" si="121"/>
        <v>7089</v>
      </c>
      <c r="C233" s="54"/>
      <c r="D233" s="22">
        <v>24</v>
      </c>
      <c r="E233" s="22"/>
      <c r="F233" s="200">
        <f>V213</f>
        <v>1000</v>
      </c>
      <c r="G233" s="203">
        <f>V219</f>
        <v>0.90738610899522554</v>
      </c>
      <c r="H233" s="222">
        <f>V220</f>
        <v>1245.1630000000005</v>
      </c>
      <c r="I233" s="179">
        <f t="shared" si="75"/>
        <v>7089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7055</v>
      </c>
      <c r="C234" s="54"/>
      <c r="D234" s="22">
        <v>25</v>
      </c>
      <c r="E234" s="22"/>
      <c r="F234" s="200">
        <f>AC213</f>
        <v>1510</v>
      </c>
      <c r="G234" s="203">
        <f>AC219</f>
        <v>0.90488177523434898</v>
      </c>
      <c r="H234" s="222">
        <f>AC220</f>
        <v>1283.3689999999999</v>
      </c>
      <c r="I234" s="179">
        <f t="shared" si="75"/>
        <v>7055</v>
      </c>
      <c r="J234" s="187"/>
      <c r="K234" s="187"/>
      <c r="M234" s="200" t="s">
        <v>50</v>
      </c>
      <c r="N234" s="200">
        <v>510</v>
      </c>
      <c r="O234" s="200"/>
      <c r="P234" s="200"/>
      <c r="Q234" s="200"/>
      <c r="R234" s="200"/>
      <c r="S234" s="200"/>
      <c r="T234" s="200" t="s">
        <v>50</v>
      </c>
      <c r="U234" s="200">
        <f>N234</f>
        <v>510</v>
      </c>
      <c r="V234" s="200"/>
      <c r="W234" s="200"/>
      <c r="X234" s="200"/>
      <c r="Y234" s="200"/>
      <c r="Z234" s="200"/>
      <c r="AA234" s="200" t="s">
        <v>50</v>
      </c>
      <c r="AB234" s="200">
        <f>U234</f>
        <v>510</v>
      </c>
      <c r="AH234" s="200" t="s">
        <v>50</v>
      </c>
      <c r="AI234" s="200">
        <f>AB234</f>
        <v>510</v>
      </c>
      <c r="AO234" s="200" t="s">
        <v>50</v>
      </c>
      <c r="AP234" s="200">
        <f>AI234</f>
        <v>510</v>
      </c>
      <c r="AV234" s="200" t="s">
        <v>50</v>
      </c>
      <c r="AW234" s="200">
        <f>AP234</f>
        <v>510</v>
      </c>
      <c r="BC234" s="200" t="s">
        <v>50</v>
      </c>
      <c r="BD234" s="200">
        <f>AW234</f>
        <v>510</v>
      </c>
      <c r="BJ234" s="200" t="s">
        <v>50</v>
      </c>
      <c r="BK234" s="200">
        <f>BD234</f>
        <v>510</v>
      </c>
      <c r="BQ234" s="200" t="s">
        <v>50</v>
      </c>
      <c r="BR234" s="200">
        <f>BK234</f>
        <v>510</v>
      </c>
      <c r="BX234" s="200" t="s">
        <v>50</v>
      </c>
      <c r="BY234" s="200">
        <f>BR234</f>
        <v>510</v>
      </c>
      <c r="CE234" s="200" t="s">
        <v>50</v>
      </c>
      <c r="CF234" s="200">
        <f>BY234</f>
        <v>510</v>
      </c>
      <c r="CL234" s="200" t="s">
        <v>50</v>
      </c>
      <c r="CM234" s="200">
        <f>CF234</f>
        <v>510</v>
      </c>
      <c r="CS234" s="200" t="s">
        <v>50</v>
      </c>
      <c r="CT234" s="200">
        <f>CM234</f>
        <v>510</v>
      </c>
      <c r="CZ234" s="200" t="s">
        <v>50</v>
      </c>
      <c r="DA234" s="200">
        <f>CT234</f>
        <v>510</v>
      </c>
    </row>
    <row r="235" spans="1:109" ht="15" customHeight="1">
      <c r="A235" s="21">
        <f t="shared" si="120"/>
        <v>2019</v>
      </c>
      <c r="B235" s="176">
        <f t="shared" si="121"/>
        <v>7022</v>
      </c>
      <c r="C235" s="54"/>
      <c r="D235" s="22">
        <v>26</v>
      </c>
      <c r="E235" s="22"/>
      <c r="F235" s="200">
        <f>AJ213</f>
        <v>2020</v>
      </c>
      <c r="G235" s="203">
        <f>AJ219</f>
        <v>0.90198364556029076</v>
      </c>
      <c r="H235" s="222">
        <f>AJ220</f>
        <v>1328.1730000000005</v>
      </c>
      <c r="I235" s="179">
        <f t="shared" si="75"/>
        <v>7022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6990</v>
      </c>
      <c r="C236" s="54"/>
      <c r="D236" s="22">
        <v>27</v>
      </c>
      <c r="E236" s="22"/>
      <c r="F236" s="200">
        <f>AQ213</f>
        <v>2530</v>
      </c>
      <c r="G236" s="203">
        <f>AQ219</f>
        <v>0.89842386835366417</v>
      </c>
      <c r="H236" s="222">
        <f>AQ220</f>
        <v>1383.9570000000001</v>
      </c>
      <c r="I236" s="179">
        <f t="shared" si="75"/>
        <v>6990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6960</v>
      </c>
      <c r="C237" s="54"/>
      <c r="D237" s="22">
        <v>28</v>
      </c>
      <c r="E237" s="22"/>
      <c r="F237" s="200">
        <f>AX213</f>
        <v>3040</v>
      </c>
      <c r="G237" s="203">
        <f>AX219</f>
        <v>0.89408991632961066</v>
      </c>
      <c r="H237" s="222">
        <f>AX220</f>
        <v>1453.9189999999996</v>
      </c>
      <c r="I237" s="179">
        <f t="shared" si="75"/>
        <v>6960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6931</v>
      </c>
      <c r="C238" s="54"/>
      <c r="D238" s="22">
        <v>29</v>
      </c>
      <c r="E238" s="22"/>
      <c r="F238" s="200">
        <f>BE213</f>
        <v>3550</v>
      </c>
      <c r="G238" s="203">
        <f>BE219</f>
        <v>0.88864552774047811</v>
      </c>
      <c r="H238" s="222">
        <f>BE220</f>
        <v>1543.9540000000004</v>
      </c>
      <c r="I238" s="179">
        <f t="shared" si="75"/>
        <v>6931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6903</v>
      </c>
      <c r="C239" s="54"/>
      <c r="D239" s="22">
        <v>30</v>
      </c>
      <c r="E239" s="22"/>
      <c r="F239" s="200">
        <f>BL213</f>
        <v>4060</v>
      </c>
      <c r="G239" s="203">
        <f>BL219</f>
        <v>0.88163891654211934</v>
      </c>
      <c r="H239" s="222">
        <f>BL220</f>
        <v>1664.155</v>
      </c>
      <c r="I239" s="179">
        <f t="shared" si="75"/>
        <v>6903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6876</v>
      </c>
      <c r="C240" s="54"/>
      <c r="D240" s="22">
        <v>31</v>
      </c>
      <c r="E240" s="22"/>
      <c r="F240" s="200">
        <f>BS213</f>
        <v>4570</v>
      </c>
      <c r="G240" s="203">
        <f>BS219</f>
        <v>0.87212207289691612</v>
      </c>
      <c r="H240" s="222">
        <f>BS220</f>
        <v>1835.8539999999996</v>
      </c>
      <c r="I240" s="179">
        <f t="shared" si="75"/>
        <v>6876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6850</v>
      </c>
      <c r="C241" s="54"/>
      <c r="D241" s="22">
        <v>32</v>
      </c>
      <c r="E241" s="22"/>
      <c r="F241" s="200">
        <f>BZ213</f>
        <v>5080</v>
      </c>
      <c r="G241" s="203">
        <f>BZ219</f>
        <v>0.85887333368957985</v>
      </c>
      <c r="H241" s="222">
        <f>BZ220</f>
        <v>2092.4839999999999</v>
      </c>
      <c r="I241" s="179">
        <f t="shared" si="75"/>
        <v>6850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6825</v>
      </c>
      <c r="C242" s="54"/>
      <c r="D242" s="22">
        <v>33</v>
      </c>
      <c r="E242" s="22"/>
      <c r="F242" s="200">
        <f>CG213</f>
        <v>5590</v>
      </c>
      <c r="G242" s="203">
        <f>CG219</f>
        <v>0.83881778393802964</v>
      </c>
      <c r="H242" s="222">
        <f>CG220</f>
        <v>2524.7310000000002</v>
      </c>
      <c r="I242" s="179">
        <f t="shared" si="75"/>
        <v>6825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6801</v>
      </c>
      <c r="C243" s="54"/>
      <c r="D243" s="22">
        <v>34</v>
      </c>
      <c r="E243" s="22"/>
      <c r="F243" s="200">
        <f>CN213</f>
        <v>6100</v>
      </c>
      <c r="G243" s="203">
        <f>CN219</f>
        <v>0.80536911026405822</v>
      </c>
      <c r="H243" s="222">
        <f>CN220</f>
        <v>3388.0119999999997</v>
      </c>
      <c r="I243" s="179">
        <f t="shared" si="75"/>
        <v>6801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6777</v>
      </c>
      <c r="C244" s="54"/>
      <c r="D244" s="22">
        <v>35</v>
      </c>
      <c r="E244" s="22"/>
      <c r="F244" s="200">
        <f>CU213</f>
        <v>6610</v>
      </c>
      <c r="G244" s="203">
        <f>CU219</f>
        <v>0.73910376570613101</v>
      </c>
      <c r="H244" s="222">
        <f>CU220</f>
        <v>5850.5999999999995</v>
      </c>
      <c r="I244" s="179">
        <f t="shared" si="75"/>
        <v>6777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6755</v>
      </c>
      <c r="C245" s="54"/>
      <c r="D245" s="22">
        <v>36</v>
      </c>
      <c r="E245" s="22"/>
      <c r="F245" s="200">
        <f>DB213</f>
        <v>7120</v>
      </c>
      <c r="G245" s="203">
        <f>DB219</f>
        <v>0.51986435676853948</v>
      </c>
      <c r="H245" s="222">
        <f>DB220</f>
        <v>39695.769</v>
      </c>
      <c r="I245" s="179">
        <f t="shared" si="75"/>
        <v>6755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6733</v>
      </c>
      <c r="C246" s="54"/>
      <c r="D246" s="22">
        <v>37</v>
      </c>
      <c r="E246" s="22"/>
      <c r="F246" s="55"/>
      <c r="G246" s="82"/>
      <c r="H246" s="34"/>
      <c r="I246" s="179">
        <f t="shared" si="75"/>
        <v>6733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6711</v>
      </c>
      <c r="C247" s="54"/>
      <c r="D247" s="22">
        <v>38</v>
      </c>
      <c r="E247" s="22"/>
      <c r="F247" s="55"/>
      <c r="G247" s="82"/>
      <c r="H247" s="34"/>
      <c r="I247" s="179">
        <f t="shared" si="75"/>
        <v>6711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6691</v>
      </c>
      <c r="C248" s="54"/>
      <c r="D248" s="22">
        <v>39</v>
      </c>
      <c r="E248" s="22"/>
      <c r="F248" s="55"/>
      <c r="G248" s="82"/>
      <c r="H248" s="34"/>
      <c r="I248" s="179">
        <f t="shared" si="75"/>
        <v>6691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6670</v>
      </c>
      <c r="C249" s="54"/>
      <c r="D249" s="22">
        <v>40</v>
      </c>
      <c r="E249" s="22"/>
      <c r="F249" s="55"/>
      <c r="G249" s="82"/>
      <c r="H249" s="34"/>
      <c r="I249" s="179">
        <f t="shared" si="75"/>
        <v>6670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6651</v>
      </c>
      <c r="C250" s="195"/>
      <c r="D250" s="35">
        <v>41</v>
      </c>
      <c r="E250" s="35"/>
      <c r="F250" s="56"/>
      <c r="G250" s="84"/>
      <c r="H250" s="37"/>
      <c r="I250" s="189">
        <f t="shared" si="75"/>
        <v>6651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6632</v>
      </c>
      <c r="C251" s="195"/>
      <c r="D251" s="35">
        <v>42</v>
      </c>
      <c r="E251" s="35"/>
      <c r="F251" s="56"/>
      <c r="G251" s="84"/>
      <c r="H251" s="37"/>
      <c r="I251" s="189">
        <f t="shared" si="75"/>
        <v>6632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0.92891215057715848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0.68705601542420458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0.8355739239497233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0.87696062769497307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0.89646574098716092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0.90807696002472715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0.91574236620602212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0.92125175799122694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0.92534353255667745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0.92848895580463608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9627</v>
      </c>
      <c r="C255" s="209">
        <f t="shared" ref="C255:C274" si="124">LN(F$257/B255-1)</f>
        <v>-0.78912237836504584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9363</v>
      </c>
      <c r="J255" s="180">
        <f t="shared" ref="J255:J274" si="126">ABS(B255-I255)/B255*100</f>
        <v>2.7422873169211592</v>
      </c>
      <c r="K255" s="179">
        <f t="shared" ref="K255:K274" si="127">(B255-I255)^2/1000</f>
        <v>69.695999999999998</v>
      </c>
      <c r="M255" s="210">
        <f t="shared" ref="M255:M274" si="128">LN(O$257/$B255-1)</f>
        <v>-9.1723269297786931</v>
      </c>
      <c r="N255" s="40" t="s">
        <v>53</v>
      </c>
      <c r="O255" s="23"/>
      <c r="P255" s="187">
        <f t="shared" ref="P255:P274" si="129">ROUND(O$257/(1+EXP(O$262+O$261*$D255)),$G$1)</f>
        <v>9499</v>
      </c>
      <c r="Q255" s="179">
        <f t="shared" ref="Q255:Q274" si="130">($B255-P255)^2/1000</f>
        <v>16.384</v>
      </c>
      <c r="S255" s="210">
        <f t="shared" ref="S255:S274" si="131">LN(U$257/$B255-1)</f>
        <v>-3.2507485101341493</v>
      </c>
      <c r="T255" s="40" t="s">
        <v>53</v>
      </c>
      <c r="U255" s="23"/>
      <c r="V255" s="187">
        <f t="shared" ref="V255:V274" si="132">ROUND(U$257/(1+EXP(U$262+U$261*$D255)),$G$1)</f>
        <v>9318</v>
      </c>
      <c r="W255" s="179">
        <f t="shared" ref="W255:W274" si="133">($B255-V255)^2/1000</f>
        <v>95.480999999999995</v>
      </c>
      <c r="Y255" s="210">
        <f t="shared" ref="Y255:Y274" si="134">LN(AA$257/$B255-1)</f>
        <v>-2.3339217289306227</v>
      </c>
      <c r="Z255" s="40" t="s">
        <v>53</v>
      </c>
      <c r="AA255" s="23"/>
      <c r="AB255" s="187">
        <f t="shared" ref="AB255:AB274" si="135">ROUND(AA$257/(1+EXP(AA$262+AA$261*$D255)),$G$1)</f>
        <v>9318</v>
      </c>
      <c r="AC255" s="179">
        <f t="shared" ref="AC255:AC274" si="136">($B255-AB255)^2/1000</f>
        <v>95.480999999999995</v>
      </c>
      <c r="AE255" s="210">
        <f t="shared" ref="AE255:AE274" si="137">LN(AG$257/$B255-1)</f>
        <v>-1.8637841322387765</v>
      </c>
      <c r="AF255" s="40" t="s">
        <v>53</v>
      </c>
      <c r="AG255" s="23"/>
      <c r="AH255" s="187">
        <f t="shared" ref="AH255:AH274" si="138">ROUND(AG$257/(1+EXP(AG$262+AG$261*$D255)),$G$1)</f>
        <v>9327</v>
      </c>
      <c r="AI255" s="179">
        <f t="shared" ref="AI255:AI274" si="139">($B255-AH255)^2/1000</f>
        <v>90</v>
      </c>
      <c r="AK255" s="210">
        <f t="shared" ref="AK255:AK274" si="140">LN(AM$257/$B255-1)</f>
        <v>-1.5452695127590326</v>
      </c>
      <c r="AL255" s="40" t="s">
        <v>53</v>
      </c>
      <c r="AM255" s="23"/>
      <c r="AN255" s="187">
        <f t="shared" ref="AN255:AN274" si="141">ROUND(AM$257/(1+EXP(AM$262+AM$261*$D255)),$G$1)</f>
        <v>9337</v>
      </c>
      <c r="AO255" s="179">
        <f t="shared" ref="AO255:AO274" si="142">($B255-AN255)^2/1000</f>
        <v>84.1</v>
      </c>
      <c r="AQ255" s="210">
        <f t="shared" ref="AQ255:AQ274" si="143">LN(AS$257/$B255-1)</f>
        <v>-1.3040726642573539</v>
      </c>
      <c r="AR255" s="40" t="s">
        <v>53</v>
      </c>
      <c r="AS255" s="23"/>
      <c r="AT255" s="187">
        <f t="shared" ref="AT255:AT274" si="144">ROUND(AS$257/(1+EXP(AS$262+AS$261*$D255)),$G$1)</f>
        <v>9345</v>
      </c>
      <c r="AU255" s="179">
        <f t="shared" ref="AU255:AU274" si="145">($B255-AT255)^2/1000</f>
        <v>79.524000000000001</v>
      </c>
      <c r="AW255" s="210">
        <f t="shared" ref="AW255:AW274" si="146">LN(AY$257/$B255-1)</f>
        <v>-1.1098941381947711</v>
      </c>
      <c r="AX255" s="40" t="s">
        <v>53</v>
      </c>
      <c r="AY255" s="23"/>
      <c r="AZ255" s="187">
        <f t="shared" ref="AZ255:AZ274" si="147">ROUND(AY$257/(1+EXP(AY$262+AY$261*$D255)),$G$1)</f>
        <v>9352</v>
      </c>
      <c r="BA255" s="179">
        <f t="shared" ref="BA255:BA274" si="148">($B255-AZ255)^2/1000</f>
        <v>75.625</v>
      </c>
      <c r="BC255" s="210">
        <f t="shared" ref="BC255:BC274" si="149">LN(BE$257/$B255-1)</f>
        <v>-0.94735945086338291</v>
      </c>
      <c r="BD255" s="40" t="s">
        <v>53</v>
      </c>
      <c r="BE255" s="23"/>
      <c r="BF255" s="187">
        <f t="shared" ref="BF255:BF274" si="150">ROUND(BE$257/(1+EXP(BE$262+BE$261*$D255)),$G$1)</f>
        <v>9358</v>
      </c>
      <c r="BG255" s="179">
        <f t="shared" ref="BG255:BG274" si="151">($B255-BF255)^2/1000</f>
        <v>72.361000000000004</v>
      </c>
      <c r="BI255" s="210">
        <f t="shared" ref="BI255:BI274" si="152">LN(BK$257/$B255-1)</f>
        <v>-0.80758586155340584</v>
      </c>
      <c r="BJ255" s="40" t="s">
        <v>53</v>
      </c>
      <c r="BK255" s="23"/>
      <c r="BL255" s="187">
        <f t="shared" ref="BL255:BL274" si="153">ROUND(BK$257/(1+EXP(BK$262+BK$261*$D255)),$G$1)</f>
        <v>9363</v>
      </c>
      <c r="BM255" s="179">
        <f t="shared" ref="BM255:BM274" si="154">($B255-BL255)^2/1000</f>
        <v>69.695999999999998</v>
      </c>
    </row>
    <row r="256" spans="1:65" ht="15" customHeight="1">
      <c r="A256" s="21">
        <f t="shared" si="123"/>
        <v>1995</v>
      </c>
      <c r="B256" s="176">
        <f t="shared" si="123"/>
        <v>9537</v>
      </c>
      <c r="C256" s="209">
        <f t="shared" si="124"/>
        <v>-0.75935778494964268</v>
      </c>
      <c r="D256" s="22">
        <v>2</v>
      </c>
      <c r="E256" s="40" t="s">
        <v>54</v>
      </c>
      <c r="G256" s="27"/>
      <c r="H256" s="26"/>
      <c r="I256" s="179">
        <f t="shared" si="125"/>
        <v>9237</v>
      </c>
      <c r="J256" s="180">
        <f t="shared" si="126"/>
        <v>3.1456432840515887</v>
      </c>
      <c r="K256" s="179">
        <f t="shared" si="127"/>
        <v>90</v>
      </c>
      <c r="M256" s="210">
        <f t="shared" si="128"/>
        <v>-4.6520747430620517</v>
      </c>
      <c r="N256" s="40" t="s">
        <v>54</v>
      </c>
      <c r="P256" s="187">
        <f t="shared" si="129"/>
        <v>9467</v>
      </c>
      <c r="Q256" s="179">
        <f t="shared" si="130"/>
        <v>4.9000000000000004</v>
      </c>
      <c r="S256" s="210">
        <f t="shared" si="131"/>
        <v>-3.0252071954926807</v>
      </c>
      <c r="T256" s="40" t="s">
        <v>54</v>
      </c>
      <c r="V256" s="187">
        <f t="shared" si="132"/>
        <v>9245</v>
      </c>
      <c r="W256" s="179">
        <f t="shared" si="133"/>
        <v>85.263999999999996</v>
      </c>
      <c r="Y256" s="210">
        <f t="shared" si="134"/>
        <v>-2.2324394836272852</v>
      </c>
      <c r="Z256" s="40" t="s">
        <v>54</v>
      </c>
      <c r="AB256" s="187">
        <f t="shared" si="135"/>
        <v>9226</v>
      </c>
      <c r="AC256" s="179">
        <f t="shared" si="136"/>
        <v>96.721000000000004</v>
      </c>
      <c r="AE256" s="210">
        <f t="shared" si="137"/>
        <v>-1.7958571896978999</v>
      </c>
      <c r="AF256" s="40" t="s">
        <v>54</v>
      </c>
      <c r="AH256" s="187">
        <f t="shared" si="138"/>
        <v>9225</v>
      </c>
      <c r="AI256" s="179">
        <f t="shared" si="139"/>
        <v>97.343999999999994</v>
      </c>
      <c r="AK256" s="210">
        <f t="shared" si="140"/>
        <v>-1.4929722541053352</v>
      </c>
      <c r="AL256" s="40" t="s">
        <v>54</v>
      </c>
      <c r="AN256" s="187">
        <f t="shared" si="141"/>
        <v>9227</v>
      </c>
      <c r="AO256" s="179">
        <f t="shared" si="142"/>
        <v>96.1</v>
      </c>
      <c r="AQ256" s="210">
        <f t="shared" si="143"/>
        <v>-1.2608167033024646</v>
      </c>
      <c r="AR256" s="40" t="s">
        <v>54</v>
      </c>
      <c r="AT256" s="187">
        <f t="shared" si="144"/>
        <v>9230</v>
      </c>
      <c r="AU256" s="179">
        <f t="shared" si="145"/>
        <v>94.248999999999995</v>
      </c>
      <c r="AW256" s="210">
        <f t="shared" si="146"/>
        <v>-1.0725319529855917</v>
      </c>
      <c r="AX256" s="40" t="s">
        <v>54</v>
      </c>
      <c r="AZ256" s="187">
        <f t="shared" si="147"/>
        <v>9232</v>
      </c>
      <c r="BA256" s="179">
        <f t="shared" si="148"/>
        <v>93.025000000000006</v>
      </c>
      <c r="BC256" s="210">
        <f t="shared" si="149"/>
        <v>-0.91414351588249965</v>
      </c>
      <c r="BD256" s="40" t="s">
        <v>54</v>
      </c>
      <c r="BF256" s="187">
        <f t="shared" si="150"/>
        <v>9234</v>
      </c>
      <c r="BG256" s="179">
        <f t="shared" si="151"/>
        <v>91.808999999999997</v>
      </c>
      <c r="BI256" s="210">
        <f t="shared" si="152"/>
        <v>-0.77744554916010333</v>
      </c>
      <c r="BJ256" s="40" t="s">
        <v>54</v>
      </c>
      <c r="BL256" s="187">
        <f t="shared" si="153"/>
        <v>9236</v>
      </c>
      <c r="BM256" s="179">
        <f t="shared" si="154"/>
        <v>90.600999999999999</v>
      </c>
    </row>
    <row r="257" spans="1:65" ht="15" customHeight="1">
      <c r="A257" s="21">
        <f t="shared" si="123"/>
        <v>1996</v>
      </c>
      <c r="B257" s="176">
        <f t="shared" si="123"/>
        <v>9192</v>
      </c>
      <c r="C257" s="209">
        <f t="shared" si="124"/>
        <v>-0.64805234331354822</v>
      </c>
      <c r="D257" s="22">
        <v>3</v>
      </c>
      <c r="E257" s="73" t="s">
        <v>55</v>
      </c>
      <c r="F257" s="243">
        <v>14000</v>
      </c>
      <c r="G257" s="27"/>
      <c r="I257" s="179">
        <f t="shared" si="125"/>
        <v>9108</v>
      </c>
      <c r="J257" s="180">
        <f t="shared" si="126"/>
        <v>0.91383812010443866</v>
      </c>
      <c r="K257" s="179">
        <f t="shared" si="127"/>
        <v>7.056</v>
      </c>
      <c r="M257" s="210">
        <f t="shared" si="128"/>
        <v>-3.0484465761795549</v>
      </c>
      <c r="N257" s="73" t="s">
        <v>55</v>
      </c>
      <c r="O257" s="211">
        <f>ROUNDDOWN(O258,0)+1</f>
        <v>9628</v>
      </c>
      <c r="P257" s="187">
        <f t="shared" si="129"/>
        <v>9427</v>
      </c>
      <c r="Q257" s="179">
        <f t="shared" si="130"/>
        <v>55.225000000000001</v>
      </c>
      <c r="S257" s="210">
        <f t="shared" si="131"/>
        <v>-2.431526761007496</v>
      </c>
      <c r="T257" s="73" t="s">
        <v>55</v>
      </c>
      <c r="U257" s="211">
        <f>ROUNDDOWN(U258,-T277)+10^T277</f>
        <v>10000</v>
      </c>
      <c r="V257" s="187">
        <f t="shared" si="132"/>
        <v>9165</v>
      </c>
      <c r="W257" s="179">
        <f t="shared" si="133"/>
        <v>0.72899999999999998</v>
      </c>
      <c r="Y257" s="210">
        <f t="shared" si="134"/>
        <v>-1.9049837213460961</v>
      </c>
      <c r="Z257" s="73" t="s">
        <v>55</v>
      </c>
      <c r="AA257" s="211">
        <f>U257+Z278</f>
        <v>10560</v>
      </c>
      <c r="AB257" s="187">
        <f t="shared" si="135"/>
        <v>9129</v>
      </c>
      <c r="AC257" s="179">
        <f t="shared" si="136"/>
        <v>3.9689999999999999</v>
      </c>
      <c r="AE257" s="210">
        <f t="shared" si="137"/>
        <v>-1.5618503443581011</v>
      </c>
      <c r="AF257" s="73" t="s">
        <v>55</v>
      </c>
      <c r="AG257" s="211">
        <f>AA257+AF278</f>
        <v>11120</v>
      </c>
      <c r="AH257" s="187">
        <f t="shared" si="138"/>
        <v>9118</v>
      </c>
      <c r="AI257" s="179">
        <f t="shared" si="139"/>
        <v>5.476</v>
      </c>
      <c r="AK257" s="210">
        <f t="shared" si="140"/>
        <v>-1.3068543656695213</v>
      </c>
      <c r="AL257" s="73" t="s">
        <v>55</v>
      </c>
      <c r="AM257" s="211">
        <f>AG257+AL278</f>
        <v>11680</v>
      </c>
      <c r="AN257" s="187">
        <f t="shared" si="141"/>
        <v>9113</v>
      </c>
      <c r="AO257" s="179">
        <f t="shared" si="142"/>
        <v>6.2409999999999997</v>
      </c>
      <c r="AQ257" s="210">
        <f t="shared" si="143"/>
        <v>-1.1038479027220547</v>
      </c>
      <c r="AR257" s="73" t="s">
        <v>55</v>
      </c>
      <c r="AS257" s="211">
        <f>AM257+AR278</f>
        <v>12240</v>
      </c>
      <c r="AT257" s="187">
        <f t="shared" si="144"/>
        <v>9111</v>
      </c>
      <c r="AU257" s="179">
        <f t="shared" si="145"/>
        <v>6.5609999999999999</v>
      </c>
      <c r="AW257" s="210">
        <f t="shared" si="146"/>
        <v>-0.93517993834607749</v>
      </c>
      <c r="AX257" s="73" t="s">
        <v>55</v>
      </c>
      <c r="AY257" s="211">
        <f>AS257+AX278</f>
        <v>12800</v>
      </c>
      <c r="AZ257" s="187">
        <f t="shared" si="147"/>
        <v>9110</v>
      </c>
      <c r="BA257" s="179">
        <f t="shared" si="148"/>
        <v>6.7240000000000002</v>
      </c>
      <c r="BC257" s="210">
        <f t="shared" si="149"/>
        <v>-0.79089723609538853</v>
      </c>
      <c r="BD257" s="73" t="s">
        <v>55</v>
      </c>
      <c r="BE257" s="211">
        <f>AY257+BD278</f>
        <v>13360</v>
      </c>
      <c r="BF257" s="187">
        <f t="shared" si="150"/>
        <v>9109</v>
      </c>
      <c r="BG257" s="179">
        <f t="shared" si="151"/>
        <v>6.8890000000000002</v>
      </c>
      <c r="BI257" s="210">
        <f t="shared" si="152"/>
        <v>-0.6648312604426575</v>
      </c>
      <c r="BJ257" s="73" t="s">
        <v>55</v>
      </c>
      <c r="BK257" s="211">
        <f>BE257+BJ278</f>
        <v>13920</v>
      </c>
      <c r="BL257" s="187">
        <f t="shared" si="153"/>
        <v>9109</v>
      </c>
      <c r="BM257" s="179">
        <f t="shared" si="154"/>
        <v>6.8890000000000002</v>
      </c>
    </row>
    <row r="258" spans="1:65" ht="15" customHeight="1">
      <c r="A258" s="21">
        <f t="shared" si="123"/>
        <v>1997</v>
      </c>
      <c r="B258" s="176">
        <f t="shared" si="123"/>
        <v>8990</v>
      </c>
      <c r="C258" s="209">
        <f t="shared" si="124"/>
        <v>-0.58467693338675564</v>
      </c>
      <c r="D258" s="22">
        <v>4</v>
      </c>
      <c r="E258" s="88" t="s">
        <v>56</v>
      </c>
      <c r="F258" s="200">
        <f>MAX(B255:B274)</f>
        <v>9627</v>
      </c>
      <c r="G258" s="27"/>
      <c r="H258" s="26"/>
      <c r="I258" s="179">
        <f t="shared" si="125"/>
        <v>8979</v>
      </c>
      <c r="J258" s="180">
        <f t="shared" si="126"/>
        <v>0.12235817575083426</v>
      </c>
      <c r="K258" s="179">
        <f t="shared" si="127"/>
        <v>0.121</v>
      </c>
      <c r="M258" s="210">
        <f t="shared" si="128"/>
        <v>-2.6455298441208752</v>
      </c>
      <c r="N258" s="88" t="s">
        <v>56</v>
      </c>
      <c r="O258" s="200">
        <f>MAX($B255:$B274)</f>
        <v>9627</v>
      </c>
      <c r="P258" s="187">
        <f t="shared" si="129"/>
        <v>9378</v>
      </c>
      <c r="Q258" s="179">
        <f t="shared" si="130"/>
        <v>150.54400000000001</v>
      </c>
      <c r="S258" s="210">
        <f t="shared" si="131"/>
        <v>-2.1861625176303616</v>
      </c>
      <c r="T258" s="88" t="s">
        <v>56</v>
      </c>
      <c r="U258" s="200">
        <f>MAX($B255:$B274)</f>
        <v>9627</v>
      </c>
      <c r="V258" s="187">
        <f t="shared" si="132"/>
        <v>9077</v>
      </c>
      <c r="W258" s="179">
        <f t="shared" si="133"/>
        <v>7.569</v>
      </c>
      <c r="Y258" s="210">
        <f t="shared" si="134"/>
        <v>-1.7450372291233123</v>
      </c>
      <c r="Z258" s="88" t="s">
        <v>56</v>
      </c>
      <c r="AA258" s="200">
        <f>MAX($B255:$B274)</f>
        <v>9627</v>
      </c>
      <c r="AB258" s="187">
        <f t="shared" si="135"/>
        <v>9027</v>
      </c>
      <c r="AC258" s="179">
        <f t="shared" si="136"/>
        <v>1.369</v>
      </c>
      <c r="AE258" s="210">
        <f t="shared" si="137"/>
        <v>-1.439990868762195</v>
      </c>
      <c r="AF258" s="88" t="s">
        <v>56</v>
      </c>
      <c r="AG258" s="200">
        <f>MAX($B255:$B274)</f>
        <v>9627</v>
      </c>
      <c r="AH258" s="187">
        <f t="shared" si="138"/>
        <v>9007</v>
      </c>
      <c r="AI258" s="179">
        <f t="shared" si="139"/>
        <v>0.28899999999999998</v>
      </c>
      <c r="AK258" s="210">
        <f t="shared" si="140"/>
        <v>-1.2065716548697816</v>
      </c>
      <c r="AL258" s="88" t="s">
        <v>56</v>
      </c>
      <c r="AM258" s="200">
        <f>MAX($B255:$B274)</f>
        <v>9627</v>
      </c>
      <c r="AN258" s="187">
        <f t="shared" si="141"/>
        <v>8996</v>
      </c>
      <c r="AO258" s="179">
        <f t="shared" si="142"/>
        <v>3.5999999999999997E-2</v>
      </c>
      <c r="AQ258" s="210">
        <f t="shared" si="143"/>
        <v>-1.0174578521418829</v>
      </c>
      <c r="AR258" s="88" t="s">
        <v>56</v>
      </c>
      <c r="AS258" s="200">
        <f>MAX($B255:$B274)</f>
        <v>9627</v>
      </c>
      <c r="AT258" s="187">
        <f t="shared" si="144"/>
        <v>8989</v>
      </c>
      <c r="AU258" s="179">
        <f t="shared" si="145"/>
        <v>1E-3</v>
      </c>
      <c r="AW258" s="210">
        <f t="shared" si="146"/>
        <v>-0.85848365934491921</v>
      </c>
      <c r="AX258" s="88" t="s">
        <v>56</v>
      </c>
      <c r="AY258" s="200">
        <f>MAX($B255:$B274)</f>
        <v>9627</v>
      </c>
      <c r="AZ258" s="187">
        <f t="shared" si="147"/>
        <v>8985</v>
      </c>
      <c r="BA258" s="179">
        <f t="shared" si="148"/>
        <v>2.5000000000000001E-2</v>
      </c>
      <c r="BC258" s="210">
        <f t="shared" si="149"/>
        <v>-0.72134983937603037</v>
      </c>
      <c r="BD258" s="88" t="s">
        <v>56</v>
      </c>
      <c r="BE258" s="200">
        <f>MAX($B255:$B274)</f>
        <v>9627</v>
      </c>
      <c r="BF258" s="187">
        <f t="shared" si="150"/>
        <v>8981</v>
      </c>
      <c r="BG258" s="179">
        <f t="shared" si="151"/>
        <v>8.1000000000000003E-2</v>
      </c>
      <c r="BI258" s="210">
        <f t="shared" si="152"/>
        <v>-0.60077386042893022</v>
      </c>
      <c r="BJ258" s="88" t="s">
        <v>56</v>
      </c>
      <c r="BK258" s="200">
        <f>MAX($B255:$B274)</f>
        <v>9627</v>
      </c>
      <c r="BL258" s="187">
        <f t="shared" si="153"/>
        <v>8979</v>
      </c>
      <c r="BM258" s="179">
        <f t="shared" si="154"/>
        <v>0.121</v>
      </c>
    </row>
    <row r="259" spans="1:65" ht="15" customHeight="1">
      <c r="A259" s="21">
        <f t="shared" si="123"/>
        <v>1998</v>
      </c>
      <c r="B259" s="176">
        <f t="shared" si="123"/>
        <v>8909</v>
      </c>
      <c r="C259" s="209">
        <f t="shared" si="124"/>
        <v>-0.55958772681830771</v>
      </c>
      <c r="D259" s="22">
        <v>5</v>
      </c>
      <c r="E259" s="88" t="s">
        <v>57</v>
      </c>
      <c r="F259" s="200">
        <f>AVERAGE(B270:B274)</f>
        <v>7241.2</v>
      </c>
      <c r="G259" s="27"/>
      <c r="H259" s="26"/>
      <c r="I259" s="179">
        <f t="shared" si="125"/>
        <v>8847</v>
      </c>
      <c r="J259" s="180">
        <f t="shared" si="126"/>
        <v>0.69592546862723093</v>
      </c>
      <c r="K259" s="179">
        <f t="shared" si="127"/>
        <v>3.8439999999999999</v>
      </c>
      <c r="M259" s="210">
        <f t="shared" si="128"/>
        <v>-2.516955922999597</v>
      </c>
      <c r="N259" s="88" t="s">
        <v>57</v>
      </c>
      <c r="O259" s="200">
        <f>AVERAGE($B270:$B274)</f>
        <v>7241.2</v>
      </c>
      <c r="P259" s="187">
        <f t="shared" si="129"/>
        <v>9318</v>
      </c>
      <c r="Q259" s="179">
        <f t="shared" si="130"/>
        <v>167.28100000000001</v>
      </c>
      <c r="S259" s="210">
        <f t="shared" si="131"/>
        <v>-2.0999672948875729</v>
      </c>
      <c r="T259" s="88" t="s">
        <v>57</v>
      </c>
      <c r="U259" s="200">
        <f>AVERAGE($B270:$B274)</f>
        <v>7241.2</v>
      </c>
      <c r="V259" s="187">
        <f t="shared" si="132"/>
        <v>8981</v>
      </c>
      <c r="W259" s="179">
        <f t="shared" si="133"/>
        <v>5.1840000000000002</v>
      </c>
      <c r="Y259" s="210">
        <f t="shared" si="134"/>
        <v>-1.6856808368005152</v>
      </c>
      <c r="Z259" s="88" t="s">
        <v>57</v>
      </c>
      <c r="AA259" s="200">
        <f>AVERAGE($B270:$B274)</f>
        <v>7241.2</v>
      </c>
      <c r="AB259" s="187">
        <f t="shared" si="135"/>
        <v>8918</v>
      </c>
      <c r="AC259" s="179">
        <f t="shared" si="136"/>
        <v>8.1000000000000003E-2</v>
      </c>
      <c r="AE259" s="210">
        <f t="shared" si="137"/>
        <v>-1.3936170998631976</v>
      </c>
      <c r="AF259" s="88" t="s">
        <v>57</v>
      </c>
      <c r="AG259" s="200">
        <f>AVERAGE($B270:$B274)</f>
        <v>7241.2</v>
      </c>
      <c r="AH259" s="187">
        <f t="shared" si="138"/>
        <v>8891</v>
      </c>
      <c r="AI259" s="179">
        <f t="shared" si="139"/>
        <v>0.32400000000000001</v>
      </c>
      <c r="AK259" s="210">
        <f t="shared" si="140"/>
        <v>-1.1678537358576651</v>
      </c>
      <c r="AL259" s="88" t="s">
        <v>57</v>
      </c>
      <c r="AM259" s="200">
        <f>AVERAGE($B270:$B274)</f>
        <v>7241.2</v>
      </c>
      <c r="AN259" s="187">
        <f t="shared" si="141"/>
        <v>8875</v>
      </c>
      <c r="AO259" s="179">
        <f t="shared" si="142"/>
        <v>1.1559999999999999</v>
      </c>
      <c r="AQ259" s="210">
        <f t="shared" si="143"/>
        <v>-0.9837894425269641</v>
      </c>
      <c r="AR259" s="88" t="s">
        <v>57</v>
      </c>
      <c r="AS259" s="200">
        <f>AVERAGE($B270:$B274)</f>
        <v>7241.2</v>
      </c>
      <c r="AT259" s="187">
        <f t="shared" si="144"/>
        <v>8865</v>
      </c>
      <c r="AU259" s="179">
        <f t="shared" si="145"/>
        <v>1.9359999999999999</v>
      </c>
      <c r="AW259" s="210">
        <f t="shared" si="146"/>
        <v>-0.82839580773609045</v>
      </c>
      <c r="AX259" s="88" t="s">
        <v>57</v>
      </c>
      <c r="AY259" s="200">
        <f>AVERAGE($B270:$B274)</f>
        <v>7241.2</v>
      </c>
      <c r="AZ259" s="187">
        <f t="shared" si="147"/>
        <v>8858</v>
      </c>
      <c r="BA259" s="179">
        <f t="shared" si="148"/>
        <v>2.601</v>
      </c>
      <c r="BC259" s="210">
        <f t="shared" si="149"/>
        <v>-0.69393321170478939</v>
      </c>
      <c r="BD259" s="88" t="s">
        <v>57</v>
      </c>
      <c r="BE259" s="200">
        <f>AVERAGE($B270:$B274)</f>
        <v>7241.2</v>
      </c>
      <c r="BF259" s="187">
        <f t="shared" si="150"/>
        <v>8852</v>
      </c>
      <c r="BG259" s="179">
        <f t="shared" si="151"/>
        <v>3.2490000000000001</v>
      </c>
      <c r="BI259" s="210">
        <f t="shared" si="152"/>
        <v>-0.57542650576091925</v>
      </c>
      <c r="BJ259" s="88" t="s">
        <v>57</v>
      </c>
      <c r="BK259" s="200">
        <f>AVERAGE($B270:$B274)</f>
        <v>7241.2</v>
      </c>
      <c r="BL259" s="187">
        <f t="shared" si="153"/>
        <v>8848</v>
      </c>
      <c r="BM259" s="179">
        <f t="shared" si="154"/>
        <v>3.7210000000000001</v>
      </c>
    </row>
    <row r="260" spans="1:65" ht="15" customHeight="1">
      <c r="A260" s="21">
        <f t="shared" si="123"/>
        <v>1999</v>
      </c>
      <c r="B260" s="176">
        <f t="shared" si="123"/>
        <v>8736</v>
      </c>
      <c r="C260" s="209">
        <f t="shared" si="124"/>
        <v>-0.50656122497953304</v>
      </c>
      <c r="D260" s="22">
        <v>6</v>
      </c>
      <c r="G260" s="27"/>
      <c r="H260" s="26"/>
      <c r="I260" s="179">
        <f t="shared" si="125"/>
        <v>8715</v>
      </c>
      <c r="J260" s="180">
        <f t="shared" si="126"/>
        <v>0.24038461538461539</v>
      </c>
      <c r="K260" s="179">
        <f t="shared" si="127"/>
        <v>0.441</v>
      </c>
      <c r="M260" s="210">
        <f t="shared" si="128"/>
        <v>-2.2817415654046762</v>
      </c>
      <c r="P260" s="187">
        <f t="shared" si="129"/>
        <v>9243</v>
      </c>
      <c r="Q260" s="179">
        <f t="shared" si="130"/>
        <v>257.04899999999998</v>
      </c>
      <c r="S260" s="210">
        <f t="shared" si="131"/>
        <v>-1.9331711232778841</v>
      </c>
      <c r="V260" s="187">
        <f t="shared" si="132"/>
        <v>8876</v>
      </c>
      <c r="W260" s="179">
        <f t="shared" si="133"/>
        <v>19.600000000000001</v>
      </c>
      <c r="Y260" s="210">
        <f t="shared" si="134"/>
        <v>-1.5664205273504099</v>
      </c>
      <c r="AB260" s="187">
        <f t="shared" si="135"/>
        <v>8803</v>
      </c>
      <c r="AC260" s="179">
        <f t="shared" si="136"/>
        <v>4.4889999999999999</v>
      </c>
      <c r="AE260" s="210">
        <f t="shared" si="137"/>
        <v>-1.2986726697994462</v>
      </c>
      <c r="AH260" s="187">
        <f t="shared" si="138"/>
        <v>8770</v>
      </c>
      <c r="AI260" s="179">
        <f t="shared" si="139"/>
        <v>1.1559999999999999</v>
      </c>
      <c r="AK260" s="210">
        <f t="shared" si="140"/>
        <v>-1.0876832181359197</v>
      </c>
      <c r="AN260" s="187">
        <f t="shared" si="141"/>
        <v>8750</v>
      </c>
      <c r="AO260" s="179">
        <f t="shared" si="142"/>
        <v>0.19600000000000001</v>
      </c>
      <c r="AQ260" s="210">
        <f t="shared" si="143"/>
        <v>-0.91354724592840442</v>
      </c>
      <c r="AT260" s="187">
        <f t="shared" si="144"/>
        <v>8737</v>
      </c>
      <c r="AU260" s="179">
        <f t="shared" si="145"/>
        <v>1E-3</v>
      </c>
      <c r="AW260" s="210">
        <f t="shared" si="146"/>
        <v>-0.76528470872636867</v>
      </c>
      <c r="AZ260" s="187">
        <f t="shared" si="147"/>
        <v>8728</v>
      </c>
      <c r="BA260" s="179">
        <f t="shared" si="148"/>
        <v>6.4000000000000001E-2</v>
      </c>
      <c r="BC260" s="210">
        <f t="shared" si="149"/>
        <v>-0.63619228763247304</v>
      </c>
      <c r="BF260" s="187">
        <f t="shared" si="150"/>
        <v>8721</v>
      </c>
      <c r="BG260" s="179">
        <f t="shared" si="151"/>
        <v>0.22500000000000001</v>
      </c>
      <c r="BI260" s="210">
        <f t="shared" si="152"/>
        <v>-0.52187545995257589</v>
      </c>
      <c r="BL260" s="187">
        <f t="shared" si="153"/>
        <v>8715</v>
      </c>
      <c r="BM260" s="179">
        <f t="shared" si="154"/>
        <v>0.441</v>
      </c>
    </row>
    <row r="261" spans="1:65" ht="15" customHeight="1">
      <c r="A261" s="21">
        <f t="shared" si="123"/>
        <v>2000</v>
      </c>
      <c r="B261" s="176">
        <f t="shared" si="123"/>
        <v>8615</v>
      </c>
      <c r="C261" s="209">
        <f t="shared" si="124"/>
        <v>-0.46988755937154092</v>
      </c>
      <c r="D261" s="22">
        <v>7</v>
      </c>
      <c r="E261" s="89" t="s">
        <v>58</v>
      </c>
      <c r="F261" s="44">
        <f>INDEX(LINEST(C255:C274,D255:D274),1)</f>
        <v>4.0543171284488401E-2</v>
      </c>
      <c r="G261" s="90"/>
      <c r="H261" s="26"/>
      <c r="I261" s="179">
        <f t="shared" si="125"/>
        <v>8581</v>
      </c>
      <c r="J261" s="180">
        <f t="shared" si="126"/>
        <v>0.3946604759141033</v>
      </c>
      <c r="K261" s="179">
        <f t="shared" si="127"/>
        <v>1.1559999999999999</v>
      </c>
      <c r="M261" s="210">
        <f t="shared" si="128"/>
        <v>-2.140588644713346</v>
      </c>
      <c r="N261" s="89" t="s">
        <v>58</v>
      </c>
      <c r="O261" s="44">
        <f>INDEX(LINEST(M255:M274,$D255:$D274),1)</f>
        <v>0.22424982786515588</v>
      </c>
      <c r="P261" s="187">
        <f t="shared" si="129"/>
        <v>9151</v>
      </c>
      <c r="Q261" s="179">
        <f t="shared" si="130"/>
        <v>287.29599999999999</v>
      </c>
      <c r="S261" s="210">
        <f t="shared" si="131"/>
        <v>-1.8278047303405911</v>
      </c>
      <c r="T261" s="89" t="s">
        <v>58</v>
      </c>
      <c r="U261" s="44">
        <f>INDEX(LINEST(S255:S274,$D255:$D274),1)</f>
        <v>0.10955608577714677</v>
      </c>
      <c r="V261" s="187">
        <f t="shared" si="132"/>
        <v>8762</v>
      </c>
      <c r="W261" s="179">
        <f t="shared" si="133"/>
        <v>21.609000000000002</v>
      </c>
      <c r="Y261" s="210">
        <f t="shared" si="134"/>
        <v>-1.4882428929094835</v>
      </c>
      <c r="Z261" s="89" t="s">
        <v>58</v>
      </c>
      <c r="AA261" s="44">
        <f>INDEX(LINEST(Y255:Y274,$D255:$D274),1)</f>
        <v>8.072899431490857E-2</v>
      </c>
      <c r="AB261" s="187">
        <f t="shared" si="135"/>
        <v>8681</v>
      </c>
      <c r="AC261" s="179">
        <f t="shared" si="136"/>
        <v>4.3559999999999999</v>
      </c>
      <c r="AE261" s="210">
        <f t="shared" si="137"/>
        <v>-1.2352161354430651</v>
      </c>
      <c r="AF261" s="89" t="s">
        <v>58</v>
      </c>
      <c r="AG261" s="44">
        <f>INDEX(LINEST(AE255:AE274,$D255:$D274),1)</f>
        <v>6.650318976770514E-2</v>
      </c>
      <c r="AH261" s="187">
        <f t="shared" si="138"/>
        <v>8644</v>
      </c>
      <c r="AI261" s="179">
        <f t="shared" si="139"/>
        <v>0.84099999999999997</v>
      </c>
      <c r="AK261" s="210">
        <f t="shared" si="140"/>
        <v>-1.033457300591718</v>
      </c>
      <c r="AL261" s="89" t="s">
        <v>58</v>
      </c>
      <c r="AM261" s="44">
        <f>INDEX(LINEST(AK255:AK274,$D255:$D274),1)</f>
        <v>5.7665632417284271E-2</v>
      </c>
      <c r="AN261" s="187">
        <f t="shared" si="141"/>
        <v>8622</v>
      </c>
      <c r="AO261" s="179">
        <f t="shared" si="142"/>
        <v>4.9000000000000002E-2</v>
      </c>
      <c r="AQ261" s="210">
        <f t="shared" si="143"/>
        <v>-0.8656505816732547</v>
      </c>
      <c r="AR261" s="89" t="s">
        <v>58</v>
      </c>
      <c r="AS261" s="44">
        <f>INDEX(LINEST(AQ255:AQ274,$D255:$D274),1)</f>
        <v>5.156595569889532E-2</v>
      </c>
      <c r="AT261" s="187">
        <f t="shared" si="144"/>
        <v>8607</v>
      </c>
      <c r="AU261" s="179">
        <f t="shared" si="145"/>
        <v>6.4000000000000001E-2</v>
      </c>
      <c r="AW261" s="210">
        <f t="shared" si="146"/>
        <v>-0.72199816603845424</v>
      </c>
      <c r="AX261" s="89" t="s">
        <v>58</v>
      </c>
      <c r="AY261" s="44">
        <f>INDEX(LINEST(AW255:AW274,$D255:$D274),1)</f>
        <v>4.7078165741055146E-2</v>
      </c>
      <c r="AZ261" s="187">
        <f t="shared" si="147"/>
        <v>8596</v>
      </c>
      <c r="BA261" s="179">
        <f t="shared" si="148"/>
        <v>0.36099999999999999</v>
      </c>
      <c r="BC261" s="210">
        <f t="shared" si="149"/>
        <v>-0.59641343791800183</v>
      </c>
      <c r="BD261" s="89" t="s">
        <v>58</v>
      </c>
      <c r="BE261" s="44">
        <f>INDEX(LINEST(BC255:BC274,$D255:$D274),1)</f>
        <v>4.362829272244096E-2</v>
      </c>
      <c r="BF261" s="187">
        <f t="shared" si="150"/>
        <v>8588</v>
      </c>
      <c r="BG261" s="179">
        <f t="shared" si="151"/>
        <v>0.72899999999999998</v>
      </c>
      <c r="BI261" s="210">
        <f t="shared" si="152"/>
        <v>-0.4848550979139466</v>
      </c>
      <c r="BJ261" s="89" t="s">
        <v>58</v>
      </c>
      <c r="BK261" s="44">
        <f>INDEX(LINEST(BI255:BI274,$D255:$D274),1)</f>
        <v>4.0889228971181198E-2</v>
      </c>
      <c r="BL261" s="187">
        <f t="shared" si="153"/>
        <v>8581</v>
      </c>
      <c r="BM261" s="179">
        <f t="shared" si="154"/>
        <v>1.1559999999999999</v>
      </c>
    </row>
    <row r="262" spans="1:65" ht="15" customHeight="1">
      <c r="A262" s="21">
        <f t="shared" si="123"/>
        <v>2001</v>
      </c>
      <c r="B262" s="176">
        <f t="shared" si="123"/>
        <v>8288</v>
      </c>
      <c r="C262" s="209">
        <f t="shared" si="124"/>
        <v>-0.37223946047984391</v>
      </c>
      <c r="D262" s="22">
        <v>8</v>
      </c>
      <c r="E262" s="73" t="s">
        <v>29</v>
      </c>
      <c r="F262" s="44">
        <f>INDEX(LINEST(C255:C274,D255:D274),2)</f>
        <v>-0.74333684913511511</v>
      </c>
      <c r="G262" s="27"/>
      <c r="H262" s="23"/>
      <c r="I262" s="179">
        <f t="shared" si="125"/>
        <v>8445</v>
      </c>
      <c r="J262" s="180">
        <f t="shared" si="126"/>
        <v>1.8943050193050193</v>
      </c>
      <c r="K262" s="179">
        <f t="shared" si="127"/>
        <v>24.649000000000001</v>
      </c>
      <c r="M262" s="210">
        <f t="shared" si="128"/>
        <v>-1.8221390715543071</v>
      </c>
      <c r="N262" s="73" t="s">
        <v>29</v>
      </c>
      <c r="O262" s="44">
        <f>INDEX(LINEST(M255:M274,$D255:$D274),2)</f>
        <v>-4.5232419054826583</v>
      </c>
      <c r="P262" s="187">
        <f t="shared" si="129"/>
        <v>9038</v>
      </c>
      <c r="Q262" s="179">
        <f t="shared" si="130"/>
        <v>562.5</v>
      </c>
      <c r="S262" s="210">
        <f t="shared" si="131"/>
        <v>-1.5771464077975772</v>
      </c>
      <c r="T262" s="73" t="s">
        <v>29</v>
      </c>
      <c r="U262" s="44">
        <f>INDEX(LINEST(S255:S274,$D255:$D274),2)</f>
        <v>-2.7241151006844286</v>
      </c>
      <c r="V262" s="187">
        <f t="shared" si="132"/>
        <v>8639</v>
      </c>
      <c r="W262" s="179">
        <f t="shared" si="133"/>
        <v>123.20099999999999</v>
      </c>
      <c r="Y262" s="210">
        <f t="shared" si="134"/>
        <v>-1.2941481846582228</v>
      </c>
      <c r="Z262" s="73" t="s">
        <v>29</v>
      </c>
      <c r="AA262" s="44">
        <f>INDEX(LINEST(Y255:Y274,$D255:$D274),2)</f>
        <v>-2.0955825873705685</v>
      </c>
      <c r="AB262" s="187">
        <f t="shared" si="135"/>
        <v>8553</v>
      </c>
      <c r="AC262" s="179">
        <f t="shared" si="136"/>
        <v>70.224999999999994</v>
      </c>
      <c r="AE262" s="210">
        <f t="shared" si="137"/>
        <v>-1.0738255096856537</v>
      </c>
      <c r="AF262" s="73" t="s">
        <v>29</v>
      </c>
      <c r="AG262" s="44">
        <f>INDEX(LINEST(AE255:AE274,$D255:$D274),2)</f>
        <v>-1.71576644568631</v>
      </c>
      <c r="AH262" s="187">
        <f t="shared" si="138"/>
        <v>8514</v>
      </c>
      <c r="AI262" s="179">
        <f t="shared" si="139"/>
        <v>51.076000000000001</v>
      </c>
      <c r="AK262" s="210">
        <f t="shared" si="140"/>
        <v>-0.89338896758747044</v>
      </c>
      <c r="AL262" s="73" t="s">
        <v>29</v>
      </c>
      <c r="AM262" s="44">
        <f>INDEX(LINEST(AK255:AK274,$D255:$D274),2)</f>
        <v>-1.4401602755639562</v>
      </c>
      <c r="AN262" s="187">
        <f t="shared" si="141"/>
        <v>8490</v>
      </c>
      <c r="AO262" s="179">
        <f t="shared" si="142"/>
        <v>40.804000000000002</v>
      </c>
      <c r="AQ262" s="210">
        <f t="shared" si="143"/>
        <v>-0.74058690563150575</v>
      </c>
      <c r="AR262" s="73" t="s">
        <v>29</v>
      </c>
      <c r="AS262" s="44">
        <f>INDEX(LINEST(AQ255:AQ274,$D255:$D274),2)</f>
        <v>-1.2234541069450156</v>
      </c>
      <c r="AT262" s="187">
        <f t="shared" si="144"/>
        <v>8474</v>
      </c>
      <c r="AU262" s="179">
        <f t="shared" si="145"/>
        <v>34.595999999999997</v>
      </c>
      <c r="AW262" s="210">
        <f t="shared" si="146"/>
        <v>-0.60806817132136948</v>
      </c>
      <c r="AX262" s="73" t="s">
        <v>29</v>
      </c>
      <c r="AY262" s="44">
        <f>INDEX(LINEST(AW255:AW274,$D255:$D274),2)</f>
        <v>-1.0448528107345594</v>
      </c>
      <c r="AZ262" s="187">
        <f t="shared" si="147"/>
        <v>8462</v>
      </c>
      <c r="BA262" s="179">
        <f t="shared" si="148"/>
        <v>30.276</v>
      </c>
      <c r="BC262" s="210">
        <f t="shared" si="149"/>
        <v>-0.49107346838220245</v>
      </c>
      <c r="BD262" s="73" t="s">
        <v>29</v>
      </c>
      <c r="BE262" s="44">
        <f>INDEX(LINEST(BC255:BC274,$D255:$D274),2)</f>
        <v>-0.89297218281773749</v>
      </c>
      <c r="BF262" s="187">
        <f t="shared" si="150"/>
        <v>8453</v>
      </c>
      <c r="BG262" s="179">
        <f t="shared" si="151"/>
        <v>27.225000000000001</v>
      </c>
      <c r="BI262" s="210">
        <f t="shared" si="152"/>
        <v>-0.38634406666138599</v>
      </c>
      <c r="BJ262" s="73" t="s">
        <v>29</v>
      </c>
      <c r="BK262" s="44">
        <f>INDEX(LINEST(BI255:BI274,$D255:$D274),2)</f>
        <v>-0.76087783986982083</v>
      </c>
      <c r="BL262" s="187">
        <f t="shared" si="153"/>
        <v>8446</v>
      </c>
      <c r="BM262" s="179">
        <f t="shared" si="154"/>
        <v>24.963999999999999</v>
      </c>
    </row>
    <row r="263" spans="1:65" ht="15" customHeight="1">
      <c r="A263" s="21">
        <f t="shared" si="123"/>
        <v>2002</v>
      </c>
      <c r="B263" s="176">
        <f t="shared" si="123"/>
        <v>8078</v>
      </c>
      <c r="C263" s="209">
        <f t="shared" si="124"/>
        <v>-0.31047008746182153</v>
      </c>
      <c r="D263" s="22">
        <v>9</v>
      </c>
      <c r="E263" s="88" t="s">
        <v>30</v>
      </c>
      <c r="F263" s="91">
        <f>F261*-1</f>
        <v>-4.0543171284488401E-2</v>
      </c>
      <c r="H263" s="77"/>
      <c r="I263" s="179">
        <f t="shared" si="125"/>
        <v>8309</v>
      </c>
      <c r="J263" s="180">
        <f t="shared" si="126"/>
        <v>2.8596187175043331</v>
      </c>
      <c r="K263" s="179">
        <f t="shared" si="127"/>
        <v>53.360999999999997</v>
      </c>
      <c r="M263" s="210">
        <f t="shared" si="128"/>
        <v>-1.6508893862100655</v>
      </c>
      <c r="N263" s="88" t="s">
        <v>30</v>
      </c>
      <c r="O263" s="91">
        <f>O261*-1</f>
        <v>-0.22424982786515588</v>
      </c>
      <c r="P263" s="187">
        <f t="shared" si="129"/>
        <v>8901</v>
      </c>
      <c r="Q263" s="179">
        <f t="shared" si="130"/>
        <v>677.32899999999995</v>
      </c>
      <c r="S263" s="210">
        <f t="shared" si="131"/>
        <v>-1.43577800659312</v>
      </c>
      <c r="T263" s="88" t="s">
        <v>30</v>
      </c>
      <c r="U263" s="91">
        <f>U261*-1</f>
        <v>-0.10955608577714677</v>
      </c>
      <c r="V263" s="187">
        <f t="shared" si="132"/>
        <v>8504</v>
      </c>
      <c r="W263" s="179">
        <f t="shared" si="133"/>
        <v>181.476</v>
      </c>
      <c r="Y263" s="210">
        <f t="shared" si="134"/>
        <v>-1.1800796303588059</v>
      </c>
      <c r="Z263" s="88" t="s">
        <v>30</v>
      </c>
      <c r="AA263" s="91">
        <f>AA261*-1</f>
        <v>-8.072899431490857E-2</v>
      </c>
      <c r="AB263" s="187">
        <f t="shared" si="135"/>
        <v>8419</v>
      </c>
      <c r="AC263" s="179">
        <f t="shared" si="136"/>
        <v>116.28100000000001</v>
      </c>
      <c r="AE263" s="210">
        <f t="shared" si="137"/>
        <v>-0.97662912330411999</v>
      </c>
      <c r="AF263" s="88" t="s">
        <v>30</v>
      </c>
      <c r="AG263" s="91">
        <f>AG261*-1</f>
        <v>-6.650318976770514E-2</v>
      </c>
      <c r="AH263" s="187">
        <f t="shared" si="138"/>
        <v>8379</v>
      </c>
      <c r="AI263" s="179">
        <f t="shared" si="139"/>
        <v>90.600999999999999</v>
      </c>
      <c r="AK263" s="210">
        <f t="shared" si="140"/>
        <v>-0.80765507038745654</v>
      </c>
      <c r="AL263" s="88" t="s">
        <v>30</v>
      </c>
      <c r="AM263" s="91">
        <f>AM261*-1</f>
        <v>-5.7665632417284271E-2</v>
      </c>
      <c r="AN263" s="187">
        <f t="shared" si="141"/>
        <v>8354</v>
      </c>
      <c r="AO263" s="179">
        <f t="shared" si="142"/>
        <v>76.176000000000002</v>
      </c>
      <c r="AQ263" s="210">
        <f t="shared" si="143"/>
        <v>-0.66314858916977848</v>
      </c>
      <c r="AR263" s="88" t="s">
        <v>30</v>
      </c>
      <c r="AS263" s="91">
        <f>AS261*-1</f>
        <v>-5.156595569889532E-2</v>
      </c>
      <c r="AT263" s="187">
        <f t="shared" si="144"/>
        <v>8338</v>
      </c>
      <c r="AU263" s="179">
        <f t="shared" si="145"/>
        <v>67.599999999999994</v>
      </c>
      <c r="AW263" s="210">
        <f t="shared" si="146"/>
        <v>-0.5369118784778999</v>
      </c>
      <c r="AX263" s="88" t="s">
        <v>30</v>
      </c>
      <c r="AY263" s="91">
        <f>AY261*-1</f>
        <v>-4.7078165741055146E-2</v>
      </c>
      <c r="AZ263" s="187">
        <f t="shared" si="147"/>
        <v>8326</v>
      </c>
      <c r="BA263" s="179">
        <f t="shared" si="148"/>
        <v>61.503999999999998</v>
      </c>
      <c r="BC263" s="210">
        <f t="shared" si="149"/>
        <v>-0.42483950326628078</v>
      </c>
      <c r="BD263" s="88" t="s">
        <v>30</v>
      </c>
      <c r="BE263" s="91">
        <f>BE261*-1</f>
        <v>-4.362829272244096E-2</v>
      </c>
      <c r="BF263" s="187">
        <f t="shared" si="150"/>
        <v>8317</v>
      </c>
      <c r="BG263" s="179">
        <f t="shared" si="151"/>
        <v>57.121000000000002</v>
      </c>
      <c r="BI263" s="210">
        <f t="shared" si="152"/>
        <v>-0.32407111317567194</v>
      </c>
      <c r="BJ263" s="88" t="s">
        <v>30</v>
      </c>
      <c r="BK263" s="91">
        <f>BK261*-1</f>
        <v>-4.0889228971181198E-2</v>
      </c>
      <c r="BL263" s="187">
        <f t="shared" si="153"/>
        <v>8310</v>
      </c>
      <c r="BM263" s="179">
        <f t="shared" si="154"/>
        <v>53.823999999999998</v>
      </c>
    </row>
    <row r="264" spans="1:65" ht="15" customHeight="1">
      <c r="A264" s="21">
        <f t="shared" si="123"/>
        <v>2003</v>
      </c>
      <c r="B264" s="176">
        <f t="shared" si="123"/>
        <v>7736</v>
      </c>
      <c r="C264" s="209">
        <f t="shared" si="124"/>
        <v>-0.21106579946249127</v>
      </c>
      <c r="D264" s="22">
        <v>10</v>
      </c>
      <c r="E264" s="88"/>
      <c r="H264" s="77"/>
      <c r="I264" s="179">
        <f t="shared" si="125"/>
        <v>8172</v>
      </c>
      <c r="J264" s="180">
        <f t="shared" si="126"/>
        <v>5.6359875904860388</v>
      </c>
      <c r="K264" s="179">
        <f t="shared" si="127"/>
        <v>190.096</v>
      </c>
      <c r="M264" s="210">
        <f t="shared" si="128"/>
        <v>-1.4082502875213063</v>
      </c>
      <c r="N264" s="88"/>
      <c r="P264" s="187">
        <f t="shared" si="129"/>
        <v>8735</v>
      </c>
      <c r="Q264" s="179">
        <f t="shared" si="130"/>
        <v>998.00099999999998</v>
      </c>
      <c r="S264" s="210">
        <f t="shared" si="131"/>
        <v>-1.2287515978100569</v>
      </c>
      <c r="T264" s="88"/>
      <c r="V264" s="187">
        <f t="shared" si="132"/>
        <v>8360</v>
      </c>
      <c r="W264" s="179">
        <f t="shared" si="133"/>
        <v>389.37599999999998</v>
      </c>
      <c r="Y264" s="210">
        <f t="shared" si="134"/>
        <v>-1.0077304385199974</v>
      </c>
      <c r="Z264" s="88"/>
      <c r="AB264" s="187">
        <f t="shared" si="135"/>
        <v>8278</v>
      </c>
      <c r="AC264" s="179">
        <f t="shared" si="136"/>
        <v>293.76400000000001</v>
      </c>
      <c r="AE264" s="210">
        <f t="shared" si="137"/>
        <v>-0.82682631640701654</v>
      </c>
      <c r="AF264" s="88"/>
      <c r="AH264" s="187">
        <f t="shared" si="138"/>
        <v>8239</v>
      </c>
      <c r="AI264" s="179">
        <f t="shared" si="139"/>
        <v>253.00899999999999</v>
      </c>
      <c r="AK264" s="210">
        <f t="shared" si="140"/>
        <v>-0.67368932141060422</v>
      </c>
      <c r="AL264" s="88"/>
      <c r="AN264" s="187">
        <f t="shared" si="141"/>
        <v>8216</v>
      </c>
      <c r="AO264" s="179">
        <f t="shared" si="142"/>
        <v>230.4</v>
      </c>
      <c r="AQ264" s="210">
        <f t="shared" si="143"/>
        <v>-0.54091886731360372</v>
      </c>
      <c r="AR264" s="88"/>
      <c r="AT264" s="187">
        <f t="shared" si="144"/>
        <v>8200</v>
      </c>
      <c r="AU264" s="179">
        <f t="shared" si="145"/>
        <v>215.29599999999999</v>
      </c>
      <c r="AW264" s="210">
        <f t="shared" si="146"/>
        <v>-0.42372807330911816</v>
      </c>
      <c r="AX264" s="88"/>
      <c r="AZ264" s="187">
        <f t="shared" si="147"/>
        <v>8188</v>
      </c>
      <c r="BA264" s="179">
        <f t="shared" si="148"/>
        <v>204.304</v>
      </c>
      <c r="BC264" s="210">
        <f t="shared" si="149"/>
        <v>-0.31884160364262931</v>
      </c>
      <c r="BD264" s="88"/>
      <c r="BF264" s="187">
        <f t="shared" si="150"/>
        <v>8179</v>
      </c>
      <c r="BG264" s="179">
        <f t="shared" si="151"/>
        <v>196.249</v>
      </c>
      <c r="BI264" s="210">
        <f t="shared" si="152"/>
        <v>-0.22391944686587242</v>
      </c>
      <c r="BJ264" s="88"/>
      <c r="BL264" s="187">
        <f t="shared" si="153"/>
        <v>8172</v>
      </c>
      <c r="BM264" s="179">
        <f t="shared" si="154"/>
        <v>190.096</v>
      </c>
    </row>
    <row r="265" spans="1:65" ht="15" customHeight="1">
      <c r="A265" s="21">
        <f t="shared" si="123"/>
        <v>2004</v>
      </c>
      <c r="B265" s="176">
        <f t="shared" si="123"/>
        <v>7764</v>
      </c>
      <c r="C265" s="209">
        <f t="shared" si="124"/>
        <v>-0.2191587141112338</v>
      </c>
      <c r="D265" s="22">
        <v>11</v>
      </c>
      <c r="E265" s="347" t="s">
        <v>7</v>
      </c>
      <c r="F265" s="348"/>
      <c r="G265" s="357">
        <f>I254</f>
        <v>0.92891215057715848</v>
      </c>
      <c r="H265" s="358"/>
      <c r="I265" s="179">
        <f t="shared" si="125"/>
        <v>8033</v>
      </c>
      <c r="J265" s="180">
        <f t="shared" si="126"/>
        <v>3.4647089129314788</v>
      </c>
      <c r="K265" s="179">
        <f t="shared" si="127"/>
        <v>72.361000000000004</v>
      </c>
      <c r="M265" s="210">
        <f t="shared" si="128"/>
        <v>-1.4267729490433643</v>
      </c>
      <c r="N265" s="23" t="s">
        <v>36</v>
      </c>
      <c r="O265" s="44">
        <f>P254</f>
        <v>0.68705601542420458</v>
      </c>
      <c r="P265" s="187">
        <f t="shared" si="129"/>
        <v>8536</v>
      </c>
      <c r="Q265" s="179">
        <f t="shared" si="130"/>
        <v>595.98400000000004</v>
      </c>
      <c r="S265" s="210">
        <f t="shared" si="131"/>
        <v>-1.2448091100139111</v>
      </c>
      <c r="T265" s="23" t="s">
        <v>36</v>
      </c>
      <c r="U265" s="44">
        <f>V254</f>
        <v>0.8355739239497233</v>
      </c>
      <c r="V265" s="187">
        <f t="shared" si="132"/>
        <v>8204</v>
      </c>
      <c r="W265" s="179">
        <f t="shared" si="133"/>
        <v>193.6</v>
      </c>
      <c r="Y265" s="210">
        <f t="shared" si="134"/>
        <v>-1.0213078409351999</v>
      </c>
      <c r="Z265" s="23" t="s">
        <v>36</v>
      </c>
      <c r="AA265" s="44">
        <f>AB254</f>
        <v>0.87696062769497307</v>
      </c>
      <c r="AB265" s="187">
        <f t="shared" si="135"/>
        <v>8130</v>
      </c>
      <c r="AC265" s="179">
        <f t="shared" si="136"/>
        <v>133.95599999999999</v>
      </c>
      <c r="AE265" s="210">
        <f t="shared" si="137"/>
        <v>-0.83874787670180395</v>
      </c>
      <c r="AF265" s="23" t="s">
        <v>36</v>
      </c>
      <c r="AG265" s="44">
        <f>AH254</f>
        <v>0.89646574098716092</v>
      </c>
      <c r="AH265" s="187">
        <f t="shared" si="138"/>
        <v>8095</v>
      </c>
      <c r="AI265" s="179">
        <f t="shared" si="139"/>
        <v>109.56100000000001</v>
      </c>
      <c r="AK265" s="210">
        <f t="shared" si="140"/>
        <v>-0.68442694063849974</v>
      </c>
      <c r="AL265" s="23" t="s">
        <v>36</v>
      </c>
      <c r="AM265" s="44">
        <f>AN254</f>
        <v>0.90807696002472715</v>
      </c>
      <c r="AN265" s="187">
        <f t="shared" si="141"/>
        <v>8073</v>
      </c>
      <c r="AO265" s="179">
        <f t="shared" si="142"/>
        <v>95.480999999999995</v>
      </c>
      <c r="AQ265" s="210">
        <f t="shared" si="143"/>
        <v>-0.55076787485708489</v>
      </c>
      <c r="AR265" s="23" t="s">
        <v>36</v>
      </c>
      <c r="AS265" s="44">
        <f>AT254</f>
        <v>0.91574236620602212</v>
      </c>
      <c r="AT265" s="187">
        <f t="shared" si="144"/>
        <v>8059</v>
      </c>
      <c r="AU265" s="179">
        <f t="shared" si="145"/>
        <v>87.025000000000006</v>
      </c>
      <c r="AW265" s="210">
        <f t="shared" si="146"/>
        <v>-0.43288554912466326</v>
      </c>
      <c r="AX265" s="23" t="s">
        <v>36</v>
      </c>
      <c r="AY265" s="44">
        <f>AZ254</f>
        <v>0.92125175799122694</v>
      </c>
      <c r="AZ265" s="187">
        <f t="shared" si="147"/>
        <v>8048</v>
      </c>
      <c r="BA265" s="179">
        <f t="shared" si="148"/>
        <v>80.656000000000006</v>
      </c>
      <c r="BC265" s="210">
        <f t="shared" si="149"/>
        <v>-0.32744560850352916</v>
      </c>
      <c r="BD265" s="23" t="s">
        <v>36</v>
      </c>
      <c r="BE265" s="44">
        <f>BF254</f>
        <v>0.92534353255667745</v>
      </c>
      <c r="BF265" s="187">
        <f t="shared" si="150"/>
        <v>8040</v>
      </c>
      <c r="BG265" s="179">
        <f t="shared" si="151"/>
        <v>76.176000000000002</v>
      </c>
      <c r="BI265" s="210">
        <f t="shared" si="152"/>
        <v>-0.2320704493301311</v>
      </c>
      <c r="BJ265" s="23" t="s">
        <v>36</v>
      </c>
      <c r="BK265" s="44">
        <f>BL254</f>
        <v>0.92848895580463608</v>
      </c>
      <c r="BL265" s="187">
        <f t="shared" si="153"/>
        <v>8034</v>
      </c>
      <c r="BM265" s="179">
        <f t="shared" si="154"/>
        <v>72.900000000000006</v>
      </c>
    </row>
    <row r="266" spans="1:65" ht="15" customHeight="1">
      <c r="A266" s="21">
        <f t="shared" si="123"/>
        <v>2005</v>
      </c>
      <c r="B266" s="176">
        <f t="shared" si="123"/>
        <v>7673</v>
      </c>
      <c r="C266" s="209">
        <f t="shared" si="124"/>
        <v>-0.19288148303078084</v>
      </c>
      <c r="D266" s="22">
        <v>12</v>
      </c>
      <c r="E266" s="347" t="s">
        <v>8</v>
      </c>
      <c r="F266" s="348"/>
      <c r="G266" s="355">
        <f>SUM(K255:K274)</f>
        <v>938.29300000000012</v>
      </c>
      <c r="H266" s="356"/>
      <c r="I266" s="179">
        <f t="shared" si="125"/>
        <v>7894</v>
      </c>
      <c r="J266" s="180">
        <f t="shared" si="126"/>
        <v>2.8802293757330899</v>
      </c>
      <c r="K266" s="179">
        <f t="shared" si="127"/>
        <v>48.841000000000001</v>
      </c>
      <c r="M266" s="210">
        <f t="shared" si="128"/>
        <v>-1.3673174797581995</v>
      </c>
      <c r="N266" s="23" t="s">
        <v>37</v>
      </c>
      <c r="O266" s="211">
        <f>SUM(Q255:Q274)</f>
        <v>15104.334999999999</v>
      </c>
      <c r="P266" s="187">
        <f t="shared" si="129"/>
        <v>8300</v>
      </c>
      <c r="Q266" s="179">
        <f t="shared" si="130"/>
        <v>393.12900000000002</v>
      </c>
      <c r="S266" s="210">
        <f t="shared" si="131"/>
        <v>-1.1931277888753735</v>
      </c>
      <c r="T266" s="23" t="s">
        <v>37</v>
      </c>
      <c r="U266" s="211">
        <f>SUM(W255:W274)</f>
        <v>2836.5409999999997</v>
      </c>
      <c r="V266" s="187">
        <f t="shared" si="132"/>
        <v>8037</v>
      </c>
      <c r="W266" s="179">
        <f t="shared" si="133"/>
        <v>132.49600000000001</v>
      </c>
      <c r="Y266" s="210">
        <f t="shared" si="134"/>
        <v>-0.97748977251473035</v>
      </c>
      <c r="Z266" s="23" t="s">
        <v>37</v>
      </c>
      <c r="AA266" s="211">
        <f>SUM(AC255:AC274)</f>
        <v>1801.7580000000003</v>
      </c>
      <c r="AB266" s="187">
        <f t="shared" si="135"/>
        <v>7975</v>
      </c>
      <c r="AC266" s="179">
        <f t="shared" si="136"/>
        <v>91.203999999999994</v>
      </c>
      <c r="AE266" s="210">
        <f t="shared" si="137"/>
        <v>-0.80020338566079985</v>
      </c>
      <c r="AF266" s="23" t="s">
        <v>37</v>
      </c>
      <c r="AG266" s="211">
        <f>SUM(AI255:AI274)</f>
        <v>1436.0830000000001</v>
      </c>
      <c r="AH266" s="187">
        <f t="shared" si="138"/>
        <v>7946</v>
      </c>
      <c r="AI266" s="179">
        <f t="shared" si="139"/>
        <v>74.528999999999996</v>
      </c>
      <c r="AK266" s="210">
        <f t="shared" si="140"/>
        <v>-0.64966484154152082</v>
      </c>
      <c r="AL266" s="23" t="s">
        <v>37</v>
      </c>
      <c r="AM266" s="211">
        <f>SUM(AO255:AO274)</f>
        <v>1244.44</v>
      </c>
      <c r="AN266" s="187">
        <f t="shared" si="141"/>
        <v>7928</v>
      </c>
      <c r="AO266" s="179">
        <f t="shared" si="142"/>
        <v>65.025000000000006</v>
      </c>
      <c r="AQ266" s="210">
        <f t="shared" si="143"/>
        <v>-0.51885113899266622</v>
      </c>
      <c r="AR266" s="23" t="s">
        <v>37</v>
      </c>
      <c r="AS266" s="211">
        <f>SUM(AU255:AU274)</f>
        <v>1126.8820000000001</v>
      </c>
      <c r="AT266" s="187">
        <f t="shared" si="144"/>
        <v>7916</v>
      </c>
      <c r="AU266" s="179">
        <f t="shared" si="145"/>
        <v>59.048999999999999</v>
      </c>
      <c r="AW266" s="210">
        <f t="shared" si="146"/>
        <v>-0.40318698039396478</v>
      </c>
      <c r="AX266" s="23" t="s">
        <v>37</v>
      </c>
      <c r="AY266" s="211">
        <f>SUM(BA255:BA274)</f>
        <v>1046.077</v>
      </c>
      <c r="AZ266" s="187">
        <f t="shared" si="147"/>
        <v>7907</v>
      </c>
      <c r="BA266" s="179">
        <f t="shared" si="148"/>
        <v>54.756</v>
      </c>
      <c r="BC266" s="210">
        <f t="shared" si="149"/>
        <v>-0.29952480487086552</v>
      </c>
      <c r="BD266" s="23" t="s">
        <v>37</v>
      </c>
      <c r="BE266" s="211">
        <f>SUM(BG255:BG274)</f>
        <v>987.846</v>
      </c>
      <c r="BF266" s="187">
        <f t="shared" si="150"/>
        <v>7900</v>
      </c>
      <c r="BG266" s="179">
        <f t="shared" si="151"/>
        <v>51.529000000000003</v>
      </c>
      <c r="BI266" s="210">
        <f t="shared" si="152"/>
        <v>-0.20560632468409545</v>
      </c>
      <c r="BJ266" s="23" t="s">
        <v>37</v>
      </c>
      <c r="BK266" s="211">
        <f>SUM(BM255:BM274)</f>
        <v>944.08299999999997</v>
      </c>
      <c r="BL266" s="187">
        <f t="shared" si="153"/>
        <v>7895</v>
      </c>
      <c r="BM266" s="179">
        <f t="shared" si="154"/>
        <v>49.283999999999999</v>
      </c>
    </row>
    <row r="267" spans="1:65" ht="15" customHeight="1">
      <c r="A267" s="21">
        <f t="shared" si="123"/>
        <v>2006</v>
      </c>
      <c r="B267" s="176">
        <f t="shared" si="123"/>
        <v>7564</v>
      </c>
      <c r="C267" s="209">
        <f t="shared" si="124"/>
        <v>-0.16149292166607418</v>
      </c>
      <c r="D267" s="22">
        <v>13</v>
      </c>
      <c r="E267" s="347" t="s">
        <v>9</v>
      </c>
      <c r="F267" s="348"/>
      <c r="G267" s="355">
        <f>SUM(K265:K274)</f>
        <v>497.87299999999999</v>
      </c>
      <c r="H267" s="356"/>
      <c r="I267" s="179">
        <f t="shared" si="125"/>
        <v>7754</v>
      </c>
      <c r="J267" s="180">
        <f t="shared" si="126"/>
        <v>2.5118984664198836</v>
      </c>
      <c r="K267" s="179">
        <f t="shared" si="127"/>
        <v>36.1</v>
      </c>
      <c r="M267" s="210">
        <f t="shared" si="128"/>
        <v>-1.2987543031768947</v>
      </c>
      <c r="O267" s="41"/>
      <c r="P267" s="187">
        <f t="shared" si="129"/>
        <v>8021</v>
      </c>
      <c r="Q267" s="179">
        <f t="shared" si="130"/>
        <v>208.84899999999999</v>
      </c>
      <c r="S267" s="210">
        <f t="shared" si="131"/>
        <v>-1.1330428009485602</v>
      </c>
      <c r="U267" s="41"/>
      <c r="V267" s="187">
        <f t="shared" si="132"/>
        <v>7858</v>
      </c>
      <c r="W267" s="179">
        <f t="shared" si="133"/>
        <v>86.436000000000007</v>
      </c>
      <c r="Y267" s="210">
        <f t="shared" si="134"/>
        <v>-0.92612208514123773</v>
      </c>
      <c r="AA267" s="41"/>
      <c r="AB267" s="187">
        <f t="shared" si="135"/>
        <v>7815</v>
      </c>
      <c r="AC267" s="179">
        <f t="shared" si="136"/>
        <v>63.000999999999998</v>
      </c>
      <c r="AE267" s="210">
        <f t="shared" si="137"/>
        <v>-0.75476383314455275</v>
      </c>
      <c r="AG267" s="41"/>
      <c r="AH267" s="187">
        <f t="shared" si="138"/>
        <v>7793</v>
      </c>
      <c r="AI267" s="179">
        <f t="shared" si="139"/>
        <v>52.441000000000003</v>
      </c>
      <c r="AK267" s="210">
        <f t="shared" si="140"/>
        <v>-0.6085183328244077</v>
      </c>
      <c r="AM267" s="41"/>
      <c r="AN267" s="187">
        <f t="shared" si="141"/>
        <v>7780</v>
      </c>
      <c r="AO267" s="179">
        <f t="shared" si="142"/>
        <v>46.655999999999999</v>
      </c>
      <c r="AQ267" s="210">
        <f t="shared" si="143"/>
        <v>-0.4809571071863889</v>
      </c>
      <c r="AS267" s="41"/>
      <c r="AT267" s="187">
        <f t="shared" si="144"/>
        <v>7771</v>
      </c>
      <c r="AU267" s="179">
        <f t="shared" si="145"/>
        <v>42.848999999999997</v>
      </c>
      <c r="AW267" s="210">
        <f t="shared" si="146"/>
        <v>-0.36784230274855739</v>
      </c>
      <c r="AY267" s="41"/>
      <c r="AZ267" s="187">
        <f t="shared" si="147"/>
        <v>7764</v>
      </c>
      <c r="BA267" s="179">
        <f t="shared" si="148"/>
        <v>40</v>
      </c>
      <c r="BC267" s="210">
        <f t="shared" si="149"/>
        <v>-0.26623212633777527</v>
      </c>
      <c r="BE267" s="41"/>
      <c r="BF267" s="187">
        <f t="shared" si="150"/>
        <v>7759</v>
      </c>
      <c r="BG267" s="179">
        <f t="shared" si="151"/>
        <v>38.024999999999999</v>
      </c>
      <c r="BI267" s="210">
        <f t="shared" si="152"/>
        <v>-0.17400090212174163</v>
      </c>
      <c r="BK267" s="41"/>
      <c r="BL267" s="187">
        <f t="shared" si="153"/>
        <v>7755</v>
      </c>
      <c r="BM267" s="179">
        <f t="shared" si="154"/>
        <v>36.481000000000002</v>
      </c>
    </row>
    <row r="268" spans="1:65" ht="15" customHeight="1">
      <c r="A268" s="21">
        <f t="shared" si="123"/>
        <v>2007</v>
      </c>
      <c r="B268" s="176">
        <f t="shared" si="123"/>
        <v>7433</v>
      </c>
      <c r="C268" s="209">
        <f t="shared" si="124"/>
        <v>-0.12387243853432089</v>
      </c>
      <c r="D268" s="22">
        <v>14</v>
      </c>
      <c r="E268" s="347" t="s">
        <v>10</v>
      </c>
      <c r="F268" s="348"/>
      <c r="G268" s="349">
        <f>SUM(J255:J274)/D274</f>
        <v>2.2848601979847829</v>
      </c>
      <c r="H268" s="350"/>
      <c r="I268" s="179">
        <f t="shared" si="125"/>
        <v>7613</v>
      </c>
      <c r="J268" s="180">
        <f t="shared" si="126"/>
        <v>2.4216332570967309</v>
      </c>
      <c r="K268" s="179">
        <f t="shared" si="127"/>
        <v>32.4</v>
      </c>
      <c r="M268" s="210">
        <f t="shared" si="128"/>
        <v>-1.219747499216022</v>
      </c>
      <c r="P268" s="187">
        <f t="shared" si="129"/>
        <v>7698</v>
      </c>
      <c r="Q268" s="179">
        <f t="shared" si="130"/>
        <v>70.224999999999994</v>
      </c>
      <c r="S268" s="210">
        <f t="shared" si="131"/>
        <v>-1.0631916438541531</v>
      </c>
      <c r="V268" s="187">
        <f t="shared" si="132"/>
        <v>7668</v>
      </c>
      <c r="W268" s="179">
        <f t="shared" si="133"/>
        <v>55.225000000000001</v>
      </c>
      <c r="Y268" s="210">
        <f t="shared" si="134"/>
        <v>-0.86585546726745199</v>
      </c>
      <c r="AB268" s="187">
        <f t="shared" si="135"/>
        <v>7648</v>
      </c>
      <c r="AC268" s="179">
        <f t="shared" si="136"/>
        <v>46.225000000000001</v>
      </c>
      <c r="AE268" s="210">
        <f t="shared" si="137"/>
        <v>-0.70111642649114903</v>
      </c>
      <c r="AH268" s="187">
        <f t="shared" si="138"/>
        <v>7636</v>
      </c>
      <c r="AI268" s="179">
        <f t="shared" si="139"/>
        <v>41.209000000000003</v>
      </c>
      <c r="AK268" s="210">
        <f t="shared" si="140"/>
        <v>-0.55971669441202221</v>
      </c>
      <c r="AN268" s="187">
        <f t="shared" si="141"/>
        <v>7629</v>
      </c>
      <c r="AO268" s="179">
        <f t="shared" si="142"/>
        <v>38.415999999999997</v>
      </c>
      <c r="AQ268" s="210">
        <f t="shared" si="143"/>
        <v>-0.43585635683133295</v>
      </c>
      <c r="AT268" s="187">
        <f t="shared" si="144"/>
        <v>7623</v>
      </c>
      <c r="AU268" s="179">
        <f t="shared" si="145"/>
        <v>36.1</v>
      </c>
      <c r="AW268" s="210">
        <f t="shared" si="146"/>
        <v>-0.32566045254846465</v>
      </c>
      <c r="AZ268" s="187">
        <f t="shared" si="147"/>
        <v>7619</v>
      </c>
      <c r="BA268" s="179">
        <f t="shared" si="148"/>
        <v>34.595999999999997</v>
      </c>
      <c r="BC268" s="210">
        <f t="shared" si="149"/>
        <v>-0.2264113629374552</v>
      </c>
      <c r="BF268" s="187">
        <f t="shared" si="150"/>
        <v>7616</v>
      </c>
      <c r="BG268" s="179">
        <f t="shared" si="151"/>
        <v>33.488999999999997</v>
      </c>
      <c r="BI268" s="210">
        <f t="shared" si="152"/>
        <v>-0.13612937151223814</v>
      </c>
      <c r="BL268" s="187">
        <f t="shared" si="153"/>
        <v>7614</v>
      </c>
      <c r="BM268" s="179">
        <f t="shared" si="154"/>
        <v>32.761000000000003</v>
      </c>
    </row>
    <row r="269" spans="1:65" ht="15" customHeight="1">
      <c r="A269" s="21">
        <f t="shared" si="123"/>
        <v>2008</v>
      </c>
      <c r="B269" s="176">
        <f t="shared" si="123"/>
        <v>7348</v>
      </c>
      <c r="C269" s="209">
        <f t="shared" si="124"/>
        <v>-9.9510606022198092E-2</v>
      </c>
      <c r="D269" s="22">
        <v>15</v>
      </c>
      <c r="E269" s="347" t="s">
        <v>11</v>
      </c>
      <c r="F269" s="348"/>
      <c r="G269" s="349">
        <f>SUM(J265:J274)/10</f>
        <v>2.705219517564629</v>
      </c>
      <c r="H269" s="350"/>
      <c r="I269" s="179">
        <f t="shared" si="125"/>
        <v>7472</v>
      </c>
      <c r="J269" s="180">
        <f t="shared" si="126"/>
        <v>1.6875340228633642</v>
      </c>
      <c r="K269" s="179">
        <f t="shared" si="127"/>
        <v>15.375999999999999</v>
      </c>
      <c r="M269" s="210">
        <f t="shared" si="128"/>
        <v>-1.1702527243865297</v>
      </c>
      <c r="P269" s="187">
        <f t="shared" si="129"/>
        <v>7329</v>
      </c>
      <c r="Q269" s="179">
        <f t="shared" si="130"/>
        <v>0.36099999999999999</v>
      </c>
      <c r="S269" s="210">
        <f t="shared" si="131"/>
        <v>-1.0191140950292634</v>
      </c>
      <c r="V269" s="187">
        <f t="shared" si="132"/>
        <v>7466</v>
      </c>
      <c r="W269" s="179">
        <f t="shared" si="133"/>
        <v>13.923999999999999</v>
      </c>
      <c r="Y269" s="210">
        <f t="shared" si="134"/>
        <v>-0.82753437126836393</v>
      </c>
      <c r="AB269" s="187">
        <f t="shared" si="135"/>
        <v>7474</v>
      </c>
      <c r="AC269" s="179">
        <f t="shared" si="136"/>
        <v>15.875999999999999</v>
      </c>
      <c r="AE269" s="210">
        <f t="shared" si="137"/>
        <v>-0.66682280258166804</v>
      </c>
      <c r="AH269" s="187">
        <f t="shared" si="138"/>
        <v>7475</v>
      </c>
      <c r="AI269" s="179">
        <f t="shared" si="139"/>
        <v>16.129000000000001</v>
      </c>
      <c r="AK269" s="210">
        <f t="shared" si="140"/>
        <v>-0.52839883821413514</v>
      </c>
      <c r="AN269" s="187">
        <f t="shared" si="141"/>
        <v>7475</v>
      </c>
      <c r="AO269" s="179">
        <f t="shared" si="142"/>
        <v>16.129000000000001</v>
      </c>
      <c r="AQ269" s="210">
        <f t="shared" si="143"/>
        <v>-0.40682694952795329</v>
      </c>
      <c r="AT269" s="187">
        <f t="shared" si="144"/>
        <v>7474</v>
      </c>
      <c r="AU269" s="179">
        <f t="shared" si="145"/>
        <v>15.875999999999999</v>
      </c>
      <c r="AW269" s="210">
        <f t="shared" si="146"/>
        <v>-0.29844565351859292</v>
      </c>
      <c r="AZ269" s="187">
        <f t="shared" si="147"/>
        <v>7474</v>
      </c>
      <c r="BA269" s="179">
        <f t="shared" si="148"/>
        <v>15.875999999999999</v>
      </c>
      <c r="BC269" s="210">
        <f t="shared" si="149"/>
        <v>-0.20067069546215124</v>
      </c>
      <c r="BF269" s="187">
        <f t="shared" si="150"/>
        <v>7473</v>
      </c>
      <c r="BG269" s="179">
        <f t="shared" si="151"/>
        <v>15.625</v>
      </c>
      <c r="BI269" s="210">
        <f t="shared" si="152"/>
        <v>-0.11160996717785755</v>
      </c>
      <c r="BL269" s="187">
        <f t="shared" si="153"/>
        <v>7473</v>
      </c>
      <c r="BM269" s="179">
        <f t="shared" si="154"/>
        <v>15.625</v>
      </c>
    </row>
    <row r="270" spans="1:65" ht="15" customHeight="1">
      <c r="A270" s="21">
        <f t="shared" si="123"/>
        <v>2009</v>
      </c>
      <c r="B270" s="176">
        <f t="shared" si="123"/>
        <v>7308</v>
      </c>
      <c r="C270" s="209">
        <f t="shared" si="124"/>
        <v>-8.8056855391182798E-2</v>
      </c>
      <c r="D270" s="22">
        <v>16</v>
      </c>
      <c r="G270" s="27"/>
      <c r="H270" s="77"/>
      <c r="I270" s="179">
        <f t="shared" si="125"/>
        <v>7331</v>
      </c>
      <c r="J270" s="180">
        <f t="shared" si="126"/>
        <v>0.31472359058565952</v>
      </c>
      <c r="K270" s="179">
        <f t="shared" si="127"/>
        <v>0.52900000000000003</v>
      </c>
      <c r="M270" s="210">
        <f t="shared" si="128"/>
        <v>-1.1474024528375417</v>
      </c>
      <c r="P270" s="187">
        <f t="shared" si="129"/>
        <v>6914</v>
      </c>
      <c r="Q270" s="179">
        <f t="shared" si="130"/>
        <v>155.23599999999999</v>
      </c>
      <c r="S270" s="210">
        <f t="shared" si="131"/>
        <v>-0.99868522673327886</v>
      </c>
      <c r="V270" s="187">
        <f t="shared" si="132"/>
        <v>7254</v>
      </c>
      <c r="W270" s="179">
        <f t="shared" si="133"/>
        <v>2.9159999999999999</v>
      </c>
      <c r="Y270" s="210">
        <f t="shared" si="134"/>
        <v>-0.80969944683019612</v>
      </c>
      <c r="AB270" s="187">
        <f t="shared" si="135"/>
        <v>7295</v>
      </c>
      <c r="AC270" s="179">
        <f t="shared" si="136"/>
        <v>0.16900000000000001</v>
      </c>
      <c r="AE270" s="210">
        <f t="shared" si="137"/>
        <v>-0.65081565272380459</v>
      </c>
      <c r="AH270" s="187">
        <f t="shared" si="138"/>
        <v>7310</v>
      </c>
      <c r="AI270" s="179">
        <f t="shared" si="139"/>
        <v>4.0000000000000001E-3</v>
      </c>
      <c r="AK270" s="210">
        <f t="shared" si="140"/>
        <v>-0.51374906820146815</v>
      </c>
      <c r="AN270" s="187">
        <f t="shared" si="141"/>
        <v>7318</v>
      </c>
      <c r="AO270" s="179">
        <f t="shared" si="142"/>
        <v>0.1</v>
      </c>
      <c r="AQ270" s="210">
        <f t="shared" si="143"/>
        <v>-0.39322505321366247</v>
      </c>
      <c r="AT270" s="187">
        <f t="shared" si="144"/>
        <v>7323</v>
      </c>
      <c r="AU270" s="179">
        <f t="shared" si="145"/>
        <v>0.22500000000000001</v>
      </c>
      <c r="AW270" s="210">
        <f t="shared" si="146"/>
        <v>-0.28567715061003573</v>
      </c>
      <c r="AZ270" s="187">
        <f t="shared" si="147"/>
        <v>7327</v>
      </c>
      <c r="BA270" s="179">
        <f t="shared" si="148"/>
        <v>0.36099999999999999</v>
      </c>
      <c r="BC270" s="210">
        <f t="shared" si="149"/>
        <v>-0.18858084258965091</v>
      </c>
      <c r="BF270" s="187">
        <f t="shared" si="150"/>
        <v>7329</v>
      </c>
      <c r="BG270" s="179">
        <f t="shared" si="151"/>
        <v>0.441</v>
      </c>
      <c r="BI270" s="210">
        <f t="shared" si="152"/>
        <v>-0.10008345855698265</v>
      </c>
      <c r="BL270" s="187">
        <f t="shared" si="153"/>
        <v>7331</v>
      </c>
      <c r="BM270" s="179">
        <f t="shared" si="154"/>
        <v>0.52900000000000003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7311</v>
      </c>
      <c r="C271" s="209">
        <f t="shared" si="124"/>
        <v>-8.8915677174907753E-2</v>
      </c>
      <c r="D271" s="22">
        <v>17</v>
      </c>
      <c r="H271" s="77"/>
      <c r="I271" s="179">
        <f t="shared" si="125"/>
        <v>7189</v>
      </c>
      <c r="J271" s="180">
        <f t="shared" si="126"/>
        <v>1.6687183695800849</v>
      </c>
      <c r="K271" s="179">
        <f t="shared" si="127"/>
        <v>14.884</v>
      </c>
      <c r="M271" s="210">
        <f t="shared" si="128"/>
        <v>-1.1491068178609398</v>
      </c>
      <c r="P271" s="187">
        <f t="shared" si="129"/>
        <v>6457</v>
      </c>
      <c r="Q271" s="179">
        <f t="shared" si="130"/>
        <v>729.31600000000003</v>
      </c>
      <c r="S271" s="210">
        <f t="shared" si="131"/>
        <v>-1.0002106860244515</v>
      </c>
      <c r="V271" s="187">
        <f t="shared" si="132"/>
        <v>7030</v>
      </c>
      <c r="W271" s="179">
        <f t="shared" si="133"/>
        <v>78.960999999999999</v>
      </c>
      <c r="Y271" s="210">
        <f t="shared" si="134"/>
        <v>-0.8110328066242154</v>
      </c>
      <c r="AB271" s="187">
        <f t="shared" si="135"/>
        <v>7110</v>
      </c>
      <c r="AC271" s="179">
        <f t="shared" si="136"/>
        <v>40.401000000000003</v>
      </c>
      <c r="AE271" s="210">
        <f t="shared" si="137"/>
        <v>-0.65201337581471186</v>
      </c>
      <c r="AH271" s="187">
        <f t="shared" si="138"/>
        <v>7142</v>
      </c>
      <c r="AI271" s="179">
        <f t="shared" si="139"/>
        <v>28.561</v>
      </c>
      <c r="AK271" s="210">
        <f t="shared" si="140"/>
        <v>-0.51484591334188012</v>
      </c>
      <c r="AN271" s="187">
        <f t="shared" si="141"/>
        <v>7160</v>
      </c>
      <c r="AO271" s="179">
        <f t="shared" si="142"/>
        <v>22.800999999999998</v>
      </c>
      <c r="AQ271" s="210">
        <f t="shared" si="143"/>
        <v>-0.39424393558793802</v>
      </c>
      <c r="AT271" s="187">
        <f t="shared" si="144"/>
        <v>7171</v>
      </c>
      <c r="AU271" s="179">
        <f t="shared" si="145"/>
        <v>19.600000000000001</v>
      </c>
      <c r="AW271" s="210">
        <f t="shared" si="146"/>
        <v>-0.2866339737434267</v>
      </c>
      <c r="AZ271" s="187">
        <f t="shared" si="147"/>
        <v>7179</v>
      </c>
      <c r="BA271" s="179">
        <f t="shared" si="148"/>
        <v>17.423999999999999</v>
      </c>
      <c r="BC271" s="210">
        <f t="shared" si="149"/>
        <v>-0.18948709418640172</v>
      </c>
      <c r="BF271" s="187">
        <f t="shared" si="150"/>
        <v>7184</v>
      </c>
      <c r="BG271" s="179">
        <f t="shared" si="151"/>
        <v>16.129000000000001</v>
      </c>
      <c r="BI271" s="210">
        <f t="shared" si="152"/>
        <v>-0.10094770682286322</v>
      </c>
      <c r="BL271" s="187">
        <f t="shared" si="153"/>
        <v>7189</v>
      </c>
      <c r="BM271" s="179">
        <f t="shared" si="154"/>
        <v>14.884</v>
      </c>
    </row>
    <row r="272" spans="1:65" ht="15" customHeight="1">
      <c r="A272" s="21">
        <f t="shared" si="155"/>
        <v>2011</v>
      </c>
      <c r="B272" s="176">
        <f t="shared" si="155"/>
        <v>7237</v>
      </c>
      <c r="C272" s="209">
        <f t="shared" si="124"/>
        <v>-6.7740177291187698E-2</v>
      </c>
      <c r="D272" s="22">
        <v>18</v>
      </c>
      <c r="E272" s="52"/>
      <c r="F272" s="27"/>
      <c r="G272" s="27"/>
      <c r="H272" s="77"/>
      <c r="I272" s="179">
        <f t="shared" si="125"/>
        <v>7047</v>
      </c>
      <c r="J272" s="180">
        <f t="shared" si="126"/>
        <v>2.6253972640596932</v>
      </c>
      <c r="K272" s="179">
        <f t="shared" si="127"/>
        <v>36.1</v>
      </c>
      <c r="M272" s="210">
        <f t="shared" si="128"/>
        <v>-1.107495067407803</v>
      </c>
      <c r="N272" s="52"/>
      <c r="O272" s="27"/>
      <c r="P272" s="187">
        <f t="shared" si="129"/>
        <v>5963</v>
      </c>
      <c r="Q272" s="179">
        <f t="shared" si="130"/>
        <v>1623.076</v>
      </c>
      <c r="S272" s="210">
        <f t="shared" si="131"/>
        <v>-0.96288970994271095</v>
      </c>
      <c r="T272" s="52"/>
      <c r="U272" s="27"/>
      <c r="V272" s="187">
        <f t="shared" si="132"/>
        <v>6796</v>
      </c>
      <c r="W272" s="179">
        <f t="shared" si="133"/>
        <v>194.48099999999999</v>
      </c>
      <c r="Y272" s="210">
        <f t="shared" si="134"/>
        <v>-0.77833876651153322</v>
      </c>
      <c r="Z272" s="52"/>
      <c r="AA272" s="27"/>
      <c r="AB272" s="187">
        <f t="shared" si="135"/>
        <v>6920</v>
      </c>
      <c r="AC272" s="179">
        <f t="shared" si="136"/>
        <v>100.489</v>
      </c>
      <c r="AE272" s="210">
        <f t="shared" si="137"/>
        <v>-0.62259870513446014</v>
      </c>
      <c r="AF272" s="52"/>
      <c r="AG272" s="27"/>
      <c r="AH272" s="187">
        <f t="shared" si="138"/>
        <v>6971</v>
      </c>
      <c r="AI272" s="179">
        <f t="shared" si="139"/>
        <v>70.756</v>
      </c>
      <c r="AK272" s="210">
        <f t="shared" si="140"/>
        <v>-0.48787693193021936</v>
      </c>
      <c r="AL272" s="52"/>
      <c r="AM272" s="27"/>
      <c r="AN272" s="187">
        <f t="shared" si="141"/>
        <v>6999</v>
      </c>
      <c r="AO272" s="179">
        <f t="shared" si="142"/>
        <v>56.643999999999998</v>
      </c>
      <c r="AQ272" s="210">
        <f t="shared" si="143"/>
        <v>-0.36916902337792279</v>
      </c>
      <c r="AR272" s="52"/>
      <c r="AS272" s="27"/>
      <c r="AT272" s="187">
        <f t="shared" si="144"/>
        <v>7017</v>
      </c>
      <c r="AU272" s="179">
        <f t="shared" si="145"/>
        <v>48.4</v>
      </c>
      <c r="AW272" s="210">
        <f t="shared" si="146"/>
        <v>-0.26306922479083455</v>
      </c>
      <c r="AX272" s="52"/>
      <c r="AY272" s="27"/>
      <c r="AZ272" s="187">
        <f t="shared" si="147"/>
        <v>7030</v>
      </c>
      <c r="BA272" s="179">
        <f t="shared" si="148"/>
        <v>42.848999999999997</v>
      </c>
      <c r="BC272" s="210">
        <f t="shared" si="149"/>
        <v>-0.16715458338817327</v>
      </c>
      <c r="BD272" s="52"/>
      <c r="BE272" s="27"/>
      <c r="BF272" s="187">
        <f t="shared" si="150"/>
        <v>7039</v>
      </c>
      <c r="BG272" s="179">
        <f t="shared" si="151"/>
        <v>39.204000000000001</v>
      </c>
      <c r="BI272" s="210">
        <f t="shared" si="152"/>
        <v>-7.9639767355057581E-2</v>
      </c>
      <c r="BJ272" s="52"/>
      <c r="BK272" s="27"/>
      <c r="BL272" s="187">
        <f t="shared" si="153"/>
        <v>7047</v>
      </c>
      <c r="BM272" s="179">
        <f t="shared" si="154"/>
        <v>36.1</v>
      </c>
    </row>
    <row r="273" spans="1:70" s="27" customFormat="1" ht="15" customHeight="1">
      <c r="A273" s="21">
        <f t="shared" si="155"/>
        <v>2012</v>
      </c>
      <c r="B273" s="176">
        <f t="shared" si="155"/>
        <v>7175</v>
      </c>
      <c r="C273" s="209">
        <f t="shared" si="124"/>
        <v>-5.0010420574661422E-2</v>
      </c>
      <c r="D273" s="22">
        <v>19</v>
      </c>
      <c r="E273" s="52"/>
      <c r="H273" s="34"/>
      <c r="I273" s="179">
        <f t="shared" si="125"/>
        <v>6906</v>
      </c>
      <c r="J273" s="180">
        <f t="shared" si="126"/>
        <v>3.7491289198606275</v>
      </c>
      <c r="K273" s="179">
        <f t="shared" si="127"/>
        <v>72.361000000000004</v>
      </c>
      <c r="M273" s="210">
        <f t="shared" si="128"/>
        <v>-1.0732909963693329</v>
      </c>
      <c r="N273" s="52"/>
      <c r="P273" s="187">
        <f t="shared" si="129"/>
        <v>5442</v>
      </c>
      <c r="Q273" s="179">
        <f t="shared" si="130"/>
        <v>3003.2890000000002</v>
      </c>
      <c r="S273" s="210">
        <f t="shared" si="131"/>
        <v>-0.93209439704728025</v>
      </c>
      <c r="T273" s="52"/>
      <c r="V273" s="187">
        <f t="shared" si="132"/>
        <v>6553</v>
      </c>
      <c r="W273" s="179">
        <f t="shared" si="133"/>
        <v>386.88400000000001</v>
      </c>
      <c r="Y273" s="210">
        <f t="shared" si="134"/>
        <v>-0.75124885528144658</v>
      </c>
      <c r="Z273" s="52"/>
      <c r="AB273" s="187">
        <f t="shared" si="135"/>
        <v>6725</v>
      </c>
      <c r="AC273" s="179">
        <f t="shared" si="136"/>
        <v>202.5</v>
      </c>
      <c r="AE273" s="210">
        <f t="shared" si="137"/>
        <v>-0.59815380734784718</v>
      </c>
      <c r="AF273" s="52"/>
      <c r="AH273" s="187">
        <f t="shared" si="138"/>
        <v>6796</v>
      </c>
      <c r="AI273" s="179">
        <f t="shared" si="139"/>
        <v>143.64099999999999</v>
      </c>
      <c r="AK273" s="210">
        <f t="shared" si="140"/>
        <v>-0.46541487058538344</v>
      </c>
      <c r="AL273" s="52"/>
      <c r="AN273" s="187">
        <f t="shared" si="141"/>
        <v>6836</v>
      </c>
      <c r="AO273" s="179">
        <f t="shared" si="142"/>
        <v>114.92100000000001</v>
      </c>
      <c r="AQ273" s="210">
        <f t="shared" si="143"/>
        <v>-0.34824862394503819</v>
      </c>
      <c r="AR273" s="52"/>
      <c r="AT273" s="187">
        <f t="shared" si="144"/>
        <v>6862</v>
      </c>
      <c r="AU273" s="179">
        <f t="shared" si="145"/>
        <v>97.968999999999994</v>
      </c>
      <c r="AW273" s="210">
        <f t="shared" si="146"/>
        <v>-0.24338181355520097</v>
      </c>
      <c r="AX273" s="52"/>
      <c r="AZ273" s="187">
        <f t="shared" si="147"/>
        <v>6880</v>
      </c>
      <c r="BA273" s="179">
        <f t="shared" si="148"/>
        <v>87.025000000000006</v>
      </c>
      <c r="BC273" s="210">
        <f t="shared" si="149"/>
        <v>-0.14847575580123351</v>
      </c>
      <c r="BD273" s="52"/>
      <c r="BF273" s="187">
        <f t="shared" si="150"/>
        <v>6894</v>
      </c>
      <c r="BG273" s="179">
        <f t="shared" si="151"/>
        <v>78.960999999999999</v>
      </c>
      <c r="BI273" s="210">
        <f t="shared" si="152"/>
        <v>-6.1801271985965696E-2</v>
      </c>
      <c r="BJ273" s="52"/>
      <c r="BL273" s="187">
        <f t="shared" si="153"/>
        <v>6904</v>
      </c>
      <c r="BM273" s="179">
        <f t="shared" si="154"/>
        <v>73.441000000000003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7175</v>
      </c>
      <c r="C274" s="212">
        <f t="shared" si="124"/>
        <v>-5.0010420574661422E-2</v>
      </c>
      <c r="D274" s="31">
        <v>20</v>
      </c>
      <c r="E274" s="53"/>
      <c r="F274" s="32"/>
      <c r="G274" s="32"/>
      <c r="H274" s="80"/>
      <c r="I274" s="185">
        <f t="shared" si="125"/>
        <v>6764</v>
      </c>
      <c r="J274" s="186">
        <f t="shared" si="126"/>
        <v>5.7282229965156795</v>
      </c>
      <c r="K274" s="185">
        <f t="shared" si="127"/>
        <v>168.92099999999999</v>
      </c>
      <c r="M274" s="213">
        <f t="shared" si="128"/>
        <v>-1.0732909963693329</v>
      </c>
      <c r="N274" s="53"/>
      <c r="O274" s="32"/>
      <c r="P274" s="207">
        <f t="shared" si="129"/>
        <v>4906</v>
      </c>
      <c r="Q274" s="185">
        <f t="shared" si="130"/>
        <v>5148.3609999999999</v>
      </c>
      <c r="S274" s="213">
        <f t="shared" si="131"/>
        <v>-0.93209439704728025</v>
      </c>
      <c r="T274" s="53"/>
      <c r="U274" s="32"/>
      <c r="V274" s="207">
        <f t="shared" si="132"/>
        <v>6302</v>
      </c>
      <c r="W274" s="185">
        <f t="shared" si="133"/>
        <v>762.12900000000002</v>
      </c>
      <c r="Y274" s="213">
        <f t="shared" si="134"/>
        <v>-0.75124885528144658</v>
      </c>
      <c r="Z274" s="53"/>
      <c r="AA274" s="32"/>
      <c r="AB274" s="207">
        <f t="shared" si="135"/>
        <v>6526</v>
      </c>
      <c r="AC274" s="185">
        <f t="shared" si="136"/>
        <v>421.20100000000002</v>
      </c>
      <c r="AE274" s="213">
        <f t="shared" si="137"/>
        <v>-0.59815380734784718</v>
      </c>
      <c r="AF274" s="53"/>
      <c r="AG274" s="32"/>
      <c r="AH274" s="207">
        <f t="shared" si="138"/>
        <v>6619</v>
      </c>
      <c r="AI274" s="185">
        <f t="shared" si="139"/>
        <v>309.13600000000002</v>
      </c>
      <c r="AK274" s="213">
        <f t="shared" si="140"/>
        <v>-0.46541487058538344</v>
      </c>
      <c r="AL274" s="53"/>
      <c r="AM274" s="32"/>
      <c r="AN274" s="207">
        <f t="shared" si="141"/>
        <v>6672</v>
      </c>
      <c r="AO274" s="185">
        <f t="shared" si="142"/>
        <v>253.00899999999999</v>
      </c>
      <c r="AQ274" s="213">
        <f t="shared" si="143"/>
        <v>-0.34824862394503819</v>
      </c>
      <c r="AR274" s="53"/>
      <c r="AS274" s="32"/>
      <c r="AT274" s="207">
        <f t="shared" si="144"/>
        <v>6706</v>
      </c>
      <c r="AU274" s="185">
        <f t="shared" si="145"/>
        <v>219.96100000000001</v>
      </c>
      <c r="AW274" s="213">
        <f t="shared" si="146"/>
        <v>-0.24338181355520097</v>
      </c>
      <c r="AX274" s="53"/>
      <c r="AY274" s="32"/>
      <c r="AZ274" s="207">
        <f t="shared" si="147"/>
        <v>6730</v>
      </c>
      <c r="BA274" s="185">
        <f t="shared" si="148"/>
        <v>198.02500000000001</v>
      </c>
      <c r="BC274" s="213">
        <f t="shared" si="149"/>
        <v>-0.14847575580123351</v>
      </c>
      <c r="BD274" s="53"/>
      <c r="BE274" s="32"/>
      <c r="BF274" s="207">
        <f t="shared" si="150"/>
        <v>6748</v>
      </c>
      <c r="BG274" s="185">
        <f t="shared" si="151"/>
        <v>182.32900000000001</v>
      </c>
      <c r="BI274" s="213">
        <f t="shared" si="152"/>
        <v>-6.1801271985965696E-2</v>
      </c>
      <c r="BJ274" s="53"/>
      <c r="BK274" s="32"/>
      <c r="BL274" s="207">
        <f t="shared" si="153"/>
        <v>6762</v>
      </c>
      <c r="BM274" s="185">
        <f t="shared" si="154"/>
        <v>170.56899999999999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6622</v>
      </c>
      <c r="C275" s="54"/>
      <c r="D275" s="22">
        <v>21</v>
      </c>
      <c r="E275" s="55"/>
      <c r="F275" s="82"/>
      <c r="G275" s="27"/>
      <c r="H275" s="34"/>
      <c r="I275" s="179">
        <f t="shared" si="125"/>
        <v>6622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6481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6481</v>
      </c>
      <c r="J276" s="187"/>
      <c r="K276" s="187"/>
      <c r="M276" s="200" t="str">
        <f>E258</f>
        <v>max(y) =</v>
      </c>
      <c r="N276" s="200">
        <f>F258</f>
        <v>9627</v>
      </c>
      <c r="O276" s="200"/>
      <c r="P276" s="200"/>
      <c r="Q276" s="200"/>
      <c r="R276" s="200"/>
      <c r="S276" s="200" t="str">
        <f>M276</f>
        <v>max(y) =</v>
      </c>
      <c r="T276" s="200">
        <f>N276</f>
        <v>9627</v>
      </c>
      <c r="U276" s="200"/>
      <c r="V276" s="200"/>
      <c r="W276" s="200"/>
      <c r="X276" s="200"/>
      <c r="Y276" s="200" t="str">
        <f>S276</f>
        <v>max(y) =</v>
      </c>
      <c r="Z276" s="200">
        <f>T276</f>
        <v>9627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9627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9627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9627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9627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9627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9627</v>
      </c>
    </row>
    <row r="277" spans="1:70" ht="15" customHeight="1" thickTop="1">
      <c r="A277" s="21">
        <f t="shared" si="155"/>
        <v>2016</v>
      </c>
      <c r="B277" s="176">
        <f t="shared" si="156"/>
        <v>6340</v>
      </c>
      <c r="C277" s="54"/>
      <c r="D277" s="22">
        <v>23</v>
      </c>
      <c r="E277" s="200">
        <f>O257</f>
        <v>9628</v>
      </c>
      <c r="F277" s="203">
        <f>O265</f>
        <v>0.68705601542420458</v>
      </c>
      <c r="G277" s="345">
        <f>O266</f>
        <v>15104.334999999999</v>
      </c>
      <c r="H277" s="346"/>
      <c r="I277" s="179">
        <f t="shared" si="125"/>
        <v>6340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6200</v>
      </c>
      <c r="C278" s="54"/>
      <c r="D278" s="22">
        <v>24</v>
      </c>
      <c r="E278" s="200">
        <f>U257</f>
        <v>10000</v>
      </c>
      <c r="F278" s="203">
        <f>U265</f>
        <v>0.8355739239497233</v>
      </c>
      <c r="G278" s="345">
        <f>U266</f>
        <v>2836.5409999999997</v>
      </c>
      <c r="H278" s="346"/>
      <c r="I278" s="179">
        <f t="shared" si="125"/>
        <v>6200</v>
      </c>
      <c r="J278" s="187"/>
      <c r="K278" s="187"/>
      <c r="M278" s="200" t="s">
        <v>60</v>
      </c>
      <c r="N278" s="214">
        <v>560</v>
      </c>
      <c r="O278" s="200"/>
      <c r="P278" s="200"/>
      <c r="Q278" s="200"/>
      <c r="R278" s="200"/>
      <c r="S278" s="200" t="s">
        <v>60</v>
      </c>
      <c r="T278" s="200">
        <f>N278</f>
        <v>560</v>
      </c>
      <c r="U278" s="200"/>
      <c r="V278" s="200"/>
      <c r="W278" s="200"/>
      <c r="X278" s="200"/>
      <c r="Y278" s="200" t="s">
        <v>60</v>
      </c>
      <c r="Z278" s="200">
        <f>T278</f>
        <v>560</v>
      </c>
      <c r="AA278" s="200"/>
      <c r="AB278" s="200"/>
      <c r="AC278" s="200"/>
      <c r="AD278" s="200"/>
      <c r="AE278" s="200" t="s">
        <v>60</v>
      </c>
      <c r="AF278" s="200">
        <f>Z278</f>
        <v>560</v>
      </c>
      <c r="AG278" s="200"/>
      <c r="AH278" s="200"/>
      <c r="AI278" s="200"/>
      <c r="AJ278" s="200"/>
      <c r="AK278" s="200" t="s">
        <v>60</v>
      </c>
      <c r="AL278" s="200">
        <f>AF278</f>
        <v>560</v>
      </c>
      <c r="AM278" s="200"/>
      <c r="AN278" s="200"/>
      <c r="AO278" s="200"/>
      <c r="AP278" s="200"/>
      <c r="AQ278" s="200" t="s">
        <v>60</v>
      </c>
      <c r="AR278" s="200">
        <f>AL278</f>
        <v>560</v>
      </c>
      <c r="AS278" s="200"/>
      <c r="AT278" s="200"/>
      <c r="AU278" s="200"/>
      <c r="AV278" s="200"/>
      <c r="AW278" s="200" t="s">
        <v>60</v>
      </c>
      <c r="AX278" s="200">
        <f>AR278</f>
        <v>560</v>
      </c>
      <c r="AY278" s="200"/>
      <c r="AZ278" s="200"/>
      <c r="BA278" s="200"/>
      <c r="BB278" s="200"/>
      <c r="BC278" s="200" t="s">
        <v>60</v>
      </c>
      <c r="BD278" s="200">
        <f>AX278</f>
        <v>560</v>
      </c>
      <c r="BE278" s="200"/>
      <c r="BF278" s="200"/>
      <c r="BG278" s="200"/>
      <c r="BH278" s="200"/>
      <c r="BI278" s="200" t="s">
        <v>60</v>
      </c>
      <c r="BJ278" s="200">
        <f>BD278</f>
        <v>560</v>
      </c>
    </row>
    <row r="279" spans="1:70" ht="15" customHeight="1">
      <c r="A279" s="21">
        <f t="shared" si="155"/>
        <v>2018</v>
      </c>
      <c r="B279" s="176">
        <f t="shared" si="156"/>
        <v>6060</v>
      </c>
      <c r="C279" s="54"/>
      <c r="D279" s="22">
        <v>25</v>
      </c>
      <c r="E279" s="200">
        <f>AA257</f>
        <v>10560</v>
      </c>
      <c r="F279" s="203">
        <f>AA265</f>
        <v>0.87696062769497307</v>
      </c>
      <c r="G279" s="345">
        <f>AA266</f>
        <v>1801.7580000000003</v>
      </c>
      <c r="H279" s="346"/>
      <c r="I279" s="179">
        <f t="shared" si="125"/>
        <v>6060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5921</v>
      </c>
      <c r="C280" s="54"/>
      <c r="D280" s="22">
        <v>26</v>
      </c>
      <c r="E280" s="200">
        <f>AG257</f>
        <v>11120</v>
      </c>
      <c r="F280" s="203">
        <f>AG265</f>
        <v>0.89646574098716092</v>
      </c>
      <c r="G280" s="345">
        <f>AG266</f>
        <v>1436.0830000000001</v>
      </c>
      <c r="H280" s="346"/>
      <c r="I280" s="179">
        <f t="shared" si="125"/>
        <v>5921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5783</v>
      </c>
      <c r="C281" s="54"/>
      <c r="D281" s="22">
        <v>27</v>
      </c>
      <c r="E281" s="200">
        <f>AM257</f>
        <v>11680</v>
      </c>
      <c r="F281" s="203">
        <f>AM265</f>
        <v>0.90807696002472715</v>
      </c>
      <c r="G281" s="345">
        <f>AM266</f>
        <v>1244.44</v>
      </c>
      <c r="H281" s="346"/>
      <c r="I281" s="179">
        <f t="shared" si="125"/>
        <v>5783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5646</v>
      </c>
      <c r="C282" s="54"/>
      <c r="D282" s="22">
        <v>28</v>
      </c>
      <c r="E282" s="200">
        <f>AS257</f>
        <v>12240</v>
      </c>
      <c r="F282" s="203">
        <f>AS265</f>
        <v>0.91574236620602212</v>
      </c>
      <c r="G282" s="345">
        <f>AS266</f>
        <v>1126.8820000000001</v>
      </c>
      <c r="H282" s="346"/>
      <c r="I282" s="179">
        <f t="shared" si="125"/>
        <v>5646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5510</v>
      </c>
      <c r="C283" s="54"/>
      <c r="D283" s="22">
        <v>29</v>
      </c>
      <c r="E283" s="200">
        <f>AY257</f>
        <v>12800</v>
      </c>
      <c r="F283" s="203">
        <f>AY265</f>
        <v>0.92125175799122694</v>
      </c>
      <c r="G283" s="345">
        <f>AY266</f>
        <v>1046.077</v>
      </c>
      <c r="H283" s="346"/>
      <c r="I283" s="179">
        <f t="shared" si="125"/>
        <v>5510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5375</v>
      </c>
      <c r="C284" s="54"/>
      <c r="D284" s="22">
        <v>30</v>
      </c>
      <c r="E284" s="200">
        <f>BE257</f>
        <v>13360</v>
      </c>
      <c r="F284" s="203">
        <f>BE265</f>
        <v>0.92534353255667745</v>
      </c>
      <c r="G284" s="345">
        <f>BE266</f>
        <v>987.846</v>
      </c>
      <c r="H284" s="346"/>
      <c r="I284" s="179">
        <f t="shared" si="125"/>
        <v>5375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5241</v>
      </c>
      <c r="C285" s="54"/>
      <c r="D285" s="22">
        <v>31</v>
      </c>
      <c r="E285" s="200">
        <f>BK257</f>
        <v>13920</v>
      </c>
      <c r="F285" s="203">
        <f>BK265</f>
        <v>0.92848895580463608</v>
      </c>
      <c r="G285" s="345">
        <f>BK266</f>
        <v>944.08299999999997</v>
      </c>
      <c r="H285" s="346"/>
      <c r="I285" s="179">
        <f t="shared" si="125"/>
        <v>5241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5109</v>
      </c>
      <c r="C286" s="54"/>
      <c r="D286" s="22">
        <v>32</v>
      </c>
      <c r="E286" s="66"/>
      <c r="F286" s="203"/>
      <c r="G286" s="215"/>
      <c r="H286" s="34"/>
      <c r="I286" s="179">
        <f t="shared" si="125"/>
        <v>5109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4978</v>
      </c>
      <c r="C287" s="54"/>
      <c r="D287" s="22">
        <v>33</v>
      </c>
      <c r="E287" s="66"/>
      <c r="F287" s="203"/>
      <c r="G287" s="215"/>
      <c r="H287" s="34"/>
      <c r="I287" s="179">
        <f t="shared" si="125"/>
        <v>4978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4849</v>
      </c>
      <c r="C288" s="54"/>
      <c r="D288" s="22">
        <v>34</v>
      </c>
      <c r="E288" s="66"/>
      <c r="F288" s="203"/>
      <c r="G288" s="215"/>
      <c r="H288" s="34"/>
      <c r="I288" s="179">
        <f t="shared" si="125"/>
        <v>4849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4721</v>
      </c>
      <c r="C289" s="54"/>
      <c r="D289" s="22">
        <v>35</v>
      </c>
      <c r="E289" s="66"/>
      <c r="F289" s="203"/>
      <c r="G289" s="215"/>
      <c r="H289" s="34"/>
      <c r="I289" s="179">
        <f t="shared" si="125"/>
        <v>4721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4595</v>
      </c>
      <c r="C290" s="54"/>
      <c r="D290" s="22">
        <v>36</v>
      </c>
      <c r="E290" s="66"/>
      <c r="F290" s="203"/>
      <c r="G290" s="215"/>
      <c r="H290" s="34"/>
      <c r="I290" s="179">
        <f t="shared" si="125"/>
        <v>4595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4471</v>
      </c>
      <c r="C291" s="54"/>
      <c r="D291" s="22">
        <v>37</v>
      </c>
      <c r="E291" s="55"/>
      <c r="F291" s="82"/>
      <c r="G291" s="27"/>
      <c r="H291" s="34"/>
      <c r="I291" s="179">
        <f t="shared" si="125"/>
        <v>4471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4348</v>
      </c>
      <c r="C292" s="54"/>
      <c r="D292" s="22">
        <v>38</v>
      </c>
      <c r="E292" s="55"/>
      <c r="F292" s="82"/>
      <c r="G292" s="27"/>
      <c r="H292" s="34"/>
      <c r="I292" s="179">
        <f t="shared" si="125"/>
        <v>4348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4228</v>
      </c>
      <c r="C293" s="54"/>
      <c r="D293" s="22">
        <v>39</v>
      </c>
      <c r="E293" s="55"/>
      <c r="F293" s="82"/>
      <c r="G293" s="27"/>
      <c r="H293" s="34"/>
      <c r="I293" s="179">
        <f t="shared" si="125"/>
        <v>4228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4109</v>
      </c>
      <c r="C294" s="54"/>
      <c r="D294" s="22">
        <v>40</v>
      </c>
      <c r="E294" s="55"/>
      <c r="F294" s="82"/>
      <c r="G294" s="27"/>
      <c r="H294" s="34"/>
      <c r="I294" s="179">
        <f t="shared" si="125"/>
        <v>4109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3992</v>
      </c>
      <c r="C295" s="195"/>
      <c r="D295" s="35">
        <v>41</v>
      </c>
      <c r="E295" s="56"/>
      <c r="F295" s="84"/>
      <c r="G295" s="11"/>
      <c r="H295" s="37"/>
      <c r="I295" s="189">
        <f t="shared" si="125"/>
        <v>3992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3878</v>
      </c>
      <c r="C296" s="195"/>
      <c r="D296" s="35">
        <v>42</v>
      </c>
      <c r="E296" s="56"/>
      <c r="F296" s="84"/>
      <c r="G296" s="11"/>
      <c r="H296" s="37"/>
      <c r="I296" s="189">
        <f t="shared" si="125"/>
        <v>3878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0.90512576413478563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0.57808825246215689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0.78807431206877743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0.84062711688908875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0.86492080591555232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0.87927977935127044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0.88871774953109828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0.89568753562410075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0.90068410840051272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0.90461149144538433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9627</v>
      </c>
      <c r="C300" s="191">
        <f t="shared" ref="C300:C319" si="159">LN($F$302-B300)</f>
        <v>8.3832045514129199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9336</v>
      </c>
      <c r="J300" s="180">
        <f t="shared" ref="J300:J319" si="161">ABS(B300-I300)/B300*100</f>
        <v>3.0227485197880961</v>
      </c>
      <c r="K300" s="179">
        <f t="shared" ref="K300:K319" si="162">(B300-I300)^2/1000</f>
        <v>84.680999999999997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9500</v>
      </c>
      <c r="Q300" s="179">
        <f t="shared" ref="Q300:Q319" si="165">($B300-P300)^2/1000</f>
        <v>16.129000000000001</v>
      </c>
      <c r="S300" s="218">
        <f t="shared" ref="S300:S319" si="166">LN(U$302-$B300)</f>
        <v>5.9215784196438159</v>
      </c>
      <c r="T300" s="98" t="s">
        <v>63</v>
      </c>
      <c r="U300" s="57"/>
      <c r="V300" s="187">
        <f t="shared" ref="V300:V319" si="167">ROUND(U$302-U$307*U$308^$D300,$G$1)</f>
        <v>9311</v>
      </c>
      <c r="W300" s="179">
        <f t="shared" ref="W300:W319" si="168">($B300-V300)^2/1000</f>
        <v>99.855999999999995</v>
      </c>
      <c r="Y300" s="218">
        <f t="shared" ref="Y300:Y319" si="169">LN(AA$302-$B300)</f>
        <v>6.8384052008473439</v>
      </c>
      <c r="Z300" s="98" t="s">
        <v>63</v>
      </c>
      <c r="AA300" s="57"/>
      <c r="AB300" s="187">
        <f t="shared" ref="AB300:AB319" si="170">ROUND(AA$302-AA$307*AA$308^$D300,$G$1)</f>
        <v>9304</v>
      </c>
      <c r="AC300" s="179">
        <f t="shared" ref="AC300:AC319" si="171">($B300-AB300)^2/1000</f>
        <v>104.32899999999999</v>
      </c>
      <c r="AE300" s="218">
        <f t="shared" ref="AE300:AE319" si="172">LN(AG$302-$B300)</f>
        <v>7.3085427975391903</v>
      </c>
      <c r="AF300" s="98" t="s">
        <v>63</v>
      </c>
      <c r="AG300" s="57"/>
      <c r="AH300" s="187">
        <f t="shared" ref="AH300:AH319" si="173">ROUND(AG$302-AG$307*AG$308^$D300,$G$1)</f>
        <v>9310</v>
      </c>
      <c r="AI300" s="179">
        <f t="shared" ref="AI300:AI319" si="174">($B300-AH300)^2/1000</f>
        <v>100.489</v>
      </c>
      <c r="AK300" s="218">
        <f t="shared" ref="AK300:AK319" si="175">LN(AM$302-$B300)</f>
        <v>7.6270574170189338</v>
      </c>
      <c r="AL300" s="98" t="s">
        <v>63</v>
      </c>
      <c r="AM300" s="57"/>
      <c r="AN300" s="187">
        <f t="shared" ref="AN300:AN319" si="176">ROUND(AM$302-AM$307*AM$308^$D300,$G$1)</f>
        <v>9316</v>
      </c>
      <c r="AO300" s="179">
        <f t="shared" ref="AO300:AO319" si="177">($B300-AN300)^2/1000</f>
        <v>96.721000000000004</v>
      </c>
      <c r="AQ300" s="218">
        <f t="shared" ref="AQ300:AQ319" si="178">LN(AS$302-$B300)</f>
        <v>7.8682542655206129</v>
      </c>
      <c r="AR300" s="98" t="s">
        <v>63</v>
      </c>
      <c r="AS300" s="57"/>
      <c r="AT300" s="187">
        <f t="shared" ref="AT300:AT319" si="179">ROUND(AS$302-AS$307*AS$308^$D300,$G$1)</f>
        <v>9322</v>
      </c>
      <c r="AU300" s="179">
        <f t="shared" ref="AU300:AU319" si="180">($B300-AT300)^2/1000</f>
        <v>93.025000000000006</v>
      </c>
      <c r="AW300" s="218">
        <f t="shared" ref="AW300:AW319" si="181">LN(AY$302-$B300)</f>
        <v>8.0624327915831948</v>
      </c>
      <c r="AX300" s="98" t="s">
        <v>63</v>
      </c>
      <c r="AY300" s="57"/>
      <c r="AZ300" s="187">
        <f t="shared" ref="AZ300:AZ319" si="182">ROUND(AY$302-AY$307*AY$308^$D300,$G$1)</f>
        <v>9327</v>
      </c>
      <c r="BA300" s="179">
        <f t="shared" ref="BA300:BA319" si="183">($B300-AZ300)^2/1000</f>
        <v>90</v>
      </c>
      <c r="BC300" s="218">
        <f t="shared" ref="BC300:BC319" si="184">LN(BE$302-$B300)</f>
        <v>8.2249674789145839</v>
      </c>
      <c r="BD300" s="98" t="s">
        <v>63</v>
      </c>
      <c r="BE300" s="57"/>
      <c r="BF300" s="187">
        <f t="shared" ref="BF300:BF319" si="185">ROUND(BE$302-BE$307*BE$308^$D300,$G$1)</f>
        <v>9331</v>
      </c>
      <c r="BG300" s="179">
        <f t="shared" ref="BG300:BG319" si="186">($B300-BF300)^2/1000</f>
        <v>87.616</v>
      </c>
      <c r="BI300" s="218">
        <f t="shared" ref="BI300:BI319" si="187">LN(BK$302-$B300)</f>
        <v>8.3647410682245606</v>
      </c>
      <c r="BJ300" s="98" t="s">
        <v>63</v>
      </c>
      <c r="BK300" s="57"/>
      <c r="BL300" s="187">
        <f t="shared" ref="BL300:BL319" si="188">ROUND(BK$302-BK$307*BK$308^$D300,$G$1)</f>
        <v>9335</v>
      </c>
      <c r="BM300" s="179">
        <f t="shared" ref="BM300:BM319" si="189">($B300-BL300)^2/1000</f>
        <v>85.263999999999996</v>
      </c>
    </row>
    <row r="301" spans="1:65" ht="15" customHeight="1">
      <c r="A301" s="21">
        <f t="shared" si="158"/>
        <v>1995</v>
      </c>
      <c r="B301" s="176">
        <f t="shared" si="158"/>
        <v>9537</v>
      </c>
      <c r="C301" s="191">
        <f t="shared" si="159"/>
        <v>8.4035764646292694</v>
      </c>
      <c r="D301" s="22">
        <v>2</v>
      </c>
      <c r="E301" s="40" t="s">
        <v>64</v>
      </c>
      <c r="G301" s="23"/>
      <c r="H301" s="27"/>
      <c r="I301" s="179">
        <f t="shared" si="160"/>
        <v>9223</v>
      </c>
      <c r="J301" s="180">
        <f t="shared" si="161"/>
        <v>3.2924399706406628</v>
      </c>
      <c r="K301" s="179">
        <f t="shared" si="162"/>
        <v>98.596000000000004</v>
      </c>
      <c r="M301" s="218">
        <f t="shared" si="163"/>
        <v>4.5108595065168497</v>
      </c>
      <c r="N301" s="72" t="s">
        <v>64</v>
      </c>
      <c r="P301" s="187">
        <f t="shared" si="164"/>
        <v>9471</v>
      </c>
      <c r="Q301" s="179">
        <f t="shared" si="165"/>
        <v>4.3559999999999999</v>
      </c>
      <c r="S301" s="218">
        <f t="shared" si="166"/>
        <v>6.1377270540862341</v>
      </c>
      <c r="T301" s="72" t="s">
        <v>64</v>
      </c>
      <c r="V301" s="187">
        <f t="shared" si="167"/>
        <v>9243</v>
      </c>
      <c r="W301" s="179">
        <f t="shared" si="168"/>
        <v>86.436000000000007</v>
      </c>
      <c r="Y301" s="218">
        <f t="shared" si="169"/>
        <v>6.9304947659516261</v>
      </c>
      <c r="Z301" s="72" t="s">
        <v>64</v>
      </c>
      <c r="AB301" s="187">
        <f t="shared" si="170"/>
        <v>9221</v>
      </c>
      <c r="AC301" s="179">
        <f t="shared" si="171"/>
        <v>99.855999999999995</v>
      </c>
      <c r="AE301" s="218">
        <f t="shared" si="172"/>
        <v>7.3670770598810122</v>
      </c>
      <c r="AF301" s="72" t="s">
        <v>64</v>
      </c>
      <c r="AH301" s="187">
        <f t="shared" si="173"/>
        <v>9217</v>
      </c>
      <c r="AI301" s="179">
        <f t="shared" si="174"/>
        <v>102.4</v>
      </c>
      <c r="AK301" s="218">
        <f t="shared" si="175"/>
        <v>7.6699619954735772</v>
      </c>
      <c r="AL301" s="72" t="s">
        <v>64</v>
      </c>
      <c r="AN301" s="187">
        <f t="shared" si="176"/>
        <v>9217</v>
      </c>
      <c r="AO301" s="179">
        <f t="shared" si="177"/>
        <v>102.4</v>
      </c>
      <c r="AQ301" s="218">
        <f t="shared" si="178"/>
        <v>7.9021175462764477</v>
      </c>
      <c r="AR301" s="72" t="s">
        <v>64</v>
      </c>
      <c r="AT301" s="187">
        <f t="shared" si="179"/>
        <v>9218</v>
      </c>
      <c r="AU301" s="179">
        <f t="shared" si="180"/>
        <v>101.761</v>
      </c>
      <c r="AW301" s="218">
        <f t="shared" si="181"/>
        <v>8.0904022965933198</v>
      </c>
      <c r="AX301" s="72" t="s">
        <v>64</v>
      </c>
      <c r="AZ301" s="187">
        <f t="shared" si="182"/>
        <v>9220</v>
      </c>
      <c r="BA301" s="179">
        <f t="shared" si="183"/>
        <v>100.489</v>
      </c>
      <c r="BC301" s="218">
        <f t="shared" si="184"/>
        <v>8.2487907336964135</v>
      </c>
      <c r="BD301" s="72" t="s">
        <v>64</v>
      </c>
      <c r="BF301" s="187">
        <f t="shared" si="185"/>
        <v>9221</v>
      </c>
      <c r="BG301" s="179">
        <f t="shared" si="186"/>
        <v>99.855999999999995</v>
      </c>
      <c r="BI301" s="218">
        <f t="shared" si="187"/>
        <v>8.3854887004188097</v>
      </c>
      <c r="BJ301" s="72" t="s">
        <v>64</v>
      </c>
      <c r="BL301" s="187">
        <f t="shared" si="188"/>
        <v>9222</v>
      </c>
      <c r="BM301" s="179">
        <f t="shared" si="189"/>
        <v>99.224999999999994</v>
      </c>
    </row>
    <row r="302" spans="1:65" ht="15" customHeight="1">
      <c r="A302" s="21">
        <f t="shared" si="158"/>
        <v>1996</v>
      </c>
      <c r="B302" s="176">
        <f t="shared" si="158"/>
        <v>9192</v>
      </c>
      <c r="C302" s="191">
        <f t="shared" si="159"/>
        <v>8.4780364762150437</v>
      </c>
      <c r="D302" s="22">
        <v>3</v>
      </c>
      <c r="E302" s="99" t="s">
        <v>65</v>
      </c>
      <c r="F302" s="243">
        <v>14000</v>
      </c>
      <c r="G302" s="23"/>
      <c r="H302" s="27"/>
      <c r="I302" s="179">
        <f t="shared" si="160"/>
        <v>9107</v>
      </c>
      <c r="J302" s="180">
        <f t="shared" si="161"/>
        <v>0.92471714534377725</v>
      </c>
      <c r="K302" s="179">
        <f t="shared" si="162"/>
        <v>7.2249999999999996</v>
      </c>
      <c r="M302" s="218">
        <f t="shared" si="163"/>
        <v>6.0776422433490342</v>
      </c>
      <c r="N302" s="97" t="s">
        <v>65</v>
      </c>
      <c r="O302" s="201">
        <f>ROUNDDOWN(O258,0)+1</f>
        <v>9628</v>
      </c>
      <c r="P302" s="187">
        <f t="shared" si="164"/>
        <v>9434</v>
      </c>
      <c r="Q302" s="179">
        <f t="shared" si="165"/>
        <v>58.564</v>
      </c>
      <c r="S302" s="218">
        <f t="shared" si="166"/>
        <v>6.694562058521095</v>
      </c>
      <c r="T302" s="97" t="s">
        <v>65</v>
      </c>
      <c r="U302" s="201">
        <f>ROUNDDOWN(U258,-T323)+10^T323</f>
        <v>10000</v>
      </c>
      <c r="V302" s="187">
        <f t="shared" si="167"/>
        <v>9170</v>
      </c>
      <c r="W302" s="179">
        <f t="shared" si="168"/>
        <v>0.48399999999999999</v>
      </c>
      <c r="Y302" s="218">
        <f t="shared" si="169"/>
        <v>7.2211050981824956</v>
      </c>
      <c r="Z302" s="97" t="s">
        <v>65</v>
      </c>
      <c r="AA302" s="201">
        <f>U302+Z324</f>
        <v>10560</v>
      </c>
      <c r="AB302" s="187">
        <f t="shared" si="170"/>
        <v>9132</v>
      </c>
      <c r="AC302" s="179">
        <f t="shared" si="171"/>
        <v>3.6</v>
      </c>
      <c r="AE302" s="218">
        <f t="shared" si="172"/>
        <v>7.564238475170491</v>
      </c>
      <c r="AF302" s="97" t="s">
        <v>65</v>
      </c>
      <c r="AG302" s="201">
        <f>AA302+AF324</f>
        <v>11120</v>
      </c>
      <c r="AH302" s="187">
        <f t="shared" si="173"/>
        <v>9120</v>
      </c>
      <c r="AI302" s="179">
        <f t="shared" si="174"/>
        <v>5.1840000000000002</v>
      </c>
      <c r="AK302" s="218">
        <f t="shared" si="175"/>
        <v>7.8192344538590701</v>
      </c>
      <c r="AL302" s="97" t="s">
        <v>65</v>
      </c>
      <c r="AM302" s="201">
        <f>AG302+AL324</f>
        <v>11680</v>
      </c>
      <c r="AN302" s="187">
        <f t="shared" si="176"/>
        <v>9114</v>
      </c>
      <c r="AO302" s="179">
        <f t="shared" si="177"/>
        <v>6.0839999999999996</v>
      </c>
      <c r="AQ302" s="218">
        <f t="shared" si="178"/>
        <v>8.0222409168065365</v>
      </c>
      <c r="AR302" s="97" t="s">
        <v>65</v>
      </c>
      <c r="AS302" s="201">
        <f>AM302+AR324</f>
        <v>12240</v>
      </c>
      <c r="AT302" s="187">
        <f t="shared" si="179"/>
        <v>9111</v>
      </c>
      <c r="AU302" s="179">
        <f t="shared" si="180"/>
        <v>6.5609999999999999</v>
      </c>
      <c r="AW302" s="218">
        <f t="shared" si="181"/>
        <v>8.1909088811825139</v>
      </c>
      <c r="AX302" s="97" t="s">
        <v>65</v>
      </c>
      <c r="AY302" s="201">
        <f>AS302+AX324</f>
        <v>12800</v>
      </c>
      <c r="AZ302" s="187">
        <f t="shared" si="182"/>
        <v>9109</v>
      </c>
      <c r="BA302" s="179">
        <f t="shared" si="183"/>
        <v>6.8890000000000002</v>
      </c>
      <c r="BC302" s="218">
        <f t="shared" si="184"/>
        <v>8.3351915834332022</v>
      </c>
      <c r="BD302" s="97" t="s">
        <v>65</v>
      </c>
      <c r="BE302" s="201">
        <f>AY302+BD324</f>
        <v>13360</v>
      </c>
      <c r="BF302" s="187">
        <f t="shared" si="185"/>
        <v>9108</v>
      </c>
      <c r="BG302" s="179">
        <f t="shared" si="186"/>
        <v>7.056</v>
      </c>
      <c r="BI302" s="218">
        <f t="shared" si="187"/>
        <v>8.4612575590859347</v>
      </c>
      <c r="BJ302" s="97" t="s">
        <v>65</v>
      </c>
      <c r="BK302" s="201">
        <f>BE302+BJ324</f>
        <v>13920</v>
      </c>
      <c r="BL302" s="187">
        <f t="shared" si="188"/>
        <v>9107</v>
      </c>
      <c r="BM302" s="179">
        <f t="shared" si="189"/>
        <v>7.2249999999999996</v>
      </c>
    </row>
    <row r="303" spans="1:65" ht="15" customHeight="1">
      <c r="A303" s="21">
        <f t="shared" si="158"/>
        <v>1997</v>
      </c>
      <c r="B303" s="176">
        <f t="shared" si="158"/>
        <v>8990</v>
      </c>
      <c r="C303" s="191">
        <f t="shared" si="159"/>
        <v>8.5191911940789105</v>
      </c>
      <c r="D303" s="22">
        <v>4</v>
      </c>
      <c r="G303" s="23"/>
      <c r="H303" s="27"/>
      <c r="I303" s="179">
        <f t="shared" si="160"/>
        <v>8988</v>
      </c>
      <c r="J303" s="180">
        <f t="shared" si="161"/>
        <v>2.224694104560623E-2</v>
      </c>
      <c r="K303" s="179">
        <f t="shared" si="162"/>
        <v>4.0000000000000001E-3</v>
      </c>
      <c r="M303" s="218">
        <f t="shared" si="163"/>
        <v>6.4583382833447898</v>
      </c>
      <c r="P303" s="187">
        <f t="shared" si="164"/>
        <v>9389</v>
      </c>
      <c r="Q303" s="179">
        <f t="shared" si="165"/>
        <v>159.20099999999999</v>
      </c>
      <c r="S303" s="218">
        <f t="shared" si="166"/>
        <v>6.9177056098353047</v>
      </c>
      <c r="V303" s="187">
        <f t="shared" si="167"/>
        <v>9089</v>
      </c>
      <c r="W303" s="179">
        <f t="shared" si="168"/>
        <v>9.8010000000000002</v>
      </c>
      <c r="Y303" s="218">
        <f t="shared" si="169"/>
        <v>7.3588308983423536</v>
      </c>
      <c r="AB303" s="187">
        <f t="shared" si="170"/>
        <v>9038</v>
      </c>
      <c r="AC303" s="179">
        <f t="shared" si="171"/>
        <v>2.3039999999999998</v>
      </c>
      <c r="AE303" s="218">
        <f t="shared" si="172"/>
        <v>7.6638772587034705</v>
      </c>
      <c r="AH303" s="187">
        <f t="shared" si="173"/>
        <v>9017</v>
      </c>
      <c r="AI303" s="179">
        <f t="shared" si="174"/>
        <v>0.72899999999999998</v>
      </c>
      <c r="AK303" s="218">
        <f t="shared" si="175"/>
        <v>7.897296472595885</v>
      </c>
      <c r="AN303" s="187">
        <f t="shared" si="176"/>
        <v>9006</v>
      </c>
      <c r="AO303" s="179">
        <f t="shared" si="177"/>
        <v>0.25600000000000001</v>
      </c>
      <c r="AQ303" s="218">
        <f t="shared" si="178"/>
        <v>8.0864102753237823</v>
      </c>
      <c r="AT303" s="187">
        <f t="shared" si="179"/>
        <v>8999</v>
      </c>
      <c r="AU303" s="179">
        <f t="shared" si="180"/>
        <v>8.1000000000000003E-2</v>
      </c>
      <c r="AW303" s="218">
        <f t="shared" si="181"/>
        <v>8.2453844681207471</v>
      </c>
      <c r="AZ303" s="187">
        <f t="shared" si="182"/>
        <v>8995</v>
      </c>
      <c r="BA303" s="179">
        <f t="shared" si="183"/>
        <v>2.5000000000000001E-2</v>
      </c>
      <c r="BC303" s="218">
        <f t="shared" si="184"/>
        <v>8.382518288089635</v>
      </c>
      <c r="BF303" s="187">
        <f t="shared" si="185"/>
        <v>8991</v>
      </c>
      <c r="BG303" s="179">
        <f t="shared" si="186"/>
        <v>1E-3</v>
      </c>
      <c r="BI303" s="218">
        <f t="shared" si="187"/>
        <v>8.5030942670367367</v>
      </c>
      <c r="BL303" s="187">
        <f t="shared" si="188"/>
        <v>8988</v>
      </c>
      <c r="BM303" s="179">
        <f t="shared" si="189"/>
        <v>4.0000000000000001E-3</v>
      </c>
    </row>
    <row r="304" spans="1:65" ht="15" customHeight="1">
      <c r="A304" s="21">
        <f t="shared" si="158"/>
        <v>1998</v>
      </c>
      <c r="B304" s="176">
        <f t="shared" si="158"/>
        <v>8909</v>
      </c>
      <c r="C304" s="191">
        <f t="shared" si="159"/>
        <v>8.5352295539023366</v>
      </c>
      <c r="D304" s="22">
        <v>5</v>
      </c>
      <c r="E304" s="99" t="s">
        <v>66</v>
      </c>
      <c r="F304" s="42">
        <f>INDEX(LINEST(C300:C319,D300:D319),2)</f>
        <v>8.4237808156785015</v>
      </c>
      <c r="G304" s="23"/>
      <c r="H304" s="27"/>
      <c r="I304" s="179">
        <f t="shared" si="160"/>
        <v>8867</v>
      </c>
      <c r="J304" s="180">
        <f t="shared" si="161"/>
        <v>0.47143338197328549</v>
      </c>
      <c r="K304" s="179">
        <f t="shared" si="162"/>
        <v>1.764</v>
      </c>
      <c r="M304" s="218">
        <f t="shared" si="163"/>
        <v>6.577861357721047</v>
      </c>
      <c r="N304" s="97" t="s">
        <v>66</v>
      </c>
      <c r="O304" s="42">
        <f>INDEX(LINEST(M300:M319,$D300:$D319),2)</f>
        <v>4.6438757593310971</v>
      </c>
      <c r="P304" s="187">
        <f t="shared" si="164"/>
        <v>9334</v>
      </c>
      <c r="Q304" s="179">
        <f t="shared" si="165"/>
        <v>180.625</v>
      </c>
      <c r="S304" s="218">
        <f t="shared" si="166"/>
        <v>6.9948499858330706</v>
      </c>
      <c r="T304" s="97" t="s">
        <v>66</v>
      </c>
      <c r="U304" s="42">
        <f>INDEX(LINEST(S300:S319,$D300:$D319),2)</f>
        <v>6.4430025641291868</v>
      </c>
      <c r="V304" s="187">
        <f t="shared" si="167"/>
        <v>9000</v>
      </c>
      <c r="W304" s="179">
        <f t="shared" si="168"/>
        <v>8.2810000000000006</v>
      </c>
      <c r="Y304" s="218">
        <f t="shared" si="169"/>
        <v>7.4091364439201284</v>
      </c>
      <c r="Z304" s="97" t="s">
        <v>66</v>
      </c>
      <c r="AA304" s="42">
        <f>INDEX(LINEST(Y300:Y319,$D300:$D319),2)</f>
        <v>7.0715350774430465</v>
      </c>
      <c r="AB304" s="187">
        <f t="shared" si="170"/>
        <v>8937</v>
      </c>
      <c r="AC304" s="179">
        <f t="shared" si="171"/>
        <v>0.78400000000000003</v>
      </c>
      <c r="AE304" s="218">
        <f t="shared" si="172"/>
        <v>7.7012001808574464</v>
      </c>
      <c r="AF304" s="97" t="s">
        <v>66</v>
      </c>
      <c r="AG304" s="42">
        <f>INDEX(LINEST(AE300:AE319,$D300:$D319),2)</f>
        <v>7.4513512191273055</v>
      </c>
      <c r="AH304" s="187">
        <f t="shared" si="173"/>
        <v>8910</v>
      </c>
      <c r="AI304" s="179">
        <f t="shared" si="174"/>
        <v>1E-3</v>
      </c>
      <c r="AK304" s="218">
        <f t="shared" si="175"/>
        <v>7.9269635448629785</v>
      </c>
      <c r="AL304" s="97" t="s">
        <v>66</v>
      </c>
      <c r="AM304" s="42">
        <f>INDEX(LINEST(AK300:AK319,$D300:$D319),2)</f>
        <v>7.7269573892496588</v>
      </c>
      <c r="AN304" s="187">
        <f t="shared" si="176"/>
        <v>8894</v>
      </c>
      <c r="AO304" s="179">
        <f t="shared" si="177"/>
        <v>0.22500000000000001</v>
      </c>
      <c r="AQ304" s="218">
        <f t="shared" si="178"/>
        <v>8.1110278381936798</v>
      </c>
      <c r="AR304" s="97" t="s">
        <v>66</v>
      </c>
      <c r="AS304" s="42">
        <f>INDEX(LINEST(AQ300:AQ319,$D300:$D319),2)</f>
        <v>7.9436635578685992</v>
      </c>
      <c r="AT304" s="187">
        <f t="shared" si="179"/>
        <v>8884</v>
      </c>
      <c r="AU304" s="179">
        <f t="shared" si="180"/>
        <v>0.625</v>
      </c>
      <c r="AW304" s="218">
        <f t="shared" si="181"/>
        <v>8.266421472984554</v>
      </c>
      <c r="AX304" s="97" t="s">
        <v>66</v>
      </c>
      <c r="AY304" s="42">
        <f>INDEX(LINEST(AW300:AW319,$D300:$D319),2)</f>
        <v>8.1222648540790559</v>
      </c>
      <c r="AZ304" s="187">
        <f t="shared" si="182"/>
        <v>8877</v>
      </c>
      <c r="BA304" s="179">
        <f t="shared" si="183"/>
        <v>1.024</v>
      </c>
      <c r="BC304" s="218">
        <f t="shared" si="184"/>
        <v>8.4008840690158539</v>
      </c>
      <c r="BD304" s="97" t="s">
        <v>66</v>
      </c>
      <c r="BE304" s="42">
        <f>INDEX(LINEST(BC300:BC319,$D300:$D319),2)</f>
        <v>8.2741454819958768</v>
      </c>
      <c r="BF304" s="187">
        <f t="shared" si="185"/>
        <v>8871</v>
      </c>
      <c r="BG304" s="179">
        <f t="shared" si="186"/>
        <v>1.444</v>
      </c>
      <c r="BI304" s="218">
        <f t="shared" si="187"/>
        <v>8.5193907749597244</v>
      </c>
      <c r="BJ304" s="97" t="s">
        <v>66</v>
      </c>
      <c r="BK304" s="42">
        <f>INDEX(LINEST(BI300:BI319,$D300:$D319),2)</f>
        <v>8.4062398249437944</v>
      </c>
      <c r="BL304" s="187">
        <f t="shared" si="188"/>
        <v>8867</v>
      </c>
      <c r="BM304" s="179">
        <f t="shared" si="189"/>
        <v>1.764</v>
      </c>
    </row>
    <row r="305" spans="1:65" ht="15" customHeight="1">
      <c r="A305" s="21">
        <f t="shared" si="158"/>
        <v>1999</v>
      </c>
      <c r="B305" s="176">
        <f t="shared" si="158"/>
        <v>8736</v>
      </c>
      <c r="C305" s="191">
        <f t="shared" si="159"/>
        <v>8.5686464730051526</v>
      </c>
      <c r="D305" s="22">
        <v>6</v>
      </c>
      <c r="E305" s="99" t="s">
        <v>67</v>
      </c>
      <c r="F305" s="42">
        <f>INDEX(LINEST(C300:C319,D300:D319),1)</f>
        <v>2.3945702373631941E-2</v>
      </c>
      <c r="G305" s="27"/>
      <c r="H305" s="27"/>
      <c r="I305" s="179">
        <f t="shared" si="160"/>
        <v>8742</v>
      </c>
      <c r="J305" s="180">
        <f t="shared" si="161"/>
        <v>6.8681318681318687E-2</v>
      </c>
      <c r="K305" s="179">
        <f t="shared" si="162"/>
        <v>3.5999999999999997E-2</v>
      </c>
      <c r="M305" s="218">
        <f t="shared" si="163"/>
        <v>6.7934661325800096</v>
      </c>
      <c r="N305" s="97" t="s">
        <v>67</v>
      </c>
      <c r="O305" s="42">
        <f>INDEX(LINEST(M300:M319,$D300:$D319),1)</f>
        <v>0.20765235895428935</v>
      </c>
      <c r="P305" s="187">
        <f t="shared" si="164"/>
        <v>9267</v>
      </c>
      <c r="Q305" s="179">
        <f t="shared" si="165"/>
        <v>281.96100000000001</v>
      </c>
      <c r="S305" s="218">
        <f t="shared" si="166"/>
        <v>7.1420365747068031</v>
      </c>
      <c r="T305" s="97" t="s">
        <v>67</v>
      </c>
      <c r="U305" s="42">
        <f>INDEX(LINEST(S300:S319,$D300:$D319),1)</f>
        <v>9.2958616866290367E-2</v>
      </c>
      <c r="V305" s="187">
        <f t="shared" si="167"/>
        <v>8903</v>
      </c>
      <c r="W305" s="179">
        <f t="shared" si="168"/>
        <v>27.888999999999999</v>
      </c>
      <c r="Y305" s="218">
        <f t="shared" si="169"/>
        <v>7.5087871706342764</v>
      </c>
      <c r="Z305" s="97" t="s">
        <v>67</v>
      </c>
      <c r="AA305" s="42">
        <f>INDEX(LINEST(Y300:Y319,$D300:$D319),1)</f>
        <v>6.4131525404052134E-2</v>
      </c>
      <c r="AB305" s="187">
        <f t="shared" si="170"/>
        <v>8829</v>
      </c>
      <c r="AC305" s="179">
        <f t="shared" si="171"/>
        <v>8.6489999999999991</v>
      </c>
      <c r="AE305" s="218">
        <f t="shared" si="172"/>
        <v>7.7765350281852408</v>
      </c>
      <c r="AF305" s="97" t="s">
        <v>67</v>
      </c>
      <c r="AG305" s="42">
        <f>INDEX(LINEST(AE300:AE319,$D300:$D319),1)</f>
        <v>4.990572085684869E-2</v>
      </c>
      <c r="AH305" s="187">
        <f t="shared" si="173"/>
        <v>8797</v>
      </c>
      <c r="AI305" s="179">
        <f t="shared" si="174"/>
        <v>3.7210000000000001</v>
      </c>
      <c r="AK305" s="218">
        <f t="shared" si="175"/>
        <v>7.9875244798487666</v>
      </c>
      <c r="AL305" s="97" t="s">
        <v>67</v>
      </c>
      <c r="AM305" s="42">
        <f>INDEX(LINEST(AK300:AK319,$D300:$D319),1)</f>
        <v>4.1068163506427828E-2</v>
      </c>
      <c r="AN305" s="187">
        <f t="shared" si="176"/>
        <v>8777</v>
      </c>
      <c r="AO305" s="179">
        <f t="shared" si="177"/>
        <v>1.681</v>
      </c>
      <c r="AQ305" s="218">
        <f t="shared" si="178"/>
        <v>8.1616604520562817</v>
      </c>
      <c r="AR305" s="97" t="s">
        <v>67</v>
      </c>
      <c r="AS305" s="42">
        <f>INDEX(LINEST(AQ300:AQ319,$D300:$D319),1)</f>
        <v>3.4968486788038877E-2</v>
      </c>
      <c r="AT305" s="187">
        <f t="shared" si="179"/>
        <v>8765</v>
      </c>
      <c r="AU305" s="179">
        <f t="shared" si="180"/>
        <v>0.84099999999999997</v>
      </c>
      <c r="AW305" s="218">
        <f t="shared" si="181"/>
        <v>8.3099229892583182</v>
      </c>
      <c r="AX305" s="97" t="s">
        <v>67</v>
      </c>
      <c r="AY305" s="42">
        <f>INDEX(LINEST(AW300:AW319,$D300:$D319),1)</f>
        <v>3.0480696830198679E-2</v>
      </c>
      <c r="AZ305" s="187">
        <f t="shared" si="182"/>
        <v>8755</v>
      </c>
      <c r="BA305" s="179">
        <f t="shared" si="183"/>
        <v>0.36099999999999999</v>
      </c>
      <c r="BC305" s="218">
        <f t="shared" si="184"/>
        <v>8.4390154103522139</v>
      </c>
      <c r="BD305" s="97" t="s">
        <v>67</v>
      </c>
      <c r="BE305" s="42">
        <f>INDEX(LINEST(BC300:BC319,$D300:$D319),1)</f>
        <v>2.7030823811584524E-2</v>
      </c>
      <c r="BF305" s="187">
        <f t="shared" si="185"/>
        <v>8748</v>
      </c>
      <c r="BG305" s="179">
        <f t="shared" si="186"/>
        <v>0.14399999999999999</v>
      </c>
      <c r="BI305" s="218">
        <f t="shared" si="187"/>
        <v>8.5533322380321106</v>
      </c>
      <c r="BJ305" s="97" t="s">
        <v>67</v>
      </c>
      <c r="BK305" s="42">
        <f>INDEX(LINEST(BI300:BI319,$D300:$D319),1)</f>
        <v>2.429176006032471E-2</v>
      </c>
      <c r="BL305" s="187">
        <f t="shared" si="188"/>
        <v>8743</v>
      </c>
      <c r="BM305" s="179">
        <f t="shared" si="189"/>
        <v>4.9000000000000002E-2</v>
      </c>
    </row>
    <row r="306" spans="1:65" ht="15" customHeight="1">
      <c r="A306" s="21">
        <f t="shared" si="158"/>
        <v>2000</v>
      </c>
      <c r="B306" s="176">
        <f t="shared" si="158"/>
        <v>8615</v>
      </c>
      <c r="C306" s="191">
        <f t="shared" si="159"/>
        <v>8.5913725895904882</v>
      </c>
      <c r="D306" s="22">
        <v>7</v>
      </c>
      <c r="G306" s="27"/>
      <c r="H306" s="27"/>
      <c r="I306" s="179">
        <f t="shared" si="160"/>
        <v>8615</v>
      </c>
      <c r="J306" s="180">
        <f t="shared" si="161"/>
        <v>0</v>
      </c>
      <c r="K306" s="179">
        <f t="shared" si="162"/>
        <v>0</v>
      </c>
      <c r="M306" s="218">
        <f t="shared" si="163"/>
        <v>6.9206715042486833</v>
      </c>
      <c r="P306" s="187">
        <f t="shared" si="164"/>
        <v>9183</v>
      </c>
      <c r="Q306" s="179">
        <f t="shared" si="165"/>
        <v>322.62400000000002</v>
      </c>
      <c r="S306" s="218">
        <f t="shared" si="166"/>
        <v>7.233455418621439</v>
      </c>
      <c r="V306" s="187">
        <f t="shared" si="167"/>
        <v>8796</v>
      </c>
      <c r="W306" s="179">
        <f t="shared" si="168"/>
        <v>32.761000000000003</v>
      </c>
      <c r="Y306" s="218">
        <f t="shared" si="169"/>
        <v>7.5730172560525464</v>
      </c>
      <c r="AB306" s="187">
        <f t="shared" si="170"/>
        <v>8715</v>
      </c>
      <c r="AC306" s="179">
        <f t="shared" si="171"/>
        <v>10</v>
      </c>
      <c r="AE306" s="218">
        <f t="shared" si="172"/>
        <v>7.8260440135189651</v>
      </c>
      <c r="AH306" s="187">
        <f t="shared" si="173"/>
        <v>8678</v>
      </c>
      <c r="AI306" s="179">
        <f t="shared" si="174"/>
        <v>3.9689999999999999</v>
      </c>
      <c r="AK306" s="218">
        <f t="shared" si="175"/>
        <v>8.0278028483703121</v>
      </c>
      <c r="AN306" s="187">
        <f t="shared" si="176"/>
        <v>8656</v>
      </c>
      <c r="AO306" s="179">
        <f t="shared" si="177"/>
        <v>1.681</v>
      </c>
      <c r="AQ306" s="218">
        <f t="shared" si="178"/>
        <v>8.1956095672887752</v>
      </c>
      <c r="AT306" s="187">
        <f t="shared" si="179"/>
        <v>8641</v>
      </c>
      <c r="AU306" s="179">
        <f t="shared" si="180"/>
        <v>0.67600000000000005</v>
      </c>
      <c r="AW306" s="218">
        <f t="shared" si="181"/>
        <v>8.3392619829235759</v>
      </c>
      <c r="AZ306" s="187">
        <f t="shared" si="182"/>
        <v>8630</v>
      </c>
      <c r="BA306" s="179">
        <f t="shared" si="183"/>
        <v>0.22500000000000001</v>
      </c>
      <c r="BC306" s="218">
        <f t="shared" si="184"/>
        <v>8.4648467110440286</v>
      </c>
      <c r="BF306" s="187">
        <f t="shared" si="185"/>
        <v>8622</v>
      </c>
      <c r="BG306" s="179">
        <f t="shared" si="186"/>
        <v>4.9000000000000002E-2</v>
      </c>
      <c r="BI306" s="218">
        <f t="shared" si="187"/>
        <v>8.5764050510480843</v>
      </c>
      <c r="BL306" s="187">
        <f t="shared" si="188"/>
        <v>8616</v>
      </c>
      <c r="BM306" s="179">
        <f t="shared" si="189"/>
        <v>1E-3</v>
      </c>
    </row>
    <row r="307" spans="1:65" ht="15" customHeight="1">
      <c r="A307" s="21">
        <f t="shared" si="158"/>
        <v>2001</v>
      </c>
      <c r="B307" s="176">
        <f t="shared" si="158"/>
        <v>8288</v>
      </c>
      <c r="C307" s="191">
        <f t="shared" si="159"/>
        <v>8.6503245040194194</v>
      </c>
      <c r="D307" s="22">
        <v>8</v>
      </c>
      <c r="E307" s="99" t="s">
        <v>29</v>
      </c>
      <c r="F307" s="240">
        <f>EXP(F304)</f>
        <v>4554.0891183476124</v>
      </c>
      <c r="G307" s="27"/>
      <c r="H307" s="27"/>
      <c r="I307" s="179">
        <f t="shared" si="160"/>
        <v>8484</v>
      </c>
      <c r="J307" s="180">
        <f t="shared" si="161"/>
        <v>2.3648648648648649</v>
      </c>
      <c r="K307" s="179">
        <f t="shared" si="162"/>
        <v>38.415999999999997</v>
      </c>
      <c r="M307" s="218">
        <f t="shared" si="163"/>
        <v>7.200424892944957</v>
      </c>
      <c r="N307" s="97" t="s">
        <v>29</v>
      </c>
      <c r="O307" s="201">
        <f>EXP(O304)</f>
        <v>103.9464392565514</v>
      </c>
      <c r="P307" s="187">
        <f t="shared" si="164"/>
        <v>9081</v>
      </c>
      <c r="Q307" s="179">
        <f t="shared" si="165"/>
        <v>628.84900000000005</v>
      </c>
      <c r="S307" s="218">
        <f t="shared" si="166"/>
        <v>7.4454175567016874</v>
      </c>
      <c r="T307" s="97" t="s">
        <v>29</v>
      </c>
      <c r="U307" s="201">
        <f>EXP(U304)</f>
        <v>628.29045287829115</v>
      </c>
      <c r="V307" s="187">
        <f t="shared" si="167"/>
        <v>8678</v>
      </c>
      <c r="W307" s="179">
        <f t="shared" si="168"/>
        <v>152.1</v>
      </c>
      <c r="Y307" s="218">
        <f t="shared" si="169"/>
        <v>7.7284157798410416</v>
      </c>
      <c r="Z307" s="97" t="s">
        <v>29</v>
      </c>
      <c r="AA307" s="201">
        <f>EXP(AA304)</f>
        <v>1177.9548990501144</v>
      </c>
      <c r="AB307" s="187">
        <f t="shared" si="170"/>
        <v>8592</v>
      </c>
      <c r="AC307" s="179">
        <f t="shared" si="171"/>
        <v>92.415999999999997</v>
      </c>
      <c r="AE307" s="218">
        <f t="shared" si="172"/>
        <v>7.9487384548136104</v>
      </c>
      <c r="AF307" s="97" t="s">
        <v>29</v>
      </c>
      <c r="AG307" s="201">
        <f>EXP(AG304)</f>
        <v>1722.1886281188624</v>
      </c>
      <c r="AH307" s="187">
        <f t="shared" si="173"/>
        <v>8553</v>
      </c>
      <c r="AI307" s="179">
        <f t="shared" si="174"/>
        <v>70.224999999999994</v>
      </c>
      <c r="AK307" s="218">
        <f t="shared" si="175"/>
        <v>8.129174996911793</v>
      </c>
      <c r="AL307" s="97" t="s">
        <v>29</v>
      </c>
      <c r="AM307" s="201">
        <f>EXP(AM304)</f>
        <v>2268.6889515641774</v>
      </c>
      <c r="AN307" s="187">
        <f t="shared" si="176"/>
        <v>8529</v>
      </c>
      <c r="AO307" s="179">
        <f t="shared" si="177"/>
        <v>58.081000000000003</v>
      </c>
      <c r="AQ307" s="218">
        <f t="shared" si="178"/>
        <v>8.2819770588677581</v>
      </c>
      <c r="AR307" s="97" t="s">
        <v>29</v>
      </c>
      <c r="AS307" s="201">
        <f>EXP(AS304)</f>
        <v>2817.66429872252</v>
      </c>
      <c r="AT307" s="187">
        <f t="shared" si="179"/>
        <v>8513</v>
      </c>
      <c r="AU307" s="179">
        <f t="shared" si="180"/>
        <v>50.625</v>
      </c>
      <c r="AW307" s="218">
        <f t="shared" si="181"/>
        <v>8.4144957931778954</v>
      </c>
      <c r="AX307" s="97" t="s">
        <v>29</v>
      </c>
      <c r="AY307" s="201">
        <f>EXP(AY304)</f>
        <v>3368.6415934213182</v>
      </c>
      <c r="AZ307" s="187">
        <f t="shared" si="182"/>
        <v>8501</v>
      </c>
      <c r="BA307" s="179">
        <f t="shared" si="183"/>
        <v>45.369</v>
      </c>
      <c r="BC307" s="218">
        <f t="shared" si="184"/>
        <v>8.5314904961170619</v>
      </c>
      <c r="BD307" s="97" t="s">
        <v>29</v>
      </c>
      <c r="BE307" s="201">
        <f>EXP(BE304)</f>
        <v>3921.1704876239496</v>
      </c>
      <c r="BF307" s="187">
        <f t="shared" si="185"/>
        <v>8492</v>
      </c>
      <c r="BG307" s="179">
        <f t="shared" si="186"/>
        <v>41.616</v>
      </c>
      <c r="BI307" s="218">
        <f t="shared" si="187"/>
        <v>8.6362198978378775</v>
      </c>
      <c r="BJ307" s="97" t="s">
        <v>29</v>
      </c>
      <c r="BK307" s="201">
        <f>EXP(BK304)</f>
        <v>4474.902420264807</v>
      </c>
      <c r="BL307" s="187">
        <f t="shared" si="188"/>
        <v>8485</v>
      </c>
      <c r="BM307" s="179">
        <f t="shared" si="189"/>
        <v>38.808999999999997</v>
      </c>
    </row>
    <row r="308" spans="1:65" ht="15" customHeight="1">
      <c r="A308" s="21">
        <f t="shared" si="158"/>
        <v>2002</v>
      </c>
      <c r="B308" s="176">
        <f t="shared" si="158"/>
        <v>8078</v>
      </c>
      <c r="C308" s="191">
        <f t="shared" si="159"/>
        <v>8.6864295086615364</v>
      </c>
      <c r="D308" s="22">
        <v>9</v>
      </c>
      <c r="E308" s="99" t="s">
        <v>30</v>
      </c>
      <c r="F308" s="42">
        <f>EXP(F305)</f>
        <v>1.0242347028675438</v>
      </c>
      <c r="G308" s="27"/>
      <c r="H308" s="27"/>
      <c r="I308" s="179">
        <f t="shared" si="160"/>
        <v>8351</v>
      </c>
      <c r="J308" s="180">
        <f t="shared" si="161"/>
        <v>3.3795493934142113</v>
      </c>
      <c r="K308" s="179">
        <f t="shared" si="162"/>
        <v>74.528999999999996</v>
      </c>
      <c r="M308" s="218">
        <f t="shared" si="163"/>
        <v>7.3460102099132927</v>
      </c>
      <c r="N308" s="97" t="s">
        <v>30</v>
      </c>
      <c r="O308" s="42">
        <f>EXP(O305)</f>
        <v>1.2307852237051933</v>
      </c>
      <c r="P308" s="187">
        <f t="shared" si="164"/>
        <v>8954</v>
      </c>
      <c r="Q308" s="179">
        <f t="shared" si="165"/>
        <v>767.37599999999998</v>
      </c>
      <c r="S308" s="218">
        <f t="shared" si="166"/>
        <v>7.5611215895302379</v>
      </c>
      <c r="T308" s="97" t="s">
        <v>30</v>
      </c>
      <c r="U308" s="42">
        <f>EXP(U305)</f>
        <v>1.0974163198020739</v>
      </c>
      <c r="V308" s="187">
        <f t="shared" si="167"/>
        <v>8550</v>
      </c>
      <c r="W308" s="179">
        <f t="shared" si="168"/>
        <v>222.78399999999999</v>
      </c>
      <c r="Y308" s="218">
        <f t="shared" si="169"/>
        <v>7.8168199657645525</v>
      </c>
      <c r="Z308" s="97" t="s">
        <v>30</v>
      </c>
      <c r="AA308" s="42">
        <f>EXP(AA305)</f>
        <v>1.0662326262165434</v>
      </c>
      <c r="AB308" s="187">
        <f t="shared" si="170"/>
        <v>8462</v>
      </c>
      <c r="AC308" s="179">
        <f t="shared" si="171"/>
        <v>147.45599999999999</v>
      </c>
      <c r="AE308" s="218">
        <f t="shared" si="172"/>
        <v>8.020270472819238</v>
      </c>
      <c r="AF308" s="97" t="s">
        <v>30</v>
      </c>
      <c r="AG308" s="42">
        <f>EXP(AG305)</f>
        <v>1.0511719881098325</v>
      </c>
      <c r="AH308" s="187">
        <f t="shared" si="173"/>
        <v>8421</v>
      </c>
      <c r="AI308" s="179">
        <f t="shared" si="174"/>
        <v>117.649</v>
      </c>
      <c r="AK308" s="218">
        <f t="shared" si="175"/>
        <v>8.1892445257359014</v>
      </c>
      <c r="AL308" s="97" t="s">
        <v>30</v>
      </c>
      <c r="AM308" s="42">
        <f>EXP(AM305)</f>
        <v>1.0419231242585876</v>
      </c>
      <c r="AN308" s="187">
        <f t="shared" si="176"/>
        <v>8397</v>
      </c>
      <c r="AO308" s="179">
        <f t="shared" si="177"/>
        <v>101.761</v>
      </c>
      <c r="AQ308" s="218">
        <f t="shared" si="178"/>
        <v>8.3337510069535803</v>
      </c>
      <c r="AR308" s="97" t="s">
        <v>30</v>
      </c>
      <c r="AS308" s="42">
        <f>EXP(AS305)</f>
        <v>1.0355870736104513</v>
      </c>
      <c r="AT308" s="187">
        <f t="shared" si="179"/>
        <v>8380</v>
      </c>
      <c r="AU308" s="179">
        <f t="shared" si="180"/>
        <v>91.203999999999994</v>
      </c>
      <c r="AW308" s="218">
        <f t="shared" si="181"/>
        <v>8.4599877176454576</v>
      </c>
      <c r="AX308" s="97" t="s">
        <v>30</v>
      </c>
      <c r="AY308" s="42">
        <f>EXP(AY305)</f>
        <v>1.0309499892540079</v>
      </c>
      <c r="AZ308" s="187">
        <f t="shared" si="182"/>
        <v>8368</v>
      </c>
      <c r="BA308" s="179">
        <f t="shared" si="183"/>
        <v>84.1</v>
      </c>
      <c r="BC308" s="218">
        <f t="shared" si="184"/>
        <v>8.5720600928570772</v>
      </c>
      <c r="BD308" s="97" t="s">
        <v>30</v>
      </c>
      <c r="BE308" s="42">
        <f>EXP(BE305)</f>
        <v>1.0273994706431298</v>
      </c>
      <c r="BF308" s="187">
        <f t="shared" si="185"/>
        <v>8359</v>
      </c>
      <c r="BG308" s="179">
        <f t="shared" si="186"/>
        <v>78.960999999999999</v>
      </c>
      <c r="BI308" s="218">
        <f t="shared" si="187"/>
        <v>8.6728284829476863</v>
      </c>
      <c r="BJ308" s="97" t="s">
        <v>30</v>
      </c>
      <c r="BK308" s="42">
        <f>EXP(BK305)</f>
        <v>1.0245892084956096</v>
      </c>
      <c r="BL308" s="187">
        <f t="shared" si="188"/>
        <v>8352</v>
      </c>
      <c r="BM308" s="179">
        <f t="shared" si="189"/>
        <v>75.075999999999993</v>
      </c>
    </row>
    <row r="309" spans="1:65" ht="15" customHeight="1">
      <c r="A309" s="21">
        <f t="shared" si="158"/>
        <v>2003</v>
      </c>
      <c r="B309" s="176">
        <f t="shared" si="158"/>
        <v>7736</v>
      </c>
      <c r="C309" s="191">
        <f t="shared" si="159"/>
        <v>8.7425742376706399</v>
      </c>
      <c r="D309" s="22">
        <v>10</v>
      </c>
      <c r="E309" s="73"/>
      <c r="F309" s="23"/>
      <c r="G309" s="27"/>
      <c r="H309" s="27"/>
      <c r="I309" s="179">
        <f t="shared" si="160"/>
        <v>8214</v>
      </c>
      <c r="J309" s="180">
        <f t="shared" si="161"/>
        <v>6.1789038262668043</v>
      </c>
      <c r="K309" s="179">
        <f t="shared" si="162"/>
        <v>228.48400000000001</v>
      </c>
      <c r="M309" s="218">
        <f t="shared" si="163"/>
        <v>7.5453897496118234</v>
      </c>
      <c r="N309" s="23"/>
      <c r="O309" s="23"/>
      <c r="P309" s="187">
        <f t="shared" si="164"/>
        <v>8799</v>
      </c>
      <c r="Q309" s="179">
        <f t="shared" si="165"/>
        <v>1129.9690000000001</v>
      </c>
      <c r="S309" s="218">
        <f t="shared" si="166"/>
        <v>7.7248884393230739</v>
      </c>
      <c r="T309" s="23"/>
      <c r="U309" s="23"/>
      <c r="V309" s="187">
        <f t="shared" si="167"/>
        <v>8408</v>
      </c>
      <c r="W309" s="179">
        <f t="shared" si="168"/>
        <v>451.584</v>
      </c>
      <c r="Y309" s="218">
        <f t="shared" si="169"/>
        <v>7.9459095986131327</v>
      </c>
      <c r="Z309" s="23"/>
      <c r="AA309" s="23"/>
      <c r="AB309" s="187">
        <f t="shared" si="170"/>
        <v>8323</v>
      </c>
      <c r="AC309" s="179">
        <f t="shared" si="171"/>
        <v>344.56900000000002</v>
      </c>
      <c r="AE309" s="218">
        <f t="shared" si="172"/>
        <v>8.1268137207261137</v>
      </c>
      <c r="AF309" s="23"/>
      <c r="AG309" s="23"/>
      <c r="AH309" s="187">
        <f t="shared" si="173"/>
        <v>8283</v>
      </c>
      <c r="AI309" s="179">
        <f t="shared" si="174"/>
        <v>299.209</v>
      </c>
      <c r="AK309" s="218">
        <f t="shared" si="175"/>
        <v>8.2799507157225261</v>
      </c>
      <c r="AL309" s="23"/>
      <c r="AM309" s="23"/>
      <c r="AN309" s="187">
        <f t="shared" si="176"/>
        <v>8259</v>
      </c>
      <c r="AO309" s="179">
        <f t="shared" si="177"/>
        <v>273.529</v>
      </c>
      <c r="AQ309" s="218">
        <f t="shared" si="178"/>
        <v>8.4127211698195268</v>
      </c>
      <c r="AR309" s="23"/>
      <c r="AS309" s="23"/>
      <c r="AT309" s="187">
        <f t="shared" si="179"/>
        <v>8243</v>
      </c>
      <c r="AU309" s="179">
        <f t="shared" si="180"/>
        <v>257.04899999999998</v>
      </c>
      <c r="AW309" s="218">
        <f t="shared" si="181"/>
        <v>8.5299119638240128</v>
      </c>
      <c r="AX309" s="23"/>
      <c r="AY309" s="23"/>
      <c r="AZ309" s="187">
        <f t="shared" si="182"/>
        <v>8231</v>
      </c>
      <c r="BA309" s="179">
        <f t="shared" si="183"/>
        <v>245.02500000000001</v>
      </c>
      <c r="BC309" s="218">
        <f t="shared" si="184"/>
        <v>8.6347984334905004</v>
      </c>
      <c r="BD309" s="23"/>
      <c r="BE309" s="23"/>
      <c r="BF309" s="187">
        <f t="shared" si="185"/>
        <v>8222</v>
      </c>
      <c r="BG309" s="179">
        <f t="shared" si="186"/>
        <v>236.196</v>
      </c>
      <c r="BI309" s="218">
        <f t="shared" si="187"/>
        <v>8.7297205902672577</v>
      </c>
      <c r="BJ309" s="23"/>
      <c r="BK309" s="23"/>
      <c r="BL309" s="187">
        <f t="shared" si="188"/>
        <v>8215</v>
      </c>
      <c r="BM309" s="179">
        <f t="shared" si="189"/>
        <v>229.441</v>
      </c>
    </row>
    <row r="310" spans="1:65" ht="15" customHeight="1">
      <c r="A310" s="21">
        <f t="shared" si="158"/>
        <v>2004</v>
      </c>
      <c r="B310" s="176">
        <f t="shared" si="158"/>
        <v>7764</v>
      </c>
      <c r="C310" s="191">
        <f t="shared" si="159"/>
        <v>8.7380942301776674</v>
      </c>
      <c r="D310" s="22">
        <v>11</v>
      </c>
      <c r="E310" s="347" t="s">
        <v>7</v>
      </c>
      <c r="F310" s="348"/>
      <c r="G310" s="357">
        <f>I299</f>
        <v>0.90512576413478563</v>
      </c>
      <c r="H310" s="358"/>
      <c r="I310" s="179">
        <f t="shared" si="160"/>
        <v>8074</v>
      </c>
      <c r="J310" s="180">
        <f t="shared" si="161"/>
        <v>3.9927872230808861</v>
      </c>
      <c r="K310" s="179">
        <f t="shared" si="162"/>
        <v>96.1</v>
      </c>
      <c r="M310" s="218">
        <f t="shared" si="163"/>
        <v>7.5304799952455364</v>
      </c>
      <c r="N310" s="23" t="s">
        <v>36</v>
      </c>
      <c r="O310" s="44">
        <f>P299</f>
        <v>0.57808825246215689</v>
      </c>
      <c r="P310" s="187">
        <f t="shared" si="164"/>
        <v>8607</v>
      </c>
      <c r="Q310" s="179">
        <f t="shared" si="165"/>
        <v>710.649</v>
      </c>
      <c r="S310" s="218">
        <f t="shared" si="166"/>
        <v>7.7124438342749899</v>
      </c>
      <c r="T310" s="23" t="s">
        <v>36</v>
      </c>
      <c r="U310" s="44">
        <f>V299</f>
        <v>0.78807431206877743</v>
      </c>
      <c r="V310" s="187">
        <f t="shared" si="167"/>
        <v>8253</v>
      </c>
      <c r="W310" s="179">
        <f t="shared" si="168"/>
        <v>239.12100000000001</v>
      </c>
      <c r="Y310" s="218">
        <f t="shared" si="169"/>
        <v>7.935945103353701</v>
      </c>
      <c r="Z310" s="23" t="s">
        <v>36</v>
      </c>
      <c r="AA310" s="44">
        <f>AB299</f>
        <v>0.84062711688908875</v>
      </c>
      <c r="AB310" s="187">
        <f t="shared" si="170"/>
        <v>8175</v>
      </c>
      <c r="AC310" s="179">
        <f t="shared" si="171"/>
        <v>168.92099999999999</v>
      </c>
      <c r="AE310" s="218">
        <f t="shared" si="172"/>
        <v>8.1185050675870976</v>
      </c>
      <c r="AF310" s="23" t="s">
        <v>36</v>
      </c>
      <c r="AG310" s="44">
        <f>AH299</f>
        <v>0.86492080591555232</v>
      </c>
      <c r="AH310" s="187">
        <f t="shared" si="173"/>
        <v>8138</v>
      </c>
      <c r="AI310" s="179">
        <f t="shared" si="174"/>
        <v>139.876</v>
      </c>
      <c r="AK310" s="218">
        <f t="shared" si="175"/>
        <v>8.2728260036504011</v>
      </c>
      <c r="AL310" s="23" t="s">
        <v>36</v>
      </c>
      <c r="AM310" s="44">
        <f>AN299</f>
        <v>0.87927977935127044</v>
      </c>
      <c r="AN310" s="187">
        <f t="shared" si="176"/>
        <v>8116</v>
      </c>
      <c r="AO310" s="179">
        <f t="shared" si="177"/>
        <v>123.904</v>
      </c>
      <c r="AQ310" s="218">
        <f t="shared" si="178"/>
        <v>8.4064850694318167</v>
      </c>
      <c r="AR310" s="23" t="s">
        <v>36</v>
      </c>
      <c r="AS310" s="44">
        <f>AT299</f>
        <v>0.88871774953109828</v>
      </c>
      <c r="AT310" s="187">
        <f t="shared" si="179"/>
        <v>8101</v>
      </c>
      <c r="AU310" s="179">
        <f t="shared" si="180"/>
        <v>113.569</v>
      </c>
      <c r="AW310" s="218">
        <f t="shared" si="181"/>
        <v>8.5243673951642371</v>
      </c>
      <c r="AX310" s="23" t="s">
        <v>36</v>
      </c>
      <c r="AY310" s="44">
        <f>AZ299</f>
        <v>0.89568753562410075</v>
      </c>
      <c r="AZ310" s="187">
        <f t="shared" si="182"/>
        <v>8089</v>
      </c>
      <c r="BA310" s="179">
        <f t="shared" si="183"/>
        <v>105.625</v>
      </c>
      <c r="BC310" s="218">
        <f t="shared" si="184"/>
        <v>8.6298073357853724</v>
      </c>
      <c r="BD310" s="23" t="s">
        <v>36</v>
      </c>
      <c r="BE310" s="44">
        <f>BF299</f>
        <v>0.90068410840051272</v>
      </c>
      <c r="BF310" s="187">
        <f t="shared" si="185"/>
        <v>8081</v>
      </c>
      <c r="BG310" s="179">
        <f t="shared" si="186"/>
        <v>100.489</v>
      </c>
      <c r="BI310" s="218">
        <f t="shared" si="187"/>
        <v>8.7251824949587693</v>
      </c>
      <c r="BJ310" s="23" t="s">
        <v>36</v>
      </c>
      <c r="BK310" s="44">
        <f>BL299</f>
        <v>0.90461149144538433</v>
      </c>
      <c r="BL310" s="187">
        <f t="shared" si="188"/>
        <v>8074</v>
      </c>
      <c r="BM310" s="179">
        <f t="shared" si="189"/>
        <v>96.1</v>
      </c>
    </row>
    <row r="311" spans="1:65" ht="15" customHeight="1">
      <c r="A311" s="21">
        <f t="shared" si="158"/>
        <v>2005</v>
      </c>
      <c r="B311" s="176">
        <f t="shared" si="158"/>
        <v>7673</v>
      </c>
      <c r="C311" s="191">
        <f t="shared" si="159"/>
        <v>8.7525814691468842</v>
      </c>
      <c r="D311" s="22">
        <v>12</v>
      </c>
      <c r="E311" s="347" t="s">
        <v>8</v>
      </c>
      <c r="F311" s="348"/>
      <c r="G311" s="355">
        <f>SUM(K300:K319)</f>
        <v>1286.2619999999999</v>
      </c>
      <c r="H311" s="356"/>
      <c r="I311" s="179">
        <f t="shared" si="160"/>
        <v>7930</v>
      </c>
      <c r="J311" s="180">
        <f t="shared" si="161"/>
        <v>3.3494070115991139</v>
      </c>
      <c r="K311" s="179">
        <f t="shared" si="162"/>
        <v>66.049000000000007</v>
      </c>
      <c r="M311" s="218">
        <f t="shared" si="163"/>
        <v>7.5781454724194663</v>
      </c>
      <c r="N311" s="23" t="s">
        <v>37</v>
      </c>
      <c r="O311" s="201">
        <f>SUM(Q300:Q319)</f>
        <v>36681.866999999998</v>
      </c>
      <c r="P311" s="187">
        <f t="shared" si="164"/>
        <v>8372</v>
      </c>
      <c r="Q311" s="179">
        <f t="shared" si="165"/>
        <v>488.601</v>
      </c>
      <c r="S311" s="218">
        <f t="shared" si="166"/>
        <v>7.7523351633022921</v>
      </c>
      <c r="T311" s="23" t="s">
        <v>37</v>
      </c>
      <c r="U311" s="201">
        <f>SUM(W300:W319)</f>
        <v>4352.6859999999997</v>
      </c>
      <c r="V311" s="187">
        <f t="shared" si="167"/>
        <v>8083</v>
      </c>
      <c r="W311" s="179">
        <f t="shared" si="168"/>
        <v>168.1</v>
      </c>
      <c r="Y311" s="218">
        <f t="shared" si="169"/>
        <v>7.9679731796629349</v>
      </c>
      <c r="Z311" s="23" t="s">
        <v>37</v>
      </c>
      <c r="AA311" s="201">
        <f>SUM(AC300:AC319)</f>
        <v>2595.1709999999998</v>
      </c>
      <c r="AB311" s="187">
        <f t="shared" si="170"/>
        <v>8017</v>
      </c>
      <c r="AC311" s="179">
        <f t="shared" si="171"/>
        <v>118.336</v>
      </c>
      <c r="AE311" s="218">
        <f t="shared" si="172"/>
        <v>8.1452595665168648</v>
      </c>
      <c r="AF311" s="23" t="s">
        <v>37</v>
      </c>
      <c r="AG311" s="201">
        <f>SUM(AI300:AI319)</f>
        <v>2022.6</v>
      </c>
      <c r="AH311" s="187">
        <f t="shared" si="173"/>
        <v>7986</v>
      </c>
      <c r="AI311" s="179">
        <f t="shared" si="174"/>
        <v>97.968999999999994</v>
      </c>
      <c r="AK311" s="218">
        <f t="shared" si="175"/>
        <v>8.2957981106361451</v>
      </c>
      <c r="AL311" s="23" t="s">
        <v>37</v>
      </c>
      <c r="AM311" s="201">
        <f>SUM(AO300:AO319)</f>
        <v>1733.2619999999997</v>
      </c>
      <c r="AN311" s="187">
        <f t="shared" si="176"/>
        <v>7966</v>
      </c>
      <c r="AO311" s="179">
        <f t="shared" si="177"/>
        <v>85.849000000000004</v>
      </c>
      <c r="AQ311" s="218">
        <f t="shared" si="178"/>
        <v>8.4266118131849996</v>
      </c>
      <c r="AR311" s="23" t="s">
        <v>37</v>
      </c>
      <c r="AS311" s="201">
        <f>SUM(AU300:AU319)</f>
        <v>1559.9929999999999</v>
      </c>
      <c r="AT311" s="187">
        <f t="shared" si="179"/>
        <v>7953</v>
      </c>
      <c r="AU311" s="179">
        <f t="shared" si="180"/>
        <v>78.400000000000006</v>
      </c>
      <c r="AW311" s="218">
        <f t="shared" si="181"/>
        <v>8.5422759717837007</v>
      </c>
      <c r="AX311" s="23" t="s">
        <v>37</v>
      </c>
      <c r="AY311" s="201">
        <f>SUM(BA300:BA319)</f>
        <v>1440.1289999999999</v>
      </c>
      <c r="AZ311" s="187">
        <f t="shared" si="182"/>
        <v>7944</v>
      </c>
      <c r="BA311" s="179">
        <f t="shared" si="183"/>
        <v>73.441000000000003</v>
      </c>
      <c r="BC311" s="218">
        <f t="shared" si="184"/>
        <v>8.6459381473067989</v>
      </c>
      <c r="BD311" s="23" t="s">
        <v>37</v>
      </c>
      <c r="BE311" s="201">
        <f>SUM(BG300:BG319)</f>
        <v>1357.1030000000001</v>
      </c>
      <c r="BF311" s="187">
        <f t="shared" si="185"/>
        <v>7936</v>
      </c>
      <c r="BG311" s="179">
        <f t="shared" si="186"/>
        <v>69.168999999999997</v>
      </c>
      <c r="BI311" s="218">
        <f t="shared" si="187"/>
        <v>8.7398566274935696</v>
      </c>
      <c r="BJ311" s="23" t="s">
        <v>37</v>
      </c>
      <c r="BK311" s="201">
        <f>SUM(BM300:BM319)</f>
        <v>1294.203</v>
      </c>
      <c r="BL311" s="187">
        <f t="shared" si="188"/>
        <v>7931</v>
      </c>
      <c r="BM311" s="179">
        <f t="shared" si="189"/>
        <v>66.563999999999993</v>
      </c>
    </row>
    <row r="312" spans="1:65" ht="15" customHeight="1">
      <c r="A312" s="21">
        <f t="shared" si="158"/>
        <v>2006</v>
      </c>
      <c r="B312" s="176">
        <f t="shared" si="158"/>
        <v>7564</v>
      </c>
      <c r="C312" s="191">
        <f t="shared" si="159"/>
        <v>8.7696625081122743</v>
      </c>
      <c r="D312" s="22">
        <v>13</v>
      </c>
      <c r="E312" s="347" t="s">
        <v>9</v>
      </c>
      <c r="F312" s="348"/>
      <c r="G312" s="355">
        <f>SUM(K310:K319)</f>
        <v>752.52699999999993</v>
      </c>
      <c r="H312" s="356"/>
      <c r="I312" s="179">
        <f t="shared" si="160"/>
        <v>7783</v>
      </c>
      <c r="J312" s="180">
        <f t="shared" si="161"/>
        <v>2.8952934955050238</v>
      </c>
      <c r="K312" s="179">
        <f t="shared" si="162"/>
        <v>47.960999999999999</v>
      </c>
      <c r="M312" s="218">
        <f t="shared" si="163"/>
        <v>7.6324011266014535</v>
      </c>
      <c r="O312" s="100"/>
      <c r="P312" s="187">
        <f t="shared" si="164"/>
        <v>8082</v>
      </c>
      <c r="Q312" s="179">
        <f t="shared" si="165"/>
        <v>268.32400000000001</v>
      </c>
      <c r="S312" s="218">
        <f t="shared" si="166"/>
        <v>7.798112628829788</v>
      </c>
      <c r="U312" s="100"/>
      <c r="V312" s="187">
        <f t="shared" si="167"/>
        <v>7896</v>
      </c>
      <c r="W312" s="179">
        <f t="shared" si="168"/>
        <v>110.224</v>
      </c>
      <c r="Y312" s="218">
        <f t="shared" si="169"/>
        <v>8.0050333446371109</v>
      </c>
      <c r="AA312" s="100"/>
      <c r="AB312" s="187">
        <f t="shared" si="170"/>
        <v>7849</v>
      </c>
      <c r="AC312" s="179">
        <f t="shared" si="171"/>
        <v>81.224999999999994</v>
      </c>
      <c r="AE312" s="218">
        <f t="shared" si="172"/>
        <v>8.1763915966337954</v>
      </c>
      <c r="AG312" s="100"/>
      <c r="AH312" s="187">
        <f t="shared" si="173"/>
        <v>7825</v>
      </c>
      <c r="AI312" s="179">
        <f t="shared" si="174"/>
        <v>68.120999999999995</v>
      </c>
      <c r="AK312" s="218">
        <f t="shared" si="175"/>
        <v>8.3226370969539403</v>
      </c>
      <c r="AM312" s="100"/>
      <c r="AN312" s="187">
        <f t="shared" si="176"/>
        <v>7811</v>
      </c>
      <c r="AO312" s="179">
        <f t="shared" si="177"/>
        <v>61.009</v>
      </c>
      <c r="AQ312" s="218">
        <f t="shared" si="178"/>
        <v>8.4501983225919588</v>
      </c>
      <c r="AS312" s="100"/>
      <c r="AT312" s="187">
        <f t="shared" si="179"/>
        <v>7801</v>
      </c>
      <c r="AU312" s="179">
        <f t="shared" si="180"/>
        <v>56.168999999999997</v>
      </c>
      <c r="AW312" s="218">
        <f t="shared" si="181"/>
        <v>8.5633131270297902</v>
      </c>
      <c r="AY312" s="100"/>
      <c r="AZ312" s="187">
        <f t="shared" si="182"/>
        <v>7793</v>
      </c>
      <c r="BA312" s="179">
        <f t="shared" si="183"/>
        <v>52.441000000000003</v>
      </c>
      <c r="BC312" s="218">
        <f t="shared" si="184"/>
        <v>8.6649233034405722</v>
      </c>
      <c r="BE312" s="100"/>
      <c r="BF312" s="187">
        <f t="shared" si="185"/>
        <v>7788</v>
      </c>
      <c r="BG312" s="179">
        <f t="shared" si="186"/>
        <v>50.176000000000002</v>
      </c>
      <c r="BI312" s="218">
        <f t="shared" si="187"/>
        <v>8.7571545276566063</v>
      </c>
      <c r="BK312" s="100"/>
      <c r="BL312" s="187">
        <f t="shared" si="188"/>
        <v>7783</v>
      </c>
      <c r="BM312" s="179">
        <f t="shared" si="189"/>
        <v>47.960999999999999</v>
      </c>
    </row>
    <row r="313" spans="1:65" ht="15" customHeight="1">
      <c r="A313" s="21">
        <f t="shared" si="158"/>
        <v>2007</v>
      </c>
      <c r="B313" s="176">
        <f t="shared" si="158"/>
        <v>7433</v>
      </c>
      <c r="C313" s="191">
        <f t="shared" si="159"/>
        <v>8.789812386190972</v>
      </c>
      <c r="D313" s="22">
        <v>14</v>
      </c>
      <c r="E313" s="347" t="s">
        <v>10</v>
      </c>
      <c r="F313" s="348"/>
      <c r="G313" s="349">
        <f>SUM(J300:J319)/D319</f>
        <v>2.6158320858590516</v>
      </c>
      <c r="H313" s="350"/>
      <c r="I313" s="179">
        <f t="shared" si="160"/>
        <v>7632</v>
      </c>
      <c r="J313" s="180">
        <f t="shared" si="161"/>
        <v>2.6772501009013858</v>
      </c>
      <c r="K313" s="179">
        <f t="shared" si="162"/>
        <v>39.600999999999999</v>
      </c>
      <c r="M313" s="218">
        <f t="shared" si="163"/>
        <v>7.693937325509272</v>
      </c>
      <c r="P313" s="187">
        <f t="shared" si="164"/>
        <v>7725</v>
      </c>
      <c r="Q313" s="179">
        <f t="shared" si="165"/>
        <v>85.263999999999996</v>
      </c>
      <c r="S313" s="218">
        <f t="shared" si="166"/>
        <v>7.8504931808711405</v>
      </c>
      <c r="V313" s="187">
        <f t="shared" si="167"/>
        <v>7691</v>
      </c>
      <c r="W313" s="179">
        <f t="shared" si="168"/>
        <v>66.563999999999993</v>
      </c>
      <c r="Y313" s="218">
        <f t="shared" si="169"/>
        <v>8.0478293574578412</v>
      </c>
      <c r="AB313" s="187">
        <f t="shared" si="170"/>
        <v>7669</v>
      </c>
      <c r="AC313" s="179">
        <f t="shared" si="171"/>
        <v>55.695999999999998</v>
      </c>
      <c r="AE313" s="218">
        <f t="shared" si="172"/>
        <v>8.2125683982341453</v>
      </c>
      <c r="AH313" s="187">
        <f t="shared" si="173"/>
        <v>7657</v>
      </c>
      <c r="AI313" s="179">
        <f t="shared" si="174"/>
        <v>50.176000000000002</v>
      </c>
      <c r="AK313" s="218">
        <f t="shared" si="175"/>
        <v>8.3539681303132713</v>
      </c>
      <c r="AN313" s="187">
        <f t="shared" si="176"/>
        <v>7648</v>
      </c>
      <c r="AO313" s="179">
        <f t="shared" si="177"/>
        <v>46.225000000000001</v>
      </c>
      <c r="AQ313" s="218">
        <f t="shared" si="178"/>
        <v>8.4778284678939606</v>
      </c>
      <c r="AT313" s="187">
        <f t="shared" si="179"/>
        <v>7643</v>
      </c>
      <c r="AU313" s="179">
        <f t="shared" si="180"/>
        <v>44.1</v>
      </c>
      <c r="AW313" s="218">
        <f t="shared" si="181"/>
        <v>8.5880243721768288</v>
      </c>
      <c r="AZ313" s="187">
        <f t="shared" si="182"/>
        <v>7638</v>
      </c>
      <c r="BA313" s="179">
        <f t="shared" si="183"/>
        <v>42.024999999999999</v>
      </c>
      <c r="BC313" s="218">
        <f t="shared" si="184"/>
        <v>8.6872734617878375</v>
      </c>
      <c r="BF313" s="187">
        <f t="shared" si="185"/>
        <v>7635</v>
      </c>
      <c r="BG313" s="179">
        <f t="shared" si="186"/>
        <v>40.804000000000002</v>
      </c>
      <c r="BI313" s="218">
        <f t="shared" si="187"/>
        <v>8.777555453213056</v>
      </c>
      <c r="BL313" s="187">
        <f t="shared" si="188"/>
        <v>7632</v>
      </c>
      <c r="BM313" s="179">
        <f t="shared" si="189"/>
        <v>39.600999999999999</v>
      </c>
    </row>
    <row r="314" spans="1:65" ht="15" customHeight="1">
      <c r="A314" s="21">
        <f t="shared" si="158"/>
        <v>2008</v>
      </c>
      <c r="B314" s="176">
        <f t="shared" si="158"/>
        <v>7348</v>
      </c>
      <c r="C314" s="191">
        <f t="shared" si="159"/>
        <v>8.8026728403128178</v>
      </c>
      <c r="D314" s="22">
        <v>15</v>
      </c>
      <c r="E314" s="347" t="s">
        <v>11</v>
      </c>
      <c r="F314" s="348"/>
      <c r="G314" s="349">
        <f>SUM(J310:J319)/10</f>
        <v>3.2591056355162409</v>
      </c>
      <c r="H314" s="350"/>
      <c r="I314" s="179">
        <f t="shared" si="160"/>
        <v>7478</v>
      </c>
      <c r="J314" s="180">
        <f t="shared" si="161"/>
        <v>1.7691888949373977</v>
      </c>
      <c r="K314" s="179">
        <f t="shared" si="162"/>
        <v>16.899999999999999</v>
      </c>
      <c r="M314" s="218">
        <f t="shared" si="163"/>
        <v>7.7319307219484861</v>
      </c>
      <c r="N314" s="23"/>
      <c r="O314" s="57"/>
      <c r="P314" s="187">
        <f t="shared" si="164"/>
        <v>7286</v>
      </c>
      <c r="Q314" s="179">
        <f t="shared" si="165"/>
        <v>3.8439999999999999</v>
      </c>
      <c r="S314" s="218">
        <f t="shared" si="166"/>
        <v>7.8830693513057533</v>
      </c>
      <c r="T314" s="23"/>
      <c r="U314" s="57"/>
      <c r="V314" s="187">
        <f t="shared" si="167"/>
        <v>7466</v>
      </c>
      <c r="W314" s="179">
        <f t="shared" si="168"/>
        <v>13.923999999999999</v>
      </c>
      <c r="Y314" s="218">
        <f t="shared" si="169"/>
        <v>8.0746490750666524</v>
      </c>
      <c r="Z314" s="23"/>
      <c r="AA314" s="57"/>
      <c r="AB314" s="187">
        <f t="shared" si="170"/>
        <v>7477</v>
      </c>
      <c r="AC314" s="179">
        <f t="shared" si="171"/>
        <v>16.640999999999998</v>
      </c>
      <c r="AE314" s="218">
        <f t="shared" si="172"/>
        <v>8.2353606437533475</v>
      </c>
      <c r="AF314" s="23"/>
      <c r="AG314" s="57"/>
      <c r="AH314" s="187">
        <f t="shared" si="173"/>
        <v>7479</v>
      </c>
      <c r="AI314" s="179">
        <f t="shared" si="174"/>
        <v>17.161000000000001</v>
      </c>
      <c r="AK314" s="218">
        <f t="shared" si="175"/>
        <v>8.3737846081208804</v>
      </c>
      <c r="AL314" s="23"/>
      <c r="AM314" s="57"/>
      <c r="AN314" s="187">
        <f t="shared" si="176"/>
        <v>7479</v>
      </c>
      <c r="AO314" s="179">
        <f t="shared" si="177"/>
        <v>17.161000000000001</v>
      </c>
      <c r="AQ314" s="218">
        <f t="shared" si="178"/>
        <v>8.4953564968070623</v>
      </c>
      <c r="AR314" s="23"/>
      <c r="AS314" s="57"/>
      <c r="AT314" s="187">
        <f t="shared" si="179"/>
        <v>7479</v>
      </c>
      <c r="AU314" s="179">
        <f t="shared" si="180"/>
        <v>17.161000000000001</v>
      </c>
      <c r="AW314" s="218">
        <f t="shared" si="181"/>
        <v>8.6037377928164229</v>
      </c>
      <c r="AX314" s="23"/>
      <c r="AY314" s="57"/>
      <c r="AZ314" s="187">
        <f t="shared" si="182"/>
        <v>7479</v>
      </c>
      <c r="BA314" s="179">
        <f t="shared" si="183"/>
        <v>17.161000000000001</v>
      </c>
      <c r="BC314" s="218">
        <f t="shared" si="184"/>
        <v>8.7015127508728654</v>
      </c>
      <c r="BD314" s="23"/>
      <c r="BE314" s="57"/>
      <c r="BF314" s="187">
        <f t="shared" si="185"/>
        <v>7478</v>
      </c>
      <c r="BG314" s="179">
        <f t="shared" si="186"/>
        <v>16.899999999999999</v>
      </c>
      <c r="BI314" s="218">
        <f t="shared" si="187"/>
        <v>8.7905734791571586</v>
      </c>
      <c r="BJ314" s="23"/>
      <c r="BK314" s="57"/>
      <c r="BL314" s="187">
        <f t="shared" si="188"/>
        <v>7478</v>
      </c>
      <c r="BM314" s="179">
        <f t="shared" si="189"/>
        <v>16.899999999999999</v>
      </c>
    </row>
    <row r="315" spans="1:65" ht="15" customHeight="1">
      <c r="A315" s="21">
        <f t="shared" si="158"/>
        <v>2009</v>
      </c>
      <c r="B315" s="176">
        <f t="shared" si="158"/>
        <v>7308</v>
      </c>
      <c r="C315" s="191">
        <f t="shared" si="159"/>
        <v>8.8086680621067153</v>
      </c>
      <c r="D315" s="22">
        <v>16</v>
      </c>
      <c r="E315" s="73"/>
      <c r="F315" s="57"/>
      <c r="G315" s="27"/>
      <c r="H315" s="27"/>
      <c r="I315" s="179">
        <f t="shared" si="160"/>
        <v>7320</v>
      </c>
      <c r="J315" s="180">
        <f t="shared" si="161"/>
        <v>0.16420361247947454</v>
      </c>
      <c r="K315" s="179">
        <f t="shared" si="162"/>
        <v>0.14399999999999999</v>
      </c>
      <c r="M315" s="218">
        <f t="shared" si="163"/>
        <v>7.7493224646603558</v>
      </c>
      <c r="N315" s="23"/>
      <c r="O315" s="57"/>
      <c r="P315" s="187">
        <f t="shared" si="164"/>
        <v>6746</v>
      </c>
      <c r="Q315" s="179">
        <f t="shared" si="165"/>
        <v>315.84399999999999</v>
      </c>
      <c r="S315" s="218">
        <f t="shared" si="166"/>
        <v>7.8980396907646186</v>
      </c>
      <c r="T315" s="23"/>
      <c r="U315" s="57"/>
      <c r="V315" s="187">
        <f t="shared" si="167"/>
        <v>7220</v>
      </c>
      <c r="W315" s="179">
        <f t="shared" si="168"/>
        <v>7.7439999999999998</v>
      </c>
      <c r="Y315" s="218">
        <f t="shared" si="169"/>
        <v>8.0870254706677009</v>
      </c>
      <c r="Z315" s="23"/>
      <c r="AA315" s="57"/>
      <c r="AB315" s="187">
        <f t="shared" si="170"/>
        <v>7273</v>
      </c>
      <c r="AC315" s="179">
        <f t="shared" si="171"/>
        <v>1.2250000000000001</v>
      </c>
      <c r="AE315" s="218">
        <f t="shared" si="172"/>
        <v>8.2459092647740935</v>
      </c>
      <c r="AF315" s="23"/>
      <c r="AG315" s="57"/>
      <c r="AH315" s="187">
        <f t="shared" si="173"/>
        <v>7293</v>
      </c>
      <c r="AI315" s="179">
        <f t="shared" si="174"/>
        <v>0.22500000000000001</v>
      </c>
      <c r="AK315" s="218">
        <f t="shared" si="175"/>
        <v>8.3829758492964288</v>
      </c>
      <c r="AL315" s="23"/>
      <c r="AM315" s="57"/>
      <c r="AN315" s="187">
        <f t="shared" si="176"/>
        <v>7303</v>
      </c>
      <c r="AO315" s="179">
        <f t="shared" si="177"/>
        <v>2.5000000000000001E-2</v>
      </c>
      <c r="AQ315" s="218">
        <f t="shared" si="178"/>
        <v>8.503499864284235</v>
      </c>
      <c r="AR315" s="23"/>
      <c r="AS315" s="57"/>
      <c r="AT315" s="187">
        <f t="shared" si="179"/>
        <v>7310</v>
      </c>
      <c r="AU315" s="179">
        <f t="shared" si="180"/>
        <v>4.0000000000000001E-3</v>
      </c>
      <c r="AW315" s="218">
        <f t="shared" si="181"/>
        <v>8.6110477668878609</v>
      </c>
      <c r="AX315" s="23"/>
      <c r="AY315" s="57"/>
      <c r="AZ315" s="187">
        <f t="shared" si="182"/>
        <v>7314</v>
      </c>
      <c r="BA315" s="179">
        <f t="shared" si="183"/>
        <v>3.5999999999999997E-2</v>
      </c>
      <c r="BC315" s="218">
        <f t="shared" si="184"/>
        <v>8.7081440749082457</v>
      </c>
      <c r="BD315" s="23"/>
      <c r="BE315" s="57"/>
      <c r="BF315" s="187">
        <f t="shared" si="185"/>
        <v>7317</v>
      </c>
      <c r="BG315" s="179">
        <f t="shared" si="186"/>
        <v>8.1000000000000003E-2</v>
      </c>
      <c r="BI315" s="218">
        <f t="shared" si="187"/>
        <v>8.7966414589409148</v>
      </c>
      <c r="BJ315" s="23"/>
      <c r="BK315" s="57"/>
      <c r="BL315" s="187">
        <f t="shared" si="188"/>
        <v>7319</v>
      </c>
      <c r="BM315" s="179">
        <f t="shared" si="189"/>
        <v>0.121</v>
      </c>
    </row>
    <row r="316" spans="1:65" ht="15" customHeight="1">
      <c r="A316" s="21">
        <f t="shared" ref="A316:B331" si="190">A271</f>
        <v>2010</v>
      </c>
      <c r="B316" s="176">
        <f t="shared" si="190"/>
        <v>7311</v>
      </c>
      <c r="C316" s="191">
        <f t="shared" si="159"/>
        <v>8.8082196651184077</v>
      </c>
      <c r="D316" s="22">
        <v>17</v>
      </c>
      <c r="E316" s="73"/>
      <c r="F316" s="57"/>
      <c r="G316" s="27"/>
      <c r="H316" s="27"/>
      <c r="I316" s="179">
        <f t="shared" si="160"/>
        <v>7158</v>
      </c>
      <c r="J316" s="180">
        <f t="shared" si="161"/>
        <v>2.0927369716865001</v>
      </c>
      <c r="K316" s="179">
        <f t="shared" si="162"/>
        <v>23.408999999999999</v>
      </c>
      <c r="M316" s="218">
        <f t="shared" si="163"/>
        <v>7.7480285244323763</v>
      </c>
      <c r="N316" s="23"/>
      <c r="O316" s="57"/>
      <c r="P316" s="187">
        <f t="shared" si="164"/>
        <v>6081</v>
      </c>
      <c r="Q316" s="179">
        <f t="shared" si="165"/>
        <v>1512.9</v>
      </c>
      <c r="S316" s="218">
        <f t="shared" si="166"/>
        <v>7.8969246562688644</v>
      </c>
      <c r="T316" s="23"/>
      <c r="U316" s="57"/>
      <c r="V316" s="187">
        <f t="shared" si="167"/>
        <v>6949</v>
      </c>
      <c r="W316" s="179">
        <f t="shared" si="168"/>
        <v>131.04400000000001</v>
      </c>
      <c r="Y316" s="218">
        <f t="shared" si="169"/>
        <v>8.0861025356691005</v>
      </c>
      <c r="Z316" s="23"/>
      <c r="AA316" s="57"/>
      <c r="AB316" s="187">
        <f t="shared" si="170"/>
        <v>7056</v>
      </c>
      <c r="AC316" s="179">
        <f t="shared" si="171"/>
        <v>65.025000000000006</v>
      </c>
      <c r="AE316" s="218">
        <f t="shared" si="172"/>
        <v>8.2451219664786048</v>
      </c>
      <c r="AF316" s="23"/>
      <c r="AG316" s="57"/>
      <c r="AH316" s="187">
        <f t="shared" si="173"/>
        <v>7097</v>
      </c>
      <c r="AI316" s="179">
        <f t="shared" si="174"/>
        <v>45.795999999999999</v>
      </c>
      <c r="AK316" s="218">
        <f t="shared" si="175"/>
        <v>8.3822894289514362</v>
      </c>
      <c r="AL316" s="23"/>
      <c r="AM316" s="57"/>
      <c r="AN316" s="187">
        <f t="shared" si="176"/>
        <v>7120</v>
      </c>
      <c r="AO316" s="179">
        <f t="shared" si="177"/>
        <v>36.481000000000002</v>
      </c>
      <c r="AQ316" s="218">
        <f t="shared" si="178"/>
        <v>8.5028914067053769</v>
      </c>
      <c r="AR316" s="23"/>
      <c r="AS316" s="57"/>
      <c r="AT316" s="187">
        <f t="shared" si="179"/>
        <v>7134</v>
      </c>
      <c r="AU316" s="179">
        <f t="shared" si="180"/>
        <v>31.329000000000001</v>
      </c>
      <c r="AW316" s="218">
        <f t="shared" si="181"/>
        <v>8.6105013685498886</v>
      </c>
      <c r="AX316" s="23"/>
      <c r="AY316" s="57"/>
      <c r="AZ316" s="187">
        <f t="shared" si="182"/>
        <v>7144</v>
      </c>
      <c r="BA316" s="179">
        <f t="shared" si="183"/>
        <v>27.888999999999999</v>
      </c>
      <c r="BC316" s="218">
        <f t="shared" si="184"/>
        <v>8.7076482481069135</v>
      </c>
      <c r="BD316" s="23"/>
      <c r="BE316" s="57"/>
      <c r="BF316" s="187">
        <f t="shared" si="185"/>
        <v>7152</v>
      </c>
      <c r="BG316" s="179">
        <f t="shared" si="186"/>
        <v>25.280999999999999</v>
      </c>
      <c r="BI316" s="218">
        <f t="shared" si="187"/>
        <v>8.7961876354704529</v>
      </c>
      <c r="BJ316" s="23"/>
      <c r="BK316" s="57"/>
      <c r="BL316" s="187">
        <f t="shared" si="188"/>
        <v>7157</v>
      </c>
      <c r="BM316" s="179">
        <f t="shared" si="189"/>
        <v>23.716000000000001</v>
      </c>
    </row>
    <row r="317" spans="1:65" ht="15" customHeight="1">
      <c r="A317" s="21">
        <f t="shared" si="190"/>
        <v>2011</v>
      </c>
      <c r="B317" s="176">
        <f t="shared" si="190"/>
        <v>7237</v>
      </c>
      <c r="C317" s="191">
        <f t="shared" si="159"/>
        <v>8.8192218575749397</v>
      </c>
      <c r="D317" s="22">
        <v>18</v>
      </c>
      <c r="E317" s="73"/>
      <c r="F317" s="57"/>
      <c r="G317" s="27"/>
      <c r="H317" s="27"/>
      <c r="I317" s="179">
        <f t="shared" si="160"/>
        <v>6992</v>
      </c>
      <c r="J317" s="180">
        <f t="shared" si="161"/>
        <v>3.3853806826032886</v>
      </c>
      <c r="K317" s="179">
        <f t="shared" si="162"/>
        <v>60.024999999999999</v>
      </c>
      <c r="M317" s="218">
        <f t="shared" si="163"/>
        <v>7.7794669674583243</v>
      </c>
      <c r="N317" s="23"/>
      <c r="O317" s="57"/>
      <c r="P317" s="187">
        <f t="shared" si="164"/>
        <v>5262</v>
      </c>
      <c r="Q317" s="179">
        <f t="shared" si="165"/>
        <v>3900.625</v>
      </c>
      <c r="S317" s="218">
        <f t="shared" si="166"/>
        <v>7.9240723249234168</v>
      </c>
      <c r="T317" s="23"/>
      <c r="U317" s="57"/>
      <c r="V317" s="187">
        <f t="shared" si="167"/>
        <v>6652</v>
      </c>
      <c r="W317" s="179">
        <f t="shared" si="168"/>
        <v>342.22500000000002</v>
      </c>
      <c r="Y317" s="218">
        <f t="shared" si="169"/>
        <v>8.1086232683545951</v>
      </c>
      <c r="Z317" s="23"/>
      <c r="AA317" s="57"/>
      <c r="AB317" s="187">
        <f t="shared" si="170"/>
        <v>6824</v>
      </c>
      <c r="AC317" s="179">
        <f t="shared" si="171"/>
        <v>170.56899999999999</v>
      </c>
      <c r="AE317" s="218">
        <f t="shared" si="172"/>
        <v>8.2643633297316672</v>
      </c>
      <c r="AF317" s="23"/>
      <c r="AG317" s="57"/>
      <c r="AH317" s="187">
        <f t="shared" si="173"/>
        <v>6891</v>
      </c>
      <c r="AI317" s="179">
        <f t="shared" si="174"/>
        <v>119.71599999999999</v>
      </c>
      <c r="AK317" s="218">
        <f t="shared" si="175"/>
        <v>8.3990851029359082</v>
      </c>
      <c r="AL317" s="23"/>
      <c r="AM317" s="57"/>
      <c r="AN317" s="187">
        <f t="shared" si="176"/>
        <v>6929</v>
      </c>
      <c r="AO317" s="179">
        <f t="shared" si="177"/>
        <v>94.864000000000004</v>
      </c>
      <c r="AQ317" s="218">
        <f t="shared" si="178"/>
        <v>8.5177930114882052</v>
      </c>
      <c r="AR317" s="23"/>
      <c r="AS317" s="57"/>
      <c r="AT317" s="187">
        <f t="shared" si="179"/>
        <v>6953</v>
      </c>
      <c r="AU317" s="179">
        <f t="shared" si="180"/>
        <v>80.656000000000006</v>
      </c>
      <c r="AW317" s="218">
        <f t="shared" si="181"/>
        <v>8.6238928100752936</v>
      </c>
      <c r="AX317" s="23"/>
      <c r="AY317" s="57"/>
      <c r="AZ317" s="187">
        <f t="shared" si="182"/>
        <v>6969</v>
      </c>
      <c r="BA317" s="179">
        <f t="shared" si="183"/>
        <v>71.823999999999998</v>
      </c>
      <c r="BC317" s="218">
        <f t="shared" si="184"/>
        <v>8.7198074514779549</v>
      </c>
      <c r="BD317" s="23"/>
      <c r="BE317" s="57"/>
      <c r="BF317" s="187">
        <f t="shared" si="185"/>
        <v>6981</v>
      </c>
      <c r="BG317" s="179">
        <f t="shared" si="186"/>
        <v>65.536000000000001</v>
      </c>
      <c r="BI317" s="218">
        <f t="shared" si="187"/>
        <v>8.8073222675110703</v>
      </c>
      <c r="BJ317" s="23"/>
      <c r="BK317" s="57"/>
      <c r="BL317" s="187">
        <f t="shared" si="188"/>
        <v>6991</v>
      </c>
      <c r="BM317" s="179">
        <f t="shared" si="189"/>
        <v>60.515999999999998</v>
      </c>
    </row>
    <row r="318" spans="1:65" ht="15" customHeight="1">
      <c r="A318" s="21">
        <f t="shared" si="190"/>
        <v>2012</v>
      </c>
      <c r="B318" s="176">
        <f t="shared" si="190"/>
        <v>7175</v>
      </c>
      <c r="C318" s="191">
        <f t="shared" si="159"/>
        <v>8.8283476200531599</v>
      </c>
      <c r="D318" s="22">
        <v>19</v>
      </c>
      <c r="E318" s="73"/>
      <c r="F318" s="57"/>
      <c r="G318" s="27"/>
      <c r="H318" s="27"/>
      <c r="I318" s="179">
        <f t="shared" si="160"/>
        <v>6822</v>
      </c>
      <c r="J318" s="180">
        <f t="shared" si="161"/>
        <v>4.9198606271776999</v>
      </c>
      <c r="K318" s="179">
        <f t="shared" si="162"/>
        <v>124.60899999999999</v>
      </c>
      <c r="M318" s="218">
        <f t="shared" si="163"/>
        <v>7.8050670442584895</v>
      </c>
      <c r="N318" s="23"/>
      <c r="O318" s="57"/>
      <c r="P318" s="187">
        <f t="shared" si="164"/>
        <v>4254</v>
      </c>
      <c r="Q318" s="179">
        <f t="shared" si="165"/>
        <v>8532.241</v>
      </c>
      <c r="S318" s="218">
        <f t="shared" si="166"/>
        <v>7.9462636435805409</v>
      </c>
      <c r="T318" s="23"/>
      <c r="U318" s="57"/>
      <c r="V318" s="187">
        <f t="shared" si="167"/>
        <v>6325</v>
      </c>
      <c r="W318" s="179">
        <f t="shared" si="168"/>
        <v>722.5</v>
      </c>
      <c r="Y318" s="218">
        <f t="shared" si="169"/>
        <v>8.1271091853463755</v>
      </c>
      <c r="Z318" s="23"/>
      <c r="AA318" s="57"/>
      <c r="AB318" s="187">
        <f t="shared" si="170"/>
        <v>6576</v>
      </c>
      <c r="AC318" s="179">
        <f t="shared" si="171"/>
        <v>358.80099999999999</v>
      </c>
      <c r="AE318" s="218">
        <f t="shared" si="172"/>
        <v>8.2802042332799743</v>
      </c>
      <c r="AF318" s="23"/>
      <c r="AG318" s="57"/>
      <c r="AH318" s="187">
        <f t="shared" si="173"/>
        <v>6675</v>
      </c>
      <c r="AI318" s="179">
        <f t="shared" si="174"/>
        <v>250</v>
      </c>
      <c r="AK318" s="218">
        <f t="shared" si="175"/>
        <v>8.4129431700424391</v>
      </c>
      <c r="AL318" s="23"/>
      <c r="AM318" s="57"/>
      <c r="AN318" s="187">
        <f t="shared" si="176"/>
        <v>6729</v>
      </c>
      <c r="AO318" s="179">
        <f t="shared" si="177"/>
        <v>198.916</v>
      </c>
      <c r="AQ318" s="218">
        <f t="shared" si="178"/>
        <v>8.5301094166827838</v>
      </c>
      <c r="AR318" s="23"/>
      <c r="AS318" s="57"/>
      <c r="AT318" s="187">
        <f t="shared" si="179"/>
        <v>6764</v>
      </c>
      <c r="AU318" s="179">
        <f t="shared" si="180"/>
        <v>168.92099999999999</v>
      </c>
      <c r="AW318" s="218">
        <f t="shared" si="181"/>
        <v>8.6349762270726202</v>
      </c>
      <c r="AX318" s="23"/>
      <c r="AY318" s="57"/>
      <c r="AZ318" s="187">
        <f t="shared" si="182"/>
        <v>6789</v>
      </c>
      <c r="BA318" s="179">
        <f t="shared" si="183"/>
        <v>148.99600000000001</v>
      </c>
      <c r="BC318" s="218">
        <f t="shared" si="184"/>
        <v>8.7298822848265889</v>
      </c>
      <c r="BD318" s="23"/>
      <c r="BE318" s="57"/>
      <c r="BF318" s="187">
        <f t="shared" si="185"/>
        <v>6807</v>
      </c>
      <c r="BG318" s="179">
        <f t="shared" si="186"/>
        <v>135.42400000000001</v>
      </c>
      <c r="BI318" s="218">
        <f t="shared" si="187"/>
        <v>8.8165567686418562</v>
      </c>
      <c r="BJ318" s="23"/>
      <c r="BK318" s="57"/>
      <c r="BL318" s="187">
        <f t="shared" si="188"/>
        <v>6820</v>
      </c>
      <c r="BM318" s="179">
        <f t="shared" si="189"/>
        <v>126.02500000000001</v>
      </c>
    </row>
    <row r="319" spans="1:65" ht="15" customHeight="1" thickBot="1">
      <c r="A319" s="30">
        <f t="shared" si="190"/>
        <v>2013</v>
      </c>
      <c r="B319" s="184">
        <f t="shared" si="190"/>
        <v>7175</v>
      </c>
      <c r="C319" s="219">
        <f t="shared" si="159"/>
        <v>8.8283476200531599</v>
      </c>
      <c r="D319" s="31">
        <v>20</v>
      </c>
      <c r="E319" s="101"/>
      <c r="F319" s="102"/>
      <c r="G319" s="32"/>
      <c r="H319" s="32"/>
      <c r="I319" s="185">
        <f t="shared" si="160"/>
        <v>6648</v>
      </c>
      <c r="J319" s="186">
        <f t="shared" si="161"/>
        <v>7.3449477351916368</v>
      </c>
      <c r="K319" s="185">
        <f t="shared" si="162"/>
        <v>277.72899999999998</v>
      </c>
      <c r="M319" s="220">
        <f t="shared" si="163"/>
        <v>7.8050670442584895</v>
      </c>
      <c r="N319" s="103"/>
      <c r="O319" s="102"/>
      <c r="P319" s="207">
        <f t="shared" si="164"/>
        <v>3014</v>
      </c>
      <c r="Q319" s="185">
        <f t="shared" si="165"/>
        <v>17313.920999999998</v>
      </c>
      <c r="S319" s="220">
        <f t="shared" si="166"/>
        <v>7.9462636435805409</v>
      </c>
      <c r="T319" s="103"/>
      <c r="U319" s="102"/>
      <c r="V319" s="207">
        <f t="shared" si="167"/>
        <v>5967</v>
      </c>
      <c r="W319" s="185">
        <f t="shared" si="168"/>
        <v>1459.2639999999999</v>
      </c>
      <c r="Y319" s="220">
        <f t="shared" si="169"/>
        <v>8.1271091853463755</v>
      </c>
      <c r="Z319" s="103"/>
      <c r="AA319" s="102"/>
      <c r="AB319" s="207">
        <f t="shared" si="170"/>
        <v>6312</v>
      </c>
      <c r="AC319" s="185">
        <f t="shared" si="171"/>
        <v>744.76900000000001</v>
      </c>
      <c r="AE319" s="220">
        <f t="shared" si="172"/>
        <v>8.2802042332799743</v>
      </c>
      <c r="AF319" s="103"/>
      <c r="AG319" s="102"/>
      <c r="AH319" s="207">
        <f t="shared" si="173"/>
        <v>6447</v>
      </c>
      <c r="AI319" s="185">
        <f t="shared" si="174"/>
        <v>529.98400000000004</v>
      </c>
      <c r="AK319" s="220">
        <f t="shared" si="175"/>
        <v>8.4129431700424391</v>
      </c>
      <c r="AL319" s="103"/>
      <c r="AM319" s="102"/>
      <c r="AN319" s="207">
        <f t="shared" si="176"/>
        <v>6522</v>
      </c>
      <c r="AO319" s="185">
        <f t="shared" si="177"/>
        <v>426.40899999999999</v>
      </c>
      <c r="AQ319" s="220">
        <f t="shared" si="178"/>
        <v>8.5301094166827838</v>
      </c>
      <c r="AR319" s="103"/>
      <c r="AS319" s="102"/>
      <c r="AT319" s="207">
        <f t="shared" si="179"/>
        <v>6569</v>
      </c>
      <c r="AU319" s="185">
        <f t="shared" si="180"/>
        <v>367.23599999999999</v>
      </c>
      <c r="AW319" s="220">
        <f t="shared" si="181"/>
        <v>8.6349762270726202</v>
      </c>
      <c r="AX319" s="103"/>
      <c r="AY319" s="102"/>
      <c r="AZ319" s="207">
        <f t="shared" si="182"/>
        <v>6603</v>
      </c>
      <c r="BA319" s="185">
        <f t="shared" si="183"/>
        <v>327.18400000000003</v>
      </c>
      <c r="BC319" s="220">
        <f t="shared" si="184"/>
        <v>8.7298822848265889</v>
      </c>
      <c r="BD319" s="103"/>
      <c r="BE319" s="102"/>
      <c r="BF319" s="207">
        <f t="shared" si="185"/>
        <v>6627</v>
      </c>
      <c r="BG319" s="185">
        <f t="shared" si="186"/>
        <v>300.30399999999997</v>
      </c>
      <c r="BI319" s="220">
        <f t="shared" si="187"/>
        <v>8.8165567686418562</v>
      </c>
      <c r="BJ319" s="103"/>
      <c r="BK319" s="102"/>
      <c r="BL319" s="207">
        <f t="shared" si="188"/>
        <v>6646</v>
      </c>
      <c r="BM319" s="185">
        <f t="shared" si="189"/>
        <v>279.84100000000001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6470</v>
      </c>
      <c r="C320" s="221"/>
      <c r="D320" s="22">
        <v>21</v>
      </c>
      <c r="E320" s="73"/>
      <c r="F320" s="57"/>
      <c r="G320" s="27"/>
      <c r="H320" s="27"/>
      <c r="I320" s="179">
        <f t="shared" si="160"/>
        <v>6470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6288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6288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6101</v>
      </c>
      <c r="C322" s="221"/>
      <c r="D322" s="22">
        <v>23</v>
      </c>
      <c r="E322" s="200">
        <f>O302</f>
        <v>9628</v>
      </c>
      <c r="F322" s="203">
        <f>O310</f>
        <v>0.57808825246215689</v>
      </c>
      <c r="G322" s="364">
        <f>O311</f>
        <v>36681.866999999998</v>
      </c>
      <c r="H322" s="365"/>
      <c r="I322" s="179">
        <f t="shared" si="160"/>
        <v>6101</v>
      </c>
      <c r="J322" s="187"/>
      <c r="K322" s="187"/>
      <c r="M322" s="200" t="str">
        <f>M276</f>
        <v>max(y) =</v>
      </c>
      <c r="N322" s="200">
        <f>N276</f>
        <v>9627</v>
      </c>
      <c r="S322" s="200" t="str">
        <f>S276</f>
        <v>max(y) =</v>
      </c>
      <c r="T322" s="200">
        <f>N322</f>
        <v>9627</v>
      </c>
      <c r="Y322" s="200" t="str">
        <f>Y276</f>
        <v>max(y) =</v>
      </c>
      <c r="Z322" s="200">
        <f>T322</f>
        <v>9627</v>
      </c>
      <c r="AE322" s="200" t="str">
        <f>AE276</f>
        <v>max(y) =</v>
      </c>
      <c r="AF322" s="200">
        <f>Z322</f>
        <v>9627</v>
      </c>
      <c r="AK322" s="200" t="str">
        <f>AK276</f>
        <v>max(y) =</v>
      </c>
      <c r="AL322" s="200">
        <f>AF322</f>
        <v>9627</v>
      </c>
      <c r="AQ322" s="200" t="str">
        <f>AQ276</f>
        <v>max(y) =</v>
      </c>
      <c r="AR322" s="200">
        <f>AL322</f>
        <v>9627</v>
      </c>
      <c r="AW322" s="200" t="str">
        <f>AW276</f>
        <v>max(y) =</v>
      </c>
      <c r="AX322" s="200">
        <f>AR322</f>
        <v>9627</v>
      </c>
      <c r="BC322" s="200" t="str">
        <f>BC276</f>
        <v>max(y) =</v>
      </c>
      <c r="BD322" s="200">
        <f>AX322</f>
        <v>9627</v>
      </c>
      <c r="BI322" s="200" t="str">
        <f>BI276</f>
        <v>max(y) =</v>
      </c>
      <c r="BJ322" s="200">
        <f>BD322</f>
        <v>9627</v>
      </c>
    </row>
    <row r="323" spans="1:62" ht="15" customHeight="1">
      <c r="A323" s="21">
        <f t="shared" si="190"/>
        <v>2017</v>
      </c>
      <c r="B323" s="176">
        <f t="shared" si="191"/>
        <v>5909</v>
      </c>
      <c r="C323" s="221"/>
      <c r="D323" s="22">
        <v>24</v>
      </c>
      <c r="E323" s="200">
        <f>U302</f>
        <v>10000</v>
      </c>
      <c r="F323" s="203">
        <f>U310</f>
        <v>0.78807431206877743</v>
      </c>
      <c r="G323" s="345">
        <f>U311</f>
        <v>4352.6859999999997</v>
      </c>
      <c r="H323" s="346"/>
      <c r="I323" s="179">
        <f t="shared" si="160"/>
        <v>5909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5713</v>
      </c>
      <c r="C324" s="221"/>
      <c r="D324" s="22">
        <v>25</v>
      </c>
      <c r="E324" s="200">
        <f>AA302</f>
        <v>10560</v>
      </c>
      <c r="F324" s="203">
        <f>AA310</f>
        <v>0.84062711688908875</v>
      </c>
      <c r="G324" s="345">
        <f>AA311</f>
        <v>2595.1709999999998</v>
      </c>
      <c r="H324" s="346"/>
      <c r="I324" s="179">
        <f t="shared" si="160"/>
        <v>5713</v>
      </c>
      <c r="J324" s="187"/>
      <c r="K324" s="187"/>
      <c r="M324" s="200" t="s">
        <v>60</v>
      </c>
      <c r="N324" s="214">
        <v>560</v>
      </c>
      <c r="S324" s="200" t="s">
        <v>60</v>
      </c>
      <c r="T324" s="214">
        <f>N324</f>
        <v>560</v>
      </c>
      <c r="Y324" s="200" t="s">
        <v>60</v>
      </c>
      <c r="Z324" s="214">
        <f>T324</f>
        <v>560</v>
      </c>
      <c r="AE324" s="200" t="s">
        <v>60</v>
      </c>
      <c r="AF324" s="214">
        <f>Z324</f>
        <v>560</v>
      </c>
      <c r="AK324" s="200" t="s">
        <v>60</v>
      </c>
      <c r="AL324" s="214">
        <f>AF324</f>
        <v>560</v>
      </c>
      <c r="AQ324" s="200" t="s">
        <v>60</v>
      </c>
      <c r="AR324" s="214">
        <f>AL324</f>
        <v>560</v>
      </c>
      <c r="AW324" s="200" t="s">
        <v>60</v>
      </c>
      <c r="AX324" s="214">
        <f>AR324</f>
        <v>560</v>
      </c>
      <c r="BC324" s="200" t="s">
        <v>60</v>
      </c>
      <c r="BD324" s="214">
        <f>AX324</f>
        <v>560</v>
      </c>
      <c r="BI324" s="200" t="s">
        <v>60</v>
      </c>
      <c r="BJ324" s="214">
        <f>BD324</f>
        <v>560</v>
      </c>
    </row>
    <row r="325" spans="1:62" ht="15" customHeight="1">
      <c r="A325" s="21">
        <f t="shared" si="190"/>
        <v>2019</v>
      </c>
      <c r="B325" s="176">
        <f t="shared" si="191"/>
        <v>5512</v>
      </c>
      <c r="C325" s="221"/>
      <c r="D325" s="22">
        <v>26</v>
      </c>
      <c r="E325" s="200">
        <f>AG302</f>
        <v>11120</v>
      </c>
      <c r="F325" s="203">
        <f>AG310</f>
        <v>0.86492080591555232</v>
      </c>
      <c r="G325" s="345">
        <f>AG311</f>
        <v>2022.6</v>
      </c>
      <c r="H325" s="346"/>
      <c r="I325" s="179">
        <f t="shared" si="160"/>
        <v>5512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5307</v>
      </c>
      <c r="C326" s="221"/>
      <c r="D326" s="22">
        <v>27</v>
      </c>
      <c r="E326" s="200">
        <f>AM302</f>
        <v>11680</v>
      </c>
      <c r="F326" s="203">
        <f>AM310</f>
        <v>0.87927977935127044</v>
      </c>
      <c r="G326" s="345">
        <f>AM311</f>
        <v>1733.2619999999997</v>
      </c>
      <c r="H326" s="346"/>
      <c r="I326" s="179">
        <f t="shared" si="160"/>
        <v>5307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5096</v>
      </c>
      <c r="C327" s="221"/>
      <c r="D327" s="22">
        <v>28</v>
      </c>
      <c r="E327" s="200">
        <f>AS302</f>
        <v>12240</v>
      </c>
      <c r="F327" s="203">
        <f>AS310</f>
        <v>0.88871774953109828</v>
      </c>
      <c r="G327" s="345">
        <f>AS311</f>
        <v>1559.9929999999999</v>
      </c>
      <c r="H327" s="346"/>
      <c r="I327" s="179">
        <f t="shared" si="160"/>
        <v>5096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4880</v>
      </c>
      <c r="C328" s="221"/>
      <c r="D328" s="22">
        <v>29</v>
      </c>
      <c r="E328" s="200">
        <f>AY302</f>
        <v>12800</v>
      </c>
      <c r="F328" s="203">
        <f>AY310</f>
        <v>0.89568753562410075</v>
      </c>
      <c r="G328" s="345">
        <f>AY311</f>
        <v>1440.1289999999999</v>
      </c>
      <c r="H328" s="346"/>
      <c r="I328" s="179">
        <f t="shared" si="160"/>
        <v>4880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4659</v>
      </c>
      <c r="C329" s="221"/>
      <c r="D329" s="22">
        <v>30</v>
      </c>
      <c r="E329" s="200">
        <f>BE302</f>
        <v>13360</v>
      </c>
      <c r="F329" s="203">
        <f>BE310</f>
        <v>0.90068410840051272</v>
      </c>
      <c r="G329" s="345">
        <f>BE311</f>
        <v>1357.1030000000001</v>
      </c>
      <c r="H329" s="346"/>
      <c r="I329" s="179">
        <f t="shared" si="160"/>
        <v>4659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4433</v>
      </c>
      <c r="C330" s="221"/>
      <c r="D330" s="22">
        <v>31</v>
      </c>
      <c r="E330" s="200">
        <f>BK302</f>
        <v>13920</v>
      </c>
      <c r="F330" s="203">
        <f>BK310</f>
        <v>0.90461149144538433</v>
      </c>
      <c r="G330" s="345">
        <f>BK311</f>
        <v>1294.203</v>
      </c>
      <c r="H330" s="346"/>
      <c r="I330" s="179">
        <f t="shared" si="160"/>
        <v>4433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4201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4201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3963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3963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3720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3720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3471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3471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3216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3216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2955</v>
      </c>
      <c r="C336" s="221"/>
      <c r="D336" s="22">
        <v>37</v>
      </c>
      <c r="E336" s="73"/>
      <c r="F336" s="57"/>
      <c r="G336" s="27"/>
      <c r="H336" s="27"/>
      <c r="I336" s="179">
        <f t="shared" si="160"/>
        <v>2955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2687</v>
      </c>
      <c r="C337" s="221"/>
      <c r="D337" s="22">
        <v>38</v>
      </c>
      <c r="E337" s="73"/>
      <c r="F337" s="57"/>
      <c r="G337" s="27"/>
      <c r="H337" s="27"/>
      <c r="I337" s="179">
        <f t="shared" si="160"/>
        <v>2687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2413</v>
      </c>
      <c r="C338" s="221"/>
      <c r="D338" s="22">
        <v>39</v>
      </c>
      <c r="E338" s="73"/>
      <c r="F338" s="57"/>
      <c r="G338" s="27"/>
      <c r="H338" s="27"/>
      <c r="I338" s="179">
        <f t="shared" si="160"/>
        <v>2413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2132</v>
      </c>
      <c r="C339" s="221"/>
      <c r="D339" s="22">
        <v>40</v>
      </c>
      <c r="E339" s="73"/>
      <c r="F339" s="57"/>
      <c r="G339" s="27"/>
      <c r="H339" s="27"/>
      <c r="I339" s="179">
        <f t="shared" si="160"/>
        <v>2132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1844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1844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1550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1550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93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3504</v>
      </c>
      <c r="C4" s="121">
        <f t="shared" ref="C4:C45" si="0">I75</f>
        <v>3347</v>
      </c>
      <c r="D4" s="122">
        <f t="shared" ref="D4:D45" si="1">I120</f>
        <v>3348</v>
      </c>
      <c r="E4" s="122">
        <f t="shared" ref="E4:E45" si="2">I165</f>
        <v>3529</v>
      </c>
      <c r="F4" s="123">
        <f t="shared" ref="F4:F45" si="3">I210</f>
        <v>3568</v>
      </c>
      <c r="G4" s="123">
        <f t="shared" ref="G4:G45" si="4">I255</f>
        <v>3347</v>
      </c>
      <c r="H4" s="123">
        <f t="shared" ref="H4:H45" si="5">I300</f>
        <v>3346</v>
      </c>
      <c r="I4" s="124">
        <f t="shared" ref="I4:I45" si="6">ROUND(SUMIF(C$46:H$46,"○",C4:H4),$G$1)</f>
        <v>3529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3443</v>
      </c>
      <c r="C5" s="121">
        <f t="shared" si="0"/>
        <v>3318</v>
      </c>
      <c r="D5" s="122">
        <f t="shared" si="1"/>
        <v>3317</v>
      </c>
      <c r="E5" s="122">
        <f t="shared" si="2"/>
        <v>3424</v>
      </c>
      <c r="F5" s="123">
        <f t="shared" si="3"/>
        <v>3396</v>
      </c>
      <c r="G5" s="123">
        <f t="shared" si="4"/>
        <v>3318</v>
      </c>
      <c r="H5" s="123">
        <f t="shared" si="5"/>
        <v>3319</v>
      </c>
      <c r="I5" s="124">
        <f t="shared" si="6"/>
        <v>3424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3307</v>
      </c>
      <c r="C6" s="121">
        <f t="shared" si="0"/>
        <v>3289</v>
      </c>
      <c r="D6" s="122">
        <f t="shared" si="1"/>
        <v>3287</v>
      </c>
      <c r="E6" s="122">
        <f t="shared" si="2"/>
        <v>3336</v>
      </c>
      <c r="F6" s="123">
        <f t="shared" si="3"/>
        <v>3299</v>
      </c>
      <c r="G6" s="123">
        <f t="shared" si="4"/>
        <v>3290</v>
      </c>
      <c r="H6" s="123">
        <f t="shared" si="5"/>
        <v>3292</v>
      </c>
      <c r="I6" s="124">
        <f t="shared" si="6"/>
        <v>3336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3239</v>
      </c>
      <c r="C7" s="121">
        <f t="shared" si="0"/>
        <v>3260</v>
      </c>
      <c r="D7" s="122">
        <f t="shared" si="1"/>
        <v>3257</v>
      </c>
      <c r="E7" s="122">
        <f t="shared" si="2"/>
        <v>3262</v>
      </c>
      <c r="F7" s="123">
        <f t="shared" si="3"/>
        <v>3232</v>
      </c>
      <c r="G7" s="123">
        <f t="shared" si="4"/>
        <v>3261</v>
      </c>
      <c r="H7" s="123">
        <f t="shared" si="5"/>
        <v>3264</v>
      </c>
      <c r="I7" s="124">
        <f t="shared" si="6"/>
        <v>3262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3239</v>
      </c>
      <c r="C8" s="121">
        <f t="shared" si="0"/>
        <v>3231</v>
      </c>
      <c r="D8" s="122">
        <f t="shared" si="1"/>
        <v>3227</v>
      </c>
      <c r="E8" s="122">
        <f t="shared" si="2"/>
        <v>3199</v>
      </c>
      <c r="F8" s="123">
        <f t="shared" si="3"/>
        <v>3181</v>
      </c>
      <c r="G8" s="123">
        <f t="shared" si="4"/>
        <v>3232</v>
      </c>
      <c r="H8" s="123">
        <f t="shared" si="5"/>
        <v>3237</v>
      </c>
      <c r="I8" s="124">
        <f t="shared" si="6"/>
        <v>3199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3171</v>
      </c>
      <c r="C9" s="121">
        <f t="shared" si="0"/>
        <v>3202</v>
      </c>
      <c r="D9" s="122">
        <f t="shared" si="1"/>
        <v>3197</v>
      </c>
      <c r="E9" s="122">
        <f t="shared" si="2"/>
        <v>3146</v>
      </c>
      <c r="F9" s="123">
        <f t="shared" si="3"/>
        <v>3139</v>
      </c>
      <c r="G9" s="123">
        <f t="shared" si="4"/>
        <v>3203</v>
      </c>
      <c r="H9" s="123">
        <f t="shared" si="5"/>
        <v>3209</v>
      </c>
      <c r="I9" s="124">
        <f t="shared" si="6"/>
        <v>3146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3140</v>
      </c>
      <c r="C10" s="121">
        <f t="shared" si="0"/>
        <v>3174</v>
      </c>
      <c r="D10" s="122">
        <f t="shared" si="1"/>
        <v>3168</v>
      </c>
      <c r="E10" s="122">
        <f t="shared" si="2"/>
        <v>3101</v>
      </c>
      <c r="F10" s="123">
        <f t="shared" si="3"/>
        <v>3105</v>
      </c>
      <c r="G10" s="123">
        <f t="shared" si="4"/>
        <v>3174</v>
      </c>
      <c r="H10" s="123">
        <f t="shared" si="5"/>
        <v>3180</v>
      </c>
      <c r="I10" s="124">
        <f t="shared" si="6"/>
        <v>3101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3105</v>
      </c>
      <c r="C11" s="121">
        <f t="shared" si="0"/>
        <v>3145</v>
      </c>
      <c r="D11" s="122">
        <f t="shared" si="1"/>
        <v>3139</v>
      </c>
      <c r="E11" s="122">
        <f t="shared" si="2"/>
        <v>3063</v>
      </c>
      <c r="F11" s="123">
        <f t="shared" si="3"/>
        <v>3076</v>
      </c>
      <c r="G11" s="123">
        <f t="shared" si="4"/>
        <v>3146</v>
      </c>
      <c r="H11" s="123">
        <f t="shared" si="5"/>
        <v>3152</v>
      </c>
      <c r="I11" s="124">
        <f t="shared" si="6"/>
        <v>3063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2991</v>
      </c>
      <c r="C12" s="121">
        <f t="shared" si="0"/>
        <v>3116</v>
      </c>
      <c r="D12" s="122">
        <f t="shared" si="1"/>
        <v>3110</v>
      </c>
      <c r="E12" s="122">
        <f t="shared" si="2"/>
        <v>3031</v>
      </c>
      <c r="F12" s="123">
        <f t="shared" si="3"/>
        <v>3050</v>
      </c>
      <c r="G12" s="123">
        <f t="shared" si="4"/>
        <v>3117</v>
      </c>
      <c r="H12" s="123">
        <f t="shared" si="5"/>
        <v>3123</v>
      </c>
      <c r="I12" s="124">
        <f t="shared" si="6"/>
        <v>3031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2916</v>
      </c>
      <c r="C13" s="121">
        <f t="shared" si="0"/>
        <v>3087</v>
      </c>
      <c r="D13" s="122">
        <f t="shared" si="1"/>
        <v>3082</v>
      </c>
      <c r="E13" s="122">
        <f t="shared" si="2"/>
        <v>3005</v>
      </c>
      <c r="F13" s="123">
        <f t="shared" si="3"/>
        <v>3027</v>
      </c>
      <c r="G13" s="123">
        <f t="shared" si="4"/>
        <v>3088</v>
      </c>
      <c r="H13" s="123">
        <f t="shared" si="5"/>
        <v>3093</v>
      </c>
      <c r="I13" s="124">
        <f t="shared" si="6"/>
        <v>3005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2946</v>
      </c>
      <c r="C14" s="121">
        <f t="shared" si="0"/>
        <v>3058</v>
      </c>
      <c r="D14" s="122">
        <f t="shared" si="1"/>
        <v>3053</v>
      </c>
      <c r="E14" s="122">
        <f t="shared" si="2"/>
        <v>2982</v>
      </c>
      <c r="F14" s="123">
        <f t="shared" si="3"/>
        <v>3006</v>
      </c>
      <c r="G14" s="123">
        <f t="shared" si="4"/>
        <v>3059</v>
      </c>
      <c r="H14" s="123">
        <f t="shared" si="5"/>
        <v>3064</v>
      </c>
      <c r="I14" s="124">
        <f t="shared" si="6"/>
        <v>2982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3031</v>
      </c>
      <c r="C15" s="121">
        <f t="shared" si="0"/>
        <v>3029</v>
      </c>
      <c r="D15" s="122">
        <f t="shared" si="1"/>
        <v>3025</v>
      </c>
      <c r="E15" s="122">
        <f t="shared" si="2"/>
        <v>2963</v>
      </c>
      <c r="F15" s="123">
        <f t="shared" si="3"/>
        <v>2988</v>
      </c>
      <c r="G15" s="123">
        <f t="shared" si="4"/>
        <v>3030</v>
      </c>
      <c r="H15" s="123">
        <f t="shared" si="5"/>
        <v>3034</v>
      </c>
      <c r="I15" s="124">
        <f t="shared" si="6"/>
        <v>2963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2956</v>
      </c>
      <c r="C16" s="121">
        <f t="shared" si="0"/>
        <v>3001</v>
      </c>
      <c r="D16" s="122">
        <f t="shared" si="1"/>
        <v>2998</v>
      </c>
      <c r="E16" s="122">
        <f t="shared" si="2"/>
        <v>2947</v>
      </c>
      <c r="F16" s="123">
        <f t="shared" si="3"/>
        <v>2971</v>
      </c>
      <c r="G16" s="123">
        <f t="shared" si="4"/>
        <v>3001</v>
      </c>
      <c r="H16" s="123">
        <f t="shared" si="5"/>
        <v>3004</v>
      </c>
      <c r="I16" s="124">
        <f t="shared" si="6"/>
        <v>2947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2962</v>
      </c>
      <c r="C17" s="121">
        <f t="shared" si="0"/>
        <v>2972</v>
      </c>
      <c r="D17" s="122">
        <f t="shared" si="1"/>
        <v>2970</v>
      </c>
      <c r="E17" s="122">
        <f t="shared" si="2"/>
        <v>2933</v>
      </c>
      <c r="F17" s="123">
        <f t="shared" si="3"/>
        <v>2955</v>
      </c>
      <c r="G17" s="123">
        <f t="shared" si="4"/>
        <v>2972</v>
      </c>
      <c r="H17" s="123">
        <f t="shared" si="5"/>
        <v>2974</v>
      </c>
      <c r="I17" s="124">
        <f t="shared" si="6"/>
        <v>2933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2967</v>
      </c>
      <c r="C18" s="121">
        <f t="shared" si="0"/>
        <v>2943</v>
      </c>
      <c r="D18" s="122">
        <f t="shared" si="1"/>
        <v>2943</v>
      </c>
      <c r="E18" s="122">
        <f t="shared" si="2"/>
        <v>2922</v>
      </c>
      <c r="F18" s="123">
        <f t="shared" si="3"/>
        <v>2941</v>
      </c>
      <c r="G18" s="123">
        <f t="shared" si="4"/>
        <v>2943</v>
      </c>
      <c r="H18" s="123">
        <f t="shared" si="5"/>
        <v>2943</v>
      </c>
      <c r="I18" s="124">
        <f t="shared" si="6"/>
        <v>2922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2891</v>
      </c>
      <c r="C19" s="121">
        <f t="shared" si="0"/>
        <v>2914</v>
      </c>
      <c r="D19" s="122">
        <f t="shared" si="1"/>
        <v>2916</v>
      </c>
      <c r="E19" s="122">
        <f t="shared" si="2"/>
        <v>2912</v>
      </c>
      <c r="F19" s="123">
        <f t="shared" si="3"/>
        <v>2927</v>
      </c>
      <c r="G19" s="123">
        <f t="shared" si="4"/>
        <v>2914</v>
      </c>
      <c r="H19" s="123">
        <f t="shared" si="5"/>
        <v>2912</v>
      </c>
      <c r="I19" s="124">
        <f t="shared" si="6"/>
        <v>2912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2987</v>
      </c>
      <c r="C20" s="121">
        <f t="shared" si="0"/>
        <v>2885</v>
      </c>
      <c r="D20" s="122">
        <f t="shared" si="1"/>
        <v>2889</v>
      </c>
      <c r="E20" s="122">
        <f t="shared" si="2"/>
        <v>2904</v>
      </c>
      <c r="F20" s="123">
        <f t="shared" si="3"/>
        <v>2914</v>
      </c>
      <c r="G20" s="123">
        <f t="shared" si="4"/>
        <v>2885</v>
      </c>
      <c r="H20" s="123">
        <f t="shared" si="5"/>
        <v>2881</v>
      </c>
      <c r="I20" s="124">
        <f t="shared" si="6"/>
        <v>2904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2897</v>
      </c>
      <c r="C21" s="121">
        <f t="shared" si="0"/>
        <v>2856</v>
      </c>
      <c r="D21" s="122">
        <f t="shared" si="1"/>
        <v>2863</v>
      </c>
      <c r="E21" s="122">
        <f t="shared" si="2"/>
        <v>2897</v>
      </c>
      <c r="F21" s="123">
        <f t="shared" si="3"/>
        <v>2902</v>
      </c>
      <c r="G21" s="123">
        <f t="shared" si="4"/>
        <v>2856</v>
      </c>
      <c r="H21" s="123">
        <f t="shared" si="5"/>
        <v>2849</v>
      </c>
      <c r="I21" s="124">
        <f t="shared" si="6"/>
        <v>2897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2891</v>
      </c>
      <c r="C22" s="121">
        <f t="shared" si="0"/>
        <v>2828</v>
      </c>
      <c r="D22" s="122">
        <f t="shared" si="1"/>
        <v>2836</v>
      </c>
      <c r="E22" s="122">
        <f t="shared" si="2"/>
        <v>2891</v>
      </c>
      <c r="F22" s="123">
        <f t="shared" si="3"/>
        <v>2891</v>
      </c>
      <c r="G22" s="123">
        <f t="shared" si="4"/>
        <v>2827</v>
      </c>
      <c r="H22" s="123">
        <f t="shared" si="5"/>
        <v>2817</v>
      </c>
      <c r="I22" s="124">
        <f t="shared" si="6"/>
        <v>2891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2871</v>
      </c>
      <c r="C23" s="130">
        <f t="shared" si="0"/>
        <v>2799</v>
      </c>
      <c r="D23" s="131">
        <f t="shared" si="1"/>
        <v>2810</v>
      </c>
      <c r="E23" s="131">
        <f t="shared" si="2"/>
        <v>2886</v>
      </c>
      <c r="F23" s="132">
        <f t="shared" si="3"/>
        <v>2881</v>
      </c>
      <c r="G23" s="132">
        <f t="shared" si="4"/>
        <v>2798</v>
      </c>
      <c r="H23" s="132">
        <f t="shared" si="5"/>
        <v>2785</v>
      </c>
      <c r="I23" s="133">
        <f t="shared" si="6"/>
        <v>2886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2770</v>
      </c>
      <c r="D24" s="140">
        <f t="shared" si="1"/>
        <v>2785</v>
      </c>
      <c r="E24" s="139">
        <f t="shared" si="2"/>
        <v>2882</v>
      </c>
      <c r="F24" s="139">
        <f t="shared" si="3"/>
        <v>2871</v>
      </c>
      <c r="G24" s="139">
        <f t="shared" si="4"/>
        <v>2770</v>
      </c>
      <c r="H24" s="139">
        <f t="shared" si="5"/>
        <v>2752</v>
      </c>
      <c r="I24" s="251">
        <f t="shared" si="6"/>
        <v>2882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2741</v>
      </c>
      <c r="D25" s="255">
        <f t="shared" si="1"/>
        <v>2759</v>
      </c>
      <c r="E25" s="254">
        <f t="shared" si="2"/>
        <v>2879</v>
      </c>
      <c r="F25" s="254">
        <f t="shared" si="3"/>
        <v>2861</v>
      </c>
      <c r="G25" s="254">
        <f t="shared" si="4"/>
        <v>2741</v>
      </c>
      <c r="H25" s="254">
        <f t="shared" si="5"/>
        <v>2719</v>
      </c>
      <c r="I25" s="256">
        <f t="shared" si="6"/>
        <v>2879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2712</v>
      </c>
      <c r="D26" s="255">
        <f t="shared" si="1"/>
        <v>2734</v>
      </c>
      <c r="E26" s="254">
        <f t="shared" si="2"/>
        <v>2876</v>
      </c>
      <c r="F26" s="254">
        <f t="shared" si="3"/>
        <v>2852</v>
      </c>
      <c r="G26" s="254">
        <f t="shared" si="4"/>
        <v>2712</v>
      </c>
      <c r="H26" s="254">
        <f t="shared" si="5"/>
        <v>2686</v>
      </c>
      <c r="I26" s="256">
        <f t="shared" si="6"/>
        <v>2876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2684</v>
      </c>
      <c r="D27" s="255">
        <f t="shared" si="1"/>
        <v>2709</v>
      </c>
      <c r="E27" s="254">
        <f t="shared" si="2"/>
        <v>2873</v>
      </c>
      <c r="F27" s="254">
        <f t="shared" si="3"/>
        <v>2843</v>
      </c>
      <c r="G27" s="254">
        <f t="shared" si="4"/>
        <v>2683</v>
      </c>
      <c r="H27" s="254">
        <f t="shared" si="5"/>
        <v>2652</v>
      </c>
      <c r="I27" s="256">
        <f t="shared" si="6"/>
        <v>2873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2655</v>
      </c>
      <c r="D28" s="255">
        <f t="shared" si="1"/>
        <v>2684</v>
      </c>
      <c r="E28" s="254">
        <f t="shared" si="2"/>
        <v>2871</v>
      </c>
      <c r="F28" s="254">
        <f t="shared" si="3"/>
        <v>2835</v>
      </c>
      <c r="G28" s="254">
        <f t="shared" si="4"/>
        <v>2655</v>
      </c>
      <c r="H28" s="254">
        <f t="shared" si="5"/>
        <v>2618</v>
      </c>
      <c r="I28" s="256">
        <f t="shared" si="6"/>
        <v>2871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2626</v>
      </c>
      <c r="D29" s="140">
        <f t="shared" si="1"/>
        <v>2659</v>
      </c>
      <c r="E29" s="139">
        <f t="shared" si="2"/>
        <v>2869</v>
      </c>
      <c r="F29" s="139">
        <f t="shared" si="3"/>
        <v>2827</v>
      </c>
      <c r="G29" s="139">
        <f t="shared" si="4"/>
        <v>2626</v>
      </c>
      <c r="H29" s="139">
        <f t="shared" si="5"/>
        <v>2584</v>
      </c>
      <c r="I29" s="251">
        <f t="shared" si="6"/>
        <v>2869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2597</v>
      </c>
      <c r="D30" s="255">
        <f t="shared" si="1"/>
        <v>2635</v>
      </c>
      <c r="E30" s="254">
        <f t="shared" si="2"/>
        <v>2868</v>
      </c>
      <c r="F30" s="254">
        <f t="shared" si="3"/>
        <v>2820</v>
      </c>
      <c r="G30" s="254">
        <f t="shared" si="4"/>
        <v>2598</v>
      </c>
      <c r="H30" s="254">
        <f t="shared" si="5"/>
        <v>2549</v>
      </c>
      <c r="I30" s="256">
        <f t="shared" si="6"/>
        <v>2868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2568</v>
      </c>
      <c r="D31" s="255">
        <f t="shared" si="1"/>
        <v>2611</v>
      </c>
      <c r="E31" s="254">
        <f t="shared" si="2"/>
        <v>2867</v>
      </c>
      <c r="F31" s="254">
        <f t="shared" si="3"/>
        <v>2812</v>
      </c>
      <c r="G31" s="254">
        <f t="shared" si="4"/>
        <v>2569</v>
      </c>
      <c r="H31" s="254">
        <f t="shared" si="5"/>
        <v>2514</v>
      </c>
      <c r="I31" s="256">
        <f t="shared" si="6"/>
        <v>2867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2539</v>
      </c>
      <c r="D32" s="255">
        <f t="shared" si="1"/>
        <v>2587</v>
      </c>
      <c r="E32" s="254">
        <f t="shared" si="2"/>
        <v>2866</v>
      </c>
      <c r="F32" s="254">
        <f t="shared" si="3"/>
        <v>2805</v>
      </c>
      <c r="G32" s="254">
        <f t="shared" si="4"/>
        <v>2541</v>
      </c>
      <c r="H32" s="254">
        <f t="shared" si="5"/>
        <v>2479</v>
      </c>
      <c r="I32" s="256">
        <f t="shared" si="6"/>
        <v>2866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2511</v>
      </c>
      <c r="D33" s="255">
        <f t="shared" si="1"/>
        <v>2563</v>
      </c>
      <c r="E33" s="254">
        <f t="shared" si="2"/>
        <v>2865</v>
      </c>
      <c r="F33" s="254">
        <f t="shared" si="3"/>
        <v>2798</v>
      </c>
      <c r="G33" s="254">
        <f t="shared" si="4"/>
        <v>2513</v>
      </c>
      <c r="H33" s="254">
        <f t="shared" si="5"/>
        <v>2443</v>
      </c>
      <c r="I33" s="256">
        <f t="shared" si="6"/>
        <v>2865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2482</v>
      </c>
      <c r="D34" s="140">
        <f t="shared" si="1"/>
        <v>2540</v>
      </c>
      <c r="E34" s="139">
        <f t="shared" si="2"/>
        <v>2864</v>
      </c>
      <c r="F34" s="139">
        <f t="shared" si="3"/>
        <v>2792</v>
      </c>
      <c r="G34" s="139">
        <f t="shared" si="4"/>
        <v>2485</v>
      </c>
      <c r="H34" s="139">
        <f t="shared" si="5"/>
        <v>2407</v>
      </c>
      <c r="I34" s="251">
        <f t="shared" si="6"/>
        <v>2864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2453</v>
      </c>
      <c r="D35" s="255">
        <f t="shared" si="1"/>
        <v>2516</v>
      </c>
      <c r="E35" s="254">
        <f t="shared" si="2"/>
        <v>2863</v>
      </c>
      <c r="F35" s="254">
        <f t="shared" si="3"/>
        <v>2786</v>
      </c>
      <c r="G35" s="254">
        <f t="shared" si="4"/>
        <v>2457</v>
      </c>
      <c r="H35" s="254">
        <f t="shared" si="5"/>
        <v>2370</v>
      </c>
      <c r="I35" s="256">
        <f t="shared" si="6"/>
        <v>2863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2424</v>
      </c>
      <c r="D36" s="255">
        <f t="shared" si="1"/>
        <v>2493</v>
      </c>
      <c r="E36" s="254">
        <f t="shared" si="2"/>
        <v>2863</v>
      </c>
      <c r="F36" s="254">
        <f t="shared" si="3"/>
        <v>2780</v>
      </c>
      <c r="G36" s="254">
        <f t="shared" si="4"/>
        <v>2429</v>
      </c>
      <c r="H36" s="254">
        <f t="shared" si="5"/>
        <v>2333</v>
      </c>
      <c r="I36" s="256">
        <f t="shared" si="6"/>
        <v>2863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2395</v>
      </c>
      <c r="D37" s="255">
        <f t="shared" si="1"/>
        <v>2470</v>
      </c>
      <c r="E37" s="254">
        <f t="shared" si="2"/>
        <v>2862</v>
      </c>
      <c r="F37" s="254">
        <f t="shared" si="3"/>
        <v>2774</v>
      </c>
      <c r="G37" s="254">
        <f t="shared" si="4"/>
        <v>2401</v>
      </c>
      <c r="H37" s="254">
        <f t="shared" si="5"/>
        <v>2296</v>
      </c>
      <c r="I37" s="256">
        <f t="shared" si="6"/>
        <v>2862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2366</v>
      </c>
      <c r="D38" s="255">
        <f t="shared" si="1"/>
        <v>2448</v>
      </c>
      <c r="E38" s="254">
        <f t="shared" si="2"/>
        <v>2862</v>
      </c>
      <c r="F38" s="254">
        <f t="shared" si="3"/>
        <v>2768</v>
      </c>
      <c r="G38" s="254">
        <f t="shared" si="4"/>
        <v>2373</v>
      </c>
      <c r="H38" s="254">
        <f t="shared" si="5"/>
        <v>2258</v>
      </c>
      <c r="I38" s="256">
        <f t="shared" si="6"/>
        <v>2862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2338</v>
      </c>
      <c r="D39" s="140">
        <f t="shared" si="1"/>
        <v>2425</v>
      </c>
      <c r="E39" s="139">
        <f t="shared" si="2"/>
        <v>2862</v>
      </c>
      <c r="F39" s="139">
        <f t="shared" si="3"/>
        <v>2762</v>
      </c>
      <c r="G39" s="139">
        <f t="shared" si="4"/>
        <v>2345</v>
      </c>
      <c r="H39" s="139">
        <f t="shared" si="5"/>
        <v>2221</v>
      </c>
      <c r="I39" s="251">
        <f t="shared" si="6"/>
        <v>2862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2309</v>
      </c>
      <c r="D40" s="255">
        <f t="shared" si="1"/>
        <v>2403</v>
      </c>
      <c r="E40" s="254">
        <f t="shared" si="2"/>
        <v>2861</v>
      </c>
      <c r="F40" s="254">
        <f t="shared" si="3"/>
        <v>2757</v>
      </c>
      <c r="G40" s="254">
        <f t="shared" si="4"/>
        <v>2318</v>
      </c>
      <c r="H40" s="254">
        <f t="shared" si="5"/>
        <v>2182</v>
      </c>
      <c r="I40" s="256">
        <f t="shared" si="6"/>
        <v>2861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2280</v>
      </c>
      <c r="D41" s="255">
        <f t="shared" si="1"/>
        <v>2381</v>
      </c>
      <c r="E41" s="254">
        <f t="shared" si="2"/>
        <v>2861</v>
      </c>
      <c r="F41" s="254">
        <f t="shared" si="3"/>
        <v>2752</v>
      </c>
      <c r="G41" s="254">
        <f t="shared" si="4"/>
        <v>2290</v>
      </c>
      <c r="H41" s="254">
        <f t="shared" si="5"/>
        <v>2143</v>
      </c>
      <c r="I41" s="256">
        <f t="shared" si="6"/>
        <v>2861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2251</v>
      </c>
      <c r="D42" s="255">
        <f t="shared" si="1"/>
        <v>2359</v>
      </c>
      <c r="E42" s="254">
        <f t="shared" si="2"/>
        <v>2861</v>
      </c>
      <c r="F42" s="254">
        <f t="shared" si="3"/>
        <v>2747</v>
      </c>
      <c r="G42" s="254">
        <f t="shared" si="4"/>
        <v>2263</v>
      </c>
      <c r="H42" s="254">
        <f t="shared" si="5"/>
        <v>2104</v>
      </c>
      <c r="I42" s="256">
        <f t="shared" si="6"/>
        <v>2861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2222</v>
      </c>
      <c r="D43" s="255">
        <f t="shared" si="1"/>
        <v>2338</v>
      </c>
      <c r="E43" s="254">
        <f t="shared" si="2"/>
        <v>2861</v>
      </c>
      <c r="F43" s="254">
        <f t="shared" si="3"/>
        <v>2742</v>
      </c>
      <c r="G43" s="254">
        <f t="shared" si="4"/>
        <v>2236</v>
      </c>
      <c r="H43" s="254">
        <f t="shared" si="5"/>
        <v>2065</v>
      </c>
      <c r="I43" s="256">
        <f t="shared" si="6"/>
        <v>2861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2193</v>
      </c>
      <c r="D44" s="140">
        <f t="shared" si="1"/>
        <v>2316</v>
      </c>
      <c r="E44" s="139">
        <f t="shared" si="2"/>
        <v>2861</v>
      </c>
      <c r="F44" s="139">
        <f t="shared" si="3"/>
        <v>2737</v>
      </c>
      <c r="G44" s="261">
        <f t="shared" si="4"/>
        <v>2209</v>
      </c>
      <c r="H44" s="261">
        <f t="shared" si="5"/>
        <v>2025</v>
      </c>
      <c r="I44" s="251">
        <f t="shared" si="6"/>
        <v>2861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2165</v>
      </c>
      <c r="D45" s="140">
        <f t="shared" si="1"/>
        <v>2295</v>
      </c>
      <c r="E45" s="139">
        <f t="shared" si="2"/>
        <v>2861</v>
      </c>
      <c r="F45" s="139">
        <f t="shared" si="3"/>
        <v>2732</v>
      </c>
      <c r="G45" s="261">
        <f t="shared" si="4"/>
        <v>2182</v>
      </c>
      <c r="H45" s="261">
        <f t="shared" si="5"/>
        <v>1984</v>
      </c>
      <c r="I45" s="251">
        <f t="shared" si="6"/>
        <v>2861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0.81355844257292886</v>
      </c>
      <c r="D47" s="232">
        <f>G129</f>
        <v>0.82783285377500904</v>
      </c>
      <c r="E47" s="232">
        <f>G175</f>
        <v>0.95261758793675444</v>
      </c>
      <c r="F47" s="232">
        <f>H219</f>
        <v>0.93848688949671755</v>
      </c>
      <c r="G47" s="245">
        <f>G265</f>
        <v>0.81176970506170754</v>
      </c>
      <c r="H47" s="245">
        <f>G310</f>
        <v>0.79647224952709073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126.70199999999998</v>
      </c>
      <c r="D48" s="246">
        <f>G130</f>
        <v>117.43299999999999</v>
      </c>
      <c r="E48" s="246">
        <f>G176</f>
        <v>33.808999999999997</v>
      </c>
      <c r="F48" s="241">
        <f>H220</f>
        <v>41.823</v>
      </c>
      <c r="G48" s="246">
        <f>G266</f>
        <v>127.92699999999999</v>
      </c>
      <c r="H48" s="246">
        <f>G311</f>
        <v>139.01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37.016000000000005</v>
      </c>
      <c r="D49" s="233">
        <f>G131</f>
        <v>32.019999999999996</v>
      </c>
      <c r="E49" s="247">
        <f>G177</f>
        <v>16.422000000000004</v>
      </c>
      <c r="F49" s="248">
        <f>H221</f>
        <v>13.149000000000001</v>
      </c>
      <c r="G49" s="247">
        <f>G267</f>
        <v>37.51</v>
      </c>
      <c r="H49" s="260">
        <f>G312</f>
        <v>43.809999999999995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1.9896035466640041</v>
      </c>
      <c r="D50" s="259">
        <f>G132</f>
        <v>1.889843612571551</v>
      </c>
      <c r="E50" s="259">
        <f>G178</f>
        <v>1.1076555958411869</v>
      </c>
      <c r="F50" s="249">
        <f>H222</f>
        <v>1.178134834604021</v>
      </c>
      <c r="G50" s="259">
        <f>G268</f>
        <v>1.9981837120750807</v>
      </c>
      <c r="H50" s="259">
        <f>G313</f>
        <v>2.1148165906787595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1.6849225828615868</v>
      </c>
      <c r="D51" s="234">
        <f>G133</f>
        <v>1.5676238073311606</v>
      </c>
      <c r="E51" s="234">
        <f>G179</f>
        <v>1.0293263160176365</v>
      </c>
      <c r="F51" s="249">
        <f>H223</f>
        <v>0.92854794714692424</v>
      </c>
      <c r="G51" s="249">
        <f>G269</f>
        <v>1.6919598924710404</v>
      </c>
      <c r="H51" s="234">
        <f>G314</f>
        <v>1.842938350357278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0.81355844257292886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3504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3347</v>
      </c>
      <c r="J75" s="180">
        <f t="shared" ref="J75:J94" si="10">ABS(B75-I75)/B75*100</f>
        <v>4.480593607305936</v>
      </c>
      <c r="K75" s="179">
        <f t="shared" ref="K75:K94" si="11">(B75-I75)^2/1000</f>
        <v>24.649000000000001</v>
      </c>
    </row>
    <row r="76" spans="1:40" ht="15" customHeight="1">
      <c r="A76" s="21">
        <f t="shared" ref="A76:A116" si="12">A75+1</f>
        <v>1995</v>
      </c>
      <c r="B76" s="176">
        <f t="shared" si="8"/>
        <v>3443</v>
      </c>
      <c r="C76" s="22">
        <v>2</v>
      </c>
      <c r="D76" s="23" t="s">
        <v>18</v>
      </c>
      <c r="E76" s="28">
        <f>INDEX(LINEST(B75:B94,C75:C94),1)</f>
        <v>-28.828571428571426</v>
      </c>
      <c r="G76" s="29"/>
      <c r="H76" s="26"/>
      <c r="I76" s="179">
        <f t="shared" si="9"/>
        <v>3318</v>
      </c>
      <c r="J76" s="180">
        <f t="shared" si="10"/>
        <v>3.6305547487656109</v>
      </c>
      <c r="K76" s="179">
        <f t="shared" si="11"/>
        <v>15.625</v>
      </c>
    </row>
    <row r="77" spans="1:40" ht="15" customHeight="1">
      <c r="A77" s="21">
        <f t="shared" si="12"/>
        <v>1996</v>
      </c>
      <c r="B77" s="176">
        <f t="shared" si="8"/>
        <v>3307</v>
      </c>
      <c r="C77" s="22">
        <v>3</v>
      </c>
      <c r="D77" s="23" t="s">
        <v>19</v>
      </c>
      <c r="E77" s="28">
        <f>INDEX(LINEST(B75:B94,C75:C94),2)</f>
        <v>3375.3999999999996</v>
      </c>
      <c r="G77" s="29"/>
      <c r="H77" s="26"/>
      <c r="I77" s="179">
        <f t="shared" si="9"/>
        <v>3289</v>
      </c>
      <c r="J77" s="180">
        <f t="shared" si="10"/>
        <v>0.54429996976111283</v>
      </c>
      <c r="K77" s="179">
        <f t="shared" si="11"/>
        <v>0.32400000000000001</v>
      </c>
    </row>
    <row r="78" spans="1:40" ht="15" customHeight="1">
      <c r="A78" s="21">
        <f t="shared" si="12"/>
        <v>1997</v>
      </c>
      <c r="B78" s="176">
        <f t="shared" si="8"/>
        <v>3239</v>
      </c>
      <c r="C78" s="22">
        <v>4</v>
      </c>
      <c r="G78" s="29"/>
      <c r="H78" s="26"/>
      <c r="I78" s="179">
        <f t="shared" si="9"/>
        <v>3260</v>
      </c>
      <c r="J78" s="180">
        <f t="shared" si="10"/>
        <v>0.64834825563445508</v>
      </c>
      <c r="K78" s="179">
        <f t="shared" si="11"/>
        <v>0.441</v>
      </c>
    </row>
    <row r="79" spans="1:40" ht="15" customHeight="1">
      <c r="A79" s="21">
        <f t="shared" si="12"/>
        <v>1998</v>
      </c>
      <c r="B79" s="176">
        <f t="shared" si="8"/>
        <v>3239</v>
      </c>
      <c r="C79" s="22">
        <v>5</v>
      </c>
      <c r="D79" s="347" t="s">
        <v>7</v>
      </c>
      <c r="E79" s="348"/>
      <c r="F79" s="181">
        <f>I74</f>
        <v>0.81355844257292886</v>
      </c>
      <c r="G79" s="29"/>
      <c r="H79" s="26"/>
      <c r="I79" s="179">
        <f t="shared" si="9"/>
        <v>3231</v>
      </c>
      <c r="J79" s="180">
        <f t="shared" si="10"/>
        <v>0.24698981167026859</v>
      </c>
      <c r="K79" s="179">
        <f t="shared" si="11"/>
        <v>6.4000000000000001E-2</v>
      </c>
    </row>
    <row r="80" spans="1:40" ht="15" customHeight="1">
      <c r="A80" s="21">
        <f t="shared" si="12"/>
        <v>1999</v>
      </c>
      <c r="B80" s="176">
        <f t="shared" si="8"/>
        <v>3171</v>
      </c>
      <c r="C80" s="22">
        <v>6</v>
      </c>
      <c r="D80" s="347" t="s">
        <v>8</v>
      </c>
      <c r="E80" s="348"/>
      <c r="F80" s="182">
        <f>SUM(K75:K94)</f>
        <v>126.70199999999998</v>
      </c>
      <c r="G80" s="29"/>
      <c r="H80" s="26"/>
      <c r="I80" s="179">
        <f t="shared" si="9"/>
        <v>3202</v>
      </c>
      <c r="J80" s="180">
        <f t="shared" si="10"/>
        <v>0.9776095868811101</v>
      </c>
      <c r="K80" s="179">
        <f t="shared" si="11"/>
        <v>0.96099999999999997</v>
      </c>
    </row>
    <row r="81" spans="1:11" ht="15" customHeight="1">
      <c r="A81" s="21">
        <f t="shared" si="12"/>
        <v>2000</v>
      </c>
      <c r="B81" s="176">
        <f t="shared" si="8"/>
        <v>3140</v>
      </c>
      <c r="C81" s="22">
        <v>7</v>
      </c>
      <c r="D81" s="347" t="s">
        <v>9</v>
      </c>
      <c r="E81" s="348"/>
      <c r="F81" s="182">
        <f>SUM(K85:K94)</f>
        <v>37.016000000000005</v>
      </c>
      <c r="G81" s="29"/>
      <c r="H81" s="26"/>
      <c r="I81" s="179">
        <f t="shared" si="9"/>
        <v>3174</v>
      </c>
      <c r="J81" s="180">
        <f t="shared" si="10"/>
        <v>1.0828025477707006</v>
      </c>
      <c r="K81" s="179">
        <f t="shared" si="11"/>
        <v>1.1559999999999999</v>
      </c>
    </row>
    <row r="82" spans="1:11" ht="15" customHeight="1">
      <c r="A82" s="21">
        <f t="shared" si="12"/>
        <v>2001</v>
      </c>
      <c r="B82" s="176">
        <f t="shared" si="8"/>
        <v>3105</v>
      </c>
      <c r="C82" s="22">
        <v>8</v>
      </c>
      <c r="D82" s="347" t="s">
        <v>10</v>
      </c>
      <c r="E82" s="348"/>
      <c r="F82" s="183">
        <f>SUM(J75:J94)/C94</f>
        <v>1.9896035466640041</v>
      </c>
      <c r="G82" s="23"/>
      <c r="H82" s="27"/>
      <c r="I82" s="179">
        <f t="shared" si="9"/>
        <v>3145</v>
      </c>
      <c r="J82" s="180">
        <f t="shared" si="10"/>
        <v>1.288244766505636</v>
      </c>
      <c r="K82" s="179">
        <f t="shared" si="11"/>
        <v>1.6</v>
      </c>
    </row>
    <row r="83" spans="1:11" ht="15" customHeight="1">
      <c r="A83" s="21">
        <f t="shared" si="12"/>
        <v>2002</v>
      </c>
      <c r="B83" s="176">
        <f t="shared" si="8"/>
        <v>2991</v>
      </c>
      <c r="C83" s="22">
        <v>9</v>
      </c>
      <c r="D83" s="347" t="s">
        <v>11</v>
      </c>
      <c r="E83" s="348"/>
      <c r="F83" s="183">
        <f>SUM(J85:J94)/10</f>
        <v>1.6849225828615868</v>
      </c>
      <c r="G83" s="23"/>
      <c r="H83" s="27"/>
      <c r="I83" s="179">
        <f t="shared" si="9"/>
        <v>3116</v>
      </c>
      <c r="J83" s="180">
        <f t="shared" si="10"/>
        <v>4.179204279505182</v>
      </c>
      <c r="K83" s="179">
        <f t="shared" si="11"/>
        <v>15.625</v>
      </c>
    </row>
    <row r="84" spans="1:11" ht="15" customHeight="1">
      <c r="A84" s="21">
        <f t="shared" si="12"/>
        <v>2003</v>
      </c>
      <c r="B84" s="176">
        <f t="shared" si="8"/>
        <v>2916</v>
      </c>
      <c r="C84" s="22">
        <v>10</v>
      </c>
      <c r="G84" s="23"/>
      <c r="H84" s="27"/>
      <c r="I84" s="179">
        <f t="shared" si="9"/>
        <v>3087</v>
      </c>
      <c r="J84" s="180">
        <f t="shared" si="10"/>
        <v>5.8641975308641969</v>
      </c>
      <c r="K84" s="179">
        <f t="shared" si="11"/>
        <v>29.241</v>
      </c>
    </row>
    <row r="85" spans="1:11" ht="15" customHeight="1">
      <c r="A85" s="21">
        <f t="shared" si="12"/>
        <v>2004</v>
      </c>
      <c r="B85" s="176">
        <f t="shared" si="8"/>
        <v>2946</v>
      </c>
      <c r="C85" s="22">
        <v>11</v>
      </c>
      <c r="F85" s="27"/>
      <c r="G85" s="23"/>
      <c r="H85" s="27"/>
      <c r="I85" s="179">
        <f t="shared" si="9"/>
        <v>3058</v>
      </c>
      <c r="J85" s="180">
        <f t="shared" si="10"/>
        <v>3.8017651052274268</v>
      </c>
      <c r="K85" s="179">
        <f t="shared" si="11"/>
        <v>12.544</v>
      </c>
    </row>
    <row r="86" spans="1:11" ht="15" customHeight="1">
      <c r="A86" s="21">
        <f t="shared" si="12"/>
        <v>2005</v>
      </c>
      <c r="B86" s="176">
        <f t="shared" si="8"/>
        <v>3031</v>
      </c>
      <c r="C86" s="22">
        <v>12</v>
      </c>
      <c r="F86" s="27"/>
      <c r="G86" s="23"/>
      <c r="H86" s="27"/>
      <c r="I86" s="179">
        <f t="shared" si="9"/>
        <v>3029</v>
      </c>
      <c r="J86" s="180">
        <f t="shared" si="10"/>
        <v>6.5984823490597158E-2</v>
      </c>
      <c r="K86" s="179">
        <f t="shared" si="11"/>
        <v>4.0000000000000001E-3</v>
      </c>
    </row>
    <row r="87" spans="1:11" ht="15" customHeight="1">
      <c r="A87" s="21">
        <f t="shared" si="12"/>
        <v>2006</v>
      </c>
      <c r="B87" s="176">
        <f t="shared" si="8"/>
        <v>2956</v>
      </c>
      <c r="C87" s="22">
        <v>13</v>
      </c>
      <c r="F87" s="27"/>
      <c r="G87" s="23"/>
      <c r="H87" s="27"/>
      <c r="I87" s="179">
        <f t="shared" si="9"/>
        <v>3001</v>
      </c>
      <c r="J87" s="180">
        <f t="shared" si="10"/>
        <v>1.5223274695534508</v>
      </c>
      <c r="K87" s="179">
        <f t="shared" si="11"/>
        <v>2.0249999999999999</v>
      </c>
    </row>
    <row r="88" spans="1:11" ht="15" customHeight="1">
      <c r="A88" s="21">
        <f t="shared" si="12"/>
        <v>2007</v>
      </c>
      <c r="B88" s="176">
        <f t="shared" si="8"/>
        <v>2962</v>
      </c>
      <c r="C88" s="22">
        <v>14</v>
      </c>
      <c r="F88" s="27"/>
      <c r="G88" s="23"/>
      <c r="H88" s="27"/>
      <c r="I88" s="179">
        <f t="shared" si="9"/>
        <v>2972</v>
      </c>
      <c r="J88" s="180">
        <f t="shared" si="10"/>
        <v>0.33760972316002702</v>
      </c>
      <c r="K88" s="179">
        <f t="shared" si="11"/>
        <v>0.1</v>
      </c>
    </row>
    <row r="89" spans="1:11" ht="15" customHeight="1">
      <c r="A89" s="21">
        <f t="shared" si="12"/>
        <v>2008</v>
      </c>
      <c r="B89" s="176">
        <f t="shared" si="8"/>
        <v>2967</v>
      </c>
      <c r="C89" s="22">
        <v>15</v>
      </c>
      <c r="D89" s="23"/>
      <c r="E89" s="23"/>
      <c r="F89" s="27"/>
      <c r="G89" s="23"/>
      <c r="H89" s="27"/>
      <c r="I89" s="179">
        <f t="shared" si="9"/>
        <v>2943</v>
      </c>
      <c r="J89" s="180">
        <f t="shared" si="10"/>
        <v>0.80889787664307389</v>
      </c>
      <c r="K89" s="179">
        <f t="shared" si="11"/>
        <v>0.57599999999999996</v>
      </c>
    </row>
    <row r="90" spans="1:11" ht="15" customHeight="1">
      <c r="A90" s="21">
        <f t="shared" si="12"/>
        <v>2009</v>
      </c>
      <c r="B90" s="176">
        <f t="shared" si="8"/>
        <v>2891</v>
      </c>
      <c r="C90" s="22">
        <v>16</v>
      </c>
      <c r="D90" s="23"/>
      <c r="E90" s="23"/>
      <c r="F90" s="27"/>
      <c r="G90" s="23"/>
      <c r="H90" s="27"/>
      <c r="I90" s="179">
        <f t="shared" si="9"/>
        <v>2914</v>
      </c>
      <c r="J90" s="180">
        <f t="shared" si="10"/>
        <v>0.7955724662746454</v>
      </c>
      <c r="K90" s="179">
        <f t="shared" si="11"/>
        <v>0.52900000000000003</v>
      </c>
    </row>
    <row r="91" spans="1:11" s="27" customFormat="1" ht="15" customHeight="1">
      <c r="A91" s="21">
        <f t="shared" si="12"/>
        <v>2010</v>
      </c>
      <c r="B91" s="176">
        <f t="shared" si="8"/>
        <v>2987</v>
      </c>
      <c r="C91" s="22">
        <v>17</v>
      </c>
      <c r="G91" s="23"/>
      <c r="H91" s="23"/>
      <c r="I91" s="179">
        <f t="shared" si="9"/>
        <v>2885</v>
      </c>
      <c r="J91" s="180">
        <f t="shared" si="10"/>
        <v>3.4147974556411116</v>
      </c>
      <c r="K91" s="179">
        <f t="shared" si="11"/>
        <v>10.404</v>
      </c>
    </row>
    <row r="92" spans="1:11" ht="15" customHeight="1">
      <c r="A92" s="21">
        <f t="shared" si="12"/>
        <v>2011</v>
      </c>
      <c r="B92" s="176">
        <f t="shared" si="8"/>
        <v>2897</v>
      </c>
      <c r="C92" s="22">
        <v>18</v>
      </c>
      <c r="D92" s="27"/>
      <c r="E92" s="27"/>
      <c r="F92" s="27"/>
      <c r="G92" s="23"/>
      <c r="H92" s="27"/>
      <c r="I92" s="179">
        <f t="shared" si="9"/>
        <v>2856</v>
      </c>
      <c r="J92" s="180">
        <f t="shared" si="10"/>
        <v>1.4152571625819814</v>
      </c>
      <c r="K92" s="179">
        <f t="shared" si="11"/>
        <v>1.681</v>
      </c>
    </row>
    <row r="93" spans="1:11" s="27" customFormat="1" ht="15" customHeight="1">
      <c r="A93" s="21">
        <f t="shared" si="12"/>
        <v>2012</v>
      </c>
      <c r="B93" s="176">
        <f t="shared" si="8"/>
        <v>2891</v>
      </c>
      <c r="C93" s="22">
        <v>19</v>
      </c>
      <c r="G93" s="23"/>
      <c r="I93" s="179">
        <f t="shared" si="9"/>
        <v>2828</v>
      </c>
      <c r="J93" s="180">
        <f t="shared" si="10"/>
        <v>2.1791767554479415</v>
      </c>
      <c r="K93" s="179">
        <f t="shared" si="11"/>
        <v>3.9689999999999999</v>
      </c>
    </row>
    <row r="94" spans="1:11" s="27" customFormat="1" ht="15" customHeight="1" thickBot="1">
      <c r="A94" s="30">
        <f t="shared" si="12"/>
        <v>2013</v>
      </c>
      <c r="B94" s="184">
        <f t="shared" si="8"/>
        <v>2871</v>
      </c>
      <c r="C94" s="31">
        <v>20</v>
      </c>
      <c r="D94" s="32"/>
      <c r="E94" s="32"/>
      <c r="F94" s="32"/>
      <c r="G94" s="32"/>
      <c r="H94" s="32"/>
      <c r="I94" s="185">
        <f t="shared" si="9"/>
        <v>2799</v>
      </c>
      <c r="J94" s="186">
        <f t="shared" si="10"/>
        <v>2.507836990595611</v>
      </c>
      <c r="K94" s="185">
        <f t="shared" si="11"/>
        <v>5.1840000000000002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2770</v>
      </c>
      <c r="C95" s="22">
        <v>21</v>
      </c>
      <c r="D95" s="33"/>
      <c r="E95" s="33"/>
      <c r="I95" s="179">
        <f t="shared" si="9"/>
        <v>2770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2741</v>
      </c>
      <c r="C96" s="22">
        <v>22</v>
      </c>
      <c r="D96" s="33"/>
      <c r="E96" s="33"/>
      <c r="F96" s="27"/>
      <c r="G96" s="27"/>
      <c r="H96" s="27"/>
      <c r="I96" s="179">
        <f t="shared" si="9"/>
        <v>2741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2712</v>
      </c>
      <c r="C97" s="22">
        <v>23</v>
      </c>
      <c r="D97" s="33"/>
      <c r="E97" s="33"/>
      <c r="F97" s="27"/>
      <c r="G97" s="27"/>
      <c r="H97" s="27"/>
      <c r="I97" s="179">
        <f t="shared" si="9"/>
        <v>2712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2684</v>
      </c>
      <c r="C98" s="22">
        <v>24</v>
      </c>
      <c r="D98" s="33"/>
      <c r="E98" s="33"/>
      <c r="F98" s="27"/>
      <c r="G98" s="27"/>
      <c r="H98" s="27"/>
      <c r="I98" s="179">
        <f t="shared" si="9"/>
        <v>2684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2655</v>
      </c>
      <c r="C99" s="22">
        <v>25</v>
      </c>
      <c r="D99" s="33"/>
      <c r="E99" s="33"/>
      <c r="F99" s="27"/>
      <c r="G99" s="27"/>
      <c r="H99" s="27"/>
      <c r="I99" s="179">
        <f t="shared" si="9"/>
        <v>2655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2626</v>
      </c>
      <c r="C100" s="22">
        <v>26</v>
      </c>
      <c r="D100" s="33"/>
      <c r="E100" s="33"/>
      <c r="F100" s="27"/>
      <c r="G100" s="27"/>
      <c r="H100" s="27"/>
      <c r="I100" s="179">
        <f t="shared" si="9"/>
        <v>2626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2597</v>
      </c>
      <c r="C101" s="22">
        <v>27</v>
      </c>
      <c r="D101" s="33"/>
      <c r="E101" s="33"/>
      <c r="F101" s="27"/>
      <c r="G101" s="27"/>
      <c r="H101" s="27"/>
      <c r="I101" s="179">
        <f t="shared" si="9"/>
        <v>2597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2568</v>
      </c>
      <c r="C102" s="22">
        <v>28</v>
      </c>
      <c r="D102" s="33"/>
      <c r="E102" s="33"/>
      <c r="F102" s="27"/>
      <c r="G102" s="27"/>
      <c r="H102" s="27"/>
      <c r="I102" s="179">
        <f t="shared" si="9"/>
        <v>2568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2539</v>
      </c>
      <c r="C103" s="22">
        <v>29</v>
      </c>
      <c r="D103" s="33"/>
      <c r="E103" s="33"/>
      <c r="F103" s="27"/>
      <c r="G103" s="27"/>
      <c r="H103" s="27"/>
      <c r="I103" s="179">
        <f t="shared" si="9"/>
        <v>2539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2511</v>
      </c>
      <c r="C104" s="22">
        <v>30</v>
      </c>
      <c r="D104" s="33"/>
      <c r="E104" s="33"/>
      <c r="F104" s="27"/>
      <c r="G104" s="27"/>
      <c r="H104" s="27"/>
      <c r="I104" s="179">
        <f t="shared" si="9"/>
        <v>2511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2482</v>
      </c>
      <c r="C105" s="22">
        <v>31</v>
      </c>
      <c r="D105" s="33"/>
      <c r="E105" s="33"/>
      <c r="F105" s="27"/>
      <c r="G105" s="27"/>
      <c r="H105" s="27"/>
      <c r="I105" s="179">
        <f t="shared" si="9"/>
        <v>2482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2453</v>
      </c>
      <c r="C106" s="22">
        <v>32</v>
      </c>
      <c r="D106" s="33"/>
      <c r="E106" s="33"/>
      <c r="F106" s="27"/>
      <c r="G106" s="27"/>
      <c r="H106" s="27"/>
      <c r="I106" s="179">
        <f t="shared" si="9"/>
        <v>2453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2424</v>
      </c>
      <c r="C107" s="22">
        <v>33</v>
      </c>
      <c r="D107" s="33"/>
      <c r="E107" s="33"/>
      <c r="F107" s="27"/>
      <c r="G107" s="27"/>
      <c r="H107" s="27"/>
      <c r="I107" s="179">
        <f t="shared" si="9"/>
        <v>2424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2395</v>
      </c>
      <c r="C108" s="22">
        <v>34</v>
      </c>
      <c r="D108" s="33"/>
      <c r="E108" s="33"/>
      <c r="F108" s="27"/>
      <c r="G108" s="27"/>
      <c r="H108" s="27"/>
      <c r="I108" s="179">
        <f t="shared" si="9"/>
        <v>2395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2366</v>
      </c>
      <c r="C109" s="22">
        <v>35</v>
      </c>
      <c r="D109" s="33"/>
      <c r="E109" s="33"/>
      <c r="F109" s="27"/>
      <c r="G109" s="27"/>
      <c r="H109" s="27"/>
      <c r="I109" s="179">
        <f t="shared" si="9"/>
        <v>2366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2338</v>
      </c>
      <c r="C110" s="22">
        <v>36</v>
      </c>
      <c r="D110" s="33"/>
      <c r="E110" s="33"/>
      <c r="F110" s="27"/>
      <c r="G110" s="27"/>
      <c r="H110" s="27"/>
      <c r="I110" s="179">
        <f t="shared" si="9"/>
        <v>2338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2309</v>
      </c>
      <c r="C111" s="22">
        <v>37</v>
      </c>
      <c r="D111" s="33"/>
      <c r="E111" s="33"/>
      <c r="F111" s="27"/>
      <c r="G111" s="27"/>
      <c r="H111" s="27"/>
      <c r="I111" s="179">
        <f t="shared" si="9"/>
        <v>2309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2280</v>
      </c>
      <c r="C112" s="22">
        <v>38</v>
      </c>
      <c r="D112" s="33"/>
      <c r="E112" s="33"/>
      <c r="F112" s="27"/>
      <c r="G112" s="27"/>
      <c r="H112" s="27"/>
      <c r="I112" s="179">
        <f t="shared" si="9"/>
        <v>2280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2251</v>
      </c>
      <c r="C113" s="22">
        <v>39</v>
      </c>
      <c r="D113" s="33"/>
      <c r="E113" s="33"/>
      <c r="F113" s="27"/>
      <c r="G113" s="27"/>
      <c r="H113" s="27"/>
      <c r="I113" s="179">
        <f t="shared" si="9"/>
        <v>2251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2222</v>
      </c>
      <c r="C114" s="22">
        <v>40</v>
      </c>
      <c r="D114" s="33"/>
      <c r="E114" s="33"/>
      <c r="F114" s="27"/>
      <c r="G114" s="27"/>
      <c r="H114" s="27"/>
      <c r="I114" s="179">
        <f t="shared" si="9"/>
        <v>2222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2193</v>
      </c>
      <c r="C115" s="35">
        <v>41</v>
      </c>
      <c r="D115" s="36"/>
      <c r="E115" s="36"/>
      <c r="F115" s="11"/>
      <c r="G115" s="11"/>
      <c r="H115" s="11"/>
      <c r="I115" s="189">
        <f t="shared" si="9"/>
        <v>2193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2165</v>
      </c>
      <c r="C116" s="35">
        <v>42</v>
      </c>
      <c r="D116" s="36"/>
      <c r="E116" s="36"/>
      <c r="F116" s="11"/>
      <c r="G116" s="11"/>
      <c r="H116" s="11"/>
      <c r="I116" s="189">
        <f t="shared" si="9"/>
        <v>2165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0.82783285377500904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3504</v>
      </c>
      <c r="C120" s="193">
        <f t="shared" ref="C120:C139" si="15">LN(B120)</f>
        <v>8.1616604520562817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3348</v>
      </c>
      <c r="J120" s="180">
        <f t="shared" ref="J120:J139" si="17">ABS(B120-I120)/B120*100</f>
        <v>4.4520547945205475</v>
      </c>
      <c r="K120" s="179">
        <f t="shared" ref="K120:K139" si="18">(B120-I120)^2/1000</f>
        <v>24.335999999999999</v>
      </c>
    </row>
    <row r="121" spans="1:11" ht="15" customHeight="1">
      <c r="A121" s="21">
        <f t="shared" si="14"/>
        <v>1995</v>
      </c>
      <c r="B121" s="176">
        <f t="shared" si="14"/>
        <v>3443</v>
      </c>
      <c r="C121" s="193">
        <f t="shared" si="15"/>
        <v>8.1440984633385245</v>
      </c>
      <c r="D121" s="22">
        <v>2</v>
      </c>
      <c r="E121" s="40" t="s">
        <v>23</v>
      </c>
      <c r="G121" s="27"/>
      <c r="H121" s="26"/>
      <c r="I121" s="179">
        <f t="shared" si="16"/>
        <v>3317</v>
      </c>
      <c r="J121" s="180">
        <f t="shared" si="17"/>
        <v>3.6595991867557363</v>
      </c>
      <c r="K121" s="179">
        <f t="shared" si="18"/>
        <v>15.875999999999999</v>
      </c>
    </row>
    <row r="122" spans="1:11" ht="15" customHeight="1">
      <c r="A122" s="21">
        <f t="shared" si="14"/>
        <v>1996</v>
      </c>
      <c r="B122" s="176">
        <f t="shared" si="14"/>
        <v>3307</v>
      </c>
      <c r="C122" s="193">
        <f t="shared" si="15"/>
        <v>8.1037967129817936</v>
      </c>
      <c r="D122" s="22">
        <v>3</v>
      </c>
      <c r="E122" s="2" t="s">
        <v>24</v>
      </c>
      <c r="H122" s="26"/>
      <c r="I122" s="179">
        <f t="shared" si="16"/>
        <v>3287</v>
      </c>
      <c r="J122" s="180">
        <f t="shared" si="17"/>
        <v>0.6047777441790142</v>
      </c>
      <c r="K122" s="179">
        <f t="shared" si="18"/>
        <v>0.4</v>
      </c>
    </row>
    <row r="123" spans="1:11" ht="15" customHeight="1">
      <c r="A123" s="21">
        <f t="shared" si="14"/>
        <v>1997</v>
      </c>
      <c r="B123" s="176">
        <f t="shared" si="14"/>
        <v>3239</v>
      </c>
      <c r="C123" s="193">
        <f t="shared" si="15"/>
        <v>8.0830199191713294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8.125264113234282</v>
      </c>
      <c r="H123" s="26"/>
      <c r="I123" s="179">
        <f t="shared" si="16"/>
        <v>3257</v>
      </c>
      <c r="J123" s="180">
        <f t="shared" si="17"/>
        <v>0.55572707625810436</v>
      </c>
      <c r="K123" s="179">
        <f t="shared" si="18"/>
        <v>0.32400000000000001</v>
      </c>
    </row>
    <row r="124" spans="1:11" ht="15" customHeight="1">
      <c r="A124" s="21">
        <f t="shared" si="14"/>
        <v>1998</v>
      </c>
      <c r="B124" s="176">
        <f t="shared" si="14"/>
        <v>3239</v>
      </c>
      <c r="C124" s="193">
        <f t="shared" si="15"/>
        <v>8.0830199191713294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-9.2088045094924336E-3</v>
      </c>
      <c r="H124" s="26"/>
      <c r="I124" s="179">
        <f t="shared" si="16"/>
        <v>3227</v>
      </c>
      <c r="J124" s="180">
        <f t="shared" si="17"/>
        <v>0.37048471750540291</v>
      </c>
      <c r="K124" s="179">
        <f t="shared" si="18"/>
        <v>0.14399999999999999</v>
      </c>
    </row>
    <row r="125" spans="1:11" ht="15" customHeight="1">
      <c r="A125" s="21">
        <f t="shared" si="14"/>
        <v>1999</v>
      </c>
      <c r="B125" s="176">
        <f t="shared" si="14"/>
        <v>3171</v>
      </c>
      <c r="C125" s="193">
        <f t="shared" si="15"/>
        <v>8.0618022745383477</v>
      </c>
      <c r="D125" s="22">
        <v>6</v>
      </c>
      <c r="H125" s="26"/>
      <c r="I125" s="179">
        <f t="shared" si="16"/>
        <v>3197</v>
      </c>
      <c r="J125" s="180">
        <f t="shared" si="17"/>
        <v>0.81993062125512461</v>
      </c>
      <c r="K125" s="179">
        <f t="shared" si="18"/>
        <v>0.67600000000000005</v>
      </c>
    </row>
    <row r="126" spans="1:11" ht="15" customHeight="1">
      <c r="A126" s="21">
        <f t="shared" si="14"/>
        <v>2000</v>
      </c>
      <c r="B126" s="176">
        <f t="shared" si="14"/>
        <v>3140</v>
      </c>
      <c r="C126" s="193">
        <f t="shared" si="15"/>
        <v>8.0519780789022999</v>
      </c>
      <c r="D126" s="22">
        <v>7</v>
      </c>
      <c r="E126" s="5" t="s">
        <v>29</v>
      </c>
      <c r="F126" s="45">
        <f>EXP(G123)</f>
        <v>3378.7601891212603</v>
      </c>
      <c r="G126" s="27"/>
      <c r="H126" s="26"/>
      <c r="I126" s="179">
        <f t="shared" si="16"/>
        <v>3168</v>
      </c>
      <c r="J126" s="180">
        <f t="shared" si="17"/>
        <v>0.89171974522292996</v>
      </c>
      <c r="K126" s="179">
        <f t="shared" si="18"/>
        <v>0.78400000000000003</v>
      </c>
    </row>
    <row r="127" spans="1:11" ht="15" customHeight="1">
      <c r="A127" s="21">
        <f t="shared" si="14"/>
        <v>2001</v>
      </c>
      <c r="B127" s="176">
        <f t="shared" si="14"/>
        <v>3105</v>
      </c>
      <c r="C127" s="193">
        <f t="shared" si="15"/>
        <v>8.0407689943675784</v>
      </c>
      <c r="D127" s="22">
        <v>8</v>
      </c>
      <c r="E127" s="5" t="s">
        <v>30</v>
      </c>
      <c r="F127" s="46">
        <f>EXP(G124)-1</f>
        <v>-9.166533324451942E-3</v>
      </c>
      <c r="G127" s="27"/>
      <c r="H127" s="47"/>
      <c r="I127" s="179">
        <f t="shared" si="16"/>
        <v>3139</v>
      </c>
      <c r="J127" s="180">
        <f t="shared" si="17"/>
        <v>1.0950080515297906</v>
      </c>
      <c r="K127" s="179">
        <f t="shared" si="18"/>
        <v>1.1559999999999999</v>
      </c>
    </row>
    <row r="128" spans="1:11" ht="15" customHeight="1">
      <c r="A128" s="21">
        <f t="shared" si="14"/>
        <v>2002</v>
      </c>
      <c r="B128" s="176">
        <f t="shared" si="14"/>
        <v>2991</v>
      </c>
      <c r="C128" s="193">
        <f t="shared" si="15"/>
        <v>8.0033630586299473</v>
      </c>
      <c r="D128" s="22">
        <v>9</v>
      </c>
      <c r="G128" s="48"/>
      <c r="H128" s="47"/>
      <c r="I128" s="179">
        <f t="shared" si="16"/>
        <v>3110</v>
      </c>
      <c r="J128" s="180">
        <f t="shared" si="17"/>
        <v>3.9786024740889334</v>
      </c>
      <c r="K128" s="179">
        <f t="shared" si="18"/>
        <v>14.161</v>
      </c>
    </row>
    <row r="129" spans="1:11" ht="15" customHeight="1">
      <c r="A129" s="21">
        <f t="shared" si="14"/>
        <v>2003</v>
      </c>
      <c r="B129" s="176">
        <f t="shared" si="14"/>
        <v>2916</v>
      </c>
      <c r="C129" s="193">
        <f t="shared" si="15"/>
        <v>7.977968093128549</v>
      </c>
      <c r="D129" s="22">
        <v>10</v>
      </c>
      <c r="E129" s="347" t="s">
        <v>7</v>
      </c>
      <c r="F129" s="348"/>
      <c r="G129" s="357">
        <f>I119</f>
        <v>0.82783285377500904</v>
      </c>
      <c r="H129" s="358"/>
      <c r="I129" s="179">
        <f t="shared" si="16"/>
        <v>3082</v>
      </c>
      <c r="J129" s="180">
        <f t="shared" si="17"/>
        <v>5.6927297668038408</v>
      </c>
      <c r="K129" s="179">
        <f t="shared" si="18"/>
        <v>27.556000000000001</v>
      </c>
    </row>
    <row r="130" spans="1:11" ht="15" customHeight="1">
      <c r="A130" s="21">
        <f t="shared" si="14"/>
        <v>2004</v>
      </c>
      <c r="B130" s="176">
        <f t="shared" si="14"/>
        <v>2946</v>
      </c>
      <c r="C130" s="193">
        <f t="shared" si="15"/>
        <v>7.9882035970225758</v>
      </c>
      <c r="D130" s="22">
        <v>11</v>
      </c>
      <c r="E130" s="347" t="s">
        <v>8</v>
      </c>
      <c r="F130" s="348"/>
      <c r="G130" s="355">
        <f>SUM(K120:K139)</f>
        <v>117.43299999999999</v>
      </c>
      <c r="H130" s="356"/>
      <c r="I130" s="179">
        <f t="shared" si="16"/>
        <v>3053</v>
      </c>
      <c r="J130" s="180">
        <f t="shared" si="17"/>
        <v>3.63204344874406</v>
      </c>
      <c r="K130" s="179">
        <f t="shared" si="18"/>
        <v>11.449</v>
      </c>
    </row>
    <row r="131" spans="1:11" ht="15" customHeight="1">
      <c r="A131" s="21">
        <f t="shared" si="14"/>
        <v>2005</v>
      </c>
      <c r="B131" s="176">
        <f t="shared" si="14"/>
        <v>3031</v>
      </c>
      <c r="C131" s="193">
        <f t="shared" si="15"/>
        <v>8.0166478770578031</v>
      </c>
      <c r="D131" s="22">
        <v>12</v>
      </c>
      <c r="E131" s="347" t="s">
        <v>9</v>
      </c>
      <c r="F131" s="348"/>
      <c r="G131" s="355">
        <f>SUM(K130:K139)</f>
        <v>32.019999999999996</v>
      </c>
      <c r="H131" s="356"/>
      <c r="I131" s="179">
        <f t="shared" si="16"/>
        <v>3025</v>
      </c>
      <c r="J131" s="180">
        <f t="shared" si="17"/>
        <v>0.19795447047179149</v>
      </c>
      <c r="K131" s="179">
        <f t="shared" si="18"/>
        <v>3.5999999999999997E-2</v>
      </c>
    </row>
    <row r="132" spans="1:11" ht="15" customHeight="1">
      <c r="A132" s="21">
        <f t="shared" si="14"/>
        <v>2006</v>
      </c>
      <c r="B132" s="176">
        <f t="shared" si="14"/>
        <v>2956</v>
      </c>
      <c r="C132" s="193">
        <f t="shared" si="15"/>
        <v>7.9915922820680922</v>
      </c>
      <c r="D132" s="22">
        <v>13</v>
      </c>
      <c r="E132" s="347" t="s">
        <v>10</v>
      </c>
      <c r="F132" s="348"/>
      <c r="G132" s="349">
        <f>SUM(J120:J139)/D139</f>
        <v>1.889843612571551</v>
      </c>
      <c r="H132" s="350"/>
      <c r="I132" s="179">
        <f t="shared" si="16"/>
        <v>2998</v>
      </c>
      <c r="J132" s="180">
        <f t="shared" si="17"/>
        <v>1.4208389715832206</v>
      </c>
      <c r="K132" s="179">
        <f t="shared" si="18"/>
        <v>1.764</v>
      </c>
    </row>
    <row r="133" spans="1:11" ht="15" customHeight="1">
      <c r="A133" s="21">
        <f t="shared" si="14"/>
        <v>2007</v>
      </c>
      <c r="B133" s="176">
        <f t="shared" si="14"/>
        <v>2962</v>
      </c>
      <c r="C133" s="193">
        <f t="shared" si="15"/>
        <v>7.9936199948277444</v>
      </c>
      <c r="D133" s="22">
        <v>14</v>
      </c>
      <c r="E133" s="347" t="s">
        <v>11</v>
      </c>
      <c r="F133" s="348"/>
      <c r="G133" s="349">
        <f>SUM(J130:J139)/10</f>
        <v>1.5676238073311606</v>
      </c>
      <c r="H133" s="350"/>
      <c r="I133" s="179">
        <f t="shared" si="16"/>
        <v>2970</v>
      </c>
      <c r="J133" s="180">
        <f t="shared" si="17"/>
        <v>0.27008777852802163</v>
      </c>
      <c r="K133" s="179">
        <f t="shared" si="18"/>
        <v>6.4000000000000001E-2</v>
      </c>
    </row>
    <row r="134" spans="1:11" ht="15" customHeight="1">
      <c r="A134" s="21">
        <f t="shared" si="14"/>
        <v>2008</v>
      </c>
      <c r="B134" s="176">
        <f t="shared" si="14"/>
        <v>2967</v>
      </c>
      <c r="C134" s="193">
        <f t="shared" si="15"/>
        <v>7.9953066202908216</v>
      </c>
      <c r="D134" s="22">
        <v>15</v>
      </c>
      <c r="E134" s="49"/>
      <c r="F134" s="50"/>
      <c r="G134" s="47"/>
      <c r="H134" s="47"/>
      <c r="I134" s="179">
        <f t="shared" si="16"/>
        <v>2943</v>
      </c>
      <c r="J134" s="180">
        <f t="shared" si="17"/>
        <v>0.80889787664307389</v>
      </c>
      <c r="K134" s="179">
        <f t="shared" si="18"/>
        <v>0.57599999999999996</v>
      </c>
    </row>
    <row r="135" spans="1:11" ht="15" customHeight="1">
      <c r="A135" s="21">
        <f t="shared" si="14"/>
        <v>2009</v>
      </c>
      <c r="B135" s="176">
        <f t="shared" si="14"/>
        <v>2891</v>
      </c>
      <c r="C135" s="193">
        <f t="shared" si="15"/>
        <v>7.9693577420163457</v>
      </c>
      <c r="D135" s="22">
        <v>16</v>
      </c>
      <c r="E135" s="47"/>
      <c r="F135" s="47"/>
      <c r="G135" s="51"/>
      <c r="H135" s="47"/>
      <c r="I135" s="179">
        <f t="shared" si="16"/>
        <v>2916</v>
      </c>
      <c r="J135" s="180">
        <f t="shared" si="17"/>
        <v>0.86475268073331024</v>
      </c>
      <c r="K135" s="179">
        <f t="shared" si="18"/>
        <v>0.625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2987</v>
      </c>
      <c r="C136" s="193">
        <f t="shared" si="15"/>
        <v>8.0020248182161104</v>
      </c>
      <c r="D136" s="22">
        <v>17</v>
      </c>
      <c r="G136" s="51"/>
      <c r="H136" s="47"/>
      <c r="I136" s="179">
        <f t="shared" si="16"/>
        <v>2889</v>
      </c>
      <c r="J136" s="180">
        <f t="shared" si="17"/>
        <v>3.2808838299296954</v>
      </c>
      <c r="K136" s="179">
        <f t="shared" si="18"/>
        <v>9.6039999999999992</v>
      </c>
    </row>
    <row r="137" spans="1:11" ht="15" customHeight="1">
      <c r="A137" s="21">
        <f t="shared" si="19"/>
        <v>2011</v>
      </c>
      <c r="B137" s="176">
        <f t="shared" si="19"/>
        <v>2897</v>
      </c>
      <c r="C137" s="193">
        <f t="shared" si="15"/>
        <v>7.9714309977693505</v>
      </c>
      <c r="D137" s="22">
        <v>18</v>
      </c>
      <c r="E137" s="52"/>
      <c r="F137" s="27"/>
      <c r="G137" s="27"/>
      <c r="H137" s="27"/>
      <c r="I137" s="179">
        <f t="shared" si="16"/>
        <v>2863</v>
      </c>
      <c r="J137" s="180">
        <f t="shared" si="17"/>
        <v>1.1736278909216431</v>
      </c>
      <c r="K137" s="179">
        <f t="shared" si="18"/>
        <v>1.1559999999999999</v>
      </c>
    </row>
    <row r="138" spans="1:11" s="27" customFormat="1" ht="15" customHeight="1">
      <c r="A138" s="21">
        <f t="shared" si="19"/>
        <v>2012</v>
      </c>
      <c r="B138" s="176">
        <f t="shared" si="19"/>
        <v>2891</v>
      </c>
      <c r="C138" s="193">
        <f t="shared" si="15"/>
        <v>7.9693577420163457</v>
      </c>
      <c r="D138" s="22">
        <v>19</v>
      </c>
      <c r="E138" s="52"/>
      <c r="I138" s="179">
        <f t="shared" si="16"/>
        <v>2836</v>
      </c>
      <c r="J138" s="180">
        <f t="shared" si="17"/>
        <v>1.9024558976132824</v>
      </c>
      <c r="K138" s="179">
        <f t="shared" si="18"/>
        <v>3.0249999999999999</v>
      </c>
    </row>
    <row r="139" spans="1:11" s="27" customFormat="1" ht="15" customHeight="1" thickBot="1">
      <c r="A139" s="30">
        <f t="shared" si="19"/>
        <v>2013</v>
      </c>
      <c r="B139" s="184">
        <f t="shared" si="19"/>
        <v>2871</v>
      </c>
      <c r="C139" s="194">
        <f t="shared" si="15"/>
        <v>7.9624156801210644</v>
      </c>
      <c r="D139" s="31">
        <v>20</v>
      </c>
      <c r="E139" s="53"/>
      <c r="F139" s="32"/>
      <c r="G139" s="32"/>
      <c r="H139" s="32"/>
      <c r="I139" s="185">
        <f t="shared" si="16"/>
        <v>2810</v>
      </c>
      <c r="J139" s="186">
        <f t="shared" si="17"/>
        <v>2.1246952281435041</v>
      </c>
      <c r="K139" s="185">
        <f t="shared" si="18"/>
        <v>3.7210000000000001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2785</v>
      </c>
      <c r="C140" s="54"/>
      <c r="D140" s="22">
        <v>21</v>
      </c>
      <c r="E140" s="55"/>
      <c r="F140" s="33"/>
      <c r="G140" s="27"/>
      <c r="H140" s="27"/>
      <c r="I140" s="179">
        <f t="shared" si="16"/>
        <v>2785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2759</v>
      </c>
      <c r="C141" s="54"/>
      <c r="D141" s="22">
        <v>22</v>
      </c>
      <c r="E141" s="55"/>
      <c r="F141" s="33"/>
      <c r="G141" s="27"/>
      <c r="H141" s="27"/>
      <c r="I141" s="179">
        <f t="shared" si="16"/>
        <v>2759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2734</v>
      </c>
      <c r="C142" s="54"/>
      <c r="D142" s="22">
        <v>23</v>
      </c>
      <c r="E142" s="55"/>
      <c r="F142" s="33"/>
      <c r="G142" s="27"/>
      <c r="H142" s="27"/>
      <c r="I142" s="179">
        <f t="shared" si="16"/>
        <v>2734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2709</v>
      </c>
      <c r="C143" s="54"/>
      <c r="D143" s="22">
        <v>24</v>
      </c>
      <c r="E143" s="55"/>
      <c r="F143" s="33"/>
      <c r="G143" s="27"/>
      <c r="H143" s="27"/>
      <c r="I143" s="179">
        <f t="shared" si="16"/>
        <v>2709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2684</v>
      </c>
      <c r="C144" s="54"/>
      <c r="D144" s="22">
        <v>25</v>
      </c>
      <c r="E144" s="55"/>
      <c r="F144" s="33"/>
      <c r="G144" s="27"/>
      <c r="H144" s="27"/>
      <c r="I144" s="179">
        <f t="shared" si="16"/>
        <v>2684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2659</v>
      </c>
      <c r="C145" s="54"/>
      <c r="D145" s="22">
        <v>26</v>
      </c>
      <c r="E145" s="55"/>
      <c r="F145" s="33"/>
      <c r="G145" s="27"/>
      <c r="H145" s="27"/>
      <c r="I145" s="179">
        <f t="shared" si="16"/>
        <v>2659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2635</v>
      </c>
      <c r="C146" s="54"/>
      <c r="D146" s="22">
        <v>27</v>
      </c>
      <c r="E146" s="55"/>
      <c r="F146" s="33"/>
      <c r="G146" s="27"/>
      <c r="H146" s="27"/>
      <c r="I146" s="179">
        <f t="shared" si="16"/>
        <v>2635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2611</v>
      </c>
      <c r="C147" s="54"/>
      <c r="D147" s="22">
        <v>28</v>
      </c>
      <c r="E147" s="55"/>
      <c r="F147" s="33"/>
      <c r="G147" s="27"/>
      <c r="H147" s="27"/>
      <c r="I147" s="179">
        <f t="shared" si="16"/>
        <v>2611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2587</v>
      </c>
      <c r="C148" s="54"/>
      <c r="D148" s="22">
        <v>29</v>
      </c>
      <c r="E148" s="55"/>
      <c r="F148" s="33"/>
      <c r="G148" s="27"/>
      <c r="H148" s="27"/>
      <c r="I148" s="179">
        <f t="shared" si="16"/>
        <v>2587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2563</v>
      </c>
      <c r="C149" s="54"/>
      <c r="D149" s="22">
        <v>30</v>
      </c>
      <c r="E149" s="55"/>
      <c r="F149" s="33"/>
      <c r="G149" s="27"/>
      <c r="H149" s="27"/>
      <c r="I149" s="179">
        <f t="shared" si="16"/>
        <v>2563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2540</v>
      </c>
      <c r="C150" s="54"/>
      <c r="D150" s="22">
        <v>31</v>
      </c>
      <c r="E150" s="55"/>
      <c r="F150" s="33"/>
      <c r="G150" s="27"/>
      <c r="H150" s="27"/>
      <c r="I150" s="179">
        <f t="shared" si="16"/>
        <v>2540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2516</v>
      </c>
      <c r="C151" s="54"/>
      <c r="D151" s="22">
        <v>32</v>
      </c>
      <c r="E151" s="55"/>
      <c r="F151" s="33"/>
      <c r="G151" s="27"/>
      <c r="H151" s="27"/>
      <c r="I151" s="179">
        <f t="shared" si="16"/>
        <v>2516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2493</v>
      </c>
      <c r="C152" s="54"/>
      <c r="D152" s="22">
        <v>33</v>
      </c>
      <c r="E152" s="55"/>
      <c r="F152" s="33"/>
      <c r="G152" s="27"/>
      <c r="H152" s="27"/>
      <c r="I152" s="179">
        <f t="shared" si="16"/>
        <v>2493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2470</v>
      </c>
      <c r="C153" s="54"/>
      <c r="D153" s="22">
        <v>34</v>
      </c>
      <c r="E153" s="55"/>
      <c r="F153" s="33"/>
      <c r="G153" s="27"/>
      <c r="H153" s="27"/>
      <c r="I153" s="179">
        <f t="shared" si="16"/>
        <v>2470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2448</v>
      </c>
      <c r="C154" s="54"/>
      <c r="D154" s="22">
        <v>35</v>
      </c>
      <c r="E154" s="55"/>
      <c r="F154" s="33"/>
      <c r="G154" s="27"/>
      <c r="H154" s="27"/>
      <c r="I154" s="179">
        <f t="shared" si="16"/>
        <v>2448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2425</v>
      </c>
      <c r="C155" s="54"/>
      <c r="D155" s="22">
        <v>36</v>
      </c>
      <c r="E155" s="55"/>
      <c r="F155" s="33"/>
      <c r="G155" s="27"/>
      <c r="H155" s="27"/>
      <c r="I155" s="179">
        <f t="shared" si="16"/>
        <v>2425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2403</v>
      </c>
      <c r="C156" s="54"/>
      <c r="D156" s="22">
        <v>37</v>
      </c>
      <c r="E156" s="55"/>
      <c r="F156" s="33"/>
      <c r="G156" s="27"/>
      <c r="H156" s="27"/>
      <c r="I156" s="179">
        <f t="shared" si="16"/>
        <v>2403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2381</v>
      </c>
      <c r="C157" s="54"/>
      <c r="D157" s="22">
        <v>38</v>
      </c>
      <c r="E157" s="55"/>
      <c r="F157" s="33"/>
      <c r="G157" s="27"/>
      <c r="H157" s="27"/>
      <c r="I157" s="179">
        <f t="shared" si="16"/>
        <v>2381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2359</v>
      </c>
      <c r="C158" s="54"/>
      <c r="D158" s="22">
        <v>39</v>
      </c>
      <c r="E158" s="55"/>
      <c r="F158" s="33"/>
      <c r="G158" s="27"/>
      <c r="H158" s="27"/>
      <c r="I158" s="179">
        <f t="shared" si="16"/>
        <v>2359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2338</v>
      </c>
      <c r="C159" s="54"/>
      <c r="D159" s="22">
        <v>40</v>
      </c>
      <c r="E159" s="55"/>
      <c r="F159" s="33"/>
      <c r="G159" s="27"/>
      <c r="H159" s="27"/>
      <c r="I159" s="179">
        <f t="shared" si="16"/>
        <v>2338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2316</v>
      </c>
      <c r="C160" s="195"/>
      <c r="D160" s="35">
        <v>41</v>
      </c>
      <c r="E160" s="56"/>
      <c r="F160" s="36"/>
      <c r="G160" s="11"/>
      <c r="H160" s="11"/>
      <c r="I160" s="189">
        <f t="shared" si="16"/>
        <v>2316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2295</v>
      </c>
      <c r="C161" s="195"/>
      <c r="D161" s="35">
        <v>42</v>
      </c>
      <c r="E161" s="56"/>
      <c r="F161" s="36"/>
      <c r="G161" s="11"/>
      <c r="H161" s="11"/>
      <c r="I161" s="189">
        <f t="shared" si="16"/>
        <v>2295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0.95261758793675444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0.82783285377500904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0.83514483149010421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0.83684545863861493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0.83834108630950177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0.84040770011947852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0.843628275894584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0.84718403198177805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0.85054066225081137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0.85620398011725851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0.86316872847520842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0.87341872373947882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0.88821705828961162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0.91293632117990509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0.95261758793675444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3504</v>
      </c>
      <c r="C165" s="193">
        <f t="shared" ref="C165:C184" si="23">LN(B165-$F$168)</f>
        <v>6.4676987261043539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3529</v>
      </c>
      <c r="J165" s="180">
        <f t="shared" ref="J165:J184" si="25">ABS(B165-I165)/B165*100</f>
        <v>0.7134703196347032</v>
      </c>
      <c r="K165" s="179">
        <f t="shared" ref="K165:K184" si="26">(B165-I165)^2/1000</f>
        <v>0.625</v>
      </c>
      <c r="M165" s="199">
        <f t="shared" ref="M165:M184" si="27">LN($B165-O$168)</f>
        <v>8.1616604520562817</v>
      </c>
      <c r="N165" s="27"/>
      <c r="O165" s="27"/>
      <c r="P165" s="27"/>
      <c r="Q165" s="179">
        <f t="shared" ref="Q165:Q184" si="28">ROUND(O$172*(1+O$173)^$D165+O$168,$G$1)</f>
        <v>3348</v>
      </c>
      <c r="R165" s="179">
        <f t="shared" ref="R165:R184" si="29">($B165-Q165)^2/1000</f>
        <v>24.335999999999999</v>
      </c>
      <c r="T165" s="199">
        <f t="shared" ref="T165:T184" si="30">LN($B165-V$168)</f>
        <v>7.8256447322199891</v>
      </c>
      <c r="U165" s="27"/>
      <c r="V165" s="27"/>
      <c r="W165" s="27"/>
      <c r="X165" s="179">
        <f t="shared" ref="X165:X184" si="31">ROUND(V$172*(1+V$173)^$D165+V$168,$G$1)</f>
        <v>3349</v>
      </c>
      <c r="Y165" s="179">
        <f t="shared" ref="Y165:Y184" si="32">($B165-X165)^2/1000</f>
        <v>24.024999999999999</v>
      </c>
      <c r="AA165" s="199">
        <f t="shared" ref="AA165:AA184" si="33">LN($B165-AC$168)</f>
        <v>7.7617449846589128</v>
      </c>
      <c r="AB165" s="27"/>
      <c r="AC165" s="27"/>
      <c r="AD165" s="27"/>
      <c r="AE165" s="179">
        <f t="shared" ref="AE165:AE184" si="34">ROUND(AC$172*(1+AC$173)^$D165+AC$168,$G$1)</f>
        <v>3349</v>
      </c>
      <c r="AF165" s="179">
        <f t="shared" ref="AF165:AF184" si="35">($B165-AE165)^2/1000</f>
        <v>24.024999999999999</v>
      </c>
      <c r="AH165" s="199">
        <f t="shared" ref="AH165:AH184" si="36">LN($B165-AJ$168)</f>
        <v>7.6934816408351754</v>
      </c>
      <c r="AI165" s="27"/>
      <c r="AJ165" s="27"/>
      <c r="AK165" s="27"/>
      <c r="AL165" s="179">
        <f t="shared" ref="AL165:AL184" si="37">ROUND(AJ$172*(1+AJ$173)^$D165+AJ$168,$G$1)</f>
        <v>3349</v>
      </c>
      <c r="AM165" s="179">
        <f t="shared" ref="AM165:AM184" si="38">($B165-AL165)^2/1000</f>
        <v>24.024999999999999</v>
      </c>
      <c r="AO165" s="199">
        <f t="shared" ref="AO165:AO184" si="39">LN($B165-AQ$168)</f>
        <v>7.6202147705744547</v>
      </c>
      <c r="AP165" s="27"/>
      <c r="AQ165" s="27"/>
      <c r="AR165" s="27"/>
      <c r="AS165" s="179">
        <f t="shared" ref="AS165:AS184" si="40">ROUND(AQ$172*(1+AQ$173)^$D165+AQ$168,$G$1)</f>
        <v>3349</v>
      </c>
      <c r="AT165" s="179">
        <f t="shared" ref="AT165:AT184" si="41">($B165-AS165)^2/1000</f>
        <v>24.024999999999999</v>
      </c>
      <c r="AV165" s="199">
        <f t="shared" ref="AV165:AV184" si="42">LN($B165-AX$168)</f>
        <v>7.5411524551363085</v>
      </c>
      <c r="AW165" s="27"/>
      <c r="AX165" s="27"/>
      <c r="AY165" s="27"/>
      <c r="AZ165" s="179">
        <f t="shared" ref="AZ165:AZ184" si="43">ROUND(AX$172*(1+AX$173)^$D165+AX$168,$G$1)</f>
        <v>3350</v>
      </c>
      <c r="BA165" s="179">
        <f t="shared" ref="BA165:BA184" si="44">($B165-AZ165)^2/1000</f>
        <v>23.716000000000001</v>
      </c>
      <c r="BC165" s="199">
        <f t="shared" ref="BC165:BC184" si="45">LN($B165-BE$168)</f>
        <v>7.4552984856832909</v>
      </c>
      <c r="BD165" s="27"/>
      <c r="BE165" s="27"/>
      <c r="BF165" s="27"/>
      <c r="BG165" s="179">
        <f t="shared" ref="BG165:BG184" si="46">ROUND(BE$172*(1+BE$173)^$D165+BE$168,$G$1)</f>
        <v>3351</v>
      </c>
      <c r="BH165" s="179">
        <f t="shared" ref="BH165:BH184" si="47">($B165-BG165)^2/1000</f>
        <v>23.408999999999999</v>
      </c>
      <c r="BJ165" s="199">
        <f t="shared" ref="BJ165:BJ184" si="48">LN($B165-BL$168)</f>
        <v>7.3613754289773485</v>
      </c>
      <c r="BK165" s="27"/>
      <c r="BL165" s="27"/>
      <c r="BM165" s="27"/>
      <c r="BN165" s="179">
        <f t="shared" ref="BN165:BN184" si="49">ROUND(BL$172*(1+BL$173)^$D165+BL$168,$G$1)</f>
        <v>3351</v>
      </c>
      <c r="BO165" s="179">
        <f t="shared" ref="BO165:BO184" si="50">($B165-BN165)^2/1000</f>
        <v>23.408999999999999</v>
      </c>
      <c r="BQ165" s="199">
        <f t="shared" ref="BQ165:BQ184" si="51">LN($B165-BS$168)</f>
        <v>7.2577076771600426</v>
      </c>
      <c r="BR165" s="27"/>
      <c r="BS165" s="27"/>
      <c r="BT165" s="27"/>
      <c r="BU165" s="179">
        <f t="shared" ref="BU165:BU184" si="52">ROUND(BS$172*(1+BS$173)^$D165+BS$168,$G$1)</f>
        <v>3352</v>
      </c>
      <c r="BV165" s="179">
        <f t="shared" ref="BV165:BV184" si="53">($B165-BU165)^2/1000</f>
        <v>23.103999999999999</v>
      </c>
      <c r="BX165" s="199">
        <f t="shared" ref="BX165:BX184" si="54">LN($B165-BZ$168)</f>
        <v>7.1420365747068031</v>
      </c>
      <c r="BY165" s="27"/>
      <c r="BZ165" s="27"/>
      <c r="CA165" s="27"/>
      <c r="CB165" s="179">
        <f t="shared" ref="CB165:CB184" si="55">ROUND(BZ$172*(1+BZ$173)^$D165+BZ$168,$G$1)</f>
        <v>3354</v>
      </c>
      <c r="CC165" s="179">
        <f t="shared" ref="CC165:CC184" si="56">($B165-CB165)^2/1000</f>
        <v>22.5</v>
      </c>
      <c r="CE165" s="199">
        <f t="shared" ref="CE165:CE184" si="57">LN($B165-CG$168)</f>
        <v>7.0112139873503674</v>
      </c>
      <c r="CF165" s="27"/>
      <c r="CG165" s="27"/>
      <c r="CH165" s="27"/>
      <c r="CI165" s="179">
        <f t="shared" ref="CI165:CI184" si="58">ROUND(CG$172*(1+CG$173)^$D165+CG$168,$G$1)</f>
        <v>3357</v>
      </c>
      <c r="CJ165" s="179">
        <f t="shared" ref="CJ165:CJ184" si="59">($B165-CI165)^2/1000</f>
        <v>21.609000000000002</v>
      </c>
      <c r="CL165" s="199">
        <f t="shared" ref="CL165:CL184" si="60">LN($B165-CN$168)</f>
        <v>6.8606636714482869</v>
      </c>
      <c r="CM165" s="27"/>
      <c r="CN165" s="27"/>
      <c r="CO165" s="27"/>
      <c r="CP165" s="179">
        <f t="shared" ref="CP165:CP184" si="61">ROUND(CN$172*(1+CN$173)^$D165+CN$168,$G$1)</f>
        <v>3363</v>
      </c>
      <c r="CQ165" s="179">
        <f t="shared" ref="CQ165:CQ184" si="62">($B165-CP165)^2/1000</f>
        <v>19.881</v>
      </c>
      <c r="CS165" s="199">
        <f t="shared" ref="CS165:CS184" si="63">LN($B165-CU$168)</f>
        <v>6.6833609457662746</v>
      </c>
      <c r="CT165" s="27"/>
      <c r="CU165" s="27"/>
      <c r="CV165" s="27"/>
      <c r="CW165" s="179">
        <f t="shared" ref="CW165:CW184" si="64">ROUND(CU$172*(1+CU$173)^$D165+CU$168,$G$1)</f>
        <v>3379</v>
      </c>
      <c r="CX165" s="179">
        <f t="shared" ref="CX165:CX184" si="65">($B165-CW165)^2/1000</f>
        <v>15.625</v>
      </c>
      <c r="CZ165" s="199">
        <f t="shared" ref="CZ165:CZ184" si="66">LN($B165-DB$168)</f>
        <v>6.4676987261043539</v>
      </c>
      <c r="DA165" s="27"/>
      <c r="DB165" s="27"/>
      <c r="DC165" s="27"/>
      <c r="DD165" s="179">
        <f t="shared" ref="DD165:DD184" si="67">ROUND(DB$172*(1+DB$173)^$D165+DB$168,$G$1)</f>
        <v>3529</v>
      </c>
      <c r="DE165" s="179">
        <f t="shared" ref="DE165:DE184" si="68">($B165-DD165)^2/1000</f>
        <v>0.625</v>
      </c>
    </row>
    <row r="166" spans="1:109" ht="15" customHeight="1">
      <c r="A166" s="21">
        <f t="shared" si="22"/>
        <v>1995</v>
      </c>
      <c r="B166" s="176">
        <f t="shared" si="22"/>
        <v>3443</v>
      </c>
      <c r="C166" s="193">
        <f t="shared" si="23"/>
        <v>6.3681871863504922</v>
      </c>
      <c r="D166" s="22">
        <v>2</v>
      </c>
      <c r="E166" s="40" t="s">
        <v>34</v>
      </c>
      <c r="G166" s="27"/>
      <c r="H166" s="26"/>
      <c r="I166" s="179">
        <f t="shared" si="24"/>
        <v>3424</v>
      </c>
      <c r="J166" s="180">
        <f t="shared" si="25"/>
        <v>0.55184432181237297</v>
      </c>
      <c r="K166" s="179">
        <f t="shared" si="26"/>
        <v>0.36099999999999999</v>
      </c>
      <c r="M166" s="199">
        <f t="shared" si="27"/>
        <v>8.1440984633385245</v>
      </c>
      <c r="N166" s="27"/>
      <c r="O166" s="27"/>
      <c r="P166" s="27"/>
      <c r="Q166" s="179">
        <f t="shared" si="28"/>
        <v>3317</v>
      </c>
      <c r="R166" s="179">
        <f t="shared" si="29"/>
        <v>15.875999999999999</v>
      </c>
      <c r="T166" s="199">
        <f t="shared" si="30"/>
        <v>7.8009820712577405</v>
      </c>
      <c r="U166" s="27"/>
      <c r="V166" s="27"/>
      <c r="W166" s="27"/>
      <c r="X166" s="179">
        <f t="shared" si="31"/>
        <v>3317</v>
      </c>
      <c r="Y166" s="179">
        <f t="shared" si="32"/>
        <v>15.875999999999999</v>
      </c>
      <c r="AA166" s="199">
        <f t="shared" si="33"/>
        <v>7.7354333524996886</v>
      </c>
      <c r="AB166" s="27"/>
      <c r="AC166" s="27"/>
      <c r="AD166" s="27"/>
      <c r="AE166" s="179">
        <f t="shared" si="34"/>
        <v>3317</v>
      </c>
      <c r="AF166" s="179">
        <f t="shared" si="35"/>
        <v>15.875999999999999</v>
      </c>
      <c r="AH166" s="199">
        <f t="shared" si="36"/>
        <v>7.6652847184713506</v>
      </c>
      <c r="AI166" s="27"/>
      <c r="AJ166" s="27"/>
      <c r="AK166" s="27"/>
      <c r="AL166" s="179">
        <f t="shared" si="37"/>
        <v>3317</v>
      </c>
      <c r="AM166" s="179">
        <f t="shared" si="38"/>
        <v>15.875999999999999</v>
      </c>
      <c r="AO166" s="199">
        <f t="shared" si="39"/>
        <v>7.589841512182657</v>
      </c>
      <c r="AP166" s="27"/>
      <c r="AQ166" s="27"/>
      <c r="AR166" s="27"/>
      <c r="AS166" s="179">
        <f t="shared" si="40"/>
        <v>3317</v>
      </c>
      <c r="AT166" s="179">
        <f t="shared" si="41"/>
        <v>15.875999999999999</v>
      </c>
      <c r="AV166" s="199">
        <f t="shared" si="42"/>
        <v>7.508238774678663</v>
      </c>
      <c r="AW166" s="27"/>
      <c r="AX166" s="27"/>
      <c r="AY166" s="27"/>
      <c r="AZ166" s="179">
        <f t="shared" si="43"/>
        <v>3317</v>
      </c>
      <c r="BA166" s="179">
        <f t="shared" si="44"/>
        <v>15.875999999999999</v>
      </c>
      <c r="BC166" s="199">
        <f t="shared" si="45"/>
        <v>7.4193805829186923</v>
      </c>
      <c r="BD166" s="27"/>
      <c r="BE166" s="27"/>
      <c r="BF166" s="27"/>
      <c r="BG166" s="179">
        <f t="shared" si="46"/>
        <v>3317</v>
      </c>
      <c r="BH166" s="179">
        <f t="shared" si="47"/>
        <v>15.875999999999999</v>
      </c>
      <c r="BJ166" s="199">
        <f t="shared" si="48"/>
        <v>7.3218497137883558</v>
      </c>
      <c r="BK166" s="27"/>
      <c r="BL166" s="27"/>
      <c r="BM166" s="27"/>
      <c r="BN166" s="179">
        <f t="shared" si="49"/>
        <v>3317</v>
      </c>
      <c r="BO166" s="179">
        <f t="shared" si="50"/>
        <v>15.875999999999999</v>
      </c>
      <c r="BQ166" s="199">
        <f t="shared" si="51"/>
        <v>7.2137683081186417</v>
      </c>
      <c r="BR166" s="27"/>
      <c r="BS166" s="27"/>
      <c r="BT166" s="27"/>
      <c r="BU166" s="179">
        <f t="shared" si="52"/>
        <v>3318</v>
      </c>
      <c r="BV166" s="179">
        <f t="shared" si="53"/>
        <v>15.625</v>
      </c>
      <c r="BX166" s="199">
        <f t="shared" si="54"/>
        <v>7.0925737159746784</v>
      </c>
      <c r="BY166" s="27"/>
      <c r="BZ166" s="27"/>
      <c r="CA166" s="27"/>
      <c r="CB166" s="179">
        <f t="shared" si="55"/>
        <v>3318</v>
      </c>
      <c r="CC166" s="179">
        <f t="shared" si="56"/>
        <v>15.625</v>
      </c>
      <c r="CE166" s="199">
        <f t="shared" si="57"/>
        <v>6.9546388648809874</v>
      </c>
      <c r="CF166" s="27"/>
      <c r="CG166" s="27"/>
      <c r="CH166" s="27"/>
      <c r="CI166" s="179">
        <f t="shared" si="58"/>
        <v>3319</v>
      </c>
      <c r="CJ166" s="179">
        <f t="shared" si="59"/>
        <v>15.375999999999999</v>
      </c>
      <c r="CL166" s="199">
        <f t="shared" si="60"/>
        <v>6.7945865808764987</v>
      </c>
      <c r="CM166" s="27"/>
      <c r="CN166" s="27"/>
      <c r="CO166" s="27"/>
      <c r="CP166" s="179">
        <f t="shared" si="61"/>
        <v>3322</v>
      </c>
      <c r="CQ166" s="179">
        <f t="shared" si="62"/>
        <v>14.641</v>
      </c>
      <c r="CS166" s="199">
        <f t="shared" si="63"/>
        <v>6.6039438246004725</v>
      </c>
      <c r="CT166" s="27"/>
      <c r="CU166" s="27"/>
      <c r="CV166" s="27"/>
      <c r="CW166" s="179">
        <f t="shared" si="64"/>
        <v>3330</v>
      </c>
      <c r="CX166" s="179">
        <f t="shared" si="65"/>
        <v>12.769</v>
      </c>
      <c r="CZ166" s="199">
        <f t="shared" si="66"/>
        <v>6.3681871863504922</v>
      </c>
      <c r="DA166" s="27"/>
      <c r="DB166" s="27"/>
      <c r="DC166" s="27"/>
      <c r="DD166" s="179">
        <f t="shared" si="67"/>
        <v>3424</v>
      </c>
      <c r="DE166" s="179">
        <f t="shared" si="68"/>
        <v>0.36099999999999999</v>
      </c>
    </row>
    <row r="167" spans="1:109" ht="15" customHeight="1">
      <c r="A167" s="21">
        <f t="shared" si="22"/>
        <v>1996</v>
      </c>
      <c r="B167" s="176">
        <f t="shared" si="22"/>
        <v>3307</v>
      </c>
      <c r="C167" s="193">
        <f t="shared" si="23"/>
        <v>6.1025585946135692</v>
      </c>
      <c r="D167" s="22">
        <v>3</v>
      </c>
      <c r="E167" s="2" t="s">
        <v>24</v>
      </c>
      <c r="H167" s="26"/>
      <c r="I167" s="179">
        <f t="shared" si="24"/>
        <v>3336</v>
      </c>
      <c r="J167" s="180">
        <f t="shared" si="25"/>
        <v>0.87692772905957062</v>
      </c>
      <c r="K167" s="179">
        <f t="shared" si="26"/>
        <v>0.84099999999999997</v>
      </c>
      <c r="M167" s="199">
        <f t="shared" si="27"/>
        <v>8.1037967129817936</v>
      </c>
      <c r="N167" s="27"/>
      <c r="O167" s="27"/>
      <c r="P167" s="27"/>
      <c r="Q167" s="179">
        <f t="shared" si="28"/>
        <v>3287</v>
      </c>
      <c r="R167" s="179">
        <f t="shared" si="29"/>
        <v>0.4</v>
      </c>
      <c r="T167" s="199">
        <f t="shared" si="30"/>
        <v>7.7437032581737535</v>
      </c>
      <c r="U167" s="27"/>
      <c r="V167" s="27"/>
      <c r="W167" s="27"/>
      <c r="X167" s="179">
        <f t="shared" si="31"/>
        <v>3286</v>
      </c>
      <c r="Y167" s="179">
        <f t="shared" si="32"/>
        <v>0.441</v>
      </c>
      <c r="AA167" s="199">
        <f t="shared" si="33"/>
        <v>7.6741529212816753</v>
      </c>
      <c r="AB167" s="27"/>
      <c r="AC167" s="27"/>
      <c r="AD167" s="27"/>
      <c r="AE167" s="179">
        <f t="shared" si="34"/>
        <v>3286</v>
      </c>
      <c r="AF167" s="179">
        <f t="shared" si="35"/>
        <v>0.441</v>
      </c>
      <c r="AH167" s="199">
        <f t="shared" si="36"/>
        <v>7.5994013334158153</v>
      </c>
      <c r="AI167" s="27"/>
      <c r="AJ167" s="27"/>
      <c r="AK167" s="27"/>
      <c r="AL167" s="179">
        <f t="shared" si="37"/>
        <v>3285</v>
      </c>
      <c r="AM167" s="179">
        <f t="shared" si="38"/>
        <v>0.48399999999999999</v>
      </c>
      <c r="AO167" s="199">
        <f t="shared" si="39"/>
        <v>7.5186072168152522</v>
      </c>
      <c r="AP167" s="27"/>
      <c r="AQ167" s="27"/>
      <c r="AR167" s="27"/>
      <c r="AS167" s="179">
        <f t="shared" si="40"/>
        <v>3285</v>
      </c>
      <c r="AT167" s="179">
        <f t="shared" si="41"/>
        <v>0.48399999999999999</v>
      </c>
      <c r="AV167" s="199">
        <f t="shared" si="42"/>
        <v>7.4307070825459682</v>
      </c>
      <c r="AW167" s="27"/>
      <c r="AX167" s="27"/>
      <c r="AY167" s="27"/>
      <c r="AZ167" s="179">
        <f t="shared" si="43"/>
        <v>3285</v>
      </c>
      <c r="BA167" s="179">
        <f t="shared" si="44"/>
        <v>0.48399999999999999</v>
      </c>
      <c r="BC167" s="199">
        <f t="shared" si="45"/>
        <v>7.3343293503005365</v>
      </c>
      <c r="BD167" s="27"/>
      <c r="BE167" s="27"/>
      <c r="BF167" s="27"/>
      <c r="BG167" s="179">
        <f t="shared" si="46"/>
        <v>3284</v>
      </c>
      <c r="BH167" s="179">
        <f t="shared" si="47"/>
        <v>0.52900000000000003</v>
      </c>
      <c r="BJ167" s="199">
        <f t="shared" si="48"/>
        <v>7.2276624987286544</v>
      </c>
      <c r="BK167" s="27"/>
      <c r="BL167" s="27"/>
      <c r="BM167" s="27"/>
      <c r="BN167" s="179">
        <f t="shared" si="49"/>
        <v>3284</v>
      </c>
      <c r="BO167" s="179">
        <f t="shared" si="50"/>
        <v>0.52900000000000003</v>
      </c>
      <c r="BQ167" s="199">
        <f t="shared" si="51"/>
        <v>7.108244139731541</v>
      </c>
      <c r="BR167" s="27"/>
      <c r="BS167" s="27"/>
      <c r="BT167" s="27"/>
      <c r="BU167" s="179">
        <f t="shared" si="52"/>
        <v>3284</v>
      </c>
      <c r="BV167" s="179">
        <f t="shared" si="53"/>
        <v>0.52900000000000003</v>
      </c>
      <c r="BX167" s="199">
        <f t="shared" si="54"/>
        <v>6.9726062513017535</v>
      </c>
      <c r="BY167" s="27"/>
      <c r="BZ167" s="27"/>
      <c r="CA167" s="27"/>
      <c r="CB167" s="179">
        <f t="shared" si="55"/>
        <v>3283</v>
      </c>
      <c r="CC167" s="179">
        <f t="shared" si="56"/>
        <v>0.57599999999999996</v>
      </c>
      <c r="CE167" s="199">
        <f t="shared" si="57"/>
        <v>6.815639990074331</v>
      </c>
      <c r="CF167" s="27"/>
      <c r="CG167" s="27"/>
      <c r="CH167" s="27"/>
      <c r="CI167" s="179">
        <f t="shared" si="58"/>
        <v>3283</v>
      </c>
      <c r="CJ167" s="179">
        <f t="shared" si="59"/>
        <v>0.57599999999999996</v>
      </c>
      <c r="CL167" s="199">
        <f t="shared" si="60"/>
        <v>6.6293632534374485</v>
      </c>
      <c r="CM167" s="27"/>
      <c r="CN167" s="27"/>
      <c r="CO167" s="27"/>
      <c r="CP167" s="179">
        <f t="shared" si="61"/>
        <v>3282</v>
      </c>
      <c r="CQ167" s="179">
        <f t="shared" si="62"/>
        <v>0.625</v>
      </c>
      <c r="CS167" s="199">
        <f t="shared" si="63"/>
        <v>6.4002574453088208</v>
      </c>
      <c r="CT167" s="27"/>
      <c r="CU167" s="27"/>
      <c r="CV167" s="27"/>
      <c r="CW167" s="179">
        <f t="shared" si="64"/>
        <v>3284</v>
      </c>
      <c r="CX167" s="179">
        <f t="shared" si="65"/>
        <v>0.52900000000000003</v>
      </c>
      <c r="CZ167" s="199">
        <f t="shared" si="66"/>
        <v>6.1025585946135692</v>
      </c>
      <c r="DA167" s="27"/>
      <c r="DB167" s="27"/>
      <c r="DC167" s="27"/>
      <c r="DD167" s="179">
        <f t="shared" si="67"/>
        <v>3336</v>
      </c>
      <c r="DE167" s="179">
        <f t="shared" si="68"/>
        <v>0.84099999999999997</v>
      </c>
    </row>
    <row r="168" spans="1:109" ht="15" customHeight="1">
      <c r="A168" s="21">
        <f t="shared" si="22"/>
        <v>1997</v>
      </c>
      <c r="B168" s="176">
        <f t="shared" si="22"/>
        <v>3239</v>
      </c>
      <c r="C168" s="193">
        <f t="shared" si="23"/>
        <v>5.9375362050824263</v>
      </c>
      <c r="D168" s="22">
        <v>4</v>
      </c>
      <c r="E168" s="5" t="s">
        <v>35</v>
      </c>
      <c r="F168" s="214">
        <v>2860</v>
      </c>
      <c r="H168" s="26"/>
      <c r="I168" s="179">
        <f t="shared" si="24"/>
        <v>3262</v>
      </c>
      <c r="J168" s="180">
        <f t="shared" si="25"/>
        <v>0.71009570855202231</v>
      </c>
      <c r="K168" s="179">
        <f t="shared" si="26"/>
        <v>0.52900000000000003</v>
      </c>
      <c r="M168" s="199">
        <f t="shared" si="27"/>
        <v>8.0830199191713294</v>
      </c>
      <c r="N168" s="29" t="s">
        <v>35</v>
      </c>
      <c r="O168" s="27">
        <v>0</v>
      </c>
      <c r="P168" s="27"/>
      <c r="Q168" s="179">
        <f t="shared" si="28"/>
        <v>3257</v>
      </c>
      <c r="R168" s="179">
        <f t="shared" si="29"/>
        <v>0.32400000000000001</v>
      </c>
      <c r="T168" s="199">
        <f t="shared" si="30"/>
        <v>7.7137846165987547</v>
      </c>
      <c r="U168" s="29" t="s">
        <v>35</v>
      </c>
      <c r="V168" s="85">
        <f>10^U188</f>
        <v>1000</v>
      </c>
      <c r="W168" s="27"/>
      <c r="X168" s="179">
        <f t="shared" si="31"/>
        <v>3255</v>
      </c>
      <c r="Y168" s="179">
        <f t="shared" si="32"/>
        <v>0.25600000000000001</v>
      </c>
      <c r="AA168" s="199">
        <f t="shared" si="33"/>
        <v>7.6420444028732577</v>
      </c>
      <c r="AB168" s="29" t="s">
        <v>35</v>
      </c>
      <c r="AC168" s="85">
        <f>V168+AB189</f>
        <v>1155</v>
      </c>
      <c r="AD168" s="27"/>
      <c r="AE168" s="179">
        <f t="shared" si="34"/>
        <v>3255</v>
      </c>
      <c r="AF168" s="179">
        <f t="shared" si="35"/>
        <v>0.25600000000000001</v>
      </c>
      <c r="AH168" s="199">
        <f t="shared" si="36"/>
        <v>7.5647570129057291</v>
      </c>
      <c r="AI168" s="29" t="s">
        <v>35</v>
      </c>
      <c r="AJ168" s="85">
        <f>AC168+AI189</f>
        <v>1310</v>
      </c>
      <c r="AK168" s="27"/>
      <c r="AL168" s="179">
        <f t="shared" si="37"/>
        <v>3254</v>
      </c>
      <c r="AM168" s="179">
        <f t="shared" si="38"/>
        <v>0.22500000000000001</v>
      </c>
      <c r="AO168" s="199">
        <f t="shared" si="39"/>
        <v>7.4809921628695246</v>
      </c>
      <c r="AP168" s="29" t="s">
        <v>35</v>
      </c>
      <c r="AQ168" s="85">
        <f>AJ168+AP189</f>
        <v>1465</v>
      </c>
      <c r="AR168" s="27"/>
      <c r="AS168" s="179">
        <f t="shared" si="40"/>
        <v>3254</v>
      </c>
      <c r="AT168" s="179">
        <f t="shared" si="41"/>
        <v>0.22500000000000001</v>
      </c>
      <c r="AV168" s="199">
        <f t="shared" si="42"/>
        <v>7.3895639536776354</v>
      </c>
      <c r="AW168" s="29" t="s">
        <v>35</v>
      </c>
      <c r="AX168" s="85">
        <f>AQ168+AW189</f>
        <v>1620</v>
      </c>
      <c r="AY168" s="27"/>
      <c r="AZ168" s="179">
        <f t="shared" si="43"/>
        <v>3253</v>
      </c>
      <c r="BA168" s="179">
        <f t="shared" si="44"/>
        <v>0.19600000000000001</v>
      </c>
      <c r="BC168" s="199">
        <f t="shared" si="45"/>
        <v>7.2889276945212567</v>
      </c>
      <c r="BD168" s="29" t="s">
        <v>35</v>
      </c>
      <c r="BE168" s="85">
        <f>AX168+BD189</f>
        <v>1775</v>
      </c>
      <c r="BF168" s="27"/>
      <c r="BG168" s="179">
        <f t="shared" si="46"/>
        <v>3252</v>
      </c>
      <c r="BH168" s="179">
        <f t="shared" si="47"/>
        <v>0.16900000000000001</v>
      </c>
      <c r="BJ168" s="199">
        <f t="shared" si="48"/>
        <v>7.1770187659099003</v>
      </c>
      <c r="BK168" s="29" t="s">
        <v>35</v>
      </c>
      <c r="BL168" s="85">
        <f>BE168+BK189</f>
        <v>1930</v>
      </c>
      <c r="BM168" s="27"/>
      <c r="BN168" s="179">
        <f t="shared" si="49"/>
        <v>3252</v>
      </c>
      <c r="BO168" s="179">
        <f t="shared" si="50"/>
        <v>0.16900000000000001</v>
      </c>
      <c r="BQ168" s="199">
        <f t="shared" si="51"/>
        <v>7.0509894470680452</v>
      </c>
      <c r="BR168" s="29" t="s">
        <v>35</v>
      </c>
      <c r="BS168" s="85">
        <f>BL168+BR189</f>
        <v>2085</v>
      </c>
      <c r="BT168" s="27"/>
      <c r="BU168" s="179">
        <f t="shared" si="52"/>
        <v>3251</v>
      </c>
      <c r="BV168" s="179">
        <f t="shared" si="53"/>
        <v>0.14399999999999999</v>
      </c>
      <c r="BX168" s="199">
        <f t="shared" si="54"/>
        <v>6.9067547786485539</v>
      </c>
      <c r="BY168" s="29" t="s">
        <v>35</v>
      </c>
      <c r="BZ168" s="85">
        <f>BS168+BY189</f>
        <v>2240</v>
      </c>
      <c r="CA168" s="27"/>
      <c r="CB168" s="179">
        <f t="shared" si="55"/>
        <v>3249</v>
      </c>
      <c r="CC168" s="179">
        <f t="shared" si="56"/>
        <v>0.1</v>
      </c>
      <c r="CE168" s="199">
        <f t="shared" si="57"/>
        <v>6.7381524945959574</v>
      </c>
      <c r="CF168" s="29" t="s">
        <v>35</v>
      </c>
      <c r="CG168" s="85">
        <f>BZ168+CF189</f>
        <v>2395</v>
      </c>
      <c r="CH168" s="27"/>
      <c r="CI168" s="179">
        <f t="shared" si="58"/>
        <v>3247</v>
      </c>
      <c r="CJ168" s="179">
        <f t="shared" si="59"/>
        <v>6.4000000000000001E-2</v>
      </c>
      <c r="CL168" s="199">
        <f t="shared" si="60"/>
        <v>6.5352412710136587</v>
      </c>
      <c r="CM168" s="29" t="s">
        <v>35</v>
      </c>
      <c r="CN168" s="85">
        <f>CG168+CM189</f>
        <v>2550</v>
      </c>
      <c r="CO168" s="27"/>
      <c r="CP168" s="179">
        <f t="shared" si="61"/>
        <v>3245</v>
      </c>
      <c r="CQ168" s="179">
        <f t="shared" si="62"/>
        <v>3.5999999999999997E-2</v>
      </c>
      <c r="CS168" s="199">
        <f t="shared" si="63"/>
        <v>6.280395838960195</v>
      </c>
      <c r="CT168" s="29" t="s">
        <v>35</v>
      </c>
      <c r="CU168" s="85">
        <f>CN168+CT189</f>
        <v>2705</v>
      </c>
      <c r="CV168" s="27"/>
      <c r="CW168" s="179">
        <f t="shared" si="64"/>
        <v>3242</v>
      </c>
      <c r="CX168" s="179">
        <f t="shared" si="65"/>
        <v>8.9999999999999993E-3</v>
      </c>
      <c r="CZ168" s="199">
        <f t="shared" si="66"/>
        <v>5.9375362050824263</v>
      </c>
      <c r="DA168" s="29" t="s">
        <v>35</v>
      </c>
      <c r="DB168" s="85">
        <f>CU168+DA189</f>
        <v>2860</v>
      </c>
      <c r="DC168" s="27"/>
      <c r="DD168" s="179">
        <f t="shared" si="67"/>
        <v>3262</v>
      </c>
      <c r="DE168" s="179">
        <f t="shared" si="68"/>
        <v>0.52900000000000003</v>
      </c>
    </row>
    <row r="169" spans="1:109" ht="15" customHeight="1">
      <c r="A169" s="21">
        <f t="shared" si="22"/>
        <v>1998</v>
      </c>
      <c r="B169" s="176">
        <f t="shared" si="22"/>
        <v>3239</v>
      </c>
      <c r="C169" s="193">
        <f t="shared" si="23"/>
        <v>5.9375362050824263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6.6763131786112</v>
      </c>
      <c r="H169" s="26"/>
      <c r="I169" s="179">
        <f t="shared" si="24"/>
        <v>3199</v>
      </c>
      <c r="J169" s="180">
        <f t="shared" si="25"/>
        <v>1.2349490583513429</v>
      </c>
      <c r="K169" s="179">
        <f t="shared" si="26"/>
        <v>1.6</v>
      </c>
      <c r="M169" s="199">
        <f t="shared" si="27"/>
        <v>8.0830199191713294</v>
      </c>
      <c r="N169" s="29" t="s">
        <v>25</v>
      </c>
      <c r="O169" s="29" t="s">
        <v>26</v>
      </c>
      <c r="P169" s="44">
        <f>INDEX(LINEST(M165:M184,$D165:$D184),2)</f>
        <v>8.125264113234282</v>
      </c>
      <c r="Q169" s="179">
        <f t="shared" si="28"/>
        <v>3227</v>
      </c>
      <c r="R169" s="179">
        <f t="shared" si="29"/>
        <v>0.14399999999999999</v>
      </c>
      <c r="T169" s="199">
        <f t="shared" si="30"/>
        <v>7.7137846165987547</v>
      </c>
      <c r="U169" s="29" t="s">
        <v>25</v>
      </c>
      <c r="V169" s="29" t="s">
        <v>26</v>
      </c>
      <c r="W169" s="44">
        <f>INDEX(LINEST(T165:T184,$D165:$D184),2)</f>
        <v>7.7751313469971599</v>
      </c>
      <c r="X169" s="179">
        <f t="shared" si="31"/>
        <v>3225</v>
      </c>
      <c r="Y169" s="179">
        <f t="shared" si="32"/>
        <v>0.19600000000000001</v>
      </c>
      <c r="AA169" s="199">
        <f t="shared" si="33"/>
        <v>7.6420444028732577</v>
      </c>
      <c r="AB169" s="29" t="s">
        <v>25</v>
      </c>
      <c r="AC169" s="29" t="s">
        <v>26</v>
      </c>
      <c r="AD169" s="44">
        <f>INDEX(LINEST(AA165:AA184,$D165:$D184),2)</f>
        <v>7.7080309205360384</v>
      </c>
      <c r="AE169" s="179">
        <f t="shared" si="34"/>
        <v>3224</v>
      </c>
      <c r="AF169" s="179">
        <f t="shared" si="35"/>
        <v>0.22500000000000001</v>
      </c>
      <c r="AH169" s="199">
        <f t="shared" si="36"/>
        <v>7.5647570129057291</v>
      </c>
      <c r="AI169" s="29" t="s">
        <v>25</v>
      </c>
      <c r="AJ169" s="29" t="s">
        <v>26</v>
      </c>
      <c r="AK169" s="44">
        <f>INDEX(LINEST(AH165:AH184,$D165:$D184),2)</f>
        <v>7.636151250769319</v>
      </c>
      <c r="AL169" s="179">
        <f t="shared" si="37"/>
        <v>3224</v>
      </c>
      <c r="AM169" s="179">
        <f t="shared" si="38"/>
        <v>0.22500000000000001</v>
      </c>
      <c r="AO169" s="199">
        <f t="shared" si="39"/>
        <v>7.4809921628695246</v>
      </c>
      <c r="AP169" s="29" t="s">
        <v>25</v>
      </c>
      <c r="AQ169" s="29" t="s">
        <v>26</v>
      </c>
      <c r="AR169" s="44">
        <f>INDEX(LINEST(AO165:AO184,$D165:$D184),2)</f>
        <v>7.5587728318381036</v>
      </c>
      <c r="AS169" s="179">
        <f t="shared" si="40"/>
        <v>3223</v>
      </c>
      <c r="AT169" s="179">
        <f t="shared" si="41"/>
        <v>0.25600000000000001</v>
      </c>
      <c r="AV169" s="199">
        <f t="shared" si="42"/>
        <v>7.3895639536776354</v>
      </c>
      <c r="AW169" s="29" t="s">
        <v>25</v>
      </c>
      <c r="AX169" s="29" t="s">
        <v>26</v>
      </c>
      <c r="AY169" s="44">
        <f>INDEX(LINEST(AV165:AV184,$D165:$D184),2)</f>
        <v>7.4750069207464875</v>
      </c>
      <c r="AZ169" s="179">
        <f t="shared" si="43"/>
        <v>3222</v>
      </c>
      <c r="BA169" s="179">
        <f t="shared" si="44"/>
        <v>0.28899999999999998</v>
      </c>
      <c r="BC169" s="199">
        <f t="shared" si="45"/>
        <v>7.2889276945212567</v>
      </c>
      <c r="BD169" s="29" t="s">
        <v>25</v>
      </c>
      <c r="BE169" s="29" t="s">
        <v>26</v>
      </c>
      <c r="BF169" s="44">
        <f>INDEX(LINEST(BC165:BC184,$D165:$D184),2)</f>
        <v>7.3837427102908224</v>
      </c>
      <c r="BG169" s="179">
        <f t="shared" si="46"/>
        <v>3221</v>
      </c>
      <c r="BH169" s="179">
        <f t="shared" si="47"/>
        <v>0.32400000000000001</v>
      </c>
      <c r="BJ169" s="199">
        <f t="shared" si="48"/>
        <v>7.1770187659099003</v>
      </c>
      <c r="BK169" s="29" t="s">
        <v>25</v>
      </c>
      <c r="BL169" s="29" t="s">
        <v>26</v>
      </c>
      <c r="BM169" s="44">
        <f>INDEX(LINEST(BJ165:BJ184,$D165:$D184),2)</f>
        <v>7.2835774469255732</v>
      </c>
      <c r="BN169" s="179">
        <f t="shared" si="49"/>
        <v>3220</v>
      </c>
      <c r="BO169" s="179">
        <f t="shared" si="50"/>
        <v>0.36099999999999999</v>
      </c>
      <c r="BQ169" s="199">
        <f t="shared" si="51"/>
        <v>7.0509894470680452</v>
      </c>
      <c r="BR169" s="29" t="s">
        <v>25</v>
      </c>
      <c r="BS169" s="29" t="s">
        <v>26</v>
      </c>
      <c r="BT169" s="44">
        <f>INDEX(LINEST(BQ165:BQ184,$D165:$D184),2)</f>
        <v>7.172731685800751</v>
      </c>
      <c r="BU169" s="179">
        <f t="shared" si="52"/>
        <v>3218</v>
      </c>
      <c r="BV169" s="179">
        <f t="shared" si="53"/>
        <v>0.441</v>
      </c>
      <c r="BX169" s="199">
        <f t="shared" si="54"/>
        <v>6.9067547786485539</v>
      </c>
      <c r="BY169" s="29" t="s">
        <v>25</v>
      </c>
      <c r="BZ169" s="29" t="s">
        <v>26</v>
      </c>
      <c r="CA169" s="44">
        <f>INDEX(LINEST(BX165:BX184,$D165:$D184),2)</f>
        <v>7.0489811040060015</v>
      </c>
      <c r="CB169" s="179">
        <f t="shared" si="55"/>
        <v>3216</v>
      </c>
      <c r="CC169" s="179">
        <f t="shared" si="56"/>
        <v>0.52900000000000003</v>
      </c>
      <c r="CE169" s="199">
        <f t="shared" si="57"/>
        <v>6.7381524945959574</v>
      </c>
      <c r="CF169" s="29" t="s">
        <v>25</v>
      </c>
      <c r="CG169" s="29" t="s">
        <v>26</v>
      </c>
      <c r="CH169" s="44">
        <f>INDEX(LINEST(CE165:CE184,$D165:$D184),2)</f>
        <v>6.9097790509354331</v>
      </c>
      <c r="CI169" s="179">
        <f t="shared" si="58"/>
        <v>3214</v>
      </c>
      <c r="CJ169" s="179">
        <f t="shared" si="59"/>
        <v>0.625</v>
      </c>
      <c r="CL169" s="199">
        <f t="shared" si="60"/>
        <v>6.5352412710136587</v>
      </c>
      <c r="CM169" s="29" t="s">
        <v>25</v>
      </c>
      <c r="CN169" s="29" t="s">
        <v>26</v>
      </c>
      <c r="CO169" s="44">
        <f>INDEX(LINEST(CL165:CL184,$D165:$D184),2)</f>
        <v>6.7535448318802862</v>
      </c>
      <c r="CP169" s="179">
        <f t="shared" si="61"/>
        <v>3209</v>
      </c>
      <c r="CQ169" s="179">
        <f t="shared" si="62"/>
        <v>0.9</v>
      </c>
      <c r="CS169" s="199">
        <f t="shared" si="63"/>
        <v>6.280395838960195</v>
      </c>
      <c r="CT169" s="29" t="s">
        <v>25</v>
      </c>
      <c r="CU169" s="29" t="s">
        <v>26</v>
      </c>
      <c r="CV169" s="44">
        <f>INDEX(LINEST(CS165:CS184,$D165:$D184),2)</f>
        <v>6.589594913964234</v>
      </c>
      <c r="CW169" s="179">
        <f t="shared" si="64"/>
        <v>3203</v>
      </c>
      <c r="CX169" s="179">
        <f t="shared" si="65"/>
        <v>1.296</v>
      </c>
      <c r="CZ169" s="199">
        <f t="shared" si="66"/>
        <v>5.9375362050824263</v>
      </c>
      <c r="DA169" s="29" t="s">
        <v>25</v>
      </c>
      <c r="DB169" s="29" t="s">
        <v>26</v>
      </c>
      <c r="DC169" s="44">
        <f>INDEX(LINEST(CZ165:CZ184,$D165:$D184),2)</f>
        <v>6.6763131786112</v>
      </c>
      <c r="DD169" s="179">
        <f t="shared" si="67"/>
        <v>3199</v>
      </c>
      <c r="DE169" s="179">
        <f t="shared" si="68"/>
        <v>1.6</v>
      </c>
    </row>
    <row r="170" spans="1:109" ht="15" customHeight="1">
      <c r="A170" s="21">
        <f t="shared" si="22"/>
        <v>1999</v>
      </c>
      <c r="B170" s="176">
        <f t="shared" si="22"/>
        <v>3171</v>
      </c>
      <c r="C170" s="193">
        <f t="shared" si="23"/>
        <v>5.7397929121792339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-0.17027248353485494</v>
      </c>
      <c r="H170" s="26"/>
      <c r="I170" s="179">
        <f t="shared" si="24"/>
        <v>3146</v>
      </c>
      <c r="J170" s="180">
        <f t="shared" si="25"/>
        <v>0.78839482812992756</v>
      </c>
      <c r="K170" s="179">
        <f t="shared" si="26"/>
        <v>0.625</v>
      </c>
      <c r="M170" s="199">
        <f t="shared" si="27"/>
        <v>8.0618022745383477</v>
      </c>
      <c r="N170" s="29" t="s">
        <v>27</v>
      </c>
      <c r="O170" s="29" t="s">
        <v>28</v>
      </c>
      <c r="P170" s="44">
        <f>INDEX(LINEST(M165:M184,$D165:$D184),1)</f>
        <v>-9.2088045094924336E-3</v>
      </c>
      <c r="Q170" s="179">
        <f t="shared" si="28"/>
        <v>3197</v>
      </c>
      <c r="R170" s="179">
        <f t="shared" si="29"/>
        <v>0.67600000000000005</v>
      </c>
      <c r="T170" s="199">
        <f t="shared" si="30"/>
        <v>7.6829431698782917</v>
      </c>
      <c r="U170" s="29" t="s">
        <v>27</v>
      </c>
      <c r="V170" s="29" t="s">
        <v>28</v>
      </c>
      <c r="W170" s="44">
        <f>INDEX(LINEST(T165:T184,$D165:$D184),1)</f>
        <v>-1.3552135947501168E-2</v>
      </c>
      <c r="X170" s="179">
        <f t="shared" si="31"/>
        <v>3195</v>
      </c>
      <c r="Y170" s="179">
        <f t="shared" si="32"/>
        <v>0.57599999999999996</v>
      </c>
      <c r="AA170" s="199">
        <f t="shared" si="33"/>
        <v>7.6088706291912596</v>
      </c>
      <c r="AB170" s="29" t="s">
        <v>27</v>
      </c>
      <c r="AC170" s="29" t="s">
        <v>28</v>
      </c>
      <c r="AD170" s="44">
        <f>INDEX(LINEST(AA165:AA184,$D165:$D184),1)</f>
        <v>-1.4623198885018833E-2</v>
      </c>
      <c r="AE170" s="179">
        <f t="shared" si="34"/>
        <v>3194</v>
      </c>
      <c r="AF170" s="179">
        <f t="shared" si="35"/>
        <v>0.52900000000000003</v>
      </c>
      <c r="AH170" s="199">
        <f t="shared" si="36"/>
        <v>7.5288692566422508</v>
      </c>
      <c r="AI170" s="29" t="s">
        <v>27</v>
      </c>
      <c r="AJ170" s="29" t="s">
        <v>28</v>
      </c>
      <c r="AK170" s="44">
        <f>INDEX(LINEST(AH165:AH184,$D165:$D184),1)</f>
        <v>-1.587927010540208E-2</v>
      </c>
      <c r="AL170" s="179">
        <f t="shared" si="37"/>
        <v>3193</v>
      </c>
      <c r="AM170" s="179">
        <f t="shared" si="38"/>
        <v>0.48399999999999999</v>
      </c>
      <c r="AO170" s="199">
        <f t="shared" si="39"/>
        <v>7.4419067280516247</v>
      </c>
      <c r="AP170" s="29" t="s">
        <v>27</v>
      </c>
      <c r="AQ170" s="29" t="s">
        <v>28</v>
      </c>
      <c r="AR170" s="44">
        <f>INDEX(LINEST(AO165:AO184,$D165:$D184),1)</f>
        <v>-1.7373206052403237E-2</v>
      </c>
      <c r="AS170" s="179">
        <f t="shared" si="40"/>
        <v>3193</v>
      </c>
      <c r="AT170" s="179">
        <f t="shared" si="41"/>
        <v>0.48399999999999999</v>
      </c>
      <c r="AV170" s="199">
        <f t="shared" si="42"/>
        <v>7.3466551631765391</v>
      </c>
      <c r="AW170" s="29" t="s">
        <v>27</v>
      </c>
      <c r="AX170" s="29" t="s">
        <v>28</v>
      </c>
      <c r="AY170" s="44">
        <f>INDEX(LINEST(AV165:AV184,$D165:$D184),1)</f>
        <v>-1.9180309972599126E-2</v>
      </c>
      <c r="AZ170" s="179">
        <f t="shared" si="43"/>
        <v>3192</v>
      </c>
      <c r="BA170" s="179">
        <f t="shared" si="44"/>
        <v>0.441</v>
      </c>
      <c r="BC170" s="199">
        <f t="shared" si="45"/>
        <v>7.2413662833223178</v>
      </c>
      <c r="BD170" s="29" t="s">
        <v>27</v>
      </c>
      <c r="BE170" s="29" t="s">
        <v>28</v>
      </c>
      <c r="BF170" s="44">
        <f>INDEX(LINEST(BC165:BC184,$D165:$D184),1)</f>
        <v>-2.1411799991264278E-2</v>
      </c>
      <c r="BG170" s="179">
        <f t="shared" si="46"/>
        <v>3191</v>
      </c>
      <c r="BH170" s="179">
        <f t="shared" si="47"/>
        <v>0.4</v>
      </c>
      <c r="BJ170" s="199">
        <f t="shared" si="48"/>
        <v>7.1236727852046071</v>
      </c>
      <c r="BK170" s="29" t="s">
        <v>27</v>
      </c>
      <c r="BL170" s="29" t="s">
        <v>28</v>
      </c>
      <c r="BM170" s="44">
        <f>INDEX(LINEST(BJ165:BJ184,$D165:$D184),1)</f>
        <v>-2.4239433513783971E-2</v>
      </c>
      <c r="BN170" s="179">
        <f t="shared" si="49"/>
        <v>3189</v>
      </c>
      <c r="BO170" s="179">
        <f t="shared" si="50"/>
        <v>0.32400000000000001</v>
      </c>
      <c r="BQ170" s="199">
        <f t="shared" si="51"/>
        <v>6.9902565004938806</v>
      </c>
      <c r="BR170" s="29" t="s">
        <v>27</v>
      </c>
      <c r="BS170" s="29" t="s">
        <v>28</v>
      </c>
      <c r="BT170" s="44">
        <f>INDEX(LINEST(BQ165:BQ184,$D165:$D184),1)</f>
        <v>-2.7943990032905201E-2</v>
      </c>
      <c r="BU170" s="179">
        <f t="shared" si="52"/>
        <v>3187</v>
      </c>
      <c r="BV170" s="179">
        <f t="shared" si="53"/>
        <v>0.25600000000000001</v>
      </c>
      <c r="BX170" s="199">
        <f t="shared" si="54"/>
        <v>6.8362592772770672</v>
      </c>
      <c r="BY170" s="29" t="s">
        <v>27</v>
      </c>
      <c r="BZ170" s="29" t="s">
        <v>28</v>
      </c>
      <c r="CA170" s="44">
        <f>INDEX(LINEST(BX165:BX184,$D165:$D184),1)</f>
        <v>-3.3020449363217512E-2</v>
      </c>
      <c r="CB170" s="179">
        <f t="shared" si="55"/>
        <v>3185</v>
      </c>
      <c r="CC170" s="179">
        <f t="shared" si="56"/>
        <v>0.19600000000000001</v>
      </c>
      <c r="CE170" s="199">
        <f t="shared" si="57"/>
        <v>6.654152520183219</v>
      </c>
      <c r="CF170" s="29" t="s">
        <v>27</v>
      </c>
      <c r="CG170" s="29" t="s">
        <v>28</v>
      </c>
      <c r="CH170" s="44">
        <f>INDEX(LINEST(CE165:CE184,$D165:$D184),1)</f>
        <v>-4.0438865401971155E-2</v>
      </c>
      <c r="CI170" s="179">
        <f t="shared" si="58"/>
        <v>3181</v>
      </c>
      <c r="CJ170" s="179">
        <f t="shared" si="59"/>
        <v>0.1</v>
      </c>
      <c r="CL170" s="199">
        <f t="shared" si="60"/>
        <v>6.4313310819334788</v>
      </c>
      <c r="CM170" s="29" t="s">
        <v>27</v>
      </c>
      <c r="CN170" s="29" t="s">
        <v>28</v>
      </c>
      <c r="CO170" s="44">
        <f>INDEX(LINEST(CL165:CL184,$D165:$D184),1)</f>
        <v>-5.2435678016850028E-2</v>
      </c>
      <c r="CP170" s="179">
        <f t="shared" si="61"/>
        <v>3176</v>
      </c>
      <c r="CQ170" s="179">
        <f t="shared" si="62"/>
        <v>2.5000000000000001E-2</v>
      </c>
      <c r="CS170" s="199">
        <f t="shared" si="63"/>
        <v>6.1441856341256456</v>
      </c>
      <c r="CT170" s="29" t="s">
        <v>27</v>
      </c>
      <c r="CU170" s="29" t="s">
        <v>28</v>
      </c>
      <c r="CV170" s="44">
        <f>INDEX(LINEST(CS165:CS184,$D165:$D184),1)</f>
        <v>-7.5939270512743656E-2</v>
      </c>
      <c r="CW170" s="179">
        <f t="shared" si="64"/>
        <v>3166</v>
      </c>
      <c r="CX170" s="179">
        <f t="shared" si="65"/>
        <v>2.5000000000000001E-2</v>
      </c>
      <c r="CZ170" s="199">
        <f t="shared" si="66"/>
        <v>5.7397929121792339</v>
      </c>
      <c r="DA170" s="29" t="s">
        <v>27</v>
      </c>
      <c r="DB170" s="29" t="s">
        <v>28</v>
      </c>
      <c r="DC170" s="44">
        <f>INDEX(LINEST(CZ165:CZ184,$D165:$D184),1)</f>
        <v>-0.17027248353485494</v>
      </c>
      <c r="DD170" s="179">
        <f t="shared" si="67"/>
        <v>3146</v>
      </c>
      <c r="DE170" s="179">
        <f t="shared" si="68"/>
        <v>0.625</v>
      </c>
    </row>
    <row r="171" spans="1:109" ht="15" customHeight="1">
      <c r="A171" s="21">
        <f t="shared" si="22"/>
        <v>2000</v>
      </c>
      <c r="B171" s="176">
        <f t="shared" si="22"/>
        <v>3140</v>
      </c>
      <c r="C171" s="193">
        <f t="shared" si="23"/>
        <v>5.6347896031692493</v>
      </c>
      <c r="D171" s="22">
        <v>7</v>
      </c>
      <c r="H171" s="26"/>
      <c r="I171" s="179">
        <f t="shared" si="24"/>
        <v>3101</v>
      </c>
      <c r="J171" s="180">
        <f t="shared" si="25"/>
        <v>1.2420382165605097</v>
      </c>
      <c r="K171" s="179">
        <f t="shared" si="26"/>
        <v>1.5209999999999999</v>
      </c>
      <c r="M171" s="199">
        <f t="shared" si="27"/>
        <v>8.0519780789022999</v>
      </c>
      <c r="N171" s="27"/>
      <c r="O171" s="27"/>
      <c r="P171" s="27"/>
      <c r="Q171" s="179">
        <f t="shared" si="28"/>
        <v>3168</v>
      </c>
      <c r="R171" s="179">
        <f t="shared" si="29"/>
        <v>0.78400000000000003</v>
      </c>
      <c r="T171" s="199">
        <f t="shared" si="30"/>
        <v>7.6685611080158971</v>
      </c>
      <c r="U171" s="27"/>
      <c r="V171" s="27"/>
      <c r="W171" s="27"/>
      <c r="X171" s="179">
        <f t="shared" si="31"/>
        <v>3165</v>
      </c>
      <c r="Y171" s="179">
        <f t="shared" si="32"/>
        <v>0.625</v>
      </c>
      <c r="AA171" s="199">
        <f t="shared" si="33"/>
        <v>7.5933741931212904</v>
      </c>
      <c r="AB171" s="27"/>
      <c r="AC171" s="27"/>
      <c r="AD171" s="27"/>
      <c r="AE171" s="179">
        <f t="shared" si="34"/>
        <v>3165</v>
      </c>
      <c r="AF171" s="179">
        <f t="shared" si="35"/>
        <v>0.625</v>
      </c>
      <c r="AH171" s="199">
        <f t="shared" si="36"/>
        <v>7.5120712458354664</v>
      </c>
      <c r="AI171" s="27"/>
      <c r="AJ171" s="27"/>
      <c r="AK171" s="27"/>
      <c r="AL171" s="179">
        <f t="shared" si="37"/>
        <v>3164</v>
      </c>
      <c r="AM171" s="179">
        <f t="shared" si="38"/>
        <v>0.57599999999999996</v>
      </c>
      <c r="AO171" s="199">
        <f t="shared" si="39"/>
        <v>7.4235684442591667</v>
      </c>
      <c r="AP171" s="27"/>
      <c r="AQ171" s="27"/>
      <c r="AR171" s="27"/>
      <c r="AS171" s="179">
        <f t="shared" si="40"/>
        <v>3163</v>
      </c>
      <c r="AT171" s="179">
        <f t="shared" si="41"/>
        <v>0.52900000000000003</v>
      </c>
      <c r="AV171" s="199">
        <f t="shared" si="42"/>
        <v>7.3264656138403224</v>
      </c>
      <c r="AW171" s="27"/>
      <c r="AX171" s="27"/>
      <c r="AY171" s="27"/>
      <c r="AZ171" s="179">
        <f t="shared" si="43"/>
        <v>3162</v>
      </c>
      <c r="BA171" s="179">
        <f t="shared" si="44"/>
        <v>0.48399999999999999</v>
      </c>
      <c r="BC171" s="199">
        <f t="shared" si="45"/>
        <v>7.2189097076190603</v>
      </c>
      <c r="BD171" s="27"/>
      <c r="BE171" s="27"/>
      <c r="BF171" s="27"/>
      <c r="BG171" s="179">
        <f t="shared" si="46"/>
        <v>3161</v>
      </c>
      <c r="BH171" s="179">
        <f t="shared" si="47"/>
        <v>0.441</v>
      </c>
      <c r="BJ171" s="199">
        <f t="shared" si="48"/>
        <v>7.0983756385907864</v>
      </c>
      <c r="BK171" s="27"/>
      <c r="BL171" s="27"/>
      <c r="BM171" s="27"/>
      <c r="BN171" s="179">
        <f t="shared" si="49"/>
        <v>3159</v>
      </c>
      <c r="BO171" s="179">
        <f t="shared" si="50"/>
        <v>0.36099999999999999</v>
      </c>
      <c r="BQ171" s="199">
        <f t="shared" si="51"/>
        <v>6.9612960459101672</v>
      </c>
      <c r="BR171" s="27"/>
      <c r="BS171" s="27"/>
      <c r="BT171" s="27"/>
      <c r="BU171" s="179">
        <f t="shared" si="52"/>
        <v>3157</v>
      </c>
      <c r="BV171" s="179">
        <f t="shared" si="53"/>
        <v>0.28899999999999998</v>
      </c>
      <c r="BX171" s="199">
        <f t="shared" si="54"/>
        <v>6.8023947633243109</v>
      </c>
      <c r="BY171" s="27"/>
      <c r="BZ171" s="27"/>
      <c r="CA171" s="27"/>
      <c r="CB171" s="179">
        <f t="shared" si="55"/>
        <v>3154</v>
      </c>
      <c r="CC171" s="179">
        <f t="shared" si="56"/>
        <v>0.19600000000000001</v>
      </c>
      <c r="CE171" s="199">
        <f t="shared" si="57"/>
        <v>6.6133842183795597</v>
      </c>
      <c r="CF171" s="27"/>
      <c r="CG171" s="27"/>
      <c r="CH171" s="27"/>
      <c r="CI171" s="179">
        <f t="shared" si="58"/>
        <v>3150</v>
      </c>
      <c r="CJ171" s="179">
        <f t="shared" si="59"/>
        <v>0.1</v>
      </c>
      <c r="CL171" s="199">
        <f t="shared" si="60"/>
        <v>6.3801225368997647</v>
      </c>
      <c r="CM171" s="27"/>
      <c r="CN171" s="27"/>
      <c r="CO171" s="27"/>
      <c r="CP171" s="179">
        <f t="shared" si="61"/>
        <v>3144</v>
      </c>
      <c r="CQ171" s="179">
        <f t="shared" si="62"/>
        <v>1.6E-2</v>
      </c>
      <c r="CS171" s="199">
        <f t="shared" si="63"/>
        <v>6.0753460310886842</v>
      </c>
      <c r="CT171" s="27"/>
      <c r="CU171" s="27"/>
      <c r="CV171" s="27"/>
      <c r="CW171" s="179">
        <f t="shared" si="64"/>
        <v>3133</v>
      </c>
      <c r="CX171" s="179">
        <f t="shared" si="65"/>
        <v>4.9000000000000002E-2</v>
      </c>
      <c r="CZ171" s="199">
        <f t="shared" si="66"/>
        <v>5.6347896031692493</v>
      </c>
      <c r="DA171" s="27"/>
      <c r="DB171" s="27"/>
      <c r="DC171" s="27"/>
      <c r="DD171" s="179">
        <f t="shared" si="67"/>
        <v>3101</v>
      </c>
      <c r="DE171" s="179">
        <f t="shared" si="68"/>
        <v>1.5209999999999999</v>
      </c>
    </row>
    <row r="172" spans="1:109" ht="15" customHeight="1">
      <c r="A172" s="21">
        <f t="shared" si="22"/>
        <v>2001</v>
      </c>
      <c r="B172" s="176">
        <f t="shared" si="22"/>
        <v>3105</v>
      </c>
      <c r="C172" s="193">
        <f t="shared" si="23"/>
        <v>5.5012582105447274</v>
      </c>
      <c r="D172" s="22">
        <v>8</v>
      </c>
      <c r="E172" s="5" t="s">
        <v>29</v>
      </c>
      <c r="F172" s="45">
        <f>EXP(G169)</f>
        <v>793.38863108072724</v>
      </c>
      <c r="G172" s="27"/>
      <c r="H172" s="47"/>
      <c r="I172" s="179">
        <f t="shared" si="24"/>
        <v>3063</v>
      </c>
      <c r="J172" s="180">
        <f t="shared" si="25"/>
        <v>1.3526570048309179</v>
      </c>
      <c r="K172" s="179">
        <f t="shared" si="26"/>
        <v>1.764</v>
      </c>
      <c r="M172" s="199">
        <f t="shared" si="27"/>
        <v>8.0407689943675784</v>
      </c>
      <c r="N172" s="29" t="s">
        <v>29</v>
      </c>
      <c r="O172" s="61">
        <f>EXP(P169)</f>
        <v>3378.7601891212603</v>
      </c>
      <c r="P172" s="27"/>
      <c r="Q172" s="179">
        <f t="shared" si="28"/>
        <v>3139</v>
      </c>
      <c r="R172" s="179">
        <f t="shared" si="29"/>
        <v>1.1559999999999999</v>
      </c>
      <c r="T172" s="199">
        <f t="shared" si="30"/>
        <v>7.6520707461164816</v>
      </c>
      <c r="U172" s="29" t="s">
        <v>29</v>
      </c>
      <c r="V172" s="61">
        <f>EXP(W169)</f>
        <v>2380.6559715715821</v>
      </c>
      <c r="W172" s="27"/>
      <c r="X172" s="179">
        <f t="shared" si="31"/>
        <v>3136</v>
      </c>
      <c r="Y172" s="179">
        <f t="shared" si="32"/>
        <v>0.96099999999999997</v>
      </c>
      <c r="AA172" s="199">
        <f t="shared" si="33"/>
        <v>7.5755846515577927</v>
      </c>
      <c r="AB172" s="29" t="s">
        <v>29</v>
      </c>
      <c r="AC172" s="61">
        <f>EXP(AD169)</f>
        <v>2226.1544646064076</v>
      </c>
      <c r="AD172" s="27"/>
      <c r="AE172" s="179">
        <f t="shared" si="34"/>
        <v>3135</v>
      </c>
      <c r="AF172" s="179">
        <f t="shared" si="35"/>
        <v>0.9</v>
      </c>
      <c r="AH172" s="199">
        <f t="shared" si="36"/>
        <v>7.4927603009223791</v>
      </c>
      <c r="AI172" s="29" t="s">
        <v>29</v>
      </c>
      <c r="AJ172" s="61">
        <f>EXP(AK169)</f>
        <v>2071.7547879029989</v>
      </c>
      <c r="AK172" s="27"/>
      <c r="AL172" s="179">
        <f t="shared" si="37"/>
        <v>3135</v>
      </c>
      <c r="AM172" s="179">
        <f t="shared" si="38"/>
        <v>0.9</v>
      </c>
      <c r="AO172" s="199">
        <f t="shared" si="39"/>
        <v>7.4024515208182438</v>
      </c>
      <c r="AP172" s="29" t="s">
        <v>29</v>
      </c>
      <c r="AQ172" s="61">
        <f>EXP(AR169)</f>
        <v>1917.490985080349</v>
      </c>
      <c r="AR172" s="27"/>
      <c r="AS172" s="179">
        <f t="shared" si="40"/>
        <v>3134</v>
      </c>
      <c r="AT172" s="179">
        <f t="shared" si="41"/>
        <v>0.84099999999999997</v>
      </c>
      <c r="AV172" s="199">
        <f t="shared" si="42"/>
        <v>7.3031700512368003</v>
      </c>
      <c r="AW172" s="29" t="s">
        <v>29</v>
      </c>
      <c r="AX172" s="61">
        <f>EXP(AY169)</f>
        <v>1763.4138922849074</v>
      </c>
      <c r="AY172" s="27"/>
      <c r="AZ172" s="179">
        <f t="shared" si="43"/>
        <v>3133</v>
      </c>
      <c r="BA172" s="179">
        <f t="shared" si="44"/>
        <v>0.78400000000000003</v>
      </c>
      <c r="BC172" s="199">
        <f t="shared" si="45"/>
        <v>7.1929342212157996</v>
      </c>
      <c r="BD172" s="29" t="s">
        <v>29</v>
      </c>
      <c r="BE172" s="61">
        <f>EXP(BF169)</f>
        <v>1609.6027852307534</v>
      </c>
      <c r="BF172" s="27"/>
      <c r="BG172" s="179">
        <f t="shared" si="46"/>
        <v>3131</v>
      </c>
      <c r="BH172" s="179">
        <f t="shared" si="47"/>
        <v>0.67600000000000005</v>
      </c>
      <c r="BJ172" s="199">
        <f t="shared" si="48"/>
        <v>7.0690234265782594</v>
      </c>
      <c r="BK172" s="29" t="s">
        <v>29</v>
      </c>
      <c r="BL172" s="61">
        <f>EXP(BM169)</f>
        <v>1456.1881538101629</v>
      </c>
      <c r="BM172" s="27"/>
      <c r="BN172" s="179">
        <f t="shared" si="49"/>
        <v>3130</v>
      </c>
      <c r="BO172" s="179">
        <f t="shared" si="50"/>
        <v>0.625</v>
      </c>
      <c r="BQ172" s="199">
        <f t="shared" si="51"/>
        <v>6.9275579062783166</v>
      </c>
      <c r="BR172" s="29" t="s">
        <v>29</v>
      </c>
      <c r="BS172" s="61">
        <f>EXP(BT169)</f>
        <v>1303.4002240576999</v>
      </c>
      <c r="BT172" s="27"/>
      <c r="BU172" s="179">
        <f t="shared" si="52"/>
        <v>3127</v>
      </c>
      <c r="BV172" s="179">
        <f t="shared" si="53"/>
        <v>0.48399999999999999</v>
      </c>
      <c r="BX172" s="199">
        <f t="shared" si="54"/>
        <v>6.7627295069318789</v>
      </c>
      <c r="BY172" s="29" t="s">
        <v>29</v>
      </c>
      <c r="BZ172" s="61">
        <f>EXP(CA169)</f>
        <v>1151.6846978451313</v>
      </c>
      <c r="CA172" s="27"/>
      <c r="CB172" s="179">
        <f t="shared" si="55"/>
        <v>3124</v>
      </c>
      <c r="CC172" s="179">
        <f t="shared" si="56"/>
        <v>0.36099999999999999</v>
      </c>
      <c r="CE172" s="199">
        <f t="shared" si="57"/>
        <v>6.5652649700353614</v>
      </c>
      <c r="CF172" s="29" t="s">
        <v>29</v>
      </c>
      <c r="CG172" s="61">
        <f>EXP(CH169)</f>
        <v>1002.0258211618993</v>
      </c>
      <c r="CH172" s="27"/>
      <c r="CI172" s="179">
        <f t="shared" si="58"/>
        <v>3120</v>
      </c>
      <c r="CJ172" s="179">
        <f t="shared" si="59"/>
        <v>0.22500000000000001</v>
      </c>
      <c r="CL172" s="199">
        <f t="shared" si="60"/>
        <v>6.3189681137464344</v>
      </c>
      <c r="CM172" s="29" t="s">
        <v>29</v>
      </c>
      <c r="CN172" s="61">
        <f>EXP(CO169)</f>
        <v>857.09162958123034</v>
      </c>
      <c r="CO172" s="27"/>
      <c r="CP172" s="179">
        <f t="shared" si="61"/>
        <v>3113</v>
      </c>
      <c r="CQ172" s="179">
        <f t="shared" si="62"/>
        <v>6.4000000000000001E-2</v>
      </c>
      <c r="CS172" s="199">
        <f t="shared" si="63"/>
        <v>5.9914645471079817</v>
      </c>
      <c r="CT172" s="29" t="s">
        <v>29</v>
      </c>
      <c r="CU172" s="61">
        <f>EXP(CV169)</f>
        <v>727.48611573576318</v>
      </c>
      <c r="CV172" s="27"/>
      <c r="CW172" s="179">
        <f t="shared" si="64"/>
        <v>3101</v>
      </c>
      <c r="CX172" s="179">
        <f t="shared" si="65"/>
        <v>1.6E-2</v>
      </c>
      <c r="CZ172" s="199">
        <f t="shared" si="66"/>
        <v>5.5012582105447274</v>
      </c>
      <c r="DA172" s="29" t="s">
        <v>29</v>
      </c>
      <c r="DB172" s="61">
        <f>EXP(DC169)</f>
        <v>793.38863108072724</v>
      </c>
      <c r="DC172" s="27"/>
      <c r="DD172" s="179">
        <f t="shared" si="67"/>
        <v>3063</v>
      </c>
      <c r="DE172" s="179">
        <f t="shared" si="68"/>
        <v>1.764</v>
      </c>
    </row>
    <row r="173" spans="1:109" ht="15" customHeight="1">
      <c r="A173" s="21">
        <f t="shared" si="22"/>
        <v>2002</v>
      </c>
      <c r="B173" s="176">
        <f t="shared" si="22"/>
        <v>2991</v>
      </c>
      <c r="C173" s="193">
        <f t="shared" si="23"/>
        <v>4.8751973232011512</v>
      </c>
      <c r="D173" s="22">
        <v>9</v>
      </c>
      <c r="E173" s="5" t="s">
        <v>30</v>
      </c>
      <c r="F173" s="46">
        <f>EXP(G170)-1</f>
        <v>-0.15656503685801215</v>
      </c>
      <c r="G173" s="27"/>
      <c r="H173" s="47"/>
      <c r="I173" s="179">
        <f t="shared" si="24"/>
        <v>3031</v>
      </c>
      <c r="J173" s="180">
        <f t="shared" si="25"/>
        <v>1.3373453694416584</v>
      </c>
      <c r="K173" s="179">
        <f t="shared" si="26"/>
        <v>1.6</v>
      </c>
      <c r="M173" s="199">
        <f t="shared" si="27"/>
        <v>8.0033630586299473</v>
      </c>
      <c r="N173" s="29" t="s">
        <v>30</v>
      </c>
      <c r="O173" s="62">
        <f>EXP(P170)-1</f>
        <v>-9.166533324451942E-3</v>
      </c>
      <c r="P173" s="27"/>
      <c r="Q173" s="179">
        <f t="shared" si="28"/>
        <v>3110</v>
      </c>
      <c r="R173" s="179">
        <f t="shared" si="29"/>
        <v>14.161</v>
      </c>
      <c r="T173" s="199">
        <f t="shared" si="30"/>
        <v>7.5963923040641959</v>
      </c>
      <c r="U173" s="29" t="s">
        <v>30</v>
      </c>
      <c r="V173" s="62">
        <f>EXP(W170)-1</f>
        <v>-1.3460719183227554E-2</v>
      </c>
      <c r="W173" s="27"/>
      <c r="X173" s="179">
        <f t="shared" si="31"/>
        <v>3107</v>
      </c>
      <c r="Y173" s="179">
        <f t="shared" si="32"/>
        <v>13.456</v>
      </c>
      <c r="AA173" s="199">
        <f t="shared" si="33"/>
        <v>7.5153445711804361</v>
      </c>
      <c r="AB173" s="29" t="s">
        <v>30</v>
      </c>
      <c r="AC173" s="62">
        <f>EXP(AD170)-1</f>
        <v>-1.4516799178285633E-2</v>
      </c>
      <c r="AD173" s="27"/>
      <c r="AE173" s="179">
        <f t="shared" si="34"/>
        <v>3107</v>
      </c>
      <c r="AF173" s="179">
        <f t="shared" si="35"/>
        <v>13.456</v>
      </c>
      <c r="AH173" s="199">
        <f t="shared" si="36"/>
        <v>7.4271441334086159</v>
      </c>
      <c r="AI173" s="29" t="s">
        <v>30</v>
      </c>
      <c r="AJ173" s="62">
        <f>EXP(AK170)-1</f>
        <v>-1.5753859184629126E-2</v>
      </c>
      <c r="AK173" s="27"/>
      <c r="AL173" s="179">
        <f t="shared" si="37"/>
        <v>3106</v>
      </c>
      <c r="AM173" s="179">
        <f t="shared" si="38"/>
        <v>13.225</v>
      </c>
      <c r="AO173" s="199">
        <f t="shared" si="39"/>
        <v>7.3304052118444023</v>
      </c>
      <c r="AP173" s="29" t="s">
        <v>30</v>
      </c>
      <c r="AQ173" s="62">
        <f>EXP(AR170)-1</f>
        <v>-1.7223162079613052E-2</v>
      </c>
      <c r="AR173" s="27"/>
      <c r="AS173" s="179">
        <f t="shared" si="40"/>
        <v>3105</v>
      </c>
      <c r="AT173" s="179">
        <f t="shared" si="41"/>
        <v>12.996</v>
      </c>
      <c r="AV173" s="199">
        <f t="shared" si="42"/>
        <v>7.2232956795623142</v>
      </c>
      <c r="AW173" s="29" t="s">
        <v>30</v>
      </c>
      <c r="AX173" s="62">
        <f>EXP(AY170)-1</f>
        <v>-1.8997538232175648E-2</v>
      </c>
      <c r="AY173" s="27"/>
      <c r="AZ173" s="179">
        <f t="shared" si="43"/>
        <v>3104</v>
      </c>
      <c r="BA173" s="179">
        <f t="shared" si="44"/>
        <v>12.769</v>
      </c>
      <c r="BC173" s="199">
        <f t="shared" si="45"/>
        <v>7.1033220625261126</v>
      </c>
      <c r="BD173" s="29" t="s">
        <v>30</v>
      </c>
      <c r="BE173" s="62">
        <f>EXP(BF170)-1</f>
        <v>-2.1184194775391352E-2</v>
      </c>
      <c r="BF173" s="27"/>
      <c r="BG173" s="179">
        <f t="shared" si="46"/>
        <v>3102</v>
      </c>
      <c r="BH173" s="179">
        <f t="shared" si="47"/>
        <v>12.321</v>
      </c>
      <c r="BJ173" s="199">
        <f t="shared" si="48"/>
        <v>6.9669671386139829</v>
      </c>
      <c r="BK173" s="29" t="s">
        <v>30</v>
      </c>
      <c r="BL173" s="62">
        <f>EXP(BM170)-1</f>
        <v>-2.3948017777815966E-2</v>
      </c>
      <c r="BM173" s="27"/>
      <c r="BN173" s="179">
        <f t="shared" si="49"/>
        <v>3101</v>
      </c>
      <c r="BO173" s="179">
        <f t="shared" si="50"/>
        <v>12.1</v>
      </c>
      <c r="BQ173" s="199">
        <f t="shared" si="51"/>
        <v>6.8090393060429797</v>
      </c>
      <c r="BR173" s="29" t="s">
        <v>30</v>
      </c>
      <c r="BS173" s="62">
        <f>EXP(BT170)-1</f>
        <v>-2.755716823304899E-2</v>
      </c>
      <c r="BT173" s="27"/>
      <c r="BU173" s="179">
        <f t="shared" si="52"/>
        <v>3099</v>
      </c>
      <c r="BV173" s="179">
        <f t="shared" si="53"/>
        <v>11.664</v>
      </c>
      <c r="BX173" s="199">
        <f t="shared" si="54"/>
        <v>6.6214056517641344</v>
      </c>
      <c r="BY173" s="29" t="s">
        <v>30</v>
      </c>
      <c r="BZ173" s="62">
        <f>EXP(CA170)-1</f>
        <v>-3.2481225756100462E-2</v>
      </c>
      <c r="CA173" s="27"/>
      <c r="CB173" s="179">
        <f t="shared" si="55"/>
        <v>3096</v>
      </c>
      <c r="CC173" s="179">
        <f t="shared" si="56"/>
        <v>11.025</v>
      </c>
      <c r="CE173" s="199">
        <f t="shared" si="57"/>
        <v>6.39024066706535</v>
      </c>
      <c r="CF173" s="29" t="s">
        <v>30</v>
      </c>
      <c r="CG173" s="62">
        <f>EXP(CH170)-1</f>
        <v>-3.9632125579246114E-2</v>
      </c>
      <c r="CH173" s="27"/>
      <c r="CI173" s="179">
        <f t="shared" si="58"/>
        <v>3091</v>
      </c>
      <c r="CJ173" s="179">
        <f t="shared" si="59"/>
        <v>10</v>
      </c>
      <c r="CL173" s="199">
        <f t="shared" si="60"/>
        <v>6.089044875446846</v>
      </c>
      <c r="CM173" s="29" t="s">
        <v>30</v>
      </c>
      <c r="CN173" s="62">
        <f>EXP(CO170)-1</f>
        <v>-5.1084644789650135E-2</v>
      </c>
      <c r="CO173" s="27"/>
      <c r="CP173" s="179">
        <f t="shared" si="61"/>
        <v>3085</v>
      </c>
      <c r="CQ173" s="179">
        <f t="shared" si="62"/>
        <v>8.8360000000000003</v>
      </c>
      <c r="CS173" s="199">
        <f t="shared" si="63"/>
        <v>5.6559918108198524</v>
      </c>
      <c r="CT173" s="29" t="s">
        <v>30</v>
      </c>
      <c r="CU173" s="62">
        <f>EXP(CV170)-1</f>
        <v>-7.31275066584961E-2</v>
      </c>
      <c r="CV173" s="27"/>
      <c r="CW173" s="179">
        <f t="shared" si="64"/>
        <v>3072</v>
      </c>
      <c r="CX173" s="179">
        <f t="shared" si="65"/>
        <v>6.5609999999999999</v>
      </c>
      <c r="CZ173" s="199">
        <f t="shared" si="66"/>
        <v>4.8751973232011512</v>
      </c>
      <c r="DA173" s="29" t="s">
        <v>30</v>
      </c>
      <c r="DB173" s="62">
        <f>EXP(DC170)-1</f>
        <v>-0.15656503685801215</v>
      </c>
      <c r="DC173" s="27"/>
      <c r="DD173" s="179">
        <f t="shared" si="67"/>
        <v>3031</v>
      </c>
      <c r="DE173" s="179">
        <f t="shared" si="68"/>
        <v>1.6</v>
      </c>
    </row>
    <row r="174" spans="1:109" ht="15" customHeight="1">
      <c r="A174" s="21">
        <f t="shared" si="22"/>
        <v>2003</v>
      </c>
      <c r="B174" s="176">
        <f t="shared" si="22"/>
        <v>2916</v>
      </c>
      <c r="C174" s="193">
        <f t="shared" si="23"/>
        <v>4.0253516907351496</v>
      </c>
      <c r="D174" s="22">
        <v>10</v>
      </c>
      <c r="G174" s="48"/>
      <c r="H174" s="47"/>
      <c r="I174" s="179">
        <f t="shared" si="24"/>
        <v>3005</v>
      </c>
      <c r="J174" s="180">
        <f t="shared" si="25"/>
        <v>3.0521262002743481</v>
      </c>
      <c r="K174" s="179">
        <f t="shared" si="26"/>
        <v>7.9210000000000003</v>
      </c>
      <c r="M174" s="199">
        <f t="shared" si="27"/>
        <v>7.977968093128549</v>
      </c>
      <c r="N174" s="27"/>
      <c r="O174" s="27"/>
      <c r="P174" s="48"/>
      <c r="Q174" s="179">
        <f t="shared" si="28"/>
        <v>3082</v>
      </c>
      <c r="R174" s="179">
        <f t="shared" si="29"/>
        <v>27.556000000000001</v>
      </c>
      <c r="T174" s="199">
        <f t="shared" si="30"/>
        <v>7.5579949585308057</v>
      </c>
      <c r="U174" s="27"/>
      <c r="V174" s="27"/>
      <c r="W174" s="48"/>
      <c r="X174" s="179">
        <f t="shared" si="31"/>
        <v>3079</v>
      </c>
      <c r="Y174" s="179">
        <f t="shared" si="32"/>
        <v>26.568999999999999</v>
      </c>
      <c r="AA174" s="199">
        <f t="shared" si="33"/>
        <v>7.4736371084962059</v>
      </c>
      <c r="AB174" s="27"/>
      <c r="AC174" s="27"/>
      <c r="AD174" s="48"/>
      <c r="AE174" s="179">
        <f t="shared" si="34"/>
        <v>3078</v>
      </c>
      <c r="AF174" s="179">
        <f t="shared" si="35"/>
        <v>26.244</v>
      </c>
      <c r="AH174" s="199">
        <f t="shared" si="36"/>
        <v>7.381501894506707</v>
      </c>
      <c r="AI174" s="27"/>
      <c r="AJ174" s="27"/>
      <c r="AK174" s="48"/>
      <c r="AL174" s="179">
        <f t="shared" si="37"/>
        <v>3078</v>
      </c>
      <c r="AM174" s="179">
        <f t="shared" si="38"/>
        <v>26.244</v>
      </c>
      <c r="AO174" s="199">
        <f t="shared" si="39"/>
        <v>7.2800082528841878</v>
      </c>
      <c r="AP174" s="27"/>
      <c r="AQ174" s="27"/>
      <c r="AR174" s="48"/>
      <c r="AS174" s="179">
        <f t="shared" si="40"/>
        <v>3077</v>
      </c>
      <c r="AT174" s="179">
        <f t="shared" si="41"/>
        <v>25.920999999999999</v>
      </c>
      <c r="AV174" s="199">
        <f t="shared" si="42"/>
        <v>7.1670378769122198</v>
      </c>
      <c r="AW174" s="27"/>
      <c r="AX174" s="27"/>
      <c r="AY174" s="48"/>
      <c r="AZ174" s="179">
        <f t="shared" si="43"/>
        <v>3076</v>
      </c>
      <c r="BA174" s="179">
        <f t="shared" si="44"/>
        <v>25.6</v>
      </c>
      <c r="BC174" s="199">
        <f t="shared" si="45"/>
        <v>7.0396603498620758</v>
      </c>
      <c r="BD174" s="27"/>
      <c r="BE174" s="27"/>
      <c r="BF174" s="48"/>
      <c r="BG174" s="179">
        <f t="shared" si="46"/>
        <v>3074</v>
      </c>
      <c r="BH174" s="179">
        <f t="shared" si="47"/>
        <v>24.963999999999999</v>
      </c>
      <c r="BJ174" s="199">
        <f t="shared" si="48"/>
        <v>6.8936563546026353</v>
      </c>
      <c r="BK174" s="27"/>
      <c r="BL174" s="27"/>
      <c r="BM174" s="48"/>
      <c r="BN174" s="179">
        <f t="shared" si="49"/>
        <v>3073</v>
      </c>
      <c r="BO174" s="179">
        <f t="shared" si="50"/>
        <v>24.649000000000001</v>
      </c>
      <c r="BQ174" s="199">
        <f t="shared" si="51"/>
        <v>6.7226297948554485</v>
      </c>
      <c r="BR174" s="27"/>
      <c r="BS174" s="27"/>
      <c r="BT174" s="48"/>
      <c r="BU174" s="179">
        <f t="shared" si="52"/>
        <v>3071</v>
      </c>
      <c r="BV174" s="179">
        <f t="shared" si="53"/>
        <v>24.024999999999999</v>
      </c>
      <c r="BX174" s="199">
        <f t="shared" si="54"/>
        <v>6.5161930760429643</v>
      </c>
      <c r="BY174" s="27"/>
      <c r="BZ174" s="27"/>
      <c r="CA174" s="48"/>
      <c r="CB174" s="179">
        <f t="shared" si="55"/>
        <v>3068</v>
      </c>
      <c r="CC174" s="179">
        <f t="shared" si="56"/>
        <v>23.103999999999999</v>
      </c>
      <c r="CE174" s="199">
        <f t="shared" si="57"/>
        <v>6.2557500417533669</v>
      </c>
      <c r="CF174" s="27"/>
      <c r="CG174" s="27"/>
      <c r="CH174" s="48"/>
      <c r="CI174" s="179">
        <f t="shared" si="58"/>
        <v>3064</v>
      </c>
      <c r="CJ174" s="179">
        <f t="shared" si="59"/>
        <v>21.904</v>
      </c>
      <c r="CL174" s="199">
        <f t="shared" si="60"/>
        <v>5.9026333334013659</v>
      </c>
      <c r="CM174" s="27"/>
      <c r="CN174" s="27"/>
      <c r="CO174" s="48"/>
      <c r="CP174" s="179">
        <f t="shared" si="61"/>
        <v>3057</v>
      </c>
      <c r="CQ174" s="179">
        <f t="shared" si="62"/>
        <v>19.881</v>
      </c>
      <c r="CS174" s="199">
        <f t="shared" si="63"/>
        <v>5.3518581334760666</v>
      </c>
      <c r="CT174" s="27"/>
      <c r="CU174" s="27"/>
      <c r="CV174" s="48"/>
      <c r="CW174" s="179">
        <f t="shared" si="64"/>
        <v>3045</v>
      </c>
      <c r="CX174" s="179">
        <f t="shared" si="65"/>
        <v>16.640999999999998</v>
      </c>
      <c r="CZ174" s="199">
        <f t="shared" si="66"/>
        <v>4.0253516907351496</v>
      </c>
      <c r="DA174" s="27"/>
      <c r="DB174" s="27"/>
      <c r="DC174" s="48"/>
      <c r="DD174" s="179">
        <f t="shared" si="67"/>
        <v>3005</v>
      </c>
      <c r="DE174" s="179">
        <f t="shared" si="68"/>
        <v>7.9210000000000003</v>
      </c>
    </row>
    <row r="175" spans="1:109" ht="15" customHeight="1">
      <c r="A175" s="21">
        <f t="shared" si="22"/>
        <v>2004</v>
      </c>
      <c r="B175" s="176">
        <f t="shared" si="22"/>
        <v>2946</v>
      </c>
      <c r="C175" s="193">
        <f t="shared" si="23"/>
        <v>4.4543472962535073</v>
      </c>
      <c r="D175" s="22">
        <v>11</v>
      </c>
      <c r="E175" s="347" t="s">
        <v>7</v>
      </c>
      <c r="F175" s="348"/>
      <c r="G175" s="357">
        <f>I164</f>
        <v>0.95261758793675444</v>
      </c>
      <c r="H175" s="358"/>
      <c r="I175" s="179">
        <f t="shared" si="24"/>
        <v>2982</v>
      </c>
      <c r="J175" s="180">
        <f t="shared" si="25"/>
        <v>1.2219959266802443</v>
      </c>
      <c r="K175" s="179">
        <f t="shared" si="26"/>
        <v>1.296</v>
      </c>
      <c r="M175" s="199">
        <f t="shared" si="27"/>
        <v>7.9882035970225758</v>
      </c>
      <c r="N175" s="23" t="s">
        <v>36</v>
      </c>
      <c r="O175" s="44">
        <f>Q164</f>
        <v>0.82783285377500904</v>
      </c>
      <c r="P175" s="48"/>
      <c r="Q175" s="179">
        <f t="shared" si="28"/>
        <v>3053</v>
      </c>
      <c r="R175" s="179">
        <f t="shared" si="29"/>
        <v>11.449</v>
      </c>
      <c r="T175" s="199">
        <f t="shared" si="30"/>
        <v>7.5735312627459503</v>
      </c>
      <c r="U175" s="23" t="s">
        <v>36</v>
      </c>
      <c r="V175" s="44">
        <f>X164</f>
        <v>0.83514483149010421</v>
      </c>
      <c r="W175" s="48"/>
      <c r="X175" s="179">
        <f t="shared" si="31"/>
        <v>3051</v>
      </c>
      <c r="Y175" s="179">
        <f t="shared" si="32"/>
        <v>11.025</v>
      </c>
      <c r="AA175" s="199">
        <f t="shared" si="33"/>
        <v>7.4905294020607114</v>
      </c>
      <c r="AB175" s="23" t="s">
        <v>36</v>
      </c>
      <c r="AC175" s="44">
        <f>AE164</f>
        <v>0.83684545863861493</v>
      </c>
      <c r="AD175" s="48"/>
      <c r="AE175" s="179">
        <f t="shared" si="34"/>
        <v>3050</v>
      </c>
      <c r="AF175" s="179">
        <f t="shared" si="35"/>
        <v>10.816000000000001</v>
      </c>
      <c r="AH175" s="199">
        <f t="shared" si="36"/>
        <v>7.4000095171626921</v>
      </c>
      <c r="AI175" s="23" t="s">
        <v>36</v>
      </c>
      <c r="AJ175" s="44">
        <f>AL164</f>
        <v>0.83834108630950177</v>
      </c>
      <c r="AK175" s="48"/>
      <c r="AL175" s="179">
        <f t="shared" si="37"/>
        <v>3050</v>
      </c>
      <c r="AM175" s="179">
        <f t="shared" si="38"/>
        <v>10.816000000000001</v>
      </c>
      <c r="AO175" s="199">
        <f t="shared" si="39"/>
        <v>7.300472814267799</v>
      </c>
      <c r="AP175" s="23" t="s">
        <v>36</v>
      </c>
      <c r="AQ175" s="44">
        <f>AS164</f>
        <v>0.84040770011947852</v>
      </c>
      <c r="AR175" s="48"/>
      <c r="AS175" s="179">
        <f t="shared" si="40"/>
        <v>3049</v>
      </c>
      <c r="AT175" s="179">
        <f t="shared" si="41"/>
        <v>10.609</v>
      </c>
      <c r="AV175" s="199">
        <f t="shared" si="42"/>
        <v>7.1899221707458079</v>
      </c>
      <c r="AW175" s="23" t="s">
        <v>36</v>
      </c>
      <c r="AX175" s="44">
        <f>AZ164</f>
        <v>0.843628275894584</v>
      </c>
      <c r="AY175" s="48"/>
      <c r="AZ175" s="179">
        <f t="shared" si="43"/>
        <v>3048</v>
      </c>
      <c r="BA175" s="179">
        <f t="shared" si="44"/>
        <v>10.404</v>
      </c>
      <c r="BC175" s="199">
        <f t="shared" si="45"/>
        <v>7.0656133635977172</v>
      </c>
      <c r="BD175" s="23" t="s">
        <v>36</v>
      </c>
      <c r="BE175" s="44">
        <f>BG164</f>
        <v>0.84718403198177805</v>
      </c>
      <c r="BF175" s="48"/>
      <c r="BG175" s="179">
        <f t="shared" si="46"/>
        <v>3047</v>
      </c>
      <c r="BH175" s="179">
        <f t="shared" si="47"/>
        <v>10.201000000000001</v>
      </c>
      <c r="BJ175" s="199">
        <f t="shared" si="48"/>
        <v>6.9236286281384274</v>
      </c>
      <c r="BK175" s="23" t="s">
        <v>36</v>
      </c>
      <c r="BL175" s="44">
        <f>BN164</f>
        <v>0.85054066225081137</v>
      </c>
      <c r="BM175" s="48"/>
      <c r="BN175" s="179">
        <f t="shared" si="49"/>
        <v>3045</v>
      </c>
      <c r="BO175" s="179">
        <f t="shared" si="50"/>
        <v>9.8010000000000002</v>
      </c>
      <c r="BQ175" s="199">
        <f t="shared" si="51"/>
        <v>6.7580945044277305</v>
      </c>
      <c r="BR175" s="23" t="s">
        <v>36</v>
      </c>
      <c r="BS175" s="44">
        <f>BU164</f>
        <v>0.85620398011725851</v>
      </c>
      <c r="BT175" s="48"/>
      <c r="BU175" s="179">
        <f t="shared" si="52"/>
        <v>3043</v>
      </c>
      <c r="BV175" s="179">
        <f t="shared" si="53"/>
        <v>9.4090000000000007</v>
      </c>
      <c r="BX175" s="199">
        <f t="shared" si="54"/>
        <v>6.5596152374932419</v>
      </c>
      <c r="BY175" s="23" t="s">
        <v>36</v>
      </c>
      <c r="BZ175" s="44">
        <f>CB164</f>
        <v>0.86316872847520842</v>
      </c>
      <c r="CA175" s="48"/>
      <c r="CB175" s="179">
        <f t="shared" si="55"/>
        <v>3041</v>
      </c>
      <c r="CC175" s="179">
        <f t="shared" si="56"/>
        <v>9.0250000000000004</v>
      </c>
      <c r="CE175" s="199">
        <f t="shared" si="57"/>
        <v>6.3117348091529148</v>
      </c>
      <c r="CF175" s="23" t="s">
        <v>36</v>
      </c>
      <c r="CG175" s="44">
        <f>CI164</f>
        <v>0.87341872373947882</v>
      </c>
      <c r="CH175" s="48"/>
      <c r="CI175" s="179">
        <f t="shared" si="58"/>
        <v>3037</v>
      </c>
      <c r="CJ175" s="179">
        <f t="shared" si="59"/>
        <v>8.2810000000000006</v>
      </c>
      <c r="CL175" s="199">
        <f t="shared" si="60"/>
        <v>5.9814142112544806</v>
      </c>
      <c r="CM175" s="23" t="s">
        <v>36</v>
      </c>
      <c r="CN175" s="44">
        <f>CP164</f>
        <v>0.88821705828961162</v>
      </c>
      <c r="CO175" s="48"/>
      <c r="CP175" s="179">
        <f t="shared" si="61"/>
        <v>3031</v>
      </c>
      <c r="CQ175" s="179">
        <f t="shared" si="62"/>
        <v>7.2249999999999996</v>
      </c>
      <c r="CS175" s="199">
        <f t="shared" si="63"/>
        <v>5.4847969334906548</v>
      </c>
      <c r="CT175" s="23" t="s">
        <v>36</v>
      </c>
      <c r="CU175" s="44">
        <f>CW164</f>
        <v>0.91293632117990509</v>
      </c>
      <c r="CV175" s="48"/>
      <c r="CW175" s="179">
        <f t="shared" si="64"/>
        <v>3021</v>
      </c>
      <c r="CX175" s="179">
        <f t="shared" si="65"/>
        <v>5.625</v>
      </c>
      <c r="CZ175" s="199">
        <f t="shared" si="66"/>
        <v>4.4543472962535073</v>
      </c>
      <c r="DA175" s="23" t="s">
        <v>36</v>
      </c>
      <c r="DB175" s="44">
        <f>DD164</f>
        <v>0.95261758793675444</v>
      </c>
      <c r="DC175" s="48"/>
      <c r="DD175" s="179">
        <f t="shared" si="67"/>
        <v>2982</v>
      </c>
      <c r="DE175" s="179">
        <f t="shared" si="68"/>
        <v>1.296</v>
      </c>
    </row>
    <row r="176" spans="1:109" ht="15" customHeight="1">
      <c r="A176" s="21">
        <f t="shared" si="22"/>
        <v>2005</v>
      </c>
      <c r="B176" s="176">
        <f t="shared" si="22"/>
        <v>3031</v>
      </c>
      <c r="C176" s="193">
        <f t="shared" si="23"/>
        <v>5.1416635565026603</v>
      </c>
      <c r="D176" s="22">
        <v>12</v>
      </c>
      <c r="E176" s="347" t="s">
        <v>8</v>
      </c>
      <c r="F176" s="348"/>
      <c r="G176" s="355">
        <f>SUM(K165:K184)</f>
        <v>33.808999999999997</v>
      </c>
      <c r="H176" s="356"/>
      <c r="I176" s="179">
        <f t="shared" si="24"/>
        <v>2963</v>
      </c>
      <c r="J176" s="180">
        <f t="shared" si="25"/>
        <v>2.2434839986803037</v>
      </c>
      <c r="K176" s="179">
        <f t="shared" si="26"/>
        <v>4.6239999999999997</v>
      </c>
      <c r="M176" s="199">
        <f t="shared" si="27"/>
        <v>8.0166478770578031</v>
      </c>
      <c r="N176" s="23" t="s">
        <v>37</v>
      </c>
      <c r="O176" s="201">
        <f>SUM(R165:R184)</f>
        <v>117.43299999999999</v>
      </c>
      <c r="P176" s="47"/>
      <c r="Q176" s="179">
        <f t="shared" si="28"/>
        <v>3025</v>
      </c>
      <c r="R176" s="179">
        <f t="shared" si="29"/>
        <v>3.5999999999999997E-2</v>
      </c>
      <c r="T176" s="199">
        <f t="shared" si="30"/>
        <v>7.616283561580385</v>
      </c>
      <c r="U176" s="23" t="s">
        <v>37</v>
      </c>
      <c r="V176" s="201">
        <f>SUM(Y165:Y184)</f>
        <v>112.94799999999998</v>
      </c>
      <c r="W176" s="47"/>
      <c r="X176" s="179">
        <f t="shared" si="31"/>
        <v>3023</v>
      </c>
      <c r="Y176" s="179">
        <f t="shared" si="32"/>
        <v>6.4000000000000001E-2</v>
      </c>
      <c r="AA176" s="199">
        <f t="shared" si="33"/>
        <v>7.53689712956617</v>
      </c>
      <c r="AB176" s="23" t="s">
        <v>37</v>
      </c>
      <c r="AC176" s="201">
        <f>SUM(AF165:AF184)</f>
        <v>111.95099999999998</v>
      </c>
      <c r="AD176" s="47"/>
      <c r="AE176" s="179">
        <f t="shared" si="34"/>
        <v>3023</v>
      </c>
      <c r="AF176" s="179">
        <f t="shared" si="35"/>
        <v>6.4000000000000001E-2</v>
      </c>
      <c r="AH176" s="199">
        <f t="shared" si="36"/>
        <v>7.4506607962115394</v>
      </c>
      <c r="AI176" s="23" t="s">
        <v>37</v>
      </c>
      <c r="AJ176" s="201">
        <f>SUM(AM165:AM184)</f>
        <v>111.11800000000002</v>
      </c>
      <c r="AK176" s="47"/>
      <c r="AL176" s="179">
        <f t="shared" si="37"/>
        <v>3022</v>
      </c>
      <c r="AM176" s="179">
        <f t="shared" si="38"/>
        <v>8.1000000000000003E-2</v>
      </c>
      <c r="AO176" s="199">
        <f t="shared" si="39"/>
        <v>7.3562798765507482</v>
      </c>
      <c r="AP176" s="23" t="s">
        <v>37</v>
      </c>
      <c r="AQ176" s="201">
        <f>SUM(AT165:AT184)</f>
        <v>109.907</v>
      </c>
      <c r="AR176" s="47"/>
      <c r="AS176" s="179">
        <f t="shared" si="40"/>
        <v>3022</v>
      </c>
      <c r="AT176" s="179">
        <f t="shared" si="41"/>
        <v>8.1000000000000003E-2</v>
      </c>
      <c r="AV176" s="199">
        <f t="shared" si="42"/>
        <v>7.2520539518528144</v>
      </c>
      <c r="AW176" s="23" t="s">
        <v>37</v>
      </c>
      <c r="AX176" s="201">
        <f>SUM(BA165:BA184)</f>
        <v>108.012</v>
      </c>
      <c r="AY176" s="47"/>
      <c r="AZ176" s="179">
        <f t="shared" si="43"/>
        <v>3021</v>
      </c>
      <c r="BA176" s="179">
        <f t="shared" si="44"/>
        <v>0.1</v>
      </c>
      <c r="BC176" s="199">
        <f t="shared" si="45"/>
        <v>7.1356873470281439</v>
      </c>
      <c r="BD176" s="23" t="s">
        <v>37</v>
      </c>
      <c r="BE176" s="201">
        <f>SUM(BH165:BH184)</f>
        <v>105.97499999999999</v>
      </c>
      <c r="BF176" s="47"/>
      <c r="BG176" s="179">
        <f t="shared" si="46"/>
        <v>3020</v>
      </c>
      <c r="BH176" s="179">
        <f t="shared" si="47"/>
        <v>0.121</v>
      </c>
      <c r="BJ176" s="199">
        <f t="shared" si="48"/>
        <v>7.0039741367226798</v>
      </c>
      <c r="BK176" s="23" t="s">
        <v>37</v>
      </c>
      <c r="BL176" s="201">
        <f>SUM(BO165:BO184)</f>
        <v>104.12100000000001</v>
      </c>
      <c r="BM176" s="47"/>
      <c r="BN176" s="179">
        <f t="shared" si="49"/>
        <v>3019</v>
      </c>
      <c r="BO176" s="179">
        <f t="shared" si="50"/>
        <v>0.14399999999999999</v>
      </c>
      <c r="BQ176" s="199">
        <f t="shared" si="51"/>
        <v>6.852242569051878</v>
      </c>
      <c r="BR176" s="23" t="s">
        <v>37</v>
      </c>
      <c r="BS176" s="201">
        <f>SUM(BV165:BV184)</f>
        <v>100.899</v>
      </c>
      <c r="BT176" s="47"/>
      <c r="BU176" s="179">
        <f t="shared" si="52"/>
        <v>3017</v>
      </c>
      <c r="BV176" s="179">
        <f t="shared" si="53"/>
        <v>0.19600000000000001</v>
      </c>
      <c r="BX176" s="199">
        <f t="shared" si="54"/>
        <v>6.6732979677676543</v>
      </c>
      <c r="BY176" s="23" t="s">
        <v>37</v>
      </c>
      <c r="BZ176" s="201">
        <f>SUM(CC165:CC184)</f>
        <v>97.200000000000017</v>
      </c>
      <c r="CA176" s="47"/>
      <c r="CB176" s="179">
        <f t="shared" si="55"/>
        <v>3015</v>
      </c>
      <c r="CC176" s="179">
        <f t="shared" si="56"/>
        <v>0.25600000000000001</v>
      </c>
      <c r="CE176" s="199">
        <f t="shared" si="57"/>
        <v>6.4551985633401223</v>
      </c>
      <c r="CF176" s="23" t="s">
        <v>37</v>
      </c>
      <c r="CG176" s="201">
        <f>SUM(CJ165:CJ184)</f>
        <v>91.632000000000019</v>
      </c>
      <c r="CH176" s="47"/>
      <c r="CI176" s="179">
        <f t="shared" si="58"/>
        <v>3012</v>
      </c>
      <c r="CJ176" s="179">
        <f t="shared" si="59"/>
        <v>0.36099999999999999</v>
      </c>
      <c r="CL176" s="199">
        <f t="shared" si="60"/>
        <v>6.1758672701057611</v>
      </c>
      <c r="CM176" s="23" t="s">
        <v>37</v>
      </c>
      <c r="CN176" s="201">
        <f>SUM(CQ165:CQ184)</f>
        <v>83.636999999999986</v>
      </c>
      <c r="CO176" s="47"/>
      <c r="CP176" s="179">
        <f t="shared" si="61"/>
        <v>3007</v>
      </c>
      <c r="CQ176" s="179">
        <f t="shared" si="62"/>
        <v>0.57599999999999996</v>
      </c>
      <c r="CS176" s="199">
        <f t="shared" si="63"/>
        <v>5.7868973813667077</v>
      </c>
      <c r="CT176" s="23" t="s">
        <v>37</v>
      </c>
      <c r="CU176" s="201">
        <f>SUM(CX165:CX184)</f>
        <v>69.495999999999995</v>
      </c>
      <c r="CV176" s="47"/>
      <c r="CW176" s="179">
        <f t="shared" si="64"/>
        <v>2997</v>
      </c>
      <c r="CX176" s="179">
        <f t="shared" si="65"/>
        <v>1.1559999999999999</v>
      </c>
      <c r="CZ176" s="199">
        <f t="shared" si="66"/>
        <v>5.1416635565026603</v>
      </c>
      <c r="DA176" s="23" t="s">
        <v>37</v>
      </c>
      <c r="DB176" s="201">
        <f>SUM(DE165:DE184)</f>
        <v>33.808999999999997</v>
      </c>
      <c r="DC176" s="47"/>
      <c r="DD176" s="179">
        <f t="shared" si="67"/>
        <v>2963</v>
      </c>
      <c r="DE176" s="179">
        <f t="shared" si="68"/>
        <v>4.6239999999999997</v>
      </c>
    </row>
    <row r="177" spans="1:109" ht="15" customHeight="1">
      <c r="A177" s="21">
        <f t="shared" si="22"/>
        <v>2006</v>
      </c>
      <c r="B177" s="176">
        <f t="shared" si="22"/>
        <v>2956</v>
      </c>
      <c r="C177" s="193">
        <f t="shared" si="23"/>
        <v>4.5643481914678361</v>
      </c>
      <c r="D177" s="22">
        <v>13</v>
      </c>
      <c r="E177" s="347" t="s">
        <v>9</v>
      </c>
      <c r="F177" s="348"/>
      <c r="G177" s="355">
        <f>SUM(K175:K184)</f>
        <v>16.422000000000004</v>
      </c>
      <c r="H177" s="356"/>
      <c r="I177" s="179">
        <f t="shared" si="24"/>
        <v>2947</v>
      </c>
      <c r="J177" s="180">
        <f t="shared" si="25"/>
        <v>0.30446549391069011</v>
      </c>
      <c r="K177" s="179">
        <f t="shared" si="26"/>
        <v>8.1000000000000003E-2</v>
      </c>
      <c r="M177" s="199">
        <f t="shared" si="27"/>
        <v>7.9915922820680922</v>
      </c>
      <c r="N177" s="27"/>
      <c r="O177" s="63"/>
      <c r="P177" s="27"/>
      <c r="Q177" s="179">
        <f t="shared" si="28"/>
        <v>2998</v>
      </c>
      <c r="R177" s="179">
        <f t="shared" si="29"/>
        <v>1.764</v>
      </c>
      <c r="T177" s="199">
        <f t="shared" si="30"/>
        <v>7.5786568505947622</v>
      </c>
      <c r="U177" s="27"/>
      <c r="V177" s="63"/>
      <c r="W177" s="27"/>
      <c r="X177" s="179">
        <f t="shared" si="31"/>
        <v>2996</v>
      </c>
      <c r="Y177" s="179">
        <f t="shared" si="32"/>
        <v>1.6</v>
      </c>
      <c r="AA177" s="199">
        <f t="shared" si="33"/>
        <v>7.4960973451759561</v>
      </c>
      <c r="AB177" s="27"/>
      <c r="AC177" s="63"/>
      <c r="AD177" s="27"/>
      <c r="AE177" s="179">
        <f t="shared" si="34"/>
        <v>2996</v>
      </c>
      <c r="AF177" s="179">
        <f t="shared" si="35"/>
        <v>1.6</v>
      </c>
      <c r="AH177" s="199">
        <f t="shared" si="36"/>
        <v>7.4061033812370152</v>
      </c>
      <c r="AI177" s="27"/>
      <c r="AJ177" s="63"/>
      <c r="AK177" s="27"/>
      <c r="AL177" s="179">
        <f t="shared" si="37"/>
        <v>2995</v>
      </c>
      <c r="AM177" s="179">
        <f t="shared" si="38"/>
        <v>1.5209999999999999</v>
      </c>
      <c r="AO177" s="199">
        <f t="shared" si="39"/>
        <v>7.307202314764738</v>
      </c>
      <c r="AP177" s="27"/>
      <c r="AQ177" s="63"/>
      <c r="AR177" s="27"/>
      <c r="AS177" s="179">
        <f t="shared" si="40"/>
        <v>2995</v>
      </c>
      <c r="AT177" s="179">
        <f t="shared" si="41"/>
        <v>1.5209999999999999</v>
      </c>
      <c r="AV177" s="199">
        <f t="shared" si="42"/>
        <v>7.1974353540965907</v>
      </c>
      <c r="AW177" s="27"/>
      <c r="AX177" s="63"/>
      <c r="AY177" s="27"/>
      <c r="AZ177" s="179">
        <f t="shared" si="43"/>
        <v>2994</v>
      </c>
      <c r="BA177" s="179">
        <f t="shared" si="44"/>
        <v>1.444</v>
      </c>
      <c r="BC177" s="199">
        <f t="shared" si="45"/>
        <v>7.0741168161973622</v>
      </c>
      <c r="BD177" s="27"/>
      <c r="BE177" s="63"/>
      <c r="BF177" s="27"/>
      <c r="BG177" s="179">
        <f t="shared" si="46"/>
        <v>2994</v>
      </c>
      <c r="BH177" s="179">
        <f t="shared" si="47"/>
        <v>1.444</v>
      </c>
      <c r="BJ177" s="199">
        <f t="shared" si="48"/>
        <v>6.9334230257307148</v>
      </c>
      <c r="BK177" s="27"/>
      <c r="BL177" s="63"/>
      <c r="BM177" s="27"/>
      <c r="BN177" s="179">
        <f t="shared" si="49"/>
        <v>2993</v>
      </c>
      <c r="BO177" s="179">
        <f t="shared" si="50"/>
        <v>1.369</v>
      </c>
      <c r="BQ177" s="199">
        <f t="shared" si="51"/>
        <v>6.7696419768525029</v>
      </c>
      <c r="BR177" s="27"/>
      <c r="BS177" s="63"/>
      <c r="BT177" s="27"/>
      <c r="BU177" s="179">
        <f t="shared" si="52"/>
        <v>2991</v>
      </c>
      <c r="BV177" s="179">
        <f t="shared" si="53"/>
        <v>1.2250000000000001</v>
      </c>
      <c r="BX177" s="199">
        <f t="shared" si="54"/>
        <v>6.5736801669606457</v>
      </c>
      <c r="BY177" s="27"/>
      <c r="BZ177" s="63"/>
      <c r="CA177" s="27"/>
      <c r="CB177" s="179">
        <f t="shared" si="55"/>
        <v>2990</v>
      </c>
      <c r="CC177" s="179">
        <f t="shared" si="56"/>
        <v>1.1559999999999999</v>
      </c>
      <c r="CE177" s="199">
        <f t="shared" si="57"/>
        <v>6.329720905522696</v>
      </c>
      <c r="CF177" s="27"/>
      <c r="CG177" s="63"/>
      <c r="CH177" s="27"/>
      <c r="CI177" s="179">
        <f t="shared" si="58"/>
        <v>2987</v>
      </c>
      <c r="CJ177" s="179">
        <f t="shared" si="59"/>
        <v>0.96099999999999997</v>
      </c>
      <c r="CL177" s="199">
        <f t="shared" si="60"/>
        <v>6.0063531596017325</v>
      </c>
      <c r="CM177" s="27"/>
      <c r="CN177" s="63"/>
      <c r="CO177" s="27"/>
      <c r="CP177" s="179">
        <f t="shared" si="61"/>
        <v>2983</v>
      </c>
      <c r="CQ177" s="179">
        <f t="shared" si="62"/>
        <v>0.72899999999999998</v>
      </c>
      <c r="CS177" s="199">
        <f t="shared" si="63"/>
        <v>5.5254529391317835</v>
      </c>
      <c r="CT177" s="27"/>
      <c r="CU177" s="63"/>
      <c r="CV177" s="27"/>
      <c r="CW177" s="179">
        <f t="shared" si="64"/>
        <v>2976</v>
      </c>
      <c r="CX177" s="179">
        <f t="shared" si="65"/>
        <v>0.4</v>
      </c>
      <c r="CZ177" s="199">
        <f t="shared" si="66"/>
        <v>4.5643481914678361</v>
      </c>
      <c r="DA177" s="27"/>
      <c r="DB177" s="63"/>
      <c r="DC177" s="27"/>
      <c r="DD177" s="179">
        <f t="shared" si="67"/>
        <v>2947</v>
      </c>
      <c r="DE177" s="179">
        <f t="shared" si="68"/>
        <v>8.1000000000000003E-2</v>
      </c>
    </row>
    <row r="178" spans="1:109" ht="15" customHeight="1">
      <c r="A178" s="21">
        <f t="shared" si="22"/>
        <v>2007</v>
      </c>
      <c r="B178" s="176">
        <f t="shared" si="22"/>
        <v>2962</v>
      </c>
      <c r="C178" s="193">
        <f t="shared" si="23"/>
        <v>4.6249728132842707</v>
      </c>
      <c r="D178" s="22">
        <v>14</v>
      </c>
      <c r="E178" s="347" t="s">
        <v>10</v>
      </c>
      <c r="F178" s="348"/>
      <c r="G178" s="349">
        <f>SUM(J165:J184)/D184</f>
        <v>1.1076555958411869</v>
      </c>
      <c r="H178" s="350"/>
      <c r="I178" s="179">
        <f t="shared" si="24"/>
        <v>2933</v>
      </c>
      <c r="J178" s="180">
        <f t="shared" si="25"/>
        <v>0.97906819716407822</v>
      </c>
      <c r="K178" s="179">
        <f t="shared" si="26"/>
        <v>0.84099999999999997</v>
      </c>
      <c r="M178" s="199">
        <f t="shared" si="27"/>
        <v>7.9936199948277444</v>
      </c>
      <c r="N178" s="27"/>
      <c r="O178" s="27"/>
      <c r="P178" s="27"/>
      <c r="Q178" s="179">
        <f t="shared" si="28"/>
        <v>2970</v>
      </c>
      <c r="R178" s="179">
        <f t="shared" si="29"/>
        <v>6.4000000000000001E-2</v>
      </c>
      <c r="T178" s="199">
        <f t="shared" si="30"/>
        <v>7.581719640125308</v>
      </c>
      <c r="U178" s="27"/>
      <c r="V178" s="27"/>
      <c r="W178" s="27"/>
      <c r="X178" s="179">
        <f t="shared" si="31"/>
        <v>2969</v>
      </c>
      <c r="Y178" s="179">
        <f t="shared" si="32"/>
        <v>4.9000000000000002E-2</v>
      </c>
      <c r="AA178" s="199">
        <f t="shared" si="33"/>
        <v>7.4994232905922287</v>
      </c>
      <c r="AB178" s="27"/>
      <c r="AC178" s="27"/>
      <c r="AD178" s="27"/>
      <c r="AE178" s="179">
        <f t="shared" si="34"/>
        <v>2969</v>
      </c>
      <c r="AF178" s="179">
        <f t="shared" si="35"/>
        <v>4.9000000000000002E-2</v>
      </c>
      <c r="AH178" s="199">
        <f t="shared" si="36"/>
        <v>7.4097419540809231</v>
      </c>
      <c r="AI178" s="27"/>
      <c r="AJ178" s="27"/>
      <c r="AK178" s="27"/>
      <c r="AL178" s="179">
        <f t="shared" si="37"/>
        <v>2969</v>
      </c>
      <c r="AM178" s="179">
        <f t="shared" si="38"/>
        <v>4.9000000000000002E-2</v>
      </c>
      <c r="AO178" s="199">
        <f t="shared" si="39"/>
        <v>7.3112183844196288</v>
      </c>
      <c r="AP178" s="27"/>
      <c r="AQ178" s="27"/>
      <c r="AR178" s="27"/>
      <c r="AS178" s="179">
        <f t="shared" si="40"/>
        <v>2968</v>
      </c>
      <c r="AT178" s="179">
        <f t="shared" si="41"/>
        <v>3.5999999999999997E-2</v>
      </c>
      <c r="AV178" s="199">
        <f t="shared" si="42"/>
        <v>7.2019163175316274</v>
      </c>
      <c r="AW178" s="27"/>
      <c r="AX178" s="27"/>
      <c r="AY178" s="27"/>
      <c r="AZ178" s="179">
        <f t="shared" si="43"/>
        <v>2968</v>
      </c>
      <c r="BA178" s="179">
        <f t="shared" si="44"/>
        <v>3.5999999999999997E-2</v>
      </c>
      <c r="BC178" s="199">
        <f t="shared" si="45"/>
        <v>7.0791843946096682</v>
      </c>
      <c r="BD178" s="27"/>
      <c r="BE178" s="27"/>
      <c r="BF178" s="27"/>
      <c r="BG178" s="179">
        <f t="shared" si="46"/>
        <v>2968</v>
      </c>
      <c r="BH178" s="179">
        <f t="shared" si="47"/>
        <v>3.5999999999999997E-2</v>
      </c>
      <c r="BJ178" s="199">
        <f t="shared" si="48"/>
        <v>6.9392539460415081</v>
      </c>
      <c r="BK178" s="27"/>
      <c r="BL178" s="27"/>
      <c r="BM178" s="27"/>
      <c r="BN178" s="179">
        <f t="shared" si="49"/>
        <v>2967</v>
      </c>
      <c r="BO178" s="179">
        <f t="shared" si="50"/>
        <v>2.5000000000000001E-2</v>
      </c>
      <c r="BQ178" s="199">
        <f t="shared" si="51"/>
        <v>6.776506992372183</v>
      </c>
      <c r="BR178" s="27"/>
      <c r="BS178" s="27"/>
      <c r="BT178" s="27"/>
      <c r="BU178" s="179">
        <f t="shared" si="52"/>
        <v>2966</v>
      </c>
      <c r="BV178" s="179">
        <f t="shared" si="53"/>
        <v>1.6E-2</v>
      </c>
      <c r="BX178" s="199">
        <f t="shared" si="54"/>
        <v>6.5820251388928259</v>
      </c>
      <c r="BY178" s="27"/>
      <c r="BZ178" s="27"/>
      <c r="CA178" s="27"/>
      <c r="CB178" s="179">
        <f t="shared" si="55"/>
        <v>2965</v>
      </c>
      <c r="CC178" s="179">
        <f t="shared" si="56"/>
        <v>8.9999999999999993E-3</v>
      </c>
      <c r="CE178" s="199">
        <f t="shared" si="57"/>
        <v>6.3403593037277517</v>
      </c>
      <c r="CF178" s="27"/>
      <c r="CG178" s="27"/>
      <c r="CH178" s="27"/>
      <c r="CI178" s="179">
        <f t="shared" si="58"/>
        <v>2964</v>
      </c>
      <c r="CJ178" s="179">
        <f t="shared" si="59"/>
        <v>4.0000000000000001E-3</v>
      </c>
      <c r="CL178" s="199">
        <f t="shared" si="60"/>
        <v>6.0210233493495267</v>
      </c>
      <c r="CM178" s="27"/>
      <c r="CN178" s="27"/>
      <c r="CO178" s="27"/>
      <c r="CP178" s="179">
        <f t="shared" si="61"/>
        <v>2961</v>
      </c>
      <c r="CQ178" s="179">
        <f t="shared" si="62"/>
        <v>1E-3</v>
      </c>
      <c r="CS178" s="199">
        <f t="shared" si="63"/>
        <v>5.5490760848952201</v>
      </c>
      <c r="CT178" s="27"/>
      <c r="CU178" s="27"/>
      <c r="CV178" s="27"/>
      <c r="CW178" s="179">
        <f t="shared" si="64"/>
        <v>2956</v>
      </c>
      <c r="CX178" s="179">
        <f t="shared" si="65"/>
        <v>3.5999999999999997E-2</v>
      </c>
      <c r="CZ178" s="199">
        <f t="shared" si="66"/>
        <v>4.6249728132842707</v>
      </c>
      <c r="DA178" s="27"/>
      <c r="DB178" s="27"/>
      <c r="DC178" s="27"/>
      <c r="DD178" s="179">
        <f t="shared" si="67"/>
        <v>2933</v>
      </c>
      <c r="DE178" s="179">
        <f t="shared" si="68"/>
        <v>0.84099999999999997</v>
      </c>
    </row>
    <row r="179" spans="1:109" ht="15" customHeight="1">
      <c r="A179" s="21">
        <f t="shared" si="22"/>
        <v>2008</v>
      </c>
      <c r="B179" s="176">
        <f t="shared" si="22"/>
        <v>2967</v>
      </c>
      <c r="C179" s="193">
        <f t="shared" si="23"/>
        <v>4.6728288344619058</v>
      </c>
      <c r="D179" s="22">
        <v>15</v>
      </c>
      <c r="E179" s="347" t="s">
        <v>11</v>
      </c>
      <c r="F179" s="348"/>
      <c r="G179" s="349">
        <f>SUM(J175:J184)/10</f>
        <v>1.0293263160176365</v>
      </c>
      <c r="H179" s="350"/>
      <c r="I179" s="179">
        <f t="shared" si="24"/>
        <v>2922</v>
      </c>
      <c r="J179" s="180">
        <f t="shared" si="25"/>
        <v>1.5166835187057632</v>
      </c>
      <c r="K179" s="179">
        <f t="shared" si="26"/>
        <v>2.0249999999999999</v>
      </c>
      <c r="M179" s="199">
        <f t="shared" si="27"/>
        <v>7.9953066202908216</v>
      </c>
      <c r="N179" s="27"/>
      <c r="O179" s="27"/>
      <c r="P179" s="27"/>
      <c r="Q179" s="179">
        <f t="shared" si="28"/>
        <v>2943</v>
      </c>
      <c r="R179" s="179">
        <f t="shared" si="29"/>
        <v>0.57599999999999996</v>
      </c>
      <c r="T179" s="199">
        <f t="shared" si="30"/>
        <v>7.5842648183890589</v>
      </c>
      <c r="U179" s="27"/>
      <c r="V179" s="27"/>
      <c r="W179" s="27"/>
      <c r="X179" s="179">
        <f t="shared" si="31"/>
        <v>2943</v>
      </c>
      <c r="Y179" s="179">
        <f t="shared" si="32"/>
        <v>0.57599999999999996</v>
      </c>
      <c r="AA179" s="199">
        <f t="shared" si="33"/>
        <v>7.5021864866029242</v>
      </c>
      <c r="AB179" s="27"/>
      <c r="AC179" s="27"/>
      <c r="AD179" s="27"/>
      <c r="AE179" s="179">
        <f t="shared" si="34"/>
        <v>2943</v>
      </c>
      <c r="AF179" s="179">
        <f t="shared" si="35"/>
        <v>0.57599999999999996</v>
      </c>
      <c r="AH179" s="199">
        <f t="shared" si="36"/>
        <v>7.4127640174265625</v>
      </c>
      <c r="AI179" s="27"/>
      <c r="AJ179" s="27"/>
      <c r="AK179" s="27"/>
      <c r="AL179" s="179">
        <f t="shared" si="37"/>
        <v>2943</v>
      </c>
      <c r="AM179" s="179">
        <f t="shared" si="38"/>
        <v>0.57599999999999996</v>
      </c>
      <c r="AO179" s="199">
        <f t="shared" si="39"/>
        <v>7.3145528323240798</v>
      </c>
      <c r="AP179" s="27"/>
      <c r="AQ179" s="27"/>
      <c r="AR179" s="27"/>
      <c r="AS179" s="179">
        <f t="shared" si="40"/>
        <v>2943</v>
      </c>
      <c r="AT179" s="179">
        <f t="shared" si="41"/>
        <v>0.57599999999999996</v>
      </c>
      <c r="AV179" s="199">
        <f t="shared" si="42"/>
        <v>7.2056351764103637</v>
      </c>
      <c r="AW179" s="27"/>
      <c r="AX179" s="27"/>
      <c r="AY179" s="27"/>
      <c r="AZ179" s="179">
        <f t="shared" si="43"/>
        <v>2943</v>
      </c>
      <c r="BA179" s="179">
        <f t="shared" si="44"/>
        <v>0.57599999999999996</v>
      </c>
      <c r="BC179" s="199">
        <f t="shared" si="45"/>
        <v>7.0833878476252954</v>
      </c>
      <c r="BD179" s="27"/>
      <c r="BE179" s="27"/>
      <c r="BF179" s="27"/>
      <c r="BG179" s="179">
        <f t="shared" si="46"/>
        <v>2942</v>
      </c>
      <c r="BH179" s="179">
        <f t="shared" si="47"/>
        <v>0.625</v>
      </c>
      <c r="BJ179" s="199">
        <f t="shared" si="48"/>
        <v>6.9440872082295275</v>
      </c>
      <c r="BK179" s="27"/>
      <c r="BL179" s="27"/>
      <c r="BM179" s="27"/>
      <c r="BN179" s="179">
        <f t="shared" si="49"/>
        <v>2942</v>
      </c>
      <c r="BO179" s="179">
        <f t="shared" si="50"/>
        <v>0.625</v>
      </c>
      <c r="BQ179" s="199">
        <f t="shared" si="51"/>
        <v>6.7821920560067914</v>
      </c>
      <c r="BR179" s="27"/>
      <c r="BS179" s="27"/>
      <c r="BT179" s="27"/>
      <c r="BU179" s="179">
        <f t="shared" si="52"/>
        <v>2942</v>
      </c>
      <c r="BV179" s="179">
        <f t="shared" si="53"/>
        <v>0.625</v>
      </c>
      <c r="BX179" s="199">
        <f t="shared" si="54"/>
        <v>6.5889264775335192</v>
      </c>
      <c r="BY179" s="27"/>
      <c r="BZ179" s="27"/>
      <c r="CA179" s="27"/>
      <c r="CB179" s="179">
        <f t="shared" si="55"/>
        <v>2942</v>
      </c>
      <c r="CC179" s="179">
        <f t="shared" si="56"/>
        <v>0.625</v>
      </c>
      <c r="CE179" s="199">
        <f t="shared" si="57"/>
        <v>6.3491389913797978</v>
      </c>
      <c r="CF179" s="27"/>
      <c r="CG179" s="27"/>
      <c r="CH179" s="27"/>
      <c r="CI179" s="179">
        <f t="shared" si="58"/>
        <v>2941</v>
      </c>
      <c r="CJ179" s="179">
        <f t="shared" si="59"/>
        <v>0.67600000000000005</v>
      </c>
      <c r="CL179" s="199">
        <f t="shared" si="60"/>
        <v>6.0330862217988015</v>
      </c>
      <c r="CM179" s="27"/>
      <c r="CN179" s="27"/>
      <c r="CO179" s="27"/>
      <c r="CP179" s="179">
        <f t="shared" si="61"/>
        <v>2940</v>
      </c>
      <c r="CQ179" s="179">
        <f t="shared" si="62"/>
        <v>0.72899999999999998</v>
      </c>
      <c r="CS179" s="199">
        <f t="shared" si="63"/>
        <v>5.5683445037610966</v>
      </c>
      <c r="CT179" s="27"/>
      <c r="CU179" s="27"/>
      <c r="CV179" s="27"/>
      <c r="CW179" s="179">
        <f t="shared" si="64"/>
        <v>2938</v>
      </c>
      <c r="CX179" s="179">
        <f t="shared" si="65"/>
        <v>0.84099999999999997</v>
      </c>
      <c r="CZ179" s="199">
        <f t="shared" si="66"/>
        <v>4.6728288344619058</v>
      </c>
      <c r="DA179" s="27"/>
      <c r="DB179" s="27"/>
      <c r="DC179" s="27"/>
      <c r="DD179" s="179">
        <f t="shared" si="67"/>
        <v>2922</v>
      </c>
      <c r="DE179" s="179">
        <f t="shared" si="68"/>
        <v>2.0249999999999999</v>
      </c>
    </row>
    <row r="180" spans="1:109" ht="15" customHeight="1">
      <c r="A180" s="21">
        <f t="shared" si="22"/>
        <v>2009</v>
      </c>
      <c r="B180" s="176">
        <f t="shared" si="22"/>
        <v>2891</v>
      </c>
      <c r="C180" s="193">
        <f t="shared" si="23"/>
        <v>3.4339872044851463</v>
      </c>
      <c r="D180" s="22">
        <v>16</v>
      </c>
      <c r="E180" s="47"/>
      <c r="F180" s="47"/>
      <c r="G180" s="51"/>
      <c r="H180" s="47"/>
      <c r="I180" s="179">
        <f t="shared" si="24"/>
        <v>2912</v>
      </c>
      <c r="J180" s="180">
        <f t="shared" si="25"/>
        <v>0.72639225181598066</v>
      </c>
      <c r="K180" s="179">
        <f t="shared" si="26"/>
        <v>0.441</v>
      </c>
      <c r="M180" s="199">
        <f t="shared" si="27"/>
        <v>7.9693577420163457</v>
      </c>
      <c r="N180" s="27"/>
      <c r="O180" s="27"/>
      <c r="P180" s="27"/>
      <c r="Q180" s="179">
        <f t="shared" si="28"/>
        <v>2916</v>
      </c>
      <c r="R180" s="179">
        <f t="shared" si="29"/>
        <v>0.625</v>
      </c>
      <c r="T180" s="199">
        <f t="shared" si="30"/>
        <v>7.5448610686584576</v>
      </c>
      <c r="U180" s="27"/>
      <c r="V180" s="27"/>
      <c r="W180" s="27"/>
      <c r="X180" s="179">
        <f t="shared" si="31"/>
        <v>2917</v>
      </c>
      <c r="Y180" s="179">
        <f t="shared" si="32"/>
        <v>0.67600000000000005</v>
      </c>
      <c r="AA180" s="199">
        <f t="shared" si="33"/>
        <v>7.4593388952202959</v>
      </c>
      <c r="AB180" s="27"/>
      <c r="AC180" s="27"/>
      <c r="AD180" s="27"/>
      <c r="AE180" s="179">
        <f t="shared" si="34"/>
        <v>2917</v>
      </c>
      <c r="AF180" s="179">
        <f t="shared" si="35"/>
        <v>0.67600000000000005</v>
      </c>
      <c r="AH180" s="199">
        <f t="shared" si="36"/>
        <v>7.3658128372094724</v>
      </c>
      <c r="AI180" s="27"/>
      <c r="AJ180" s="27"/>
      <c r="AK180" s="27"/>
      <c r="AL180" s="179">
        <f t="shared" si="37"/>
        <v>2917</v>
      </c>
      <c r="AM180" s="179">
        <f t="shared" si="38"/>
        <v>0.67600000000000005</v>
      </c>
      <c r="AO180" s="199">
        <f t="shared" si="39"/>
        <v>7.2626286009742413</v>
      </c>
      <c r="AP180" s="27"/>
      <c r="AQ180" s="27"/>
      <c r="AR180" s="27"/>
      <c r="AS180" s="179">
        <f t="shared" si="40"/>
        <v>2917</v>
      </c>
      <c r="AT180" s="179">
        <f t="shared" si="41"/>
        <v>0.67600000000000005</v>
      </c>
      <c r="AV180" s="199">
        <f t="shared" si="42"/>
        <v>7.1475592711894542</v>
      </c>
      <c r="AW180" s="27"/>
      <c r="AX180" s="27"/>
      <c r="AY180" s="27"/>
      <c r="AZ180" s="179">
        <f t="shared" si="43"/>
        <v>2917</v>
      </c>
      <c r="BA180" s="179">
        <f t="shared" si="44"/>
        <v>0.67600000000000005</v>
      </c>
      <c r="BC180" s="199">
        <f t="shared" si="45"/>
        <v>7.0175061429412562</v>
      </c>
      <c r="BD180" s="27"/>
      <c r="BE180" s="27"/>
      <c r="BF180" s="27"/>
      <c r="BG180" s="179">
        <f t="shared" si="46"/>
        <v>2918</v>
      </c>
      <c r="BH180" s="179">
        <f t="shared" si="47"/>
        <v>0.72899999999999998</v>
      </c>
      <c r="BJ180" s="199">
        <f t="shared" si="48"/>
        <v>6.8679744089702925</v>
      </c>
      <c r="BK180" s="27"/>
      <c r="BL180" s="27"/>
      <c r="BM180" s="27"/>
      <c r="BN180" s="179">
        <f t="shared" si="49"/>
        <v>2918</v>
      </c>
      <c r="BO180" s="179">
        <f t="shared" si="50"/>
        <v>0.72899999999999998</v>
      </c>
      <c r="BQ180" s="199">
        <f t="shared" si="51"/>
        <v>6.692083742506628</v>
      </c>
      <c r="BR180" s="27"/>
      <c r="BS180" s="27"/>
      <c r="BT180" s="27"/>
      <c r="BU180" s="179">
        <f t="shared" si="52"/>
        <v>2918</v>
      </c>
      <c r="BV180" s="179">
        <f t="shared" si="53"/>
        <v>0.72899999999999998</v>
      </c>
      <c r="BX180" s="199">
        <f t="shared" si="54"/>
        <v>6.4785096422085688</v>
      </c>
      <c r="BY180" s="27"/>
      <c r="BZ180" s="27"/>
      <c r="CA180" s="27"/>
      <c r="CB180" s="179">
        <f t="shared" si="55"/>
        <v>2919</v>
      </c>
      <c r="CC180" s="179">
        <f t="shared" si="56"/>
        <v>0.78400000000000003</v>
      </c>
      <c r="CE180" s="199">
        <f t="shared" si="57"/>
        <v>6.2065759267249279</v>
      </c>
      <c r="CF180" s="27"/>
      <c r="CG180" s="27"/>
      <c r="CH180" s="27"/>
      <c r="CI180" s="179">
        <f t="shared" si="58"/>
        <v>2920</v>
      </c>
      <c r="CJ180" s="179">
        <f t="shared" si="59"/>
        <v>0.84099999999999997</v>
      </c>
      <c r="CL180" s="199">
        <f t="shared" si="60"/>
        <v>5.8318824772835169</v>
      </c>
      <c r="CM180" s="27"/>
      <c r="CN180" s="27"/>
      <c r="CO180" s="27"/>
      <c r="CP180" s="179">
        <f t="shared" si="61"/>
        <v>2920</v>
      </c>
      <c r="CQ180" s="179">
        <f t="shared" si="62"/>
        <v>0.84099999999999997</v>
      </c>
      <c r="CS180" s="199">
        <f t="shared" si="63"/>
        <v>5.2257466737132017</v>
      </c>
      <c r="CT180" s="27"/>
      <c r="CU180" s="27"/>
      <c r="CV180" s="27"/>
      <c r="CW180" s="179">
        <f t="shared" si="64"/>
        <v>2921</v>
      </c>
      <c r="CX180" s="179">
        <f t="shared" si="65"/>
        <v>0.9</v>
      </c>
      <c r="CZ180" s="199">
        <f t="shared" si="66"/>
        <v>3.4339872044851463</v>
      </c>
      <c r="DA180" s="27"/>
      <c r="DB180" s="27"/>
      <c r="DC180" s="27"/>
      <c r="DD180" s="179">
        <f t="shared" si="67"/>
        <v>2912</v>
      </c>
      <c r="DE180" s="179">
        <f t="shared" si="68"/>
        <v>0.441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2987</v>
      </c>
      <c r="C181" s="193">
        <f t="shared" si="23"/>
        <v>4.8441870864585912</v>
      </c>
      <c r="D181" s="22">
        <v>17</v>
      </c>
      <c r="G181" s="51"/>
      <c r="H181" s="47"/>
      <c r="I181" s="179">
        <f t="shared" si="24"/>
        <v>2904</v>
      </c>
      <c r="J181" s="180">
        <f t="shared" si="25"/>
        <v>2.7787077335118848</v>
      </c>
      <c r="K181" s="179">
        <f t="shared" si="26"/>
        <v>6.8890000000000002</v>
      </c>
      <c r="M181" s="199">
        <f t="shared" si="27"/>
        <v>8.0020248182161104</v>
      </c>
      <c r="Q181" s="179">
        <f t="shared" si="28"/>
        <v>2889</v>
      </c>
      <c r="R181" s="179">
        <f t="shared" si="29"/>
        <v>9.6039999999999992</v>
      </c>
      <c r="T181" s="199">
        <f t="shared" si="30"/>
        <v>7.5943812425518171</v>
      </c>
      <c r="X181" s="179">
        <f t="shared" si="31"/>
        <v>2891</v>
      </c>
      <c r="Y181" s="179">
        <f t="shared" si="32"/>
        <v>9.2159999999999993</v>
      </c>
      <c r="AA181" s="199">
        <f t="shared" si="33"/>
        <v>7.5131635452340753</v>
      </c>
      <c r="AE181" s="179">
        <f t="shared" si="34"/>
        <v>2891</v>
      </c>
      <c r="AF181" s="179">
        <f t="shared" si="35"/>
        <v>9.2159999999999993</v>
      </c>
      <c r="AH181" s="199">
        <f t="shared" si="36"/>
        <v>7.4247617618232091</v>
      </c>
      <c r="AL181" s="179">
        <f t="shared" si="37"/>
        <v>2892</v>
      </c>
      <c r="AM181" s="179">
        <f t="shared" si="38"/>
        <v>9.0250000000000004</v>
      </c>
      <c r="AO181" s="199">
        <f t="shared" si="39"/>
        <v>7.3277805384216315</v>
      </c>
      <c r="AS181" s="179">
        <f t="shared" si="40"/>
        <v>2892</v>
      </c>
      <c r="AT181" s="179">
        <f t="shared" si="41"/>
        <v>9.0250000000000004</v>
      </c>
      <c r="AV181" s="199">
        <f t="shared" si="42"/>
        <v>7.2203738367239492</v>
      </c>
      <c r="AZ181" s="179">
        <f t="shared" si="43"/>
        <v>2893</v>
      </c>
      <c r="BA181" s="179">
        <f t="shared" si="44"/>
        <v>8.8360000000000003</v>
      </c>
      <c r="BC181" s="199">
        <f t="shared" si="45"/>
        <v>7.1000271666292596</v>
      </c>
      <c r="BG181" s="179">
        <f t="shared" si="46"/>
        <v>2893</v>
      </c>
      <c r="BH181" s="179">
        <f t="shared" si="47"/>
        <v>8.8360000000000003</v>
      </c>
      <c r="BJ181" s="199">
        <f t="shared" si="48"/>
        <v>6.9631899858702377</v>
      </c>
      <c r="BN181" s="179">
        <f t="shared" si="49"/>
        <v>2894</v>
      </c>
      <c r="BO181" s="179">
        <f t="shared" si="50"/>
        <v>8.6489999999999991</v>
      </c>
      <c r="BQ181" s="199">
        <f t="shared" si="51"/>
        <v>6.804614520062624</v>
      </c>
      <c r="BU181" s="179">
        <f t="shared" si="52"/>
        <v>2896</v>
      </c>
      <c r="BV181" s="179">
        <f t="shared" si="53"/>
        <v>8.2810000000000006</v>
      </c>
      <c r="BX181" s="199">
        <f t="shared" si="54"/>
        <v>6.6160651851328174</v>
      </c>
      <c r="CB181" s="179">
        <f t="shared" si="55"/>
        <v>2897</v>
      </c>
      <c r="CC181" s="179">
        <f t="shared" si="56"/>
        <v>8.1</v>
      </c>
      <c r="CE181" s="199">
        <f t="shared" si="57"/>
        <v>6.3835066348840055</v>
      </c>
      <c r="CI181" s="179">
        <f t="shared" si="58"/>
        <v>2899</v>
      </c>
      <c r="CJ181" s="179">
        <f t="shared" si="59"/>
        <v>7.7439999999999998</v>
      </c>
      <c r="CL181" s="199">
        <f t="shared" si="60"/>
        <v>6.0799331950955899</v>
      </c>
      <c r="CP181" s="179">
        <f t="shared" si="61"/>
        <v>2901</v>
      </c>
      <c r="CQ181" s="179">
        <f t="shared" si="62"/>
        <v>7.3959999999999999</v>
      </c>
      <c r="CS181" s="199">
        <f t="shared" si="63"/>
        <v>5.6419070709381138</v>
      </c>
      <c r="CW181" s="179">
        <f t="shared" si="64"/>
        <v>2905</v>
      </c>
      <c r="CX181" s="179">
        <f t="shared" si="65"/>
        <v>6.7240000000000002</v>
      </c>
      <c r="CZ181" s="199">
        <f t="shared" si="66"/>
        <v>4.8441870864585912</v>
      </c>
      <c r="DD181" s="179">
        <f t="shared" si="67"/>
        <v>2904</v>
      </c>
      <c r="DE181" s="179">
        <f t="shared" si="68"/>
        <v>6.8890000000000002</v>
      </c>
    </row>
    <row r="182" spans="1:109" ht="15" customHeight="1">
      <c r="A182" s="21">
        <f t="shared" si="69"/>
        <v>2011</v>
      </c>
      <c r="B182" s="176">
        <f t="shared" si="69"/>
        <v>2897</v>
      </c>
      <c r="C182" s="193">
        <f t="shared" si="23"/>
        <v>3.6109179126442243</v>
      </c>
      <c r="D182" s="22">
        <v>18</v>
      </c>
      <c r="E182" s="52"/>
      <c r="F182" s="27"/>
      <c r="G182" s="27"/>
      <c r="H182" s="27"/>
      <c r="I182" s="179">
        <f t="shared" si="24"/>
        <v>2897</v>
      </c>
      <c r="J182" s="180">
        <f t="shared" si="25"/>
        <v>0</v>
      </c>
      <c r="K182" s="179">
        <f t="shared" si="26"/>
        <v>0</v>
      </c>
      <c r="M182" s="199">
        <f t="shared" si="27"/>
        <v>7.9714309977693505</v>
      </c>
      <c r="N182" s="27"/>
      <c r="O182" s="27"/>
      <c r="P182" s="27"/>
      <c r="Q182" s="179">
        <f t="shared" si="28"/>
        <v>2863</v>
      </c>
      <c r="R182" s="179">
        <f t="shared" si="29"/>
        <v>1.1559999999999999</v>
      </c>
      <c r="T182" s="199">
        <f t="shared" si="30"/>
        <v>7.5480289699350145</v>
      </c>
      <c r="U182" s="27"/>
      <c r="V182" s="27"/>
      <c r="W182" s="27"/>
      <c r="X182" s="179">
        <f t="shared" si="31"/>
        <v>2865</v>
      </c>
      <c r="Y182" s="179">
        <f t="shared" si="32"/>
        <v>1.024</v>
      </c>
      <c r="AA182" s="199">
        <f t="shared" si="33"/>
        <v>7.4627891574124483</v>
      </c>
      <c r="AB182" s="27"/>
      <c r="AC182" s="27"/>
      <c r="AD182" s="27"/>
      <c r="AE182" s="179">
        <f t="shared" si="34"/>
        <v>2866</v>
      </c>
      <c r="AF182" s="179">
        <f t="shared" si="35"/>
        <v>0.96099999999999997</v>
      </c>
      <c r="AH182" s="199">
        <f t="shared" si="36"/>
        <v>7.3696007205264094</v>
      </c>
      <c r="AI182" s="27"/>
      <c r="AJ182" s="27"/>
      <c r="AK182" s="27"/>
      <c r="AL182" s="179">
        <f t="shared" si="37"/>
        <v>2867</v>
      </c>
      <c r="AM182" s="179">
        <f t="shared" si="38"/>
        <v>0.9</v>
      </c>
      <c r="AO182" s="199">
        <f t="shared" si="39"/>
        <v>7.2668273475205911</v>
      </c>
      <c r="AP182" s="27"/>
      <c r="AQ182" s="27"/>
      <c r="AR182" s="27"/>
      <c r="AS182" s="179">
        <f t="shared" si="40"/>
        <v>2868</v>
      </c>
      <c r="AT182" s="179">
        <f t="shared" si="41"/>
        <v>0.84099999999999997</v>
      </c>
      <c r="AV182" s="199">
        <f t="shared" si="42"/>
        <v>7.1522688560325394</v>
      </c>
      <c r="AW182" s="27"/>
      <c r="AX182" s="27"/>
      <c r="AY182" s="27"/>
      <c r="AZ182" s="179">
        <f t="shared" si="43"/>
        <v>2869</v>
      </c>
      <c r="BA182" s="179">
        <f t="shared" si="44"/>
        <v>0.78400000000000003</v>
      </c>
      <c r="BC182" s="199">
        <f t="shared" si="45"/>
        <v>7.0228680860826413</v>
      </c>
      <c r="BD182" s="27"/>
      <c r="BE182" s="27"/>
      <c r="BF182" s="27"/>
      <c r="BG182" s="179">
        <f t="shared" si="46"/>
        <v>2870</v>
      </c>
      <c r="BH182" s="179">
        <f t="shared" si="47"/>
        <v>0.72899999999999998</v>
      </c>
      <c r="BJ182" s="199">
        <f t="shared" si="48"/>
        <v>6.8741984954532942</v>
      </c>
      <c r="BK182" s="27"/>
      <c r="BL182" s="27"/>
      <c r="BM182" s="27"/>
      <c r="BN182" s="179">
        <f t="shared" si="49"/>
        <v>2871</v>
      </c>
      <c r="BO182" s="179">
        <f t="shared" si="50"/>
        <v>0.67600000000000005</v>
      </c>
      <c r="BQ182" s="199">
        <f t="shared" si="51"/>
        <v>6.6995003401616779</v>
      </c>
      <c r="BR182" s="27"/>
      <c r="BS182" s="27"/>
      <c r="BT182" s="27"/>
      <c r="BU182" s="179">
        <f t="shared" si="52"/>
        <v>2873</v>
      </c>
      <c r="BV182" s="179">
        <f t="shared" si="53"/>
        <v>0.57599999999999996</v>
      </c>
      <c r="BX182" s="199">
        <f t="shared" si="54"/>
        <v>6.4876840184846101</v>
      </c>
      <c r="BY182" s="27"/>
      <c r="BZ182" s="27"/>
      <c r="CA182" s="27"/>
      <c r="CB182" s="179">
        <f t="shared" si="55"/>
        <v>2876</v>
      </c>
      <c r="CC182" s="179">
        <f t="shared" si="56"/>
        <v>0.441</v>
      </c>
      <c r="CE182" s="199">
        <f t="shared" si="57"/>
        <v>6.2186001196917289</v>
      </c>
      <c r="CF182" s="27"/>
      <c r="CG182" s="27"/>
      <c r="CH182" s="27"/>
      <c r="CI182" s="179">
        <f t="shared" si="58"/>
        <v>2879</v>
      </c>
      <c r="CJ182" s="179">
        <f t="shared" si="59"/>
        <v>0.32400000000000001</v>
      </c>
      <c r="CL182" s="199">
        <f t="shared" si="60"/>
        <v>5.8493247799468593</v>
      </c>
      <c r="CM182" s="27"/>
      <c r="CN182" s="27"/>
      <c r="CO182" s="27"/>
      <c r="CP182" s="179">
        <f t="shared" si="61"/>
        <v>2884</v>
      </c>
      <c r="CQ182" s="179">
        <f t="shared" si="62"/>
        <v>0.16900000000000001</v>
      </c>
      <c r="CS182" s="199">
        <f t="shared" si="63"/>
        <v>5.2574953720277815</v>
      </c>
      <c r="CT182" s="27"/>
      <c r="CU182" s="27"/>
      <c r="CV182" s="27"/>
      <c r="CW182" s="179">
        <f t="shared" si="64"/>
        <v>2890</v>
      </c>
      <c r="CX182" s="179">
        <f t="shared" si="65"/>
        <v>4.9000000000000002E-2</v>
      </c>
      <c r="CZ182" s="199">
        <f t="shared" si="66"/>
        <v>3.6109179126442243</v>
      </c>
      <c r="DA182" s="27"/>
      <c r="DB182" s="27"/>
      <c r="DC182" s="27"/>
      <c r="DD182" s="179">
        <f t="shared" si="67"/>
        <v>2897</v>
      </c>
      <c r="DE182" s="179">
        <f t="shared" si="68"/>
        <v>0</v>
      </c>
    </row>
    <row r="183" spans="1:109" s="27" customFormat="1" ht="15" customHeight="1">
      <c r="A183" s="21">
        <f t="shared" si="69"/>
        <v>2012</v>
      </c>
      <c r="B183" s="176">
        <f t="shared" si="69"/>
        <v>2891</v>
      </c>
      <c r="C183" s="193">
        <f t="shared" si="23"/>
        <v>3.4339872044851463</v>
      </c>
      <c r="D183" s="22">
        <v>19</v>
      </c>
      <c r="E183" s="52"/>
      <c r="I183" s="179">
        <f t="shared" si="24"/>
        <v>2891</v>
      </c>
      <c r="J183" s="180">
        <f t="shared" si="25"/>
        <v>0</v>
      </c>
      <c r="K183" s="179">
        <f t="shared" si="26"/>
        <v>0</v>
      </c>
      <c r="M183" s="199">
        <f t="shared" si="27"/>
        <v>7.9693577420163457</v>
      </c>
      <c r="Q183" s="179">
        <f t="shared" si="28"/>
        <v>2836</v>
      </c>
      <c r="R183" s="179">
        <f t="shared" si="29"/>
        <v>3.0249999999999999</v>
      </c>
      <c r="T183" s="199">
        <f t="shared" si="30"/>
        <v>7.5448610686584576</v>
      </c>
      <c r="X183" s="179">
        <f t="shared" si="31"/>
        <v>2840</v>
      </c>
      <c r="Y183" s="179">
        <f t="shared" si="32"/>
        <v>2.601</v>
      </c>
      <c r="AA183" s="199">
        <f t="shared" si="33"/>
        <v>7.4593388952202959</v>
      </c>
      <c r="AE183" s="179">
        <f t="shared" si="34"/>
        <v>2841</v>
      </c>
      <c r="AF183" s="179">
        <f t="shared" si="35"/>
        <v>2.5</v>
      </c>
      <c r="AH183" s="199">
        <f t="shared" si="36"/>
        <v>7.3658128372094724</v>
      </c>
      <c r="AL183" s="179">
        <f t="shared" si="37"/>
        <v>2842</v>
      </c>
      <c r="AM183" s="179">
        <f t="shared" si="38"/>
        <v>2.4009999999999998</v>
      </c>
      <c r="AO183" s="199">
        <f t="shared" si="39"/>
        <v>7.2626286009742413</v>
      </c>
      <c r="AS183" s="179">
        <f t="shared" si="40"/>
        <v>2843</v>
      </c>
      <c r="AT183" s="179">
        <f t="shared" si="41"/>
        <v>2.3039999999999998</v>
      </c>
      <c r="AV183" s="199">
        <f t="shared" si="42"/>
        <v>7.1475592711894542</v>
      </c>
      <c r="AZ183" s="179">
        <f t="shared" si="43"/>
        <v>2845</v>
      </c>
      <c r="BA183" s="179">
        <f t="shared" si="44"/>
        <v>2.1160000000000001</v>
      </c>
      <c r="BC183" s="199">
        <f t="shared" si="45"/>
        <v>7.0175061429412562</v>
      </c>
      <c r="BG183" s="179">
        <f t="shared" si="46"/>
        <v>2847</v>
      </c>
      <c r="BH183" s="179">
        <f t="shared" si="47"/>
        <v>1.9359999999999999</v>
      </c>
      <c r="BJ183" s="199">
        <f t="shared" si="48"/>
        <v>6.8679744089702925</v>
      </c>
      <c r="BN183" s="179">
        <f t="shared" si="49"/>
        <v>2849</v>
      </c>
      <c r="BO183" s="179">
        <f t="shared" si="50"/>
        <v>1.764</v>
      </c>
      <c r="BQ183" s="199">
        <f t="shared" si="51"/>
        <v>6.692083742506628</v>
      </c>
      <c r="BU183" s="179">
        <f t="shared" si="52"/>
        <v>2851</v>
      </c>
      <c r="BV183" s="179">
        <f t="shared" si="53"/>
        <v>1.6</v>
      </c>
      <c r="BX183" s="199">
        <f t="shared" si="54"/>
        <v>6.4785096422085688</v>
      </c>
      <c r="CB183" s="179">
        <f t="shared" si="55"/>
        <v>2855</v>
      </c>
      <c r="CC183" s="179">
        <f t="shared" si="56"/>
        <v>1.296</v>
      </c>
      <c r="CE183" s="199">
        <f t="shared" si="57"/>
        <v>6.2065759267249279</v>
      </c>
      <c r="CI183" s="179">
        <f t="shared" si="58"/>
        <v>2860</v>
      </c>
      <c r="CJ183" s="179">
        <f t="shared" si="59"/>
        <v>0.96099999999999997</v>
      </c>
      <c r="CL183" s="199">
        <f t="shared" si="60"/>
        <v>5.8318824772835169</v>
      </c>
      <c r="CP183" s="179">
        <f t="shared" si="61"/>
        <v>2866</v>
      </c>
      <c r="CQ183" s="179">
        <f t="shared" si="62"/>
        <v>0.625</v>
      </c>
      <c r="CS183" s="199">
        <f t="shared" si="63"/>
        <v>5.2257466737132017</v>
      </c>
      <c r="CW183" s="179">
        <f t="shared" si="64"/>
        <v>2877</v>
      </c>
      <c r="CX183" s="179">
        <f t="shared" si="65"/>
        <v>0.19600000000000001</v>
      </c>
      <c r="CZ183" s="199">
        <f t="shared" si="66"/>
        <v>3.4339872044851463</v>
      </c>
      <c r="DD183" s="179">
        <f t="shared" si="67"/>
        <v>2891</v>
      </c>
      <c r="DE183" s="179">
        <f t="shared" si="68"/>
        <v>0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2871</v>
      </c>
      <c r="C184" s="194">
        <f t="shared" si="23"/>
        <v>2.3978952727983707</v>
      </c>
      <c r="D184" s="31">
        <v>20</v>
      </c>
      <c r="E184" s="53"/>
      <c r="F184" s="32"/>
      <c r="G184" s="32"/>
      <c r="H184" s="32"/>
      <c r="I184" s="185">
        <f t="shared" si="24"/>
        <v>2886</v>
      </c>
      <c r="J184" s="186">
        <f t="shared" si="25"/>
        <v>0.52246603970741901</v>
      </c>
      <c r="K184" s="185">
        <f t="shared" si="26"/>
        <v>0.22500000000000001</v>
      </c>
      <c r="M184" s="202">
        <f t="shared" si="27"/>
        <v>7.9624156801210644</v>
      </c>
      <c r="N184" s="11"/>
      <c r="O184" s="11"/>
      <c r="P184" s="11"/>
      <c r="Q184" s="189">
        <f t="shared" si="28"/>
        <v>2810</v>
      </c>
      <c r="R184" s="189">
        <f t="shared" si="29"/>
        <v>3.7210000000000001</v>
      </c>
      <c r="T184" s="202">
        <f t="shared" si="30"/>
        <v>7.5342283262740892</v>
      </c>
      <c r="U184" s="11"/>
      <c r="V184" s="11"/>
      <c r="W184" s="11"/>
      <c r="X184" s="189">
        <f t="shared" si="31"/>
        <v>2815</v>
      </c>
      <c r="Y184" s="189">
        <f t="shared" si="32"/>
        <v>3.1360000000000001</v>
      </c>
      <c r="AA184" s="202">
        <f t="shared" si="33"/>
        <v>7.4477512800479078</v>
      </c>
      <c r="AB184" s="11"/>
      <c r="AC184" s="11"/>
      <c r="AD184" s="11"/>
      <c r="AE184" s="189">
        <f t="shared" si="34"/>
        <v>2817</v>
      </c>
      <c r="AF184" s="189">
        <f t="shared" si="35"/>
        <v>2.9159999999999999</v>
      </c>
      <c r="AH184" s="202">
        <f t="shared" si="36"/>
        <v>7.3530819205154323</v>
      </c>
      <c r="AI184" s="11"/>
      <c r="AJ184" s="11"/>
      <c r="AK184" s="11"/>
      <c r="AL184" s="189">
        <f t="shared" si="37"/>
        <v>2818</v>
      </c>
      <c r="AM184" s="189">
        <f t="shared" si="38"/>
        <v>2.8090000000000002</v>
      </c>
      <c r="AO184" s="202">
        <f t="shared" si="39"/>
        <v>7.2485040723706105</v>
      </c>
      <c r="AP184" s="11"/>
      <c r="AQ184" s="11"/>
      <c r="AR184" s="11"/>
      <c r="AS184" s="189">
        <f t="shared" si="40"/>
        <v>2820</v>
      </c>
      <c r="AT184" s="189">
        <f t="shared" si="41"/>
        <v>2.601</v>
      </c>
      <c r="AV184" s="202">
        <f t="shared" si="42"/>
        <v>7.1316985104669115</v>
      </c>
      <c r="AW184" s="11"/>
      <c r="AX184" s="11"/>
      <c r="AY184" s="11"/>
      <c r="AZ184" s="189">
        <f t="shared" si="43"/>
        <v>2822</v>
      </c>
      <c r="BA184" s="189">
        <f t="shared" si="44"/>
        <v>2.4009999999999998</v>
      </c>
      <c r="BC184" s="202">
        <f t="shared" si="45"/>
        <v>6.9994224675079613</v>
      </c>
      <c r="BD184" s="11"/>
      <c r="BE184" s="11"/>
      <c r="BF184" s="11"/>
      <c r="BG184" s="189">
        <f t="shared" si="46"/>
        <v>2824</v>
      </c>
      <c r="BH184" s="189">
        <f t="shared" si="47"/>
        <v>2.2090000000000001</v>
      </c>
      <c r="BJ184" s="202">
        <f t="shared" si="48"/>
        <v>6.8469431395853793</v>
      </c>
      <c r="BK184" s="11"/>
      <c r="BL184" s="11"/>
      <c r="BM184" s="11"/>
      <c r="BN184" s="189">
        <f t="shared" si="49"/>
        <v>2827</v>
      </c>
      <c r="BO184" s="189">
        <f t="shared" si="50"/>
        <v>1.9359999999999999</v>
      </c>
      <c r="BQ184" s="202">
        <f t="shared" si="51"/>
        <v>6.6669567924292066</v>
      </c>
      <c r="BR184" s="11"/>
      <c r="BS184" s="11"/>
      <c r="BT184" s="11"/>
      <c r="BU184" s="189">
        <f t="shared" si="52"/>
        <v>2830</v>
      </c>
      <c r="BV184" s="189">
        <f t="shared" si="53"/>
        <v>1.681</v>
      </c>
      <c r="BX184" s="202">
        <f t="shared" si="54"/>
        <v>6.4473058625412127</v>
      </c>
      <c r="BY184" s="11"/>
      <c r="BZ184" s="11"/>
      <c r="CA184" s="11"/>
      <c r="CB184" s="189">
        <f t="shared" si="55"/>
        <v>2835</v>
      </c>
      <c r="CC184" s="189">
        <f t="shared" si="56"/>
        <v>1.296</v>
      </c>
      <c r="CE184" s="202">
        <f t="shared" si="57"/>
        <v>6.1654178542314204</v>
      </c>
      <c r="CF184" s="11"/>
      <c r="CG184" s="11"/>
      <c r="CH184" s="11"/>
      <c r="CI184" s="189">
        <f t="shared" si="58"/>
        <v>2841</v>
      </c>
      <c r="CJ184" s="189">
        <f t="shared" si="59"/>
        <v>0.9</v>
      </c>
      <c r="CL184" s="202">
        <f t="shared" si="60"/>
        <v>5.7714411231300158</v>
      </c>
      <c r="CM184" s="11"/>
      <c r="CN184" s="11"/>
      <c r="CO184" s="11"/>
      <c r="CP184" s="189">
        <f t="shared" si="61"/>
        <v>2850</v>
      </c>
      <c r="CQ184" s="189">
        <f t="shared" si="62"/>
        <v>0.441</v>
      </c>
      <c r="CS184" s="202">
        <f t="shared" si="63"/>
        <v>5.1119877883565437</v>
      </c>
      <c r="CT184" s="11"/>
      <c r="CU184" s="11"/>
      <c r="CV184" s="11"/>
      <c r="CW184" s="189">
        <f t="shared" si="64"/>
        <v>2864</v>
      </c>
      <c r="CX184" s="189">
        <f t="shared" si="65"/>
        <v>4.9000000000000002E-2</v>
      </c>
      <c r="CZ184" s="202">
        <f t="shared" si="66"/>
        <v>2.3978952727983707</v>
      </c>
      <c r="DA184" s="11"/>
      <c r="DB184" s="11"/>
      <c r="DC184" s="11"/>
      <c r="DD184" s="189">
        <f t="shared" si="67"/>
        <v>2886</v>
      </c>
      <c r="DE184" s="189">
        <f t="shared" si="68"/>
        <v>0.22500000000000001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2882</v>
      </c>
      <c r="C185" s="54"/>
      <c r="D185" s="22">
        <v>21</v>
      </c>
      <c r="E185" s="55"/>
      <c r="F185" s="33"/>
      <c r="G185" s="27"/>
      <c r="H185" s="27"/>
      <c r="I185" s="179">
        <f t="shared" si="24"/>
        <v>2882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2879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2879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2876</v>
      </c>
      <c r="C187" s="54"/>
      <c r="D187" s="22">
        <v>23</v>
      </c>
      <c r="E187" s="200">
        <f>O168</f>
        <v>0</v>
      </c>
      <c r="F187" s="203">
        <f>O175</f>
        <v>0.82783285377500904</v>
      </c>
      <c r="G187" s="359">
        <f>O176</f>
        <v>117.43299999999999</v>
      </c>
      <c r="H187" s="360"/>
      <c r="I187" s="179">
        <f t="shared" si="24"/>
        <v>2876</v>
      </c>
      <c r="J187" s="187"/>
      <c r="K187" s="187"/>
      <c r="M187" s="200" t="s">
        <v>72</v>
      </c>
      <c r="N187" s="200">
        <f>MIN(B165:B184)</f>
        <v>2871</v>
      </c>
      <c r="T187" s="200" t="s">
        <v>72</v>
      </c>
      <c r="U187" s="200">
        <f>N187</f>
        <v>2871</v>
      </c>
      <c r="AA187" s="200" t="s">
        <v>72</v>
      </c>
      <c r="AB187" s="200">
        <f>U187</f>
        <v>2871</v>
      </c>
      <c r="AH187" s="200" t="s">
        <v>72</v>
      </c>
      <c r="AI187" s="200">
        <f>AB187</f>
        <v>2871</v>
      </c>
      <c r="AO187" s="200" t="s">
        <v>72</v>
      </c>
      <c r="AP187" s="200">
        <f>AI187</f>
        <v>2871</v>
      </c>
      <c r="AV187" s="200" t="s">
        <v>72</v>
      </c>
      <c r="AW187" s="200">
        <f>AP187</f>
        <v>2871</v>
      </c>
      <c r="BC187" s="200" t="s">
        <v>72</v>
      </c>
      <c r="BD187" s="200">
        <f>AW187</f>
        <v>2871</v>
      </c>
      <c r="BJ187" s="200" t="s">
        <v>72</v>
      </c>
      <c r="BK187" s="200">
        <f>BD187</f>
        <v>2871</v>
      </c>
      <c r="BQ187" s="200" t="s">
        <v>72</v>
      </c>
      <c r="BR187" s="200">
        <f>BK187</f>
        <v>2871</v>
      </c>
      <c r="BX187" s="200" t="s">
        <v>72</v>
      </c>
      <c r="BY187" s="200">
        <f>BR187</f>
        <v>2871</v>
      </c>
      <c r="CE187" s="200" t="s">
        <v>72</v>
      </c>
      <c r="CF187" s="200">
        <f>BY187</f>
        <v>2871</v>
      </c>
      <c r="CL187" s="200" t="s">
        <v>72</v>
      </c>
      <c r="CM187" s="200">
        <f>CF187</f>
        <v>2871</v>
      </c>
      <c r="CS187" s="200" t="s">
        <v>72</v>
      </c>
      <c r="CT187" s="200">
        <f>CM187</f>
        <v>2871</v>
      </c>
      <c r="CZ187" s="200" t="s">
        <v>72</v>
      </c>
      <c r="DA187" s="200">
        <f>CT187</f>
        <v>2871</v>
      </c>
    </row>
    <row r="188" spans="1:109" ht="15" customHeight="1">
      <c r="A188" s="21">
        <f t="shared" si="69"/>
        <v>2017</v>
      </c>
      <c r="B188" s="176">
        <f t="shared" si="70"/>
        <v>2873</v>
      </c>
      <c r="C188" s="54"/>
      <c r="D188" s="22">
        <v>24</v>
      </c>
      <c r="E188" s="200">
        <f>V168</f>
        <v>1000</v>
      </c>
      <c r="F188" s="203">
        <f>V175</f>
        <v>0.83514483149010421</v>
      </c>
      <c r="G188" s="359">
        <f>V176</f>
        <v>112.94799999999998</v>
      </c>
      <c r="H188" s="360"/>
      <c r="I188" s="179">
        <f t="shared" si="24"/>
        <v>2873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2871</v>
      </c>
      <c r="C189" s="54"/>
      <c r="D189" s="22">
        <v>25</v>
      </c>
      <c r="E189" s="200">
        <f>AC168</f>
        <v>1155</v>
      </c>
      <c r="F189" s="203">
        <f>AC175</f>
        <v>0.83684545863861493</v>
      </c>
      <c r="G189" s="359">
        <f>AC176</f>
        <v>111.95099999999998</v>
      </c>
      <c r="H189" s="360"/>
      <c r="I189" s="179">
        <f t="shared" si="24"/>
        <v>2871</v>
      </c>
      <c r="J189" s="187"/>
      <c r="K189" s="187"/>
      <c r="M189" s="200" t="s">
        <v>50</v>
      </c>
      <c r="N189" s="200">
        <v>155</v>
      </c>
      <c r="T189" s="200" t="s">
        <v>50</v>
      </c>
      <c r="U189" s="200">
        <f>N189</f>
        <v>155</v>
      </c>
      <c r="AA189" s="200" t="s">
        <v>50</v>
      </c>
      <c r="AB189" s="200">
        <f>U189</f>
        <v>155</v>
      </c>
      <c r="AH189" s="200" t="s">
        <v>50</v>
      </c>
      <c r="AI189" s="200">
        <f>AB189</f>
        <v>155</v>
      </c>
      <c r="AO189" s="200" t="s">
        <v>50</v>
      </c>
      <c r="AP189" s="200">
        <f>AI189</f>
        <v>155</v>
      </c>
      <c r="AV189" s="200" t="s">
        <v>50</v>
      </c>
      <c r="AW189" s="200">
        <f>AP189</f>
        <v>155</v>
      </c>
      <c r="BC189" s="200" t="s">
        <v>50</v>
      </c>
      <c r="BD189" s="200">
        <f>AW189</f>
        <v>155</v>
      </c>
      <c r="BJ189" s="200" t="s">
        <v>50</v>
      </c>
      <c r="BK189" s="200">
        <f>BD189</f>
        <v>155</v>
      </c>
      <c r="BQ189" s="200" t="s">
        <v>50</v>
      </c>
      <c r="BR189" s="200">
        <f>BK189</f>
        <v>155</v>
      </c>
      <c r="BX189" s="200" t="s">
        <v>50</v>
      </c>
      <c r="BY189" s="200">
        <f>BR189</f>
        <v>155</v>
      </c>
      <c r="CE189" s="200" t="s">
        <v>50</v>
      </c>
      <c r="CF189" s="200">
        <f>BY189</f>
        <v>155</v>
      </c>
      <c r="CL189" s="200" t="s">
        <v>50</v>
      </c>
      <c r="CM189" s="200">
        <f>CF189</f>
        <v>155</v>
      </c>
      <c r="CS189" s="200" t="s">
        <v>50</v>
      </c>
      <c r="CT189" s="200">
        <f>CM189</f>
        <v>155</v>
      </c>
      <c r="CZ189" s="200" t="s">
        <v>50</v>
      </c>
      <c r="DA189" s="200">
        <f>CT189</f>
        <v>155</v>
      </c>
    </row>
    <row r="190" spans="1:109" ht="15" customHeight="1">
      <c r="A190" s="21">
        <f t="shared" si="69"/>
        <v>2019</v>
      </c>
      <c r="B190" s="176">
        <f t="shared" si="70"/>
        <v>2869</v>
      </c>
      <c r="C190" s="54"/>
      <c r="D190" s="22">
        <v>26</v>
      </c>
      <c r="E190" s="200">
        <f>AJ168</f>
        <v>1310</v>
      </c>
      <c r="F190" s="203">
        <f>AJ175</f>
        <v>0.83834108630950177</v>
      </c>
      <c r="G190" s="359">
        <f>AJ176</f>
        <v>111.11800000000002</v>
      </c>
      <c r="H190" s="360"/>
      <c r="I190" s="179">
        <f t="shared" si="24"/>
        <v>2869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2868</v>
      </c>
      <c r="C191" s="54"/>
      <c r="D191" s="22">
        <v>27</v>
      </c>
      <c r="E191" s="200">
        <f>AQ168</f>
        <v>1465</v>
      </c>
      <c r="F191" s="203">
        <f>AQ175</f>
        <v>0.84040770011947852</v>
      </c>
      <c r="G191" s="359">
        <f>AQ176</f>
        <v>109.907</v>
      </c>
      <c r="H191" s="360"/>
      <c r="I191" s="179">
        <f t="shared" si="24"/>
        <v>2868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2867</v>
      </c>
      <c r="C192" s="54"/>
      <c r="D192" s="22">
        <v>28</v>
      </c>
      <c r="E192" s="200">
        <f>AX168</f>
        <v>1620</v>
      </c>
      <c r="F192" s="203">
        <f>AX175</f>
        <v>0.843628275894584</v>
      </c>
      <c r="G192" s="359">
        <f>AX176</f>
        <v>108.012</v>
      </c>
      <c r="H192" s="360"/>
      <c r="I192" s="179">
        <f t="shared" si="24"/>
        <v>2867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2866</v>
      </c>
      <c r="C193" s="54"/>
      <c r="D193" s="22">
        <v>29</v>
      </c>
      <c r="E193" s="200">
        <f>BE168</f>
        <v>1775</v>
      </c>
      <c r="F193" s="203">
        <f>BE175</f>
        <v>0.84718403198177805</v>
      </c>
      <c r="G193" s="359">
        <f>BE176</f>
        <v>105.97499999999999</v>
      </c>
      <c r="H193" s="360"/>
      <c r="I193" s="179">
        <f t="shared" si="24"/>
        <v>2866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2865</v>
      </c>
      <c r="C194" s="54"/>
      <c r="D194" s="22">
        <v>30</v>
      </c>
      <c r="E194" s="200">
        <f>BL168</f>
        <v>1930</v>
      </c>
      <c r="F194" s="203">
        <f>BL175</f>
        <v>0.85054066225081137</v>
      </c>
      <c r="G194" s="359">
        <f>BL176</f>
        <v>104.12100000000001</v>
      </c>
      <c r="H194" s="360"/>
      <c r="I194" s="179">
        <f t="shared" si="24"/>
        <v>2865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2864</v>
      </c>
      <c r="C195" s="54"/>
      <c r="D195" s="22">
        <v>31</v>
      </c>
      <c r="E195" s="200">
        <f>BS168</f>
        <v>2085</v>
      </c>
      <c r="F195" s="203">
        <f>BS175</f>
        <v>0.85620398011725851</v>
      </c>
      <c r="G195" s="359">
        <f>BS176</f>
        <v>100.899</v>
      </c>
      <c r="H195" s="360"/>
      <c r="I195" s="179">
        <f t="shared" si="24"/>
        <v>2864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2863</v>
      </c>
      <c r="C196" s="54"/>
      <c r="D196" s="22">
        <v>32</v>
      </c>
      <c r="E196" s="200">
        <f>BZ168</f>
        <v>2240</v>
      </c>
      <c r="F196" s="203">
        <f>BZ175</f>
        <v>0.86316872847520842</v>
      </c>
      <c r="G196" s="359">
        <f>BZ176</f>
        <v>97.200000000000017</v>
      </c>
      <c r="H196" s="360"/>
      <c r="I196" s="179">
        <f t="shared" si="24"/>
        <v>2863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2863</v>
      </c>
      <c r="C197" s="54"/>
      <c r="D197" s="22">
        <v>33</v>
      </c>
      <c r="E197" s="200">
        <f>CG168</f>
        <v>2395</v>
      </c>
      <c r="F197" s="203">
        <f>CG175</f>
        <v>0.87341872373947882</v>
      </c>
      <c r="G197" s="359">
        <f>CG176</f>
        <v>91.632000000000019</v>
      </c>
      <c r="H197" s="360"/>
      <c r="I197" s="179">
        <f t="shared" si="24"/>
        <v>2863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2862</v>
      </c>
      <c r="C198" s="54"/>
      <c r="D198" s="22">
        <v>34</v>
      </c>
      <c r="E198" s="200">
        <f>CN168</f>
        <v>2550</v>
      </c>
      <c r="F198" s="203">
        <f>CN175</f>
        <v>0.88821705828961162</v>
      </c>
      <c r="G198" s="359">
        <f>CN176</f>
        <v>83.636999999999986</v>
      </c>
      <c r="H198" s="360"/>
      <c r="I198" s="179">
        <f t="shared" si="24"/>
        <v>2862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2862</v>
      </c>
      <c r="C199" s="54"/>
      <c r="D199" s="22">
        <v>35</v>
      </c>
      <c r="E199" s="200">
        <f>CU168</f>
        <v>2705</v>
      </c>
      <c r="F199" s="203">
        <f>CU175</f>
        <v>0.91293632117990509</v>
      </c>
      <c r="G199" s="359">
        <f>CU176</f>
        <v>69.495999999999995</v>
      </c>
      <c r="H199" s="360"/>
      <c r="I199" s="179">
        <f t="shared" si="24"/>
        <v>2862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2862</v>
      </c>
      <c r="C200" s="54"/>
      <c r="D200" s="22">
        <v>36</v>
      </c>
      <c r="E200" s="200">
        <f>DB168</f>
        <v>2860</v>
      </c>
      <c r="F200" s="203">
        <f>DB175</f>
        <v>0.95261758793675444</v>
      </c>
      <c r="G200" s="359">
        <f>DB176</f>
        <v>33.808999999999997</v>
      </c>
      <c r="H200" s="360"/>
      <c r="I200" s="179">
        <f t="shared" si="24"/>
        <v>2862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2861</v>
      </c>
      <c r="C201" s="54"/>
      <c r="D201" s="22">
        <v>37</v>
      </c>
      <c r="E201" s="55"/>
      <c r="F201" s="275"/>
      <c r="G201" s="27"/>
      <c r="H201" s="27"/>
      <c r="I201" s="179">
        <f t="shared" si="24"/>
        <v>2861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2861</v>
      </c>
      <c r="C202" s="54"/>
      <c r="D202" s="22">
        <v>38</v>
      </c>
      <c r="E202" s="55"/>
      <c r="F202" s="33"/>
      <c r="G202" s="27"/>
      <c r="H202" s="27"/>
      <c r="I202" s="179">
        <f t="shared" si="24"/>
        <v>2861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2861</v>
      </c>
      <c r="C203" s="54"/>
      <c r="D203" s="22">
        <v>39</v>
      </c>
      <c r="E203" s="55"/>
      <c r="F203" s="33"/>
      <c r="G203" s="27"/>
      <c r="H203" s="27"/>
      <c r="I203" s="179">
        <f t="shared" si="24"/>
        <v>2861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2861</v>
      </c>
      <c r="C204" s="54"/>
      <c r="D204" s="22">
        <v>40</v>
      </c>
      <c r="E204" s="55"/>
      <c r="F204" s="33"/>
      <c r="G204" s="27"/>
      <c r="H204" s="27"/>
      <c r="I204" s="179">
        <f t="shared" si="24"/>
        <v>2861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2861</v>
      </c>
      <c r="C205" s="195"/>
      <c r="D205" s="35">
        <v>41</v>
      </c>
      <c r="E205" s="56"/>
      <c r="F205" s="36"/>
      <c r="G205" s="11"/>
      <c r="H205" s="11"/>
      <c r="I205" s="189">
        <f t="shared" si="24"/>
        <v>2861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2861</v>
      </c>
      <c r="C206" s="195"/>
      <c r="D206" s="35">
        <v>42</v>
      </c>
      <c r="E206" s="56"/>
      <c r="F206" s="36"/>
      <c r="G206" s="11"/>
      <c r="H206" s="11"/>
      <c r="I206" s="189">
        <f t="shared" si="24"/>
        <v>2861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0.93848688949671755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0.93848688949671755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0.93643020624959172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0.93588195115514627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0.93540261501307442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0.93436310783402765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0.93322513399473683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0.93178466030033813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0.92987261514971165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0.92724236301512919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0.9225319164769582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0.91506055712403178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0.8998639863734198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0.86479107426792401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0.69413350513980554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3504</v>
      </c>
      <c r="C210" s="69">
        <f t="shared" ref="C210:C229" si="73">LN(B210-$G$213)</f>
        <v>8.1616604520562817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3568</v>
      </c>
      <c r="J210" s="180">
        <f t="shared" ref="J210:J229" si="76">ABS(B210-I210)/B210*100</f>
        <v>1.8264840182648401</v>
      </c>
      <c r="K210" s="179">
        <f t="shared" ref="K210:K229" si="77">(B210-I210)^2/1000</f>
        <v>4.0960000000000001</v>
      </c>
      <c r="M210" s="70">
        <f t="shared" ref="M210:M229" si="78">LN($B210-O$213)</f>
        <v>8.1616604520562817</v>
      </c>
      <c r="N210" s="40" t="s">
        <v>43</v>
      </c>
      <c r="Q210" s="187">
        <f t="shared" ref="Q210:Q229" si="79">ROUND(O$213+O$216*$D210^O$214,$G$1)</f>
        <v>3568</v>
      </c>
      <c r="R210" s="179">
        <f t="shared" ref="R210:R229" si="80">($B210-Q210)^2/1000</f>
        <v>4.0960000000000001</v>
      </c>
      <c r="T210" s="70">
        <f t="shared" ref="T210:T229" si="81">LN($B210-V$213)</f>
        <v>7.8256447322199891</v>
      </c>
      <c r="U210" s="40" t="s">
        <v>43</v>
      </c>
      <c r="X210" s="187">
        <f t="shared" ref="X210:X229" si="82">ROUND(V$213+V$216*$D210^V$214,$G$1)</f>
        <v>3577</v>
      </c>
      <c r="Y210" s="179">
        <f t="shared" ref="Y210:Y229" si="83">($B210-X210)^2/1000</f>
        <v>5.3289999999999997</v>
      </c>
      <c r="AA210" s="70">
        <f t="shared" ref="AA210:AA229" si="84">LN($B210-AC$213)</f>
        <v>7.7617449846589128</v>
      </c>
      <c r="AB210" s="40" t="s">
        <v>43</v>
      </c>
      <c r="AE210" s="187">
        <f t="shared" ref="AE210:AE229" si="85">ROUND(AC$213+AC$216*$D210^AC$214,$G$1)</f>
        <v>3579</v>
      </c>
      <c r="AF210" s="179">
        <f t="shared" ref="AF210:AF229" si="86">($B210-AE210)^2/1000</f>
        <v>5.625</v>
      </c>
      <c r="AH210" s="70">
        <f t="shared" ref="AH210:AH229" si="87">LN($B210-AJ$213)</f>
        <v>7.6934816408351754</v>
      </c>
      <c r="AI210" s="40" t="s">
        <v>43</v>
      </c>
      <c r="AL210" s="187">
        <f t="shared" ref="AL210:AL229" si="88">ROUND(AJ$213+AJ$216*$D210^AJ$214,$G$1)</f>
        <v>3582</v>
      </c>
      <c r="AM210" s="179">
        <f t="shared" ref="AM210:AM229" si="89">($B210-AL210)^2/1000</f>
        <v>6.0839999999999996</v>
      </c>
      <c r="AO210" s="70">
        <f t="shared" ref="AO210:AO229" si="90">LN($B210-AQ$213)</f>
        <v>7.6202147705744547</v>
      </c>
      <c r="AP210" s="40" t="s">
        <v>43</v>
      </c>
      <c r="AS210" s="187">
        <f t="shared" ref="AS210:AS229" si="91">ROUND(AQ$213+AQ$216*$D210^AQ$214,$G$1)</f>
        <v>3585</v>
      </c>
      <c r="AT210" s="179">
        <f t="shared" ref="AT210:AT229" si="92">($B210-AS210)^2/1000</f>
        <v>6.5609999999999999</v>
      </c>
      <c r="AV210" s="70">
        <f t="shared" ref="AV210:AV229" si="93">LN($B210-AX$213)</f>
        <v>7.5411524551363085</v>
      </c>
      <c r="AW210" s="40" t="s">
        <v>43</v>
      </c>
      <c r="AZ210" s="187">
        <f t="shared" ref="AZ210:AZ229" si="94">ROUND(AX$213+AX$216*$D210^AX$214,$G$1)</f>
        <v>3589</v>
      </c>
      <c r="BA210" s="179">
        <f t="shared" ref="BA210:BA229" si="95">($B210-AZ210)^2/1000</f>
        <v>7.2249999999999996</v>
      </c>
      <c r="BC210" s="70">
        <f t="shared" ref="BC210:BC229" si="96">LN($B210-BE$213)</f>
        <v>7.4552984856832909</v>
      </c>
      <c r="BD210" s="40" t="s">
        <v>43</v>
      </c>
      <c r="BG210" s="187">
        <f t="shared" ref="BG210:BG229" si="97">ROUND(BE$213+BE$216*$D210^BE$214,$G$1)</f>
        <v>3594</v>
      </c>
      <c r="BH210" s="179">
        <f t="shared" ref="BH210:BH229" si="98">($B210-BG210)^2/1000</f>
        <v>8.1</v>
      </c>
      <c r="BJ210" s="70">
        <f t="shared" ref="BJ210:BJ229" si="99">LN($B210-BL$213)</f>
        <v>7.3613754289773485</v>
      </c>
      <c r="BK210" s="40" t="s">
        <v>43</v>
      </c>
      <c r="BN210" s="187">
        <f t="shared" ref="BN210:BN229" si="100">ROUND(BL$213+BL$216*$D210^BL$214,$G$1)</f>
        <v>3601</v>
      </c>
      <c r="BO210" s="179">
        <f t="shared" ref="BO210:BO229" si="101">($B210-BN210)^2/1000</f>
        <v>9.4090000000000007</v>
      </c>
      <c r="BQ210" s="70">
        <f t="shared" ref="BQ210:BQ229" si="102">LN($B210-BS$213)</f>
        <v>7.2577076771600426</v>
      </c>
      <c r="BR210" s="40" t="s">
        <v>43</v>
      </c>
      <c r="BU210" s="187">
        <f t="shared" ref="BU210:BU229" si="103">ROUND(BS$213+BS$216*$D210^BS$214,$G$1)</f>
        <v>3610</v>
      </c>
      <c r="BV210" s="179">
        <f t="shared" ref="BV210:BV229" si="104">($B210-BU210)^2/1000</f>
        <v>11.236000000000001</v>
      </c>
      <c r="BX210" s="70">
        <f t="shared" ref="BX210:BX229" si="105">LN($B210-BZ$213)</f>
        <v>7.1420365747068031</v>
      </c>
      <c r="BY210" s="40" t="s">
        <v>43</v>
      </c>
      <c r="CB210" s="187">
        <f t="shared" ref="CB210:CB229" si="106">ROUND(BZ$213+BZ$216*$D210^BZ$214,$G$1)</f>
        <v>3623</v>
      </c>
      <c r="CC210" s="179">
        <f t="shared" ref="CC210:CC229" si="107">($B210-CB210)^2/1000</f>
        <v>14.161</v>
      </c>
      <c r="CE210" s="70">
        <f t="shared" ref="CE210:CE229" si="108">LN($B210-CG$213)</f>
        <v>7.0112139873503674</v>
      </c>
      <c r="CF210" s="40" t="s">
        <v>43</v>
      </c>
      <c r="CI210" s="187">
        <f t="shared" ref="CI210:CI229" si="109">ROUND(CG$213+CG$216*$D210^CG$214,$G$1)</f>
        <v>3643</v>
      </c>
      <c r="CJ210" s="179">
        <f t="shared" ref="CJ210:CJ229" si="110">($B210-CI210)^2/1000</f>
        <v>19.321000000000002</v>
      </c>
      <c r="CL210" s="70">
        <f t="shared" ref="CL210:CL229" si="111">LN($B210-CN$213)</f>
        <v>6.8606636714482869</v>
      </c>
      <c r="CM210" s="40" t="s">
        <v>43</v>
      </c>
      <c r="CP210" s="187">
        <f t="shared" ref="CP210:CP229" si="112">ROUND(CN$213+CN$216*$D210^CN$214,$G$1)</f>
        <v>3680</v>
      </c>
      <c r="CQ210" s="179">
        <f t="shared" ref="CQ210:CQ229" si="113">($B210-CP210)^2/1000</f>
        <v>30.975999999999999</v>
      </c>
      <c r="CS210" s="70">
        <f t="shared" ref="CS210:CS229" si="114">LN($B210-CU$213)</f>
        <v>6.6833609457662746</v>
      </c>
      <c r="CT210" s="40" t="s">
        <v>43</v>
      </c>
      <c r="CW210" s="187">
        <f t="shared" ref="CW210:CW229" si="115">ROUND(CU$213+CU$216*$D210^CU$214,$G$1)</f>
        <v>3764</v>
      </c>
      <c r="CX210" s="179">
        <f t="shared" ref="CX210:CX229" si="116">($B210-CW210)^2/1000</f>
        <v>67.599999999999994</v>
      </c>
      <c r="CZ210" s="70">
        <f t="shared" ref="CZ210:CZ229" si="117">LN($B210-DB$213)</f>
        <v>6.4676987261043539</v>
      </c>
      <c r="DA210" s="40" t="s">
        <v>43</v>
      </c>
      <c r="DD210" s="187">
        <f t="shared" ref="DD210:DD229" si="118">ROUND(DB$213+DB$216*$D210^DB$214,$G$1)</f>
        <v>4361</v>
      </c>
      <c r="DE210" s="179">
        <f t="shared" ref="DE210:DE229" si="119">($B210-DD210)^2/1000</f>
        <v>734.44899999999996</v>
      </c>
    </row>
    <row r="211" spans="1:109" ht="15" customHeight="1">
      <c r="A211" s="21">
        <f t="shared" si="72"/>
        <v>1995</v>
      </c>
      <c r="B211" s="176">
        <f t="shared" si="72"/>
        <v>3443</v>
      </c>
      <c r="C211" s="69">
        <f t="shared" si="73"/>
        <v>8.1440984633385245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3396</v>
      </c>
      <c r="J211" s="180">
        <f t="shared" si="76"/>
        <v>1.3650885855358699</v>
      </c>
      <c r="K211" s="179">
        <f t="shared" si="77"/>
        <v>2.2090000000000001</v>
      </c>
      <c r="M211" s="70">
        <f t="shared" si="78"/>
        <v>8.1440984633385245</v>
      </c>
      <c r="N211" s="40" t="s">
        <v>44</v>
      </c>
      <c r="O211" s="72"/>
      <c r="P211" s="23"/>
      <c r="Q211" s="187">
        <f t="shared" si="79"/>
        <v>3396</v>
      </c>
      <c r="R211" s="179">
        <f t="shared" si="80"/>
        <v>2.2090000000000001</v>
      </c>
      <c r="T211" s="70">
        <f t="shared" si="81"/>
        <v>7.8009820712577405</v>
      </c>
      <c r="U211" s="40" t="s">
        <v>44</v>
      </c>
      <c r="V211" s="72"/>
      <c r="W211" s="23"/>
      <c r="X211" s="187">
        <f t="shared" si="82"/>
        <v>3397</v>
      </c>
      <c r="Y211" s="179">
        <f t="shared" si="83"/>
        <v>2.1160000000000001</v>
      </c>
      <c r="AA211" s="70">
        <f t="shared" si="84"/>
        <v>7.7354333524996886</v>
      </c>
      <c r="AB211" s="40" t="s">
        <v>44</v>
      </c>
      <c r="AC211" s="72"/>
      <c r="AD211" s="23"/>
      <c r="AE211" s="187">
        <f t="shared" si="85"/>
        <v>3397</v>
      </c>
      <c r="AF211" s="179">
        <f t="shared" si="86"/>
        <v>2.1160000000000001</v>
      </c>
      <c r="AH211" s="70">
        <f t="shared" si="87"/>
        <v>7.6652847184713506</v>
      </c>
      <c r="AI211" s="40" t="s">
        <v>44</v>
      </c>
      <c r="AJ211" s="72"/>
      <c r="AK211" s="23"/>
      <c r="AL211" s="187">
        <f t="shared" si="88"/>
        <v>3397</v>
      </c>
      <c r="AM211" s="179">
        <f t="shared" si="89"/>
        <v>2.1160000000000001</v>
      </c>
      <c r="AO211" s="70">
        <f t="shared" si="90"/>
        <v>7.589841512182657</v>
      </c>
      <c r="AP211" s="40" t="s">
        <v>44</v>
      </c>
      <c r="AQ211" s="72"/>
      <c r="AR211" s="23"/>
      <c r="AS211" s="187">
        <f t="shared" si="91"/>
        <v>3398</v>
      </c>
      <c r="AT211" s="179">
        <f t="shared" si="92"/>
        <v>2.0249999999999999</v>
      </c>
      <c r="AV211" s="70">
        <f t="shared" si="93"/>
        <v>7.508238774678663</v>
      </c>
      <c r="AW211" s="40" t="s">
        <v>44</v>
      </c>
      <c r="AX211" s="72"/>
      <c r="AY211" s="23"/>
      <c r="AZ211" s="187">
        <f t="shared" si="94"/>
        <v>3398</v>
      </c>
      <c r="BA211" s="179">
        <f t="shared" si="95"/>
        <v>2.0249999999999999</v>
      </c>
      <c r="BC211" s="70">
        <f t="shared" si="96"/>
        <v>7.4193805829186923</v>
      </c>
      <c r="BD211" s="40" t="s">
        <v>44</v>
      </c>
      <c r="BE211" s="72"/>
      <c r="BF211" s="23"/>
      <c r="BG211" s="187">
        <f t="shared" si="97"/>
        <v>3399</v>
      </c>
      <c r="BH211" s="179">
        <f t="shared" si="98"/>
        <v>1.9359999999999999</v>
      </c>
      <c r="BJ211" s="70">
        <f t="shared" si="99"/>
        <v>7.3218497137883558</v>
      </c>
      <c r="BK211" s="40" t="s">
        <v>44</v>
      </c>
      <c r="BL211" s="72"/>
      <c r="BM211" s="23"/>
      <c r="BN211" s="187">
        <f t="shared" si="100"/>
        <v>3400</v>
      </c>
      <c r="BO211" s="179">
        <f t="shared" si="101"/>
        <v>1.849</v>
      </c>
      <c r="BQ211" s="70">
        <f t="shared" si="102"/>
        <v>7.2137683081186417</v>
      </c>
      <c r="BR211" s="40" t="s">
        <v>44</v>
      </c>
      <c r="BS211" s="72"/>
      <c r="BT211" s="23"/>
      <c r="BU211" s="187">
        <f t="shared" si="103"/>
        <v>3401</v>
      </c>
      <c r="BV211" s="179">
        <f t="shared" si="104"/>
        <v>1.764</v>
      </c>
      <c r="BX211" s="70">
        <f t="shared" si="105"/>
        <v>7.0925737159746784</v>
      </c>
      <c r="BY211" s="40" t="s">
        <v>44</v>
      </c>
      <c r="BZ211" s="72"/>
      <c r="CA211" s="23"/>
      <c r="CB211" s="187">
        <f t="shared" si="106"/>
        <v>3403</v>
      </c>
      <c r="CC211" s="179">
        <f t="shared" si="107"/>
        <v>1.6</v>
      </c>
      <c r="CE211" s="70">
        <f t="shared" si="108"/>
        <v>6.9546388648809874</v>
      </c>
      <c r="CF211" s="40" t="s">
        <v>44</v>
      </c>
      <c r="CG211" s="72"/>
      <c r="CH211" s="23"/>
      <c r="CI211" s="187">
        <f t="shared" si="109"/>
        <v>3406</v>
      </c>
      <c r="CJ211" s="179">
        <f t="shared" si="110"/>
        <v>1.369</v>
      </c>
      <c r="CL211" s="70">
        <f t="shared" si="111"/>
        <v>6.7945865808764987</v>
      </c>
      <c r="CM211" s="40" t="s">
        <v>44</v>
      </c>
      <c r="CN211" s="72"/>
      <c r="CO211" s="23"/>
      <c r="CP211" s="187">
        <f t="shared" si="112"/>
        <v>3412</v>
      </c>
      <c r="CQ211" s="179">
        <f t="shared" si="113"/>
        <v>0.96099999999999997</v>
      </c>
      <c r="CS211" s="70">
        <f t="shared" si="114"/>
        <v>6.6039438246004725</v>
      </c>
      <c r="CT211" s="40" t="s">
        <v>44</v>
      </c>
      <c r="CU211" s="72"/>
      <c r="CV211" s="23"/>
      <c r="CW211" s="187">
        <f t="shared" si="115"/>
        <v>3426</v>
      </c>
      <c r="CX211" s="179">
        <f t="shared" si="116"/>
        <v>0.28899999999999998</v>
      </c>
      <c r="CZ211" s="70">
        <f t="shared" si="117"/>
        <v>6.3681871863504922</v>
      </c>
      <c r="DA211" s="40" t="s">
        <v>44</v>
      </c>
      <c r="DB211" s="72"/>
      <c r="DC211" s="23"/>
      <c r="DD211" s="187">
        <f t="shared" si="118"/>
        <v>3538</v>
      </c>
      <c r="DE211" s="179">
        <f t="shared" si="119"/>
        <v>9.0250000000000004</v>
      </c>
    </row>
    <row r="212" spans="1:109" ht="15" customHeight="1">
      <c r="A212" s="21">
        <f t="shared" si="72"/>
        <v>1996</v>
      </c>
      <c r="B212" s="176">
        <f t="shared" si="72"/>
        <v>3307</v>
      </c>
      <c r="C212" s="69">
        <f t="shared" si="73"/>
        <v>8.1037967129817936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3299</v>
      </c>
      <c r="J212" s="180">
        <f t="shared" si="76"/>
        <v>0.24191109767160568</v>
      </c>
      <c r="K212" s="179">
        <f t="shared" si="77"/>
        <v>6.4000000000000001E-2</v>
      </c>
      <c r="M212" s="70">
        <f t="shared" si="78"/>
        <v>8.1037967129817936</v>
      </c>
      <c r="N212" s="27" t="s">
        <v>45</v>
      </c>
      <c r="Q212" s="187">
        <f t="shared" si="79"/>
        <v>3299</v>
      </c>
      <c r="R212" s="179">
        <f t="shared" si="80"/>
        <v>6.4000000000000001E-2</v>
      </c>
      <c r="T212" s="70">
        <f t="shared" si="81"/>
        <v>7.7437032581737535</v>
      </c>
      <c r="U212" s="27" t="s">
        <v>45</v>
      </c>
      <c r="X212" s="187">
        <f t="shared" si="82"/>
        <v>3297</v>
      </c>
      <c r="Y212" s="179">
        <f t="shared" si="83"/>
        <v>0.1</v>
      </c>
      <c r="AA212" s="70">
        <f t="shared" si="84"/>
        <v>7.6741529212816753</v>
      </c>
      <c r="AB212" s="27" t="s">
        <v>45</v>
      </c>
      <c r="AE212" s="187">
        <f t="shared" si="85"/>
        <v>3297</v>
      </c>
      <c r="AF212" s="179">
        <f t="shared" si="86"/>
        <v>0.1</v>
      </c>
      <c r="AH212" s="70">
        <f t="shared" si="87"/>
        <v>7.5994013334158153</v>
      </c>
      <c r="AI212" s="27" t="s">
        <v>45</v>
      </c>
      <c r="AL212" s="187">
        <f t="shared" si="88"/>
        <v>3296</v>
      </c>
      <c r="AM212" s="179">
        <f t="shared" si="89"/>
        <v>0.121</v>
      </c>
      <c r="AO212" s="70">
        <f t="shared" si="90"/>
        <v>7.5186072168152522</v>
      </c>
      <c r="AP212" s="27" t="s">
        <v>45</v>
      </c>
      <c r="AS212" s="187">
        <f t="shared" si="91"/>
        <v>3296</v>
      </c>
      <c r="AT212" s="179">
        <f t="shared" si="92"/>
        <v>0.121</v>
      </c>
      <c r="AV212" s="70">
        <f t="shared" si="93"/>
        <v>7.4307070825459682</v>
      </c>
      <c r="AW212" s="27" t="s">
        <v>45</v>
      </c>
      <c r="AZ212" s="187">
        <f t="shared" si="94"/>
        <v>3295</v>
      </c>
      <c r="BA212" s="179">
        <f t="shared" si="95"/>
        <v>0.14399999999999999</v>
      </c>
      <c r="BC212" s="70">
        <f t="shared" si="96"/>
        <v>7.3343293503005365</v>
      </c>
      <c r="BD212" s="27" t="s">
        <v>45</v>
      </c>
      <c r="BG212" s="187">
        <f t="shared" si="97"/>
        <v>3294</v>
      </c>
      <c r="BH212" s="179">
        <f t="shared" si="98"/>
        <v>0.16900000000000001</v>
      </c>
      <c r="BJ212" s="70">
        <f t="shared" si="99"/>
        <v>7.2276624987286544</v>
      </c>
      <c r="BK212" s="27" t="s">
        <v>45</v>
      </c>
      <c r="BN212" s="187">
        <f t="shared" si="100"/>
        <v>3293</v>
      </c>
      <c r="BO212" s="179">
        <f t="shared" si="101"/>
        <v>0.19600000000000001</v>
      </c>
      <c r="BQ212" s="70">
        <f t="shared" si="102"/>
        <v>7.108244139731541</v>
      </c>
      <c r="BR212" s="27" t="s">
        <v>45</v>
      </c>
      <c r="BU212" s="187">
        <f t="shared" si="103"/>
        <v>3292</v>
      </c>
      <c r="BV212" s="179">
        <f t="shared" si="104"/>
        <v>0.22500000000000001</v>
      </c>
      <c r="BX212" s="70">
        <f t="shared" si="105"/>
        <v>6.9726062513017535</v>
      </c>
      <c r="BY212" s="27" t="s">
        <v>45</v>
      </c>
      <c r="CB212" s="187">
        <f t="shared" si="106"/>
        <v>3291</v>
      </c>
      <c r="CC212" s="179">
        <f t="shared" si="107"/>
        <v>0.25600000000000001</v>
      </c>
      <c r="CE212" s="70">
        <f t="shared" si="108"/>
        <v>6.815639990074331</v>
      </c>
      <c r="CF212" s="27" t="s">
        <v>45</v>
      </c>
      <c r="CI212" s="187">
        <f t="shared" si="109"/>
        <v>3288</v>
      </c>
      <c r="CJ212" s="179">
        <f t="shared" si="110"/>
        <v>0.36099999999999999</v>
      </c>
      <c r="CL212" s="70">
        <f t="shared" si="111"/>
        <v>6.6293632534374485</v>
      </c>
      <c r="CM212" s="27" t="s">
        <v>45</v>
      </c>
      <c r="CP212" s="187">
        <f t="shared" si="112"/>
        <v>3286</v>
      </c>
      <c r="CQ212" s="179">
        <f t="shared" si="113"/>
        <v>0.441</v>
      </c>
      <c r="CS212" s="70">
        <f t="shared" si="114"/>
        <v>6.4002574453088208</v>
      </c>
      <c r="CT212" s="27" t="s">
        <v>45</v>
      </c>
      <c r="CW212" s="187">
        <f t="shared" si="115"/>
        <v>3281</v>
      </c>
      <c r="CX212" s="179">
        <f t="shared" si="116"/>
        <v>0.67600000000000005</v>
      </c>
      <c r="CZ212" s="70">
        <f t="shared" si="117"/>
        <v>6.1025585946135692</v>
      </c>
      <c r="DA212" s="27" t="s">
        <v>45</v>
      </c>
      <c r="DD212" s="187">
        <f t="shared" si="118"/>
        <v>3286</v>
      </c>
      <c r="DE212" s="179">
        <f t="shared" si="119"/>
        <v>0.441</v>
      </c>
    </row>
    <row r="213" spans="1:109" ht="15" customHeight="1">
      <c r="A213" s="21">
        <f t="shared" si="72"/>
        <v>1997</v>
      </c>
      <c r="B213" s="176">
        <f t="shared" si="72"/>
        <v>3239</v>
      </c>
      <c r="C213" s="69">
        <f t="shared" si="73"/>
        <v>8.0830199191713294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3232</v>
      </c>
      <c r="J213" s="180">
        <f t="shared" si="76"/>
        <v>0.21611608521148501</v>
      </c>
      <c r="K213" s="179">
        <f t="shared" si="77"/>
        <v>4.9000000000000002E-2</v>
      </c>
      <c r="M213" s="70">
        <f t="shared" si="78"/>
        <v>8.0830199191713294</v>
      </c>
      <c r="N213" s="73" t="s">
        <v>35</v>
      </c>
      <c r="O213" s="206">
        <v>0</v>
      </c>
      <c r="P213" s="23"/>
      <c r="Q213" s="187">
        <f t="shared" si="79"/>
        <v>3232</v>
      </c>
      <c r="R213" s="179">
        <f t="shared" si="80"/>
        <v>4.9000000000000002E-2</v>
      </c>
      <c r="T213" s="70">
        <f t="shared" si="81"/>
        <v>7.7137846165987547</v>
      </c>
      <c r="U213" s="73" t="s">
        <v>35</v>
      </c>
      <c r="V213" s="206">
        <f>10^U233</f>
        <v>1000</v>
      </c>
      <c r="W213" s="23"/>
      <c r="X213" s="187">
        <f t="shared" si="82"/>
        <v>3229</v>
      </c>
      <c r="Y213" s="179">
        <f t="shared" si="83"/>
        <v>0.1</v>
      </c>
      <c r="AA213" s="70">
        <f t="shared" si="84"/>
        <v>7.6420444028732577</v>
      </c>
      <c r="AB213" s="73" t="s">
        <v>35</v>
      </c>
      <c r="AC213" s="206">
        <f>V213+AB234</f>
        <v>1155</v>
      </c>
      <c r="AD213" s="23"/>
      <c r="AE213" s="187">
        <f t="shared" si="85"/>
        <v>3228</v>
      </c>
      <c r="AF213" s="179">
        <f t="shared" si="86"/>
        <v>0.121</v>
      </c>
      <c r="AH213" s="70">
        <f t="shared" si="87"/>
        <v>7.5647570129057291</v>
      </c>
      <c r="AI213" s="73" t="s">
        <v>35</v>
      </c>
      <c r="AJ213" s="206">
        <f>AC213+AI234</f>
        <v>1310</v>
      </c>
      <c r="AK213" s="23"/>
      <c r="AL213" s="187">
        <f t="shared" si="88"/>
        <v>3228</v>
      </c>
      <c r="AM213" s="179">
        <f t="shared" si="89"/>
        <v>0.121</v>
      </c>
      <c r="AO213" s="70">
        <f t="shared" si="90"/>
        <v>7.4809921628695246</v>
      </c>
      <c r="AP213" s="73" t="s">
        <v>35</v>
      </c>
      <c r="AQ213" s="206">
        <f>AJ213+AP234</f>
        <v>1465</v>
      </c>
      <c r="AR213" s="23"/>
      <c r="AS213" s="187">
        <f t="shared" si="91"/>
        <v>3227</v>
      </c>
      <c r="AT213" s="179">
        <f t="shared" si="92"/>
        <v>0.14399999999999999</v>
      </c>
      <c r="AV213" s="70">
        <f t="shared" si="93"/>
        <v>7.3895639536776354</v>
      </c>
      <c r="AW213" s="73" t="s">
        <v>35</v>
      </c>
      <c r="AX213" s="206">
        <f>AQ213+AW234</f>
        <v>1620</v>
      </c>
      <c r="AY213" s="23"/>
      <c r="AZ213" s="187">
        <f t="shared" si="94"/>
        <v>3226</v>
      </c>
      <c r="BA213" s="179">
        <f t="shared" si="95"/>
        <v>0.16900000000000001</v>
      </c>
      <c r="BC213" s="70">
        <f t="shared" si="96"/>
        <v>7.2889276945212567</v>
      </c>
      <c r="BD213" s="73" t="s">
        <v>35</v>
      </c>
      <c r="BE213" s="206">
        <f>AX213+BD234</f>
        <v>1775</v>
      </c>
      <c r="BF213" s="23"/>
      <c r="BG213" s="187">
        <f t="shared" si="97"/>
        <v>3224</v>
      </c>
      <c r="BH213" s="179">
        <f t="shared" si="98"/>
        <v>0.22500000000000001</v>
      </c>
      <c r="BJ213" s="70">
        <f t="shared" si="99"/>
        <v>7.1770187659099003</v>
      </c>
      <c r="BK213" s="73" t="s">
        <v>35</v>
      </c>
      <c r="BL213" s="206">
        <f>BE213+BK234</f>
        <v>1930</v>
      </c>
      <c r="BM213" s="23"/>
      <c r="BN213" s="187">
        <f t="shared" si="100"/>
        <v>3223</v>
      </c>
      <c r="BO213" s="179">
        <f t="shared" si="101"/>
        <v>0.25600000000000001</v>
      </c>
      <c r="BQ213" s="70">
        <f t="shared" si="102"/>
        <v>7.0509894470680452</v>
      </c>
      <c r="BR213" s="73" t="s">
        <v>35</v>
      </c>
      <c r="BS213" s="206">
        <f>BL213+BR234</f>
        <v>2085</v>
      </c>
      <c r="BT213" s="23"/>
      <c r="BU213" s="187">
        <f t="shared" si="103"/>
        <v>3220</v>
      </c>
      <c r="BV213" s="179">
        <f t="shared" si="104"/>
        <v>0.36099999999999999</v>
      </c>
      <c r="BX213" s="70">
        <f t="shared" si="105"/>
        <v>6.9067547786485539</v>
      </c>
      <c r="BY213" s="73" t="s">
        <v>35</v>
      </c>
      <c r="BZ213" s="206">
        <f>BS213+BY234</f>
        <v>2240</v>
      </c>
      <c r="CA213" s="23"/>
      <c r="CB213" s="187">
        <f t="shared" si="106"/>
        <v>3218</v>
      </c>
      <c r="CC213" s="179">
        <f t="shared" si="107"/>
        <v>0.441</v>
      </c>
      <c r="CE213" s="70">
        <f t="shared" si="108"/>
        <v>6.7381524945959574</v>
      </c>
      <c r="CF213" s="73" t="s">
        <v>35</v>
      </c>
      <c r="CG213" s="206">
        <f>BZ213+CF234</f>
        <v>2395</v>
      </c>
      <c r="CH213" s="23"/>
      <c r="CI213" s="187">
        <f t="shared" si="109"/>
        <v>3214</v>
      </c>
      <c r="CJ213" s="179">
        <f t="shared" si="110"/>
        <v>0.625</v>
      </c>
      <c r="CL213" s="70">
        <f t="shared" si="111"/>
        <v>6.5352412710136587</v>
      </c>
      <c r="CM213" s="73" t="s">
        <v>35</v>
      </c>
      <c r="CN213" s="206">
        <f>CG213+CM234</f>
        <v>2550</v>
      </c>
      <c r="CO213" s="23"/>
      <c r="CP213" s="187">
        <f t="shared" si="112"/>
        <v>3207</v>
      </c>
      <c r="CQ213" s="179">
        <f t="shared" si="113"/>
        <v>1.024</v>
      </c>
      <c r="CS213" s="70">
        <f t="shared" si="114"/>
        <v>6.280395838960195</v>
      </c>
      <c r="CT213" s="73" t="s">
        <v>35</v>
      </c>
      <c r="CU213" s="206">
        <f>CN213+CT234</f>
        <v>2705</v>
      </c>
      <c r="CV213" s="23"/>
      <c r="CW213" s="187">
        <f t="shared" si="115"/>
        <v>3196</v>
      </c>
      <c r="CX213" s="179">
        <f t="shared" si="116"/>
        <v>1.849</v>
      </c>
      <c r="CZ213" s="70">
        <f t="shared" si="117"/>
        <v>5.9375362050824263</v>
      </c>
      <c r="DA213" s="73" t="s">
        <v>35</v>
      </c>
      <c r="DB213" s="206">
        <f>CU213+DA234</f>
        <v>2860</v>
      </c>
      <c r="DC213" s="23"/>
      <c r="DD213" s="187">
        <f t="shared" si="118"/>
        <v>3167</v>
      </c>
      <c r="DE213" s="179">
        <f t="shared" si="119"/>
        <v>5.1840000000000002</v>
      </c>
    </row>
    <row r="214" spans="1:109" ht="15" customHeight="1">
      <c r="A214" s="21">
        <f t="shared" si="72"/>
        <v>1998</v>
      </c>
      <c r="B214" s="176">
        <f t="shared" si="72"/>
        <v>3239</v>
      </c>
      <c r="C214" s="69">
        <f t="shared" si="73"/>
        <v>8.0830199191713294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-7.1421646280925941E-2</v>
      </c>
      <c r="H214" s="23"/>
      <c r="I214" s="179">
        <f t="shared" si="75"/>
        <v>3181</v>
      </c>
      <c r="J214" s="180">
        <f t="shared" si="76"/>
        <v>1.7906761346094473</v>
      </c>
      <c r="K214" s="179">
        <f t="shared" si="77"/>
        <v>3.3639999999999999</v>
      </c>
      <c r="M214" s="70">
        <f t="shared" si="78"/>
        <v>8.0830199191713294</v>
      </c>
      <c r="N214" s="73" t="s">
        <v>30</v>
      </c>
      <c r="O214" s="44">
        <f>INDEX(LINEST(M210:M229,$E210:$E229),1)</f>
        <v>-7.1421646280925941E-2</v>
      </c>
      <c r="P214" s="23"/>
      <c r="Q214" s="187">
        <f t="shared" si="79"/>
        <v>3181</v>
      </c>
      <c r="R214" s="179">
        <f t="shared" si="80"/>
        <v>3.3639999999999999</v>
      </c>
      <c r="T214" s="70">
        <f t="shared" si="81"/>
        <v>7.7137846165987547</v>
      </c>
      <c r="U214" s="73" t="s">
        <v>30</v>
      </c>
      <c r="V214" s="44">
        <f>INDEX(LINEST(T210:T229,$E210:$E229),1)</f>
        <v>-0.10465224988142099</v>
      </c>
      <c r="W214" s="23"/>
      <c r="X214" s="187">
        <f t="shared" si="82"/>
        <v>3177</v>
      </c>
      <c r="Y214" s="179">
        <f t="shared" si="83"/>
        <v>3.8439999999999999</v>
      </c>
      <c r="AA214" s="70">
        <f t="shared" si="84"/>
        <v>7.6420444028732577</v>
      </c>
      <c r="AB214" s="73" t="s">
        <v>30</v>
      </c>
      <c r="AC214" s="44">
        <f>INDEX(LINEST(AA210:AA229,$E210:$E229),1)</f>
        <v>-0.11280362791710516</v>
      </c>
      <c r="AD214" s="23"/>
      <c r="AE214" s="187">
        <f t="shared" si="85"/>
        <v>3177</v>
      </c>
      <c r="AF214" s="179">
        <f t="shared" si="86"/>
        <v>3.8439999999999999</v>
      </c>
      <c r="AH214" s="70">
        <f t="shared" si="87"/>
        <v>7.5647570129057291</v>
      </c>
      <c r="AI214" s="73" t="s">
        <v>30</v>
      </c>
      <c r="AJ214" s="44">
        <f>INDEX(LINEST(AH210:AH229,$E210:$E229),1)</f>
        <v>-0.12234155173827589</v>
      </c>
      <c r="AK214" s="23"/>
      <c r="AL214" s="187">
        <f t="shared" si="88"/>
        <v>3176</v>
      </c>
      <c r="AM214" s="179">
        <f t="shared" si="89"/>
        <v>3.9689999999999999</v>
      </c>
      <c r="AO214" s="70">
        <f t="shared" si="90"/>
        <v>7.4809921628695246</v>
      </c>
      <c r="AP214" s="73" t="s">
        <v>30</v>
      </c>
      <c r="AQ214" s="44">
        <f>INDEX(LINEST(AO210:AO229,$E210:$E229),1)</f>
        <v>-0.1336557800976452</v>
      </c>
      <c r="AR214" s="23"/>
      <c r="AS214" s="187">
        <f t="shared" si="91"/>
        <v>3175</v>
      </c>
      <c r="AT214" s="179">
        <f t="shared" si="92"/>
        <v>4.0960000000000001</v>
      </c>
      <c r="AV214" s="70">
        <f t="shared" si="93"/>
        <v>7.3895639536776354</v>
      </c>
      <c r="AW214" s="73" t="s">
        <v>30</v>
      </c>
      <c r="AX214" s="44">
        <f>INDEX(LINEST(AV210:AV229,$E210:$E229),1)</f>
        <v>-0.14729877831672239</v>
      </c>
      <c r="AY214" s="23"/>
      <c r="AZ214" s="187">
        <f t="shared" si="94"/>
        <v>3174</v>
      </c>
      <c r="BA214" s="179">
        <f t="shared" si="95"/>
        <v>4.2249999999999996</v>
      </c>
      <c r="BC214" s="70">
        <f t="shared" si="96"/>
        <v>7.2889276945212567</v>
      </c>
      <c r="BD214" s="73" t="s">
        <v>30</v>
      </c>
      <c r="BE214" s="44">
        <f>INDEX(LINEST(BC210:BC229,$E210:$E229),1)</f>
        <v>-0.16408158446780027</v>
      </c>
      <c r="BF214" s="23"/>
      <c r="BG214" s="187">
        <f t="shared" si="97"/>
        <v>3172</v>
      </c>
      <c r="BH214" s="179">
        <f t="shared" si="98"/>
        <v>4.4889999999999999</v>
      </c>
      <c r="BJ214" s="70">
        <f t="shared" si="99"/>
        <v>7.1770187659099003</v>
      </c>
      <c r="BK214" s="73" t="s">
        <v>30</v>
      </c>
      <c r="BL214" s="44">
        <f>INDEX(LINEST(BJ210:BJ229,$E210:$E229),1)</f>
        <v>-0.18524756631306954</v>
      </c>
      <c r="BM214" s="23"/>
      <c r="BN214" s="187">
        <f t="shared" si="100"/>
        <v>3170</v>
      </c>
      <c r="BO214" s="179">
        <f t="shared" si="101"/>
        <v>4.7610000000000001</v>
      </c>
      <c r="BQ214" s="70">
        <f t="shared" si="102"/>
        <v>7.0509894470680452</v>
      </c>
      <c r="BR214" s="73" t="s">
        <v>30</v>
      </c>
      <c r="BS214" s="44">
        <f>INDEX(LINEST(BQ210:BQ229,$E210:$E229),1)</f>
        <v>-0.21281093338862789</v>
      </c>
      <c r="BT214" s="23"/>
      <c r="BU214" s="187">
        <f t="shared" si="103"/>
        <v>3168</v>
      </c>
      <c r="BV214" s="179">
        <f t="shared" si="104"/>
        <v>5.0410000000000004</v>
      </c>
      <c r="BX214" s="70">
        <f t="shared" si="105"/>
        <v>6.9067547786485539</v>
      </c>
      <c r="BY214" s="73" t="s">
        <v>30</v>
      </c>
      <c r="BZ214" s="44">
        <f>INDEX(LINEST(BX210:BX229,$E210:$E229),1)</f>
        <v>-0.25028149948363343</v>
      </c>
      <c r="CA214" s="23"/>
      <c r="CB214" s="187">
        <f t="shared" si="106"/>
        <v>3164</v>
      </c>
      <c r="CC214" s="179">
        <f t="shared" si="107"/>
        <v>5.625</v>
      </c>
      <c r="CE214" s="70">
        <f t="shared" si="108"/>
        <v>6.7381524945959574</v>
      </c>
      <c r="CF214" s="73" t="s">
        <v>30</v>
      </c>
      <c r="CG214" s="44">
        <f>INDEX(LINEST(CE210:CE229,$E210:$E229),1)</f>
        <v>-0.30443197119408683</v>
      </c>
      <c r="CH214" s="23"/>
      <c r="CI214" s="187">
        <f t="shared" si="109"/>
        <v>3160</v>
      </c>
      <c r="CJ214" s="179">
        <f t="shared" si="110"/>
        <v>6.2409999999999997</v>
      </c>
      <c r="CL214" s="70">
        <f t="shared" si="111"/>
        <v>6.5352412710136587</v>
      </c>
      <c r="CM214" s="73" t="s">
        <v>30</v>
      </c>
      <c r="CN214" s="44">
        <f>INDEX(LINEST(CL210:CL229,$E210:$E229),1)</f>
        <v>-0.39053467938397796</v>
      </c>
      <c r="CO214" s="23"/>
      <c r="CP214" s="187">
        <f t="shared" si="112"/>
        <v>3153</v>
      </c>
      <c r="CQ214" s="179">
        <f t="shared" si="113"/>
        <v>7.3959999999999999</v>
      </c>
      <c r="CS214" s="70">
        <f t="shared" si="114"/>
        <v>6.280395838960195</v>
      </c>
      <c r="CT214" s="73" t="s">
        <v>30</v>
      </c>
      <c r="CU214" s="44">
        <f>INDEX(LINEST(CS210:CS229,$E210:$E229),1)</f>
        <v>-0.55421821468358312</v>
      </c>
      <c r="CV214" s="23"/>
      <c r="CW214" s="187">
        <f t="shared" si="115"/>
        <v>3139</v>
      </c>
      <c r="CX214" s="179">
        <f t="shared" si="116"/>
        <v>10</v>
      </c>
      <c r="CZ214" s="70">
        <f t="shared" si="117"/>
        <v>5.9375362050824263</v>
      </c>
      <c r="DA214" s="73" t="s">
        <v>30</v>
      </c>
      <c r="DB214" s="44">
        <f>INDEX(LINEST(CZ210:CZ229,$E210:$E229),1)</f>
        <v>-1.1457570307205862</v>
      </c>
      <c r="DC214" s="23"/>
      <c r="DD214" s="187">
        <f t="shared" si="118"/>
        <v>3097</v>
      </c>
      <c r="DE214" s="179">
        <f t="shared" si="119"/>
        <v>20.164000000000001</v>
      </c>
    </row>
    <row r="215" spans="1:109" ht="15" customHeight="1">
      <c r="A215" s="21">
        <f t="shared" si="72"/>
        <v>1999</v>
      </c>
      <c r="B215" s="176">
        <f t="shared" si="72"/>
        <v>3171</v>
      </c>
      <c r="C215" s="69">
        <f t="shared" si="73"/>
        <v>8.0618022745383477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8.1797556370818558</v>
      </c>
      <c r="H215" s="74" t="s">
        <v>46</v>
      </c>
      <c r="I215" s="179">
        <f t="shared" si="75"/>
        <v>3139</v>
      </c>
      <c r="J215" s="180">
        <f t="shared" si="76"/>
        <v>1.009145380006307</v>
      </c>
      <c r="K215" s="179">
        <f t="shared" si="77"/>
        <v>1.024</v>
      </c>
      <c r="M215" s="70">
        <f t="shared" si="78"/>
        <v>8.0618022745383477</v>
      </c>
      <c r="N215" s="73" t="s">
        <v>25</v>
      </c>
      <c r="O215" s="44">
        <f>INDEX(LINEST(M210:M229,$E210:$E229),2)</f>
        <v>8.1797556370818558</v>
      </c>
      <c r="P215" s="74" t="s">
        <v>46</v>
      </c>
      <c r="Q215" s="187">
        <f t="shared" si="79"/>
        <v>3139</v>
      </c>
      <c r="R215" s="179">
        <f t="shared" si="80"/>
        <v>1.024</v>
      </c>
      <c r="T215" s="70">
        <f t="shared" si="81"/>
        <v>7.6829431698782917</v>
      </c>
      <c r="U215" s="73" t="s">
        <v>25</v>
      </c>
      <c r="V215" s="44">
        <f>INDEX(LINEST(T210:T229,$E210:$E229),2)</f>
        <v>7.8543597951851369</v>
      </c>
      <c r="W215" s="74" t="s">
        <v>46</v>
      </c>
      <c r="X215" s="187">
        <f t="shared" si="82"/>
        <v>3136</v>
      </c>
      <c r="Y215" s="179">
        <f t="shared" si="83"/>
        <v>1.2250000000000001</v>
      </c>
      <c r="AA215" s="70">
        <f t="shared" si="84"/>
        <v>7.6088706291912596</v>
      </c>
      <c r="AB215" s="73" t="s">
        <v>25</v>
      </c>
      <c r="AC215" s="44">
        <f>INDEX(LINEST(AA210:AA229,$E210:$E229),2)</f>
        <v>7.7932678885873461</v>
      </c>
      <c r="AD215" s="74" t="s">
        <v>46</v>
      </c>
      <c r="AE215" s="187">
        <f t="shared" si="85"/>
        <v>3136</v>
      </c>
      <c r="AF215" s="179">
        <f t="shared" si="86"/>
        <v>1.2250000000000001</v>
      </c>
      <c r="AH215" s="70">
        <f t="shared" si="87"/>
        <v>7.5288692566422508</v>
      </c>
      <c r="AI215" s="73" t="s">
        <v>25</v>
      </c>
      <c r="AJ215" s="44">
        <f>INDEX(LINEST(AH210:AH229,$E210:$E229),2)</f>
        <v>7.7283891652428514</v>
      </c>
      <c r="AK215" s="74" t="s">
        <v>46</v>
      </c>
      <c r="AL215" s="187">
        <f t="shared" si="88"/>
        <v>3135</v>
      </c>
      <c r="AM215" s="179">
        <f t="shared" si="89"/>
        <v>1.296</v>
      </c>
      <c r="AO215" s="70">
        <f t="shared" si="90"/>
        <v>7.4419067280516247</v>
      </c>
      <c r="AP215" s="73" t="s">
        <v>25</v>
      </c>
      <c r="AQ215" s="44">
        <f>INDEX(LINEST(AO210:AO229,$E210:$E229),2)</f>
        <v>7.6592741604867056</v>
      </c>
      <c r="AR215" s="74" t="s">
        <v>46</v>
      </c>
      <c r="AS215" s="187">
        <f t="shared" si="91"/>
        <v>3134</v>
      </c>
      <c r="AT215" s="179">
        <f t="shared" si="92"/>
        <v>1.369</v>
      </c>
      <c r="AV215" s="70">
        <f t="shared" si="93"/>
        <v>7.3466551631765391</v>
      </c>
      <c r="AW215" s="73" t="s">
        <v>25</v>
      </c>
      <c r="AX215" s="44">
        <f>INDEX(LINEST(AV210:AV229,$E210:$E229),2)</f>
        <v>7.5854128952319124</v>
      </c>
      <c r="AY215" s="74" t="s">
        <v>46</v>
      </c>
      <c r="AZ215" s="187">
        <f t="shared" si="94"/>
        <v>3132</v>
      </c>
      <c r="BA215" s="179">
        <f t="shared" si="95"/>
        <v>1.5209999999999999</v>
      </c>
      <c r="BC215" s="70">
        <f t="shared" si="96"/>
        <v>7.2413662833223178</v>
      </c>
      <c r="BD215" s="73" t="s">
        <v>25</v>
      </c>
      <c r="BE215" s="44">
        <f>INDEX(LINEST(BC210:BC229,$E210:$E229),2)</f>
        <v>7.506243561797624</v>
      </c>
      <c r="BF215" s="74" t="s">
        <v>46</v>
      </c>
      <c r="BG215" s="187">
        <f t="shared" si="97"/>
        <v>3131</v>
      </c>
      <c r="BH215" s="179">
        <f t="shared" si="98"/>
        <v>1.6</v>
      </c>
      <c r="BJ215" s="70">
        <f t="shared" si="99"/>
        <v>7.1236727852046071</v>
      </c>
      <c r="BK215" s="73" t="s">
        <v>25</v>
      </c>
      <c r="BL215" s="44">
        <f>INDEX(LINEST(BJ210:BJ229,$E210:$E229),2)</f>
        <v>7.4211918909167469</v>
      </c>
      <c r="BM215" s="74" t="s">
        <v>46</v>
      </c>
      <c r="BN215" s="187">
        <f t="shared" si="100"/>
        <v>3129</v>
      </c>
      <c r="BO215" s="179">
        <f t="shared" si="101"/>
        <v>1.764</v>
      </c>
      <c r="BQ215" s="70">
        <f t="shared" si="102"/>
        <v>6.9902565004938806</v>
      </c>
      <c r="BR215" s="73" t="s">
        <v>25</v>
      </c>
      <c r="BS215" s="44">
        <f>INDEX(LINEST(BQ210:BQ229,$E210:$E229),2)</f>
        <v>7.3297938931850419</v>
      </c>
      <c r="BT215" s="74" t="s">
        <v>46</v>
      </c>
      <c r="BU215" s="187">
        <f t="shared" si="103"/>
        <v>3127</v>
      </c>
      <c r="BV215" s="179">
        <f t="shared" si="104"/>
        <v>1.9359999999999999</v>
      </c>
      <c r="BX215" s="70">
        <f t="shared" si="105"/>
        <v>6.8362592772770672</v>
      </c>
      <c r="BY215" s="73" t="s">
        <v>25</v>
      </c>
      <c r="BZ215" s="44">
        <f>INDEX(LINEST(BX210:BX229,$E210:$E229),2)</f>
        <v>7.2320574641602864</v>
      </c>
      <c r="CA215" s="74" t="s">
        <v>46</v>
      </c>
      <c r="CB215" s="187">
        <f t="shared" si="106"/>
        <v>3123</v>
      </c>
      <c r="CC215" s="179">
        <f t="shared" si="107"/>
        <v>2.3039999999999998</v>
      </c>
      <c r="CE215" s="70">
        <f t="shared" si="108"/>
        <v>6.654152520183219</v>
      </c>
      <c r="CF215" s="73" t="s">
        <v>25</v>
      </c>
      <c r="CG215" s="44">
        <f>INDEX(LINEST(CE210:CE229,$E210:$E229),2)</f>
        <v>7.1295867227579368</v>
      </c>
      <c r="CH215" s="74" t="s">
        <v>46</v>
      </c>
      <c r="CI215" s="187">
        <f t="shared" si="109"/>
        <v>3119</v>
      </c>
      <c r="CJ215" s="179">
        <f t="shared" si="110"/>
        <v>2.7040000000000002</v>
      </c>
      <c r="CL215" s="70">
        <f t="shared" si="111"/>
        <v>6.4313310819334788</v>
      </c>
      <c r="CM215" s="73" t="s">
        <v>25</v>
      </c>
      <c r="CN215" s="44">
        <f>INDEX(LINEST(CL210:CL229,$E210:$E229),2)</f>
        <v>7.0296465327545326</v>
      </c>
      <c r="CO215" s="74" t="s">
        <v>46</v>
      </c>
      <c r="CP215" s="187">
        <f t="shared" si="112"/>
        <v>3111</v>
      </c>
      <c r="CQ215" s="179">
        <f t="shared" si="113"/>
        <v>3.6</v>
      </c>
      <c r="CS215" s="70">
        <f t="shared" si="114"/>
        <v>6.1441856341256456</v>
      </c>
      <c r="CT215" s="73" t="s">
        <v>25</v>
      </c>
      <c r="CU215" s="44">
        <f>INDEX(LINEST(CS210:CS229,$E210:$E229),2)</f>
        <v>6.9653910622008111</v>
      </c>
      <c r="CV215" s="74" t="s">
        <v>46</v>
      </c>
      <c r="CW215" s="187">
        <f t="shared" si="115"/>
        <v>3097</v>
      </c>
      <c r="CX215" s="179">
        <f t="shared" si="116"/>
        <v>5.476</v>
      </c>
      <c r="CZ215" s="70">
        <f t="shared" si="117"/>
        <v>5.7397929121792339</v>
      </c>
      <c r="DA215" s="73" t="s">
        <v>25</v>
      </c>
      <c r="DB215" s="44">
        <f>INDEX(LINEST(CZ210:CZ229,$E210:$E229),2)</f>
        <v>7.3137686119851475</v>
      </c>
      <c r="DC215" s="74" t="s">
        <v>46</v>
      </c>
      <c r="DD215" s="187">
        <f t="shared" si="118"/>
        <v>3053</v>
      </c>
      <c r="DE215" s="179">
        <f t="shared" si="119"/>
        <v>13.923999999999999</v>
      </c>
    </row>
    <row r="216" spans="1:109" ht="15" customHeight="1">
      <c r="A216" s="21">
        <f t="shared" si="72"/>
        <v>2000</v>
      </c>
      <c r="B216" s="176">
        <f t="shared" si="72"/>
        <v>3140</v>
      </c>
      <c r="C216" s="69">
        <f t="shared" si="73"/>
        <v>8.0519780789022999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3567.9826716288972</v>
      </c>
      <c r="I216" s="179">
        <f t="shared" si="75"/>
        <v>3105</v>
      </c>
      <c r="J216" s="180">
        <f t="shared" si="76"/>
        <v>1.1146496815286624</v>
      </c>
      <c r="K216" s="179">
        <f t="shared" si="77"/>
        <v>1.2250000000000001</v>
      </c>
      <c r="M216" s="70">
        <f t="shared" si="78"/>
        <v>8.0519780789022999</v>
      </c>
      <c r="N216" s="73" t="s">
        <v>29</v>
      </c>
      <c r="O216" s="75">
        <f>EXP(O215)</f>
        <v>3567.9826716288972</v>
      </c>
      <c r="Q216" s="187">
        <f t="shared" si="79"/>
        <v>3105</v>
      </c>
      <c r="R216" s="179">
        <f t="shared" si="80"/>
        <v>1.2250000000000001</v>
      </c>
      <c r="T216" s="70">
        <f t="shared" si="81"/>
        <v>7.6685611080158971</v>
      </c>
      <c r="U216" s="73" t="s">
        <v>29</v>
      </c>
      <c r="V216" s="75">
        <f>EXP(V215)</f>
        <v>2576.9448129318835</v>
      </c>
      <c r="X216" s="187">
        <f t="shared" si="82"/>
        <v>3102</v>
      </c>
      <c r="Y216" s="179">
        <f t="shared" si="83"/>
        <v>1.444</v>
      </c>
      <c r="AA216" s="70">
        <f t="shared" si="84"/>
        <v>7.5933741931212904</v>
      </c>
      <c r="AB216" s="73" t="s">
        <v>29</v>
      </c>
      <c r="AC216" s="75">
        <f>EXP(AC215)</f>
        <v>2424.2267549544163</v>
      </c>
      <c r="AE216" s="187">
        <f t="shared" si="85"/>
        <v>3101</v>
      </c>
      <c r="AF216" s="179">
        <f t="shared" si="86"/>
        <v>1.5209999999999999</v>
      </c>
      <c r="AH216" s="70">
        <f t="shared" si="87"/>
        <v>7.5120712458354664</v>
      </c>
      <c r="AI216" s="73" t="s">
        <v>29</v>
      </c>
      <c r="AJ216" s="75">
        <f>EXP(AJ215)</f>
        <v>2271.9395324375746</v>
      </c>
      <c r="AL216" s="187">
        <f t="shared" si="88"/>
        <v>3101</v>
      </c>
      <c r="AM216" s="179">
        <f t="shared" si="89"/>
        <v>1.5209999999999999</v>
      </c>
      <c r="AO216" s="70">
        <f t="shared" si="90"/>
        <v>7.4235684442591667</v>
      </c>
      <c r="AP216" s="73" t="s">
        <v>29</v>
      </c>
      <c r="AQ216" s="75">
        <f>EXP(AQ215)</f>
        <v>2120.2179319805023</v>
      </c>
      <c r="AS216" s="187">
        <f t="shared" si="91"/>
        <v>3100</v>
      </c>
      <c r="AT216" s="179">
        <f t="shared" si="92"/>
        <v>1.6</v>
      </c>
      <c r="AV216" s="70">
        <f t="shared" si="93"/>
        <v>7.3264656138403224</v>
      </c>
      <c r="AW216" s="73" t="s">
        <v>29</v>
      </c>
      <c r="AX216" s="75">
        <f>EXP(AX215)</f>
        <v>1969.2595639782412</v>
      </c>
      <c r="AZ216" s="187">
        <f t="shared" si="94"/>
        <v>3098</v>
      </c>
      <c r="BA216" s="179">
        <f t="shared" si="95"/>
        <v>1.764</v>
      </c>
      <c r="BC216" s="70">
        <f t="shared" si="96"/>
        <v>7.2189097076190603</v>
      </c>
      <c r="BD216" s="73" t="s">
        <v>29</v>
      </c>
      <c r="BE216" s="75">
        <f>EXP(BE215)</f>
        <v>1819.3663530728672</v>
      </c>
      <c r="BG216" s="187">
        <f t="shared" si="97"/>
        <v>3097</v>
      </c>
      <c r="BH216" s="179">
        <f t="shared" si="98"/>
        <v>1.849</v>
      </c>
      <c r="BJ216" s="70">
        <f t="shared" si="99"/>
        <v>7.0983756385907864</v>
      </c>
      <c r="BK216" s="73" t="s">
        <v>29</v>
      </c>
      <c r="BL216" s="75">
        <f>EXP(BL215)</f>
        <v>1671.023999611326</v>
      </c>
      <c r="BN216" s="187">
        <f t="shared" si="100"/>
        <v>3095</v>
      </c>
      <c r="BO216" s="179">
        <f t="shared" si="101"/>
        <v>2.0249999999999999</v>
      </c>
      <c r="BQ216" s="70">
        <f t="shared" si="102"/>
        <v>6.9612960459101672</v>
      </c>
      <c r="BR216" s="73" t="s">
        <v>29</v>
      </c>
      <c r="BS216" s="75">
        <f>EXP(BS215)</f>
        <v>1525.0674128088349</v>
      </c>
      <c r="BU216" s="187">
        <f t="shared" si="103"/>
        <v>3093</v>
      </c>
      <c r="BV216" s="179">
        <f t="shared" si="104"/>
        <v>2.2090000000000001</v>
      </c>
      <c r="BX216" s="70">
        <f t="shared" si="105"/>
        <v>6.8023947633243109</v>
      </c>
      <c r="BY216" s="73" t="s">
        <v>29</v>
      </c>
      <c r="BZ216" s="75">
        <f>EXP(BZ215)</f>
        <v>1383.0651857774876</v>
      </c>
      <c r="CB216" s="187">
        <f t="shared" si="106"/>
        <v>3090</v>
      </c>
      <c r="CC216" s="179">
        <f t="shared" si="107"/>
        <v>2.5</v>
      </c>
      <c r="CE216" s="70">
        <f t="shared" si="108"/>
        <v>6.6133842183795597</v>
      </c>
      <c r="CF216" s="73" t="s">
        <v>29</v>
      </c>
      <c r="CG216" s="75">
        <f>EXP(CG215)</f>
        <v>1248.3609411228956</v>
      </c>
      <c r="CI216" s="187">
        <f t="shared" si="109"/>
        <v>3085</v>
      </c>
      <c r="CJ216" s="179">
        <f t="shared" si="110"/>
        <v>3.0249999999999999</v>
      </c>
      <c r="CL216" s="70">
        <f t="shared" si="111"/>
        <v>6.3801225368997647</v>
      </c>
      <c r="CM216" s="73" t="s">
        <v>29</v>
      </c>
      <c r="CN216" s="75">
        <f>EXP(CN215)</f>
        <v>1129.6312519634776</v>
      </c>
      <c r="CP216" s="187">
        <f t="shared" si="112"/>
        <v>3078</v>
      </c>
      <c r="CQ216" s="179">
        <f t="shared" si="113"/>
        <v>3.8439999999999999</v>
      </c>
      <c r="CS216" s="70">
        <f t="shared" si="114"/>
        <v>6.0753460310886842</v>
      </c>
      <c r="CT216" s="73" t="s">
        <v>29</v>
      </c>
      <c r="CU216" s="75">
        <f>EXP(CU215)</f>
        <v>1059.3291000045388</v>
      </c>
      <c r="CW216" s="187">
        <f t="shared" si="115"/>
        <v>3065</v>
      </c>
      <c r="CX216" s="179">
        <f t="shared" si="116"/>
        <v>5.625</v>
      </c>
      <c r="CZ216" s="70">
        <f t="shared" si="117"/>
        <v>5.6347896031692493</v>
      </c>
      <c r="DA216" s="73" t="s">
        <v>29</v>
      </c>
      <c r="DB216" s="75">
        <f>EXP(DB215)</f>
        <v>1500.8225627963686</v>
      </c>
      <c r="DD216" s="187">
        <f t="shared" si="118"/>
        <v>3021</v>
      </c>
      <c r="DE216" s="179">
        <f t="shared" si="119"/>
        <v>14.161</v>
      </c>
    </row>
    <row r="217" spans="1:109" ht="15" customHeight="1">
      <c r="A217" s="21">
        <f t="shared" si="72"/>
        <v>2001</v>
      </c>
      <c r="B217" s="176">
        <f t="shared" si="72"/>
        <v>3105</v>
      </c>
      <c r="C217" s="69">
        <f t="shared" si="73"/>
        <v>8.0407689943675784</v>
      </c>
      <c r="D217" s="22">
        <v>8</v>
      </c>
      <c r="E217" s="71">
        <f t="shared" si="74"/>
        <v>2.0794415416798357</v>
      </c>
      <c r="H217" s="23"/>
      <c r="I217" s="179">
        <f t="shared" si="75"/>
        <v>3076</v>
      </c>
      <c r="J217" s="180">
        <f t="shared" si="76"/>
        <v>0.93397745571658608</v>
      </c>
      <c r="K217" s="179">
        <f t="shared" si="77"/>
        <v>0.84099999999999997</v>
      </c>
      <c r="M217" s="70">
        <f t="shared" si="78"/>
        <v>8.0407689943675784</v>
      </c>
      <c r="P217" s="23"/>
      <c r="Q217" s="187">
        <f t="shared" si="79"/>
        <v>3076</v>
      </c>
      <c r="R217" s="179">
        <f t="shared" si="80"/>
        <v>0.84099999999999997</v>
      </c>
      <c r="T217" s="70">
        <f t="shared" si="81"/>
        <v>7.6520707461164816</v>
      </c>
      <c r="W217" s="23"/>
      <c r="X217" s="187">
        <f t="shared" si="82"/>
        <v>3073</v>
      </c>
      <c r="Y217" s="179">
        <f t="shared" si="83"/>
        <v>1.024</v>
      </c>
      <c r="AA217" s="70">
        <f t="shared" si="84"/>
        <v>7.5755846515577927</v>
      </c>
      <c r="AD217" s="23"/>
      <c r="AE217" s="187">
        <f t="shared" si="85"/>
        <v>3072</v>
      </c>
      <c r="AF217" s="179">
        <f t="shared" si="86"/>
        <v>1.089</v>
      </c>
      <c r="AH217" s="70">
        <f t="shared" si="87"/>
        <v>7.4927603009223791</v>
      </c>
      <c r="AK217" s="23"/>
      <c r="AL217" s="187">
        <f t="shared" si="88"/>
        <v>3072</v>
      </c>
      <c r="AM217" s="179">
        <f t="shared" si="89"/>
        <v>1.089</v>
      </c>
      <c r="AO217" s="70">
        <f t="shared" si="90"/>
        <v>7.4024515208182438</v>
      </c>
      <c r="AR217" s="23"/>
      <c r="AS217" s="187">
        <f t="shared" si="91"/>
        <v>3071</v>
      </c>
      <c r="AT217" s="179">
        <f t="shared" si="92"/>
        <v>1.1559999999999999</v>
      </c>
      <c r="AV217" s="70">
        <f t="shared" si="93"/>
        <v>7.3031700512368003</v>
      </c>
      <c r="AY217" s="23"/>
      <c r="AZ217" s="187">
        <f t="shared" si="94"/>
        <v>3070</v>
      </c>
      <c r="BA217" s="179">
        <f t="shared" si="95"/>
        <v>1.2250000000000001</v>
      </c>
      <c r="BC217" s="70">
        <f t="shared" si="96"/>
        <v>7.1929342212157996</v>
      </c>
      <c r="BF217" s="23"/>
      <c r="BG217" s="187">
        <f t="shared" si="97"/>
        <v>3068</v>
      </c>
      <c r="BH217" s="179">
        <f t="shared" si="98"/>
        <v>1.369</v>
      </c>
      <c r="BJ217" s="70">
        <f t="shared" si="99"/>
        <v>7.0690234265782594</v>
      </c>
      <c r="BM217" s="23"/>
      <c r="BN217" s="187">
        <f t="shared" si="100"/>
        <v>3067</v>
      </c>
      <c r="BO217" s="179">
        <f t="shared" si="101"/>
        <v>1.444</v>
      </c>
      <c r="BQ217" s="70">
        <f t="shared" si="102"/>
        <v>6.9275579062783166</v>
      </c>
      <c r="BT217" s="23"/>
      <c r="BU217" s="187">
        <f t="shared" si="103"/>
        <v>3065</v>
      </c>
      <c r="BV217" s="179">
        <f t="shared" si="104"/>
        <v>1.6</v>
      </c>
      <c r="BX217" s="70">
        <f t="shared" si="105"/>
        <v>6.7627295069318789</v>
      </c>
      <c r="CA217" s="23"/>
      <c r="CB217" s="187">
        <f t="shared" si="106"/>
        <v>3062</v>
      </c>
      <c r="CC217" s="179">
        <f t="shared" si="107"/>
        <v>1.849</v>
      </c>
      <c r="CE217" s="70">
        <f t="shared" si="108"/>
        <v>6.5652649700353614</v>
      </c>
      <c r="CH217" s="23"/>
      <c r="CI217" s="187">
        <f t="shared" si="109"/>
        <v>3058</v>
      </c>
      <c r="CJ217" s="179">
        <f t="shared" si="110"/>
        <v>2.2090000000000001</v>
      </c>
      <c r="CL217" s="70">
        <f t="shared" si="111"/>
        <v>6.3189681137464344</v>
      </c>
      <c r="CO217" s="23"/>
      <c r="CP217" s="187">
        <f t="shared" si="112"/>
        <v>3051</v>
      </c>
      <c r="CQ217" s="179">
        <f t="shared" si="113"/>
        <v>2.9159999999999999</v>
      </c>
      <c r="CS217" s="70">
        <f t="shared" si="114"/>
        <v>5.9914645471079817</v>
      </c>
      <c r="CV217" s="23"/>
      <c r="CW217" s="187">
        <f t="shared" si="115"/>
        <v>3040</v>
      </c>
      <c r="CX217" s="179">
        <f t="shared" si="116"/>
        <v>4.2249999999999996</v>
      </c>
      <c r="CZ217" s="70">
        <f t="shared" si="117"/>
        <v>5.5012582105447274</v>
      </c>
      <c r="DC217" s="23"/>
      <c r="DD217" s="187">
        <f t="shared" si="118"/>
        <v>2999</v>
      </c>
      <c r="DE217" s="179">
        <f t="shared" si="119"/>
        <v>11.236000000000001</v>
      </c>
    </row>
    <row r="218" spans="1:109" ht="15" customHeight="1">
      <c r="A218" s="21">
        <f t="shared" si="72"/>
        <v>2002</v>
      </c>
      <c r="B218" s="176">
        <f t="shared" si="72"/>
        <v>2991</v>
      </c>
      <c r="C218" s="69">
        <f t="shared" si="73"/>
        <v>8.0033630586299473</v>
      </c>
      <c r="D218" s="22">
        <v>9</v>
      </c>
      <c r="E218" s="71">
        <f t="shared" si="74"/>
        <v>2.1972245773362196</v>
      </c>
      <c r="I218" s="179">
        <f t="shared" si="75"/>
        <v>3050</v>
      </c>
      <c r="J218" s="180">
        <f t="shared" si="76"/>
        <v>1.972584419926446</v>
      </c>
      <c r="K218" s="179">
        <f t="shared" si="77"/>
        <v>3.4809999999999999</v>
      </c>
      <c r="M218" s="70">
        <f t="shared" si="78"/>
        <v>8.0033630586299473</v>
      </c>
      <c r="Q218" s="187">
        <f t="shared" si="79"/>
        <v>3050</v>
      </c>
      <c r="R218" s="179">
        <f t="shared" si="80"/>
        <v>3.4809999999999999</v>
      </c>
      <c r="T218" s="70">
        <f t="shared" si="81"/>
        <v>7.5963923040641959</v>
      </c>
      <c r="X218" s="187">
        <f t="shared" si="82"/>
        <v>3048</v>
      </c>
      <c r="Y218" s="179">
        <f t="shared" si="83"/>
        <v>3.2490000000000001</v>
      </c>
      <c r="AA218" s="70">
        <f t="shared" si="84"/>
        <v>7.5153445711804361</v>
      </c>
      <c r="AE218" s="187">
        <f t="shared" si="85"/>
        <v>3047</v>
      </c>
      <c r="AF218" s="179">
        <f t="shared" si="86"/>
        <v>3.1360000000000001</v>
      </c>
      <c r="AH218" s="70">
        <f t="shared" si="87"/>
        <v>7.4271441334086159</v>
      </c>
      <c r="AL218" s="187">
        <f t="shared" si="88"/>
        <v>3046</v>
      </c>
      <c r="AM218" s="179">
        <f t="shared" si="89"/>
        <v>3.0249999999999999</v>
      </c>
      <c r="AO218" s="70">
        <f t="shared" si="90"/>
        <v>7.3304052118444023</v>
      </c>
      <c r="AS218" s="187">
        <f t="shared" si="91"/>
        <v>3046</v>
      </c>
      <c r="AT218" s="179">
        <f t="shared" si="92"/>
        <v>3.0249999999999999</v>
      </c>
      <c r="AV218" s="70">
        <f t="shared" si="93"/>
        <v>7.2232956795623142</v>
      </c>
      <c r="AZ218" s="187">
        <f t="shared" si="94"/>
        <v>3045</v>
      </c>
      <c r="BA218" s="179">
        <f t="shared" si="95"/>
        <v>2.9159999999999999</v>
      </c>
      <c r="BC218" s="70">
        <f t="shared" si="96"/>
        <v>7.1033220625261126</v>
      </c>
      <c r="BG218" s="187">
        <f t="shared" si="97"/>
        <v>3044</v>
      </c>
      <c r="BH218" s="179">
        <f t="shared" si="98"/>
        <v>2.8090000000000002</v>
      </c>
      <c r="BJ218" s="70">
        <f t="shared" si="99"/>
        <v>6.9669671386139829</v>
      </c>
      <c r="BN218" s="187">
        <f t="shared" si="100"/>
        <v>3042</v>
      </c>
      <c r="BO218" s="179">
        <f t="shared" si="101"/>
        <v>2.601</v>
      </c>
      <c r="BQ218" s="70">
        <f t="shared" si="102"/>
        <v>6.8090393060429797</v>
      </c>
      <c r="BU218" s="187">
        <f t="shared" si="103"/>
        <v>3040</v>
      </c>
      <c r="BV218" s="179">
        <f t="shared" si="104"/>
        <v>2.4009999999999998</v>
      </c>
      <c r="BX218" s="70">
        <f t="shared" si="105"/>
        <v>6.6214056517641344</v>
      </c>
      <c r="CB218" s="187">
        <f t="shared" si="106"/>
        <v>3038</v>
      </c>
      <c r="CC218" s="179">
        <f t="shared" si="107"/>
        <v>2.2090000000000001</v>
      </c>
      <c r="CE218" s="70">
        <f t="shared" si="108"/>
        <v>6.39024066706535</v>
      </c>
      <c r="CI218" s="187">
        <f t="shared" si="109"/>
        <v>3034</v>
      </c>
      <c r="CJ218" s="179">
        <f t="shared" si="110"/>
        <v>1.849</v>
      </c>
      <c r="CL218" s="70">
        <f t="shared" si="111"/>
        <v>6.089044875446846</v>
      </c>
      <c r="CP218" s="187">
        <f t="shared" si="112"/>
        <v>3029</v>
      </c>
      <c r="CQ218" s="179">
        <f t="shared" si="113"/>
        <v>1.444</v>
      </c>
      <c r="CS218" s="70">
        <f t="shared" si="114"/>
        <v>5.6559918108198524</v>
      </c>
      <c r="CW218" s="187">
        <f t="shared" si="115"/>
        <v>3018</v>
      </c>
      <c r="CX218" s="179">
        <f t="shared" si="116"/>
        <v>0.72899999999999998</v>
      </c>
      <c r="CZ218" s="70">
        <f t="shared" si="117"/>
        <v>4.8751973232011512</v>
      </c>
      <c r="DD218" s="187">
        <f t="shared" si="118"/>
        <v>2981</v>
      </c>
      <c r="DE218" s="179">
        <f t="shared" si="119"/>
        <v>0.1</v>
      </c>
    </row>
    <row r="219" spans="1:109" ht="15" customHeight="1">
      <c r="A219" s="21">
        <f t="shared" si="72"/>
        <v>2003</v>
      </c>
      <c r="B219" s="176">
        <f t="shared" si="72"/>
        <v>2916</v>
      </c>
      <c r="C219" s="69">
        <f t="shared" si="73"/>
        <v>7.977968093128549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0.93848688949671755</v>
      </c>
      <c r="I219" s="179">
        <f t="shared" si="75"/>
        <v>3027</v>
      </c>
      <c r="J219" s="180">
        <f t="shared" si="76"/>
        <v>3.8065843621399176</v>
      </c>
      <c r="K219" s="179">
        <f t="shared" si="77"/>
        <v>12.321</v>
      </c>
      <c r="M219" s="70">
        <f t="shared" si="78"/>
        <v>7.977968093128549</v>
      </c>
      <c r="N219" s="23" t="s">
        <v>36</v>
      </c>
      <c r="O219" s="44">
        <f>Q209</f>
        <v>0.93848688949671755</v>
      </c>
      <c r="Q219" s="187">
        <f t="shared" si="79"/>
        <v>3027</v>
      </c>
      <c r="R219" s="179">
        <f t="shared" si="80"/>
        <v>12.321</v>
      </c>
      <c r="T219" s="70">
        <f t="shared" si="81"/>
        <v>7.5579949585308057</v>
      </c>
      <c r="U219" s="23" t="s">
        <v>36</v>
      </c>
      <c r="V219" s="44">
        <f>X209</f>
        <v>0.93643020624959172</v>
      </c>
      <c r="X219" s="187">
        <f t="shared" si="82"/>
        <v>3025</v>
      </c>
      <c r="Y219" s="179">
        <f t="shared" si="83"/>
        <v>11.881</v>
      </c>
      <c r="AA219" s="70">
        <f t="shared" si="84"/>
        <v>7.4736371084962059</v>
      </c>
      <c r="AB219" s="23" t="s">
        <v>36</v>
      </c>
      <c r="AC219" s="44">
        <f>AE209</f>
        <v>0.93588195115514627</v>
      </c>
      <c r="AE219" s="187">
        <f t="shared" si="85"/>
        <v>3025</v>
      </c>
      <c r="AF219" s="179">
        <f t="shared" si="86"/>
        <v>11.881</v>
      </c>
      <c r="AH219" s="70">
        <f t="shared" si="87"/>
        <v>7.381501894506707</v>
      </c>
      <c r="AI219" s="23" t="s">
        <v>36</v>
      </c>
      <c r="AJ219" s="44">
        <f>AL209</f>
        <v>0.93540261501307442</v>
      </c>
      <c r="AL219" s="187">
        <f t="shared" si="88"/>
        <v>3024</v>
      </c>
      <c r="AM219" s="179">
        <f t="shared" si="89"/>
        <v>11.664</v>
      </c>
      <c r="AO219" s="70">
        <f t="shared" si="90"/>
        <v>7.2800082528841878</v>
      </c>
      <c r="AP219" s="23" t="s">
        <v>36</v>
      </c>
      <c r="AQ219" s="44">
        <f>AS209</f>
        <v>0.93436310783402765</v>
      </c>
      <c r="AS219" s="187">
        <f t="shared" si="91"/>
        <v>3024</v>
      </c>
      <c r="AT219" s="179">
        <f t="shared" si="92"/>
        <v>11.664</v>
      </c>
      <c r="AV219" s="70">
        <f t="shared" si="93"/>
        <v>7.1670378769122198</v>
      </c>
      <c r="AW219" s="23" t="s">
        <v>36</v>
      </c>
      <c r="AX219" s="44">
        <f>AZ209</f>
        <v>0.93322513399473683</v>
      </c>
      <c r="AZ219" s="187">
        <f t="shared" si="94"/>
        <v>3023</v>
      </c>
      <c r="BA219" s="179">
        <f t="shared" si="95"/>
        <v>11.449</v>
      </c>
      <c r="BC219" s="70">
        <f t="shared" si="96"/>
        <v>7.0396603498620758</v>
      </c>
      <c r="BD219" s="23" t="s">
        <v>36</v>
      </c>
      <c r="BE219" s="44">
        <f>BG209</f>
        <v>0.93178466030033813</v>
      </c>
      <c r="BG219" s="187">
        <f t="shared" si="97"/>
        <v>3022</v>
      </c>
      <c r="BH219" s="179">
        <f t="shared" si="98"/>
        <v>11.236000000000001</v>
      </c>
      <c r="BJ219" s="70">
        <f t="shared" si="99"/>
        <v>6.8936563546026353</v>
      </c>
      <c r="BK219" s="23" t="s">
        <v>36</v>
      </c>
      <c r="BL219" s="44">
        <f>BN209</f>
        <v>0.92987261514971165</v>
      </c>
      <c r="BN219" s="187">
        <f t="shared" si="100"/>
        <v>3021</v>
      </c>
      <c r="BO219" s="179">
        <f t="shared" si="101"/>
        <v>11.025</v>
      </c>
      <c r="BQ219" s="70">
        <f t="shared" si="102"/>
        <v>6.7226297948554485</v>
      </c>
      <c r="BR219" s="23" t="s">
        <v>36</v>
      </c>
      <c r="BS219" s="44">
        <f>BU209</f>
        <v>0.92724236301512919</v>
      </c>
      <c r="BU219" s="187">
        <f t="shared" si="103"/>
        <v>3019</v>
      </c>
      <c r="BV219" s="179">
        <f t="shared" si="104"/>
        <v>10.609</v>
      </c>
      <c r="BX219" s="70">
        <f t="shared" si="105"/>
        <v>6.5161930760429643</v>
      </c>
      <c r="BY219" s="23" t="s">
        <v>36</v>
      </c>
      <c r="BZ219" s="44">
        <f>CB209</f>
        <v>0.9225319164769582</v>
      </c>
      <c r="CB219" s="187">
        <f t="shared" si="106"/>
        <v>3017</v>
      </c>
      <c r="CC219" s="179">
        <f t="shared" si="107"/>
        <v>10.201000000000001</v>
      </c>
      <c r="CE219" s="70">
        <f t="shared" si="108"/>
        <v>6.2557500417533669</v>
      </c>
      <c r="CF219" s="23" t="s">
        <v>36</v>
      </c>
      <c r="CG219" s="44">
        <f>CI209</f>
        <v>0.91506055712403178</v>
      </c>
      <c r="CI219" s="187">
        <f t="shared" si="109"/>
        <v>3014</v>
      </c>
      <c r="CJ219" s="179">
        <f t="shared" si="110"/>
        <v>9.6039999999999992</v>
      </c>
      <c r="CL219" s="70">
        <f t="shared" si="111"/>
        <v>5.9026333334013659</v>
      </c>
      <c r="CM219" s="23" t="s">
        <v>36</v>
      </c>
      <c r="CN219" s="44">
        <f>CP209</f>
        <v>0.8998639863734198</v>
      </c>
      <c r="CP219" s="187">
        <f t="shared" si="112"/>
        <v>3010</v>
      </c>
      <c r="CQ219" s="179">
        <f t="shared" si="113"/>
        <v>8.8360000000000003</v>
      </c>
      <c r="CS219" s="70">
        <f t="shared" si="114"/>
        <v>5.3518581334760666</v>
      </c>
      <c r="CT219" s="23" t="s">
        <v>36</v>
      </c>
      <c r="CU219" s="44">
        <f>CW209</f>
        <v>0.86479107426792401</v>
      </c>
      <c r="CW219" s="187">
        <f t="shared" si="115"/>
        <v>3001</v>
      </c>
      <c r="CX219" s="179">
        <f t="shared" si="116"/>
        <v>7.2249999999999996</v>
      </c>
      <c r="CZ219" s="70">
        <f t="shared" si="117"/>
        <v>4.0253516907351496</v>
      </c>
      <c r="DA219" s="23" t="s">
        <v>36</v>
      </c>
      <c r="DB219" s="44">
        <f>DD209</f>
        <v>0.69413350513980554</v>
      </c>
      <c r="DD219" s="187">
        <f t="shared" si="118"/>
        <v>2967</v>
      </c>
      <c r="DE219" s="179">
        <f t="shared" si="119"/>
        <v>2.601</v>
      </c>
    </row>
    <row r="220" spans="1:109" ht="15" customHeight="1">
      <c r="A220" s="21">
        <f t="shared" si="72"/>
        <v>2004</v>
      </c>
      <c r="B220" s="176">
        <f t="shared" si="72"/>
        <v>2946</v>
      </c>
      <c r="C220" s="69">
        <f t="shared" si="73"/>
        <v>7.9882035970225758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41.823</v>
      </c>
      <c r="I220" s="179">
        <f t="shared" si="75"/>
        <v>3006</v>
      </c>
      <c r="J220" s="180">
        <f t="shared" si="76"/>
        <v>2.0366598778004072</v>
      </c>
      <c r="K220" s="179">
        <f t="shared" si="77"/>
        <v>3.6</v>
      </c>
      <c r="M220" s="70">
        <f t="shared" si="78"/>
        <v>7.9882035970225758</v>
      </c>
      <c r="N220" s="23" t="s">
        <v>37</v>
      </c>
      <c r="O220" s="200">
        <f>SUM(R210:R229)</f>
        <v>41.823</v>
      </c>
      <c r="Q220" s="187">
        <f t="shared" si="79"/>
        <v>3006</v>
      </c>
      <c r="R220" s="179">
        <f t="shared" si="80"/>
        <v>3.6</v>
      </c>
      <c r="T220" s="70">
        <f t="shared" si="81"/>
        <v>7.5735312627459503</v>
      </c>
      <c r="U220" s="23" t="s">
        <v>37</v>
      </c>
      <c r="V220" s="200">
        <f>SUM(Y210:Y229)</f>
        <v>43.262</v>
      </c>
      <c r="X220" s="187">
        <f t="shared" si="82"/>
        <v>3005</v>
      </c>
      <c r="Y220" s="179">
        <f t="shared" si="83"/>
        <v>3.4809999999999999</v>
      </c>
      <c r="AA220" s="70">
        <f t="shared" si="84"/>
        <v>7.4905294020607114</v>
      </c>
      <c r="AB220" s="23" t="s">
        <v>37</v>
      </c>
      <c r="AC220" s="200">
        <f>SUM(AF210:AF229)</f>
        <v>43.648000000000003</v>
      </c>
      <c r="AE220" s="187">
        <f t="shared" si="85"/>
        <v>3005</v>
      </c>
      <c r="AF220" s="179">
        <f t="shared" si="86"/>
        <v>3.4809999999999999</v>
      </c>
      <c r="AH220" s="70">
        <f t="shared" si="87"/>
        <v>7.4000095171626921</v>
      </c>
      <c r="AI220" s="23" t="s">
        <v>37</v>
      </c>
      <c r="AJ220" s="200">
        <f>SUM(AM210:AM229)</f>
        <v>44.001999999999981</v>
      </c>
      <c r="AL220" s="187">
        <f t="shared" si="88"/>
        <v>3004</v>
      </c>
      <c r="AM220" s="179">
        <f t="shared" si="89"/>
        <v>3.3639999999999999</v>
      </c>
      <c r="AO220" s="70">
        <f t="shared" si="90"/>
        <v>7.300472814267799</v>
      </c>
      <c r="AP220" s="23" t="s">
        <v>37</v>
      </c>
      <c r="AQ220" s="200">
        <f>SUM(AT210:AT229)</f>
        <v>44.736999999999995</v>
      </c>
      <c r="AS220" s="187">
        <f t="shared" si="91"/>
        <v>3004</v>
      </c>
      <c r="AT220" s="179">
        <f t="shared" si="92"/>
        <v>3.3639999999999999</v>
      </c>
      <c r="AV220" s="70">
        <f t="shared" si="93"/>
        <v>7.1899221707458079</v>
      </c>
      <c r="AW220" s="23" t="s">
        <v>37</v>
      </c>
      <c r="AX220" s="200">
        <f>SUM(BA210:BA229)</f>
        <v>45.564000000000007</v>
      </c>
      <c r="AZ220" s="187">
        <f t="shared" si="94"/>
        <v>3003</v>
      </c>
      <c r="BA220" s="179">
        <f t="shared" si="95"/>
        <v>3.2490000000000001</v>
      </c>
      <c r="BC220" s="70">
        <f t="shared" si="96"/>
        <v>7.0656133635977172</v>
      </c>
      <c r="BD220" s="23" t="s">
        <v>37</v>
      </c>
      <c r="BE220" s="200">
        <f>SUM(BH210:BH229)</f>
        <v>46.620000000000012</v>
      </c>
      <c r="BG220" s="187">
        <f t="shared" si="97"/>
        <v>3003</v>
      </c>
      <c r="BH220" s="179">
        <f t="shared" si="98"/>
        <v>3.2490000000000001</v>
      </c>
      <c r="BJ220" s="70">
        <f t="shared" si="99"/>
        <v>6.9236286281384274</v>
      </c>
      <c r="BK220" s="23" t="s">
        <v>37</v>
      </c>
      <c r="BL220" s="200">
        <f>SUM(BO210:BO229)</f>
        <v>48.064</v>
      </c>
      <c r="BN220" s="187">
        <f t="shared" si="100"/>
        <v>3002</v>
      </c>
      <c r="BO220" s="179">
        <f t="shared" si="101"/>
        <v>3.1360000000000001</v>
      </c>
      <c r="BQ220" s="70">
        <f t="shared" si="102"/>
        <v>6.7580945044277305</v>
      </c>
      <c r="BR220" s="23" t="s">
        <v>37</v>
      </c>
      <c r="BS220" s="200">
        <f>SUM(BV210:BV229)</f>
        <v>50.094000000000001</v>
      </c>
      <c r="BU220" s="187">
        <f t="shared" si="103"/>
        <v>3001</v>
      </c>
      <c r="BV220" s="179">
        <f t="shared" si="104"/>
        <v>3.0249999999999999</v>
      </c>
      <c r="BX220" s="70">
        <f t="shared" si="105"/>
        <v>6.5596152374932419</v>
      </c>
      <c r="BY220" s="23" t="s">
        <v>37</v>
      </c>
      <c r="BZ220" s="200">
        <f>SUM(CC210:CC229)</f>
        <v>53.849000000000004</v>
      </c>
      <c r="CB220" s="187">
        <f t="shared" si="106"/>
        <v>2999</v>
      </c>
      <c r="CC220" s="179">
        <f t="shared" si="107"/>
        <v>2.8090000000000002</v>
      </c>
      <c r="CE220" s="70">
        <f t="shared" si="108"/>
        <v>6.3117348091529148</v>
      </c>
      <c r="CF220" s="23" t="s">
        <v>37</v>
      </c>
      <c r="CG220" s="200">
        <f>SUM(CJ210:CJ229)</f>
        <v>60.174999999999997</v>
      </c>
      <c r="CI220" s="187">
        <f t="shared" si="109"/>
        <v>2997</v>
      </c>
      <c r="CJ220" s="179">
        <f t="shared" si="110"/>
        <v>2.601</v>
      </c>
      <c r="CL220" s="70">
        <f t="shared" si="111"/>
        <v>5.9814142112544806</v>
      </c>
      <c r="CM220" s="23" t="s">
        <v>37</v>
      </c>
      <c r="CN220" s="200">
        <f>SUM(CQ210:CQ229)</f>
        <v>74.489000000000004</v>
      </c>
      <c r="CP220" s="187">
        <f t="shared" si="112"/>
        <v>2993</v>
      </c>
      <c r="CQ220" s="179">
        <f t="shared" si="113"/>
        <v>2.2090000000000001</v>
      </c>
      <c r="CS220" s="70">
        <f t="shared" si="114"/>
        <v>5.4847969334906548</v>
      </c>
      <c r="CT220" s="23" t="s">
        <v>37</v>
      </c>
      <c r="CU220" s="200">
        <f>SUM(CX210:CX229)</f>
        <v>117.25599999999999</v>
      </c>
      <c r="CW220" s="187">
        <f t="shared" si="115"/>
        <v>2985</v>
      </c>
      <c r="CX220" s="179">
        <f t="shared" si="116"/>
        <v>1.5209999999999999</v>
      </c>
      <c r="CZ220" s="70">
        <f t="shared" si="117"/>
        <v>4.4543472962535073</v>
      </c>
      <c r="DA220" s="23" t="s">
        <v>37</v>
      </c>
      <c r="DB220" s="200">
        <f>SUM(DE210:DE229)</f>
        <v>829.04899999999986</v>
      </c>
      <c r="DD220" s="187">
        <f t="shared" si="118"/>
        <v>2956</v>
      </c>
      <c r="DE220" s="179">
        <f t="shared" si="119"/>
        <v>0.1</v>
      </c>
    </row>
    <row r="221" spans="1:109" ht="15" customHeight="1">
      <c r="A221" s="21">
        <f t="shared" si="72"/>
        <v>2005</v>
      </c>
      <c r="B221" s="176">
        <f t="shared" si="72"/>
        <v>3031</v>
      </c>
      <c r="C221" s="69">
        <f t="shared" si="73"/>
        <v>8.0166478770578031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13.149000000000001</v>
      </c>
      <c r="I221" s="179">
        <f t="shared" si="75"/>
        <v>2988</v>
      </c>
      <c r="J221" s="180">
        <f t="shared" si="76"/>
        <v>1.4186737050478391</v>
      </c>
      <c r="K221" s="179">
        <f t="shared" si="77"/>
        <v>1.849</v>
      </c>
      <c r="M221" s="70">
        <f t="shared" si="78"/>
        <v>8.0166478770578031</v>
      </c>
      <c r="O221" s="76"/>
      <c r="Q221" s="187">
        <f t="shared" si="79"/>
        <v>2988</v>
      </c>
      <c r="R221" s="179">
        <f t="shared" si="80"/>
        <v>1.849</v>
      </c>
      <c r="T221" s="70">
        <f t="shared" si="81"/>
        <v>7.616283561580385</v>
      </c>
      <c r="V221" s="76"/>
      <c r="X221" s="187">
        <f t="shared" si="82"/>
        <v>2987</v>
      </c>
      <c r="Y221" s="179">
        <f t="shared" si="83"/>
        <v>1.9359999999999999</v>
      </c>
      <c r="AA221" s="70">
        <f t="shared" si="84"/>
        <v>7.53689712956617</v>
      </c>
      <c r="AC221" s="76"/>
      <c r="AE221" s="187">
        <f t="shared" si="85"/>
        <v>2987</v>
      </c>
      <c r="AF221" s="179">
        <f t="shared" si="86"/>
        <v>1.9359999999999999</v>
      </c>
      <c r="AH221" s="70">
        <f t="shared" si="87"/>
        <v>7.4506607962115394</v>
      </c>
      <c r="AJ221" s="76"/>
      <c r="AL221" s="187">
        <f t="shared" si="88"/>
        <v>2986</v>
      </c>
      <c r="AM221" s="179">
        <f t="shared" si="89"/>
        <v>2.0249999999999999</v>
      </c>
      <c r="AO221" s="70">
        <f t="shared" si="90"/>
        <v>7.3562798765507482</v>
      </c>
      <c r="AQ221" s="76"/>
      <c r="AS221" s="187">
        <f t="shared" si="91"/>
        <v>2986</v>
      </c>
      <c r="AT221" s="179">
        <f t="shared" si="92"/>
        <v>2.0249999999999999</v>
      </c>
      <c r="AV221" s="70">
        <f t="shared" si="93"/>
        <v>7.2520539518528144</v>
      </c>
      <c r="AX221" s="76"/>
      <c r="AZ221" s="187">
        <f t="shared" si="94"/>
        <v>2986</v>
      </c>
      <c r="BA221" s="179">
        <f t="shared" si="95"/>
        <v>2.0249999999999999</v>
      </c>
      <c r="BC221" s="70">
        <f t="shared" si="96"/>
        <v>7.1356873470281439</v>
      </c>
      <c r="BE221" s="76"/>
      <c r="BG221" s="187">
        <f t="shared" si="97"/>
        <v>2985</v>
      </c>
      <c r="BH221" s="179">
        <f t="shared" si="98"/>
        <v>2.1160000000000001</v>
      </c>
      <c r="BJ221" s="70">
        <f t="shared" si="99"/>
        <v>7.0039741367226798</v>
      </c>
      <c r="BL221" s="76"/>
      <c r="BN221" s="187">
        <f t="shared" si="100"/>
        <v>2985</v>
      </c>
      <c r="BO221" s="179">
        <f t="shared" si="101"/>
        <v>2.1160000000000001</v>
      </c>
      <c r="BQ221" s="70">
        <f t="shared" si="102"/>
        <v>6.852242569051878</v>
      </c>
      <c r="BS221" s="76"/>
      <c r="BU221" s="187">
        <f t="shared" si="103"/>
        <v>2984</v>
      </c>
      <c r="BV221" s="179">
        <f t="shared" si="104"/>
        <v>2.2090000000000001</v>
      </c>
      <c r="BX221" s="70">
        <f t="shared" si="105"/>
        <v>6.6732979677676543</v>
      </c>
      <c r="BZ221" s="76"/>
      <c r="CB221" s="187">
        <f t="shared" si="106"/>
        <v>2983</v>
      </c>
      <c r="CC221" s="179">
        <f t="shared" si="107"/>
        <v>2.3039999999999998</v>
      </c>
      <c r="CE221" s="70">
        <f t="shared" si="108"/>
        <v>6.4551985633401223</v>
      </c>
      <c r="CG221" s="76"/>
      <c r="CI221" s="187">
        <f t="shared" si="109"/>
        <v>2981</v>
      </c>
      <c r="CJ221" s="179">
        <f t="shared" si="110"/>
        <v>2.5</v>
      </c>
      <c r="CL221" s="70">
        <f t="shared" si="111"/>
        <v>6.1758672701057611</v>
      </c>
      <c r="CN221" s="76"/>
      <c r="CP221" s="187">
        <f t="shared" si="112"/>
        <v>2978</v>
      </c>
      <c r="CQ221" s="179">
        <f t="shared" si="113"/>
        <v>2.8090000000000002</v>
      </c>
      <c r="CS221" s="70">
        <f t="shared" si="114"/>
        <v>5.7868973813667077</v>
      </c>
      <c r="CU221" s="76"/>
      <c r="CW221" s="187">
        <f t="shared" si="115"/>
        <v>2972</v>
      </c>
      <c r="CX221" s="179">
        <f t="shared" si="116"/>
        <v>3.4809999999999999</v>
      </c>
      <c r="CZ221" s="70">
        <f t="shared" si="117"/>
        <v>5.1416635565026603</v>
      </c>
      <c r="DB221" s="76"/>
      <c r="DD221" s="187">
        <f t="shared" si="118"/>
        <v>2947</v>
      </c>
      <c r="DE221" s="179">
        <f t="shared" si="119"/>
        <v>7.056</v>
      </c>
    </row>
    <row r="222" spans="1:109" ht="15" customHeight="1">
      <c r="A222" s="21">
        <f t="shared" si="72"/>
        <v>2006</v>
      </c>
      <c r="B222" s="176">
        <f t="shared" si="72"/>
        <v>2956</v>
      </c>
      <c r="C222" s="69">
        <f t="shared" si="73"/>
        <v>7.9915922820680922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1.178134834604021</v>
      </c>
      <c r="I222" s="179">
        <f t="shared" si="75"/>
        <v>2971</v>
      </c>
      <c r="J222" s="180">
        <f t="shared" si="76"/>
        <v>0.50744248985115026</v>
      </c>
      <c r="K222" s="179">
        <f t="shared" si="77"/>
        <v>0.22500000000000001</v>
      </c>
      <c r="M222" s="70">
        <f t="shared" si="78"/>
        <v>7.9915922820680922</v>
      </c>
      <c r="Q222" s="187">
        <f t="shared" si="79"/>
        <v>2971</v>
      </c>
      <c r="R222" s="179">
        <f t="shared" si="80"/>
        <v>0.22500000000000001</v>
      </c>
      <c r="T222" s="70">
        <f t="shared" si="81"/>
        <v>7.5786568505947622</v>
      </c>
      <c r="X222" s="187">
        <f t="shared" si="82"/>
        <v>2970</v>
      </c>
      <c r="Y222" s="179">
        <f t="shared" si="83"/>
        <v>0.19600000000000001</v>
      </c>
      <c r="AA222" s="70">
        <f t="shared" si="84"/>
        <v>7.4960973451759561</v>
      </c>
      <c r="AE222" s="187">
        <f t="shared" si="85"/>
        <v>2970</v>
      </c>
      <c r="AF222" s="179">
        <f t="shared" si="86"/>
        <v>0.19600000000000001</v>
      </c>
      <c r="AH222" s="70">
        <f t="shared" si="87"/>
        <v>7.4061033812370152</v>
      </c>
      <c r="AL222" s="187">
        <f t="shared" si="88"/>
        <v>2970</v>
      </c>
      <c r="AM222" s="179">
        <f t="shared" si="89"/>
        <v>0.19600000000000001</v>
      </c>
      <c r="AO222" s="70">
        <f t="shared" si="90"/>
        <v>7.307202314764738</v>
      </c>
      <c r="AS222" s="187">
        <f t="shared" si="91"/>
        <v>2970</v>
      </c>
      <c r="AT222" s="179">
        <f t="shared" si="92"/>
        <v>0.19600000000000001</v>
      </c>
      <c r="AV222" s="70">
        <f t="shared" si="93"/>
        <v>7.1974353540965907</v>
      </c>
      <c r="AZ222" s="187">
        <f t="shared" si="94"/>
        <v>2970</v>
      </c>
      <c r="BA222" s="179">
        <f t="shared" si="95"/>
        <v>0.19600000000000001</v>
      </c>
      <c r="BC222" s="70">
        <f t="shared" si="96"/>
        <v>7.0741168161973622</v>
      </c>
      <c r="BG222" s="187">
        <f t="shared" si="97"/>
        <v>2969</v>
      </c>
      <c r="BH222" s="179">
        <f t="shared" si="98"/>
        <v>0.16900000000000001</v>
      </c>
      <c r="BJ222" s="70">
        <f t="shared" si="99"/>
        <v>6.9334230257307148</v>
      </c>
      <c r="BN222" s="187">
        <f t="shared" si="100"/>
        <v>2969</v>
      </c>
      <c r="BO222" s="179">
        <f t="shared" si="101"/>
        <v>0.16900000000000001</v>
      </c>
      <c r="BQ222" s="70">
        <f t="shared" si="102"/>
        <v>6.7696419768525029</v>
      </c>
      <c r="BU222" s="187">
        <f t="shared" si="103"/>
        <v>2969</v>
      </c>
      <c r="BV222" s="179">
        <f t="shared" si="104"/>
        <v>0.16900000000000001</v>
      </c>
      <c r="BX222" s="70">
        <f t="shared" si="105"/>
        <v>6.5736801669606457</v>
      </c>
      <c r="CB222" s="187">
        <f t="shared" si="106"/>
        <v>2968</v>
      </c>
      <c r="CC222" s="179">
        <f t="shared" si="107"/>
        <v>0.14399999999999999</v>
      </c>
      <c r="CE222" s="70">
        <f t="shared" si="108"/>
        <v>6.329720905522696</v>
      </c>
      <c r="CI222" s="187">
        <f t="shared" si="109"/>
        <v>2967</v>
      </c>
      <c r="CJ222" s="179">
        <f t="shared" si="110"/>
        <v>0.121</v>
      </c>
      <c r="CL222" s="70">
        <f t="shared" si="111"/>
        <v>6.0063531596017325</v>
      </c>
      <c r="CP222" s="187">
        <f t="shared" si="112"/>
        <v>2965</v>
      </c>
      <c r="CQ222" s="179">
        <f t="shared" si="113"/>
        <v>8.1000000000000003E-2</v>
      </c>
      <c r="CS222" s="70">
        <f t="shared" si="114"/>
        <v>5.5254529391317835</v>
      </c>
      <c r="CW222" s="187">
        <f t="shared" si="115"/>
        <v>2961</v>
      </c>
      <c r="CX222" s="179">
        <f t="shared" si="116"/>
        <v>2.5000000000000001E-2</v>
      </c>
      <c r="CZ222" s="70">
        <f t="shared" si="117"/>
        <v>4.5643481914678361</v>
      </c>
      <c r="DD222" s="187">
        <f t="shared" si="118"/>
        <v>2939</v>
      </c>
      <c r="DE222" s="179">
        <f t="shared" si="119"/>
        <v>0.28899999999999998</v>
      </c>
    </row>
    <row r="223" spans="1:109" ht="15" customHeight="1">
      <c r="A223" s="21">
        <f t="shared" si="72"/>
        <v>2007</v>
      </c>
      <c r="B223" s="176">
        <f t="shared" si="72"/>
        <v>2962</v>
      </c>
      <c r="C223" s="69">
        <f t="shared" si="73"/>
        <v>7.9936199948277444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0.92854794714692424</v>
      </c>
      <c r="I223" s="179">
        <f t="shared" si="75"/>
        <v>2955</v>
      </c>
      <c r="J223" s="180">
        <f t="shared" si="76"/>
        <v>0.2363268062120189</v>
      </c>
      <c r="K223" s="179">
        <f t="shared" si="77"/>
        <v>4.9000000000000002E-2</v>
      </c>
      <c r="M223" s="70">
        <f t="shared" si="78"/>
        <v>7.9936199948277444</v>
      </c>
      <c r="Q223" s="187">
        <f t="shared" si="79"/>
        <v>2955</v>
      </c>
      <c r="R223" s="179">
        <f t="shared" si="80"/>
        <v>4.9000000000000002E-2</v>
      </c>
      <c r="T223" s="70">
        <f t="shared" si="81"/>
        <v>7.581719640125308</v>
      </c>
      <c r="X223" s="187">
        <f t="shared" si="82"/>
        <v>2955</v>
      </c>
      <c r="Y223" s="179">
        <f t="shared" si="83"/>
        <v>4.9000000000000002E-2</v>
      </c>
      <c r="AA223" s="70">
        <f t="shared" si="84"/>
        <v>7.4994232905922287</v>
      </c>
      <c r="AE223" s="187">
        <f t="shared" si="85"/>
        <v>2955</v>
      </c>
      <c r="AF223" s="179">
        <f t="shared" si="86"/>
        <v>4.9000000000000002E-2</v>
      </c>
      <c r="AH223" s="70">
        <f t="shared" si="87"/>
        <v>7.4097419540809231</v>
      </c>
      <c r="AL223" s="187">
        <f t="shared" si="88"/>
        <v>2955</v>
      </c>
      <c r="AM223" s="179">
        <f t="shared" si="89"/>
        <v>4.9000000000000002E-2</v>
      </c>
      <c r="AO223" s="70">
        <f t="shared" si="90"/>
        <v>7.3112183844196288</v>
      </c>
      <c r="AS223" s="187">
        <f t="shared" si="91"/>
        <v>2955</v>
      </c>
      <c r="AT223" s="179">
        <f t="shared" si="92"/>
        <v>4.9000000000000002E-2</v>
      </c>
      <c r="AV223" s="70">
        <f t="shared" si="93"/>
        <v>7.2019163175316274</v>
      </c>
      <c r="AZ223" s="187">
        <f t="shared" si="94"/>
        <v>2955</v>
      </c>
      <c r="BA223" s="179">
        <f t="shared" si="95"/>
        <v>4.9000000000000002E-2</v>
      </c>
      <c r="BC223" s="70">
        <f t="shared" si="96"/>
        <v>7.0791843946096682</v>
      </c>
      <c r="BG223" s="187">
        <f t="shared" si="97"/>
        <v>2955</v>
      </c>
      <c r="BH223" s="179">
        <f t="shared" si="98"/>
        <v>4.9000000000000002E-2</v>
      </c>
      <c r="BJ223" s="70">
        <f t="shared" si="99"/>
        <v>6.9392539460415081</v>
      </c>
      <c r="BN223" s="187">
        <f t="shared" si="100"/>
        <v>2955</v>
      </c>
      <c r="BO223" s="179">
        <f t="shared" si="101"/>
        <v>4.9000000000000002E-2</v>
      </c>
      <c r="BQ223" s="70">
        <f t="shared" si="102"/>
        <v>6.776506992372183</v>
      </c>
      <c r="BU223" s="187">
        <f t="shared" si="103"/>
        <v>2955</v>
      </c>
      <c r="BV223" s="179">
        <f t="shared" si="104"/>
        <v>4.9000000000000002E-2</v>
      </c>
      <c r="BX223" s="70">
        <f t="shared" si="105"/>
        <v>6.5820251388928259</v>
      </c>
      <c r="CB223" s="187">
        <f t="shared" si="106"/>
        <v>2954</v>
      </c>
      <c r="CC223" s="179">
        <f t="shared" si="107"/>
        <v>6.4000000000000001E-2</v>
      </c>
      <c r="CE223" s="70">
        <f t="shared" si="108"/>
        <v>6.3403593037277517</v>
      </c>
      <c r="CI223" s="187">
        <f t="shared" si="109"/>
        <v>2954</v>
      </c>
      <c r="CJ223" s="179">
        <f t="shared" si="110"/>
        <v>6.4000000000000001E-2</v>
      </c>
      <c r="CL223" s="70">
        <f t="shared" si="111"/>
        <v>6.0210233493495267</v>
      </c>
      <c r="CP223" s="187">
        <f t="shared" si="112"/>
        <v>2953</v>
      </c>
      <c r="CQ223" s="179">
        <f t="shared" si="113"/>
        <v>8.1000000000000003E-2</v>
      </c>
      <c r="CS223" s="70">
        <f t="shared" si="114"/>
        <v>5.5490760848952201</v>
      </c>
      <c r="CW223" s="187">
        <f t="shared" si="115"/>
        <v>2950</v>
      </c>
      <c r="CX223" s="179">
        <f t="shared" si="116"/>
        <v>0.14399999999999999</v>
      </c>
      <c r="CZ223" s="70">
        <f t="shared" si="117"/>
        <v>4.6249728132842707</v>
      </c>
      <c r="DD223" s="187">
        <f t="shared" si="118"/>
        <v>2933</v>
      </c>
      <c r="DE223" s="179">
        <f t="shared" si="119"/>
        <v>0.84099999999999997</v>
      </c>
    </row>
    <row r="224" spans="1:109" ht="15" customHeight="1">
      <c r="A224" s="21">
        <f t="shared" si="72"/>
        <v>2008</v>
      </c>
      <c r="B224" s="176">
        <f t="shared" si="72"/>
        <v>2967</v>
      </c>
      <c r="C224" s="69">
        <f t="shared" si="73"/>
        <v>7.9953066202908216</v>
      </c>
      <c r="D224" s="22">
        <v>15</v>
      </c>
      <c r="E224" s="71">
        <f t="shared" si="74"/>
        <v>2.7080502011022101</v>
      </c>
      <c r="I224" s="179">
        <f t="shared" si="75"/>
        <v>2941</v>
      </c>
      <c r="J224" s="180">
        <f t="shared" si="76"/>
        <v>0.87630603302999655</v>
      </c>
      <c r="K224" s="179">
        <f t="shared" si="77"/>
        <v>0.67600000000000005</v>
      </c>
      <c r="M224" s="70">
        <f t="shared" si="78"/>
        <v>7.9953066202908216</v>
      </c>
      <c r="Q224" s="187">
        <f t="shared" si="79"/>
        <v>2941</v>
      </c>
      <c r="R224" s="179">
        <f t="shared" si="80"/>
        <v>0.67600000000000005</v>
      </c>
      <c r="T224" s="70">
        <f t="shared" si="81"/>
        <v>7.5842648183890589</v>
      </c>
      <c r="X224" s="187">
        <f t="shared" si="82"/>
        <v>2941</v>
      </c>
      <c r="Y224" s="179">
        <f t="shared" si="83"/>
        <v>0.67600000000000005</v>
      </c>
      <c r="AA224" s="70">
        <f t="shared" si="84"/>
        <v>7.5021864866029242</v>
      </c>
      <c r="AE224" s="187">
        <f t="shared" si="85"/>
        <v>2941</v>
      </c>
      <c r="AF224" s="179">
        <f t="shared" si="86"/>
        <v>0.67600000000000005</v>
      </c>
      <c r="AH224" s="70">
        <f t="shared" si="87"/>
        <v>7.4127640174265625</v>
      </c>
      <c r="AL224" s="187">
        <f t="shared" si="88"/>
        <v>2941</v>
      </c>
      <c r="AM224" s="179">
        <f t="shared" si="89"/>
        <v>0.67600000000000005</v>
      </c>
      <c r="AO224" s="70">
        <f t="shared" si="90"/>
        <v>7.3145528323240798</v>
      </c>
      <c r="AS224" s="187">
        <f t="shared" si="91"/>
        <v>2941</v>
      </c>
      <c r="AT224" s="179">
        <f t="shared" si="92"/>
        <v>0.67600000000000005</v>
      </c>
      <c r="AV224" s="70">
        <f t="shared" si="93"/>
        <v>7.2056351764103637</v>
      </c>
      <c r="AZ224" s="187">
        <f t="shared" si="94"/>
        <v>2941</v>
      </c>
      <c r="BA224" s="179">
        <f t="shared" si="95"/>
        <v>0.67600000000000005</v>
      </c>
      <c r="BC224" s="70">
        <f t="shared" si="96"/>
        <v>7.0833878476252954</v>
      </c>
      <c r="BG224" s="187">
        <f t="shared" si="97"/>
        <v>2942</v>
      </c>
      <c r="BH224" s="179">
        <f t="shared" si="98"/>
        <v>0.625</v>
      </c>
      <c r="BJ224" s="70">
        <f t="shared" si="99"/>
        <v>6.9440872082295275</v>
      </c>
      <c r="BN224" s="187">
        <f t="shared" si="100"/>
        <v>2942</v>
      </c>
      <c r="BO224" s="179">
        <f t="shared" si="101"/>
        <v>0.625</v>
      </c>
      <c r="BQ224" s="70">
        <f t="shared" si="102"/>
        <v>6.7821920560067914</v>
      </c>
      <c r="BU224" s="187">
        <f t="shared" si="103"/>
        <v>2942</v>
      </c>
      <c r="BV224" s="179">
        <f t="shared" si="104"/>
        <v>0.625</v>
      </c>
      <c r="BX224" s="70">
        <f t="shared" si="105"/>
        <v>6.5889264775335192</v>
      </c>
      <c r="CB224" s="187">
        <f t="shared" si="106"/>
        <v>2942</v>
      </c>
      <c r="CC224" s="179">
        <f t="shared" si="107"/>
        <v>0.625</v>
      </c>
      <c r="CE224" s="70">
        <f t="shared" si="108"/>
        <v>6.3491389913797978</v>
      </c>
      <c r="CI224" s="187">
        <f t="shared" si="109"/>
        <v>2942</v>
      </c>
      <c r="CJ224" s="179">
        <f t="shared" si="110"/>
        <v>0.625</v>
      </c>
      <c r="CL224" s="70">
        <f t="shared" si="111"/>
        <v>6.0330862217988015</v>
      </c>
      <c r="CP224" s="187">
        <f t="shared" si="112"/>
        <v>2942</v>
      </c>
      <c r="CQ224" s="179">
        <f t="shared" si="113"/>
        <v>0.625</v>
      </c>
      <c r="CS224" s="70">
        <f t="shared" si="114"/>
        <v>5.5683445037610966</v>
      </c>
      <c r="CW224" s="187">
        <f t="shared" si="115"/>
        <v>2941</v>
      </c>
      <c r="CX224" s="179">
        <f t="shared" si="116"/>
        <v>0.67600000000000005</v>
      </c>
      <c r="CZ224" s="70">
        <f t="shared" si="117"/>
        <v>4.6728288344619058</v>
      </c>
      <c r="DD224" s="187">
        <f t="shared" si="118"/>
        <v>2927</v>
      </c>
      <c r="DE224" s="179">
        <f t="shared" si="119"/>
        <v>1.6</v>
      </c>
    </row>
    <row r="225" spans="1:109" ht="15" customHeight="1">
      <c r="A225" s="21">
        <f t="shared" si="72"/>
        <v>2009</v>
      </c>
      <c r="B225" s="176">
        <f t="shared" si="72"/>
        <v>2891</v>
      </c>
      <c r="C225" s="69">
        <f t="shared" si="73"/>
        <v>7.9693577420163457</v>
      </c>
      <c r="D225" s="22">
        <v>16</v>
      </c>
      <c r="E225" s="71">
        <f t="shared" si="74"/>
        <v>2.7725887222397811</v>
      </c>
      <c r="I225" s="179">
        <f t="shared" si="75"/>
        <v>2927</v>
      </c>
      <c r="J225" s="180">
        <f t="shared" si="76"/>
        <v>1.2452438602559668</v>
      </c>
      <c r="K225" s="179">
        <f t="shared" si="77"/>
        <v>1.296</v>
      </c>
      <c r="M225" s="70">
        <f t="shared" si="78"/>
        <v>7.9693577420163457</v>
      </c>
      <c r="Q225" s="187">
        <f t="shared" si="79"/>
        <v>2927</v>
      </c>
      <c r="R225" s="179">
        <f t="shared" si="80"/>
        <v>1.296</v>
      </c>
      <c r="T225" s="70">
        <f t="shared" si="81"/>
        <v>7.5448610686584576</v>
      </c>
      <c r="X225" s="187">
        <f t="shared" si="82"/>
        <v>2928</v>
      </c>
      <c r="Y225" s="179">
        <f t="shared" si="83"/>
        <v>1.369</v>
      </c>
      <c r="AA225" s="70">
        <f t="shared" si="84"/>
        <v>7.4593388952202959</v>
      </c>
      <c r="AE225" s="187">
        <f t="shared" si="85"/>
        <v>2928</v>
      </c>
      <c r="AF225" s="179">
        <f t="shared" si="86"/>
        <v>1.369</v>
      </c>
      <c r="AH225" s="70">
        <f t="shared" si="87"/>
        <v>7.3658128372094724</v>
      </c>
      <c r="AL225" s="187">
        <f t="shared" si="88"/>
        <v>2928</v>
      </c>
      <c r="AM225" s="179">
        <f t="shared" si="89"/>
        <v>1.369</v>
      </c>
      <c r="AO225" s="70">
        <f t="shared" si="90"/>
        <v>7.2626286009742413</v>
      </c>
      <c r="AS225" s="187">
        <f t="shared" si="91"/>
        <v>2929</v>
      </c>
      <c r="AT225" s="179">
        <f t="shared" si="92"/>
        <v>1.444</v>
      </c>
      <c r="AV225" s="70">
        <f t="shared" si="93"/>
        <v>7.1475592711894542</v>
      </c>
      <c r="AZ225" s="187">
        <f t="shared" si="94"/>
        <v>2929</v>
      </c>
      <c r="BA225" s="179">
        <f t="shared" si="95"/>
        <v>1.444</v>
      </c>
      <c r="BC225" s="70">
        <f t="shared" si="96"/>
        <v>7.0175061429412562</v>
      </c>
      <c r="BG225" s="187">
        <f t="shared" si="97"/>
        <v>2929</v>
      </c>
      <c r="BH225" s="179">
        <f t="shared" si="98"/>
        <v>1.444</v>
      </c>
      <c r="BJ225" s="70">
        <f t="shared" si="99"/>
        <v>6.8679744089702925</v>
      </c>
      <c r="BN225" s="187">
        <f t="shared" si="100"/>
        <v>2930</v>
      </c>
      <c r="BO225" s="179">
        <f t="shared" si="101"/>
        <v>1.5209999999999999</v>
      </c>
      <c r="BQ225" s="70">
        <f t="shared" si="102"/>
        <v>6.692083742506628</v>
      </c>
      <c r="BU225" s="187">
        <f t="shared" si="103"/>
        <v>2930</v>
      </c>
      <c r="BV225" s="179">
        <f t="shared" si="104"/>
        <v>1.5209999999999999</v>
      </c>
      <c r="BX225" s="70">
        <f t="shared" si="105"/>
        <v>6.4785096422085688</v>
      </c>
      <c r="CB225" s="187">
        <f t="shared" si="106"/>
        <v>2931</v>
      </c>
      <c r="CC225" s="179">
        <f t="shared" si="107"/>
        <v>1.6</v>
      </c>
      <c r="CE225" s="70">
        <f t="shared" si="108"/>
        <v>6.2065759267249279</v>
      </c>
      <c r="CI225" s="187">
        <f t="shared" si="109"/>
        <v>2932</v>
      </c>
      <c r="CJ225" s="179">
        <f t="shared" si="110"/>
        <v>1.681</v>
      </c>
      <c r="CL225" s="70">
        <f t="shared" si="111"/>
        <v>5.8318824772835169</v>
      </c>
      <c r="CP225" s="187">
        <f t="shared" si="112"/>
        <v>2933</v>
      </c>
      <c r="CQ225" s="179">
        <f t="shared" si="113"/>
        <v>1.764</v>
      </c>
      <c r="CS225" s="70">
        <f t="shared" si="114"/>
        <v>5.2257466737132017</v>
      </c>
      <c r="CW225" s="187">
        <f t="shared" si="115"/>
        <v>2933</v>
      </c>
      <c r="CX225" s="179">
        <f t="shared" si="116"/>
        <v>1.764</v>
      </c>
      <c r="CZ225" s="70">
        <f t="shared" si="117"/>
        <v>3.4339872044851463</v>
      </c>
      <c r="DD225" s="187">
        <f t="shared" si="118"/>
        <v>2923</v>
      </c>
      <c r="DE225" s="179">
        <f t="shared" si="119"/>
        <v>1.024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2987</v>
      </c>
      <c r="C226" s="69">
        <f t="shared" si="73"/>
        <v>8.0020248182161104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2914</v>
      </c>
      <c r="J226" s="180">
        <f t="shared" si="76"/>
        <v>2.4439236692333441</v>
      </c>
      <c r="K226" s="179">
        <f t="shared" si="77"/>
        <v>5.3289999999999997</v>
      </c>
      <c r="M226" s="70">
        <f t="shared" si="78"/>
        <v>8.0020248182161104</v>
      </c>
      <c r="N226" s="52"/>
      <c r="P226" s="77"/>
      <c r="Q226" s="187">
        <f t="shared" si="79"/>
        <v>2914</v>
      </c>
      <c r="R226" s="179">
        <f t="shared" si="80"/>
        <v>5.3289999999999997</v>
      </c>
      <c r="T226" s="70">
        <f t="shared" si="81"/>
        <v>7.5943812425518171</v>
      </c>
      <c r="U226" s="52"/>
      <c r="W226" s="77"/>
      <c r="X226" s="187">
        <f t="shared" si="82"/>
        <v>2916</v>
      </c>
      <c r="Y226" s="179">
        <f t="shared" si="83"/>
        <v>5.0410000000000004</v>
      </c>
      <c r="AA226" s="70">
        <f t="shared" si="84"/>
        <v>7.5131635452340753</v>
      </c>
      <c r="AB226" s="52"/>
      <c r="AD226" s="77"/>
      <c r="AE226" s="187">
        <f t="shared" si="85"/>
        <v>2916</v>
      </c>
      <c r="AF226" s="179">
        <f t="shared" si="86"/>
        <v>5.0410000000000004</v>
      </c>
      <c r="AH226" s="70">
        <f t="shared" si="87"/>
        <v>7.4247617618232091</v>
      </c>
      <c r="AI226" s="52"/>
      <c r="AK226" s="77"/>
      <c r="AL226" s="187">
        <f t="shared" si="88"/>
        <v>2916</v>
      </c>
      <c r="AM226" s="179">
        <f t="shared" si="89"/>
        <v>5.0410000000000004</v>
      </c>
      <c r="AO226" s="70">
        <f t="shared" si="90"/>
        <v>7.3277805384216315</v>
      </c>
      <c r="AP226" s="52"/>
      <c r="AR226" s="77"/>
      <c r="AS226" s="187">
        <f t="shared" si="91"/>
        <v>2917</v>
      </c>
      <c r="AT226" s="179">
        <f t="shared" si="92"/>
        <v>4.9000000000000004</v>
      </c>
      <c r="AV226" s="70">
        <f t="shared" si="93"/>
        <v>7.2203738367239492</v>
      </c>
      <c r="AW226" s="52"/>
      <c r="AY226" s="77"/>
      <c r="AZ226" s="187">
        <f t="shared" si="94"/>
        <v>2917</v>
      </c>
      <c r="BA226" s="179">
        <f t="shared" si="95"/>
        <v>4.9000000000000004</v>
      </c>
      <c r="BC226" s="70">
        <f t="shared" si="96"/>
        <v>7.1000271666292596</v>
      </c>
      <c r="BD226" s="52"/>
      <c r="BF226" s="77"/>
      <c r="BG226" s="187">
        <f t="shared" si="97"/>
        <v>2918</v>
      </c>
      <c r="BH226" s="179">
        <f t="shared" si="98"/>
        <v>4.7610000000000001</v>
      </c>
      <c r="BJ226" s="70">
        <f t="shared" si="99"/>
        <v>6.9631899858702377</v>
      </c>
      <c r="BK226" s="52"/>
      <c r="BM226" s="77"/>
      <c r="BN226" s="187">
        <f t="shared" si="100"/>
        <v>2919</v>
      </c>
      <c r="BO226" s="179">
        <f t="shared" si="101"/>
        <v>4.6239999999999997</v>
      </c>
      <c r="BQ226" s="70">
        <f t="shared" si="102"/>
        <v>6.804614520062624</v>
      </c>
      <c r="BR226" s="52"/>
      <c r="BT226" s="77"/>
      <c r="BU226" s="187">
        <f t="shared" si="103"/>
        <v>2920</v>
      </c>
      <c r="BV226" s="179">
        <f t="shared" si="104"/>
        <v>4.4889999999999999</v>
      </c>
      <c r="BX226" s="70">
        <f t="shared" si="105"/>
        <v>6.6160651851328174</v>
      </c>
      <c r="BY226" s="52"/>
      <c r="CA226" s="77"/>
      <c r="CB226" s="187">
        <f t="shared" si="106"/>
        <v>2921</v>
      </c>
      <c r="CC226" s="179">
        <f t="shared" si="107"/>
        <v>4.3559999999999999</v>
      </c>
      <c r="CE226" s="70">
        <f t="shared" si="108"/>
        <v>6.3835066348840055</v>
      </c>
      <c r="CF226" s="52"/>
      <c r="CH226" s="77"/>
      <c r="CI226" s="187">
        <f t="shared" si="109"/>
        <v>2922</v>
      </c>
      <c r="CJ226" s="179">
        <f t="shared" si="110"/>
        <v>4.2249999999999996</v>
      </c>
      <c r="CL226" s="70">
        <f t="shared" si="111"/>
        <v>6.0799331950955899</v>
      </c>
      <c r="CM226" s="52"/>
      <c r="CO226" s="77"/>
      <c r="CP226" s="187">
        <f t="shared" si="112"/>
        <v>2924</v>
      </c>
      <c r="CQ226" s="179">
        <f t="shared" si="113"/>
        <v>3.9689999999999999</v>
      </c>
      <c r="CS226" s="70">
        <f t="shared" si="114"/>
        <v>5.6419070709381138</v>
      </c>
      <c r="CT226" s="52"/>
      <c r="CV226" s="77"/>
      <c r="CW226" s="187">
        <f t="shared" si="115"/>
        <v>2925</v>
      </c>
      <c r="CX226" s="179">
        <f t="shared" si="116"/>
        <v>3.8439999999999999</v>
      </c>
      <c r="CZ226" s="70">
        <f t="shared" si="117"/>
        <v>4.8441870864585912</v>
      </c>
      <c r="DA226" s="52"/>
      <c r="DC226" s="77"/>
      <c r="DD226" s="187">
        <f t="shared" si="118"/>
        <v>2918</v>
      </c>
      <c r="DE226" s="179">
        <f t="shared" si="119"/>
        <v>4.7610000000000001</v>
      </c>
    </row>
    <row r="227" spans="1:109" ht="15" customHeight="1">
      <c r="A227" s="21">
        <f t="shared" si="120"/>
        <v>2011</v>
      </c>
      <c r="B227" s="176">
        <f t="shared" si="120"/>
        <v>2897</v>
      </c>
      <c r="C227" s="69">
        <f t="shared" si="73"/>
        <v>7.9714309977693505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2902</v>
      </c>
      <c r="J227" s="180">
        <f t="shared" si="76"/>
        <v>0.17259233690024164</v>
      </c>
      <c r="K227" s="179">
        <f t="shared" si="77"/>
        <v>2.5000000000000001E-2</v>
      </c>
      <c r="M227" s="70">
        <f t="shared" si="78"/>
        <v>7.9714309977693505</v>
      </c>
      <c r="N227" s="52"/>
      <c r="O227" s="27"/>
      <c r="P227" s="77"/>
      <c r="Q227" s="187">
        <f t="shared" si="79"/>
        <v>2902</v>
      </c>
      <c r="R227" s="179">
        <f t="shared" si="80"/>
        <v>2.5000000000000001E-2</v>
      </c>
      <c r="T227" s="70">
        <f t="shared" si="81"/>
        <v>7.5480289699350145</v>
      </c>
      <c r="U227" s="52"/>
      <c r="V227" s="27"/>
      <c r="W227" s="77"/>
      <c r="X227" s="187">
        <f t="shared" si="82"/>
        <v>2904</v>
      </c>
      <c r="Y227" s="179">
        <f t="shared" si="83"/>
        <v>4.9000000000000002E-2</v>
      </c>
      <c r="AA227" s="70">
        <f t="shared" si="84"/>
        <v>7.4627891574124483</v>
      </c>
      <c r="AB227" s="52"/>
      <c r="AC227" s="27"/>
      <c r="AD227" s="77"/>
      <c r="AE227" s="187">
        <f t="shared" si="85"/>
        <v>2905</v>
      </c>
      <c r="AF227" s="179">
        <f t="shared" si="86"/>
        <v>6.4000000000000001E-2</v>
      </c>
      <c r="AH227" s="70">
        <f t="shared" si="87"/>
        <v>7.3696007205264094</v>
      </c>
      <c r="AI227" s="52"/>
      <c r="AJ227" s="27"/>
      <c r="AK227" s="77"/>
      <c r="AL227" s="187">
        <f t="shared" si="88"/>
        <v>2905</v>
      </c>
      <c r="AM227" s="179">
        <f t="shared" si="89"/>
        <v>6.4000000000000001E-2</v>
      </c>
      <c r="AO227" s="70">
        <f t="shared" si="90"/>
        <v>7.2668273475205911</v>
      </c>
      <c r="AP227" s="52"/>
      <c r="AQ227" s="27"/>
      <c r="AR227" s="77"/>
      <c r="AS227" s="187">
        <f t="shared" si="91"/>
        <v>2906</v>
      </c>
      <c r="AT227" s="179">
        <f t="shared" si="92"/>
        <v>8.1000000000000003E-2</v>
      </c>
      <c r="AV227" s="70">
        <f t="shared" si="93"/>
        <v>7.1522688560325394</v>
      </c>
      <c r="AW227" s="52"/>
      <c r="AX227" s="27"/>
      <c r="AY227" s="77"/>
      <c r="AZ227" s="187">
        <f t="shared" si="94"/>
        <v>2906</v>
      </c>
      <c r="BA227" s="179">
        <f t="shared" si="95"/>
        <v>8.1000000000000003E-2</v>
      </c>
      <c r="BC227" s="70">
        <f t="shared" si="96"/>
        <v>7.0228680860826413</v>
      </c>
      <c r="BD227" s="52"/>
      <c r="BE227" s="27"/>
      <c r="BF227" s="77"/>
      <c r="BG227" s="187">
        <f t="shared" si="97"/>
        <v>2907</v>
      </c>
      <c r="BH227" s="179">
        <f t="shared" si="98"/>
        <v>0.1</v>
      </c>
      <c r="BJ227" s="70">
        <f t="shared" si="99"/>
        <v>6.8741984954532942</v>
      </c>
      <c r="BK227" s="52"/>
      <c r="BL227" s="27"/>
      <c r="BM227" s="77"/>
      <c r="BN227" s="187">
        <f t="shared" si="100"/>
        <v>2908</v>
      </c>
      <c r="BO227" s="179">
        <f t="shared" si="101"/>
        <v>0.121</v>
      </c>
      <c r="BQ227" s="70">
        <f t="shared" si="102"/>
        <v>6.6995003401616779</v>
      </c>
      <c r="BR227" s="52"/>
      <c r="BS227" s="27"/>
      <c r="BT227" s="77"/>
      <c r="BU227" s="187">
        <f t="shared" si="103"/>
        <v>2909</v>
      </c>
      <c r="BV227" s="179">
        <f t="shared" si="104"/>
        <v>0.14399999999999999</v>
      </c>
      <c r="BX227" s="70">
        <f t="shared" si="105"/>
        <v>6.4876840184846101</v>
      </c>
      <c r="BY227" s="52"/>
      <c r="BZ227" s="27"/>
      <c r="CA227" s="77"/>
      <c r="CB227" s="187">
        <f t="shared" si="106"/>
        <v>2911</v>
      </c>
      <c r="CC227" s="179">
        <f t="shared" si="107"/>
        <v>0.19600000000000001</v>
      </c>
      <c r="CE227" s="70">
        <f t="shared" si="108"/>
        <v>6.2186001196917289</v>
      </c>
      <c r="CF227" s="52"/>
      <c r="CG227" s="27"/>
      <c r="CH227" s="77"/>
      <c r="CI227" s="187">
        <f t="shared" si="109"/>
        <v>2913</v>
      </c>
      <c r="CJ227" s="179">
        <f t="shared" si="110"/>
        <v>0.25600000000000001</v>
      </c>
      <c r="CL227" s="70">
        <f t="shared" si="111"/>
        <v>5.8493247799468593</v>
      </c>
      <c r="CM227" s="52"/>
      <c r="CN227" s="27"/>
      <c r="CO227" s="77"/>
      <c r="CP227" s="187">
        <f t="shared" si="112"/>
        <v>2915</v>
      </c>
      <c r="CQ227" s="179">
        <f t="shared" si="113"/>
        <v>0.32400000000000001</v>
      </c>
      <c r="CS227" s="70">
        <f t="shared" si="114"/>
        <v>5.2574953720277815</v>
      </c>
      <c r="CT227" s="52"/>
      <c r="CU227" s="27"/>
      <c r="CV227" s="77"/>
      <c r="CW227" s="187">
        <f t="shared" si="115"/>
        <v>2918</v>
      </c>
      <c r="CX227" s="179">
        <f t="shared" si="116"/>
        <v>0.441</v>
      </c>
      <c r="CZ227" s="70">
        <f t="shared" si="117"/>
        <v>3.6109179126442243</v>
      </c>
      <c r="DA227" s="52"/>
      <c r="DB227" s="27"/>
      <c r="DC227" s="77"/>
      <c r="DD227" s="187">
        <f t="shared" si="118"/>
        <v>2915</v>
      </c>
      <c r="DE227" s="179">
        <f t="shared" si="119"/>
        <v>0.32400000000000001</v>
      </c>
    </row>
    <row r="228" spans="1:109" s="27" customFormat="1" ht="15" customHeight="1">
      <c r="A228" s="21">
        <f t="shared" si="120"/>
        <v>2012</v>
      </c>
      <c r="B228" s="176">
        <f t="shared" si="120"/>
        <v>2891</v>
      </c>
      <c r="C228" s="69">
        <f t="shared" si="73"/>
        <v>7.9693577420163457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2891</v>
      </c>
      <c r="J228" s="180">
        <f t="shared" si="76"/>
        <v>0</v>
      </c>
      <c r="K228" s="179">
        <f t="shared" si="77"/>
        <v>0</v>
      </c>
      <c r="M228" s="70">
        <f t="shared" si="78"/>
        <v>7.9693577420163457</v>
      </c>
      <c r="N228" s="52"/>
      <c r="P228" s="34"/>
      <c r="Q228" s="187">
        <f t="shared" si="79"/>
        <v>2891</v>
      </c>
      <c r="R228" s="179">
        <f t="shared" si="80"/>
        <v>0</v>
      </c>
      <c r="T228" s="70">
        <f t="shared" si="81"/>
        <v>7.5448610686584576</v>
      </c>
      <c r="U228" s="52"/>
      <c r="W228" s="34"/>
      <c r="X228" s="187">
        <f t="shared" si="82"/>
        <v>2894</v>
      </c>
      <c r="Y228" s="179">
        <f t="shared" si="83"/>
        <v>8.9999999999999993E-3</v>
      </c>
      <c r="AA228" s="70">
        <f t="shared" si="84"/>
        <v>7.4593388952202959</v>
      </c>
      <c r="AB228" s="52"/>
      <c r="AD228" s="34"/>
      <c r="AE228" s="187">
        <f t="shared" si="85"/>
        <v>2894</v>
      </c>
      <c r="AF228" s="179">
        <f t="shared" si="86"/>
        <v>8.9999999999999993E-3</v>
      </c>
      <c r="AH228" s="70">
        <f t="shared" si="87"/>
        <v>7.3658128372094724</v>
      </c>
      <c r="AI228" s="52"/>
      <c r="AK228" s="34"/>
      <c r="AL228" s="187">
        <f t="shared" si="88"/>
        <v>2895</v>
      </c>
      <c r="AM228" s="179">
        <f t="shared" si="89"/>
        <v>1.6E-2</v>
      </c>
      <c r="AO228" s="70">
        <f t="shared" si="90"/>
        <v>7.2626286009742413</v>
      </c>
      <c r="AP228" s="52"/>
      <c r="AR228" s="34"/>
      <c r="AS228" s="187">
        <f t="shared" si="91"/>
        <v>2895</v>
      </c>
      <c r="AT228" s="179">
        <f t="shared" si="92"/>
        <v>1.6E-2</v>
      </c>
      <c r="AV228" s="70">
        <f t="shared" si="93"/>
        <v>7.1475592711894542</v>
      </c>
      <c r="AW228" s="52"/>
      <c r="AY228" s="34"/>
      <c r="AZ228" s="187">
        <f t="shared" si="94"/>
        <v>2896</v>
      </c>
      <c r="BA228" s="179">
        <f t="shared" si="95"/>
        <v>2.5000000000000001E-2</v>
      </c>
      <c r="BC228" s="70">
        <f t="shared" si="96"/>
        <v>7.0175061429412562</v>
      </c>
      <c r="BD228" s="52"/>
      <c r="BF228" s="34"/>
      <c r="BG228" s="187">
        <f t="shared" si="97"/>
        <v>2897</v>
      </c>
      <c r="BH228" s="179">
        <f t="shared" si="98"/>
        <v>3.5999999999999997E-2</v>
      </c>
      <c r="BJ228" s="70">
        <f t="shared" si="99"/>
        <v>6.8679744089702925</v>
      </c>
      <c r="BK228" s="52"/>
      <c r="BM228" s="34"/>
      <c r="BN228" s="187">
        <f t="shared" si="100"/>
        <v>2898</v>
      </c>
      <c r="BO228" s="179">
        <f t="shared" si="101"/>
        <v>4.9000000000000002E-2</v>
      </c>
      <c r="BQ228" s="70">
        <f t="shared" si="102"/>
        <v>6.692083742506628</v>
      </c>
      <c r="BR228" s="52"/>
      <c r="BT228" s="34"/>
      <c r="BU228" s="187">
        <f t="shared" si="103"/>
        <v>2900</v>
      </c>
      <c r="BV228" s="179">
        <f t="shared" si="104"/>
        <v>8.1000000000000003E-2</v>
      </c>
      <c r="BX228" s="70">
        <f t="shared" si="105"/>
        <v>6.4785096422085688</v>
      </c>
      <c r="BY228" s="52"/>
      <c r="CA228" s="34"/>
      <c r="CB228" s="187">
        <f t="shared" si="106"/>
        <v>2902</v>
      </c>
      <c r="CC228" s="179">
        <f t="shared" si="107"/>
        <v>0.121</v>
      </c>
      <c r="CE228" s="70">
        <f t="shared" si="108"/>
        <v>6.2065759267249279</v>
      </c>
      <c r="CF228" s="52"/>
      <c r="CH228" s="34"/>
      <c r="CI228" s="187">
        <f t="shared" si="109"/>
        <v>2904</v>
      </c>
      <c r="CJ228" s="179">
        <f t="shared" si="110"/>
        <v>0.16900000000000001</v>
      </c>
      <c r="CL228" s="70">
        <f t="shared" si="111"/>
        <v>5.8318824772835169</v>
      </c>
      <c r="CM228" s="52"/>
      <c r="CO228" s="34"/>
      <c r="CP228" s="187">
        <f t="shared" si="112"/>
        <v>2908</v>
      </c>
      <c r="CQ228" s="179">
        <f t="shared" si="113"/>
        <v>0.28899999999999998</v>
      </c>
      <c r="CS228" s="70">
        <f t="shared" si="114"/>
        <v>5.2257466737132017</v>
      </c>
      <c r="CT228" s="52"/>
      <c r="CV228" s="34"/>
      <c r="CW228" s="187">
        <f t="shared" si="115"/>
        <v>2912</v>
      </c>
      <c r="CX228" s="179">
        <f t="shared" si="116"/>
        <v>0.441</v>
      </c>
      <c r="CZ228" s="70">
        <f t="shared" si="117"/>
        <v>3.4339872044851463</v>
      </c>
      <c r="DA228" s="52"/>
      <c r="DC228" s="34"/>
      <c r="DD228" s="187">
        <f t="shared" si="118"/>
        <v>2911</v>
      </c>
      <c r="DE228" s="179">
        <f t="shared" si="119"/>
        <v>0.4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2871</v>
      </c>
      <c r="C229" s="78">
        <f t="shared" si="73"/>
        <v>7.9624156801210644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2881</v>
      </c>
      <c r="J229" s="186">
        <f t="shared" si="76"/>
        <v>0.34831069313827934</v>
      </c>
      <c r="K229" s="185">
        <f t="shared" si="77"/>
        <v>0.1</v>
      </c>
      <c r="M229" s="81">
        <f t="shared" si="78"/>
        <v>7.9624156801210644</v>
      </c>
      <c r="N229" s="53"/>
      <c r="O229" s="32"/>
      <c r="P229" s="80"/>
      <c r="Q229" s="207">
        <f t="shared" si="79"/>
        <v>2881</v>
      </c>
      <c r="R229" s="185">
        <f t="shared" si="80"/>
        <v>0.1</v>
      </c>
      <c r="T229" s="81">
        <f t="shared" si="81"/>
        <v>7.5342283262740892</v>
      </c>
      <c r="U229" s="53"/>
      <c r="V229" s="32"/>
      <c r="W229" s="80"/>
      <c r="X229" s="207">
        <f t="shared" si="82"/>
        <v>2883</v>
      </c>
      <c r="Y229" s="185">
        <f t="shared" si="83"/>
        <v>0.14399999999999999</v>
      </c>
      <c r="AA229" s="81">
        <f t="shared" si="84"/>
        <v>7.4477512800479078</v>
      </c>
      <c r="AB229" s="53"/>
      <c r="AC229" s="32"/>
      <c r="AD229" s="80"/>
      <c r="AE229" s="207">
        <f t="shared" si="85"/>
        <v>2884</v>
      </c>
      <c r="AF229" s="185">
        <f t="shared" si="86"/>
        <v>0.16900000000000001</v>
      </c>
      <c r="AH229" s="81">
        <f t="shared" si="87"/>
        <v>7.3530819205154323</v>
      </c>
      <c r="AI229" s="53"/>
      <c r="AJ229" s="32"/>
      <c r="AK229" s="80"/>
      <c r="AL229" s="207">
        <f t="shared" si="88"/>
        <v>2885</v>
      </c>
      <c r="AM229" s="185">
        <f t="shared" si="89"/>
        <v>0.19600000000000001</v>
      </c>
      <c r="AO229" s="81">
        <f t="shared" si="90"/>
        <v>7.2485040723706105</v>
      </c>
      <c r="AP229" s="53"/>
      <c r="AQ229" s="32"/>
      <c r="AR229" s="80"/>
      <c r="AS229" s="207">
        <f t="shared" si="91"/>
        <v>2886</v>
      </c>
      <c r="AT229" s="185">
        <f t="shared" si="92"/>
        <v>0.22500000000000001</v>
      </c>
      <c r="AV229" s="81">
        <f t="shared" si="93"/>
        <v>7.1316985104669115</v>
      </c>
      <c r="AW229" s="53"/>
      <c r="AX229" s="32"/>
      <c r="AY229" s="80"/>
      <c r="AZ229" s="207">
        <f t="shared" si="94"/>
        <v>2887</v>
      </c>
      <c r="BA229" s="185">
        <f t="shared" si="95"/>
        <v>0.25600000000000001</v>
      </c>
      <c r="BC229" s="81">
        <f t="shared" si="96"/>
        <v>6.9994224675079613</v>
      </c>
      <c r="BD229" s="53"/>
      <c r="BE229" s="32"/>
      <c r="BF229" s="80"/>
      <c r="BG229" s="207">
        <f t="shared" si="97"/>
        <v>2888</v>
      </c>
      <c r="BH229" s="185">
        <f t="shared" si="98"/>
        <v>0.28899999999999998</v>
      </c>
      <c r="BJ229" s="81">
        <f t="shared" si="99"/>
        <v>6.8469431395853793</v>
      </c>
      <c r="BK229" s="53"/>
      <c r="BL229" s="32"/>
      <c r="BM229" s="80"/>
      <c r="BN229" s="207">
        <f t="shared" si="100"/>
        <v>2889</v>
      </c>
      <c r="BO229" s="185">
        <f t="shared" si="101"/>
        <v>0.32400000000000001</v>
      </c>
      <c r="BQ229" s="81">
        <f t="shared" si="102"/>
        <v>6.6669567924292066</v>
      </c>
      <c r="BR229" s="53"/>
      <c r="BS229" s="32"/>
      <c r="BT229" s="80"/>
      <c r="BU229" s="207">
        <f t="shared" si="103"/>
        <v>2891</v>
      </c>
      <c r="BV229" s="185">
        <f t="shared" si="104"/>
        <v>0.4</v>
      </c>
      <c r="BX229" s="81">
        <f t="shared" si="105"/>
        <v>6.4473058625412127</v>
      </c>
      <c r="BY229" s="53"/>
      <c r="BZ229" s="32"/>
      <c r="CA229" s="80"/>
      <c r="CB229" s="207">
        <f t="shared" si="106"/>
        <v>2893</v>
      </c>
      <c r="CC229" s="185">
        <f t="shared" si="107"/>
        <v>0.48399999999999999</v>
      </c>
      <c r="CE229" s="81">
        <f t="shared" si="108"/>
        <v>6.1654178542314204</v>
      </c>
      <c r="CF229" s="53"/>
      <c r="CG229" s="32"/>
      <c r="CH229" s="80"/>
      <c r="CI229" s="207">
        <f t="shared" si="109"/>
        <v>2896</v>
      </c>
      <c r="CJ229" s="185">
        <f t="shared" si="110"/>
        <v>0.625</v>
      </c>
      <c r="CL229" s="81">
        <f t="shared" si="111"/>
        <v>5.7714411231300158</v>
      </c>
      <c r="CM229" s="53"/>
      <c r="CN229" s="32"/>
      <c r="CO229" s="80"/>
      <c r="CP229" s="207">
        <f t="shared" si="112"/>
        <v>2901</v>
      </c>
      <c r="CQ229" s="185">
        <f t="shared" si="113"/>
        <v>0.9</v>
      </c>
      <c r="CS229" s="81">
        <f t="shared" si="114"/>
        <v>5.1119877883565437</v>
      </c>
      <c r="CT229" s="53"/>
      <c r="CU229" s="32"/>
      <c r="CV229" s="80"/>
      <c r="CW229" s="207">
        <f t="shared" si="115"/>
        <v>2906</v>
      </c>
      <c r="CX229" s="185">
        <f t="shared" si="116"/>
        <v>1.2250000000000001</v>
      </c>
      <c r="CZ229" s="81">
        <f t="shared" si="117"/>
        <v>2.3978952727983707</v>
      </c>
      <c r="DA229" s="53"/>
      <c r="DB229" s="32"/>
      <c r="DC229" s="80"/>
      <c r="DD229" s="207">
        <f t="shared" si="118"/>
        <v>2908</v>
      </c>
      <c r="DE229" s="185">
        <f t="shared" si="119"/>
        <v>1.369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2871</v>
      </c>
      <c r="C230" s="54"/>
      <c r="D230" s="22">
        <v>21</v>
      </c>
      <c r="E230" s="22"/>
      <c r="F230" s="55"/>
      <c r="G230" s="82"/>
      <c r="H230" s="34"/>
      <c r="I230" s="179">
        <f t="shared" si="75"/>
        <v>2871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2861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2861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2852</v>
      </c>
      <c r="C232" s="54"/>
      <c r="D232" s="22">
        <v>23</v>
      </c>
      <c r="E232" s="22"/>
      <c r="F232" s="200">
        <f>O213</f>
        <v>0</v>
      </c>
      <c r="G232" s="203">
        <f>O219</f>
        <v>0.93848688949671755</v>
      </c>
      <c r="H232" s="222">
        <f>O220</f>
        <v>41.823</v>
      </c>
      <c r="I232" s="179">
        <f t="shared" si="75"/>
        <v>2852</v>
      </c>
      <c r="J232" s="187"/>
      <c r="K232" s="187"/>
      <c r="M232" s="200" t="s">
        <v>48</v>
      </c>
      <c r="N232" s="200">
        <f>MIN(B210:B229)</f>
        <v>2871</v>
      </c>
      <c r="O232" s="200"/>
      <c r="P232" s="200"/>
      <c r="Q232" s="200"/>
      <c r="R232" s="200"/>
      <c r="S232" s="200"/>
      <c r="T232" s="200" t="s">
        <v>48</v>
      </c>
      <c r="U232" s="200">
        <f>N232</f>
        <v>2871</v>
      </c>
      <c r="V232" s="200"/>
      <c r="W232" s="200"/>
      <c r="X232" s="200"/>
      <c r="Y232" s="200"/>
      <c r="Z232" s="200"/>
      <c r="AA232" s="200" t="s">
        <v>48</v>
      </c>
      <c r="AB232" s="200">
        <f>U232</f>
        <v>2871</v>
      </c>
      <c r="AH232" s="200" t="s">
        <v>48</v>
      </c>
      <c r="AI232" s="200">
        <f>AB232</f>
        <v>2871</v>
      </c>
      <c r="AO232" s="200" t="s">
        <v>48</v>
      </c>
      <c r="AP232" s="200">
        <f>AI232</f>
        <v>2871</v>
      </c>
      <c r="AV232" s="200" t="s">
        <v>48</v>
      </c>
      <c r="AW232" s="200">
        <f>AP232</f>
        <v>2871</v>
      </c>
      <c r="BC232" s="200" t="s">
        <v>48</v>
      </c>
      <c r="BD232" s="200">
        <f>AW232</f>
        <v>2871</v>
      </c>
      <c r="BJ232" s="200" t="s">
        <v>48</v>
      </c>
      <c r="BK232" s="200">
        <f>BD232</f>
        <v>2871</v>
      </c>
      <c r="BQ232" s="200" t="s">
        <v>48</v>
      </c>
      <c r="BR232" s="200">
        <f>BK232</f>
        <v>2871</v>
      </c>
      <c r="BX232" s="200" t="s">
        <v>48</v>
      </c>
      <c r="BY232" s="200">
        <f>BR232</f>
        <v>2871</v>
      </c>
      <c r="CE232" s="200" t="s">
        <v>48</v>
      </c>
      <c r="CF232" s="200">
        <f>BY232</f>
        <v>2871</v>
      </c>
      <c r="CL232" s="200" t="s">
        <v>48</v>
      </c>
      <c r="CM232" s="200">
        <f>CF232</f>
        <v>2871</v>
      </c>
      <c r="CS232" s="200" t="s">
        <v>48</v>
      </c>
      <c r="CT232" s="200">
        <f>CM232</f>
        <v>2871</v>
      </c>
      <c r="CZ232" s="200" t="s">
        <v>48</v>
      </c>
      <c r="DA232" s="200">
        <f>CT232</f>
        <v>2871</v>
      </c>
    </row>
    <row r="233" spans="1:109" ht="15" customHeight="1">
      <c r="A233" s="21">
        <f t="shared" si="120"/>
        <v>2017</v>
      </c>
      <c r="B233" s="176">
        <f t="shared" si="121"/>
        <v>2843</v>
      </c>
      <c r="C233" s="54"/>
      <c r="D233" s="22">
        <v>24</v>
      </c>
      <c r="E233" s="22"/>
      <c r="F233" s="200">
        <f>V213</f>
        <v>1000</v>
      </c>
      <c r="G233" s="203">
        <f>V219</f>
        <v>0.93643020624959172</v>
      </c>
      <c r="H233" s="222">
        <f>V220</f>
        <v>43.262</v>
      </c>
      <c r="I233" s="179">
        <f t="shared" si="75"/>
        <v>2843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2835</v>
      </c>
      <c r="C234" s="54"/>
      <c r="D234" s="22">
        <v>25</v>
      </c>
      <c r="E234" s="22"/>
      <c r="F234" s="200">
        <f>AC213</f>
        <v>1155</v>
      </c>
      <c r="G234" s="203">
        <f>AC219</f>
        <v>0.93588195115514627</v>
      </c>
      <c r="H234" s="222">
        <f>AC220</f>
        <v>43.648000000000003</v>
      </c>
      <c r="I234" s="179">
        <f t="shared" si="75"/>
        <v>2835</v>
      </c>
      <c r="J234" s="187"/>
      <c r="K234" s="187"/>
      <c r="M234" s="200" t="s">
        <v>50</v>
      </c>
      <c r="N234" s="200">
        <v>155</v>
      </c>
      <c r="O234" s="200"/>
      <c r="P234" s="200"/>
      <c r="Q234" s="200"/>
      <c r="R234" s="200"/>
      <c r="S234" s="200"/>
      <c r="T234" s="200" t="s">
        <v>50</v>
      </c>
      <c r="U234" s="200">
        <f>N234</f>
        <v>155</v>
      </c>
      <c r="V234" s="200"/>
      <c r="W234" s="200"/>
      <c r="X234" s="200"/>
      <c r="Y234" s="200"/>
      <c r="Z234" s="200"/>
      <c r="AA234" s="200" t="s">
        <v>50</v>
      </c>
      <c r="AB234" s="200">
        <f>U234</f>
        <v>155</v>
      </c>
      <c r="AH234" s="200" t="s">
        <v>50</v>
      </c>
      <c r="AI234" s="200">
        <f>AB234</f>
        <v>155</v>
      </c>
      <c r="AO234" s="200" t="s">
        <v>50</v>
      </c>
      <c r="AP234" s="200">
        <f>AI234</f>
        <v>155</v>
      </c>
      <c r="AV234" s="200" t="s">
        <v>50</v>
      </c>
      <c r="AW234" s="200">
        <f>AP234</f>
        <v>155</v>
      </c>
      <c r="BC234" s="200" t="s">
        <v>50</v>
      </c>
      <c r="BD234" s="200">
        <f>AW234</f>
        <v>155</v>
      </c>
      <c r="BJ234" s="200" t="s">
        <v>50</v>
      </c>
      <c r="BK234" s="200">
        <f>BD234</f>
        <v>155</v>
      </c>
      <c r="BQ234" s="200" t="s">
        <v>50</v>
      </c>
      <c r="BR234" s="200">
        <f>BK234</f>
        <v>155</v>
      </c>
      <c r="BX234" s="200" t="s">
        <v>50</v>
      </c>
      <c r="BY234" s="200">
        <f>BR234</f>
        <v>155</v>
      </c>
      <c r="CE234" s="200" t="s">
        <v>50</v>
      </c>
      <c r="CF234" s="200">
        <f>BY234</f>
        <v>155</v>
      </c>
      <c r="CL234" s="200" t="s">
        <v>50</v>
      </c>
      <c r="CM234" s="200">
        <f>CF234</f>
        <v>155</v>
      </c>
      <c r="CS234" s="200" t="s">
        <v>50</v>
      </c>
      <c r="CT234" s="200">
        <f>CM234</f>
        <v>155</v>
      </c>
      <c r="CZ234" s="200" t="s">
        <v>50</v>
      </c>
      <c r="DA234" s="200">
        <f>CT234</f>
        <v>155</v>
      </c>
    </row>
    <row r="235" spans="1:109" ht="15" customHeight="1">
      <c r="A235" s="21">
        <f t="shared" si="120"/>
        <v>2019</v>
      </c>
      <c r="B235" s="176">
        <f t="shared" si="121"/>
        <v>2827</v>
      </c>
      <c r="C235" s="54"/>
      <c r="D235" s="22">
        <v>26</v>
      </c>
      <c r="E235" s="22"/>
      <c r="F235" s="200">
        <f>AJ213</f>
        <v>1310</v>
      </c>
      <c r="G235" s="203">
        <f>AJ219</f>
        <v>0.93540261501307442</v>
      </c>
      <c r="H235" s="222">
        <f>AJ220</f>
        <v>44.001999999999981</v>
      </c>
      <c r="I235" s="179">
        <f t="shared" si="75"/>
        <v>2827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2820</v>
      </c>
      <c r="C236" s="54"/>
      <c r="D236" s="22">
        <v>27</v>
      </c>
      <c r="E236" s="22"/>
      <c r="F236" s="200">
        <f>AQ213</f>
        <v>1465</v>
      </c>
      <c r="G236" s="203">
        <f>AQ219</f>
        <v>0.93436310783402765</v>
      </c>
      <c r="H236" s="222">
        <f>AQ220</f>
        <v>44.736999999999995</v>
      </c>
      <c r="I236" s="179">
        <f t="shared" si="75"/>
        <v>2820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2812</v>
      </c>
      <c r="C237" s="54"/>
      <c r="D237" s="22">
        <v>28</v>
      </c>
      <c r="E237" s="22"/>
      <c r="F237" s="200">
        <f>AX213</f>
        <v>1620</v>
      </c>
      <c r="G237" s="203">
        <f>AX219</f>
        <v>0.93322513399473683</v>
      </c>
      <c r="H237" s="222">
        <f>AX220</f>
        <v>45.564000000000007</v>
      </c>
      <c r="I237" s="179">
        <f t="shared" si="75"/>
        <v>2812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2805</v>
      </c>
      <c r="C238" s="54"/>
      <c r="D238" s="22">
        <v>29</v>
      </c>
      <c r="E238" s="22"/>
      <c r="F238" s="200">
        <f>BE213</f>
        <v>1775</v>
      </c>
      <c r="G238" s="203">
        <f>BE219</f>
        <v>0.93178466030033813</v>
      </c>
      <c r="H238" s="222">
        <f>BE220</f>
        <v>46.620000000000012</v>
      </c>
      <c r="I238" s="179">
        <f t="shared" si="75"/>
        <v>2805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2798</v>
      </c>
      <c r="C239" s="54"/>
      <c r="D239" s="22">
        <v>30</v>
      </c>
      <c r="E239" s="22"/>
      <c r="F239" s="200">
        <f>BL213</f>
        <v>1930</v>
      </c>
      <c r="G239" s="203">
        <f>BL219</f>
        <v>0.92987261514971165</v>
      </c>
      <c r="H239" s="222">
        <f>BL220</f>
        <v>48.064</v>
      </c>
      <c r="I239" s="179">
        <f t="shared" si="75"/>
        <v>2798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2792</v>
      </c>
      <c r="C240" s="54"/>
      <c r="D240" s="22">
        <v>31</v>
      </c>
      <c r="E240" s="22"/>
      <c r="F240" s="200">
        <f>BS213</f>
        <v>2085</v>
      </c>
      <c r="G240" s="203">
        <f>BS219</f>
        <v>0.92724236301512919</v>
      </c>
      <c r="H240" s="222">
        <f>BS220</f>
        <v>50.094000000000001</v>
      </c>
      <c r="I240" s="179">
        <f t="shared" si="75"/>
        <v>2792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2786</v>
      </c>
      <c r="C241" s="54"/>
      <c r="D241" s="22">
        <v>32</v>
      </c>
      <c r="E241" s="22"/>
      <c r="F241" s="200">
        <f>BZ213</f>
        <v>2240</v>
      </c>
      <c r="G241" s="203">
        <f>BZ219</f>
        <v>0.9225319164769582</v>
      </c>
      <c r="H241" s="222">
        <f>BZ220</f>
        <v>53.849000000000004</v>
      </c>
      <c r="I241" s="179">
        <f t="shared" si="75"/>
        <v>2786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2780</v>
      </c>
      <c r="C242" s="54"/>
      <c r="D242" s="22">
        <v>33</v>
      </c>
      <c r="E242" s="22"/>
      <c r="F242" s="200">
        <f>CG213</f>
        <v>2395</v>
      </c>
      <c r="G242" s="203">
        <f>CG219</f>
        <v>0.91506055712403178</v>
      </c>
      <c r="H242" s="222">
        <f>CG220</f>
        <v>60.174999999999997</v>
      </c>
      <c r="I242" s="179">
        <f t="shared" si="75"/>
        <v>2780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2774</v>
      </c>
      <c r="C243" s="54"/>
      <c r="D243" s="22">
        <v>34</v>
      </c>
      <c r="E243" s="22"/>
      <c r="F243" s="200">
        <f>CN213</f>
        <v>2550</v>
      </c>
      <c r="G243" s="203">
        <f>CN219</f>
        <v>0.8998639863734198</v>
      </c>
      <c r="H243" s="222">
        <f>CN220</f>
        <v>74.489000000000004</v>
      </c>
      <c r="I243" s="179">
        <f t="shared" si="75"/>
        <v>2774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2768</v>
      </c>
      <c r="C244" s="54"/>
      <c r="D244" s="22">
        <v>35</v>
      </c>
      <c r="E244" s="22"/>
      <c r="F244" s="200">
        <f>CU213</f>
        <v>2705</v>
      </c>
      <c r="G244" s="203">
        <f>CU219</f>
        <v>0.86479107426792401</v>
      </c>
      <c r="H244" s="222">
        <f>CU220</f>
        <v>117.25599999999999</v>
      </c>
      <c r="I244" s="179">
        <f t="shared" si="75"/>
        <v>2768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2762</v>
      </c>
      <c r="C245" s="54"/>
      <c r="D245" s="22">
        <v>36</v>
      </c>
      <c r="E245" s="22"/>
      <c r="F245" s="200">
        <f>DB213</f>
        <v>2860</v>
      </c>
      <c r="G245" s="203">
        <f>DB219</f>
        <v>0.69413350513980554</v>
      </c>
      <c r="H245" s="222">
        <f>DB220</f>
        <v>829.04899999999986</v>
      </c>
      <c r="I245" s="179">
        <f t="shared" si="75"/>
        <v>2762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2757</v>
      </c>
      <c r="C246" s="54"/>
      <c r="D246" s="22">
        <v>37</v>
      </c>
      <c r="E246" s="22"/>
      <c r="F246" s="55"/>
      <c r="G246" s="82"/>
      <c r="H246" s="34"/>
      <c r="I246" s="179">
        <f t="shared" si="75"/>
        <v>2757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2752</v>
      </c>
      <c r="C247" s="54"/>
      <c r="D247" s="22">
        <v>38</v>
      </c>
      <c r="E247" s="22"/>
      <c r="F247" s="55"/>
      <c r="G247" s="82"/>
      <c r="H247" s="34"/>
      <c r="I247" s="179">
        <f t="shared" si="75"/>
        <v>2752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2747</v>
      </c>
      <c r="C248" s="54"/>
      <c r="D248" s="22">
        <v>39</v>
      </c>
      <c r="E248" s="22"/>
      <c r="F248" s="55"/>
      <c r="G248" s="82"/>
      <c r="H248" s="34"/>
      <c r="I248" s="179">
        <f t="shared" si="75"/>
        <v>2747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2742</v>
      </c>
      <c r="C249" s="54"/>
      <c r="D249" s="22">
        <v>40</v>
      </c>
      <c r="E249" s="22"/>
      <c r="F249" s="55"/>
      <c r="G249" s="82"/>
      <c r="H249" s="34"/>
      <c r="I249" s="179">
        <f t="shared" si="75"/>
        <v>2742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2737</v>
      </c>
      <c r="C250" s="195"/>
      <c r="D250" s="35">
        <v>41</v>
      </c>
      <c r="E250" s="35"/>
      <c r="F250" s="56"/>
      <c r="G250" s="84"/>
      <c r="H250" s="37"/>
      <c r="I250" s="189">
        <f t="shared" si="75"/>
        <v>2737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2732</v>
      </c>
      <c r="C251" s="195"/>
      <c r="D251" s="35">
        <v>42</v>
      </c>
      <c r="E251" s="35"/>
      <c r="F251" s="56"/>
      <c r="G251" s="84"/>
      <c r="H251" s="37"/>
      <c r="I251" s="189">
        <f t="shared" si="75"/>
        <v>2732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0.81176970506170754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0.58326938862561351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0.77120333475583158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0.78676026788145714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0.79585629450224049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0.80106909921012293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0.80559496751983684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0.80879234750494389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0.81078525358236997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0.81176970506170754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3504</v>
      </c>
      <c r="C255" s="209">
        <f t="shared" ref="C255:C274" si="124">LN(F$257/B255-1)</f>
        <v>-0.33921572256696381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3347</v>
      </c>
      <c r="J255" s="180">
        <f t="shared" ref="J255:J274" si="126">ABS(B255-I255)/B255*100</f>
        <v>4.480593607305936</v>
      </c>
      <c r="K255" s="179">
        <f t="shared" ref="K255:K274" si="127">(B255-I255)^2/1000</f>
        <v>24.649000000000001</v>
      </c>
      <c r="M255" s="210">
        <f t="shared" ref="M255:M274" si="128">LN(O$257/$B255-1)</f>
        <v>-8.1616604520560507</v>
      </c>
      <c r="N255" s="40" t="s">
        <v>53</v>
      </c>
      <c r="O255" s="23"/>
      <c r="P255" s="187">
        <f t="shared" ref="P255:P274" si="129">ROUND(O$257/(1+EXP(O$262+O$261*$D255)),$G$1)</f>
        <v>3433</v>
      </c>
      <c r="Q255" s="179">
        <f t="shared" ref="Q255:Q274" si="130">($B255-P255)^2/1000</f>
        <v>5.0410000000000004</v>
      </c>
      <c r="S255" s="210">
        <f t="shared" ref="S255:S274" si="131">LN(U$257/$B255-1)</f>
        <v>-1.9550845253313542</v>
      </c>
      <c r="T255" s="40" t="s">
        <v>53</v>
      </c>
      <c r="U255" s="23"/>
      <c r="V255" s="187">
        <f t="shared" ref="V255:V274" si="132">ROUND(U$257/(1+EXP(U$262+U$261*$D255)),$G$1)</f>
        <v>3348</v>
      </c>
      <c r="W255" s="179">
        <f t="shared" ref="W255:W274" si="133">($B255-V255)^2/1000</f>
        <v>24.335999999999999</v>
      </c>
      <c r="Y255" s="210">
        <f t="shared" ref="Y255:Y274" si="134">LN(AA$257/$B255-1)</f>
        <v>-1.5010853022165962</v>
      </c>
      <c r="Z255" s="40" t="s">
        <v>53</v>
      </c>
      <c r="AA255" s="23"/>
      <c r="AB255" s="187">
        <f t="shared" ref="AB255:AB274" si="135">ROUND(AA$257/(1+EXP(AA$262+AA$261*$D255)),$G$1)</f>
        <v>3347</v>
      </c>
      <c r="AC255" s="179">
        <f t="shared" ref="AC255:AC274" si="136">($B255-AB255)^2/1000</f>
        <v>24.649000000000001</v>
      </c>
      <c r="AE255" s="210">
        <f t="shared" ref="AE255:AE274" si="137">LN(AG$257/$B255-1)</f>
        <v>-1.189991847330492</v>
      </c>
      <c r="AF255" s="40" t="s">
        <v>53</v>
      </c>
      <c r="AG255" s="23"/>
      <c r="AH255" s="187">
        <f t="shared" ref="AH255:AH274" si="138">ROUND(AG$257/(1+EXP(AG$262+AG$261*$D255)),$G$1)</f>
        <v>3347</v>
      </c>
      <c r="AI255" s="179">
        <f t="shared" ref="AI255:AI274" si="139">($B255-AH255)^2/1000</f>
        <v>24.649000000000001</v>
      </c>
      <c r="AK255" s="210">
        <f t="shared" ref="AK255:AK274" si="140">LN(AM$257/$B255-1)</f>
        <v>-0.95306011409608327</v>
      </c>
      <c r="AL255" s="40" t="s">
        <v>53</v>
      </c>
      <c r="AM255" s="23"/>
      <c r="AN255" s="187">
        <f t="shared" ref="AN255:AN274" si="141">ROUND(AM$257/(1+EXP(AM$262+AM$261*$D255)),$G$1)</f>
        <v>3347</v>
      </c>
      <c r="AO255" s="179">
        <f t="shared" ref="AO255:AO274" si="142">($B255-AN255)^2/1000</f>
        <v>24.649000000000001</v>
      </c>
      <c r="AQ255" s="210">
        <f t="shared" ref="AQ255:AQ274" si="143">LN(AS$257/$B255-1)</f>
        <v>-0.76165093489358993</v>
      </c>
      <c r="AR255" s="40" t="s">
        <v>53</v>
      </c>
      <c r="AS255" s="23"/>
      <c r="AT255" s="187">
        <f t="shared" ref="AT255:AT274" si="144">ROUND(AS$257/(1+EXP(AS$262+AS$261*$D255)),$G$1)</f>
        <v>3347</v>
      </c>
      <c r="AU255" s="179">
        <f t="shared" ref="AU255:AU274" si="145">($B255-AT255)^2/1000</f>
        <v>24.649000000000001</v>
      </c>
      <c r="AW255" s="210">
        <f t="shared" ref="AW255:AW274" si="146">LN(AY$257/$B255-1)</f>
        <v>-0.60105928928772534</v>
      </c>
      <c r="AX255" s="40" t="s">
        <v>53</v>
      </c>
      <c r="AY255" s="23"/>
      <c r="AZ255" s="187">
        <f t="shared" ref="AZ255:AZ274" si="147">ROUND(AY$257/(1+EXP(AY$262+AY$261*$D255)),$G$1)</f>
        <v>3347</v>
      </c>
      <c r="BA255" s="179">
        <f t="shared" ref="BA255:BA274" si="148">($B255-AZ255)^2/1000</f>
        <v>24.649000000000001</v>
      </c>
      <c r="BC255" s="210">
        <f t="shared" ref="BC255:BC274" si="149">LN(BE$257/$B255-1)</f>
        <v>-0.46272425224283437</v>
      </c>
      <c r="BD255" s="40" t="s">
        <v>53</v>
      </c>
      <c r="BE255" s="23"/>
      <c r="BF255" s="187">
        <f t="shared" ref="BF255:BF274" si="150">ROUND(BE$257/(1+EXP(BE$262+BE$261*$D255)),$G$1)</f>
        <v>3347</v>
      </c>
      <c r="BG255" s="179">
        <f t="shared" ref="BG255:BG274" si="151">($B255-BF255)^2/1000</f>
        <v>24.649000000000001</v>
      </c>
      <c r="BI255" s="210">
        <f t="shared" ref="BI255:BI274" si="152">LN(BK$257/$B255-1)</f>
        <v>-0.34122093679410154</v>
      </c>
      <c r="BJ255" s="40" t="s">
        <v>53</v>
      </c>
      <c r="BK255" s="23"/>
      <c r="BL255" s="187">
        <f t="shared" ref="BL255:BL274" si="153">ROUND(BK$257/(1+EXP(BK$262+BK$261*$D255)),$G$1)</f>
        <v>3347</v>
      </c>
      <c r="BM255" s="179">
        <f t="shared" ref="BM255:BM274" si="154">($B255-BL255)^2/1000</f>
        <v>24.649000000000001</v>
      </c>
    </row>
    <row r="256" spans="1:65" ht="15" customHeight="1">
      <c r="A256" s="21">
        <f t="shared" si="123"/>
        <v>1995</v>
      </c>
      <c r="B256" s="176">
        <f t="shared" si="123"/>
        <v>3443</v>
      </c>
      <c r="C256" s="209">
        <f t="shared" si="124"/>
        <v>-0.29750848804733721</v>
      </c>
      <c r="D256" s="22">
        <v>2</v>
      </c>
      <c r="E256" s="40" t="s">
        <v>54</v>
      </c>
      <c r="G256" s="27"/>
      <c r="H256" s="26"/>
      <c r="I256" s="179">
        <f t="shared" si="125"/>
        <v>3318</v>
      </c>
      <c r="J256" s="180">
        <f t="shared" si="126"/>
        <v>3.6305547487656109</v>
      </c>
      <c r="K256" s="179">
        <f t="shared" si="127"/>
        <v>15.625</v>
      </c>
      <c r="M256" s="210">
        <f t="shared" si="128"/>
        <v>-4.0169640782934373</v>
      </c>
      <c r="N256" s="40" t="s">
        <v>54</v>
      </c>
      <c r="P256" s="187">
        <f t="shared" si="129"/>
        <v>3421</v>
      </c>
      <c r="Q256" s="179">
        <f t="shared" si="130"/>
        <v>0.48399999999999999</v>
      </c>
      <c r="S256" s="210">
        <f t="shared" si="131"/>
        <v>-1.8215332234112405</v>
      </c>
      <c r="T256" s="40" t="s">
        <v>54</v>
      </c>
      <c r="V256" s="187">
        <f t="shared" si="132"/>
        <v>3324</v>
      </c>
      <c r="W256" s="179">
        <f t="shared" si="133"/>
        <v>14.161</v>
      </c>
      <c r="Y256" s="210">
        <f t="shared" si="134"/>
        <v>-1.4083184490961966</v>
      </c>
      <c r="Z256" s="40" t="s">
        <v>54</v>
      </c>
      <c r="AB256" s="187">
        <f t="shared" si="135"/>
        <v>3321</v>
      </c>
      <c r="AC256" s="179">
        <f t="shared" si="136"/>
        <v>14.884</v>
      </c>
      <c r="AE256" s="210">
        <f t="shared" si="137"/>
        <v>-1.1167839492987472</v>
      </c>
      <c r="AF256" s="40" t="s">
        <v>54</v>
      </c>
      <c r="AH256" s="187">
        <f t="shared" si="138"/>
        <v>3320</v>
      </c>
      <c r="AI256" s="179">
        <f t="shared" si="139"/>
        <v>15.129</v>
      </c>
      <c r="AK256" s="210">
        <f t="shared" si="140"/>
        <v>-0.89133604528533616</v>
      </c>
      <c r="AL256" s="40" t="s">
        <v>54</v>
      </c>
      <c r="AN256" s="187">
        <f t="shared" si="141"/>
        <v>3319</v>
      </c>
      <c r="AO256" s="179">
        <f t="shared" si="142"/>
        <v>15.375999999999999</v>
      </c>
      <c r="AQ256" s="210">
        <f t="shared" si="143"/>
        <v>-0.70748119810429722</v>
      </c>
      <c r="AR256" s="40" t="s">
        <v>54</v>
      </c>
      <c r="AT256" s="187">
        <f t="shared" si="144"/>
        <v>3319</v>
      </c>
      <c r="AU256" s="179">
        <f t="shared" si="145"/>
        <v>15.375999999999999</v>
      </c>
      <c r="AW256" s="210">
        <f t="shared" si="146"/>
        <v>-0.55223674844859028</v>
      </c>
      <c r="AX256" s="40" t="s">
        <v>54</v>
      </c>
      <c r="AZ256" s="187">
        <f t="shared" si="147"/>
        <v>3319</v>
      </c>
      <c r="BA256" s="179">
        <f t="shared" si="148"/>
        <v>15.375999999999999</v>
      </c>
      <c r="BC256" s="210">
        <f t="shared" si="149"/>
        <v>-0.41788581283099463</v>
      </c>
      <c r="BD256" s="40" t="s">
        <v>54</v>
      </c>
      <c r="BF256" s="187">
        <f t="shared" si="150"/>
        <v>3318</v>
      </c>
      <c r="BG256" s="179">
        <f t="shared" si="151"/>
        <v>15.625</v>
      </c>
      <c r="BI256" s="210">
        <f t="shared" si="152"/>
        <v>-0.29946581887384316</v>
      </c>
      <c r="BJ256" s="40" t="s">
        <v>54</v>
      </c>
      <c r="BL256" s="187">
        <f t="shared" si="153"/>
        <v>3318</v>
      </c>
      <c r="BM256" s="179">
        <f t="shared" si="154"/>
        <v>15.625</v>
      </c>
    </row>
    <row r="257" spans="1:65" ht="15" customHeight="1">
      <c r="A257" s="21">
        <f t="shared" si="123"/>
        <v>1996</v>
      </c>
      <c r="B257" s="176">
        <f t="shared" si="123"/>
        <v>3307</v>
      </c>
      <c r="C257" s="209">
        <f t="shared" si="124"/>
        <v>-0.20538562017019379</v>
      </c>
      <c r="D257" s="22">
        <v>3</v>
      </c>
      <c r="E257" s="73" t="s">
        <v>55</v>
      </c>
      <c r="F257" s="243">
        <v>6000</v>
      </c>
      <c r="G257" s="27"/>
      <c r="I257" s="179">
        <f t="shared" si="125"/>
        <v>3290</v>
      </c>
      <c r="J257" s="180">
        <f t="shared" si="126"/>
        <v>0.5140610825521621</v>
      </c>
      <c r="K257" s="179">
        <f t="shared" si="127"/>
        <v>0.28899999999999998</v>
      </c>
      <c r="M257" s="210">
        <f t="shared" si="128"/>
        <v>-2.8155296822872584</v>
      </c>
      <c r="N257" s="73" t="s">
        <v>55</v>
      </c>
      <c r="O257" s="211">
        <f>ROUNDDOWN(O258,0)+1</f>
        <v>3505</v>
      </c>
      <c r="P257" s="187">
        <f t="shared" si="129"/>
        <v>3406</v>
      </c>
      <c r="Q257" s="179">
        <f t="shared" si="130"/>
        <v>9.8010000000000002</v>
      </c>
      <c r="S257" s="210">
        <f t="shared" si="131"/>
        <v>-1.5627667137918897</v>
      </c>
      <c r="T257" s="73" t="s">
        <v>55</v>
      </c>
      <c r="U257" s="211">
        <f>ROUNDDOWN(U258,-T277)+10^T277</f>
        <v>4000</v>
      </c>
      <c r="V257" s="187">
        <f t="shared" si="132"/>
        <v>3299</v>
      </c>
      <c r="W257" s="179">
        <f t="shared" si="133"/>
        <v>6.4000000000000001E-2</v>
      </c>
      <c r="Y257" s="210">
        <f t="shared" si="134"/>
        <v>-1.2182870429469759</v>
      </c>
      <c r="Z257" s="73" t="s">
        <v>55</v>
      </c>
      <c r="AA257" s="211">
        <f>U257+Z278</f>
        <v>4285</v>
      </c>
      <c r="AB257" s="187">
        <f t="shared" si="135"/>
        <v>3295</v>
      </c>
      <c r="AC257" s="179">
        <f t="shared" si="136"/>
        <v>0.14399999999999999</v>
      </c>
      <c r="AE257" s="210">
        <f t="shared" si="137"/>
        <v>-0.96255159063130147</v>
      </c>
      <c r="AF257" s="73" t="s">
        <v>55</v>
      </c>
      <c r="AG257" s="211">
        <f>AA257+AF278</f>
        <v>4570</v>
      </c>
      <c r="AH257" s="187">
        <f t="shared" si="138"/>
        <v>3293</v>
      </c>
      <c r="AI257" s="179">
        <f t="shared" si="139"/>
        <v>0.19600000000000001</v>
      </c>
      <c r="AK257" s="210">
        <f t="shared" si="140"/>
        <v>-0.75907765883212042</v>
      </c>
      <c r="AL257" s="73" t="s">
        <v>55</v>
      </c>
      <c r="AM257" s="211">
        <f>AG257+AL278</f>
        <v>4855</v>
      </c>
      <c r="AN257" s="187">
        <f t="shared" si="141"/>
        <v>3292</v>
      </c>
      <c r="AO257" s="179">
        <f t="shared" si="142"/>
        <v>0.22500000000000001</v>
      </c>
      <c r="AQ257" s="210">
        <f t="shared" si="143"/>
        <v>-0.59008746514208787</v>
      </c>
      <c r="AR257" s="73" t="s">
        <v>55</v>
      </c>
      <c r="AS257" s="211">
        <f>AM257+AR278</f>
        <v>5140</v>
      </c>
      <c r="AT257" s="187">
        <f t="shared" si="144"/>
        <v>3291</v>
      </c>
      <c r="AU257" s="179">
        <f t="shared" si="145"/>
        <v>0.25600000000000001</v>
      </c>
      <c r="AW257" s="210">
        <f t="shared" si="146"/>
        <v>-0.44556918682044089</v>
      </c>
      <c r="AX257" s="73" t="s">
        <v>55</v>
      </c>
      <c r="AY257" s="211">
        <f>AS257+AX278</f>
        <v>5425</v>
      </c>
      <c r="AZ257" s="187">
        <f t="shared" si="147"/>
        <v>3290</v>
      </c>
      <c r="BA257" s="179">
        <f t="shared" si="148"/>
        <v>0.28899999999999998</v>
      </c>
      <c r="BC257" s="210">
        <f t="shared" si="149"/>
        <v>-0.31932347724532384</v>
      </c>
      <c r="BD257" s="73" t="s">
        <v>55</v>
      </c>
      <c r="BE257" s="211">
        <f>AY257+BD278</f>
        <v>5710</v>
      </c>
      <c r="BF257" s="187">
        <f t="shared" si="150"/>
        <v>3290</v>
      </c>
      <c r="BG257" s="179">
        <f t="shared" si="151"/>
        <v>0.28899999999999998</v>
      </c>
      <c r="BI257" s="210">
        <f t="shared" si="152"/>
        <v>-0.2072440113387527</v>
      </c>
      <c r="BJ257" s="73" t="s">
        <v>55</v>
      </c>
      <c r="BK257" s="211">
        <f>BE257+BJ278</f>
        <v>5995</v>
      </c>
      <c r="BL257" s="187">
        <f t="shared" si="153"/>
        <v>3290</v>
      </c>
      <c r="BM257" s="179">
        <f t="shared" si="154"/>
        <v>0.28899999999999998</v>
      </c>
    </row>
    <row r="258" spans="1:65" ht="15" customHeight="1">
      <c r="A258" s="21">
        <f t="shared" si="123"/>
        <v>1997</v>
      </c>
      <c r="B258" s="176">
        <f t="shared" si="123"/>
        <v>3239</v>
      </c>
      <c r="C258" s="209">
        <f t="shared" si="124"/>
        <v>-0.15967170724117485</v>
      </c>
      <c r="D258" s="22">
        <v>4</v>
      </c>
      <c r="E258" s="88" t="s">
        <v>56</v>
      </c>
      <c r="F258" s="200">
        <f>MAX(B255:B274)</f>
        <v>3504</v>
      </c>
      <c r="G258" s="27"/>
      <c r="H258" s="26"/>
      <c r="I258" s="179">
        <f t="shared" si="125"/>
        <v>3261</v>
      </c>
      <c r="J258" s="180">
        <f t="shared" si="126"/>
        <v>0.6792219820932387</v>
      </c>
      <c r="K258" s="179">
        <f t="shared" si="127"/>
        <v>0.48399999999999999</v>
      </c>
      <c r="M258" s="210">
        <f t="shared" si="128"/>
        <v>-2.4995236103896312</v>
      </c>
      <c r="N258" s="88" t="s">
        <v>56</v>
      </c>
      <c r="O258" s="200">
        <f>MAX($B255:$B274)</f>
        <v>3504</v>
      </c>
      <c r="P258" s="187">
        <f t="shared" si="129"/>
        <v>3389</v>
      </c>
      <c r="Q258" s="179">
        <f t="shared" si="130"/>
        <v>22.5</v>
      </c>
      <c r="S258" s="210">
        <f t="shared" si="131"/>
        <v>-1.4483865613096438</v>
      </c>
      <c r="T258" s="88" t="s">
        <v>56</v>
      </c>
      <c r="U258" s="200">
        <f>MAX($B255:$B274)</f>
        <v>3504</v>
      </c>
      <c r="V258" s="187">
        <f t="shared" si="132"/>
        <v>3273</v>
      </c>
      <c r="W258" s="179">
        <f t="shared" si="133"/>
        <v>1.1559999999999999</v>
      </c>
      <c r="Y258" s="210">
        <f t="shared" si="134"/>
        <v>-1.1302912745464611</v>
      </c>
      <c r="Z258" s="88" t="s">
        <v>56</v>
      </c>
      <c r="AA258" s="200">
        <f>MAX($B255:$B274)</f>
        <v>3504</v>
      </c>
      <c r="AB258" s="187">
        <f t="shared" si="135"/>
        <v>3268</v>
      </c>
      <c r="AC258" s="179">
        <f t="shared" si="136"/>
        <v>0.84099999999999997</v>
      </c>
      <c r="AE258" s="210">
        <f t="shared" si="137"/>
        <v>-0.88933410077621788</v>
      </c>
      <c r="AF258" s="88" t="s">
        <v>56</v>
      </c>
      <c r="AG258" s="200">
        <f>MAX($B255:$B274)</f>
        <v>3504</v>
      </c>
      <c r="AH258" s="187">
        <f t="shared" si="138"/>
        <v>3266</v>
      </c>
      <c r="AI258" s="179">
        <f t="shared" si="139"/>
        <v>0.72899999999999998</v>
      </c>
      <c r="AK258" s="210">
        <f t="shared" si="140"/>
        <v>-0.69531068009028862</v>
      </c>
      <c r="AL258" s="88" t="s">
        <v>56</v>
      </c>
      <c r="AM258" s="200">
        <f>MAX($B255:$B274)</f>
        <v>3504</v>
      </c>
      <c r="AN258" s="187">
        <f t="shared" si="141"/>
        <v>3264</v>
      </c>
      <c r="AO258" s="179">
        <f t="shared" si="142"/>
        <v>0.625</v>
      </c>
      <c r="AQ258" s="210">
        <f t="shared" si="143"/>
        <v>-0.53288457668290035</v>
      </c>
      <c r="AR258" s="88" t="s">
        <v>56</v>
      </c>
      <c r="AS258" s="200">
        <f>MAX($B255:$B274)</f>
        <v>3504</v>
      </c>
      <c r="AT258" s="187">
        <f t="shared" si="144"/>
        <v>3263</v>
      </c>
      <c r="AU258" s="179">
        <f t="shared" si="145"/>
        <v>0.57599999999999996</v>
      </c>
      <c r="AW258" s="210">
        <f t="shared" si="146"/>
        <v>-0.39319125043484543</v>
      </c>
      <c r="AX258" s="88" t="s">
        <v>56</v>
      </c>
      <c r="AY258" s="200">
        <f>MAX($B255:$B274)</f>
        <v>3504</v>
      </c>
      <c r="AZ258" s="187">
        <f t="shared" si="147"/>
        <v>3262</v>
      </c>
      <c r="BA258" s="179">
        <f t="shared" si="148"/>
        <v>0.52900000000000003</v>
      </c>
      <c r="BC258" s="210">
        <f t="shared" si="149"/>
        <v>-0.27064171318271912</v>
      </c>
      <c r="BD258" s="88" t="s">
        <v>56</v>
      </c>
      <c r="BE258" s="200">
        <f>MAX($B255:$B274)</f>
        <v>3504</v>
      </c>
      <c r="BF258" s="187">
        <f t="shared" si="150"/>
        <v>3261</v>
      </c>
      <c r="BG258" s="179">
        <f t="shared" si="151"/>
        <v>0.48399999999999999</v>
      </c>
      <c r="BI258" s="210">
        <f t="shared" si="152"/>
        <v>-0.16148428703778014</v>
      </c>
      <c r="BJ258" s="88" t="s">
        <v>56</v>
      </c>
      <c r="BK258" s="200">
        <f>MAX($B255:$B274)</f>
        <v>3504</v>
      </c>
      <c r="BL258" s="187">
        <f t="shared" si="153"/>
        <v>3261</v>
      </c>
      <c r="BM258" s="179">
        <f t="shared" si="154"/>
        <v>0.48399999999999999</v>
      </c>
    </row>
    <row r="259" spans="1:65" ht="15" customHeight="1">
      <c r="A259" s="21">
        <f t="shared" si="123"/>
        <v>1998</v>
      </c>
      <c r="B259" s="176">
        <f t="shared" si="123"/>
        <v>3239</v>
      </c>
      <c r="C259" s="209">
        <f t="shared" si="124"/>
        <v>-0.15967170724117485</v>
      </c>
      <c r="D259" s="22">
        <v>5</v>
      </c>
      <c r="E259" s="88" t="s">
        <v>57</v>
      </c>
      <c r="F259" s="200">
        <f>AVERAGE(B270:B274)</f>
        <v>2907.4</v>
      </c>
      <c r="G259" s="27"/>
      <c r="H259" s="26"/>
      <c r="I259" s="179">
        <f t="shared" si="125"/>
        <v>3232</v>
      </c>
      <c r="J259" s="180">
        <f t="shared" si="126"/>
        <v>0.21611608521148501</v>
      </c>
      <c r="K259" s="179">
        <f t="shared" si="127"/>
        <v>4.9000000000000002E-2</v>
      </c>
      <c r="M259" s="210">
        <f t="shared" si="128"/>
        <v>-2.4995236103896312</v>
      </c>
      <c r="N259" s="88" t="s">
        <v>57</v>
      </c>
      <c r="O259" s="200">
        <f>AVERAGE($B270:$B274)</f>
        <v>2907.4</v>
      </c>
      <c r="P259" s="187">
        <f t="shared" si="129"/>
        <v>3369</v>
      </c>
      <c r="Q259" s="179">
        <f t="shared" si="130"/>
        <v>16.899999999999999</v>
      </c>
      <c r="S259" s="210">
        <f t="shared" si="131"/>
        <v>-1.4483865613096438</v>
      </c>
      <c r="T259" s="88" t="s">
        <v>57</v>
      </c>
      <c r="U259" s="200">
        <f>AVERAGE($B270:$B274)</f>
        <v>2907.4</v>
      </c>
      <c r="V259" s="187">
        <f t="shared" si="132"/>
        <v>3247</v>
      </c>
      <c r="W259" s="179">
        <f t="shared" si="133"/>
        <v>6.4000000000000001E-2</v>
      </c>
      <c r="Y259" s="210">
        <f t="shared" si="134"/>
        <v>-1.1302912745464611</v>
      </c>
      <c r="Z259" s="88" t="s">
        <v>57</v>
      </c>
      <c r="AA259" s="200">
        <f>AVERAGE($B270:$B274)</f>
        <v>2907.4</v>
      </c>
      <c r="AB259" s="187">
        <f t="shared" si="135"/>
        <v>3241</v>
      </c>
      <c r="AC259" s="179">
        <f t="shared" si="136"/>
        <v>4.0000000000000001E-3</v>
      </c>
      <c r="AE259" s="210">
        <f t="shared" si="137"/>
        <v>-0.88933410077621788</v>
      </c>
      <c r="AF259" s="88" t="s">
        <v>57</v>
      </c>
      <c r="AG259" s="200">
        <f>AVERAGE($B270:$B274)</f>
        <v>2907.4</v>
      </c>
      <c r="AH259" s="187">
        <f t="shared" si="138"/>
        <v>3238</v>
      </c>
      <c r="AI259" s="179">
        <f t="shared" si="139"/>
        <v>1E-3</v>
      </c>
      <c r="AK259" s="210">
        <f t="shared" si="140"/>
        <v>-0.69531068009028862</v>
      </c>
      <c r="AL259" s="88" t="s">
        <v>57</v>
      </c>
      <c r="AM259" s="200">
        <f>AVERAGE($B270:$B274)</f>
        <v>2907.4</v>
      </c>
      <c r="AN259" s="187">
        <f t="shared" si="141"/>
        <v>3236</v>
      </c>
      <c r="AO259" s="179">
        <f t="shared" si="142"/>
        <v>8.9999999999999993E-3</v>
      </c>
      <c r="AQ259" s="210">
        <f t="shared" si="143"/>
        <v>-0.53288457668290035</v>
      </c>
      <c r="AR259" s="88" t="s">
        <v>57</v>
      </c>
      <c r="AS259" s="200">
        <f>AVERAGE($B270:$B274)</f>
        <v>2907.4</v>
      </c>
      <c r="AT259" s="187">
        <f t="shared" si="144"/>
        <v>3235</v>
      </c>
      <c r="AU259" s="179">
        <f t="shared" si="145"/>
        <v>1.6E-2</v>
      </c>
      <c r="AW259" s="210">
        <f t="shared" si="146"/>
        <v>-0.39319125043484543</v>
      </c>
      <c r="AX259" s="88" t="s">
        <v>57</v>
      </c>
      <c r="AY259" s="200">
        <f>AVERAGE($B270:$B274)</f>
        <v>2907.4</v>
      </c>
      <c r="AZ259" s="187">
        <f t="shared" si="147"/>
        <v>3233</v>
      </c>
      <c r="BA259" s="179">
        <f t="shared" si="148"/>
        <v>3.5999999999999997E-2</v>
      </c>
      <c r="BC259" s="210">
        <f t="shared" si="149"/>
        <v>-0.27064171318271912</v>
      </c>
      <c r="BD259" s="88" t="s">
        <v>57</v>
      </c>
      <c r="BE259" s="200">
        <f>AVERAGE($B270:$B274)</f>
        <v>2907.4</v>
      </c>
      <c r="BF259" s="187">
        <f t="shared" si="150"/>
        <v>3233</v>
      </c>
      <c r="BG259" s="179">
        <f t="shared" si="151"/>
        <v>3.5999999999999997E-2</v>
      </c>
      <c r="BI259" s="210">
        <f t="shared" si="152"/>
        <v>-0.16148428703778014</v>
      </c>
      <c r="BJ259" s="88" t="s">
        <v>57</v>
      </c>
      <c r="BK259" s="200">
        <f>AVERAGE($B270:$B274)</f>
        <v>2907.4</v>
      </c>
      <c r="BL259" s="187">
        <f t="shared" si="153"/>
        <v>3232</v>
      </c>
      <c r="BM259" s="179">
        <f t="shared" si="154"/>
        <v>4.9000000000000002E-2</v>
      </c>
    </row>
    <row r="260" spans="1:65" ht="15" customHeight="1">
      <c r="A260" s="21">
        <f t="shared" si="123"/>
        <v>1999</v>
      </c>
      <c r="B260" s="176">
        <f t="shared" si="123"/>
        <v>3171</v>
      </c>
      <c r="C260" s="209">
        <f t="shared" si="124"/>
        <v>-0.11412370323678019</v>
      </c>
      <c r="D260" s="22">
        <v>6</v>
      </c>
      <c r="G260" s="27"/>
      <c r="H260" s="26"/>
      <c r="I260" s="179">
        <f t="shared" si="125"/>
        <v>3203</v>
      </c>
      <c r="J260" s="180">
        <f t="shared" si="126"/>
        <v>1.009145380006307</v>
      </c>
      <c r="K260" s="179">
        <f t="shared" si="127"/>
        <v>1.024</v>
      </c>
      <c r="M260" s="210">
        <f t="shared" si="128"/>
        <v>-2.2506612815616474</v>
      </c>
      <c r="P260" s="187">
        <f t="shared" si="129"/>
        <v>3347</v>
      </c>
      <c r="Q260" s="179">
        <f t="shared" si="130"/>
        <v>30.975999999999999</v>
      </c>
      <c r="S260" s="210">
        <f t="shared" si="131"/>
        <v>-1.3415821194030524</v>
      </c>
      <c r="V260" s="187">
        <f t="shared" si="132"/>
        <v>3220</v>
      </c>
      <c r="W260" s="179">
        <f t="shared" si="133"/>
        <v>2.4009999999999998</v>
      </c>
      <c r="Y260" s="210">
        <f t="shared" si="134"/>
        <v>-1.0460898540511179</v>
      </c>
      <c r="AB260" s="187">
        <f t="shared" si="135"/>
        <v>3213</v>
      </c>
      <c r="AC260" s="179">
        <f t="shared" si="136"/>
        <v>1.764</v>
      </c>
      <c r="AE260" s="210">
        <f t="shared" si="137"/>
        <v>-0.81828929987286625</v>
      </c>
      <c r="AH260" s="187">
        <f t="shared" si="138"/>
        <v>3210</v>
      </c>
      <c r="AI260" s="179">
        <f t="shared" si="139"/>
        <v>1.5209999999999999</v>
      </c>
      <c r="AK260" s="210">
        <f t="shared" si="140"/>
        <v>-0.63287507973607515</v>
      </c>
      <c r="AN260" s="187">
        <f t="shared" si="141"/>
        <v>3208</v>
      </c>
      <c r="AO260" s="179">
        <f t="shared" si="142"/>
        <v>1.369</v>
      </c>
      <c r="AQ260" s="210">
        <f t="shared" si="143"/>
        <v>-0.47652119589922182</v>
      </c>
      <c r="AT260" s="187">
        <f t="shared" si="144"/>
        <v>3206</v>
      </c>
      <c r="AU260" s="179">
        <f t="shared" si="145"/>
        <v>1.2250000000000001</v>
      </c>
      <c r="AW260" s="210">
        <f t="shared" si="146"/>
        <v>-0.3413405799386256</v>
      </c>
      <c r="AZ260" s="187">
        <f t="shared" si="147"/>
        <v>3205</v>
      </c>
      <c r="BA260" s="179">
        <f t="shared" si="148"/>
        <v>1.1559999999999999</v>
      </c>
      <c r="BC260" s="210">
        <f t="shared" si="149"/>
        <v>-0.22227669283366894</v>
      </c>
      <c r="BF260" s="187">
        <f t="shared" si="150"/>
        <v>3204</v>
      </c>
      <c r="BG260" s="179">
        <f t="shared" si="151"/>
        <v>1.089</v>
      </c>
      <c r="BI260" s="210">
        <f t="shared" si="152"/>
        <v>-0.11589267592521454</v>
      </c>
      <c r="BL260" s="187">
        <f t="shared" si="153"/>
        <v>3203</v>
      </c>
      <c r="BM260" s="179">
        <f t="shared" si="154"/>
        <v>1.024</v>
      </c>
    </row>
    <row r="261" spans="1:65" ht="15" customHeight="1">
      <c r="A261" s="21">
        <f t="shared" si="123"/>
        <v>2000</v>
      </c>
      <c r="B261" s="176">
        <f t="shared" si="123"/>
        <v>3140</v>
      </c>
      <c r="C261" s="209">
        <f t="shared" si="124"/>
        <v>-9.3401175088400762E-2</v>
      </c>
      <c r="D261" s="22">
        <v>7</v>
      </c>
      <c r="E261" s="89" t="s">
        <v>58</v>
      </c>
      <c r="F261" s="44">
        <f>INDEX(LINEST(C255:C274,D255:D274),1)</f>
        <v>1.9310053487893431E-2</v>
      </c>
      <c r="G261" s="90"/>
      <c r="H261" s="26"/>
      <c r="I261" s="179">
        <f t="shared" si="125"/>
        <v>3174</v>
      </c>
      <c r="J261" s="180">
        <f t="shared" si="126"/>
        <v>1.0828025477707006</v>
      </c>
      <c r="K261" s="179">
        <f t="shared" si="127"/>
        <v>1.1559999999999999</v>
      </c>
      <c r="M261" s="210">
        <f t="shared" si="128"/>
        <v>-2.1520807253198071</v>
      </c>
      <c r="N261" s="89" t="s">
        <v>58</v>
      </c>
      <c r="O261" s="44">
        <f>INDEX(LINEST(M255:M274,$D255:$D274),1)</f>
        <v>0.1630589360009965</v>
      </c>
      <c r="P261" s="187">
        <f t="shared" si="129"/>
        <v>3320</v>
      </c>
      <c r="Q261" s="179">
        <f t="shared" si="130"/>
        <v>32.4</v>
      </c>
      <c r="S261" s="210">
        <f t="shared" si="131"/>
        <v>-1.2950456896547458</v>
      </c>
      <c r="T261" s="89" t="s">
        <v>58</v>
      </c>
      <c r="U261" s="44">
        <f>INDEX(LINEST(S255:S274,$D255:$D274),1)</f>
        <v>4.3858735385719286E-2</v>
      </c>
      <c r="V261" s="187">
        <f t="shared" si="132"/>
        <v>3192</v>
      </c>
      <c r="W261" s="179">
        <f t="shared" si="133"/>
        <v>2.7040000000000002</v>
      </c>
      <c r="Y261" s="210">
        <f t="shared" si="134"/>
        <v>-1.0088181629139592</v>
      </c>
      <c r="Z261" s="89" t="s">
        <v>58</v>
      </c>
      <c r="AA261" s="44">
        <f>INDEX(LINEST(Y255:Y274,$D255:$D274),1)</f>
        <v>3.4824674556573447E-2</v>
      </c>
      <c r="AB261" s="187">
        <f t="shared" si="135"/>
        <v>3185</v>
      </c>
      <c r="AC261" s="179">
        <f t="shared" si="136"/>
        <v>2.0249999999999999</v>
      </c>
      <c r="AE261" s="210">
        <f t="shared" si="137"/>
        <v>-0.78654835564834602</v>
      </c>
      <c r="AF261" s="89" t="s">
        <v>58</v>
      </c>
      <c r="AG261" s="44">
        <f>INDEX(LINEST(AE255:AE274,$D255:$D274),1)</f>
        <v>2.9580639566379491E-2</v>
      </c>
      <c r="AH261" s="187">
        <f t="shared" si="138"/>
        <v>3181</v>
      </c>
      <c r="AI261" s="179">
        <f t="shared" si="139"/>
        <v>1.681</v>
      </c>
      <c r="AK261" s="210">
        <f t="shared" si="140"/>
        <v>-0.60480971930225869</v>
      </c>
      <c r="AL261" s="89" t="s">
        <v>58</v>
      </c>
      <c r="AM261" s="44">
        <f>INDEX(LINEST(AK255:AK274,$D255:$D274),1)</f>
        <v>2.6135555106067316E-2</v>
      </c>
      <c r="AN261" s="187">
        <f t="shared" si="141"/>
        <v>3179</v>
      </c>
      <c r="AO261" s="179">
        <f t="shared" si="142"/>
        <v>1.5209999999999999</v>
      </c>
      <c r="AQ261" s="210">
        <f t="shared" si="143"/>
        <v>-0.45107561936021656</v>
      </c>
      <c r="AR261" s="89" t="s">
        <v>58</v>
      </c>
      <c r="AS261" s="44">
        <f>INDEX(LINEST(AQ255:AQ274,$D255:$D274),1)</f>
        <v>2.3693751976373849E-2</v>
      </c>
      <c r="AT261" s="187">
        <f t="shared" si="144"/>
        <v>3177</v>
      </c>
      <c r="AU261" s="179">
        <f t="shared" si="145"/>
        <v>1.369</v>
      </c>
      <c r="AW261" s="210">
        <f t="shared" si="146"/>
        <v>-0.31785677557399411</v>
      </c>
      <c r="AX261" s="89" t="s">
        <v>58</v>
      </c>
      <c r="AY261" s="44">
        <f>INDEX(LINEST(AW255:AW274,$D255:$D274),1)</f>
        <v>2.1870689428081475E-2</v>
      </c>
      <c r="AZ261" s="187">
        <f t="shared" si="147"/>
        <v>3176</v>
      </c>
      <c r="BA261" s="179">
        <f t="shared" si="148"/>
        <v>1.296</v>
      </c>
      <c r="BC261" s="210">
        <f t="shared" si="149"/>
        <v>-0.20031690101303365</v>
      </c>
      <c r="BD261" s="89" t="s">
        <v>58</v>
      </c>
      <c r="BE261" s="44">
        <f>INDEX(LINEST(BC255:BC274,$D255:$D274),1)</f>
        <v>2.0456799981681158E-2</v>
      </c>
      <c r="BF261" s="187">
        <f t="shared" si="150"/>
        <v>3175</v>
      </c>
      <c r="BG261" s="179">
        <f t="shared" si="151"/>
        <v>1.2250000000000001</v>
      </c>
      <c r="BI261" s="210">
        <f t="shared" si="152"/>
        <v>-9.5150956812188492E-2</v>
      </c>
      <c r="BJ261" s="89" t="s">
        <v>58</v>
      </c>
      <c r="BK261" s="44">
        <f>INDEX(LINEST(BI255:BI274,$D255:$D274),1)</f>
        <v>1.9327834422984354E-2</v>
      </c>
      <c r="BL261" s="187">
        <f t="shared" si="153"/>
        <v>3174</v>
      </c>
      <c r="BM261" s="179">
        <f t="shared" si="154"/>
        <v>1.1559999999999999</v>
      </c>
    </row>
    <row r="262" spans="1:65" ht="15" customHeight="1">
      <c r="A262" s="21">
        <f t="shared" si="123"/>
        <v>2001</v>
      </c>
      <c r="B262" s="176">
        <f t="shared" si="123"/>
        <v>3105</v>
      </c>
      <c r="C262" s="209">
        <f t="shared" si="124"/>
        <v>-7.0028604360483609E-2</v>
      </c>
      <c r="D262" s="22">
        <v>8</v>
      </c>
      <c r="E262" s="73" t="s">
        <v>29</v>
      </c>
      <c r="F262" s="44">
        <f>INDEX(LINEST(C255:C274,D255:D274),2)</f>
        <v>-0.25156425072641653</v>
      </c>
      <c r="G262" s="27"/>
      <c r="H262" s="23"/>
      <c r="I262" s="179">
        <f t="shared" si="125"/>
        <v>3146</v>
      </c>
      <c r="J262" s="180">
        <f t="shared" si="126"/>
        <v>1.3204508856682771</v>
      </c>
      <c r="K262" s="179">
        <f t="shared" si="127"/>
        <v>1.681</v>
      </c>
      <c r="M262" s="210">
        <f t="shared" si="128"/>
        <v>-2.049304447259598</v>
      </c>
      <c r="N262" s="73" t="s">
        <v>29</v>
      </c>
      <c r="O262" s="44">
        <f>INDEX(LINEST(M255:M274,$D255:$D274),2)</f>
        <v>-4.028782572520587</v>
      </c>
      <c r="P262" s="187">
        <f t="shared" si="129"/>
        <v>3289</v>
      </c>
      <c r="Q262" s="179">
        <f t="shared" si="130"/>
        <v>33.856000000000002</v>
      </c>
      <c r="S262" s="210">
        <f t="shared" si="131"/>
        <v>-1.2439452760927239</v>
      </c>
      <c r="T262" s="73" t="s">
        <v>29</v>
      </c>
      <c r="U262" s="44">
        <f>INDEX(LINEST(S255:S274,$D255:$D274),2)</f>
        <v>-1.680627434874209</v>
      </c>
      <c r="V262" s="187">
        <f t="shared" si="132"/>
        <v>3163</v>
      </c>
      <c r="W262" s="179">
        <f t="shared" si="133"/>
        <v>3.3639999999999999</v>
      </c>
      <c r="Y262" s="210">
        <f t="shared" si="134"/>
        <v>-0.96749927690786897</v>
      </c>
      <c r="Z262" s="73" t="s">
        <v>29</v>
      </c>
      <c r="AA262" s="44">
        <f>INDEX(LINEST(Y255:Y274,$D255:$D274),2)</f>
        <v>-1.307104871235929</v>
      </c>
      <c r="AB262" s="187">
        <f t="shared" si="135"/>
        <v>3156</v>
      </c>
      <c r="AC262" s="179">
        <f t="shared" si="136"/>
        <v>2.601</v>
      </c>
      <c r="AE262" s="210">
        <f t="shared" si="137"/>
        <v>-0.75115847291641125</v>
      </c>
      <c r="AF262" s="73" t="s">
        <v>29</v>
      </c>
      <c r="AG262" s="44">
        <f>INDEX(LINEST(AE255:AE274,$D255:$D274),2)</f>
        <v>-1.0361088668541028</v>
      </c>
      <c r="AH262" s="187">
        <f t="shared" si="138"/>
        <v>3153</v>
      </c>
      <c r="AI262" s="179">
        <f t="shared" si="139"/>
        <v>2.3039999999999998</v>
      </c>
      <c r="AK262" s="210">
        <f t="shared" si="140"/>
        <v>-0.57339792745001927</v>
      </c>
      <c r="AL262" s="73" t="s">
        <v>29</v>
      </c>
      <c r="AM262" s="44">
        <f>INDEX(LINEST(AK255:AK274,$D255:$D274),2)</f>
        <v>-0.82312397095966028</v>
      </c>
      <c r="AN262" s="187">
        <f t="shared" si="141"/>
        <v>3150</v>
      </c>
      <c r="AO262" s="179">
        <f t="shared" si="142"/>
        <v>2.0249999999999999</v>
      </c>
      <c r="AQ262" s="210">
        <f t="shared" si="143"/>
        <v>-0.42251789649088373</v>
      </c>
      <c r="AR262" s="73" t="s">
        <v>29</v>
      </c>
      <c r="AS262" s="44">
        <f>INDEX(LINEST(AQ255:AQ274,$D255:$D274),2)</f>
        <v>-0.64760527334676232</v>
      </c>
      <c r="AT262" s="187">
        <f t="shared" si="144"/>
        <v>3149</v>
      </c>
      <c r="AU262" s="179">
        <f t="shared" si="145"/>
        <v>1.9359999999999999</v>
      </c>
      <c r="AW262" s="210">
        <f t="shared" si="146"/>
        <v>-0.29144652970722351</v>
      </c>
      <c r="AX262" s="73" t="s">
        <v>29</v>
      </c>
      <c r="AY262" s="44">
        <f>INDEX(LINEST(AW255:AW274,$D255:$D274),2)</f>
        <v>-0.49831568271934157</v>
      </c>
      <c r="AZ262" s="187">
        <f t="shared" si="147"/>
        <v>3147</v>
      </c>
      <c r="BA262" s="179">
        <f t="shared" si="148"/>
        <v>1.764</v>
      </c>
      <c r="BC262" s="210">
        <f t="shared" si="149"/>
        <v>-0.17558104018011192</v>
      </c>
      <c r="BD262" s="73" t="s">
        <v>29</v>
      </c>
      <c r="BE262" s="44">
        <f>INDEX(LINEST(BC255:BC274,$D255:$D274),2)</f>
        <v>-0.36842508998571977</v>
      </c>
      <c r="BF262" s="187">
        <f t="shared" si="150"/>
        <v>3146</v>
      </c>
      <c r="BG262" s="179">
        <f t="shared" si="151"/>
        <v>1.681</v>
      </c>
      <c r="BI262" s="210">
        <f t="shared" si="152"/>
        <v>-7.1757213261101391E-2</v>
      </c>
      <c r="BJ262" s="73" t="s">
        <v>29</v>
      </c>
      <c r="BK262" s="44">
        <f>INDEX(LINEST(BI255:BI274,$D255:$D274),2)</f>
        <v>-0.25346774650422083</v>
      </c>
      <c r="BL262" s="187">
        <f t="shared" si="153"/>
        <v>3146</v>
      </c>
      <c r="BM262" s="179">
        <f t="shared" si="154"/>
        <v>1.681</v>
      </c>
    </row>
    <row r="263" spans="1:65" ht="15" customHeight="1">
      <c r="A263" s="21">
        <f t="shared" si="123"/>
        <v>2002</v>
      </c>
      <c r="B263" s="176">
        <f t="shared" si="123"/>
        <v>2991</v>
      </c>
      <c r="C263" s="209">
        <f t="shared" si="124"/>
        <v>6.0000180000972011E-3</v>
      </c>
      <c r="D263" s="22">
        <v>9</v>
      </c>
      <c r="E263" s="88" t="s">
        <v>30</v>
      </c>
      <c r="F263" s="91">
        <f>F261*-1</f>
        <v>-1.9310053487893431E-2</v>
      </c>
      <c r="H263" s="77"/>
      <c r="I263" s="179">
        <f t="shared" si="125"/>
        <v>3117</v>
      </c>
      <c r="J263" s="180">
        <f t="shared" si="126"/>
        <v>4.212637913741224</v>
      </c>
      <c r="K263" s="179">
        <f t="shared" si="127"/>
        <v>15.875999999999999</v>
      </c>
      <c r="M263" s="210">
        <f t="shared" si="128"/>
        <v>-1.7611397931747825</v>
      </c>
      <c r="N263" s="88" t="s">
        <v>30</v>
      </c>
      <c r="O263" s="91">
        <f>O261*-1</f>
        <v>-0.1630589360009965</v>
      </c>
      <c r="P263" s="187">
        <f t="shared" si="129"/>
        <v>3254</v>
      </c>
      <c r="Q263" s="179">
        <f t="shared" si="130"/>
        <v>69.168999999999997</v>
      </c>
      <c r="S263" s="210">
        <f t="shared" si="131"/>
        <v>-1.0866480382763388</v>
      </c>
      <c r="T263" s="88" t="s">
        <v>30</v>
      </c>
      <c r="U263" s="91">
        <f>U261*-1</f>
        <v>-4.3858735385719286E-2</v>
      </c>
      <c r="V263" s="187">
        <f t="shared" si="132"/>
        <v>3134</v>
      </c>
      <c r="W263" s="179">
        <f t="shared" si="133"/>
        <v>20.449000000000002</v>
      </c>
      <c r="Y263" s="210">
        <f t="shared" si="134"/>
        <v>-0.83786958356910235</v>
      </c>
      <c r="Z263" s="88" t="s">
        <v>30</v>
      </c>
      <c r="AA263" s="91">
        <f>AA261*-1</f>
        <v>-3.4824674556573447E-2</v>
      </c>
      <c r="AB263" s="187">
        <f t="shared" si="135"/>
        <v>3127</v>
      </c>
      <c r="AC263" s="179">
        <f t="shared" si="136"/>
        <v>18.495999999999999</v>
      </c>
      <c r="AE263" s="210">
        <f t="shared" si="137"/>
        <v>-0.63881604437430595</v>
      </c>
      <c r="AF263" s="88" t="s">
        <v>30</v>
      </c>
      <c r="AG263" s="91">
        <f>AG261*-1</f>
        <v>-2.9580639566379491E-2</v>
      </c>
      <c r="AH263" s="187">
        <f t="shared" si="138"/>
        <v>3124</v>
      </c>
      <c r="AI263" s="179">
        <f t="shared" si="139"/>
        <v>17.689</v>
      </c>
      <c r="AK263" s="210">
        <f t="shared" si="140"/>
        <v>-0.47288306338441138</v>
      </c>
      <c r="AL263" s="88" t="s">
        <v>30</v>
      </c>
      <c r="AM263" s="91">
        <f>AM261*-1</f>
        <v>-2.6135555106067316E-2</v>
      </c>
      <c r="AN263" s="187">
        <f t="shared" si="141"/>
        <v>3121</v>
      </c>
      <c r="AO263" s="179">
        <f t="shared" si="142"/>
        <v>16.899999999999999</v>
      </c>
      <c r="AQ263" s="210">
        <f t="shared" si="143"/>
        <v>-0.33060516198743761</v>
      </c>
      <c r="AR263" s="88" t="s">
        <v>30</v>
      </c>
      <c r="AS263" s="91">
        <f>AS261*-1</f>
        <v>-2.3693751976373849E-2</v>
      </c>
      <c r="AT263" s="187">
        <f t="shared" si="144"/>
        <v>3120</v>
      </c>
      <c r="AU263" s="179">
        <f t="shared" si="145"/>
        <v>16.640999999999998</v>
      </c>
      <c r="AW263" s="210">
        <f t="shared" si="146"/>
        <v>-0.20607178508247551</v>
      </c>
      <c r="AX263" s="88" t="s">
        <v>30</v>
      </c>
      <c r="AY263" s="91">
        <f>AY261*-1</f>
        <v>-2.1870689428081475E-2</v>
      </c>
      <c r="AZ263" s="187">
        <f t="shared" si="147"/>
        <v>3118</v>
      </c>
      <c r="BA263" s="179">
        <f t="shared" si="148"/>
        <v>16.129000000000001</v>
      </c>
      <c r="BC263" s="210">
        <f t="shared" si="149"/>
        <v>-9.5343613997477428E-2</v>
      </c>
      <c r="BD263" s="88" t="s">
        <v>30</v>
      </c>
      <c r="BE263" s="91">
        <f>BE261*-1</f>
        <v>-2.0456799981681158E-2</v>
      </c>
      <c r="BF263" s="187">
        <f t="shared" si="150"/>
        <v>3117</v>
      </c>
      <c r="BG263" s="179">
        <f t="shared" si="151"/>
        <v>15.875999999999999</v>
      </c>
      <c r="BI263" s="210">
        <f t="shared" si="152"/>
        <v>4.336954254077317E-3</v>
      </c>
      <c r="BJ263" s="88" t="s">
        <v>30</v>
      </c>
      <c r="BK263" s="91">
        <f>BK261*-1</f>
        <v>-1.9327834422984354E-2</v>
      </c>
      <c r="BL263" s="187">
        <f t="shared" si="153"/>
        <v>3117</v>
      </c>
      <c r="BM263" s="179">
        <f t="shared" si="154"/>
        <v>15.875999999999999</v>
      </c>
    </row>
    <row r="264" spans="1:65" ht="15" customHeight="1">
      <c r="A264" s="21">
        <f t="shared" si="123"/>
        <v>2003</v>
      </c>
      <c r="B264" s="176">
        <f t="shared" si="123"/>
        <v>2916</v>
      </c>
      <c r="C264" s="209">
        <f t="shared" si="124"/>
        <v>5.6014641554671306E-2</v>
      </c>
      <c r="D264" s="22">
        <v>10</v>
      </c>
      <c r="E264" s="88"/>
      <c r="H264" s="77"/>
      <c r="I264" s="179">
        <f t="shared" si="125"/>
        <v>3088</v>
      </c>
      <c r="J264" s="180">
        <f t="shared" si="126"/>
        <v>5.8984910836762685</v>
      </c>
      <c r="K264" s="179">
        <f t="shared" si="127"/>
        <v>29.584</v>
      </c>
      <c r="M264" s="210">
        <f t="shared" si="128"/>
        <v>-1.5995419094769623</v>
      </c>
      <c r="N264" s="88"/>
      <c r="P264" s="187">
        <f t="shared" si="129"/>
        <v>3213</v>
      </c>
      <c r="Q264" s="179">
        <f t="shared" si="130"/>
        <v>88.209000000000003</v>
      </c>
      <c r="S264" s="210">
        <f t="shared" si="131"/>
        <v>-0.9895549111289571</v>
      </c>
      <c r="T264" s="88"/>
      <c r="V264" s="187">
        <f t="shared" si="132"/>
        <v>3104</v>
      </c>
      <c r="W264" s="179">
        <f t="shared" si="133"/>
        <v>35.344000000000001</v>
      </c>
      <c r="Y264" s="210">
        <f t="shared" si="134"/>
        <v>-0.7561322678400999</v>
      </c>
      <c r="Z264" s="88"/>
      <c r="AB264" s="187">
        <f t="shared" si="135"/>
        <v>3098</v>
      </c>
      <c r="AC264" s="179">
        <f t="shared" si="136"/>
        <v>33.124000000000002</v>
      </c>
      <c r="AE264" s="210">
        <f t="shared" si="137"/>
        <v>-0.56701621754491194</v>
      </c>
      <c r="AF264" s="88"/>
      <c r="AH264" s="187">
        <f t="shared" si="138"/>
        <v>3094</v>
      </c>
      <c r="AI264" s="179">
        <f t="shared" si="139"/>
        <v>31.684000000000001</v>
      </c>
      <c r="AK264" s="210">
        <f t="shared" si="140"/>
        <v>-0.40804043788589694</v>
      </c>
      <c r="AL264" s="88"/>
      <c r="AN264" s="187">
        <f t="shared" si="141"/>
        <v>3092</v>
      </c>
      <c r="AO264" s="179">
        <f t="shared" si="142"/>
        <v>30.975999999999999</v>
      </c>
      <c r="AQ264" s="210">
        <f t="shared" si="143"/>
        <v>-0.27090543775807585</v>
      </c>
      <c r="AR264" s="88"/>
      <c r="AT264" s="187">
        <f t="shared" si="144"/>
        <v>3090</v>
      </c>
      <c r="AU264" s="179">
        <f t="shared" si="145"/>
        <v>30.276</v>
      </c>
      <c r="AW264" s="210">
        <f t="shared" si="146"/>
        <v>-0.1503285467621264</v>
      </c>
      <c r="AX264" s="88"/>
      <c r="AZ264" s="187">
        <f t="shared" si="147"/>
        <v>3089</v>
      </c>
      <c r="BA264" s="179">
        <f t="shared" si="148"/>
        <v>29.928999999999998</v>
      </c>
      <c r="BC264" s="210">
        <f t="shared" si="149"/>
        <v>-4.2738553311641655E-2</v>
      </c>
      <c r="BD264" s="88"/>
      <c r="BF264" s="187">
        <f t="shared" si="150"/>
        <v>3088</v>
      </c>
      <c r="BG264" s="179">
        <f t="shared" si="151"/>
        <v>29.584</v>
      </c>
      <c r="BI264" s="210">
        <f t="shared" si="152"/>
        <v>5.4392054795951723E-2</v>
      </c>
      <c r="BJ264" s="88"/>
      <c r="BL264" s="187">
        <f t="shared" si="153"/>
        <v>3088</v>
      </c>
      <c r="BM264" s="179">
        <f t="shared" si="154"/>
        <v>29.584</v>
      </c>
    </row>
    <row r="265" spans="1:65" ht="15" customHeight="1">
      <c r="A265" s="21">
        <f t="shared" si="123"/>
        <v>2004</v>
      </c>
      <c r="B265" s="176">
        <f t="shared" si="123"/>
        <v>2946</v>
      </c>
      <c r="C265" s="209">
        <f t="shared" si="124"/>
        <v>3.6003888756002085E-2</v>
      </c>
      <c r="D265" s="22">
        <v>11</v>
      </c>
      <c r="E265" s="347" t="s">
        <v>7</v>
      </c>
      <c r="F265" s="348"/>
      <c r="G265" s="357">
        <f>I254</f>
        <v>0.81176970506170754</v>
      </c>
      <c r="H265" s="358"/>
      <c r="I265" s="179">
        <f t="shared" si="125"/>
        <v>3059</v>
      </c>
      <c r="J265" s="180">
        <f t="shared" si="126"/>
        <v>3.8357094365241005</v>
      </c>
      <c r="K265" s="179">
        <f t="shared" si="127"/>
        <v>12.769</v>
      </c>
      <c r="M265" s="210">
        <f t="shared" si="128"/>
        <v>-1.6620541238674769</v>
      </c>
      <c r="N265" s="23" t="s">
        <v>36</v>
      </c>
      <c r="O265" s="44">
        <f>P254</f>
        <v>0.58326938862561351</v>
      </c>
      <c r="P265" s="187">
        <f t="shared" si="129"/>
        <v>3166</v>
      </c>
      <c r="Q265" s="179">
        <f t="shared" si="130"/>
        <v>48.4</v>
      </c>
      <c r="S265" s="210">
        <f t="shared" si="131"/>
        <v>-1.0278558679212677</v>
      </c>
      <c r="T265" s="23" t="s">
        <v>36</v>
      </c>
      <c r="U265" s="44">
        <f>V254</f>
        <v>0.77120333475583158</v>
      </c>
      <c r="V265" s="187">
        <f t="shared" si="132"/>
        <v>3073</v>
      </c>
      <c r="W265" s="179">
        <f t="shared" si="133"/>
        <v>16.129000000000001</v>
      </c>
      <c r="Y265" s="210">
        <f t="shared" si="134"/>
        <v>-0.78852525133140328</v>
      </c>
      <c r="Z265" s="23" t="s">
        <v>36</v>
      </c>
      <c r="AA265" s="44">
        <f>AB254</f>
        <v>0.78676026788145714</v>
      </c>
      <c r="AB265" s="187">
        <f t="shared" si="135"/>
        <v>3067</v>
      </c>
      <c r="AC265" s="179">
        <f t="shared" si="136"/>
        <v>14.641</v>
      </c>
      <c r="AE265" s="210">
        <f t="shared" si="137"/>
        <v>-0.59555607630095242</v>
      </c>
      <c r="AF265" s="23" t="s">
        <v>36</v>
      </c>
      <c r="AG265" s="44">
        <f>AH254</f>
        <v>0.79585629450224049</v>
      </c>
      <c r="AH265" s="187">
        <f t="shared" si="138"/>
        <v>3064</v>
      </c>
      <c r="AI265" s="179">
        <f t="shared" si="139"/>
        <v>13.923999999999999</v>
      </c>
      <c r="AK265" s="210">
        <f t="shared" si="140"/>
        <v>-0.43386877329682799</v>
      </c>
      <c r="AL265" s="23" t="s">
        <v>36</v>
      </c>
      <c r="AM265" s="44">
        <f>AN254</f>
        <v>0.80106909921012293</v>
      </c>
      <c r="AN265" s="187">
        <f t="shared" si="141"/>
        <v>3063</v>
      </c>
      <c r="AO265" s="179">
        <f t="shared" si="142"/>
        <v>13.689</v>
      </c>
      <c r="AQ265" s="210">
        <f t="shared" si="143"/>
        <v>-0.29472195618739999</v>
      </c>
      <c r="AR265" s="23" t="s">
        <v>36</v>
      </c>
      <c r="AS265" s="44">
        <f>AT254</f>
        <v>0.80559496751983684</v>
      </c>
      <c r="AT265" s="187">
        <f t="shared" si="144"/>
        <v>3061</v>
      </c>
      <c r="AU265" s="179">
        <f t="shared" si="145"/>
        <v>13.225</v>
      </c>
      <c r="AW265" s="210">
        <f t="shared" si="146"/>
        <v>-0.172593064987385</v>
      </c>
      <c r="AX265" s="23" t="s">
        <v>36</v>
      </c>
      <c r="AY265" s="44">
        <f>AZ254</f>
        <v>0.80879234750494389</v>
      </c>
      <c r="AZ265" s="187">
        <f t="shared" si="147"/>
        <v>3060</v>
      </c>
      <c r="BA265" s="179">
        <f t="shared" si="148"/>
        <v>12.996</v>
      </c>
      <c r="BC265" s="210">
        <f t="shared" si="149"/>
        <v>-6.3769412135014969E-2</v>
      </c>
      <c r="BD265" s="23" t="s">
        <v>36</v>
      </c>
      <c r="BE265" s="44">
        <f>BF254</f>
        <v>0.81078525358236997</v>
      </c>
      <c r="BF265" s="187">
        <f t="shared" si="150"/>
        <v>3059</v>
      </c>
      <c r="BG265" s="179">
        <f t="shared" si="151"/>
        <v>12.769</v>
      </c>
      <c r="BI265" s="210">
        <f t="shared" si="152"/>
        <v>3.4365349965679109E-2</v>
      </c>
      <c r="BJ265" s="23" t="s">
        <v>36</v>
      </c>
      <c r="BK265" s="44">
        <f>BL254</f>
        <v>0.81176970506170754</v>
      </c>
      <c r="BL265" s="187">
        <f t="shared" si="153"/>
        <v>3059</v>
      </c>
      <c r="BM265" s="179">
        <f t="shared" si="154"/>
        <v>12.769</v>
      </c>
    </row>
    <row r="266" spans="1:65" ht="15" customHeight="1">
      <c r="A266" s="21">
        <f t="shared" si="123"/>
        <v>2005</v>
      </c>
      <c r="B266" s="176">
        <f t="shared" si="123"/>
        <v>3031</v>
      </c>
      <c r="C266" s="209">
        <f t="shared" si="124"/>
        <v>-2.0667402294043347E-2</v>
      </c>
      <c r="D266" s="22">
        <v>12</v>
      </c>
      <c r="E266" s="347" t="s">
        <v>8</v>
      </c>
      <c r="F266" s="348"/>
      <c r="G266" s="355">
        <f>SUM(K255:K274)</f>
        <v>127.92699999999999</v>
      </c>
      <c r="H266" s="356"/>
      <c r="I266" s="179">
        <f t="shared" si="125"/>
        <v>3030</v>
      </c>
      <c r="J266" s="180">
        <f t="shared" si="126"/>
        <v>3.2992411745298579E-2</v>
      </c>
      <c r="K266" s="179">
        <f t="shared" si="127"/>
        <v>1E-3</v>
      </c>
      <c r="M266" s="210">
        <f t="shared" si="128"/>
        <v>-1.8554405553627271</v>
      </c>
      <c r="N266" s="23" t="s">
        <v>37</v>
      </c>
      <c r="O266" s="211">
        <f>SUM(Q255:Q274)</f>
        <v>892.12099999999998</v>
      </c>
      <c r="P266" s="187">
        <f t="shared" si="129"/>
        <v>3113</v>
      </c>
      <c r="Q266" s="179">
        <f t="shared" si="130"/>
        <v>6.7240000000000002</v>
      </c>
      <c r="S266" s="210">
        <f t="shared" si="131"/>
        <v>-1.1403832651670367</v>
      </c>
      <c r="T266" s="23" t="s">
        <v>37</v>
      </c>
      <c r="U266" s="211">
        <f>SUM(W255:W274)</f>
        <v>160.96099999999998</v>
      </c>
      <c r="V266" s="187">
        <f t="shared" si="132"/>
        <v>3041</v>
      </c>
      <c r="W266" s="179">
        <f t="shared" si="133"/>
        <v>0.1</v>
      </c>
      <c r="Y266" s="210">
        <f t="shared" si="134"/>
        <v>-0.88255415586493691</v>
      </c>
      <c r="Z266" s="23" t="s">
        <v>37</v>
      </c>
      <c r="AA266" s="211">
        <f>SUM(AC255:AC274)</f>
        <v>146.93500000000003</v>
      </c>
      <c r="AB266" s="187">
        <f t="shared" si="135"/>
        <v>3037</v>
      </c>
      <c r="AC266" s="179">
        <f t="shared" si="136"/>
        <v>3.5999999999999997E-2</v>
      </c>
      <c r="AE266" s="210">
        <f t="shared" si="137"/>
        <v>-0.67775974321892407</v>
      </c>
      <c r="AF266" s="23" t="s">
        <v>37</v>
      </c>
      <c r="AG266" s="211">
        <f>SUM(AI255:AI274)</f>
        <v>139.60599999999999</v>
      </c>
      <c r="AH266" s="187">
        <f t="shared" si="138"/>
        <v>3034</v>
      </c>
      <c r="AI266" s="179">
        <f t="shared" si="139"/>
        <v>8.9999999999999993E-3</v>
      </c>
      <c r="AK266" s="210">
        <f t="shared" si="140"/>
        <v>-0.50786070642352654</v>
      </c>
      <c r="AL266" s="23" t="s">
        <v>37</v>
      </c>
      <c r="AM266" s="211">
        <f>SUM(AO255:AO274)</f>
        <v>135.62100000000001</v>
      </c>
      <c r="AN266" s="187">
        <f t="shared" si="141"/>
        <v>3033</v>
      </c>
      <c r="AO266" s="179">
        <f t="shared" si="142"/>
        <v>4.0000000000000001E-3</v>
      </c>
      <c r="AQ266" s="210">
        <f t="shared" si="143"/>
        <v>-0.36267869657902863</v>
      </c>
      <c r="AR266" s="23" t="s">
        <v>37</v>
      </c>
      <c r="AS266" s="211">
        <f>SUM(AU255:AU274)</f>
        <v>132.30299999999997</v>
      </c>
      <c r="AT266" s="187">
        <f t="shared" si="144"/>
        <v>3032</v>
      </c>
      <c r="AU266" s="179">
        <f t="shared" si="145"/>
        <v>1E-3</v>
      </c>
      <c r="AW266" s="210">
        <f t="shared" si="146"/>
        <v>-0.23592699093988473</v>
      </c>
      <c r="AX266" s="23" t="s">
        <v>37</v>
      </c>
      <c r="AY266" s="211">
        <f>SUM(BA255:BA274)</f>
        <v>130.01499999999999</v>
      </c>
      <c r="AZ266" s="187">
        <f t="shared" si="147"/>
        <v>3031</v>
      </c>
      <c r="BA266" s="179">
        <f t="shared" si="148"/>
        <v>0</v>
      </c>
      <c r="BC266" s="210">
        <f t="shared" si="149"/>
        <v>-0.12344900751319443</v>
      </c>
      <c r="BD266" s="23" t="s">
        <v>37</v>
      </c>
      <c r="BE266" s="211">
        <f>SUM(BG255:BG274)</f>
        <v>128.61199999999999</v>
      </c>
      <c r="BF266" s="187">
        <f t="shared" si="150"/>
        <v>3030</v>
      </c>
      <c r="BG266" s="179">
        <f t="shared" si="151"/>
        <v>1E-3</v>
      </c>
      <c r="BI266" s="210">
        <f t="shared" si="152"/>
        <v>-2.2352890641825635E-2</v>
      </c>
      <c r="BJ266" s="23" t="s">
        <v>37</v>
      </c>
      <c r="BK266" s="211">
        <f>SUM(BM255:BM274)</f>
        <v>127.92699999999999</v>
      </c>
      <c r="BL266" s="187">
        <f t="shared" si="153"/>
        <v>3030</v>
      </c>
      <c r="BM266" s="179">
        <f t="shared" si="154"/>
        <v>1E-3</v>
      </c>
    </row>
    <row r="267" spans="1:65" ht="15" customHeight="1">
      <c r="A267" s="21">
        <f t="shared" si="123"/>
        <v>2006</v>
      </c>
      <c r="B267" s="176">
        <f t="shared" si="123"/>
        <v>2956</v>
      </c>
      <c r="C267" s="209">
        <f t="shared" si="124"/>
        <v>2.9335436913484277E-2</v>
      </c>
      <c r="D267" s="22">
        <v>13</v>
      </c>
      <c r="E267" s="347" t="s">
        <v>9</v>
      </c>
      <c r="F267" s="348"/>
      <c r="G267" s="355">
        <f>SUM(K265:K274)</f>
        <v>37.51</v>
      </c>
      <c r="H267" s="356"/>
      <c r="I267" s="179">
        <f t="shared" si="125"/>
        <v>3001</v>
      </c>
      <c r="J267" s="180">
        <f t="shared" si="126"/>
        <v>1.5223274695534508</v>
      </c>
      <c r="K267" s="179">
        <f t="shared" si="127"/>
        <v>2.0249999999999999</v>
      </c>
      <c r="M267" s="210">
        <f t="shared" si="128"/>
        <v>-1.6834938405585622</v>
      </c>
      <c r="O267" s="41"/>
      <c r="P267" s="187">
        <f t="shared" si="129"/>
        <v>3053</v>
      </c>
      <c r="Q267" s="179">
        <f t="shared" si="130"/>
        <v>9.4090000000000007</v>
      </c>
      <c r="S267" s="210">
        <f t="shared" si="131"/>
        <v>-1.0407775136255086</v>
      </c>
      <c r="U267" s="41"/>
      <c r="V267" s="187">
        <f t="shared" si="132"/>
        <v>3009</v>
      </c>
      <c r="W267" s="179">
        <f t="shared" si="133"/>
        <v>2.8090000000000002</v>
      </c>
      <c r="Y267" s="210">
        <f t="shared" si="134"/>
        <v>-0.7994102233548469</v>
      </c>
      <c r="AA267" s="41"/>
      <c r="AB267" s="187">
        <f t="shared" si="135"/>
        <v>3006</v>
      </c>
      <c r="AC267" s="179">
        <f t="shared" si="136"/>
        <v>2.5</v>
      </c>
      <c r="AE267" s="210">
        <f t="shared" si="137"/>
        <v>-0.60512143323819834</v>
      </c>
      <c r="AG267" s="41"/>
      <c r="AH267" s="187">
        <f t="shared" si="138"/>
        <v>3004</v>
      </c>
      <c r="AI267" s="179">
        <f t="shared" si="139"/>
        <v>2.3039999999999998</v>
      </c>
      <c r="AK267" s="210">
        <f t="shared" si="140"/>
        <v>-0.4425095712558067</v>
      </c>
      <c r="AM267" s="41"/>
      <c r="AN267" s="187">
        <f t="shared" si="141"/>
        <v>3003</v>
      </c>
      <c r="AO267" s="179">
        <f t="shared" si="142"/>
        <v>2.2090000000000001</v>
      </c>
      <c r="AQ267" s="210">
        <f t="shared" si="143"/>
        <v>-0.30267894520329669</v>
      </c>
      <c r="AS267" s="41"/>
      <c r="AT267" s="187">
        <f t="shared" si="144"/>
        <v>3002</v>
      </c>
      <c r="AU267" s="179">
        <f t="shared" si="145"/>
        <v>2.1160000000000001</v>
      </c>
      <c r="AW267" s="210">
        <f t="shared" si="146"/>
        <v>-0.18002379272291297</v>
      </c>
      <c r="AY267" s="41"/>
      <c r="AZ267" s="187">
        <f t="shared" si="147"/>
        <v>3002</v>
      </c>
      <c r="BA267" s="179">
        <f t="shared" si="148"/>
        <v>2.1160000000000001</v>
      </c>
      <c r="BC267" s="210">
        <f t="shared" si="149"/>
        <v>-7.0782602779492151E-2</v>
      </c>
      <c r="BE267" s="41"/>
      <c r="BF267" s="187">
        <f t="shared" si="150"/>
        <v>3001</v>
      </c>
      <c r="BG267" s="179">
        <f t="shared" si="151"/>
        <v>2.0249999999999999</v>
      </c>
      <c r="BI267" s="210">
        <f t="shared" si="152"/>
        <v>2.769151084870089E-2</v>
      </c>
      <c r="BK267" s="41"/>
      <c r="BL267" s="187">
        <f t="shared" si="153"/>
        <v>3001</v>
      </c>
      <c r="BM267" s="179">
        <f t="shared" si="154"/>
        <v>2.0249999999999999</v>
      </c>
    </row>
    <row r="268" spans="1:65" ht="15" customHeight="1">
      <c r="A268" s="21">
        <f t="shared" si="123"/>
        <v>2007</v>
      </c>
      <c r="B268" s="176">
        <f t="shared" si="123"/>
        <v>2962</v>
      </c>
      <c r="C268" s="209">
        <f t="shared" si="124"/>
        <v>2.5334688327974138E-2</v>
      </c>
      <c r="D268" s="22">
        <v>14</v>
      </c>
      <c r="E268" s="347" t="s">
        <v>10</v>
      </c>
      <c r="F268" s="348"/>
      <c r="G268" s="349">
        <f>SUM(J255:J274)/D274</f>
        <v>1.9981837120750807</v>
      </c>
      <c r="H268" s="350"/>
      <c r="I268" s="179">
        <f t="shared" si="125"/>
        <v>2972</v>
      </c>
      <c r="J268" s="180">
        <f t="shared" si="126"/>
        <v>0.33760972316002702</v>
      </c>
      <c r="K268" s="179">
        <f t="shared" si="127"/>
        <v>0.1</v>
      </c>
      <c r="M268" s="210">
        <f t="shared" si="128"/>
        <v>-1.6965106748938081</v>
      </c>
      <c r="P268" s="187">
        <f t="shared" si="129"/>
        <v>2984</v>
      </c>
      <c r="Q268" s="179">
        <f t="shared" si="130"/>
        <v>0.48399999999999999</v>
      </c>
      <c r="S268" s="210">
        <f t="shared" si="131"/>
        <v>-1.04856893110191</v>
      </c>
      <c r="V268" s="187">
        <f t="shared" si="132"/>
        <v>2976</v>
      </c>
      <c r="W268" s="179">
        <f t="shared" si="133"/>
        <v>0.19600000000000001</v>
      </c>
      <c r="Y268" s="210">
        <f t="shared" si="134"/>
        <v>-0.80596283071278829</v>
      </c>
      <c r="AB268" s="187">
        <f t="shared" si="135"/>
        <v>2974</v>
      </c>
      <c r="AC268" s="179">
        <f t="shared" si="136"/>
        <v>0.14399999999999999</v>
      </c>
      <c r="AE268" s="210">
        <f t="shared" si="137"/>
        <v>-0.61087354508883218</v>
      </c>
      <c r="AH268" s="187">
        <f t="shared" si="138"/>
        <v>2974</v>
      </c>
      <c r="AI268" s="179">
        <f t="shared" si="139"/>
        <v>0.14399999999999999</v>
      </c>
      <c r="AK268" s="210">
        <f t="shared" si="140"/>
        <v>-0.44770184361842141</v>
      </c>
      <c r="AN268" s="187">
        <f t="shared" si="141"/>
        <v>2973</v>
      </c>
      <c r="AO268" s="179">
        <f t="shared" si="142"/>
        <v>0.121</v>
      </c>
      <c r="AQ268" s="210">
        <f t="shared" si="143"/>
        <v>-0.30745769133483841</v>
      </c>
      <c r="AT268" s="187">
        <f t="shared" si="144"/>
        <v>2973</v>
      </c>
      <c r="AU268" s="179">
        <f t="shared" si="145"/>
        <v>0.121</v>
      </c>
      <c r="AW268" s="210">
        <f t="shared" si="146"/>
        <v>-0.18448459670720624</v>
      </c>
      <c r="AZ268" s="187">
        <f t="shared" si="147"/>
        <v>2972</v>
      </c>
      <c r="BA268" s="179">
        <f t="shared" si="148"/>
        <v>0.1</v>
      </c>
      <c r="BC268" s="210">
        <f t="shared" si="149"/>
        <v>-7.499134148550414E-2</v>
      </c>
      <c r="BF268" s="187">
        <f t="shared" si="150"/>
        <v>2972</v>
      </c>
      <c r="BG268" s="179">
        <f t="shared" si="151"/>
        <v>0.1</v>
      </c>
      <c r="BI268" s="210">
        <f t="shared" si="152"/>
        <v>2.3687512860836812E-2</v>
      </c>
      <c r="BL268" s="187">
        <f t="shared" si="153"/>
        <v>2972</v>
      </c>
      <c r="BM268" s="179">
        <f t="shared" si="154"/>
        <v>0.1</v>
      </c>
    </row>
    <row r="269" spans="1:65" ht="15" customHeight="1">
      <c r="A269" s="21">
        <f t="shared" si="123"/>
        <v>2008</v>
      </c>
      <c r="B269" s="176">
        <f t="shared" si="123"/>
        <v>2967</v>
      </c>
      <c r="C269" s="209">
        <f t="shared" si="124"/>
        <v>2.2000887397759378E-2</v>
      </c>
      <c r="D269" s="22">
        <v>15</v>
      </c>
      <c r="E269" s="347" t="s">
        <v>11</v>
      </c>
      <c r="F269" s="348"/>
      <c r="G269" s="349">
        <f>SUM(J265:J274)/10</f>
        <v>1.6919598924710404</v>
      </c>
      <c r="H269" s="350"/>
      <c r="I269" s="179">
        <f t="shared" si="125"/>
        <v>2943</v>
      </c>
      <c r="J269" s="180">
        <f t="shared" si="126"/>
        <v>0.80889787664307389</v>
      </c>
      <c r="K269" s="179">
        <f t="shared" si="127"/>
        <v>0.57599999999999996</v>
      </c>
      <c r="M269" s="210">
        <f t="shared" si="128"/>
        <v>-1.7074480601290374</v>
      </c>
      <c r="P269" s="187">
        <f t="shared" si="129"/>
        <v>2908</v>
      </c>
      <c r="Q269" s="179">
        <f t="shared" si="130"/>
        <v>3.4809999999999999</v>
      </c>
      <c r="S269" s="210">
        <f t="shared" si="131"/>
        <v>-1.0550841511711835</v>
      </c>
      <c r="V269" s="187">
        <f t="shared" si="132"/>
        <v>2942</v>
      </c>
      <c r="W269" s="179">
        <f t="shared" si="133"/>
        <v>0.625</v>
      </c>
      <c r="Y269" s="210">
        <f t="shared" si="134"/>
        <v>-0.81143590522836939</v>
      </c>
      <c r="AB269" s="187">
        <f t="shared" si="135"/>
        <v>2943</v>
      </c>
      <c r="AC269" s="179">
        <f t="shared" si="136"/>
        <v>0.57599999999999996</v>
      </c>
      <c r="AE269" s="210">
        <f t="shared" si="137"/>
        <v>-0.61567446768126888</v>
      </c>
      <c r="AH269" s="187">
        <f t="shared" si="138"/>
        <v>2943</v>
      </c>
      <c r="AI269" s="179">
        <f t="shared" si="139"/>
        <v>0.57599999999999996</v>
      </c>
      <c r="AK269" s="210">
        <f t="shared" si="140"/>
        <v>-0.45203327358537571</v>
      </c>
      <c r="AN269" s="187">
        <f t="shared" si="141"/>
        <v>2943</v>
      </c>
      <c r="AO269" s="179">
        <f t="shared" si="142"/>
        <v>0.57599999999999996</v>
      </c>
      <c r="AQ269" s="210">
        <f t="shared" si="143"/>
        <v>-0.31144264003439232</v>
      </c>
      <c r="AT269" s="187">
        <f t="shared" si="144"/>
        <v>2943</v>
      </c>
      <c r="AU269" s="179">
        <f t="shared" si="145"/>
        <v>0.57599999999999996</v>
      </c>
      <c r="AW269" s="210">
        <f t="shared" si="146"/>
        <v>-0.18820333016484173</v>
      </c>
      <c r="AZ269" s="187">
        <f t="shared" si="147"/>
        <v>2943</v>
      </c>
      <c r="BA269" s="179">
        <f t="shared" si="148"/>
        <v>0.57599999999999996</v>
      </c>
      <c r="BC269" s="210">
        <f t="shared" si="149"/>
        <v>-7.8499129353218566E-2</v>
      </c>
      <c r="BF269" s="187">
        <f t="shared" si="150"/>
        <v>2943</v>
      </c>
      <c r="BG269" s="179">
        <f t="shared" si="151"/>
        <v>0.57599999999999996</v>
      </c>
      <c r="BI269" s="210">
        <f t="shared" si="152"/>
        <v>2.0350994266517437E-2</v>
      </c>
      <c r="BL269" s="187">
        <f t="shared" si="153"/>
        <v>2943</v>
      </c>
      <c r="BM269" s="179">
        <f t="shared" si="154"/>
        <v>0.57599999999999996</v>
      </c>
    </row>
    <row r="270" spans="1:65" ht="15" customHeight="1">
      <c r="A270" s="21">
        <f t="shared" si="123"/>
        <v>2009</v>
      </c>
      <c r="B270" s="176">
        <f t="shared" si="123"/>
        <v>2891</v>
      </c>
      <c r="C270" s="209">
        <f t="shared" si="124"/>
        <v>7.2698668042407599E-2</v>
      </c>
      <c r="D270" s="22">
        <v>16</v>
      </c>
      <c r="G270" s="27"/>
      <c r="H270" s="77"/>
      <c r="I270" s="179">
        <f t="shared" si="125"/>
        <v>2914</v>
      </c>
      <c r="J270" s="180">
        <f t="shared" si="126"/>
        <v>0.7955724662746454</v>
      </c>
      <c r="K270" s="179">
        <f t="shared" si="127"/>
        <v>0.52900000000000003</v>
      </c>
      <c r="M270" s="210">
        <f t="shared" si="128"/>
        <v>-1.5493628138692042</v>
      </c>
      <c r="P270" s="187">
        <f t="shared" si="129"/>
        <v>2823</v>
      </c>
      <c r="Q270" s="179">
        <f t="shared" si="130"/>
        <v>4.6239999999999997</v>
      </c>
      <c r="S270" s="210">
        <f t="shared" si="131"/>
        <v>-0.9581437546659789</v>
      </c>
      <c r="V270" s="187">
        <f t="shared" si="132"/>
        <v>2908</v>
      </c>
      <c r="W270" s="179">
        <f t="shared" si="133"/>
        <v>0.28899999999999998</v>
      </c>
      <c r="Y270" s="210">
        <f t="shared" si="134"/>
        <v>-0.72942515069587666</v>
      </c>
      <c r="AB270" s="187">
        <f t="shared" si="135"/>
        <v>2910</v>
      </c>
      <c r="AC270" s="179">
        <f t="shared" si="136"/>
        <v>0.36099999999999999</v>
      </c>
      <c r="AE270" s="210">
        <f t="shared" si="137"/>
        <v>-0.54340408493880543</v>
      </c>
      <c r="AH270" s="187">
        <f t="shared" si="138"/>
        <v>2912</v>
      </c>
      <c r="AI270" s="179">
        <f t="shared" si="139"/>
        <v>0.441</v>
      </c>
      <c r="AK270" s="210">
        <f t="shared" si="140"/>
        <v>-0.38661925310193496</v>
      </c>
      <c r="AN270" s="187">
        <f t="shared" si="141"/>
        <v>2912</v>
      </c>
      <c r="AO270" s="179">
        <f t="shared" si="142"/>
        <v>0.441</v>
      </c>
      <c r="AQ270" s="210">
        <f t="shared" si="143"/>
        <v>-0.25111679005703036</v>
      </c>
      <c r="AT270" s="187">
        <f t="shared" si="144"/>
        <v>2913</v>
      </c>
      <c r="AU270" s="179">
        <f t="shared" si="145"/>
        <v>0.48399999999999999</v>
      </c>
      <c r="AW270" s="210">
        <f t="shared" si="146"/>
        <v>-0.13180338113526166</v>
      </c>
      <c r="AZ270" s="187">
        <f t="shared" si="147"/>
        <v>2913</v>
      </c>
      <c r="BA270" s="179">
        <f t="shared" si="148"/>
        <v>0.48399999999999999</v>
      </c>
      <c r="BC270" s="210">
        <f t="shared" si="149"/>
        <v>-2.522025090223342E-2</v>
      </c>
      <c r="BF270" s="187">
        <f t="shared" si="150"/>
        <v>2914</v>
      </c>
      <c r="BG270" s="179">
        <f t="shared" si="151"/>
        <v>0.52900000000000003</v>
      </c>
      <c r="BI270" s="210">
        <f t="shared" si="152"/>
        <v>7.108913928676322E-2</v>
      </c>
      <c r="BL270" s="187">
        <f t="shared" si="153"/>
        <v>2914</v>
      </c>
      <c r="BM270" s="179">
        <f t="shared" si="154"/>
        <v>0.52900000000000003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2987</v>
      </c>
      <c r="C271" s="209">
        <f t="shared" si="124"/>
        <v>8.6667209141912654E-3</v>
      </c>
      <c r="D271" s="22">
        <v>17</v>
      </c>
      <c r="H271" s="77"/>
      <c r="I271" s="179">
        <f t="shared" si="125"/>
        <v>2885</v>
      </c>
      <c r="J271" s="180">
        <f t="shared" si="126"/>
        <v>3.4147974556411116</v>
      </c>
      <c r="K271" s="179">
        <f t="shared" si="127"/>
        <v>10.404</v>
      </c>
      <c r="M271" s="210">
        <f t="shared" si="128"/>
        <v>-1.7520495759566264</v>
      </c>
      <c r="P271" s="187">
        <f t="shared" si="129"/>
        <v>2729</v>
      </c>
      <c r="Q271" s="179">
        <f t="shared" si="130"/>
        <v>66.563999999999993</v>
      </c>
      <c r="S271" s="210">
        <f t="shared" si="131"/>
        <v>-1.0813533139674263</v>
      </c>
      <c r="V271" s="187">
        <f t="shared" si="132"/>
        <v>2872</v>
      </c>
      <c r="W271" s="179">
        <f t="shared" si="133"/>
        <v>13.225</v>
      </c>
      <c r="Y271" s="210">
        <f t="shared" si="134"/>
        <v>-0.83344492095207445</v>
      </c>
      <c r="AB271" s="187">
        <f t="shared" si="135"/>
        <v>2877</v>
      </c>
      <c r="AC271" s="179">
        <f t="shared" si="136"/>
        <v>12.1</v>
      </c>
      <c r="AE271" s="210">
        <f t="shared" si="137"/>
        <v>-0.63494775833509765</v>
      </c>
      <c r="AH271" s="187">
        <f t="shared" si="138"/>
        <v>2880</v>
      </c>
      <c r="AI271" s="179">
        <f t="shared" si="139"/>
        <v>11.449</v>
      </c>
      <c r="AK271" s="210">
        <f t="shared" si="140"/>
        <v>-0.46940119942732195</v>
      </c>
      <c r="AN271" s="187">
        <f t="shared" si="141"/>
        <v>2882</v>
      </c>
      <c r="AO271" s="179">
        <f t="shared" si="142"/>
        <v>11.025</v>
      </c>
      <c r="AQ271" s="210">
        <f t="shared" si="143"/>
        <v>-0.3274073208517469</v>
      </c>
      <c r="AT271" s="187">
        <f t="shared" si="144"/>
        <v>2883</v>
      </c>
      <c r="AU271" s="179">
        <f t="shared" si="145"/>
        <v>10.816000000000001</v>
      </c>
      <c r="AW271" s="210">
        <f t="shared" si="146"/>
        <v>-0.20309150817489308</v>
      </c>
      <c r="AZ271" s="187">
        <f t="shared" si="147"/>
        <v>2884</v>
      </c>
      <c r="BA271" s="179">
        <f t="shared" si="148"/>
        <v>10.609</v>
      </c>
      <c r="BC271" s="210">
        <f t="shared" si="149"/>
        <v>-9.2535325542350097E-2</v>
      </c>
      <c r="BF271" s="187">
        <f t="shared" si="150"/>
        <v>2884</v>
      </c>
      <c r="BG271" s="179">
        <f t="shared" si="151"/>
        <v>10.609</v>
      </c>
      <c r="BI271" s="210">
        <f t="shared" si="152"/>
        <v>7.0058668536204906E-3</v>
      </c>
      <c r="BL271" s="187">
        <f t="shared" si="153"/>
        <v>2885</v>
      </c>
      <c r="BM271" s="179">
        <f t="shared" si="154"/>
        <v>10.404</v>
      </c>
    </row>
    <row r="272" spans="1:65" ht="15" customHeight="1">
      <c r="A272" s="21">
        <f t="shared" si="155"/>
        <v>2011</v>
      </c>
      <c r="B272" s="176">
        <f t="shared" si="155"/>
        <v>2897</v>
      </c>
      <c r="C272" s="209">
        <f t="shared" si="124"/>
        <v>6.8693666679029861E-2</v>
      </c>
      <c r="D272" s="22">
        <v>18</v>
      </c>
      <c r="E272" s="52"/>
      <c r="F272" s="27"/>
      <c r="G272" s="27"/>
      <c r="H272" s="77"/>
      <c r="I272" s="179">
        <f t="shared" si="125"/>
        <v>2856</v>
      </c>
      <c r="J272" s="180">
        <f t="shared" si="126"/>
        <v>1.4152571625819814</v>
      </c>
      <c r="K272" s="179">
        <f t="shared" si="127"/>
        <v>1.681</v>
      </c>
      <c r="M272" s="210">
        <f t="shared" si="128"/>
        <v>-1.5612561158031839</v>
      </c>
      <c r="N272" s="52"/>
      <c r="O272" s="27"/>
      <c r="P272" s="187">
        <f t="shared" si="129"/>
        <v>2626</v>
      </c>
      <c r="Q272" s="179">
        <f t="shared" si="130"/>
        <v>73.441000000000003</v>
      </c>
      <c r="S272" s="210">
        <f t="shared" si="131"/>
        <v>-0.96564197851584821</v>
      </c>
      <c r="T272" s="52"/>
      <c r="U272" s="27"/>
      <c r="V272" s="187">
        <f t="shared" si="132"/>
        <v>2837</v>
      </c>
      <c r="W272" s="179">
        <f t="shared" si="133"/>
        <v>3.6</v>
      </c>
      <c r="Y272" s="210">
        <f t="shared" si="134"/>
        <v>-0.73581185670260074</v>
      </c>
      <c r="Z272" s="52"/>
      <c r="AA272" s="27"/>
      <c r="AB272" s="187">
        <f t="shared" si="135"/>
        <v>2844</v>
      </c>
      <c r="AC272" s="179">
        <f t="shared" si="136"/>
        <v>2.8090000000000002</v>
      </c>
      <c r="AE272" s="210">
        <f t="shared" si="137"/>
        <v>-0.54905729678252646</v>
      </c>
      <c r="AF272" s="52"/>
      <c r="AG272" s="27"/>
      <c r="AH272" s="187">
        <f t="shared" si="138"/>
        <v>2849</v>
      </c>
      <c r="AI272" s="179">
        <f t="shared" si="139"/>
        <v>2.3039999999999998</v>
      </c>
      <c r="AK272" s="210">
        <f t="shared" si="140"/>
        <v>-0.39175217467889473</v>
      </c>
      <c r="AL272" s="52"/>
      <c r="AM272" s="27"/>
      <c r="AN272" s="187">
        <f t="shared" si="141"/>
        <v>2851</v>
      </c>
      <c r="AO272" s="179">
        <f t="shared" si="142"/>
        <v>2.1160000000000001</v>
      </c>
      <c r="AQ272" s="210">
        <f t="shared" si="143"/>
        <v>-0.25586146324914205</v>
      </c>
      <c r="AR272" s="52"/>
      <c r="AS272" s="27"/>
      <c r="AT272" s="187">
        <f t="shared" si="144"/>
        <v>2853</v>
      </c>
      <c r="AU272" s="179">
        <f t="shared" si="145"/>
        <v>1.9359999999999999</v>
      </c>
      <c r="AW272" s="210">
        <f t="shared" si="146"/>
        <v>-0.13624724250260228</v>
      </c>
      <c r="AX272" s="52"/>
      <c r="AY272" s="27"/>
      <c r="AZ272" s="187">
        <f t="shared" si="147"/>
        <v>2854</v>
      </c>
      <c r="BA272" s="179">
        <f t="shared" si="148"/>
        <v>1.849</v>
      </c>
      <c r="BC272" s="210">
        <f t="shared" si="149"/>
        <v>-2.9424189279493446E-2</v>
      </c>
      <c r="BD272" s="52"/>
      <c r="BE272" s="27"/>
      <c r="BF272" s="187">
        <f t="shared" si="150"/>
        <v>2855</v>
      </c>
      <c r="BG272" s="179">
        <f t="shared" si="151"/>
        <v>1.764</v>
      </c>
      <c r="BI272" s="210">
        <f t="shared" si="152"/>
        <v>6.7081023207463467E-2</v>
      </c>
      <c r="BJ272" s="52"/>
      <c r="BK272" s="27"/>
      <c r="BL272" s="187">
        <f t="shared" si="153"/>
        <v>2856</v>
      </c>
      <c r="BM272" s="179">
        <f t="shared" si="154"/>
        <v>1.681</v>
      </c>
    </row>
    <row r="273" spans="1:70" s="27" customFormat="1" ht="15" customHeight="1">
      <c r="A273" s="21">
        <f t="shared" si="155"/>
        <v>2012</v>
      </c>
      <c r="B273" s="176">
        <f t="shared" si="155"/>
        <v>2891</v>
      </c>
      <c r="C273" s="209">
        <f t="shared" si="124"/>
        <v>7.2698668042407599E-2</v>
      </c>
      <c r="D273" s="22">
        <v>19</v>
      </c>
      <c r="E273" s="52"/>
      <c r="H273" s="34"/>
      <c r="I273" s="179">
        <f t="shared" si="125"/>
        <v>2827</v>
      </c>
      <c r="J273" s="180">
        <f t="shared" si="126"/>
        <v>2.2137668626772742</v>
      </c>
      <c r="K273" s="179">
        <f t="shared" si="127"/>
        <v>4.0960000000000001</v>
      </c>
      <c r="M273" s="210">
        <f t="shared" si="128"/>
        <v>-1.5493628138692042</v>
      </c>
      <c r="N273" s="52"/>
      <c r="P273" s="187">
        <f t="shared" si="129"/>
        <v>2514</v>
      </c>
      <c r="Q273" s="179">
        <f t="shared" si="130"/>
        <v>142.12899999999999</v>
      </c>
      <c r="S273" s="210">
        <f t="shared" si="131"/>
        <v>-0.9581437546659789</v>
      </c>
      <c r="T273" s="52"/>
      <c r="V273" s="187">
        <f t="shared" si="132"/>
        <v>2800</v>
      </c>
      <c r="W273" s="179">
        <f t="shared" si="133"/>
        <v>8.2810000000000006</v>
      </c>
      <c r="Y273" s="210">
        <f t="shared" si="134"/>
        <v>-0.72942515069587666</v>
      </c>
      <c r="Z273" s="52"/>
      <c r="AB273" s="187">
        <f t="shared" si="135"/>
        <v>2811</v>
      </c>
      <c r="AC273" s="179">
        <f t="shared" si="136"/>
        <v>6.4</v>
      </c>
      <c r="AE273" s="210">
        <f t="shared" si="137"/>
        <v>-0.54340408493880543</v>
      </c>
      <c r="AF273" s="52"/>
      <c r="AH273" s="187">
        <f t="shared" si="138"/>
        <v>2817</v>
      </c>
      <c r="AI273" s="179">
        <f t="shared" si="139"/>
        <v>5.476</v>
      </c>
      <c r="AK273" s="210">
        <f t="shared" si="140"/>
        <v>-0.38661925310193496</v>
      </c>
      <c r="AL273" s="52"/>
      <c r="AN273" s="187">
        <f t="shared" si="141"/>
        <v>2820</v>
      </c>
      <c r="AO273" s="179">
        <f t="shared" si="142"/>
        <v>5.0410000000000004</v>
      </c>
      <c r="AQ273" s="210">
        <f t="shared" si="143"/>
        <v>-0.25111679005703036</v>
      </c>
      <c r="AR273" s="52"/>
      <c r="AT273" s="187">
        <f t="shared" si="144"/>
        <v>2823</v>
      </c>
      <c r="AU273" s="179">
        <f t="shared" si="145"/>
        <v>4.6239999999999997</v>
      </c>
      <c r="AW273" s="210">
        <f t="shared" si="146"/>
        <v>-0.13180338113526166</v>
      </c>
      <c r="AX273" s="52"/>
      <c r="AZ273" s="187">
        <f t="shared" si="147"/>
        <v>2825</v>
      </c>
      <c r="BA273" s="179">
        <f t="shared" si="148"/>
        <v>4.3559999999999999</v>
      </c>
      <c r="BC273" s="210">
        <f t="shared" si="149"/>
        <v>-2.522025090223342E-2</v>
      </c>
      <c r="BD273" s="52"/>
      <c r="BF273" s="187">
        <f t="shared" si="150"/>
        <v>2826</v>
      </c>
      <c r="BG273" s="179">
        <f t="shared" si="151"/>
        <v>4.2249999999999996</v>
      </c>
      <c r="BI273" s="210">
        <f t="shared" si="152"/>
        <v>7.108913928676322E-2</v>
      </c>
      <c r="BJ273" s="52"/>
      <c r="BL273" s="187">
        <f t="shared" si="153"/>
        <v>2827</v>
      </c>
      <c r="BM273" s="179">
        <f t="shared" si="154"/>
        <v>4.0960000000000001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2871</v>
      </c>
      <c r="C274" s="212">
        <f t="shared" si="124"/>
        <v>8.6053063547818137E-2</v>
      </c>
      <c r="D274" s="31">
        <v>20</v>
      </c>
      <c r="E274" s="53"/>
      <c r="F274" s="32"/>
      <c r="G274" s="32"/>
      <c r="H274" s="80"/>
      <c r="I274" s="185">
        <f t="shared" si="125"/>
        <v>2798</v>
      </c>
      <c r="J274" s="186">
        <f t="shared" si="126"/>
        <v>2.5426680599094391</v>
      </c>
      <c r="K274" s="185">
        <f t="shared" si="127"/>
        <v>5.3289999999999997</v>
      </c>
      <c r="M274" s="213">
        <f t="shared" si="128"/>
        <v>-1.5103667256838378</v>
      </c>
      <c r="N274" s="53"/>
      <c r="O274" s="32"/>
      <c r="P274" s="207">
        <f t="shared" si="129"/>
        <v>2394</v>
      </c>
      <c r="Q274" s="185">
        <f t="shared" si="130"/>
        <v>227.529</v>
      </c>
      <c r="S274" s="213">
        <f t="shared" si="131"/>
        <v>-0.93332811597140197</v>
      </c>
      <c r="T274" s="53"/>
      <c r="U274" s="32"/>
      <c r="V274" s="207">
        <f t="shared" si="132"/>
        <v>2763</v>
      </c>
      <c r="W274" s="185">
        <f t="shared" si="133"/>
        <v>11.664</v>
      </c>
      <c r="Y274" s="213">
        <f t="shared" si="134"/>
        <v>-0.70823783366454574</v>
      </c>
      <c r="Z274" s="53"/>
      <c r="AA274" s="32"/>
      <c r="AB274" s="207">
        <f t="shared" si="135"/>
        <v>2777</v>
      </c>
      <c r="AC274" s="185">
        <f t="shared" si="136"/>
        <v>8.8360000000000003</v>
      </c>
      <c r="AE274" s="213">
        <f t="shared" si="137"/>
        <v>-0.52462055844913202</v>
      </c>
      <c r="AF274" s="53"/>
      <c r="AG274" s="32"/>
      <c r="AH274" s="207">
        <f t="shared" si="138"/>
        <v>2785</v>
      </c>
      <c r="AI274" s="185">
        <f t="shared" si="139"/>
        <v>7.3959999999999999</v>
      </c>
      <c r="AK274" s="213">
        <f t="shared" si="140"/>
        <v>-0.36954539227624572</v>
      </c>
      <c r="AL274" s="53"/>
      <c r="AM274" s="32"/>
      <c r="AN274" s="207">
        <f t="shared" si="141"/>
        <v>2789</v>
      </c>
      <c r="AO274" s="185">
        <f t="shared" si="142"/>
        <v>6.7240000000000002</v>
      </c>
      <c r="AQ274" s="213">
        <f t="shared" si="143"/>
        <v>-0.23532119534122226</v>
      </c>
      <c r="AR274" s="53"/>
      <c r="AS274" s="32"/>
      <c r="AT274" s="207">
        <f t="shared" si="144"/>
        <v>2793</v>
      </c>
      <c r="AU274" s="185">
        <f t="shared" si="145"/>
        <v>6.0839999999999996</v>
      </c>
      <c r="AW274" s="213">
        <f t="shared" si="146"/>
        <v>-0.11699964352857926</v>
      </c>
      <c r="AX274" s="53"/>
      <c r="AY274" s="32"/>
      <c r="AZ274" s="207">
        <f t="shared" si="147"/>
        <v>2795</v>
      </c>
      <c r="BA274" s="185">
        <f t="shared" si="148"/>
        <v>5.7759999999999998</v>
      </c>
      <c r="BC274" s="213">
        <f t="shared" si="149"/>
        <v>-1.12085236480928E-2</v>
      </c>
      <c r="BD274" s="53"/>
      <c r="BE274" s="32"/>
      <c r="BF274" s="207">
        <f t="shared" si="150"/>
        <v>2797</v>
      </c>
      <c r="BG274" s="185">
        <f t="shared" si="151"/>
        <v>5.476</v>
      </c>
      <c r="BI274" s="213">
        <f t="shared" si="152"/>
        <v>8.4453830838512503E-2</v>
      </c>
      <c r="BJ274" s="53"/>
      <c r="BK274" s="32"/>
      <c r="BL274" s="207">
        <f t="shared" si="153"/>
        <v>2798</v>
      </c>
      <c r="BM274" s="185">
        <f t="shared" si="154"/>
        <v>5.3289999999999997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2770</v>
      </c>
      <c r="C275" s="54"/>
      <c r="D275" s="22">
        <v>21</v>
      </c>
      <c r="E275" s="55"/>
      <c r="F275" s="82"/>
      <c r="G275" s="27"/>
      <c r="H275" s="34"/>
      <c r="I275" s="179">
        <f t="shared" si="125"/>
        <v>2770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2741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2741</v>
      </c>
      <c r="J276" s="187"/>
      <c r="K276" s="187"/>
      <c r="M276" s="200" t="str">
        <f>E258</f>
        <v>max(y) =</v>
      </c>
      <c r="N276" s="200">
        <f>F258</f>
        <v>3504</v>
      </c>
      <c r="O276" s="200"/>
      <c r="P276" s="200"/>
      <c r="Q276" s="200"/>
      <c r="R276" s="200"/>
      <c r="S276" s="200" t="str">
        <f>M276</f>
        <v>max(y) =</v>
      </c>
      <c r="T276" s="200">
        <f>N276</f>
        <v>3504</v>
      </c>
      <c r="U276" s="200"/>
      <c r="V276" s="200"/>
      <c r="W276" s="200"/>
      <c r="X276" s="200"/>
      <c r="Y276" s="200" t="str">
        <f>S276</f>
        <v>max(y) =</v>
      </c>
      <c r="Z276" s="200">
        <f>T276</f>
        <v>3504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3504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3504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3504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3504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3504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3504</v>
      </c>
    </row>
    <row r="277" spans="1:70" ht="15" customHeight="1" thickTop="1">
      <c r="A277" s="21">
        <f t="shared" si="155"/>
        <v>2016</v>
      </c>
      <c r="B277" s="176">
        <f t="shared" si="156"/>
        <v>2712</v>
      </c>
      <c r="C277" s="54"/>
      <c r="D277" s="22">
        <v>23</v>
      </c>
      <c r="E277" s="200">
        <f>O257</f>
        <v>3505</v>
      </c>
      <c r="F277" s="203">
        <f>O265</f>
        <v>0.58326938862561351</v>
      </c>
      <c r="G277" s="345">
        <f>O266</f>
        <v>892.12099999999998</v>
      </c>
      <c r="H277" s="346"/>
      <c r="I277" s="179">
        <f t="shared" si="125"/>
        <v>2712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2683</v>
      </c>
      <c r="C278" s="54"/>
      <c r="D278" s="22">
        <v>24</v>
      </c>
      <c r="E278" s="200">
        <f>U257</f>
        <v>4000</v>
      </c>
      <c r="F278" s="203">
        <f>U265</f>
        <v>0.77120333475583158</v>
      </c>
      <c r="G278" s="345">
        <f>U266</f>
        <v>160.96099999999998</v>
      </c>
      <c r="H278" s="346"/>
      <c r="I278" s="179">
        <f t="shared" si="125"/>
        <v>2683</v>
      </c>
      <c r="J278" s="187"/>
      <c r="K278" s="187"/>
      <c r="M278" s="200" t="s">
        <v>60</v>
      </c>
      <c r="N278" s="214">
        <v>285</v>
      </c>
      <c r="O278" s="200"/>
      <c r="P278" s="200"/>
      <c r="Q278" s="200"/>
      <c r="R278" s="200"/>
      <c r="S278" s="200" t="s">
        <v>60</v>
      </c>
      <c r="T278" s="200">
        <f>N278</f>
        <v>285</v>
      </c>
      <c r="U278" s="200"/>
      <c r="V278" s="200"/>
      <c r="W278" s="200"/>
      <c r="X278" s="200"/>
      <c r="Y278" s="200" t="s">
        <v>60</v>
      </c>
      <c r="Z278" s="200">
        <f>T278</f>
        <v>285</v>
      </c>
      <c r="AA278" s="200"/>
      <c r="AB278" s="200"/>
      <c r="AC278" s="200"/>
      <c r="AD278" s="200"/>
      <c r="AE278" s="200" t="s">
        <v>60</v>
      </c>
      <c r="AF278" s="200">
        <f>Z278</f>
        <v>285</v>
      </c>
      <c r="AG278" s="200"/>
      <c r="AH278" s="200"/>
      <c r="AI278" s="200"/>
      <c r="AJ278" s="200"/>
      <c r="AK278" s="200" t="s">
        <v>60</v>
      </c>
      <c r="AL278" s="200">
        <f>AF278</f>
        <v>285</v>
      </c>
      <c r="AM278" s="200"/>
      <c r="AN278" s="200"/>
      <c r="AO278" s="200"/>
      <c r="AP278" s="200"/>
      <c r="AQ278" s="200" t="s">
        <v>60</v>
      </c>
      <c r="AR278" s="200">
        <f>AL278</f>
        <v>285</v>
      </c>
      <c r="AS278" s="200"/>
      <c r="AT278" s="200"/>
      <c r="AU278" s="200"/>
      <c r="AV278" s="200"/>
      <c r="AW278" s="200" t="s">
        <v>60</v>
      </c>
      <c r="AX278" s="200">
        <f>AR278</f>
        <v>285</v>
      </c>
      <c r="AY278" s="200"/>
      <c r="AZ278" s="200"/>
      <c r="BA278" s="200"/>
      <c r="BB278" s="200"/>
      <c r="BC278" s="200" t="s">
        <v>60</v>
      </c>
      <c r="BD278" s="200">
        <f>AX278</f>
        <v>285</v>
      </c>
      <c r="BE278" s="200"/>
      <c r="BF278" s="200"/>
      <c r="BG278" s="200"/>
      <c r="BH278" s="200"/>
      <c r="BI278" s="200" t="s">
        <v>60</v>
      </c>
      <c r="BJ278" s="200">
        <f>BD278</f>
        <v>285</v>
      </c>
    </row>
    <row r="279" spans="1:70" ht="15" customHeight="1">
      <c r="A279" s="21">
        <f t="shared" si="155"/>
        <v>2018</v>
      </c>
      <c r="B279" s="176">
        <f t="shared" si="156"/>
        <v>2655</v>
      </c>
      <c r="C279" s="54"/>
      <c r="D279" s="22">
        <v>25</v>
      </c>
      <c r="E279" s="200">
        <f>AA257</f>
        <v>4285</v>
      </c>
      <c r="F279" s="203">
        <f>AA265</f>
        <v>0.78676026788145714</v>
      </c>
      <c r="G279" s="345">
        <f>AA266</f>
        <v>146.93500000000003</v>
      </c>
      <c r="H279" s="346"/>
      <c r="I279" s="179">
        <f t="shared" si="125"/>
        <v>2655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2626</v>
      </c>
      <c r="C280" s="54"/>
      <c r="D280" s="22">
        <v>26</v>
      </c>
      <c r="E280" s="200">
        <f>AG257</f>
        <v>4570</v>
      </c>
      <c r="F280" s="203">
        <f>AG265</f>
        <v>0.79585629450224049</v>
      </c>
      <c r="G280" s="345">
        <f>AG266</f>
        <v>139.60599999999999</v>
      </c>
      <c r="H280" s="346"/>
      <c r="I280" s="179">
        <f t="shared" si="125"/>
        <v>2626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2598</v>
      </c>
      <c r="C281" s="54"/>
      <c r="D281" s="22">
        <v>27</v>
      </c>
      <c r="E281" s="200">
        <f>AM257</f>
        <v>4855</v>
      </c>
      <c r="F281" s="203">
        <f>AM265</f>
        <v>0.80106909921012293</v>
      </c>
      <c r="G281" s="345">
        <f>AM266</f>
        <v>135.62100000000001</v>
      </c>
      <c r="H281" s="346"/>
      <c r="I281" s="179">
        <f t="shared" si="125"/>
        <v>2598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2569</v>
      </c>
      <c r="C282" s="54"/>
      <c r="D282" s="22">
        <v>28</v>
      </c>
      <c r="E282" s="200">
        <f>AS257</f>
        <v>5140</v>
      </c>
      <c r="F282" s="203">
        <f>AS265</f>
        <v>0.80559496751983684</v>
      </c>
      <c r="G282" s="345">
        <f>AS266</f>
        <v>132.30299999999997</v>
      </c>
      <c r="H282" s="346"/>
      <c r="I282" s="179">
        <f t="shared" si="125"/>
        <v>2569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2541</v>
      </c>
      <c r="C283" s="54"/>
      <c r="D283" s="22">
        <v>29</v>
      </c>
      <c r="E283" s="200">
        <f>AY257</f>
        <v>5425</v>
      </c>
      <c r="F283" s="203">
        <f>AY265</f>
        <v>0.80879234750494389</v>
      </c>
      <c r="G283" s="345">
        <f>AY266</f>
        <v>130.01499999999999</v>
      </c>
      <c r="H283" s="346"/>
      <c r="I283" s="179">
        <f t="shared" si="125"/>
        <v>2541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2513</v>
      </c>
      <c r="C284" s="54"/>
      <c r="D284" s="22">
        <v>30</v>
      </c>
      <c r="E284" s="200">
        <f>BE257</f>
        <v>5710</v>
      </c>
      <c r="F284" s="203">
        <f>BE265</f>
        <v>0.81078525358236997</v>
      </c>
      <c r="G284" s="345">
        <f>BE266</f>
        <v>128.61199999999999</v>
      </c>
      <c r="H284" s="346"/>
      <c r="I284" s="179">
        <f t="shared" si="125"/>
        <v>2513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2485</v>
      </c>
      <c r="C285" s="54"/>
      <c r="D285" s="22">
        <v>31</v>
      </c>
      <c r="E285" s="200">
        <f>BK257</f>
        <v>5995</v>
      </c>
      <c r="F285" s="203">
        <f>BK265</f>
        <v>0.81176970506170754</v>
      </c>
      <c r="G285" s="345">
        <f>BK266</f>
        <v>127.92699999999999</v>
      </c>
      <c r="H285" s="346"/>
      <c r="I285" s="179">
        <f t="shared" si="125"/>
        <v>2485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2457</v>
      </c>
      <c r="C286" s="54"/>
      <c r="D286" s="22">
        <v>32</v>
      </c>
      <c r="E286" s="66"/>
      <c r="F286" s="203"/>
      <c r="G286" s="215"/>
      <c r="H286" s="34"/>
      <c r="I286" s="179">
        <f t="shared" si="125"/>
        <v>2457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2429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2429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2401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2401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2373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2373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2345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2345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2318</v>
      </c>
      <c r="C291" s="54"/>
      <c r="D291" s="22">
        <v>37</v>
      </c>
      <c r="E291" s="55"/>
      <c r="F291" s="82"/>
      <c r="G291" s="27"/>
      <c r="H291" s="34"/>
      <c r="I291" s="179">
        <f t="shared" si="125"/>
        <v>2318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2290</v>
      </c>
      <c r="C292" s="54"/>
      <c r="D292" s="22">
        <v>38</v>
      </c>
      <c r="E292" s="55"/>
      <c r="F292" s="82"/>
      <c r="G292" s="27"/>
      <c r="H292" s="34"/>
      <c r="I292" s="179">
        <f t="shared" si="125"/>
        <v>2290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2263</v>
      </c>
      <c r="C293" s="54"/>
      <c r="D293" s="22">
        <v>39</v>
      </c>
      <c r="E293" s="55"/>
      <c r="F293" s="82"/>
      <c r="G293" s="27"/>
      <c r="H293" s="34"/>
      <c r="I293" s="179">
        <f t="shared" si="125"/>
        <v>2263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2236</v>
      </c>
      <c r="C294" s="54"/>
      <c r="D294" s="22">
        <v>40</v>
      </c>
      <c r="E294" s="55"/>
      <c r="F294" s="82"/>
      <c r="G294" s="27"/>
      <c r="H294" s="34"/>
      <c r="I294" s="179">
        <f t="shared" si="125"/>
        <v>2236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2209</v>
      </c>
      <c r="C295" s="195"/>
      <c r="D295" s="35">
        <v>41</v>
      </c>
      <c r="E295" s="56"/>
      <c r="F295" s="84"/>
      <c r="G295" s="11"/>
      <c r="H295" s="37"/>
      <c r="I295" s="189">
        <f t="shared" si="125"/>
        <v>2209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2182</v>
      </c>
      <c r="C296" s="195"/>
      <c r="D296" s="35">
        <v>42</v>
      </c>
      <c r="E296" s="56"/>
      <c r="F296" s="84"/>
      <c r="G296" s="11"/>
      <c r="H296" s="37"/>
      <c r="I296" s="189">
        <f t="shared" si="125"/>
        <v>2182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0.79647224952709073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0.53284440967297986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0.75235601322152823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0.76871050242473316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0.77790083685923095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0.78427883754111705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0.78838718514588879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0.79240693457390676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0.79444500991733324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0.79647224952709073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3504</v>
      </c>
      <c r="C300" s="191">
        <f t="shared" ref="C300:C319" si="159">LN($F$302-B300)</f>
        <v>7.8224447294893187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3346</v>
      </c>
      <c r="J300" s="180">
        <f t="shared" ref="J300:J319" si="161">ABS(B300-I300)/B300*100</f>
        <v>4.5091324200913236</v>
      </c>
      <c r="K300" s="179">
        <f t="shared" ref="K300:K319" si="162">(B300-I300)^2/1000</f>
        <v>24.963999999999999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3435</v>
      </c>
      <c r="Q300" s="179">
        <f t="shared" ref="Q300:Q319" si="165">($B300-P300)^2/1000</f>
        <v>4.7610000000000001</v>
      </c>
      <c r="S300" s="218">
        <f t="shared" ref="S300:S319" si="166">LN(U$302-$B300)</f>
        <v>6.2065759267249279</v>
      </c>
      <c r="T300" s="98" t="s">
        <v>63</v>
      </c>
      <c r="U300" s="57"/>
      <c r="V300" s="187">
        <f t="shared" ref="V300:V319" si="167">ROUND(U$302-U$307*U$308^$D300,$G$1)</f>
        <v>3348</v>
      </c>
      <c r="W300" s="179">
        <f t="shared" ref="W300:W319" si="168">($B300-V300)^2/1000</f>
        <v>24.335999999999999</v>
      </c>
      <c r="Y300" s="218">
        <f t="shared" ref="Y300:Y319" si="169">LN(AA$302-$B300)</f>
        <v>6.6605751498396861</v>
      </c>
      <c r="Z300" s="98" t="s">
        <v>63</v>
      </c>
      <c r="AA300" s="57"/>
      <c r="AB300" s="187">
        <f t="shared" ref="AB300:AB319" si="170">ROUND(AA$302-AA$307*AA$308^$D300,$G$1)</f>
        <v>3347</v>
      </c>
      <c r="AC300" s="179">
        <f t="shared" ref="AC300:AC319" si="171">($B300-AB300)^2/1000</f>
        <v>24.649000000000001</v>
      </c>
      <c r="AE300" s="218">
        <f t="shared" ref="AE300:AE319" si="172">LN(AG$302-$B300)</f>
        <v>6.9716686047257896</v>
      </c>
      <c r="AF300" s="98" t="s">
        <v>63</v>
      </c>
      <c r="AG300" s="57"/>
      <c r="AH300" s="187">
        <f t="shared" ref="AH300:AH319" si="173">ROUND(AG$302-AG$307*AG$308^$D300,$G$1)</f>
        <v>3346</v>
      </c>
      <c r="AI300" s="179">
        <f t="shared" ref="AI300:AI319" si="174">($B300-AH300)^2/1000</f>
        <v>24.963999999999999</v>
      </c>
      <c r="AK300" s="218">
        <f t="shared" ref="AK300:AK319" si="175">LN(AM$302-$B300)</f>
        <v>7.2086003379601991</v>
      </c>
      <c r="AL300" s="98" t="s">
        <v>63</v>
      </c>
      <c r="AM300" s="57"/>
      <c r="AN300" s="187">
        <f t="shared" ref="AN300:AN319" si="176">ROUND(AM$302-AM$307*AM$308^$D300,$G$1)</f>
        <v>3346</v>
      </c>
      <c r="AO300" s="179">
        <f t="shared" ref="AO300:AO319" si="177">($B300-AN300)^2/1000</f>
        <v>24.963999999999999</v>
      </c>
      <c r="AQ300" s="218">
        <f t="shared" ref="AQ300:AQ319" si="178">LN(AS$302-$B300)</f>
        <v>7.4000095171626921</v>
      </c>
      <c r="AR300" s="98" t="s">
        <v>63</v>
      </c>
      <c r="AS300" s="57"/>
      <c r="AT300" s="187">
        <f t="shared" ref="AT300:AT319" si="179">ROUND(AS$302-AS$307*AS$308^$D300,$G$1)</f>
        <v>3346</v>
      </c>
      <c r="AU300" s="179">
        <f t="shared" ref="AU300:AU319" si="180">($B300-AT300)^2/1000</f>
        <v>24.963999999999999</v>
      </c>
      <c r="AW300" s="218">
        <f t="shared" ref="AW300:AW319" si="181">LN(AY$302-$B300)</f>
        <v>7.560601162768557</v>
      </c>
      <c r="AX300" s="98" t="s">
        <v>63</v>
      </c>
      <c r="AY300" s="57"/>
      <c r="AZ300" s="187">
        <f t="shared" ref="AZ300:AZ319" si="182">ROUND(AY$302-AY$307*AY$308^$D300,$G$1)</f>
        <v>3346</v>
      </c>
      <c r="BA300" s="179">
        <f t="shared" ref="BA300:BA319" si="183">($B300-AZ300)^2/1000</f>
        <v>24.963999999999999</v>
      </c>
      <c r="BC300" s="218">
        <f t="shared" ref="BC300:BC319" si="184">LN(BE$302-$B300)</f>
        <v>7.6989361998134473</v>
      </c>
      <c r="BD300" s="98" t="s">
        <v>63</v>
      </c>
      <c r="BE300" s="57"/>
      <c r="BF300" s="187">
        <f t="shared" ref="BF300:BF319" si="185">ROUND(BE$302-BE$307*BE$308^$D300,$G$1)</f>
        <v>3346</v>
      </c>
      <c r="BG300" s="179">
        <f t="shared" ref="BG300:BG319" si="186">($B300-BF300)^2/1000</f>
        <v>24.963999999999999</v>
      </c>
      <c r="BI300" s="218">
        <f t="shared" ref="BI300:BI319" si="187">LN(BK$302-$B300)</f>
        <v>7.8204395152621808</v>
      </c>
      <c r="BJ300" s="98" t="s">
        <v>63</v>
      </c>
      <c r="BK300" s="57"/>
      <c r="BL300" s="187">
        <f t="shared" ref="BL300:BL319" si="188">ROUND(BK$302-BK$307*BK$308^$D300,$G$1)</f>
        <v>3346</v>
      </c>
      <c r="BM300" s="179">
        <f t="shared" ref="BM300:BM319" si="189">($B300-BL300)^2/1000</f>
        <v>24.963999999999999</v>
      </c>
    </row>
    <row r="301" spans="1:65" ht="15" customHeight="1">
      <c r="A301" s="21">
        <f t="shared" si="158"/>
        <v>1995</v>
      </c>
      <c r="B301" s="176">
        <f t="shared" si="158"/>
        <v>3443</v>
      </c>
      <c r="C301" s="191">
        <f t="shared" si="159"/>
        <v>7.8465899752911863</v>
      </c>
      <c r="D301" s="22">
        <v>2</v>
      </c>
      <c r="E301" s="40" t="s">
        <v>64</v>
      </c>
      <c r="G301" s="23"/>
      <c r="H301" s="27"/>
      <c r="I301" s="179">
        <f t="shared" si="160"/>
        <v>3319</v>
      </c>
      <c r="J301" s="180">
        <f t="shared" si="161"/>
        <v>3.6015103107754869</v>
      </c>
      <c r="K301" s="179">
        <f t="shared" si="162"/>
        <v>15.375999999999999</v>
      </c>
      <c r="M301" s="218">
        <f t="shared" si="163"/>
        <v>4.1271343850450917</v>
      </c>
      <c r="N301" s="72" t="s">
        <v>64</v>
      </c>
      <c r="P301" s="187">
        <f t="shared" si="164"/>
        <v>3423</v>
      </c>
      <c r="Q301" s="179">
        <f t="shared" si="165"/>
        <v>0.4</v>
      </c>
      <c r="S301" s="218">
        <f t="shared" si="166"/>
        <v>6.3225652399272843</v>
      </c>
      <c r="T301" s="72" t="s">
        <v>64</v>
      </c>
      <c r="V301" s="187">
        <f t="shared" si="167"/>
        <v>3326</v>
      </c>
      <c r="W301" s="179">
        <f t="shared" si="168"/>
        <v>13.689</v>
      </c>
      <c r="Y301" s="218">
        <f t="shared" si="169"/>
        <v>6.7357800142423265</v>
      </c>
      <c r="Z301" s="72" t="s">
        <v>64</v>
      </c>
      <c r="AB301" s="187">
        <f t="shared" si="170"/>
        <v>3323</v>
      </c>
      <c r="AC301" s="179">
        <f t="shared" si="171"/>
        <v>14.4</v>
      </c>
      <c r="AE301" s="218">
        <f t="shared" si="172"/>
        <v>7.0273145140397766</v>
      </c>
      <c r="AF301" s="72" t="s">
        <v>64</v>
      </c>
      <c r="AH301" s="187">
        <f t="shared" si="173"/>
        <v>3321</v>
      </c>
      <c r="AI301" s="179">
        <f t="shared" si="174"/>
        <v>14.884</v>
      </c>
      <c r="AK301" s="218">
        <f t="shared" si="175"/>
        <v>7.2527624180531873</v>
      </c>
      <c r="AL301" s="72" t="s">
        <v>64</v>
      </c>
      <c r="AN301" s="187">
        <f t="shared" si="176"/>
        <v>3320</v>
      </c>
      <c r="AO301" s="179">
        <f t="shared" si="177"/>
        <v>15.129</v>
      </c>
      <c r="AQ301" s="218">
        <f t="shared" si="178"/>
        <v>7.4366172652342266</v>
      </c>
      <c r="AR301" s="72" t="s">
        <v>64</v>
      </c>
      <c r="AT301" s="187">
        <f t="shared" si="179"/>
        <v>3320</v>
      </c>
      <c r="AU301" s="179">
        <f t="shared" si="180"/>
        <v>15.129</v>
      </c>
      <c r="AW301" s="218">
        <f t="shared" si="181"/>
        <v>7.5918617148899337</v>
      </c>
      <c r="AX301" s="72" t="s">
        <v>64</v>
      </c>
      <c r="AZ301" s="187">
        <f t="shared" si="182"/>
        <v>3320</v>
      </c>
      <c r="BA301" s="179">
        <f t="shared" si="183"/>
        <v>15.129</v>
      </c>
      <c r="BC301" s="218">
        <f t="shared" si="184"/>
        <v>7.726212650507529</v>
      </c>
      <c r="BD301" s="72" t="s">
        <v>64</v>
      </c>
      <c r="BF301" s="187">
        <f t="shared" si="185"/>
        <v>3319</v>
      </c>
      <c r="BG301" s="179">
        <f t="shared" si="186"/>
        <v>15.375999999999999</v>
      </c>
      <c r="BI301" s="218">
        <f t="shared" si="187"/>
        <v>7.8446326444646806</v>
      </c>
      <c r="BJ301" s="72" t="s">
        <v>64</v>
      </c>
      <c r="BL301" s="187">
        <f t="shared" si="188"/>
        <v>3319</v>
      </c>
      <c r="BM301" s="179">
        <f t="shared" si="189"/>
        <v>15.375999999999999</v>
      </c>
    </row>
    <row r="302" spans="1:65" ht="15" customHeight="1">
      <c r="A302" s="21">
        <f t="shared" si="158"/>
        <v>1996</v>
      </c>
      <c r="B302" s="176">
        <f t="shared" si="158"/>
        <v>3307</v>
      </c>
      <c r="C302" s="191">
        <f t="shared" si="159"/>
        <v>7.8984110928115987</v>
      </c>
      <c r="D302" s="22">
        <v>3</v>
      </c>
      <c r="E302" s="99" t="s">
        <v>65</v>
      </c>
      <c r="F302" s="243">
        <v>6000</v>
      </c>
      <c r="G302" s="23"/>
      <c r="H302" s="27"/>
      <c r="I302" s="179">
        <f t="shared" si="160"/>
        <v>3292</v>
      </c>
      <c r="J302" s="180">
        <f t="shared" si="161"/>
        <v>0.45358330813426068</v>
      </c>
      <c r="K302" s="179">
        <f t="shared" si="162"/>
        <v>0.22500000000000001</v>
      </c>
      <c r="M302" s="218">
        <f t="shared" si="163"/>
        <v>5.2882670306945352</v>
      </c>
      <c r="N302" s="97" t="s">
        <v>65</v>
      </c>
      <c r="O302" s="201">
        <f>ROUNDDOWN(O258,0)+1</f>
        <v>3505</v>
      </c>
      <c r="P302" s="187">
        <f t="shared" si="164"/>
        <v>3410</v>
      </c>
      <c r="Q302" s="179">
        <f t="shared" si="165"/>
        <v>10.609</v>
      </c>
      <c r="S302" s="218">
        <f t="shared" si="166"/>
        <v>6.5410299991899032</v>
      </c>
      <c r="T302" s="97" t="s">
        <v>65</v>
      </c>
      <c r="U302" s="201">
        <f>ROUNDDOWN(U258,-T323)+10^T323</f>
        <v>4000</v>
      </c>
      <c r="V302" s="187">
        <f t="shared" si="167"/>
        <v>3302</v>
      </c>
      <c r="W302" s="179">
        <f t="shared" si="168"/>
        <v>2.5000000000000001E-2</v>
      </c>
      <c r="Y302" s="218">
        <f t="shared" si="169"/>
        <v>6.8855096700348177</v>
      </c>
      <c r="Z302" s="97" t="s">
        <v>65</v>
      </c>
      <c r="AA302" s="201">
        <f>U302+Z324</f>
        <v>4285</v>
      </c>
      <c r="AB302" s="187">
        <f t="shared" si="170"/>
        <v>3298</v>
      </c>
      <c r="AC302" s="179">
        <f t="shared" si="171"/>
        <v>8.1000000000000003E-2</v>
      </c>
      <c r="AE302" s="218">
        <f t="shared" si="172"/>
        <v>7.1412451223504911</v>
      </c>
      <c r="AF302" s="97" t="s">
        <v>65</v>
      </c>
      <c r="AG302" s="201">
        <f>AA302+AF324</f>
        <v>4570</v>
      </c>
      <c r="AH302" s="187">
        <f t="shared" si="173"/>
        <v>3296</v>
      </c>
      <c r="AI302" s="179">
        <f t="shared" si="174"/>
        <v>0.121</v>
      </c>
      <c r="AK302" s="218">
        <f t="shared" si="175"/>
        <v>7.3447190541496727</v>
      </c>
      <c r="AL302" s="97" t="s">
        <v>65</v>
      </c>
      <c r="AM302" s="201">
        <f>AG302+AL324</f>
        <v>4855</v>
      </c>
      <c r="AN302" s="187">
        <f t="shared" si="176"/>
        <v>3294</v>
      </c>
      <c r="AO302" s="179">
        <f t="shared" si="177"/>
        <v>0.16900000000000001</v>
      </c>
      <c r="AQ302" s="218">
        <f t="shared" si="178"/>
        <v>7.5137092478397047</v>
      </c>
      <c r="AR302" s="97" t="s">
        <v>65</v>
      </c>
      <c r="AS302" s="201">
        <f>AM302+AR324</f>
        <v>5140</v>
      </c>
      <c r="AT302" s="187">
        <f t="shared" si="179"/>
        <v>3293</v>
      </c>
      <c r="AU302" s="179">
        <f t="shared" si="180"/>
        <v>0.19600000000000001</v>
      </c>
      <c r="AW302" s="218">
        <f t="shared" si="181"/>
        <v>7.6582275261613519</v>
      </c>
      <c r="AX302" s="97" t="s">
        <v>65</v>
      </c>
      <c r="AY302" s="201">
        <f>AS302+AX324</f>
        <v>5425</v>
      </c>
      <c r="AZ302" s="187">
        <f t="shared" si="182"/>
        <v>3293</v>
      </c>
      <c r="BA302" s="179">
        <f t="shared" si="183"/>
        <v>0.19600000000000001</v>
      </c>
      <c r="BC302" s="218">
        <f t="shared" si="184"/>
        <v>7.7844732357364688</v>
      </c>
      <c r="BD302" s="97" t="s">
        <v>65</v>
      </c>
      <c r="BE302" s="201">
        <f>AY302+BD324</f>
        <v>5710</v>
      </c>
      <c r="BF302" s="187">
        <f t="shared" si="185"/>
        <v>3292</v>
      </c>
      <c r="BG302" s="179">
        <f t="shared" si="186"/>
        <v>0.22500000000000001</v>
      </c>
      <c r="BI302" s="218">
        <f t="shared" si="187"/>
        <v>7.8965527016430404</v>
      </c>
      <c r="BJ302" s="97" t="s">
        <v>65</v>
      </c>
      <c r="BK302" s="201">
        <f>BE302+BJ324</f>
        <v>5995</v>
      </c>
      <c r="BL302" s="187">
        <f t="shared" si="188"/>
        <v>3292</v>
      </c>
      <c r="BM302" s="179">
        <f t="shared" si="189"/>
        <v>0.22500000000000001</v>
      </c>
    </row>
    <row r="303" spans="1:65" ht="15" customHeight="1">
      <c r="A303" s="21">
        <f t="shared" si="158"/>
        <v>1997</v>
      </c>
      <c r="B303" s="176">
        <f t="shared" si="158"/>
        <v>3239</v>
      </c>
      <c r="C303" s="191">
        <f t="shared" si="159"/>
        <v>7.9233482119301542</v>
      </c>
      <c r="D303" s="22">
        <v>4</v>
      </c>
      <c r="G303" s="23"/>
      <c r="H303" s="27"/>
      <c r="I303" s="179">
        <f t="shared" si="160"/>
        <v>3264</v>
      </c>
      <c r="J303" s="180">
        <f t="shared" si="161"/>
        <v>0.77184316146958931</v>
      </c>
      <c r="K303" s="179">
        <f t="shared" si="162"/>
        <v>0.625</v>
      </c>
      <c r="M303" s="218">
        <f t="shared" si="163"/>
        <v>5.5834963087816991</v>
      </c>
      <c r="P303" s="187">
        <f t="shared" si="164"/>
        <v>3394</v>
      </c>
      <c r="Q303" s="179">
        <f t="shared" si="165"/>
        <v>24.024999999999999</v>
      </c>
      <c r="S303" s="218">
        <f t="shared" si="166"/>
        <v>6.6346333578616861</v>
      </c>
      <c r="V303" s="187">
        <f t="shared" si="167"/>
        <v>3277</v>
      </c>
      <c r="W303" s="179">
        <f t="shared" si="168"/>
        <v>1.444</v>
      </c>
      <c r="Y303" s="218">
        <f t="shared" si="169"/>
        <v>6.9527286446248686</v>
      </c>
      <c r="AB303" s="187">
        <f t="shared" si="170"/>
        <v>3272</v>
      </c>
      <c r="AC303" s="179">
        <f t="shared" si="171"/>
        <v>1.089</v>
      </c>
      <c r="AE303" s="218">
        <f t="shared" si="172"/>
        <v>7.193685818395112</v>
      </c>
      <c r="AH303" s="187">
        <f t="shared" si="173"/>
        <v>3269</v>
      </c>
      <c r="AI303" s="179">
        <f t="shared" si="174"/>
        <v>0.9</v>
      </c>
      <c r="AK303" s="218">
        <f t="shared" si="175"/>
        <v>7.3877092390810404</v>
      </c>
      <c r="AN303" s="187">
        <f t="shared" si="176"/>
        <v>3268</v>
      </c>
      <c r="AO303" s="179">
        <f t="shared" si="177"/>
        <v>0.84099999999999997</v>
      </c>
      <c r="AQ303" s="218">
        <f t="shared" si="178"/>
        <v>7.5501353424884288</v>
      </c>
      <c r="AT303" s="187">
        <f t="shared" si="179"/>
        <v>3266</v>
      </c>
      <c r="AU303" s="179">
        <f t="shared" si="180"/>
        <v>0.72899999999999998</v>
      </c>
      <c r="AW303" s="218">
        <f t="shared" si="181"/>
        <v>7.6898286687364843</v>
      </c>
      <c r="AZ303" s="187">
        <f t="shared" si="182"/>
        <v>3266</v>
      </c>
      <c r="BA303" s="179">
        <f t="shared" si="183"/>
        <v>0.72899999999999998</v>
      </c>
      <c r="BC303" s="218">
        <f t="shared" si="184"/>
        <v>7.81237820598861</v>
      </c>
      <c r="BF303" s="187">
        <f t="shared" si="185"/>
        <v>3265</v>
      </c>
      <c r="BG303" s="179">
        <f t="shared" si="186"/>
        <v>0.67600000000000005</v>
      </c>
      <c r="BI303" s="218">
        <f t="shared" si="187"/>
        <v>7.9215356321335495</v>
      </c>
      <c r="BL303" s="187">
        <f t="shared" si="188"/>
        <v>3264</v>
      </c>
      <c r="BM303" s="179">
        <f t="shared" si="189"/>
        <v>0.625</v>
      </c>
    </row>
    <row r="304" spans="1:65" ht="15" customHeight="1">
      <c r="A304" s="21">
        <f t="shared" si="158"/>
        <v>1998</v>
      </c>
      <c r="B304" s="176">
        <f t="shared" si="158"/>
        <v>3239</v>
      </c>
      <c r="C304" s="191">
        <f t="shared" si="159"/>
        <v>7.9233482119301542</v>
      </c>
      <c r="D304" s="22">
        <v>5</v>
      </c>
      <c r="E304" s="99" t="s">
        <v>66</v>
      </c>
      <c r="F304" s="42">
        <f>INDEX(LINEST(C300:C319,D300:D319),2)</f>
        <v>7.8736998625078645</v>
      </c>
      <c r="G304" s="23"/>
      <c r="H304" s="27"/>
      <c r="I304" s="179">
        <f t="shared" si="160"/>
        <v>3237</v>
      </c>
      <c r="J304" s="180">
        <f t="shared" si="161"/>
        <v>6.1747452917567149E-2</v>
      </c>
      <c r="K304" s="179">
        <f t="shared" si="162"/>
        <v>4.0000000000000001E-3</v>
      </c>
      <c r="M304" s="218">
        <f t="shared" si="163"/>
        <v>5.5834963087816991</v>
      </c>
      <c r="N304" s="97" t="s">
        <v>66</v>
      </c>
      <c r="O304" s="42">
        <f>INDEX(LINEST(M300:M319,$D300:$D319),2)</f>
        <v>4.0964815407136523</v>
      </c>
      <c r="P304" s="187">
        <f t="shared" si="164"/>
        <v>3375</v>
      </c>
      <c r="Q304" s="179">
        <f t="shared" si="165"/>
        <v>18.495999999999999</v>
      </c>
      <c r="S304" s="218">
        <f t="shared" si="166"/>
        <v>6.6346333578616861</v>
      </c>
      <c r="T304" s="97" t="s">
        <v>66</v>
      </c>
      <c r="U304" s="42">
        <f>INDEX(LINEST(S300:S319,$D300:$D319),2)</f>
        <v>6.4446366783600721</v>
      </c>
      <c r="V304" s="187">
        <f t="shared" si="167"/>
        <v>3252</v>
      </c>
      <c r="W304" s="179">
        <f t="shared" si="168"/>
        <v>0.16900000000000001</v>
      </c>
      <c r="Y304" s="218">
        <f t="shared" si="169"/>
        <v>6.9527286446248686</v>
      </c>
      <c r="Z304" s="97" t="s">
        <v>66</v>
      </c>
      <c r="AA304" s="42">
        <f>INDEX(LINEST(Y300:Y319,$D300:$D319),2)</f>
        <v>6.8181592419983534</v>
      </c>
      <c r="AB304" s="187">
        <f t="shared" si="170"/>
        <v>3246</v>
      </c>
      <c r="AC304" s="179">
        <f t="shared" si="171"/>
        <v>4.9000000000000002E-2</v>
      </c>
      <c r="AE304" s="218">
        <f t="shared" si="172"/>
        <v>7.193685818395112</v>
      </c>
      <c r="AF304" s="97" t="s">
        <v>66</v>
      </c>
      <c r="AG304" s="42">
        <f>INDEX(LINEST(AE300:AE319,$D300:$D319),2)</f>
        <v>7.0891552463801792</v>
      </c>
      <c r="AH304" s="187">
        <f t="shared" si="173"/>
        <v>3243</v>
      </c>
      <c r="AI304" s="179">
        <f t="shared" si="174"/>
        <v>1.6E-2</v>
      </c>
      <c r="AK304" s="218">
        <f t="shared" si="175"/>
        <v>7.3877092390810404</v>
      </c>
      <c r="AL304" s="97" t="s">
        <v>66</v>
      </c>
      <c r="AM304" s="42">
        <f>INDEX(LINEST(AK300:AK319,$D300:$D319),2)</f>
        <v>7.3021401422746219</v>
      </c>
      <c r="AN304" s="187">
        <f t="shared" si="176"/>
        <v>3241</v>
      </c>
      <c r="AO304" s="179">
        <f t="shared" si="177"/>
        <v>4.0000000000000001E-3</v>
      </c>
      <c r="AQ304" s="218">
        <f t="shared" si="178"/>
        <v>7.5501353424884288</v>
      </c>
      <c r="AR304" s="97" t="s">
        <v>66</v>
      </c>
      <c r="AS304" s="42">
        <f>INDEX(LINEST(AQ300:AQ319,$D300:$D319),2)</f>
        <v>7.4776588398875194</v>
      </c>
      <c r="AT304" s="187">
        <f t="shared" si="179"/>
        <v>3239</v>
      </c>
      <c r="AU304" s="179">
        <f t="shared" si="180"/>
        <v>0</v>
      </c>
      <c r="AW304" s="218">
        <f t="shared" si="181"/>
        <v>7.6898286687364843</v>
      </c>
      <c r="AX304" s="97" t="s">
        <v>66</v>
      </c>
      <c r="AY304" s="42">
        <f>INDEX(LINEST(AW300:AW319,$D300:$D319),2)</f>
        <v>7.6269484305149415</v>
      </c>
      <c r="AZ304" s="187">
        <f t="shared" si="182"/>
        <v>3238</v>
      </c>
      <c r="BA304" s="179">
        <f t="shared" si="183"/>
        <v>1E-3</v>
      </c>
      <c r="BC304" s="218">
        <f t="shared" si="184"/>
        <v>7.81237820598861</v>
      </c>
      <c r="BD304" s="97" t="s">
        <v>66</v>
      </c>
      <c r="BE304" s="42">
        <f>INDEX(LINEST(BC300:BC319,$D300:$D319),2)</f>
        <v>7.7568390232485616</v>
      </c>
      <c r="BF304" s="187">
        <f t="shared" si="185"/>
        <v>3237</v>
      </c>
      <c r="BG304" s="179">
        <f t="shared" si="186"/>
        <v>4.0000000000000001E-3</v>
      </c>
      <c r="BI304" s="218">
        <f t="shared" si="187"/>
        <v>7.9215356321335495</v>
      </c>
      <c r="BJ304" s="97" t="s">
        <v>66</v>
      </c>
      <c r="BK304" s="42">
        <f>INDEX(LINEST(BI300:BI319,$D300:$D319),2)</f>
        <v>7.8717963667300612</v>
      </c>
      <c r="BL304" s="187">
        <f t="shared" si="188"/>
        <v>3237</v>
      </c>
      <c r="BM304" s="179">
        <f t="shared" si="189"/>
        <v>4.0000000000000001E-3</v>
      </c>
    </row>
    <row r="305" spans="1:65" ht="15" customHeight="1">
      <c r="A305" s="21">
        <f t="shared" si="158"/>
        <v>1999</v>
      </c>
      <c r="B305" s="176">
        <f t="shared" si="158"/>
        <v>3171</v>
      </c>
      <c r="C305" s="191">
        <f t="shared" si="159"/>
        <v>7.9476785713015676</v>
      </c>
      <c r="D305" s="22">
        <v>6</v>
      </c>
      <c r="E305" s="99" t="s">
        <v>67</v>
      </c>
      <c r="F305" s="42">
        <f>INDEX(LINEST(C300:C319,D300:D319),1)</f>
        <v>1.0101248978401008E-2</v>
      </c>
      <c r="G305" s="27"/>
      <c r="H305" s="27"/>
      <c r="I305" s="179">
        <f t="shared" si="160"/>
        <v>3209</v>
      </c>
      <c r="J305" s="180">
        <f t="shared" si="161"/>
        <v>1.1983601387574898</v>
      </c>
      <c r="K305" s="179">
        <f t="shared" si="162"/>
        <v>1.444</v>
      </c>
      <c r="M305" s="218">
        <f t="shared" si="163"/>
        <v>5.8111409929767008</v>
      </c>
      <c r="N305" s="97" t="s">
        <v>67</v>
      </c>
      <c r="O305" s="42">
        <f>INDEX(LINEST(M300:M319,$D300:$D319),1)</f>
        <v>0.15385013149150709</v>
      </c>
      <c r="P305" s="187">
        <f t="shared" si="164"/>
        <v>3354</v>
      </c>
      <c r="Q305" s="179">
        <f t="shared" si="165"/>
        <v>33.488999999999997</v>
      </c>
      <c r="S305" s="218">
        <f t="shared" si="166"/>
        <v>6.7202201551352951</v>
      </c>
      <c r="T305" s="97" t="s">
        <v>67</v>
      </c>
      <c r="U305" s="42">
        <f>INDEX(LINEST(S300:S319,$D300:$D319),1)</f>
        <v>3.4649930876226823E-2</v>
      </c>
      <c r="V305" s="187">
        <f t="shared" si="167"/>
        <v>3225</v>
      </c>
      <c r="W305" s="179">
        <f t="shared" si="168"/>
        <v>2.9159999999999999</v>
      </c>
      <c r="Y305" s="218">
        <f t="shared" si="169"/>
        <v>7.0157124204872297</v>
      </c>
      <c r="Z305" s="97" t="s">
        <v>67</v>
      </c>
      <c r="AA305" s="42">
        <f>INDEX(LINEST(Y300:Y319,$D300:$D319),1)</f>
        <v>2.5615870047081029E-2</v>
      </c>
      <c r="AB305" s="187">
        <f t="shared" si="170"/>
        <v>3219</v>
      </c>
      <c r="AC305" s="179">
        <f t="shared" si="171"/>
        <v>2.3039999999999998</v>
      </c>
      <c r="AE305" s="218">
        <f t="shared" si="172"/>
        <v>7.2435129746654816</v>
      </c>
      <c r="AF305" s="97" t="s">
        <v>67</v>
      </c>
      <c r="AG305" s="42">
        <f>INDEX(LINEST(AE300:AE319,$D300:$D319),1)</f>
        <v>2.0371835056887059E-2</v>
      </c>
      <c r="AH305" s="187">
        <f t="shared" si="173"/>
        <v>3215</v>
      </c>
      <c r="AI305" s="179">
        <f t="shared" si="174"/>
        <v>1.9359999999999999</v>
      </c>
      <c r="AK305" s="218">
        <f t="shared" si="175"/>
        <v>7.4289271948022719</v>
      </c>
      <c r="AL305" s="97" t="s">
        <v>67</v>
      </c>
      <c r="AM305" s="42">
        <f>INDEX(LINEST(AK300:AK319,$D300:$D319),1)</f>
        <v>1.6926750596574874E-2</v>
      </c>
      <c r="AN305" s="187">
        <f t="shared" si="176"/>
        <v>3213</v>
      </c>
      <c r="AO305" s="179">
        <f t="shared" si="177"/>
        <v>1.764</v>
      </c>
      <c r="AQ305" s="218">
        <f t="shared" si="178"/>
        <v>7.5852810786391256</v>
      </c>
      <c r="AR305" s="97" t="s">
        <v>67</v>
      </c>
      <c r="AS305" s="42">
        <f>INDEX(LINEST(AQ300:AQ319,$D300:$D319),1)</f>
        <v>1.4484947466881415E-2</v>
      </c>
      <c r="AT305" s="187">
        <f t="shared" si="179"/>
        <v>3211</v>
      </c>
      <c r="AU305" s="179">
        <f t="shared" si="180"/>
        <v>1.6</v>
      </c>
      <c r="AW305" s="218">
        <f t="shared" si="181"/>
        <v>7.720461694599722</v>
      </c>
      <c r="AX305" s="97" t="s">
        <v>67</v>
      </c>
      <c r="AY305" s="42">
        <f>INDEX(LINEST(AW300:AW319,$D300:$D319),1)</f>
        <v>1.2661884918589045E-2</v>
      </c>
      <c r="AZ305" s="187">
        <f t="shared" si="182"/>
        <v>3210</v>
      </c>
      <c r="BA305" s="179">
        <f t="shared" si="183"/>
        <v>1.5209999999999999</v>
      </c>
      <c r="BC305" s="218">
        <f t="shared" si="184"/>
        <v>7.8395255817046783</v>
      </c>
      <c r="BD305" s="97" t="s">
        <v>67</v>
      </c>
      <c r="BE305" s="42">
        <f>INDEX(LINEST(BC300:BC319,$D300:$D319),1)</f>
        <v>1.1247995472188748E-2</v>
      </c>
      <c r="BF305" s="187">
        <f t="shared" si="185"/>
        <v>3209</v>
      </c>
      <c r="BG305" s="179">
        <f t="shared" si="186"/>
        <v>1.444</v>
      </c>
      <c r="BI305" s="218">
        <f t="shared" si="187"/>
        <v>7.9459095986131327</v>
      </c>
      <c r="BJ305" s="97" t="s">
        <v>67</v>
      </c>
      <c r="BK305" s="42">
        <f>INDEX(LINEST(BI300:BI319,$D300:$D319),1)</f>
        <v>1.0119029913491923E-2</v>
      </c>
      <c r="BL305" s="187">
        <f t="shared" si="188"/>
        <v>3209</v>
      </c>
      <c r="BM305" s="179">
        <f t="shared" si="189"/>
        <v>1.444</v>
      </c>
    </row>
    <row r="306" spans="1:65" ht="15" customHeight="1">
      <c r="A306" s="21">
        <f t="shared" si="158"/>
        <v>2000</v>
      </c>
      <c r="B306" s="176">
        <f t="shared" si="158"/>
        <v>3140</v>
      </c>
      <c r="C306" s="191">
        <f t="shared" si="159"/>
        <v>7.9585769038138983</v>
      </c>
      <c r="D306" s="22">
        <v>7</v>
      </c>
      <c r="G306" s="27"/>
      <c r="H306" s="27"/>
      <c r="I306" s="179">
        <f t="shared" si="160"/>
        <v>3180</v>
      </c>
      <c r="J306" s="180">
        <f t="shared" si="161"/>
        <v>1.2738853503184715</v>
      </c>
      <c r="K306" s="179">
        <f t="shared" si="162"/>
        <v>1.6</v>
      </c>
      <c r="M306" s="218">
        <f t="shared" si="163"/>
        <v>5.8998973535824915</v>
      </c>
      <c r="P306" s="187">
        <f t="shared" si="164"/>
        <v>3328</v>
      </c>
      <c r="Q306" s="179">
        <f t="shared" si="165"/>
        <v>35.344000000000001</v>
      </c>
      <c r="S306" s="218">
        <f t="shared" si="166"/>
        <v>6.7569323892475532</v>
      </c>
      <c r="V306" s="187">
        <f t="shared" si="167"/>
        <v>3198</v>
      </c>
      <c r="W306" s="179">
        <f t="shared" si="168"/>
        <v>3.3639999999999999</v>
      </c>
      <c r="Y306" s="218">
        <f t="shared" si="169"/>
        <v>7.0431599159883405</v>
      </c>
      <c r="AB306" s="187">
        <f t="shared" si="170"/>
        <v>3191</v>
      </c>
      <c r="AC306" s="179">
        <f t="shared" si="171"/>
        <v>2.601</v>
      </c>
      <c r="AE306" s="218">
        <f t="shared" si="172"/>
        <v>7.2654297232539529</v>
      </c>
      <c r="AH306" s="187">
        <f t="shared" si="173"/>
        <v>3187</v>
      </c>
      <c r="AI306" s="179">
        <f t="shared" si="174"/>
        <v>2.2090000000000001</v>
      </c>
      <c r="AK306" s="218">
        <f t="shared" si="175"/>
        <v>7.44716835960004</v>
      </c>
      <c r="AN306" s="187">
        <f t="shared" si="176"/>
        <v>3185</v>
      </c>
      <c r="AO306" s="179">
        <f t="shared" si="177"/>
        <v>2.0249999999999999</v>
      </c>
      <c r="AQ306" s="218">
        <f t="shared" si="178"/>
        <v>7.6009024595420822</v>
      </c>
      <c r="AT306" s="187">
        <f t="shared" si="179"/>
        <v>3183</v>
      </c>
      <c r="AU306" s="179">
        <f t="shared" si="180"/>
        <v>1.849</v>
      </c>
      <c r="AW306" s="218">
        <f t="shared" si="181"/>
        <v>7.7341213033283047</v>
      </c>
      <c r="AZ306" s="187">
        <f t="shared" si="182"/>
        <v>3182</v>
      </c>
      <c r="BA306" s="179">
        <f t="shared" si="183"/>
        <v>1.764</v>
      </c>
      <c r="BC306" s="218">
        <f t="shared" si="184"/>
        <v>7.8516611778892651</v>
      </c>
      <c r="BF306" s="187">
        <f t="shared" si="185"/>
        <v>3181</v>
      </c>
      <c r="BG306" s="179">
        <f t="shared" si="186"/>
        <v>1.681</v>
      </c>
      <c r="BI306" s="218">
        <f t="shared" si="187"/>
        <v>7.956827122090111</v>
      </c>
      <c r="BL306" s="187">
        <f t="shared" si="188"/>
        <v>3180</v>
      </c>
      <c r="BM306" s="179">
        <f t="shared" si="189"/>
        <v>1.6</v>
      </c>
    </row>
    <row r="307" spans="1:65" ht="15" customHeight="1">
      <c r="A307" s="21">
        <f t="shared" si="158"/>
        <v>2001</v>
      </c>
      <c r="B307" s="176">
        <f t="shared" si="158"/>
        <v>3105</v>
      </c>
      <c r="C307" s="191">
        <f t="shared" si="159"/>
        <v>7.9707403900070952</v>
      </c>
      <c r="D307" s="22">
        <v>8</v>
      </c>
      <c r="E307" s="99" t="s">
        <v>29</v>
      </c>
      <c r="F307" s="240">
        <f>EXP(F304)</f>
        <v>2627.2681589898862</v>
      </c>
      <c r="G307" s="27"/>
      <c r="H307" s="27"/>
      <c r="I307" s="179">
        <f t="shared" si="160"/>
        <v>3152</v>
      </c>
      <c r="J307" s="180">
        <f t="shared" si="161"/>
        <v>1.5136876006441222</v>
      </c>
      <c r="K307" s="179">
        <f t="shared" si="162"/>
        <v>2.2090000000000001</v>
      </c>
      <c r="M307" s="218">
        <f t="shared" si="163"/>
        <v>5.9914645471079817</v>
      </c>
      <c r="N307" s="97" t="s">
        <v>29</v>
      </c>
      <c r="O307" s="201">
        <f>EXP(O304)</f>
        <v>60.128355807446368</v>
      </c>
      <c r="P307" s="187">
        <f t="shared" si="164"/>
        <v>3299</v>
      </c>
      <c r="Q307" s="179">
        <f t="shared" si="165"/>
        <v>37.636000000000003</v>
      </c>
      <c r="S307" s="218">
        <f t="shared" si="166"/>
        <v>6.7968237182748554</v>
      </c>
      <c r="T307" s="97" t="s">
        <v>29</v>
      </c>
      <c r="U307" s="201">
        <f>EXP(U304)</f>
        <v>629.31799057680155</v>
      </c>
      <c r="V307" s="187">
        <f t="shared" si="167"/>
        <v>3170</v>
      </c>
      <c r="W307" s="179">
        <f t="shared" si="168"/>
        <v>4.2249999999999996</v>
      </c>
      <c r="Y307" s="218">
        <f t="shared" si="169"/>
        <v>7.0732697174597101</v>
      </c>
      <c r="Z307" s="97" t="s">
        <v>29</v>
      </c>
      <c r="AA307" s="201">
        <f>EXP(AA304)</f>
        <v>914.30045424992818</v>
      </c>
      <c r="AB307" s="187">
        <f t="shared" si="170"/>
        <v>3163</v>
      </c>
      <c r="AC307" s="179">
        <f t="shared" si="171"/>
        <v>3.3639999999999999</v>
      </c>
      <c r="AE307" s="218">
        <f t="shared" si="172"/>
        <v>7.2896105214511673</v>
      </c>
      <c r="AF307" s="97" t="s">
        <v>29</v>
      </c>
      <c r="AG307" s="201">
        <f>EXP(AG304)</f>
        <v>1198.8946021646038</v>
      </c>
      <c r="AH307" s="187">
        <f t="shared" si="173"/>
        <v>3159</v>
      </c>
      <c r="AI307" s="179">
        <f t="shared" si="174"/>
        <v>2.9159999999999999</v>
      </c>
      <c r="AK307" s="218">
        <f t="shared" si="175"/>
        <v>7.4673710669175595</v>
      </c>
      <c r="AL307" s="97" t="s">
        <v>29</v>
      </c>
      <c r="AM307" s="201">
        <f>EXP(AM304)</f>
        <v>1483.4713724998662</v>
      </c>
      <c r="AN307" s="187">
        <f t="shared" si="176"/>
        <v>3156</v>
      </c>
      <c r="AO307" s="179">
        <f t="shared" si="177"/>
        <v>2.601</v>
      </c>
      <c r="AQ307" s="218">
        <f t="shared" si="178"/>
        <v>7.6182510978766951</v>
      </c>
      <c r="AR307" s="97" t="s">
        <v>29</v>
      </c>
      <c r="AS307" s="201">
        <f>EXP(AS304)</f>
        <v>1768.0965295828714</v>
      </c>
      <c r="AT307" s="187">
        <f t="shared" si="179"/>
        <v>3155</v>
      </c>
      <c r="AU307" s="179">
        <f t="shared" si="180"/>
        <v>2.5</v>
      </c>
      <c r="AW307" s="218">
        <f t="shared" si="181"/>
        <v>7.7493224646603558</v>
      </c>
      <c r="AX307" s="97" t="s">
        <v>29</v>
      </c>
      <c r="AY307" s="201">
        <f>EXP(AY304)</f>
        <v>2052.7762628996879</v>
      </c>
      <c r="AZ307" s="187">
        <f t="shared" si="182"/>
        <v>3153</v>
      </c>
      <c r="BA307" s="179">
        <f t="shared" si="183"/>
        <v>2.3039999999999998</v>
      </c>
      <c r="BC307" s="218">
        <f t="shared" si="184"/>
        <v>7.8651879541874674</v>
      </c>
      <c r="BD307" s="97" t="s">
        <v>29</v>
      </c>
      <c r="BE307" s="201">
        <f>EXP(BE304)</f>
        <v>2337.5041188789983</v>
      </c>
      <c r="BF307" s="187">
        <f t="shared" si="185"/>
        <v>3152</v>
      </c>
      <c r="BG307" s="179">
        <f t="shared" si="186"/>
        <v>2.2090000000000001</v>
      </c>
      <c r="BI307" s="218">
        <f t="shared" si="187"/>
        <v>7.9690117811064782</v>
      </c>
      <c r="BJ307" s="97" t="s">
        <v>29</v>
      </c>
      <c r="BK307" s="201">
        <f>EXP(BK304)</f>
        <v>2622.2719218088523</v>
      </c>
      <c r="BL307" s="187">
        <f t="shared" si="188"/>
        <v>3152</v>
      </c>
      <c r="BM307" s="179">
        <f t="shared" si="189"/>
        <v>2.2090000000000001</v>
      </c>
    </row>
    <row r="308" spans="1:65" ht="15" customHeight="1">
      <c r="A308" s="21">
        <f t="shared" si="158"/>
        <v>2002</v>
      </c>
      <c r="B308" s="176">
        <f t="shared" si="158"/>
        <v>2991</v>
      </c>
      <c r="C308" s="191">
        <f t="shared" si="159"/>
        <v>8.009363076630045</v>
      </c>
      <c r="D308" s="22">
        <v>9</v>
      </c>
      <c r="E308" s="99" t="s">
        <v>30</v>
      </c>
      <c r="F308" s="42">
        <f>EXP(F305)</f>
        <v>1.0101524388090855</v>
      </c>
      <c r="G308" s="27"/>
      <c r="H308" s="27"/>
      <c r="I308" s="179">
        <f t="shared" si="160"/>
        <v>3123</v>
      </c>
      <c r="J308" s="180">
        <f t="shared" si="161"/>
        <v>4.4132397191574722</v>
      </c>
      <c r="K308" s="179">
        <f t="shared" si="162"/>
        <v>17.423999999999999</v>
      </c>
      <c r="M308" s="218">
        <f t="shared" si="163"/>
        <v>6.2422232654551655</v>
      </c>
      <c r="N308" s="97" t="s">
        <v>30</v>
      </c>
      <c r="O308" s="42">
        <f>EXP(O305)</f>
        <v>1.166316079628438</v>
      </c>
      <c r="P308" s="187">
        <f t="shared" si="164"/>
        <v>3265</v>
      </c>
      <c r="Q308" s="179">
        <f t="shared" si="165"/>
        <v>75.075999999999993</v>
      </c>
      <c r="S308" s="218">
        <f t="shared" si="166"/>
        <v>6.9167150203536085</v>
      </c>
      <c r="T308" s="97" t="s">
        <v>30</v>
      </c>
      <c r="U308" s="42">
        <f>EXP(U305)</f>
        <v>1.0352572337649621</v>
      </c>
      <c r="V308" s="187">
        <f t="shared" si="167"/>
        <v>3140</v>
      </c>
      <c r="W308" s="179">
        <f t="shared" si="168"/>
        <v>22.201000000000001</v>
      </c>
      <c r="Y308" s="218">
        <f t="shared" si="169"/>
        <v>7.1654934750608454</v>
      </c>
      <c r="Z308" s="97" t="s">
        <v>30</v>
      </c>
      <c r="AA308" s="42">
        <f>EXP(AA305)</f>
        <v>1.025946775884822</v>
      </c>
      <c r="AB308" s="187">
        <f t="shared" si="170"/>
        <v>3134</v>
      </c>
      <c r="AC308" s="179">
        <f t="shared" si="171"/>
        <v>20.449000000000002</v>
      </c>
      <c r="AE308" s="218">
        <f t="shared" si="172"/>
        <v>7.364547014255642</v>
      </c>
      <c r="AF308" s="97" t="s">
        <v>30</v>
      </c>
      <c r="AG308" s="42">
        <f>EXP(AG305)</f>
        <v>1.02058075718599</v>
      </c>
      <c r="AH308" s="187">
        <f t="shared" si="173"/>
        <v>3130</v>
      </c>
      <c r="AI308" s="179">
        <f t="shared" si="174"/>
        <v>19.321000000000002</v>
      </c>
      <c r="AK308" s="218">
        <f t="shared" si="175"/>
        <v>7.5304799952455364</v>
      </c>
      <c r="AL308" s="97" t="s">
        <v>30</v>
      </c>
      <c r="AM308" s="42">
        <f>EXP(AM305)</f>
        <v>1.0170708197658511</v>
      </c>
      <c r="AN308" s="187">
        <f t="shared" si="176"/>
        <v>3127</v>
      </c>
      <c r="AO308" s="179">
        <f t="shared" si="177"/>
        <v>18.495999999999999</v>
      </c>
      <c r="AQ308" s="218">
        <f t="shared" si="178"/>
        <v>7.6727578966425103</v>
      </c>
      <c r="AR308" s="97" t="s">
        <v>30</v>
      </c>
      <c r="AS308" s="42">
        <f>EXP(AS305)</f>
        <v>1.0145903626814197</v>
      </c>
      <c r="AT308" s="187">
        <f t="shared" si="179"/>
        <v>3126</v>
      </c>
      <c r="AU308" s="179">
        <f t="shared" si="180"/>
        <v>18.225000000000001</v>
      </c>
      <c r="AW308" s="218">
        <f t="shared" si="181"/>
        <v>7.7972912735474722</v>
      </c>
      <c r="AX308" s="97" t="s">
        <v>30</v>
      </c>
      <c r="AY308" s="42">
        <f>EXP(AY305)</f>
        <v>1.0127423859897264</v>
      </c>
      <c r="AZ308" s="187">
        <f t="shared" si="182"/>
        <v>3124</v>
      </c>
      <c r="BA308" s="179">
        <f t="shared" si="183"/>
        <v>17.689</v>
      </c>
      <c r="BC308" s="218">
        <f t="shared" si="184"/>
        <v>7.9080194446324708</v>
      </c>
      <c r="BD308" s="97" t="s">
        <v>30</v>
      </c>
      <c r="BE308" s="42">
        <f>EXP(BE305)</f>
        <v>1.011311492019568</v>
      </c>
      <c r="BF308" s="187">
        <f t="shared" si="185"/>
        <v>3123</v>
      </c>
      <c r="BG308" s="179">
        <f t="shared" si="186"/>
        <v>17.423999999999999</v>
      </c>
      <c r="BI308" s="218">
        <f t="shared" si="187"/>
        <v>8.0077000128840261</v>
      </c>
      <c r="BJ308" s="97" t="s">
        <v>30</v>
      </c>
      <c r="BK308" s="42">
        <f>EXP(BK305)</f>
        <v>1.0101704004237186</v>
      </c>
      <c r="BL308" s="187">
        <f t="shared" si="188"/>
        <v>3123</v>
      </c>
      <c r="BM308" s="179">
        <f t="shared" si="189"/>
        <v>17.423999999999999</v>
      </c>
    </row>
    <row r="309" spans="1:65" ht="15" customHeight="1">
      <c r="A309" s="21">
        <f t="shared" si="158"/>
        <v>2003</v>
      </c>
      <c r="B309" s="176">
        <f t="shared" si="158"/>
        <v>2916</v>
      </c>
      <c r="C309" s="191">
        <f t="shared" si="159"/>
        <v>8.0339827346832209</v>
      </c>
      <c r="D309" s="22">
        <v>10</v>
      </c>
      <c r="E309" s="73"/>
      <c r="F309" s="23"/>
      <c r="G309" s="27"/>
      <c r="H309" s="27"/>
      <c r="I309" s="179">
        <f t="shared" si="160"/>
        <v>3093</v>
      </c>
      <c r="J309" s="180">
        <f t="shared" si="161"/>
        <v>6.0699588477366255</v>
      </c>
      <c r="K309" s="179">
        <f t="shared" si="162"/>
        <v>31.329000000000001</v>
      </c>
      <c r="M309" s="218">
        <f t="shared" si="163"/>
        <v>6.3784261836515865</v>
      </c>
      <c r="N309" s="23"/>
      <c r="O309" s="23"/>
      <c r="P309" s="187">
        <f t="shared" si="164"/>
        <v>3225</v>
      </c>
      <c r="Q309" s="179">
        <f t="shared" si="165"/>
        <v>95.480999999999995</v>
      </c>
      <c r="S309" s="218">
        <f t="shared" si="166"/>
        <v>6.9884131819995918</v>
      </c>
      <c r="T309" s="23"/>
      <c r="U309" s="23"/>
      <c r="V309" s="187">
        <f t="shared" si="167"/>
        <v>3110</v>
      </c>
      <c r="W309" s="179">
        <f t="shared" si="168"/>
        <v>37.636000000000003</v>
      </c>
      <c r="Y309" s="218">
        <f t="shared" si="169"/>
        <v>7.2218358252884487</v>
      </c>
      <c r="Z309" s="23"/>
      <c r="AA309" s="23"/>
      <c r="AB309" s="187">
        <f t="shared" si="170"/>
        <v>3104</v>
      </c>
      <c r="AC309" s="179">
        <f t="shared" si="171"/>
        <v>35.344000000000001</v>
      </c>
      <c r="AE309" s="218">
        <f t="shared" si="172"/>
        <v>7.4109518755836366</v>
      </c>
      <c r="AF309" s="23"/>
      <c r="AG309" s="23"/>
      <c r="AH309" s="187">
        <f t="shared" si="173"/>
        <v>3100</v>
      </c>
      <c r="AI309" s="179">
        <f t="shared" si="174"/>
        <v>33.856000000000002</v>
      </c>
      <c r="AK309" s="218">
        <f t="shared" si="175"/>
        <v>7.569927655242652</v>
      </c>
      <c r="AL309" s="23"/>
      <c r="AM309" s="23"/>
      <c r="AN309" s="187">
        <f t="shared" si="176"/>
        <v>3098</v>
      </c>
      <c r="AO309" s="179">
        <f t="shared" si="177"/>
        <v>33.124000000000002</v>
      </c>
      <c r="AQ309" s="218">
        <f t="shared" si="178"/>
        <v>7.7070626553704731</v>
      </c>
      <c r="AR309" s="23"/>
      <c r="AS309" s="23"/>
      <c r="AT309" s="187">
        <f t="shared" si="179"/>
        <v>3096</v>
      </c>
      <c r="AU309" s="179">
        <f t="shared" si="180"/>
        <v>32.4</v>
      </c>
      <c r="AW309" s="218">
        <f t="shared" si="181"/>
        <v>7.8276395463664219</v>
      </c>
      <c r="AX309" s="23"/>
      <c r="AY309" s="23"/>
      <c r="AZ309" s="187">
        <f t="shared" si="182"/>
        <v>3095</v>
      </c>
      <c r="BA309" s="179">
        <f t="shared" si="183"/>
        <v>32.040999999999997</v>
      </c>
      <c r="BC309" s="218">
        <f t="shared" si="184"/>
        <v>7.9352295398169073</v>
      </c>
      <c r="BD309" s="23"/>
      <c r="BE309" s="23"/>
      <c r="BF309" s="187">
        <f t="shared" si="185"/>
        <v>3094</v>
      </c>
      <c r="BG309" s="179">
        <f t="shared" si="186"/>
        <v>31.684000000000001</v>
      </c>
      <c r="BI309" s="218">
        <f t="shared" si="187"/>
        <v>8.0323601479244999</v>
      </c>
      <c r="BJ309" s="23"/>
      <c r="BK309" s="23"/>
      <c r="BL309" s="187">
        <f t="shared" si="188"/>
        <v>3093</v>
      </c>
      <c r="BM309" s="179">
        <f t="shared" si="189"/>
        <v>31.329000000000001</v>
      </c>
    </row>
    <row r="310" spans="1:65" ht="15" customHeight="1">
      <c r="A310" s="21">
        <f t="shared" si="158"/>
        <v>2004</v>
      </c>
      <c r="B310" s="176">
        <f t="shared" si="158"/>
        <v>2946</v>
      </c>
      <c r="C310" s="191">
        <f t="shared" si="159"/>
        <v>8.024207485778577</v>
      </c>
      <c r="D310" s="22">
        <v>11</v>
      </c>
      <c r="E310" s="347" t="s">
        <v>7</v>
      </c>
      <c r="F310" s="348"/>
      <c r="G310" s="357">
        <f>I299</f>
        <v>0.79647224952709073</v>
      </c>
      <c r="H310" s="358"/>
      <c r="I310" s="179">
        <f t="shared" si="160"/>
        <v>3064</v>
      </c>
      <c r="J310" s="180">
        <f t="shared" si="161"/>
        <v>4.0054310930074681</v>
      </c>
      <c r="K310" s="179">
        <f t="shared" si="162"/>
        <v>13.923999999999999</v>
      </c>
      <c r="M310" s="218">
        <f t="shared" si="163"/>
        <v>6.3261494731550991</v>
      </c>
      <c r="N310" s="23" t="s">
        <v>36</v>
      </c>
      <c r="O310" s="44">
        <f>P299</f>
        <v>0.53284440967297986</v>
      </c>
      <c r="P310" s="187">
        <f t="shared" si="164"/>
        <v>3178</v>
      </c>
      <c r="Q310" s="179">
        <f t="shared" si="165"/>
        <v>53.823999999999998</v>
      </c>
      <c r="S310" s="218">
        <f t="shared" si="166"/>
        <v>6.9603477291013078</v>
      </c>
      <c r="T310" s="23" t="s">
        <v>36</v>
      </c>
      <c r="U310" s="44">
        <f>V299</f>
        <v>0.75235601322152823</v>
      </c>
      <c r="V310" s="187">
        <f t="shared" si="167"/>
        <v>3079</v>
      </c>
      <c r="W310" s="179">
        <f t="shared" si="168"/>
        <v>17.689</v>
      </c>
      <c r="Y310" s="218">
        <f t="shared" si="169"/>
        <v>7.1996783456911722</v>
      </c>
      <c r="Z310" s="23" t="s">
        <v>36</v>
      </c>
      <c r="AA310" s="44">
        <f>AB299</f>
        <v>0.76871050242473316</v>
      </c>
      <c r="AB310" s="187">
        <f t="shared" si="170"/>
        <v>3073</v>
      </c>
      <c r="AC310" s="179">
        <f t="shared" si="171"/>
        <v>16.129000000000001</v>
      </c>
      <c r="AE310" s="218">
        <f t="shared" si="172"/>
        <v>7.3926475207216233</v>
      </c>
      <c r="AF310" s="23" t="s">
        <v>36</v>
      </c>
      <c r="AG310" s="44">
        <f>AH299</f>
        <v>0.77790083685923095</v>
      </c>
      <c r="AH310" s="187">
        <f t="shared" si="173"/>
        <v>3070</v>
      </c>
      <c r="AI310" s="179">
        <f t="shared" si="174"/>
        <v>15.375999999999999</v>
      </c>
      <c r="AK310" s="218">
        <f t="shared" si="175"/>
        <v>7.5543348237257479</v>
      </c>
      <c r="AL310" s="23" t="s">
        <v>36</v>
      </c>
      <c r="AM310" s="44">
        <f>AN299</f>
        <v>0.78427883754111705</v>
      </c>
      <c r="AN310" s="187">
        <f t="shared" si="176"/>
        <v>3068</v>
      </c>
      <c r="AO310" s="179">
        <f t="shared" si="177"/>
        <v>14.884</v>
      </c>
      <c r="AQ310" s="218">
        <f t="shared" si="178"/>
        <v>7.6934816408351754</v>
      </c>
      <c r="AR310" s="23" t="s">
        <v>36</v>
      </c>
      <c r="AS310" s="44">
        <f>AT299</f>
        <v>0.78838718514588879</v>
      </c>
      <c r="AT310" s="187">
        <f t="shared" si="179"/>
        <v>3067</v>
      </c>
      <c r="AU310" s="179">
        <f t="shared" si="180"/>
        <v>14.641</v>
      </c>
      <c r="AW310" s="218">
        <f t="shared" si="181"/>
        <v>7.8156105320351905</v>
      </c>
      <c r="AX310" s="23" t="s">
        <v>36</v>
      </c>
      <c r="AY310" s="44">
        <f>AZ299</f>
        <v>0.79240693457390676</v>
      </c>
      <c r="AZ310" s="187">
        <f t="shared" si="182"/>
        <v>3065</v>
      </c>
      <c r="BA310" s="179">
        <f t="shared" si="183"/>
        <v>14.161</v>
      </c>
      <c r="BC310" s="218">
        <f t="shared" si="184"/>
        <v>7.9244341848875601</v>
      </c>
      <c r="BD310" s="23" t="s">
        <v>36</v>
      </c>
      <c r="BE310" s="44">
        <f>BF299</f>
        <v>0.79444500991733324</v>
      </c>
      <c r="BF310" s="187">
        <f t="shared" si="185"/>
        <v>3065</v>
      </c>
      <c r="BG310" s="179">
        <f t="shared" si="186"/>
        <v>14.161</v>
      </c>
      <c r="BI310" s="218">
        <f t="shared" si="187"/>
        <v>8.0225689469882546</v>
      </c>
      <c r="BJ310" s="23" t="s">
        <v>36</v>
      </c>
      <c r="BK310" s="44">
        <f>BL299</f>
        <v>0.79647224952709073</v>
      </c>
      <c r="BL310" s="187">
        <f t="shared" si="188"/>
        <v>3064</v>
      </c>
      <c r="BM310" s="179">
        <f t="shared" si="189"/>
        <v>13.923999999999999</v>
      </c>
    </row>
    <row r="311" spans="1:65" ht="15" customHeight="1">
      <c r="A311" s="21">
        <f t="shared" si="158"/>
        <v>2005</v>
      </c>
      <c r="B311" s="176">
        <f t="shared" si="158"/>
        <v>3031</v>
      </c>
      <c r="C311" s="191">
        <f t="shared" si="159"/>
        <v>7.9959804747637602</v>
      </c>
      <c r="D311" s="22">
        <v>12</v>
      </c>
      <c r="E311" s="347" t="s">
        <v>8</v>
      </c>
      <c r="F311" s="348"/>
      <c r="G311" s="355">
        <f>SUM(K300:K319)</f>
        <v>139.01</v>
      </c>
      <c r="H311" s="356"/>
      <c r="I311" s="179">
        <f t="shared" si="160"/>
        <v>3034</v>
      </c>
      <c r="J311" s="180">
        <f t="shared" si="161"/>
        <v>9.8977235235895744E-2</v>
      </c>
      <c r="K311" s="179">
        <f t="shared" si="162"/>
        <v>8.9999999999999993E-3</v>
      </c>
      <c r="M311" s="218">
        <f t="shared" si="163"/>
        <v>6.1612073216950769</v>
      </c>
      <c r="N311" s="23" t="s">
        <v>37</v>
      </c>
      <c r="O311" s="201">
        <f>SUM(Q300:Q319)</f>
        <v>1340.61</v>
      </c>
      <c r="P311" s="187">
        <f t="shared" si="164"/>
        <v>3124</v>
      </c>
      <c r="Q311" s="179">
        <f t="shared" si="165"/>
        <v>8.6489999999999991</v>
      </c>
      <c r="S311" s="218">
        <f t="shared" si="166"/>
        <v>6.8762646118907664</v>
      </c>
      <c r="T311" s="23" t="s">
        <v>37</v>
      </c>
      <c r="U311" s="201">
        <f>SUM(W300:W319)</f>
        <v>179.98999999999998</v>
      </c>
      <c r="V311" s="187">
        <f t="shared" si="167"/>
        <v>3046</v>
      </c>
      <c r="W311" s="179">
        <f t="shared" si="168"/>
        <v>0.22500000000000001</v>
      </c>
      <c r="Y311" s="218">
        <f t="shared" si="169"/>
        <v>7.1340937211928663</v>
      </c>
      <c r="Z311" s="23" t="s">
        <v>37</v>
      </c>
      <c r="AA311" s="201">
        <f>SUM(AC300:AC319)</f>
        <v>162.94800000000004</v>
      </c>
      <c r="AB311" s="187">
        <f t="shared" si="170"/>
        <v>3042</v>
      </c>
      <c r="AC311" s="179">
        <f t="shared" si="171"/>
        <v>0.121</v>
      </c>
      <c r="AE311" s="218">
        <f t="shared" si="172"/>
        <v>7.3388881338388794</v>
      </c>
      <c r="AF311" s="23" t="s">
        <v>37</v>
      </c>
      <c r="AG311" s="201">
        <f>SUM(AI300:AI319)</f>
        <v>154.30699999999996</v>
      </c>
      <c r="AH311" s="187">
        <f t="shared" si="173"/>
        <v>3039</v>
      </c>
      <c r="AI311" s="179">
        <f t="shared" si="174"/>
        <v>6.4000000000000001E-2</v>
      </c>
      <c r="AK311" s="218">
        <f t="shared" si="175"/>
        <v>7.5087871706342764</v>
      </c>
      <c r="AL311" s="23" t="s">
        <v>37</v>
      </c>
      <c r="AM311" s="201">
        <f>SUM(AO300:AO319)</f>
        <v>148.79199999999997</v>
      </c>
      <c r="AN311" s="187">
        <f t="shared" si="176"/>
        <v>3037</v>
      </c>
      <c r="AO311" s="179">
        <f t="shared" si="177"/>
        <v>3.5999999999999997E-2</v>
      </c>
      <c r="AQ311" s="218">
        <f t="shared" si="178"/>
        <v>7.6539691804787742</v>
      </c>
      <c r="AR311" s="23" t="s">
        <v>37</v>
      </c>
      <c r="AS311" s="201">
        <f>SUM(AU300:AU319)</f>
        <v>145.35300000000001</v>
      </c>
      <c r="AT311" s="187">
        <f t="shared" si="179"/>
        <v>3036</v>
      </c>
      <c r="AU311" s="179">
        <f t="shared" si="180"/>
        <v>2.5000000000000001E-2</v>
      </c>
      <c r="AW311" s="218">
        <f t="shared" si="181"/>
        <v>7.7807208861179182</v>
      </c>
      <c r="AX311" s="23" t="s">
        <v>37</v>
      </c>
      <c r="AY311" s="201">
        <f>SUM(BA300:BA319)</f>
        <v>142.22899999999998</v>
      </c>
      <c r="AZ311" s="187">
        <f t="shared" si="182"/>
        <v>3035</v>
      </c>
      <c r="BA311" s="179">
        <f t="shared" si="183"/>
        <v>1.6E-2</v>
      </c>
      <c r="BC311" s="218">
        <f t="shared" si="184"/>
        <v>7.8931988695446087</v>
      </c>
      <c r="BD311" s="23" t="s">
        <v>37</v>
      </c>
      <c r="BE311" s="201">
        <f>SUM(BG300:BG319)</f>
        <v>140.548</v>
      </c>
      <c r="BF311" s="187">
        <f t="shared" si="185"/>
        <v>3035</v>
      </c>
      <c r="BG311" s="179">
        <f t="shared" si="186"/>
        <v>1.6E-2</v>
      </c>
      <c r="BI311" s="218">
        <f t="shared" si="187"/>
        <v>7.9942949864159774</v>
      </c>
      <c r="BJ311" s="23" t="s">
        <v>37</v>
      </c>
      <c r="BK311" s="201">
        <f>SUM(BM300:BM319)</f>
        <v>139.01</v>
      </c>
      <c r="BL311" s="187">
        <f t="shared" si="188"/>
        <v>3034</v>
      </c>
      <c r="BM311" s="179">
        <f t="shared" si="189"/>
        <v>8.9999999999999993E-3</v>
      </c>
    </row>
    <row r="312" spans="1:65" ht="15" customHeight="1">
      <c r="A312" s="21">
        <f t="shared" si="158"/>
        <v>2006</v>
      </c>
      <c r="B312" s="176">
        <f t="shared" si="158"/>
        <v>2956</v>
      </c>
      <c r="C312" s="191">
        <f t="shared" si="159"/>
        <v>8.0209277189815769</v>
      </c>
      <c r="D312" s="22">
        <v>13</v>
      </c>
      <c r="E312" s="347" t="s">
        <v>9</v>
      </c>
      <c r="F312" s="348"/>
      <c r="G312" s="355">
        <f>SUM(K310:K319)</f>
        <v>43.809999999999995</v>
      </c>
      <c r="H312" s="356"/>
      <c r="I312" s="179">
        <f t="shared" si="160"/>
        <v>3004</v>
      </c>
      <c r="J312" s="180">
        <f t="shared" si="161"/>
        <v>1.6238159675236805</v>
      </c>
      <c r="K312" s="179">
        <f t="shared" si="162"/>
        <v>2.3039999999999998</v>
      </c>
      <c r="M312" s="218">
        <f t="shared" si="163"/>
        <v>6.3080984415095305</v>
      </c>
      <c r="O312" s="100"/>
      <c r="P312" s="187">
        <f t="shared" si="164"/>
        <v>3061</v>
      </c>
      <c r="Q312" s="179">
        <f t="shared" si="165"/>
        <v>11.025</v>
      </c>
      <c r="S312" s="218">
        <f t="shared" si="166"/>
        <v>6.9508147684425836</v>
      </c>
      <c r="U312" s="100"/>
      <c r="V312" s="187">
        <f t="shared" si="167"/>
        <v>3013</v>
      </c>
      <c r="W312" s="179">
        <f t="shared" si="168"/>
        <v>3.2490000000000001</v>
      </c>
      <c r="Y312" s="218">
        <f t="shared" si="169"/>
        <v>7.1921820587132457</v>
      </c>
      <c r="AA312" s="100"/>
      <c r="AB312" s="187">
        <f t="shared" si="170"/>
        <v>3009</v>
      </c>
      <c r="AC312" s="179">
        <f t="shared" si="171"/>
        <v>2.8090000000000002</v>
      </c>
      <c r="AE312" s="218">
        <f t="shared" si="172"/>
        <v>7.3864708488298945</v>
      </c>
      <c r="AG312" s="100"/>
      <c r="AH312" s="187">
        <f t="shared" si="173"/>
        <v>3008</v>
      </c>
      <c r="AI312" s="179">
        <f t="shared" si="174"/>
        <v>2.7040000000000002</v>
      </c>
      <c r="AK312" s="218">
        <f t="shared" si="175"/>
        <v>7.5490827108122858</v>
      </c>
      <c r="AM312" s="100"/>
      <c r="AN312" s="187">
        <f t="shared" si="176"/>
        <v>3006</v>
      </c>
      <c r="AO312" s="179">
        <f t="shared" si="177"/>
        <v>2.5</v>
      </c>
      <c r="AQ312" s="218">
        <f t="shared" si="178"/>
        <v>7.6889133368647959</v>
      </c>
      <c r="AS312" s="100"/>
      <c r="AT312" s="187">
        <f t="shared" si="179"/>
        <v>3006</v>
      </c>
      <c r="AU312" s="179">
        <f t="shared" si="180"/>
        <v>2.5</v>
      </c>
      <c r="AW312" s="218">
        <f t="shared" si="181"/>
        <v>7.8115684893451798</v>
      </c>
      <c r="AY312" s="100"/>
      <c r="AZ312" s="187">
        <f t="shared" si="182"/>
        <v>3005</v>
      </c>
      <c r="BA312" s="179">
        <f t="shared" si="183"/>
        <v>2.4009999999999998</v>
      </c>
      <c r="BC312" s="218">
        <f t="shared" si="184"/>
        <v>7.9208096792885998</v>
      </c>
      <c r="BE312" s="100"/>
      <c r="BF312" s="187">
        <f t="shared" si="185"/>
        <v>3004</v>
      </c>
      <c r="BG312" s="179">
        <f t="shared" si="186"/>
        <v>2.3039999999999998</v>
      </c>
      <c r="BI312" s="218">
        <f t="shared" si="187"/>
        <v>8.0192837929167933</v>
      </c>
      <c r="BK312" s="100"/>
      <c r="BL312" s="187">
        <f t="shared" si="188"/>
        <v>3004</v>
      </c>
      <c r="BM312" s="179">
        <f t="shared" si="189"/>
        <v>2.3039999999999998</v>
      </c>
    </row>
    <row r="313" spans="1:65" ht="15" customHeight="1">
      <c r="A313" s="21">
        <f t="shared" si="158"/>
        <v>2007</v>
      </c>
      <c r="B313" s="176">
        <f t="shared" si="158"/>
        <v>2962</v>
      </c>
      <c r="C313" s="191">
        <f t="shared" si="159"/>
        <v>8.0189546831557177</v>
      </c>
      <c r="D313" s="22">
        <v>14</v>
      </c>
      <c r="E313" s="347" t="s">
        <v>10</v>
      </c>
      <c r="F313" s="348"/>
      <c r="G313" s="349">
        <f>SUM(J300:J319)/D319</f>
        <v>2.1148165906787595</v>
      </c>
      <c r="H313" s="350"/>
      <c r="I313" s="179">
        <f t="shared" si="160"/>
        <v>2974</v>
      </c>
      <c r="J313" s="180">
        <f t="shared" si="161"/>
        <v>0.40513166779203241</v>
      </c>
      <c r="K313" s="179">
        <f t="shared" si="162"/>
        <v>0.14399999999999999</v>
      </c>
      <c r="M313" s="218">
        <f t="shared" si="163"/>
        <v>6.2971093199339352</v>
      </c>
      <c r="P313" s="187">
        <f t="shared" si="164"/>
        <v>2987</v>
      </c>
      <c r="Q313" s="179">
        <f t="shared" si="165"/>
        <v>0.625</v>
      </c>
      <c r="S313" s="218">
        <f t="shared" si="166"/>
        <v>6.9450510637258338</v>
      </c>
      <c r="V313" s="187">
        <f t="shared" si="167"/>
        <v>2978</v>
      </c>
      <c r="W313" s="179">
        <f t="shared" si="168"/>
        <v>0.25600000000000001</v>
      </c>
      <c r="Y313" s="218">
        <f t="shared" si="169"/>
        <v>7.187657164114956</v>
      </c>
      <c r="AB313" s="187">
        <f t="shared" si="170"/>
        <v>2976</v>
      </c>
      <c r="AC313" s="179">
        <f t="shared" si="171"/>
        <v>0.19600000000000001</v>
      </c>
      <c r="AE313" s="218">
        <f t="shared" si="172"/>
        <v>7.3827464497389119</v>
      </c>
      <c r="AH313" s="187">
        <f t="shared" si="173"/>
        <v>2975</v>
      </c>
      <c r="AI313" s="179">
        <f t="shared" si="174"/>
        <v>0.16900000000000001</v>
      </c>
      <c r="AK313" s="218">
        <f t="shared" si="175"/>
        <v>7.5459181512093227</v>
      </c>
      <c r="AN313" s="187">
        <f t="shared" si="176"/>
        <v>2975</v>
      </c>
      <c r="AO313" s="179">
        <f t="shared" si="177"/>
        <v>0.16900000000000001</v>
      </c>
      <c r="AQ313" s="218">
        <f t="shared" si="178"/>
        <v>7.6861623034929059</v>
      </c>
      <c r="AT313" s="187">
        <f t="shared" si="179"/>
        <v>2974</v>
      </c>
      <c r="AU313" s="179">
        <f t="shared" si="180"/>
        <v>0.14399999999999999</v>
      </c>
      <c r="AW313" s="218">
        <f t="shared" si="181"/>
        <v>7.8091353981205378</v>
      </c>
      <c r="AZ313" s="187">
        <f t="shared" si="182"/>
        <v>2974</v>
      </c>
      <c r="BA313" s="179">
        <f t="shared" si="183"/>
        <v>0.14399999999999999</v>
      </c>
      <c r="BC313" s="218">
        <f t="shared" si="184"/>
        <v>7.9186286533422399</v>
      </c>
      <c r="BF313" s="187">
        <f t="shared" si="185"/>
        <v>2974</v>
      </c>
      <c r="BG313" s="179">
        <f t="shared" si="186"/>
        <v>0.14399999999999999</v>
      </c>
      <c r="BI313" s="218">
        <f t="shared" si="187"/>
        <v>8.0173075076885816</v>
      </c>
      <c r="BL313" s="187">
        <f t="shared" si="188"/>
        <v>2974</v>
      </c>
      <c r="BM313" s="179">
        <f t="shared" si="189"/>
        <v>0.14399999999999999</v>
      </c>
    </row>
    <row r="314" spans="1:65" ht="15" customHeight="1">
      <c r="A314" s="21">
        <f t="shared" si="158"/>
        <v>2008</v>
      </c>
      <c r="B314" s="176">
        <f t="shared" si="158"/>
        <v>2967</v>
      </c>
      <c r="C314" s="191">
        <f t="shared" si="159"/>
        <v>8.0173075076885816</v>
      </c>
      <c r="D314" s="22">
        <v>15</v>
      </c>
      <c r="E314" s="347" t="s">
        <v>11</v>
      </c>
      <c r="F314" s="348"/>
      <c r="G314" s="349">
        <f>SUM(J310:J319)/10</f>
        <v>1.842938350357278</v>
      </c>
      <c r="H314" s="350"/>
      <c r="I314" s="179">
        <f t="shared" si="160"/>
        <v>2943</v>
      </c>
      <c r="J314" s="180">
        <f t="shared" si="161"/>
        <v>0.80889787664307389</v>
      </c>
      <c r="K314" s="179">
        <f t="shared" si="162"/>
        <v>0.57599999999999996</v>
      </c>
      <c r="M314" s="218">
        <f t="shared" si="163"/>
        <v>6.2878585601617845</v>
      </c>
      <c r="N314" s="23"/>
      <c r="O314" s="57"/>
      <c r="P314" s="187">
        <f t="shared" si="164"/>
        <v>2901</v>
      </c>
      <c r="Q314" s="179">
        <f t="shared" si="165"/>
        <v>4.3559999999999999</v>
      </c>
      <c r="S314" s="218">
        <f t="shared" si="166"/>
        <v>6.9402224691196386</v>
      </c>
      <c r="T314" s="23"/>
      <c r="U314" s="57"/>
      <c r="V314" s="187">
        <f t="shared" si="167"/>
        <v>2942</v>
      </c>
      <c r="W314" s="179">
        <f t="shared" si="168"/>
        <v>0.625</v>
      </c>
      <c r="Y314" s="218">
        <f t="shared" si="169"/>
        <v>7.1838707150624526</v>
      </c>
      <c r="Z314" s="23"/>
      <c r="AA314" s="57"/>
      <c r="AB314" s="187">
        <f t="shared" si="170"/>
        <v>2942</v>
      </c>
      <c r="AC314" s="179">
        <f t="shared" si="171"/>
        <v>0.625</v>
      </c>
      <c r="AE314" s="218">
        <f t="shared" si="172"/>
        <v>7.3796321526095525</v>
      </c>
      <c r="AF314" s="23"/>
      <c r="AG314" s="57"/>
      <c r="AH314" s="187">
        <f t="shared" si="173"/>
        <v>2943</v>
      </c>
      <c r="AI314" s="179">
        <f t="shared" si="174"/>
        <v>0.57599999999999996</v>
      </c>
      <c r="AK314" s="218">
        <f t="shared" si="175"/>
        <v>7.5432733467054458</v>
      </c>
      <c r="AL314" s="23"/>
      <c r="AM314" s="57"/>
      <c r="AN314" s="187">
        <f t="shared" si="176"/>
        <v>2943</v>
      </c>
      <c r="AO314" s="179">
        <f t="shared" si="177"/>
        <v>0.57599999999999996</v>
      </c>
      <c r="AQ314" s="218">
        <f t="shared" si="178"/>
        <v>7.6838639802564295</v>
      </c>
      <c r="AR314" s="23"/>
      <c r="AS314" s="57"/>
      <c r="AT314" s="187">
        <f t="shared" si="179"/>
        <v>2943</v>
      </c>
      <c r="AU314" s="179">
        <f t="shared" si="180"/>
        <v>0.57599999999999996</v>
      </c>
      <c r="AW314" s="218">
        <f t="shared" si="181"/>
        <v>7.8071032901259798</v>
      </c>
      <c r="AX314" s="23"/>
      <c r="AY314" s="57"/>
      <c r="AZ314" s="187">
        <f t="shared" si="182"/>
        <v>2943</v>
      </c>
      <c r="BA314" s="179">
        <f t="shared" si="183"/>
        <v>0.57599999999999996</v>
      </c>
      <c r="BC314" s="218">
        <f t="shared" si="184"/>
        <v>7.9168074909376029</v>
      </c>
      <c r="BD314" s="23"/>
      <c r="BE314" s="57"/>
      <c r="BF314" s="187">
        <f t="shared" si="185"/>
        <v>2943</v>
      </c>
      <c r="BG314" s="179">
        <f t="shared" si="186"/>
        <v>0.57599999999999996</v>
      </c>
      <c r="BI314" s="218">
        <f t="shared" si="187"/>
        <v>8.0156576145573393</v>
      </c>
      <c r="BJ314" s="23"/>
      <c r="BK314" s="57"/>
      <c r="BL314" s="187">
        <f t="shared" si="188"/>
        <v>2943</v>
      </c>
      <c r="BM314" s="179">
        <f t="shared" si="189"/>
        <v>0.57599999999999996</v>
      </c>
    </row>
    <row r="315" spans="1:65" ht="15" customHeight="1">
      <c r="A315" s="21">
        <f t="shared" si="158"/>
        <v>2009</v>
      </c>
      <c r="B315" s="176">
        <f t="shared" si="158"/>
        <v>2891</v>
      </c>
      <c r="C315" s="191">
        <f t="shared" si="159"/>
        <v>8.0420564100587537</v>
      </c>
      <c r="D315" s="22">
        <v>16</v>
      </c>
      <c r="E315" s="73"/>
      <c r="F315" s="57"/>
      <c r="G315" s="27"/>
      <c r="H315" s="27"/>
      <c r="I315" s="179">
        <f t="shared" si="160"/>
        <v>2912</v>
      </c>
      <c r="J315" s="180">
        <f t="shared" si="161"/>
        <v>0.72639225181598066</v>
      </c>
      <c r="K315" s="179">
        <f t="shared" si="162"/>
        <v>0.441</v>
      </c>
      <c r="M315" s="218">
        <f t="shared" si="163"/>
        <v>6.4199949281471422</v>
      </c>
      <c r="N315" s="23"/>
      <c r="O315" s="57"/>
      <c r="P315" s="187">
        <f t="shared" si="164"/>
        <v>2800</v>
      </c>
      <c r="Q315" s="179">
        <f t="shared" si="165"/>
        <v>8.2810000000000006</v>
      </c>
      <c r="S315" s="218">
        <f t="shared" si="166"/>
        <v>7.0112139873503674</v>
      </c>
      <c r="T315" s="23"/>
      <c r="U315" s="57"/>
      <c r="V315" s="187">
        <f t="shared" si="167"/>
        <v>2904</v>
      </c>
      <c r="W315" s="179">
        <f t="shared" si="168"/>
        <v>0.16900000000000001</v>
      </c>
      <c r="Y315" s="218">
        <f t="shared" si="169"/>
        <v>7.2399325913204695</v>
      </c>
      <c r="Z315" s="23"/>
      <c r="AA315" s="57"/>
      <c r="AB315" s="187">
        <f t="shared" si="170"/>
        <v>2908</v>
      </c>
      <c r="AC315" s="179">
        <f t="shared" si="171"/>
        <v>0.28899999999999998</v>
      </c>
      <c r="AE315" s="218">
        <f t="shared" si="172"/>
        <v>7.4259536570775406</v>
      </c>
      <c r="AF315" s="23"/>
      <c r="AG315" s="57"/>
      <c r="AH315" s="187">
        <f t="shared" si="173"/>
        <v>2909</v>
      </c>
      <c r="AI315" s="179">
        <f t="shared" si="174"/>
        <v>0.32400000000000001</v>
      </c>
      <c r="AK315" s="218">
        <f t="shared" si="175"/>
        <v>7.5827384889144112</v>
      </c>
      <c r="AL315" s="23"/>
      <c r="AM315" s="57"/>
      <c r="AN315" s="187">
        <f t="shared" si="176"/>
        <v>2910</v>
      </c>
      <c r="AO315" s="179">
        <f t="shared" si="177"/>
        <v>0.36099999999999999</v>
      </c>
      <c r="AQ315" s="218">
        <f t="shared" si="178"/>
        <v>7.7182409519593156</v>
      </c>
      <c r="AR315" s="23"/>
      <c r="AS315" s="57"/>
      <c r="AT315" s="187">
        <f t="shared" si="179"/>
        <v>2911</v>
      </c>
      <c r="AU315" s="179">
        <f t="shared" si="180"/>
        <v>0.4</v>
      </c>
      <c r="AW315" s="218">
        <f t="shared" si="181"/>
        <v>7.837554360881084</v>
      </c>
      <c r="AX315" s="23"/>
      <c r="AY315" s="57"/>
      <c r="AZ315" s="187">
        <f t="shared" si="182"/>
        <v>2911</v>
      </c>
      <c r="BA315" s="179">
        <f t="shared" si="183"/>
        <v>0.4</v>
      </c>
      <c r="BC315" s="218">
        <f t="shared" si="184"/>
        <v>7.9441374911141125</v>
      </c>
      <c r="BD315" s="23"/>
      <c r="BE315" s="57"/>
      <c r="BF315" s="187">
        <f t="shared" si="185"/>
        <v>2912</v>
      </c>
      <c r="BG315" s="179">
        <f t="shared" si="186"/>
        <v>0.441</v>
      </c>
      <c r="BI315" s="218">
        <f t="shared" si="187"/>
        <v>8.0404468813031098</v>
      </c>
      <c r="BJ315" s="23"/>
      <c r="BK315" s="57"/>
      <c r="BL315" s="187">
        <f t="shared" si="188"/>
        <v>2912</v>
      </c>
      <c r="BM315" s="179">
        <f t="shared" si="189"/>
        <v>0.441</v>
      </c>
    </row>
    <row r="316" spans="1:65" ht="15" customHeight="1">
      <c r="A316" s="21">
        <f t="shared" ref="A316:B331" si="190">A271</f>
        <v>2010</v>
      </c>
      <c r="B316" s="176">
        <f t="shared" si="190"/>
        <v>2987</v>
      </c>
      <c r="C316" s="191">
        <f t="shared" si="159"/>
        <v>8.0106915391303009</v>
      </c>
      <c r="D316" s="22">
        <v>17</v>
      </c>
      <c r="E316" s="73"/>
      <c r="F316" s="57"/>
      <c r="G316" s="27"/>
      <c r="H316" s="27"/>
      <c r="I316" s="179">
        <f t="shared" si="160"/>
        <v>2881</v>
      </c>
      <c r="J316" s="180">
        <f t="shared" si="161"/>
        <v>3.5487110813525278</v>
      </c>
      <c r="K316" s="179">
        <f t="shared" si="162"/>
        <v>11.236000000000001</v>
      </c>
      <c r="M316" s="218">
        <f t="shared" si="163"/>
        <v>6.2499752422594828</v>
      </c>
      <c r="N316" s="23"/>
      <c r="O316" s="57"/>
      <c r="P316" s="187">
        <f t="shared" si="164"/>
        <v>2683</v>
      </c>
      <c r="Q316" s="179">
        <f t="shared" si="165"/>
        <v>92.415999999999997</v>
      </c>
      <c r="S316" s="218">
        <f t="shared" si="166"/>
        <v>6.9206715042486833</v>
      </c>
      <c r="T316" s="23"/>
      <c r="U316" s="57"/>
      <c r="V316" s="187">
        <f t="shared" si="167"/>
        <v>2866</v>
      </c>
      <c r="W316" s="179">
        <f t="shared" si="168"/>
        <v>14.641</v>
      </c>
      <c r="Y316" s="218">
        <f t="shared" si="169"/>
        <v>7.1685798972640349</v>
      </c>
      <c r="Z316" s="23"/>
      <c r="AA316" s="57"/>
      <c r="AB316" s="187">
        <f t="shared" si="170"/>
        <v>2872</v>
      </c>
      <c r="AC316" s="179">
        <f t="shared" si="171"/>
        <v>13.225</v>
      </c>
      <c r="AE316" s="218">
        <f t="shared" si="172"/>
        <v>7.3670770598810122</v>
      </c>
      <c r="AF316" s="23"/>
      <c r="AG316" s="57"/>
      <c r="AH316" s="187">
        <f t="shared" si="173"/>
        <v>2875</v>
      </c>
      <c r="AI316" s="179">
        <f t="shared" si="174"/>
        <v>12.544</v>
      </c>
      <c r="AK316" s="218">
        <f t="shared" si="175"/>
        <v>7.5326236187887883</v>
      </c>
      <c r="AL316" s="23"/>
      <c r="AM316" s="57"/>
      <c r="AN316" s="187">
        <f t="shared" si="176"/>
        <v>2877</v>
      </c>
      <c r="AO316" s="179">
        <f t="shared" si="177"/>
        <v>12.1</v>
      </c>
      <c r="AQ316" s="218">
        <f t="shared" si="178"/>
        <v>7.6746174973643626</v>
      </c>
      <c r="AR316" s="23"/>
      <c r="AS316" s="57"/>
      <c r="AT316" s="187">
        <f t="shared" si="179"/>
        <v>2878</v>
      </c>
      <c r="AU316" s="179">
        <f t="shared" si="180"/>
        <v>11.881</v>
      </c>
      <c r="AW316" s="218">
        <f t="shared" si="181"/>
        <v>7.7989333100412166</v>
      </c>
      <c r="AX316" s="23"/>
      <c r="AY316" s="57"/>
      <c r="AZ316" s="187">
        <f t="shared" si="182"/>
        <v>2879</v>
      </c>
      <c r="BA316" s="179">
        <f t="shared" si="183"/>
        <v>11.664</v>
      </c>
      <c r="BC316" s="218">
        <f t="shared" si="184"/>
        <v>7.9094894926737593</v>
      </c>
      <c r="BD316" s="23"/>
      <c r="BE316" s="57"/>
      <c r="BF316" s="187">
        <f t="shared" si="185"/>
        <v>2880</v>
      </c>
      <c r="BG316" s="179">
        <f t="shared" si="186"/>
        <v>11.449</v>
      </c>
      <c r="BI316" s="218">
        <f t="shared" si="187"/>
        <v>8.0090306850697299</v>
      </c>
      <c r="BJ316" s="23"/>
      <c r="BK316" s="57"/>
      <c r="BL316" s="187">
        <f t="shared" si="188"/>
        <v>2881</v>
      </c>
      <c r="BM316" s="179">
        <f t="shared" si="189"/>
        <v>11.236000000000001</v>
      </c>
    </row>
    <row r="317" spans="1:65" ht="15" customHeight="1">
      <c r="A317" s="21">
        <f t="shared" si="190"/>
        <v>2011</v>
      </c>
      <c r="B317" s="176">
        <f t="shared" si="190"/>
        <v>2897</v>
      </c>
      <c r="C317" s="191">
        <f t="shared" si="159"/>
        <v>8.0401246644483795</v>
      </c>
      <c r="D317" s="22">
        <v>18</v>
      </c>
      <c r="E317" s="73"/>
      <c r="F317" s="57"/>
      <c r="G317" s="27"/>
      <c r="H317" s="27"/>
      <c r="I317" s="179">
        <f t="shared" si="160"/>
        <v>2849</v>
      </c>
      <c r="J317" s="180">
        <f t="shared" si="161"/>
        <v>1.6568864342423197</v>
      </c>
      <c r="K317" s="179">
        <f t="shared" si="162"/>
        <v>2.3039999999999998</v>
      </c>
      <c r="M317" s="218">
        <f t="shared" si="163"/>
        <v>6.4101748819661672</v>
      </c>
      <c r="N317" s="23"/>
      <c r="O317" s="57"/>
      <c r="P317" s="187">
        <f t="shared" si="164"/>
        <v>2546</v>
      </c>
      <c r="Q317" s="179">
        <f t="shared" si="165"/>
        <v>123.20099999999999</v>
      </c>
      <c r="S317" s="218">
        <f t="shared" si="166"/>
        <v>7.0057890192535028</v>
      </c>
      <c r="T317" s="23"/>
      <c r="U317" s="57"/>
      <c r="V317" s="187">
        <f t="shared" si="167"/>
        <v>2826</v>
      </c>
      <c r="W317" s="179">
        <f t="shared" si="168"/>
        <v>5.0410000000000004</v>
      </c>
      <c r="Y317" s="218">
        <f t="shared" si="169"/>
        <v>7.2356191410667501</v>
      </c>
      <c r="Z317" s="23"/>
      <c r="AA317" s="57"/>
      <c r="AB317" s="187">
        <f t="shared" si="170"/>
        <v>2835</v>
      </c>
      <c r="AC317" s="179">
        <f t="shared" si="171"/>
        <v>3.8439999999999999</v>
      </c>
      <c r="AE317" s="218">
        <f t="shared" si="172"/>
        <v>7.4223737009868236</v>
      </c>
      <c r="AF317" s="23"/>
      <c r="AG317" s="57"/>
      <c r="AH317" s="187">
        <f t="shared" si="173"/>
        <v>2840</v>
      </c>
      <c r="AI317" s="179">
        <f t="shared" si="174"/>
        <v>3.2490000000000001</v>
      </c>
      <c r="AK317" s="218">
        <f t="shared" si="175"/>
        <v>7.5796788230904557</v>
      </c>
      <c r="AL317" s="23"/>
      <c r="AM317" s="57"/>
      <c r="AN317" s="187">
        <f t="shared" si="176"/>
        <v>2843</v>
      </c>
      <c r="AO317" s="179">
        <f t="shared" si="177"/>
        <v>2.9159999999999999</v>
      </c>
      <c r="AQ317" s="218">
        <f t="shared" si="178"/>
        <v>7.715569534520208</v>
      </c>
      <c r="AR317" s="23"/>
      <c r="AS317" s="57"/>
      <c r="AT317" s="187">
        <f t="shared" si="179"/>
        <v>2845</v>
      </c>
      <c r="AU317" s="179">
        <f t="shared" si="180"/>
        <v>2.7040000000000002</v>
      </c>
      <c r="AW317" s="218">
        <f t="shared" si="181"/>
        <v>7.8351837552667485</v>
      </c>
      <c r="AX317" s="23"/>
      <c r="AY317" s="57"/>
      <c r="AZ317" s="187">
        <f t="shared" si="182"/>
        <v>2847</v>
      </c>
      <c r="BA317" s="179">
        <f t="shared" si="183"/>
        <v>2.5</v>
      </c>
      <c r="BC317" s="218">
        <f t="shared" si="184"/>
        <v>7.9420068084898565</v>
      </c>
      <c r="BD317" s="23"/>
      <c r="BE317" s="57"/>
      <c r="BF317" s="187">
        <f t="shared" si="185"/>
        <v>2848</v>
      </c>
      <c r="BG317" s="179">
        <f t="shared" si="186"/>
        <v>2.4009999999999998</v>
      </c>
      <c r="BI317" s="218">
        <f t="shared" si="187"/>
        <v>8.0385120209768139</v>
      </c>
      <c r="BJ317" s="23"/>
      <c r="BK317" s="57"/>
      <c r="BL317" s="187">
        <f t="shared" si="188"/>
        <v>2849</v>
      </c>
      <c r="BM317" s="179">
        <f t="shared" si="189"/>
        <v>2.3039999999999998</v>
      </c>
    </row>
    <row r="318" spans="1:65" ht="15" customHeight="1">
      <c r="A318" s="21">
        <f t="shared" si="190"/>
        <v>2012</v>
      </c>
      <c r="B318" s="176">
        <f t="shared" si="190"/>
        <v>2891</v>
      </c>
      <c r="C318" s="191">
        <f t="shared" si="159"/>
        <v>8.0420564100587537</v>
      </c>
      <c r="D318" s="22">
        <v>19</v>
      </c>
      <c r="E318" s="73"/>
      <c r="F318" s="57"/>
      <c r="G318" s="27"/>
      <c r="H318" s="27"/>
      <c r="I318" s="179">
        <f t="shared" si="160"/>
        <v>2817</v>
      </c>
      <c r="J318" s="180">
        <f t="shared" si="161"/>
        <v>2.5596679349705984</v>
      </c>
      <c r="K318" s="179">
        <f t="shared" si="162"/>
        <v>5.476</v>
      </c>
      <c r="M318" s="218">
        <f t="shared" si="163"/>
        <v>6.4199949281471422</v>
      </c>
      <c r="N318" s="23"/>
      <c r="O318" s="57"/>
      <c r="P318" s="187">
        <f t="shared" si="164"/>
        <v>2387</v>
      </c>
      <c r="Q318" s="179">
        <f t="shared" si="165"/>
        <v>254.01599999999999</v>
      </c>
      <c r="S318" s="218">
        <f t="shared" si="166"/>
        <v>7.0112139873503674</v>
      </c>
      <c r="T318" s="23"/>
      <c r="U318" s="57"/>
      <c r="V318" s="187">
        <f t="shared" si="167"/>
        <v>2784</v>
      </c>
      <c r="W318" s="179">
        <f t="shared" si="168"/>
        <v>11.449</v>
      </c>
      <c r="Y318" s="218">
        <f t="shared" si="169"/>
        <v>7.2399325913204695</v>
      </c>
      <c r="Z318" s="23"/>
      <c r="AA318" s="57"/>
      <c r="AB318" s="187">
        <f t="shared" si="170"/>
        <v>2797</v>
      </c>
      <c r="AC318" s="179">
        <f t="shared" si="171"/>
        <v>8.8360000000000003</v>
      </c>
      <c r="AE318" s="218">
        <f t="shared" si="172"/>
        <v>7.4259536570775406</v>
      </c>
      <c r="AF318" s="23"/>
      <c r="AG318" s="57"/>
      <c r="AH318" s="187">
        <f t="shared" si="173"/>
        <v>2804</v>
      </c>
      <c r="AI318" s="179">
        <f t="shared" si="174"/>
        <v>7.569</v>
      </c>
      <c r="AK318" s="218">
        <f t="shared" si="175"/>
        <v>7.5827384889144112</v>
      </c>
      <c r="AL318" s="23"/>
      <c r="AM318" s="57"/>
      <c r="AN318" s="187">
        <f t="shared" si="176"/>
        <v>2809</v>
      </c>
      <c r="AO318" s="179">
        <f t="shared" si="177"/>
        <v>6.7240000000000002</v>
      </c>
      <c r="AQ318" s="218">
        <f t="shared" si="178"/>
        <v>7.7182409519593156</v>
      </c>
      <c r="AR318" s="23"/>
      <c r="AS318" s="57"/>
      <c r="AT318" s="187">
        <f t="shared" si="179"/>
        <v>2812</v>
      </c>
      <c r="AU318" s="179">
        <f t="shared" si="180"/>
        <v>6.2409999999999997</v>
      </c>
      <c r="AW318" s="218">
        <f t="shared" si="181"/>
        <v>7.837554360881084</v>
      </c>
      <c r="AX318" s="23"/>
      <c r="AY318" s="57"/>
      <c r="AZ318" s="187">
        <f t="shared" si="182"/>
        <v>2814</v>
      </c>
      <c r="BA318" s="179">
        <f t="shared" si="183"/>
        <v>5.9290000000000003</v>
      </c>
      <c r="BC318" s="218">
        <f t="shared" si="184"/>
        <v>7.9441374911141125</v>
      </c>
      <c r="BD318" s="23"/>
      <c r="BE318" s="57"/>
      <c r="BF318" s="187">
        <f t="shared" si="185"/>
        <v>2816</v>
      </c>
      <c r="BG318" s="179">
        <f t="shared" si="186"/>
        <v>5.625</v>
      </c>
      <c r="BI318" s="218">
        <f t="shared" si="187"/>
        <v>8.0404468813031098</v>
      </c>
      <c r="BJ318" s="23"/>
      <c r="BK318" s="57"/>
      <c r="BL318" s="187">
        <f t="shared" si="188"/>
        <v>2817</v>
      </c>
      <c r="BM318" s="179">
        <f t="shared" si="189"/>
        <v>5.476</v>
      </c>
    </row>
    <row r="319" spans="1:65" ht="15" customHeight="1" thickBot="1">
      <c r="A319" s="30">
        <f t="shared" si="190"/>
        <v>2013</v>
      </c>
      <c r="B319" s="184">
        <f t="shared" si="190"/>
        <v>2871</v>
      </c>
      <c r="C319" s="219">
        <f t="shared" si="159"/>
        <v>8.0484687436688827</v>
      </c>
      <c r="D319" s="31">
        <v>20</v>
      </c>
      <c r="E319" s="101"/>
      <c r="F319" s="102"/>
      <c r="G319" s="32"/>
      <c r="H319" s="32"/>
      <c r="I319" s="185">
        <f t="shared" si="160"/>
        <v>2785</v>
      </c>
      <c r="J319" s="186">
        <f t="shared" si="161"/>
        <v>2.9954719609892022</v>
      </c>
      <c r="K319" s="185">
        <f t="shared" si="162"/>
        <v>7.3959999999999999</v>
      </c>
      <c r="M319" s="220">
        <f t="shared" si="163"/>
        <v>6.4520489544372257</v>
      </c>
      <c r="N319" s="103"/>
      <c r="O319" s="102"/>
      <c r="P319" s="207">
        <f t="shared" si="164"/>
        <v>2201</v>
      </c>
      <c r="Q319" s="185">
        <f t="shared" si="165"/>
        <v>448.9</v>
      </c>
      <c r="S319" s="220">
        <f t="shared" si="166"/>
        <v>7.0290875641496617</v>
      </c>
      <c r="T319" s="103"/>
      <c r="U319" s="102"/>
      <c r="V319" s="207">
        <f t="shared" si="167"/>
        <v>2742</v>
      </c>
      <c r="W319" s="185">
        <f t="shared" si="168"/>
        <v>16.640999999999998</v>
      </c>
      <c r="Y319" s="220">
        <f t="shared" si="169"/>
        <v>7.2541778464565176</v>
      </c>
      <c r="Z319" s="103"/>
      <c r="AA319" s="102"/>
      <c r="AB319" s="207">
        <f t="shared" si="170"/>
        <v>2759</v>
      </c>
      <c r="AC319" s="185">
        <f t="shared" si="171"/>
        <v>12.544</v>
      </c>
      <c r="AE319" s="220">
        <f t="shared" si="172"/>
        <v>7.4377951216719325</v>
      </c>
      <c r="AF319" s="103"/>
      <c r="AG319" s="102"/>
      <c r="AH319" s="207">
        <f t="shared" si="173"/>
        <v>2768</v>
      </c>
      <c r="AI319" s="185">
        <f t="shared" si="174"/>
        <v>10.609</v>
      </c>
      <c r="AK319" s="220">
        <f t="shared" si="175"/>
        <v>7.5928702878448178</v>
      </c>
      <c r="AL319" s="103"/>
      <c r="AM319" s="102"/>
      <c r="AN319" s="207">
        <f t="shared" si="176"/>
        <v>2774</v>
      </c>
      <c r="AO319" s="185">
        <f t="shared" si="177"/>
        <v>9.4090000000000007</v>
      </c>
      <c r="AQ319" s="220">
        <f t="shared" si="178"/>
        <v>7.7270944847798413</v>
      </c>
      <c r="AR319" s="103"/>
      <c r="AS319" s="102"/>
      <c r="AT319" s="207">
        <f t="shared" si="179"/>
        <v>2778</v>
      </c>
      <c r="AU319" s="185">
        <f t="shared" si="180"/>
        <v>8.6489999999999991</v>
      </c>
      <c r="AW319" s="220">
        <f t="shared" si="181"/>
        <v>7.8454160365924848</v>
      </c>
      <c r="AX319" s="103"/>
      <c r="AY319" s="102"/>
      <c r="AZ319" s="207">
        <f t="shared" si="182"/>
        <v>2781</v>
      </c>
      <c r="BA319" s="185">
        <f t="shared" si="183"/>
        <v>8.1</v>
      </c>
      <c r="BC319" s="220">
        <f t="shared" si="184"/>
        <v>7.9512071564729716</v>
      </c>
      <c r="BD319" s="103"/>
      <c r="BE319" s="102"/>
      <c r="BF319" s="207">
        <f t="shared" si="185"/>
        <v>2783</v>
      </c>
      <c r="BG319" s="185">
        <f t="shared" si="186"/>
        <v>7.7439999999999998</v>
      </c>
      <c r="BI319" s="220">
        <f t="shared" si="187"/>
        <v>8.046869510959576</v>
      </c>
      <c r="BJ319" s="103"/>
      <c r="BK319" s="102"/>
      <c r="BL319" s="207">
        <f t="shared" si="188"/>
        <v>2785</v>
      </c>
      <c r="BM319" s="185">
        <f t="shared" si="189"/>
        <v>7.3959999999999999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2752</v>
      </c>
      <c r="C320" s="221"/>
      <c r="D320" s="22">
        <v>21</v>
      </c>
      <c r="E320" s="73"/>
      <c r="F320" s="57"/>
      <c r="G320" s="27"/>
      <c r="H320" s="27"/>
      <c r="I320" s="179">
        <f t="shared" si="160"/>
        <v>2752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2719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2719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2686</v>
      </c>
      <c r="C322" s="221"/>
      <c r="D322" s="22">
        <v>23</v>
      </c>
      <c r="E322" s="200">
        <f>O302</f>
        <v>3505</v>
      </c>
      <c r="F322" s="203">
        <f>O310</f>
        <v>0.53284440967297986</v>
      </c>
      <c r="G322" s="364">
        <f>O311</f>
        <v>1340.61</v>
      </c>
      <c r="H322" s="365"/>
      <c r="I322" s="179">
        <f t="shared" si="160"/>
        <v>2686</v>
      </c>
      <c r="J322" s="187"/>
      <c r="K322" s="187"/>
      <c r="M322" s="200" t="str">
        <f>M276</f>
        <v>max(y) =</v>
      </c>
      <c r="N322" s="200">
        <f>N276</f>
        <v>3504</v>
      </c>
      <c r="S322" s="200" t="str">
        <f>S276</f>
        <v>max(y) =</v>
      </c>
      <c r="T322" s="200">
        <f>N322</f>
        <v>3504</v>
      </c>
      <c r="Y322" s="200" t="str">
        <f>Y276</f>
        <v>max(y) =</v>
      </c>
      <c r="Z322" s="200">
        <f>T322</f>
        <v>3504</v>
      </c>
      <c r="AE322" s="200" t="str">
        <f>AE276</f>
        <v>max(y) =</v>
      </c>
      <c r="AF322" s="200">
        <f>Z322</f>
        <v>3504</v>
      </c>
      <c r="AK322" s="200" t="str">
        <f>AK276</f>
        <v>max(y) =</v>
      </c>
      <c r="AL322" s="200">
        <f>AF322</f>
        <v>3504</v>
      </c>
      <c r="AQ322" s="200" t="str">
        <f>AQ276</f>
        <v>max(y) =</v>
      </c>
      <c r="AR322" s="200">
        <f>AL322</f>
        <v>3504</v>
      </c>
      <c r="AW322" s="200" t="str">
        <f>AW276</f>
        <v>max(y) =</v>
      </c>
      <c r="AX322" s="200">
        <f>AR322</f>
        <v>3504</v>
      </c>
      <c r="BC322" s="200" t="str">
        <f>BC276</f>
        <v>max(y) =</v>
      </c>
      <c r="BD322" s="200">
        <f>AX322</f>
        <v>3504</v>
      </c>
      <c r="BI322" s="200" t="str">
        <f>BI276</f>
        <v>max(y) =</v>
      </c>
      <c r="BJ322" s="200">
        <f>BD322</f>
        <v>3504</v>
      </c>
    </row>
    <row r="323" spans="1:62" ht="15" customHeight="1">
      <c r="A323" s="21">
        <f t="shared" si="190"/>
        <v>2017</v>
      </c>
      <c r="B323" s="176">
        <f t="shared" si="191"/>
        <v>2652</v>
      </c>
      <c r="C323" s="221"/>
      <c r="D323" s="22">
        <v>24</v>
      </c>
      <c r="E323" s="200">
        <f>U302</f>
        <v>4000</v>
      </c>
      <c r="F323" s="203">
        <f>U310</f>
        <v>0.75235601322152823</v>
      </c>
      <c r="G323" s="345">
        <f>U311</f>
        <v>179.98999999999998</v>
      </c>
      <c r="H323" s="346"/>
      <c r="I323" s="179">
        <f t="shared" si="160"/>
        <v>2652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2618</v>
      </c>
      <c r="C324" s="221"/>
      <c r="D324" s="22">
        <v>25</v>
      </c>
      <c r="E324" s="200">
        <f>AA302</f>
        <v>4285</v>
      </c>
      <c r="F324" s="203">
        <f>AA310</f>
        <v>0.76871050242473316</v>
      </c>
      <c r="G324" s="345">
        <f>AA311</f>
        <v>162.94800000000004</v>
      </c>
      <c r="H324" s="346"/>
      <c r="I324" s="179">
        <f t="shared" si="160"/>
        <v>2618</v>
      </c>
      <c r="J324" s="187"/>
      <c r="K324" s="187"/>
      <c r="M324" s="200" t="s">
        <v>60</v>
      </c>
      <c r="N324" s="214">
        <v>285</v>
      </c>
      <c r="S324" s="200" t="s">
        <v>60</v>
      </c>
      <c r="T324" s="214">
        <f>N324</f>
        <v>285</v>
      </c>
      <c r="Y324" s="200" t="s">
        <v>60</v>
      </c>
      <c r="Z324" s="214">
        <f>T324</f>
        <v>285</v>
      </c>
      <c r="AE324" s="200" t="s">
        <v>60</v>
      </c>
      <c r="AF324" s="214">
        <f>Z324</f>
        <v>285</v>
      </c>
      <c r="AK324" s="200" t="s">
        <v>60</v>
      </c>
      <c r="AL324" s="214">
        <f>AF324</f>
        <v>285</v>
      </c>
      <c r="AQ324" s="200" t="s">
        <v>60</v>
      </c>
      <c r="AR324" s="214">
        <f>AL324</f>
        <v>285</v>
      </c>
      <c r="AW324" s="200" t="s">
        <v>60</v>
      </c>
      <c r="AX324" s="214">
        <f>AR324</f>
        <v>285</v>
      </c>
      <c r="BC324" s="200" t="s">
        <v>60</v>
      </c>
      <c r="BD324" s="214">
        <f>AX324</f>
        <v>285</v>
      </c>
      <c r="BI324" s="200" t="s">
        <v>60</v>
      </c>
      <c r="BJ324" s="214">
        <f>BD324</f>
        <v>285</v>
      </c>
    </row>
    <row r="325" spans="1:62" ht="15" customHeight="1">
      <c r="A325" s="21">
        <f t="shared" si="190"/>
        <v>2019</v>
      </c>
      <c r="B325" s="176">
        <f t="shared" si="191"/>
        <v>2584</v>
      </c>
      <c r="C325" s="221"/>
      <c r="D325" s="22">
        <v>26</v>
      </c>
      <c r="E325" s="200">
        <f>AG302</f>
        <v>4570</v>
      </c>
      <c r="F325" s="203">
        <f>AG310</f>
        <v>0.77790083685923095</v>
      </c>
      <c r="G325" s="345">
        <f>AG311</f>
        <v>154.30699999999996</v>
      </c>
      <c r="H325" s="346"/>
      <c r="I325" s="179">
        <f t="shared" si="160"/>
        <v>2584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2549</v>
      </c>
      <c r="C326" s="221"/>
      <c r="D326" s="22">
        <v>27</v>
      </c>
      <c r="E326" s="200">
        <f>AM302</f>
        <v>4855</v>
      </c>
      <c r="F326" s="203">
        <f>AM310</f>
        <v>0.78427883754111705</v>
      </c>
      <c r="G326" s="345">
        <f>AM311</f>
        <v>148.79199999999997</v>
      </c>
      <c r="H326" s="346"/>
      <c r="I326" s="179">
        <f t="shared" si="160"/>
        <v>2549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2514</v>
      </c>
      <c r="C327" s="221"/>
      <c r="D327" s="22">
        <v>28</v>
      </c>
      <c r="E327" s="200">
        <f>AS302</f>
        <v>5140</v>
      </c>
      <c r="F327" s="203">
        <f>AS310</f>
        <v>0.78838718514588879</v>
      </c>
      <c r="G327" s="345">
        <f>AS311</f>
        <v>145.35300000000001</v>
      </c>
      <c r="H327" s="346"/>
      <c r="I327" s="179">
        <f t="shared" si="160"/>
        <v>2514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2479</v>
      </c>
      <c r="C328" s="221"/>
      <c r="D328" s="22">
        <v>29</v>
      </c>
      <c r="E328" s="200">
        <f>AY302</f>
        <v>5425</v>
      </c>
      <c r="F328" s="203">
        <f>AY310</f>
        <v>0.79240693457390676</v>
      </c>
      <c r="G328" s="345">
        <f>AY311</f>
        <v>142.22899999999998</v>
      </c>
      <c r="H328" s="346"/>
      <c r="I328" s="179">
        <f t="shared" si="160"/>
        <v>2479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2443</v>
      </c>
      <c r="C329" s="221"/>
      <c r="D329" s="22">
        <v>30</v>
      </c>
      <c r="E329" s="200">
        <f>BE302</f>
        <v>5710</v>
      </c>
      <c r="F329" s="203">
        <f>BE310</f>
        <v>0.79444500991733324</v>
      </c>
      <c r="G329" s="345">
        <f>BE311</f>
        <v>140.548</v>
      </c>
      <c r="H329" s="346"/>
      <c r="I329" s="179">
        <f t="shared" si="160"/>
        <v>2443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2407</v>
      </c>
      <c r="C330" s="221"/>
      <c r="D330" s="22">
        <v>31</v>
      </c>
      <c r="E330" s="200">
        <f>BK302</f>
        <v>5995</v>
      </c>
      <c r="F330" s="203">
        <f>BK310</f>
        <v>0.79647224952709073</v>
      </c>
      <c r="G330" s="345">
        <f>BK311</f>
        <v>139.01</v>
      </c>
      <c r="H330" s="346"/>
      <c r="I330" s="179">
        <f t="shared" si="160"/>
        <v>2407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2370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2370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2333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2333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2296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2296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2258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2258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2221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2221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2182</v>
      </c>
      <c r="C336" s="221"/>
      <c r="D336" s="22">
        <v>37</v>
      </c>
      <c r="E336" s="73"/>
      <c r="F336" s="57"/>
      <c r="G336" s="27"/>
      <c r="H336" s="27"/>
      <c r="I336" s="179">
        <f t="shared" si="160"/>
        <v>2182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2143</v>
      </c>
      <c r="C337" s="221"/>
      <c r="D337" s="22">
        <v>38</v>
      </c>
      <c r="E337" s="73"/>
      <c r="F337" s="57"/>
      <c r="G337" s="27"/>
      <c r="H337" s="27"/>
      <c r="I337" s="179">
        <f t="shared" si="160"/>
        <v>2143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2104</v>
      </c>
      <c r="C338" s="221"/>
      <c r="D338" s="22">
        <v>39</v>
      </c>
      <c r="E338" s="73"/>
      <c r="F338" s="57"/>
      <c r="G338" s="27"/>
      <c r="H338" s="27"/>
      <c r="I338" s="179">
        <f t="shared" si="160"/>
        <v>2104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2065</v>
      </c>
      <c r="C339" s="221"/>
      <c r="D339" s="22">
        <v>40</v>
      </c>
      <c r="E339" s="73"/>
      <c r="F339" s="57"/>
      <c r="G339" s="27"/>
      <c r="H339" s="27"/>
      <c r="I339" s="179">
        <f t="shared" si="160"/>
        <v>2065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2025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2025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1984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1984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94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8815</v>
      </c>
      <c r="C4" s="121">
        <f t="shared" ref="C4:C45" si="0">I75</f>
        <v>8530</v>
      </c>
      <c r="D4" s="122">
        <f t="shared" ref="D4:D45" si="1">I120</f>
        <v>8553</v>
      </c>
      <c r="E4" s="122">
        <f t="shared" ref="E4:E45" si="2">I165</f>
        <v>8778</v>
      </c>
      <c r="F4" s="123">
        <f t="shared" ref="F4:F45" si="3">I210</f>
        <v>9533</v>
      </c>
      <c r="G4" s="123">
        <f t="shared" ref="G4:G45" si="4">I255</f>
        <v>8521</v>
      </c>
      <c r="H4" s="123">
        <f t="shared" ref="H4:H45" si="5">I300</f>
        <v>8508</v>
      </c>
      <c r="I4" s="124">
        <f t="shared" ref="I4:I45" si="6">ROUND(SUMIF(C$46:H$46,"○",C4:H4),$G$1)</f>
        <v>8778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8808</v>
      </c>
      <c r="C5" s="121">
        <f t="shared" si="0"/>
        <v>8400</v>
      </c>
      <c r="D5" s="122">
        <f t="shared" si="1"/>
        <v>8406</v>
      </c>
      <c r="E5" s="122">
        <f t="shared" si="2"/>
        <v>8512</v>
      </c>
      <c r="F5" s="123">
        <f t="shared" si="3"/>
        <v>8717</v>
      </c>
      <c r="G5" s="123">
        <f t="shared" si="4"/>
        <v>8404</v>
      </c>
      <c r="H5" s="123">
        <f t="shared" si="5"/>
        <v>8403</v>
      </c>
      <c r="I5" s="124">
        <f t="shared" si="6"/>
        <v>8512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8503</v>
      </c>
      <c r="C6" s="121">
        <f t="shared" si="0"/>
        <v>8270</v>
      </c>
      <c r="D6" s="122">
        <f t="shared" si="1"/>
        <v>8261</v>
      </c>
      <c r="E6" s="122">
        <f t="shared" si="2"/>
        <v>8272</v>
      </c>
      <c r="F6" s="123">
        <f t="shared" si="3"/>
        <v>8272</v>
      </c>
      <c r="G6" s="123">
        <f t="shared" si="4"/>
        <v>8284</v>
      </c>
      <c r="H6" s="123">
        <f t="shared" si="5"/>
        <v>8295</v>
      </c>
      <c r="I6" s="124">
        <f t="shared" si="6"/>
        <v>8272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8249</v>
      </c>
      <c r="C7" s="121">
        <f t="shared" si="0"/>
        <v>8140</v>
      </c>
      <c r="D7" s="122">
        <f t="shared" si="1"/>
        <v>8119</v>
      </c>
      <c r="E7" s="122">
        <f t="shared" si="2"/>
        <v>8055</v>
      </c>
      <c r="F7" s="123">
        <f t="shared" si="3"/>
        <v>7970</v>
      </c>
      <c r="G7" s="123">
        <f t="shared" si="4"/>
        <v>8163</v>
      </c>
      <c r="H7" s="123">
        <f t="shared" si="5"/>
        <v>8183</v>
      </c>
      <c r="I7" s="124">
        <f t="shared" si="6"/>
        <v>8055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8174</v>
      </c>
      <c r="C8" s="121">
        <f t="shared" si="0"/>
        <v>8010</v>
      </c>
      <c r="D8" s="122">
        <f t="shared" si="1"/>
        <v>7979</v>
      </c>
      <c r="E8" s="122">
        <f t="shared" si="2"/>
        <v>7858</v>
      </c>
      <c r="F8" s="123">
        <f t="shared" si="3"/>
        <v>7744</v>
      </c>
      <c r="G8" s="123">
        <f t="shared" si="4"/>
        <v>8039</v>
      </c>
      <c r="H8" s="123">
        <f t="shared" si="5"/>
        <v>8069</v>
      </c>
      <c r="I8" s="124">
        <f t="shared" si="6"/>
        <v>7858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7979</v>
      </c>
      <c r="C9" s="121">
        <f t="shared" si="0"/>
        <v>7881</v>
      </c>
      <c r="D9" s="122">
        <f t="shared" si="1"/>
        <v>7842</v>
      </c>
      <c r="E9" s="122">
        <f t="shared" si="2"/>
        <v>7681</v>
      </c>
      <c r="F9" s="123">
        <f t="shared" si="3"/>
        <v>7564</v>
      </c>
      <c r="G9" s="123">
        <f t="shared" si="4"/>
        <v>7914</v>
      </c>
      <c r="H9" s="123">
        <f t="shared" si="5"/>
        <v>7950</v>
      </c>
      <c r="I9" s="124">
        <f t="shared" si="6"/>
        <v>7681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7689</v>
      </c>
      <c r="C10" s="121">
        <f t="shared" si="0"/>
        <v>7751</v>
      </c>
      <c r="D10" s="122">
        <f t="shared" si="1"/>
        <v>7707</v>
      </c>
      <c r="E10" s="122">
        <f t="shared" si="2"/>
        <v>7520</v>
      </c>
      <c r="F10" s="123">
        <f t="shared" si="3"/>
        <v>7415</v>
      </c>
      <c r="G10" s="123">
        <f t="shared" si="4"/>
        <v>7786</v>
      </c>
      <c r="H10" s="123">
        <f t="shared" si="5"/>
        <v>7829</v>
      </c>
      <c r="I10" s="124">
        <f t="shared" si="6"/>
        <v>7520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7402</v>
      </c>
      <c r="C11" s="121">
        <f t="shared" si="0"/>
        <v>7621</v>
      </c>
      <c r="D11" s="122">
        <f t="shared" si="1"/>
        <v>7575</v>
      </c>
      <c r="E11" s="122">
        <f t="shared" si="2"/>
        <v>7375</v>
      </c>
      <c r="F11" s="123">
        <f t="shared" si="3"/>
        <v>7288</v>
      </c>
      <c r="G11" s="123">
        <f t="shared" si="4"/>
        <v>7657</v>
      </c>
      <c r="H11" s="123">
        <f t="shared" si="5"/>
        <v>7703</v>
      </c>
      <c r="I11" s="124">
        <f t="shared" si="6"/>
        <v>7375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7132</v>
      </c>
      <c r="C12" s="121">
        <f t="shared" si="0"/>
        <v>7491</v>
      </c>
      <c r="D12" s="122">
        <f t="shared" si="1"/>
        <v>7444</v>
      </c>
      <c r="E12" s="122">
        <f t="shared" si="2"/>
        <v>7244</v>
      </c>
      <c r="F12" s="123">
        <f t="shared" si="3"/>
        <v>7178</v>
      </c>
      <c r="G12" s="123">
        <f t="shared" si="4"/>
        <v>7526</v>
      </c>
      <c r="H12" s="123">
        <f t="shared" si="5"/>
        <v>7574</v>
      </c>
      <c r="I12" s="124">
        <f t="shared" si="6"/>
        <v>7244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6859</v>
      </c>
      <c r="C13" s="121">
        <f t="shared" si="0"/>
        <v>7361</v>
      </c>
      <c r="D13" s="122">
        <f t="shared" si="1"/>
        <v>7316</v>
      </c>
      <c r="E13" s="122">
        <f t="shared" si="2"/>
        <v>7125</v>
      </c>
      <c r="F13" s="123">
        <f t="shared" si="3"/>
        <v>7081</v>
      </c>
      <c r="G13" s="123">
        <f t="shared" si="4"/>
        <v>7393</v>
      </c>
      <c r="H13" s="123">
        <f t="shared" si="5"/>
        <v>7441</v>
      </c>
      <c r="I13" s="124">
        <f t="shared" si="6"/>
        <v>7125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6819</v>
      </c>
      <c r="C14" s="121">
        <f t="shared" si="0"/>
        <v>7231</v>
      </c>
      <c r="D14" s="122">
        <f t="shared" si="1"/>
        <v>7190</v>
      </c>
      <c r="E14" s="122">
        <f t="shared" si="2"/>
        <v>7018</v>
      </c>
      <c r="F14" s="123">
        <f t="shared" si="3"/>
        <v>6994</v>
      </c>
      <c r="G14" s="123">
        <f t="shared" si="4"/>
        <v>7259</v>
      </c>
      <c r="H14" s="123">
        <f t="shared" si="5"/>
        <v>7304</v>
      </c>
      <c r="I14" s="124">
        <f t="shared" si="6"/>
        <v>7018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6753</v>
      </c>
      <c r="C15" s="121">
        <f t="shared" si="0"/>
        <v>7101</v>
      </c>
      <c r="D15" s="122">
        <f t="shared" si="1"/>
        <v>7067</v>
      </c>
      <c r="E15" s="122">
        <f t="shared" si="2"/>
        <v>6921</v>
      </c>
      <c r="F15" s="123">
        <f t="shared" si="3"/>
        <v>6916</v>
      </c>
      <c r="G15" s="123">
        <f t="shared" si="4"/>
        <v>7124</v>
      </c>
      <c r="H15" s="123">
        <f t="shared" si="5"/>
        <v>7163</v>
      </c>
      <c r="I15" s="124">
        <f t="shared" si="6"/>
        <v>6921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6675</v>
      </c>
      <c r="C16" s="121">
        <f t="shared" si="0"/>
        <v>6971</v>
      </c>
      <c r="D16" s="122">
        <f t="shared" si="1"/>
        <v>6945</v>
      </c>
      <c r="E16" s="122">
        <f t="shared" si="2"/>
        <v>6833</v>
      </c>
      <c r="F16" s="123">
        <f t="shared" si="3"/>
        <v>6845</v>
      </c>
      <c r="G16" s="123">
        <f t="shared" si="4"/>
        <v>6987</v>
      </c>
      <c r="H16" s="123">
        <f t="shared" si="5"/>
        <v>7017</v>
      </c>
      <c r="I16" s="124">
        <f t="shared" si="6"/>
        <v>6833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6542</v>
      </c>
      <c r="C17" s="121">
        <f t="shared" si="0"/>
        <v>6841</v>
      </c>
      <c r="D17" s="122">
        <f t="shared" si="1"/>
        <v>6826</v>
      </c>
      <c r="E17" s="122">
        <f t="shared" si="2"/>
        <v>6754</v>
      </c>
      <c r="F17" s="123">
        <f t="shared" si="3"/>
        <v>6780</v>
      </c>
      <c r="G17" s="123">
        <f t="shared" si="4"/>
        <v>6849</v>
      </c>
      <c r="H17" s="123">
        <f t="shared" si="5"/>
        <v>6867</v>
      </c>
      <c r="I17" s="124">
        <f t="shared" si="6"/>
        <v>6754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6557</v>
      </c>
      <c r="C18" s="121">
        <f t="shared" si="0"/>
        <v>6711</v>
      </c>
      <c r="D18" s="122">
        <f t="shared" si="1"/>
        <v>6708</v>
      </c>
      <c r="E18" s="122">
        <f t="shared" si="2"/>
        <v>6682</v>
      </c>
      <c r="F18" s="123">
        <f t="shared" si="3"/>
        <v>6720</v>
      </c>
      <c r="G18" s="123">
        <f t="shared" si="4"/>
        <v>6711</v>
      </c>
      <c r="H18" s="123">
        <f t="shared" si="5"/>
        <v>6713</v>
      </c>
      <c r="I18" s="124">
        <f t="shared" si="6"/>
        <v>6682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6490</v>
      </c>
      <c r="C19" s="121">
        <f t="shared" si="0"/>
        <v>6581</v>
      </c>
      <c r="D19" s="122">
        <f t="shared" si="1"/>
        <v>6593</v>
      </c>
      <c r="E19" s="122">
        <f t="shared" si="2"/>
        <v>6617</v>
      </c>
      <c r="F19" s="123">
        <f t="shared" si="3"/>
        <v>6664</v>
      </c>
      <c r="G19" s="123">
        <f t="shared" si="4"/>
        <v>6572</v>
      </c>
      <c r="H19" s="123">
        <f t="shared" si="5"/>
        <v>6554</v>
      </c>
      <c r="I19" s="124">
        <f t="shared" si="6"/>
        <v>6617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6656</v>
      </c>
      <c r="C20" s="121">
        <f t="shared" si="0"/>
        <v>6451</v>
      </c>
      <c r="D20" s="122">
        <f t="shared" si="1"/>
        <v>6479</v>
      </c>
      <c r="E20" s="122">
        <f t="shared" si="2"/>
        <v>6558</v>
      </c>
      <c r="F20" s="123">
        <f t="shared" si="3"/>
        <v>6612</v>
      </c>
      <c r="G20" s="123">
        <f t="shared" si="4"/>
        <v>6432</v>
      </c>
      <c r="H20" s="123">
        <f t="shared" si="5"/>
        <v>6390</v>
      </c>
      <c r="I20" s="124">
        <f t="shared" si="6"/>
        <v>6558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6612</v>
      </c>
      <c r="C21" s="121">
        <f t="shared" si="0"/>
        <v>6321</v>
      </c>
      <c r="D21" s="122">
        <f t="shared" si="1"/>
        <v>6368</v>
      </c>
      <c r="E21" s="122">
        <f t="shared" si="2"/>
        <v>6505</v>
      </c>
      <c r="F21" s="123">
        <f t="shared" si="3"/>
        <v>6563</v>
      </c>
      <c r="G21" s="123">
        <f t="shared" si="4"/>
        <v>6291</v>
      </c>
      <c r="H21" s="123">
        <f t="shared" si="5"/>
        <v>6222</v>
      </c>
      <c r="I21" s="124">
        <f t="shared" si="6"/>
        <v>6505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6605</v>
      </c>
      <c r="C22" s="121">
        <f t="shared" si="0"/>
        <v>6191</v>
      </c>
      <c r="D22" s="122">
        <f t="shared" si="1"/>
        <v>6258</v>
      </c>
      <c r="E22" s="122">
        <f t="shared" si="2"/>
        <v>6457</v>
      </c>
      <c r="F22" s="123">
        <f t="shared" si="3"/>
        <v>6518</v>
      </c>
      <c r="G22" s="123">
        <f t="shared" si="4"/>
        <v>6150</v>
      </c>
      <c r="H22" s="123">
        <f t="shared" si="5"/>
        <v>6048</v>
      </c>
      <c r="I22" s="124">
        <f t="shared" si="6"/>
        <v>6457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6598</v>
      </c>
      <c r="C23" s="130">
        <f t="shared" si="0"/>
        <v>6061</v>
      </c>
      <c r="D23" s="131">
        <f t="shared" si="1"/>
        <v>6151</v>
      </c>
      <c r="E23" s="131">
        <f t="shared" si="2"/>
        <v>6414</v>
      </c>
      <c r="F23" s="132">
        <f t="shared" si="3"/>
        <v>6475</v>
      </c>
      <c r="G23" s="132">
        <f t="shared" si="4"/>
        <v>6010</v>
      </c>
      <c r="H23" s="132">
        <f t="shared" si="5"/>
        <v>5869</v>
      </c>
      <c r="I23" s="133">
        <f t="shared" si="6"/>
        <v>6414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5932</v>
      </c>
      <c r="D24" s="140">
        <f t="shared" si="1"/>
        <v>6045</v>
      </c>
      <c r="E24" s="139">
        <f t="shared" si="2"/>
        <v>6375</v>
      </c>
      <c r="F24" s="139">
        <f t="shared" si="3"/>
        <v>6434</v>
      </c>
      <c r="G24" s="139">
        <f t="shared" si="4"/>
        <v>5869</v>
      </c>
      <c r="H24" s="139">
        <f t="shared" si="5"/>
        <v>5685</v>
      </c>
      <c r="I24" s="251">
        <f t="shared" si="6"/>
        <v>6375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5802</v>
      </c>
      <c r="D25" s="255">
        <f t="shared" si="1"/>
        <v>5941</v>
      </c>
      <c r="E25" s="254">
        <f t="shared" si="2"/>
        <v>6339</v>
      </c>
      <c r="F25" s="254">
        <f t="shared" si="3"/>
        <v>6396</v>
      </c>
      <c r="G25" s="254">
        <f t="shared" si="4"/>
        <v>5728</v>
      </c>
      <c r="H25" s="254">
        <f t="shared" si="5"/>
        <v>5495</v>
      </c>
      <c r="I25" s="256">
        <f t="shared" si="6"/>
        <v>6339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5672</v>
      </c>
      <c r="D26" s="255">
        <f t="shared" si="1"/>
        <v>5839</v>
      </c>
      <c r="E26" s="254">
        <f t="shared" si="2"/>
        <v>6307</v>
      </c>
      <c r="F26" s="254">
        <f t="shared" si="3"/>
        <v>6359</v>
      </c>
      <c r="G26" s="254">
        <f t="shared" si="4"/>
        <v>5587</v>
      </c>
      <c r="H26" s="254">
        <f t="shared" si="5"/>
        <v>5299</v>
      </c>
      <c r="I26" s="256">
        <f t="shared" si="6"/>
        <v>6307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5542</v>
      </c>
      <c r="D27" s="255">
        <f t="shared" si="1"/>
        <v>5738</v>
      </c>
      <c r="E27" s="254">
        <f t="shared" si="2"/>
        <v>6278</v>
      </c>
      <c r="F27" s="254">
        <f t="shared" si="3"/>
        <v>6324</v>
      </c>
      <c r="G27" s="254">
        <f t="shared" si="4"/>
        <v>5447</v>
      </c>
      <c r="H27" s="254">
        <f t="shared" si="5"/>
        <v>5098</v>
      </c>
      <c r="I27" s="256">
        <f t="shared" si="6"/>
        <v>6278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5412</v>
      </c>
      <c r="D28" s="255">
        <f t="shared" si="1"/>
        <v>5639</v>
      </c>
      <c r="E28" s="254">
        <f t="shared" si="2"/>
        <v>6252</v>
      </c>
      <c r="F28" s="254">
        <f t="shared" si="3"/>
        <v>6291</v>
      </c>
      <c r="G28" s="254">
        <f t="shared" si="4"/>
        <v>5308</v>
      </c>
      <c r="H28" s="254">
        <f t="shared" si="5"/>
        <v>4890</v>
      </c>
      <c r="I28" s="256">
        <f t="shared" si="6"/>
        <v>6252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5282</v>
      </c>
      <c r="D29" s="140">
        <f t="shared" si="1"/>
        <v>5542</v>
      </c>
      <c r="E29" s="139">
        <f t="shared" si="2"/>
        <v>6229</v>
      </c>
      <c r="F29" s="139">
        <f t="shared" si="3"/>
        <v>6259</v>
      </c>
      <c r="G29" s="139">
        <f t="shared" si="4"/>
        <v>5169</v>
      </c>
      <c r="H29" s="139">
        <f t="shared" si="5"/>
        <v>4676</v>
      </c>
      <c r="I29" s="251">
        <f t="shared" si="6"/>
        <v>6229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5152</v>
      </c>
      <c r="D30" s="255">
        <f t="shared" si="1"/>
        <v>5447</v>
      </c>
      <c r="E30" s="254">
        <f t="shared" si="2"/>
        <v>6207</v>
      </c>
      <c r="F30" s="254">
        <f t="shared" si="3"/>
        <v>6229</v>
      </c>
      <c r="G30" s="254">
        <f t="shared" si="4"/>
        <v>5032</v>
      </c>
      <c r="H30" s="254">
        <f t="shared" si="5"/>
        <v>4456</v>
      </c>
      <c r="I30" s="256">
        <f t="shared" si="6"/>
        <v>6207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5022</v>
      </c>
      <c r="D31" s="255">
        <f t="shared" si="1"/>
        <v>5353</v>
      </c>
      <c r="E31" s="254">
        <f t="shared" si="2"/>
        <v>6188</v>
      </c>
      <c r="F31" s="254">
        <f t="shared" si="3"/>
        <v>6199</v>
      </c>
      <c r="G31" s="254">
        <f t="shared" si="4"/>
        <v>4895</v>
      </c>
      <c r="H31" s="254">
        <f t="shared" si="5"/>
        <v>4229</v>
      </c>
      <c r="I31" s="256">
        <f t="shared" si="6"/>
        <v>6188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4892</v>
      </c>
      <c r="D32" s="255">
        <f t="shared" si="1"/>
        <v>5261</v>
      </c>
      <c r="E32" s="254">
        <f t="shared" si="2"/>
        <v>6170</v>
      </c>
      <c r="F32" s="254">
        <f t="shared" si="3"/>
        <v>6171</v>
      </c>
      <c r="G32" s="254">
        <f t="shared" si="4"/>
        <v>4759</v>
      </c>
      <c r="H32" s="254">
        <f t="shared" si="5"/>
        <v>3996</v>
      </c>
      <c r="I32" s="256">
        <f t="shared" si="6"/>
        <v>6170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4762</v>
      </c>
      <c r="D33" s="255">
        <f t="shared" si="1"/>
        <v>5171</v>
      </c>
      <c r="E33" s="254">
        <f t="shared" si="2"/>
        <v>6154</v>
      </c>
      <c r="F33" s="254">
        <f t="shared" si="3"/>
        <v>6145</v>
      </c>
      <c r="G33" s="254">
        <f t="shared" si="4"/>
        <v>4625</v>
      </c>
      <c r="H33" s="254">
        <f t="shared" si="5"/>
        <v>3755</v>
      </c>
      <c r="I33" s="256">
        <f t="shared" si="6"/>
        <v>6154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4632</v>
      </c>
      <c r="D34" s="140">
        <f t="shared" si="1"/>
        <v>5082</v>
      </c>
      <c r="E34" s="139">
        <f t="shared" si="2"/>
        <v>6140</v>
      </c>
      <c r="F34" s="139">
        <f t="shared" si="3"/>
        <v>6119</v>
      </c>
      <c r="G34" s="139">
        <f t="shared" si="4"/>
        <v>4492</v>
      </c>
      <c r="H34" s="139">
        <f t="shared" si="5"/>
        <v>3507</v>
      </c>
      <c r="I34" s="251">
        <f t="shared" si="6"/>
        <v>6140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4502</v>
      </c>
      <c r="D35" s="255">
        <f t="shared" si="1"/>
        <v>4994</v>
      </c>
      <c r="E35" s="254">
        <f t="shared" si="2"/>
        <v>6127</v>
      </c>
      <c r="F35" s="254">
        <f t="shared" si="3"/>
        <v>6094</v>
      </c>
      <c r="G35" s="254">
        <f t="shared" si="4"/>
        <v>4361</v>
      </c>
      <c r="H35" s="254">
        <f t="shared" si="5"/>
        <v>3252</v>
      </c>
      <c r="I35" s="256">
        <f t="shared" si="6"/>
        <v>6127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4372</v>
      </c>
      <c r="D36" s="255">
        <f t="shared" si="1"/>
        <v>4908</v>
      </c>
      <c r="E36" s="254">
        <f t="shared" si="2"/>
        <v>6115</v>
      </c>
      <c r="F36" s="254">
        <f t="shared" si="3"/>
        <v>6069</v>
      </c>
      <c r="G36" s="254">
        <f t="shared" si="4"/>
        <v>4231</v>
      </c>
      <c r="H36" s="254">
        <f t="shared" si="5"/>
        <v>2989</v>
      </c>
      <c r="I36" s="256">
        <f t="shared" si="6"/>
        <v>6115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4242</v>
      </c>
      <c r="D37" s="255">
        <f t="shared" si="1"/>
        <v>4824</v>
      </c>
      <c r="E37" s="254">
        <f t="shared" si="2"/>
        <v>6105</v>
      </c>
      <c r="F37" s="254">
        <f t="shared" si="3"/>
        <v>6046</v>
      </c>
      <c r="G37" s="254">
        <f t="shared" si="4"/>
        <v>4104</v>
      </c>
      <c r="H37" s="254">
        <f t="shared" si="5"/>
        <v>2718</v>
      </c>
      <c r="I37" s="256">
        <f t="shared" si="6"/>
        <v>6105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4112</v>
      </c>
      <c r="D38" s="255">
        <f t="shared" si="1"/>
        <v>4741</v>
      </c>
      <c r="E38" s="254">
        <f t="shared" si="2"/>
        <v>6095</v>
      </c>
      <c r="F38" s="254">
        <f t="shared" si="3"/>
        <v>6023</v>
      </c>
      <c r="G38" s="254">
        <f t="shared" si="4"/>
        <v>3978</v>
      </c>
      <c r="H38" s="254">
        <f t="shared" si="5"/>
        <v>2439</v>
      </c>
      <c r="I38" s="256">
        <f t="shared" si="6"/>
        <v>6095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3983</v>
      </c>
      <c r="D39" s="140">
        <f t="shared" si="1"/>
        <v>4659</v>
      </c>
      <c r="E39" s="139">
        <f t="shared" si="2"/>
        <v>6087</v>
      </c>
      <c r="F39" s="139">
        <f t="shared" si="3"/>
        <v>6002</v>
      </c>
      <c r="G39" s="139">
        <f t="shared" si="4"/>
        <v>3854</v>
      </c>
      <c r="H39" s="139">
        <f t="shared" si="5"/>
        <v>2151</v>
      </c>
      <c r="I39" s="251">
        <f t="shared" si="6"/>
        <v>6087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3853</v>
      </c>
      <c r="D40" s="255">
        <f t="shared" si="1"/>
        <v>4579</v>
      </c>
      <c r="E40" s="254">
        <f t="shared" si="2"/>
        <v>6079</v>
      </c>
      <c r="F40" s="254">
        <f t="shared" si="3"/>
        <v>5980</v>
      </c>
      <c r="G40" s="254">
        <f t="shared" si="4"/>
        <v>3732</v>
      </c>
      <c r="H40" s="254">
        <f t="shared" si="5"/>
        <v>1855</v>
      </c>
      <c r="I40" s="256">
        <f t="shared" si="6"/>
        <v>6079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3723</v>
      </c>
      <c r="D41" s="255">
        <f t="shared" si="1"/>
        <v>4500</v>
      </c>
      <c r="E41" s="254">
        <f t="shared" si="2"/>
        <v>6072</v>
      </c>
      <c r="F41" s="254">
        <f t="shared" si="3"/>
        <v>5960</v>
      </c>
      <c r="G41" s="254">
        <f t="shared" si="4"/>
        <v>3612</v>
      </c>
      <c r="H41" s="254">
        <f t="shared" si="5"/>
        <v>1550</v>
      </c>
      <c r="I41" s="256">
        <f t="shared" si="6"/>
        <v>6072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3593</v>
      </c>
      <c r="D42" s="255">
        <f t="shared" si="1"/>
        <v>4423</v>
      </c>
      <c r="E42" s="254">
        <f t="shared" si="2"/>
        <v>6065</v>
      </c>
      <c r="F42" s="254">
        <f t="shared" si="3"/>
        <v>5940</v>
      </c>
      <c r="G42" s="254">
        <f t="shared" si="4"/>
        <v>3495</v>
      </c>
      <c r="H42" s="254">
        <f t="shared" si="5"/>
        <v>1236</v>
      </c>
      <c r="I42" s="256">
        <f t="shared" si="6"/>
        <v>6065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3463</v>
      </c>
      <c r="D43" s="255">
        <f t="shared" si="1"/>
        <v>4347</v>
      </c>
      <c r="E43" s="254">
        <f t="shared" si="2"/>
        <v>6060</v>
      </c>
      <c r="F43" s="254">
        <f t="shared" si="3"/>
        <v>5920</v>
      </c>
      <c r="G43" s="254">
        <f t="shared" si="4"/>
        <v>3380</v>
      </c>
      <c r="H43" s="254">
        <f t="shared" si="5"/>
        <v>912</v>
      </c>
      <c r="I43" s="256">
        <f t="shared" si="6"/>
        <v>6060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3333</v>
      </c>
      <c r="D44" s="140">
        <f t="shared" si="1"/>
        <v>4272</v>
      </c>
      <c r="E44" s="139">
        <f t="shared" si="2"/>
        <v>6054</v>
      </c>
      <c r="F44" s="139">
        <f t="shared" si="3"/>
        <v>5902</v>
      </c>
      <c r="G44" s="261">
        <f t="shared" si="4"/>
        <v>3267</v>
      </c>
      <c r="H44" s="261">
        <f t="shared" si="5"/>
        <v>579</v>
      </c>
      <c r="I44" s="251">
        <f t="shared" si="6"/>
        <v>6054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3203</v>
      </c>
      <c r="D45" s="140">
        <f t="shared" si="1"/>
        <v>4199</v>
      </c>
      <c r="E45" s="139">
        <f t="shared" si="2"/>
        <v>6050</v>
      </c>
      <c r="F45" s="139">
        <f t="shared" si="3"/>
        <v>5883</v>
      </c>
      <c r="G45" s="261">
        <f t="shared" si="4"/>
        <v>3156</v>
      </c>
      <c r="H45" s="261">
        <f t="shared" si="5"/>
        <v>235</v>
      </c>
      <c r="I45" s="251">
        <f t="shared" si="6"/>
        <v>6050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0.85723285226388446</v>
      </c>
      <c r="D47" s="232">
        <f>G129</f>
        <v>0.88456861322872593</v>
      </c>
      <c r="E47" s="232">
        <f>G175</f>
        <v>0.95802948286086942</v>
      </c>
      <c r="F47" s="232">
        <f>H219</f>
        <v>0.89569502385875555</v>
      </c>
      <c r="G47" s="245">
        <f>G265</f>
        <v>0.84049522728842341</v>
      </c>
      <c r="H47" s="245">
        <f>G310</f>
        <v>0.80379992468537298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1869.3820000000001</v>
      </c>
      <c r="D48" s="246">
        <f>G130</f>
        <v>1533.2379999999998</v>
      </c>
      <c r="E48" s="246">
        <f>G176</f>
        <v>727.53199999999993</v>
      </c>
      <c r="F48" s="241">
        <f>H220</f>
        <v>1378.222</v>
      </c>
      <c r="G48" s="246">
        <f>G266</f>
        <v>2101.5450000000001</v>
      </c>
      <c r="H48" s="246">
        <f>G311</f>
        <v>2680.9409999999998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1086.3330000000001</v>
      </c>
      <c r="D49" s="233">
        <f>G131</f>
        <v>834.28599999999994</v>
      </c>
      <c r="E49" s="247">
        <f>G177</f>
        <v>246.3</v>
      </c>
      <c r="F49" s="248">
        <f>H221</f>
        <v>226.61799999999999</v>
      </c>
      <c r="G49" s="247">
        <f>G267</f>
        <v>1259.26</v>
      </c>
      <c r="H49" s="260">
        <f>G312</f>
        <v>1718.8920000000001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3.8558851719315768</v>
      </c>
      <c r="D50" s="259">
        <f>G132</f>
        <v>3.5207008633085737</v>
      </c>
      <c r="E50" s="259">
        <f>G178</f>
        <v>2.3728888141042668</v>
      </c>
      <c r="F50" s="249">
        <f>H222</f>
        <v>2.781983985192741</v>
      </c>
      <c r="G50" s="259">
        <f>G268</f>
        <v>4.0484393470575935</v>
      </c>
      <c r="H50" s="259">
        <f>G313</f>
        <v>4.4781081112910091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4.5838749302460613</v>
      </c>
      <c r="D51" s="234">
        <f>G133</f>
        <v>4.0744419984308546</v>
      </c>
      <c r="E51" s="234">
        <f>G179</f>
        <v>2.2997032557675987</v>
      </c>
      <c r="F51" s="249">
        <f>H223</f>
        <v>2.0915408858338145</v>
      </c>
      <c r="G51" s="249">
        <f>G269</f>
        <v>4.89461489199285</v>
      </c>
      <c r="H51" s="234">
        <f>G314</f>
        <v>5.6017188866459575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0.85723285226388446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8815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8530</v>
      </c>
      <c r="J75" s="180">
        <f t="shared" ref="J75:J94" si="10">ABS(B75-I75)/B75*100</f>
        <v>3.2331253545093595</v>
      </c>
      <c r="K75" s="179">
        <f t="shared" ref="K75:K94" si="11">(B75-I75)^2/1000</f>
        <v>81.224999999999994</v>
      </c>
    </row>
    <row r="76" spans="1:40" ht="15" customHeight="1">
      <c r="A76" s="21">
        <f t="shared" ref="A76:A116" si="12">A75+1</f>
        <v>1995</v>
      </c>
      <c r="B76" s="176">
        <f t="shared" si="8"/>
        <v>8808</v>
      </c>
      <c r="C76" s="22">
        <v>2</v>
      </c>
      <c r="D76" s="23" t="s">
        <v>18</v>
      </c>
      <c r="E76" s="28">
        <f>INDEX(LINEST(B75:B94,C75:C94),1)</f>
        <v>-129.93308270676692</v>
      </c>
      <c r="G76" s="29"/>
      <c r="H76" s="26"/>
      <c r="I76" s="179">
        <f t="shared" si="9"/>
        <v>8400</v>
      </c>
      <c r="J76" s="180">
        <f t="shared" si="10"/>
        <v>4.6321525885558579</v>
      </c>
      <c r="K76" s="179">
        <f t="shared" si="11"/>
        <v>166.464</v>
      </c>
    </row>
    <row r="77" spans="1:40" ht="15" customHeight="1">
      <c r="A77" s="21">
        <f t="shared" si="12"/>
        <v>1996</v>
      </c>
      <c r="B77" s="176">
        <f t="shared" si="8"/>
        <v>8503</v>
      </c>
      <c r="C77" s="22">
        <v>3</v>
      </c>
      <c r="D77" s="23" t="s">
        <v>19</v>
      </c>
      <c r="E77" s="28">
        <f>INDEX(LINEST(B75:B94,C75:C94),2)</f>
        <v>8660.1473684210523</v>
      </c>
      <c r="G77" s="29"/>
      <c r="H77" s="26"/>
      <c r="I77" s="179">
        <f t="shared" si="9"/>
        <v>8270</v>
      </c>
      <c r="J77" s="180">
        <f t="shared" si="10"/>
        <v>2.7402093378807479</v>
      </c>
      <c r="K77" s="179">
        <f t="shared" si="11"/>
        <v>54.289000000000001</v>
      </c>
    </row>
    <row r="78" spans="1:40" ht="15" customHeight="1">
      <c r="A78" s="21">
        <f t="shared" si="12"/>
        <v>1997</v>
      </c>
      <c r="B78" s="176">
        <f t="shared" si="8"/>
        <v>8249</v>
      </c>
      <c r="C78" s="22">
        <v>4</v>
      </c>
      <c r="G78" s="29"/>
      <c r="H78" s="26"/>
      <c r="I78" s="179">
        <f t="shared" si="9"/>
        <v>8140</v>
      </c>
      <c r="J78" s="180">
        <f t="shared" si="10"/>
        <v>1.321372287550006</v>
      </c>
      <c r="K78" s="179">
        <f t="shared" si="11"/>
        <v>11.881</v>
      </c>
    </row>
    <row r="79" spans="1:40" ht="15" customHeight="1">
      <c r="A79" s="21">
        <f t="shared" si="12"/>
        <v>1998</v>
      </c>
      <c r="B79" s="176">
        <f t="shared" si="8"/>
        <v>8174</v>
      </c>
      <c r="C79" s="22">
        <v>5</v>
      </c>
      <c r="D79" s="347" t="s">
        <v>7</v>
      </c>
      <c r="E79" s="348"/>
      <c r="F79" s="181">
        <f>I74</f>
        <v>0.85723285226388446</v>
      </c>
      <c r="G79" s="29"/>
      <c r="H79" s="26"/>
      <c r="I79" s="179">
        <f t="shared" si="9"/>
        <v>8010</v>
      </c>
      <c r="J79" s="180">
        <f t="shared" si="10"/>
        <v>2.0063616344506974</v>
      </c>
      <c r="K79" s="179">
        <f t="shared" si="11"/>
        <v>26.896000000000001</v>
      </c>
    </row>
    <row r="80" spans="1:40" ht="15" customHeight="1">
      <c r="A80" s="21">
        <f t="shared" si="12"/>
        <v>1999</v>
      </c>
      <c r="B80" s="176">
        <f t="shared" si="8"/>
        <v>7979</v>
      </c>
      <c r="C80" s="22">
        <v>6</v>
      </c>
      <c r="D80" s="347" t="s">
        <v>8</v>
      </c>
      <c r="E80" s="348"/>
      <c r="F80" s="182">
        <f>SUM(K75:K94)</f>
        <v>1869.3820000000001</v>
      </c>
      <c r="G80" s="29"/>
      <c r="H80" s="26"/>
      <c r="I80" s="179">
        <f t="shared" si="9"/>
        <v>7881</v>
      </c>
      <c r="J80" s="180">
        <f t="shared" si="10"/>
        <v>1.228224088231608</v>
      </c>
      <c r="K80" s="179">
        <f t="shared" si="11"/>
        <v>9.6039999999999992</v>
      </c>
    </row>
    <row r="81" spans="1:11" ht="15" customHeight="1">
      <c r="A81" s="21">
        <f t="shared" si="12"/>
        <v>2000</v>
      </c>
      <c r="B81" s="176">
        <f t="shared" si="8"/>
        <v>7689</v>
      </c>
      <c r="C81" s="22">
        <v>7</v>
      </c>
      <c r="D81" s="347" t="s">
        <v>9</v>
      </c>
      <c r="E81" s="348"/>
      <c r="F81" s="182">
        <f>SUM(K85:K94)</f>
        <v>1086.3330000000001</v>
      </c>
      <c r="G81" s="29"/>
      <c r="H81" s="26"/>
      <c r="I81" s="179">
        <f t="shared" si="9"/>
        <v>7751</v>
      </c>
      <c r="J81" s="180">
        <f t="shared" si="10"/>
        <v>0.80634672909351024</v>
      </c>
      <c r="K81" s="179">
        <f t="shared" si="11"/>
        <v>3.8439999999999999</v>
      </c>
    </row>
    <row r="82" spans="1:11" ht="15" customHeight="1">
      <c r="A82" s="21">
        <f t="shared" si="12"/>
        <v>2001</v>
      </c>
      <c r="B82" s="176">
        <f t="shared" si="8"/>
        <v>7402</v>
      </c>
      <c r="C82" s="22">
        <v>8</v>
      </c>
      <c r="D82" s="347" t="s">
        <v>10</v>
      </c>
      <c r="E82" s="348"/>
      <c r="F82" s="183">
        <f>SUM(J75:J94)/C94</f>
        <v>3.8558851719315768</v>
      </c>
      <c r="G82" s="23"/>
      <c r="H82" s="27"/>
      <c r="I82" s="179">
        <f t="shared" si="9"/>
        <v>7621</v>
      </c>
      <c r="J82" s="180">
        <f t="shared" si="10"/>
        <v>2.9586598216698188</v>
      </c>
      <c r="K82" s="179">
        <f t="shared" si="11"/>
        <v>47.960999999999999</v>
      </c>
    </row>
    <row r="83" spans="1:11" ht="15" customHeight="1">
      <c r="A83" s="21">
        <f t="shared" si="12"/>
        <v>2002</v>
      </c>
      <c r="B83" s="176">
        <f t="shared" si="8"/>
        <v>7132</v>
      </c>
      <c r="C83" s="22">
        <v>9</v>
      </c>
      <c r="D83" s="347" t="s">
        <v>11</v>
      </c>
      <c r="E83" s="348"/>
      <c r="F83" s="183">
        <f>SUM(J85:J94)/10</f>
        <v>4.5838749302460613</v>
      </c>
      <c r="G83" s="23"/>
      <c r="H83" s="27"/>
      <c r="I83" s="179">
        <f t="shared" si="9"/>
        <v>7491</v>
      </c>
      <c r="J83" s="180">
        <f t="shared" si="10"/>
        <v>5.0336511497476168</v>
      </c>
      <c r="K83" s="179">
        <f t="shared" si="11"/>
        <v>128.881</v>
      </c>
    </row>
    <row r="84" spans="1:11" ht="15" customHeight="1">
      <c r="A84" s="21">
        <f t="shared" si="12"/>
        <v>2003</v>
      </c>
      <c r="B84" s="176">
        <f t="shared" si="8"/>
        <v>6859</v>
      </c>
      <c r="C84" s="22">
        <v>10</v>
      </c>
      <c r="G84" s="23"/>
      <c r="H84" s="27"/>
      <c r="I84" s="179">
        <f t="shared" si="9"/>
        <v>7361</v>
      </c>
      <c r="J84" s="180">
        <f t="shared" si="10"/>
        <v>7.3188511444817026</v>
      </c>
      <c r="K84" s="179">
        <f t="shared" si="11"/>
        <v>252.00399999999999</v>
      </c>
    </row>
    <row r="85" spans="1:11" ht="15" customHeight="1">
      <c r="A85" s="21">
        <f t="shared" si="12"/>
        <v>2004</v>
      </c>
      <c r="B85" s="176">
        <f t="shared" si="8"/>
        <v>6819</v>
      </c>
      <c r="C85" s="22">
        <v>11</v>
      </c>
      <c r="F85" s="27"/>
      <c r="G85" s="23"/>
      <c r="H85" s="27"/>
      <c r="I85" s="179">
        <f t="shared" si="9"/>
        <v>7231</v>
      </c>
      <c r="J85" s="180">
        <f t="shared" si="10"/>
        <v>6.0419416336706266</v>
      </c>
      <c r="K85" s="179">
        <f t="shared" si="11"/>
        <v>169.744</v>
      </c>
    </row>
    <row r="86" spans="1:11" ht="15" customHeight="1">
      <c r="A86" s="21">
        <f t="shared" si="12"/>
        <v>2005</v>
      </c>
      <c r="B86" s="176">
        <f t="shared" si="8"/>
        <v>6753</v>
      </c>
      <c r="C86" s="22">
        <v>12</v>
      </c>
      <c r="F86" s="27"/>
      <c r="G86" s="23"/>
      <c r="H86" s="27"/>
      <c r="I86" s="179">
        <f t="shared" si="9"/>
        <v>7101</v>
      </c>
      <c r="J86" s="180">
        <f t="shared" si="10"/>
        <v>5.153265215459796</v>
      </c>
      <c r="K86" s="179">
        <f t="shared" si="11"/>
        <v>121.104</v>
      </c>
    </row>
    <row r="87" spans="1:11" ht="15" customHeight="1">
      <c r="A87" s="21">
        <f t="shared" si="12"/>
        <v>2006</v>
      </c>
      <c r="B87" s="176">
        <f t="shared" si="8"/>
        <v>6675</v>
      </c>
      <c r="C87" s="22">
        <v>13</v>
      </c>
      <c r="F87" s="27"/>
      <c r="G87" s="23"/>
      <c r="H87" s="27"/>
      <c r="I87" s="179">
        <f t="shared" si="9"/>
        <v>6971</v>
      </c>
      <c r="J87" s="180">
        <f t="shared" si="10"/>
        <v>4.4344569288389515</v>
      </c>
      <c r="K87" s="179">
        <f t="shared" si="11"/>
        <v>87.616</v>
      </c>
    </row>
    <row r="88" spans="1:11" ht="15" customHeight="1">
      <c r="A88" s="21">
        <f t="shared" si="12"/>
        <v>2007</v>
      </c>
      <c r="B88" s="176">
        <f t="shared" si="8"/>
        <v>6542</v>
      </c>
      <c r="C88" s="22">
        <v>14</v>
      </c>
      <c r="F88" s="27"/>
      <c r="G88" s="23"/>
      <c r="H88" s="27"/>
      <c r="I88" s="179">
        <f t="shared" si="9"/>
        <v>6841</v>
      </c>
      <c r="J88" s="180">
        <f t="shared" si="10"/>
        <v>4.5704677468664014</v>
      </c>
      <c r="K88" s="179">
        <f t="shared" si="11"/>
        <v>89.400999999999996</v>
      </c>
    </row>
    <row r="89" spans="1:11" ht="15" customHeight="1">
      <c r="A89" s="21">
        <f t="shared" si="12"/>
        <v>2008</v>
      </c>
      <c r="B89" s="176">
        <f t="shared" si="8"/>
        <v>6557</v>
      </c>
      <c r="C89" s="22">
        <v>15</v>
      </c>
      <c r="D89" s="23"/>
      <c r="E89" s="23"/>
      <c r="F89" s="27"/>
      <c r="G89" s="23"/>
      <c r="H89" s="27"/>
      <c r="I89" s="179">
        <f t="shared" si="9"/>
        <v>6711</v>
      </c>
      <c r="J89" s="180">
        <f t="shared" si="10"/>
        <v>2.3486350465151746</v>
      </c>
      <c r="K89" s="179">
        <f t="shared" si="11"/>
        <v>23.716000000000001</v>
      </c>
    </row>
    <row r="90" spans="1:11" ht="15" customHeight="1">
      <c r="A90" s="21">
        <f t="shared" si="12"/>
        <v>2009</v>
      </c>
      <c r="B90" s="176">
        <f t="shared" si="8"/>
        <v>6490</v>
      </c>
      <c r="C90" s="22">
        <v>16</v>
      </c>
      <c r="D90" s="23"/>
      <c r="E90" s="23"/>
      <c r="F90" s="27"/>
      <c r="G90" s="23"/>
      <c r="H90" s="27"/>
      <c r="I90" s="179">
        <f t="shared" si="9"/>
        <v>6581</v>
      </c>
      <c r="J90" s="180">
        <f t="shared" si="10"/>
        <v>1.4021571648690292</v>
      </c>
      <c r="K90" s="179">
        <f t="shared" si="11"/>
        <v>8.2810000000000006</v>
      </c>
    </row>
    <row r="91" spans="1:11" s="27" customFormat="1" ht="15" customHeight="1">
      <c r="A91" s="21">
        <f t="shared" si="12"/>
        <v>2010</v>
      </c>
      <c r="B91" s="176">
        <f t="shared" si="8"/>
        <v>6656</v>
      </c>
      <c r="C91" s="22">
        <v>17</v>
      </c>
      <c r="G91" s="23"/>
      <c r="H91" s="23"/>
      <c r="I91" s="179">
        <f t="shared" si="9"/>
        <v>6451</v>
      </c>
      <c r="J91" s="180">
        <f t="shared" si="10"/>
        <v>3.0799278846153846</v>
      </c>
      <c r="K91" s="179">
        <f t="shared" si="11"/>
        <v>42.024999999999999</v>
      </c>
    </row>
    <row r="92" spans="1:11" ht="15" customHeight="1">
      <c r="A92" s="21">
        <f t="shared" si="12"/>
        <v>2011</v>
      </c>
      <c r="B92" s="176">
        <f t="shared" si="8"/>
        <v>6612</v>
      </c>
      <c r="C92" s="22">
        <v>18</v>
      </c>
      <c r="D92" s="27"/>
      <c r="E92" s="27"/>
      <c r="F92" s="27"/>
      <c r="G92" s="23"/>
      <c r="H92" s="27"/>
      <c r="I92" s="179">
        <f t="shared" si="9"/>
        <v>6321</v>
      </c>
      <c r="J92" s="180">
        <f t="shared" si="10"/>
        <v>4.4010889292196005</v>
      </c>
      <c r="K92" s="179">
        <f t="shared" si="11"/>
        <v>84.680999999999997</v>
      </c>
    </row>
    <row r="93" spans="1:11" s="27" customFormat="1" ht="15" customHeight="1">
      <c r="A93" s="21">
        <f t="shared" si="12"/>
        <v>2012</v>
      </c>
      <c r="B93" s="176">
        <f t="shared" si="8"/>
        <v>6605</v>
      </c>
      <c r="C93" s="22">
        <v>19</v>
      </c>
      <c r="G93" s="23"/>
      <c r="I93" s="179">
        <f t="shared" si="9"/>
        <v>6191</v>
      </c>
      <c r="J93" s="180">
        <f t="shared" si="10"/>
        <v>6.2679788039364119</v>
      </c>
      <c r="K93" s="179">
        <f t="shared" si="11"/>
        <v>171.39599999999999</v>
      </c>
    </row>
    <row r="94" spans="1:11" s="27" customFormat="1" ht="15" customHeight="1" thickBot="1">
      <c r="A94" s="30">
        <f t="shared" si="12"/>
        <v>2013</v>
      </c>
      <c r="B94" s="184">
        <f t="shared" si="8"/>
        <v>6598</v>
      </c>
      <c r="C94" s="31">
        <v>20</v>
      </c>
      <c r="D94" s="32"/>
      <c r="E94" s="32"/>
      <c r="F94" s="32"/>
      <c r="G94" s="32"/>
      <c r="H94" s="32"/>
      <c r="I94" s="185">
        <f t="shared" si="9"/>
        <v>6061</v>
      </c>
      <c r="J94" s="186">
        <f t="shared" si="10"/>
        <v>8.1388299484692332</v>
      </c>
      <c r="K94" s="185">
        <f t="shared" si="11"/>
        <v>288.36900000000003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5932</v>
      </c>
      <c r="C95" s="22">
        <v>21</v>
      </c>
      <c r="D95" s="33"/>
      <c r="E95" s="33"/>
      <c r="I95" s="179">
        <f t="shared" si="9"/>
        <v>5932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5802</v>
      </c>
      <c r="C96" s="22">
        <v>22</v>
      </c>
      <c r="D96" s="33"/>
      <c r="E96" s="33"/>
      <c r="F96" s="27"/>
      <c r="G96" s="27"/>
      <c r="H96" s="27"/>
      <c r="I96" s="179">
        <f t="shared" si="9"/>
        <v>5802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5672</v>
      </c>
      <c r="C97" s="22">
        <v>23</v>
      </c>
      <c r="D97" s="33"/>
      <c r="E97" s="33"/>
      <c r="F97" s="27"/>
      <c r="G97" s="27"/>
      <c r="H97" s="27"/>
      <c r="I97" s="179">
        <f t="shared" si="9"/>
        <v>5672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5542</v>
      </c>
      <c r="C98" s="22">
        <v>24</v>
      </c>
      <c r="D98" s="33"/>
      <c r="E98" s="33"/>
      <c r="F98" s="27"/>
      <c r="G98" s="27"/>
      <c r="H98" s="27"/>
      <c r="I98" s="179">
        <f t="shared" si="9"/>
        <v>5542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5412</v>
      </c>
      <c r="C99" s="22">
        <v>25</v>
      </c>
      <c r="D99" s="33"/>
      <c r="E99" s="33"/>
      <c r="F99" s="27"/>
      <c r="G99" s="27"/>
      <c r="H99" s="27"/>
      <c r="I99" s="179">
        <f t="shared" si="9"/>
        <v>5412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5282</v>
      </c>
      <c r="C100" s="22">
        <v>26</v>
      </c>
      <c r="D100" s="33"/>
      <c r="E100" s="33"/>
      <c r="F100" s="27"/>
      <c r="G100" s="27"/>
      <c r="H100" s="27"/>
      <c r="I100" s="179">
        <f t="shared" si="9"/>
        <v>5282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5152</v>
      </c>
      <c r="C101" s="22">
        <v>27</v>
      </c>
      <c r="D101" s="33"/>
      <c r="E101" s="33"/>
      <c r="F101" s="27"/>
      <c r="G101" s="27"/>
      <c r="H101" s="27"/>
      <c r="I101" s="179">
        <f t="shared" si="9"/>
        <v>5152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5022</v>
      </c>
      <c r="C102" s="22">
        <v>28</v>
      </c>
      <c r="D102" s="33"/>
      <c r="E102" s="33"/>
      <c r="F102" s="27"/>
      <c r="G102" s="27"/>
      <c r="H102" s="27"/>
      <c r="I102" s="179">
        <f t="shared" si="9"/>
        <v>5022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4892</v>
      </c>
      <c r="C103" s="22">
        <v>29</v>
      </c>
      <c r="D103" s="33"/>
      <c r="E103" s="33"/>
      <c r="F103" s="27"/>
      <c r="G103" s="27"/>
      <c r="H103" s="27"/>
      <c r="I103" s="179">
        <f t="shared" si="9"/>
        <v>4892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4762</v>
      </c>
      <c r="C104" s="22">
        <v>30</v>
      </c>
      <c r="D104" s="33"/>
      <c r="E104" s="33"/>
      <c r="F104" s="27"/>
      <c r="G104" s="27"/>
      <c r="H104" s="27"/>
      <c r="I104" s="179">
        <f t="shared" si="9"/>
        <v>4762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4632</v>
      </c>
      <c r="C105" s="22">
        <v>31</v>
      </c>
      <c r="D105" s="33"/>
      <c r="E105" s="33"/>
      <c r="F105" s="27"/>
      <c r="G105" s="27"/>
      <c r="H105" s="27"/>
      <c r="I105" s="179">
        <f t="shared" si="9"/>
        <v>4632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4502</v>
      </c>
      <c r="C106" s="22">
        <v>32</v>
      </c>
      <c r="D106" s="33"/>
      <c r="E106" s="33"/>
      <c r="F106" s="27"/>
      <c r="G106" s="27"/>
      <c r="H106" s="27"/>
      <c r="I106" s="179">
        <f t="shared" si="9"/>
        <v>4502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4372</v>
      </c>
      <c r="C107" s="22">
        <v>33</v>
      </c>
      <c r="D107" s="33"/>
      <c r="E107" s="33"/>
      <c r="F107" s="27"/>
      <c r="G107" s="27"/>
      <c r="H107" s="27"/>
      <c r="I107" s="179">
        <f t="shared" si="9"/>
        <v>4372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4242</v>
      </c>
      <c r="C108" s="22">
        <v>34</v>
      </c>
      <c r="D108" s="33"/>
      <c r="E108" s="33"/>
      <c r="F108" s="27"/>
      <c r="G108" s="27"/>
      <c r="H108" s="27"/>
      <c r="I108" s="179">
        <f t="shared" si="9"/>
        <v>4242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4112</v>
      </c>
      <c r="C109" s="22">
        <v>35</v>
      </c>
      <c r="D109" s="33"/>
      <c r="E109" s="33"/>
      <c r="F109" s="27"/>
      <c r="G109" s="27"/>
      <c r="H109" s="27"/>
      <c r="I109" s="179">
        <f t="shared" si="9"/>
        <v>4112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3983</v>
      </c>
      <c r="C110" s="22">
        <v>36</v>
      </c>
      <c r="D110" s="33"/>
      <c r="E110" s="33"/>
      <c r="F110" s="27"/>
      <c r="G110" s="27"/>
      <c r="H110" s="27"/>
      <c r="I110" s="179">
        <f t="shared" si="9"/>
        <v>3983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3853</v>
      </c>
      <c r="C111" s="22">
        <v>37</v>
      </c>
      <c r="D111" s="33"/>
      <c r="E111" s="33"/>
      <c r="F111" s="27"/>
      <c r="G111" s="27"/>
      <c r="H111" s="27"/>
      <c r="I111" s="179">
        <f t="shared" si="9"/>
        <v>3853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3723</v>
      </c>
      <c r="C112" s="22">
        <v>38</v>
      </c>
      <c r="D112" s="33"/>
      <c r="E112" s="33"/>
      <c r="F112" s="27"/>
      <c r="G112" s="27"/>
      <c r="H112" s="27"/>
      <c r="I112" s="179">
        <f t="shared" si="9"/>
        <v>3723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3593</v>
      </c>
      <c r="C113" s="22">
        <v>39</v>
      </c>
      <c r="D113" s="33"/>
      <c r="E113" s="33"/>
      <c r="F113" s="27"/>
      <c r="G113" s="27"/>
      <c r="H113" s="27"/>
      <c r="I113" s="179">
        <f t="shared" si="9"/>
        <v>3593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3463</v>
      </c>
      <c r="C114" s="22">
        <v>40</v>
      </c>
      <c r="D114" s="33"/>
      <c r="E114" s="33"/>
      <c r="F114" s="27"/>
      <c r="G114" s="27"/>
      <c r="H114" s="27"/>
      <c r="I114" s="179">
        <f t="shared" si="9"/>
        <v>3463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3333</v>
      </c>
      <c r="C115" s="35">
        <v>41</v>
      </c>
      <c r="D115" s="36"/>
      <c r="E115" s="36"/>
      <c r="F115" s="11"/>
      <c r="G115" s="11"/>
      <c r="H115" s="11"/>
      <c r="I115" s="189">
        <f t="shared" si="9"/>
        <v>3333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3203</v>
      </c>
      <c r="C116" s="35">
        <v>42</v>
      </c>
      <c r="D116" s="36"/>
      <c r="E116" s="36"/>
      <c r="F116" s="11"/>
      <c r="G116" s="11"/>
      <c r="H116" s="11"/>
      <c r="I116" s="189">
        <f t="shared" si="9"/>
        <v>3203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0.88456861322872593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8815</v>
      </c>
      <c r="C120" s="193">
        <f t="shared" ref="C120:C139" si="15">LN(B120)</f>
        <v>9.0842100948319704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8553</v>
      </c>
      <c r="J120" s="180">
        <f t="shared" ref="J120:J139" si="17">ABS(B120-I120)/B120*100</f>
        <v>2.9722064662507091</v>
      </c>
      <c r="K120" s="179">
        <f t="shared" ref="K120:K139" si="18">(B120-I120)^2/1000</f>
        <v>68.644000000000005</v>
      </c>
    </row>
    <row r="121" spans="1:11" ht="15" customHeight="1">
      <c r="A121" s="21">
        <f t="shared" si="14"/>
        <v>1995</v>
      </c>
      <c r="B121" s="176">
        <f t="shared" si="14"/>
        <v>8808</v>
      </c>
      <c r="C121" s="193">
        <f t="shared" si="15"/>
        <v>9.0834156784025151</v>
      </c>
      <c r="D121" s="22">
        <v>2</v>
      </c>
      <c r="E121" s="40" t="s">
        <v>23</v>
      </c>
      <c r="G121" s="27"/>
      <c r="H121" s="26"/>
      <c r="I121" s="179">
        <f t="shared" si="16"/>
        <v>8406</v>
      </c>
      <c r="J121" s="180">
        <f t="shared" si="17"/>
        <v>4.5640326975476837</v>
      </c>
      <c r="K121" s="179">
        <f t="shared" si="18"/>
        <v>161.60400000000001</v>
      </c>
    </row>
    <row r="122" spans="1:11" ht="15" customHeight="1">
      <c r="A122" s="21">
        <f t="shared" si="14"/>
        <v>1996</v>
      </c>
      <c r="B122" s="176">
        <f t="shared" si="14"/>
        <v>8503</v>
      </c>
      <c r="C122" s="193">
        <f t="shared" si="15"/>
        <v>9.0481743213857921</v>
      </c>
      <c r="D122" s="22">
        <v>3</v>
      </c>
      <c r="E122" s="2" t="s">
        <v>24</v>
      </c>
      <c r="H122" s="26"/>
      <c r="I122" s="179">
        <f t="shared" si="16"/>
        <v>8261</v>
      </c>
      <c r="J122" s="180">
        <f t="shared" si="17"/>
        <v>2.8460543337645539</v>
      </c>
      <c r="K122" s="179">
        <f t="shared" si="18"/>
        <v>58.564</v>
      </c>
    </row>
    <row r="123" spans="1:11" ht="15" customHeight="1">
      <c r="A123" s="21">
        <f t="shared" si="14"/>
        <v>1997</v>
      </c>
      <c r="B123" s="176">
        <f t="shared" si="14"/>
        <v>8249</v>
      </c>
      <c r="C123" s="193">
        <f t="shared" si="15"/>
        <v>9.0178472598607318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9.0713857122069541</v>
      </c>
      <c r="H123" s="26"/>
      <c r="I123" s="179">
        <f t="shared" si="16"/>
        <v>8119</v>
      </c>
      <c r="J123" s="180">
        <f t="shared" si="17"/>
        <v>1.5759485998302827</v>
      </c>
      <c r="K123" s="179">
        <f t="shared" si="18"/>
        <v>16.899999999999999</v>
      </c>
    </row>
    <row r="124" spans="1:11" ht="15" customHeight="1">
      <c r="A124" s="21">
        <f t="shared" si="14"/>
        <v>1998</v>
      </c>
      <c r="B124" s="176">
        <f t="shared" si="14"/>
        <v>8174</v>
      </c>
      <c r="C124" s="193">
        <f t="shared" si="15"/>
        <v>9.0087136641242225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-1.7354336657876227E-2</v>
      </c>
      <c r="H124" s="26"/>
      <c r="I124" s="179">
        <f t="shared" si="16"/>
        <v>7979</v>
      </c>
      <c r="J124" s="180">
        <f t="shared" si="17"/>
        <v>2.3856129190114999</v>
      </c>
      <c r="K124" s="179">
        <f t="shared" si="18"/>
        <v>38.024999999999999</v>
      </c>
    </row>
    <row r="125" spans="1:11" ht="15" customHeight="1">
      <c r="A125" s="21">
        <f t="shared" si="14"/>
        <v>1999</v>
      </c>
      <c r="B125" s="176">
        <f t="shared" si="14"/>
        <v>7979</v>
      </c>
      <c r="C125" s="193">
        <f t="shared" si="15"/>
        <v>8.9845683693082812</v>
      </c>
      <c r="D125" s="22">
        <v>6</v>
      </c>
      <c r="H125" s="26"/>
      <c r="I125" s="179">
        <f t="shared" si="16"/>
        <v>7842</v>
      </c>
      <c r="J125" s="180">
        <f t="shared" si="17"/>
        <v>1.7170071437523498</v>
      </c>
      <c r="K125" s="179">
        <f t="shared" si="18"/>
        <v>18.768999999999998</v>
      </c>
    </row>
    <row r="126" spans="1:11" ht="15" customHeight="1">
      <c r="A126" s="21">
        <f t="shared" si="14"/>
        <v>2000</v>
      </c>
      <c r="B126" s="176">
        <f t="shared" si="14"/>
        <v>7689</v>
      </c>
      <c r="C126" s="193">
        <f t="shared" si="15"/>
        <v>8.9475460150321808</v>
      </c>
      <c r="D126" s="22">
        <v>7</v>
      </c>
      <c r="E126" s="5" t="s">
        <v>29</v>
      </c>
      <c r="F126" s="45">
        <f>EXP(G123)</f>
        <v>8702.6748569237898</v>
      </c>
      <c r="G126" s="27"/>
      <c r="H126" s="26"/>
      <c r="I126" s="179">
        <f t="shared" si="16"/>
        <v>7707</v>
      </c>
      <c r="J126" s="180">
        <f t="shared" si="17"/>
        <v>0.23410066328521262</v>
      </c>
      <c r="K126" s="179">
        <f t="shared" si="18"/>
        <v>0.32400000000000001</v>
      </c>
    </row>
    <row r="127" spans="1:11" ht="15" customHeight="1">
      <c r="A127" s="21">
        <f t="shared" si="14"/>
        <v>2001</v>
      </c>
      <c r="B127" s="176">
        <f t="shared" si="14"/>
        <v>7402</v>
      </c>
      <c r="C127" s="193">
        <f t="shared" si="15"/>
        <v>8.9095055129461009</v>
      </c>
      <c r="D127" s="22">
        <v>8</v>
      </c>
      <c r="E127" s="5" t="s">
        <v>30</v>
      </c>
      <c r="F127" s="46">
        <f>EXP(G124)-1</f>
        <v>-1.7204617500764408E-2</v>
      </c>
      <c r="G127" s="27"/>
      <c r="H127" s="47"/>
      <c r="I127" s="179">
        <f t="shared" si="16"/>
        <v>7575</v>
      </c>
      <c r="J127" s="180">
        <f t="shared" si="17"/>
        <v>2.3372061604971628</v>
      </c>
      <c r="K127" s="179">
        <f t="shared" si="18"/>
        <v>29.928999999999998</v>
      </c>
    </row>
    <row r="128" spans="1:11" ht="15" customHeight="1">
      <c r="A128" s="21">
        <f t="shared" si="14"/>
        <v>2002</v>
      </c>
      <c r="B128" s="176">
        <f t="shared" si="14"/>
        <v>7132</v>
      </c>
      <c r="C128" s="193">
        <f t="shared" si="15"/>
        <v>8.8723469789830318</v>
      </c>
      <c r="D128" s="22">
        <v>9</v>
      </c>
      <c r="G128" s="48"/>
      <c r="H128" s="47"/>
      <c r="I128" s="179">
        <f t="shared" si="16"/>
        <v>7444</v>
      </c>
      <c r="J128" s="180">
        <f t="shared" si="17"/>
        <v>4.374649467190129</v>
      </c>
      <c r="K128" s="179">
        <f t="shared" si="18"/>
        <v>97.343999999999994</v>
      </c>
    </row>
    <row r="129" spans="1:11" ht="15" customHeight="1">
      <c r="A129" s="21">
        <f t="shared" si="14"/>
        <v>2003</v>
      </c>
      <c r="B129" s="176">
        <f t="shared" si="14"/>
        <v>6859</v>
      </c>
      <c r="C129" s="193">
        <f t="shared" si="15"/>
        <v>8.8333169374993208</v>
      </c>
      <c r="D129" s="22">
        <v>10</v>
      </c>
      <c r="E129" s="347" t="s">
        <v>7</v>
      </c>
      <c r="F129" s="348"/>
      <c r="G129" s="357">
        <f>I119</f>
        <v>0.88456861322872593</v>
      </c>
      <c r="H129" s="358"/>
      <c r="I129" s="179">
        <f t="shared" si="16"/>
        <v>7316</v>
      </c>
      <c r="J129" s="180">
        <f t="shared" si="17"/>
        <v>6.6627788307333429</v>
      </c>
      <c r="K129" s="179">
        <f t="shared" si="18"/>
        <v>208.84899999999999</v>
      </c>
    </row>
    <row r="130" spans="1:11" ht="15" customHeight="1">
      <c r="A130" s="21">
        <f t="shared" si="14"/>
        <v>2004</v>
      </c>
      <c r="B130" s="176">
        <f t="shared" si="14"/>
        <v>6819</v>
      </c>
      <c r="C130" s="193">
        <f t="shared" si="15"/>
        <v>8.8274681125206538</v>
      </c>
      <c r="D130" s="22">
        <v>11</v>
      </c>
      <c r="E130" s="347" t="s">
        <v>8</v>
      </c>
      <c r="F130" s="348"/>
      <c r="G130" s="355">
        <f>SUM(K120:K139)</f>
        <v>1533.2379999999998</v>
      </c>
      <c r="H130" s="356"/>
      <c r="I130" s="179">
        <f t="shared" si="16"/>
        <v>7190</v>
      </c>
      <c r="J130" s="180">
        <f t="shared" si="17"/>
        <v>5.4406804516791318</v>
      </c>
      <c r="K130" s="179">
        <f t="shared" si="18"/>
        <v>137.64099999999999</v>
      </c>
    </row>
    <row r="131" spans="1:11" ht="15" customHeight="1">
      <c r="A131" s="21">
        <f t="shared" si="14"/>
        <v>2005</v>
      </c>
      <c r="B131" s="176">
        <f t="shared" si="14"/>
        <v>6753</v>
      </c>
      <c r="C131" s="193">
        <f t="shared" si="15"/>
        <v>8.8177421295748424</v>
      </c>
      <c r="D131" s="22">
        <v>12</v>
      </c>
      <c r="E131" s="347" t="s">
        <v>9</v>
      </c>
      <c r="F131" s="348"/>
      <c r="G131" s="355">
        <f>SUM(K130:K139)</f>
        <v>834.28599999999994</v>
      </c>
      <c r="H131" s="356"/>
      <c r="I131" s="179">
        <f t="shared" si="16"/>
        <v>7067</v>
      </c>
      <c r="J131" s="180">
        <f t="shared" si="17"/>
        <v>4.6497852806160225</v>
      </c>
      <c r="K131" s="179">
        <f t="shared" si="18"/>
        <v>98.596000000000004</v>
      </c>
    </row>
    <row r="132" spans="1:11" ht="15" customHeight="1">
      <c r="A132" s="21">
        <f t="shared" si="14"/>
        <v>2006</v>
      </c>
      <c r="B132" s="176">
        <f t="shared" si="14"/>
        <v>6675</v>
      </c>
      <c r="C132" s="193">
        <f t="shared" si="15"/>
        <v>8.8061244832684498</v>
      </c>
      <c r="D132" s="22">
        <v>13</v>
      </c>
      <c r="E132" s="347" t="s">
        <v>10</v>
      </c>
      <c r="F132" s="348"/>
      <c r="G132" s="349">
        <f>SUM(J120:J139)/D139</f>
        <v>3.5207008633085737</v>
      </c>
      <c r="H132" s="350"/>
      <c r="I132" s="179">
        <f t="shared" si="16"/>
        <v>6945</v>
      </c>
      <c r="J132" s="180">
        <f t="shared" si="17"/>
        <v>4.0449438202247192</v>
      </c>
      <c r="K132" s="179">
        <f t="shared" si="18"/>
        <v>72.900000000000006</v>
      </c>
    </row>
    <row r="133" spans="1:11" ht="15" customHeight="1">
      <c r="A133" s="21">
        <f t="shared" si="14"/>
        <v>2007</v>
      </c>
      <c r="B133" s="176">
        <f t="shared" si="14"/>
        <v>6542</v>
      </c>
      <c r="C133" s="193">
        <f t="shared" si="15"/>
        <v>8.785998208098329</v>
      </c>
      <c r="D133" s="22">
        <v>14</v>
      </c>
      <c r="E133" s="347" t="s">
        <v>11</v>
      </c>
      <c r="F133" s="348"/>
      <c r="G133" s="349">
        <f>SUM(J130:J139)/10</f>
        <v>4.0744419984308546</v>
      </c>
      <c r="H133" s="350"/>
      <c r="I133" s="179">
        <f t="shared" si="16"/>
        <v>6826</v>
      </c>
      <c r="J133" s="180">
        <f t="shared" si="17"/>
        <v>4.3411800672577199</v>
      </c>
      <c r="K133" s="179">
        <f t="shared" si="18"/>
        <v>80.656000000000006</v>
      </c>
    </row>
    <row r="134" spans="1:11" ht="15" customHeight="1">
      <c r="A134" s="21">
        <f t="shared" si="14"/>
        <v>2008</v>
      </c>
      <c r="B134" s="176">
        <f t="shared" si="14"/>
        <v>6557</v>
      </c>
      <c r="C134" s="193">
        <f t="shared" si="15"/>
        <v>8.7882884602636189</v>
      </c>
      <c r="D134" s="22">
        <v>15</v>
      </c>
      <c r="E134" s="49"/>
      <c r="F134" s="50"/>
      <c r="G134" s="47"/>
      <c r="H134" s="47"/>
      <c r="I134" s="179">
        <f t="shared" si="16"/>
        <v>6708</v>
      </c>
      <c r="J134" s="180">
        <f t="shared" si="17"/>
        <v>2.302882415738905</v>
      </c>
      <c r="K134" s="179">
        <f t="shared" si="18"/>
        <v>22.800999999999998</v>
      </c>
    </row>
    <row r="135" spans="1:11" ht="15" customHeight="1">
      <c r="A135" s="21">
        <f t="shared" si="14"/>
        <v>2009</v>
      </c>
      <c r="B135" s="176">
        <f t="shared" si="14"/>
        <v>6490</v>
      </c>
      <c r="C135" s="193">
        <f t="shared" si="15"/>
        <v>8.7780178096981363</v>
      </c>
      <c r="D135" s="22">
        <v>16</v>
      </c>
      <c r="E135" s="47"/>
      <c r="F135" s="47"/>
      <c r="G135" s="51"/>
      <c r="H135" s="47"/>
      <c r="I135" s="179">
        <f t="shared" si="16"/>
        <v>6593</v>
      </c>
      <c r="J135" s="180">
        <f t="shared" si="17"/>
        <v>1.5870570107858244</v>
      </c>
      <c r="K135" s="179">
        <f t="shared" si="18"/>
        <v>10.609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6656</v>
      </c>
      <c r="C136" s="193">
        <f t="shared" si="15"/>
        <v>8.8032739825010449</v>
      </c>
      <c r="D136" s="22">
        <v>17</v>
      </c>
      <c r="G136" s="51"/>
      <c r="H136" s="47"/>
      <c r="I136" s="179">
        <f t="shared" si="16"/>
        <v>6479</v>
      </c>
      <c r="J136" s="180">
        <f t="shared" si="17"/>
        <v>2.6592548076923075</v>
      </c>
      <c r="K136" s="179">
        <f t="shared" si="18"/>
        <v>31.329000000000001</v>
      </c>
    </row>
    <row r="137" spans="1:11" ht="15" customHeight="1">
      <c r="A137" s="21">
        <f t="shared" si="19"/>
        <v>2011</v>
      </c>
      <c r="B137" s="176">
        <f t="shared" si="19"/>
        <v>6612</v>
      </c>
      <c r="C137" s="193">
        <f t="shared" si="15"/>
        <v>8.7966414589409148</v>
      </c>
      <c r="D137" s="22">
        <v>18</v>
      </c>
      <c r="E137" s="52"/>
      <c r="F137" s="27"/>
      <c r="G137" s="27"/>
      <c r="H137" s="27"/>
      <c r="I137" s="179">
        <f t="shared" si="16"/>
        <v>6368</v>
      </c>
      <c r="J137" s="180">
        <f t="shared" si="17"/>
        <v>3.6902601330913489</v>
      </c>
      <c r="K137" s="179">
        <f t="shared" si="18"/>
        <v>59.536000000000001</v>
      </c>
    </row>
    <row r="138" spans="1:11" s="27" customFormat="1" ht="15" customHeight="1">
      <c r="A138" s="21">
        <f t="shared" si="19"/>
        <v>2012</v>
      </c>
      <c r="B138" s="176">
        <f t="shared" si="19"/>
        <v>6605</v>
      </c>
      <c r="C138" s="193">
        <f t="shared" si="15"/>
        <v>8.7955822169564257</v>
      </c>
      <c r="D138" s="22">
        <v>19</v>
      </c>
      <c r="E138" s="52"/>
      <c r="I138" s="179">
        <f t="shared" si="16"/>
        <v>6258</v>
      </c>
      <c r="J138" s="180">
        <f t="shared" si="17"/>
        <v>5.2535957607872819</v>
      </c>
      <c r="K138" s="179">
        <f t="shared" si="18"/>
        <v>120.40900000000001</v>
      </c>
    </row>
    <row r="139" spans="1:11" s="27" customFormat="1" ht="15" customHeight="1" thickBot="1">
      <c r="A139" s="30">
        <f t="shared" si="19"/>
        <v>2013</v>
      </c>
      <c r="B139" s="184">
        <f t="shared" si="19"/>
        <v>6598</v>
      </c>
      <c r="C139" s="194">
        <f t="shared" si="15"/>
        <v>8.7945218517885273</v>
      </c>
      <c r="D139" s="31">
        <v>20</v>
      </c>
      <c r="E139" s="53"/>
      <c r="F139" s="32"/>
      <c r="G139" s="32"/>
      <c r="H139" s="32"/>
      <c r="I139" s="185">
        <f t="shared" si="16"/>
        <v>6151</v>
      </c>
      <c r="J139" s="186">
        <f t="shared" si="17"/>
        <v>6.7747802364352836</v>
      </c>
      <c r="K139" s="185">
        <f t="shared" si="18"/>
        <v>199.809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6045</v>
      </c>
      <c r="C140" s="54"/>
      <c r="D140" s="22">
        <v>21</v>
      </c>
      <c r="E140" s="55"/>
      <c r="F140" s="33"/>
      <c r="G140" s="27"/>
      <c r="H140" s="27"/>
      <c r="I140" s="179">
        <f t="shared" si="16"/>
        <v>6045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5941</v>
      </c>
      <c r="C141" s="54"/>
      <c r="D141" s="22">
        <v>22</v>
      </c>
      <c r="E141" s="55"/>
      <c r="F141" s="33"/>
      <c r="G141" s="27"/>
      <c r="H141" s="27"/>
      <c r="I141" s="179">
        <f t="shared" si="16"/>
        <v>5941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5839</v>
      </c>
      <c r="C142" s="54"/>
      <c r="D142" s="22">
        <v>23</v>
      </c>
      <c r="E142" s="55"/>
      <c r="F142" s="33"/>
      <c r="G142" s="27"/>
      <c r="H142" s="27"/>
      <c r="I142" s="179">
        <f t="shared" si="16"/>
        <v>5839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5738</v>
      </c>
      <c r="C143" s="54"/>
      <c r="D143" s="22">
        <v>24</v>
      </c>
      <c r="E143" s="55"/>
      <c r="F143" s="33"/>
      <c r="G143" s="27"/>
      <c r="H143" s="27"/>
      <c r="I143" s="179">
        <f t="shared" si="16"/>
        <v>5738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5639</v>
      </c>
      <c r="C144" s="54"/>
      <c r="D144" s="22">
        <v>25</v>
      </c>
      <c r="E144" s="55"/>
      <c r="F144" s="33"/>
      <c r="G144" s="27"/>
      <c r="H144" s="27"/>
      <c r="I144" s="179">
        <f t="shared" si="16"/>
        <v>5639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5542</v>
      </c>
      <c r="C145" s="54"/>
      <c r="D145" s="22">
        <v>26</v>
      </c>
      <c r="E145" s="55"/>
      <c r="F145" s="33"/>
      <c r="G145" s="27"/>
      <c r="H145" s="27"/>
      <c r="I145" s="179">
        <f t="shared" si="16"/>
        <v>5542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5447</v>
      </c>
      <c r="C146" s="54"/>
      <c r="D146" s="22">
        <v>27</v>
      </c>
      <c r="E146" s="55"/>
      <c r="F146" s="33"/>
      <c r="G146" s="27"/>
      <c r="H146" s="27"/>
      <c r="I146" s="179">
        <f t="shared" si="16"/>
        <v>5447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5353</v>
      </c>
      <c r="C147" s="54"/>
      <c r="D147" s="22">
        <v>28</v>
      </c>
      <c r="E147" s="55"/>
      <c r="F147" s="33"/>
      <c r="G147" s="27"/>
      <c r="H147" s="27"/>
      <c r="I147" s="179">
        <f t="shared" si="16"/>
        <v>5353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5261</v>
      </c>
      <c r="C148" s="54"/>
      <c r="D148" s="22">
        <v>29</v>
      </c>
      <c r="E148" s="55"/>
      <c r="F148" s="33"/>
      <c r="G148" s="27"/>
      <c r="H148" s="27"/>
      <c r="I148" s="179">
        <f t="shared" si="16"/>
        <v>5261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5171</v>
      </c>
      <c r="C149" s="54"/>
      <c r="D149" s="22">
        <v>30</v>
      </c>
      <c r="E149" s="55"/>
      <c r="F149" s="33"/>
      <c r="G149" s="27"/>
      <c r="H149" s="27"/>
      <c r="I149" s="179">
        <f t="shared" si="16"/>
        <v>5171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5082</v>
      </c>
      <c r="C150" s="54"/>
      <c r="D150" s="22">
        <v>31</v>
      </c>
      <c r="E150" s="55"/>
      <c r="F150" s="33"/>
      <c r="G150" s="27"/>
      <c r="H150" s="27"/>
      <c r="I150" s="179">
        <f t="shared" si="16"/>
        <v>5082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4994</v>
      </c>
      <c r="C151" s="54"/>
      <c r="D151" s="22">
        <v>32</v>
      </c>
      <c r="E151" s="55"/>
      <c r="F151" s="33"/>
      <c r="G151" s="27"/>
      <c r="H151" s="27"/>
      <c r="I151" s="179">
        <f t="shared" si="16"/>
        <v>4994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4908</v>
      </c>
      <c r="C152" s="54"/>
      <c r="D152" s="22">
        <v>33</v>
      </c>
      <c r="E152" s="55"/>
      <c r="F152" s="33"/>
      <c r="G152" s="27"/>
      <c r="H152" s="27"/>
      <c r="I152" s="179">
        <f t="shared" si="16"/>
        <v>4908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4824</v>
      </c>
      <c r="C153" s="54"/>
      <c r="D153" s="22">
        <v>34</v>
      </c>
      <c r="E153" s="55"/>
      <c r="F153" s="33"/>
      <c r="G153" s="27"/>
      <c r="H153" s="27"/>
      <c r="I153" s="179">
        <f t="shared" si="16"/>
        <v>4824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4741</v>
      </c>
      <c r="C154" s="54"/>
      <c r="D154" s="22">
        <v>35</v>
      </c>
      <c r="E154" s="55"/>
      <c r="F154" s="33"/>
      <c r="G154" s="27"/>
      <c r="H154" s="27"/>
      <c r="I154" s="179">
        <f t="shared" si="16"/>
        <v>4741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4659</v>
      </c>
      <c r="C155" s="54"/>
      <c r="D155" s="22">
        <v>36</v>
      </c>
      <c r="E155" s="55"/>
      <c r="F155" s="33"/>
      <c r="G155" s="27"/>
      <c r="H155" s="27"/>
      <c r="I155" s="179">
        <f t="shared" si="16"/>
        <v>4659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4579</v>
      </c>
      <c r="C156" s="54"/>
      <c r="D156" s="22">
        <v>37</v>
      </c>
      <c r="E156" s="55"/>
      <c r="F156" s="33"/>
      <c r="G156" s="27"/>
      <c r="H156" s="27"/>
      <c r="I156" s="179">
        <f t="shared" si="16"/>
        <v>4579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4500</v>
      </c>
      <c r="C157" s="54"/>
      <c r="D157" s="22">
        <v>38</v>
      </c>
      <c r="E157" s="55"/>
      <c r="F157" s="33"/>
      <c r="G157" s="27"/>
      <c r="H157" s="27"/>
      <c r="I157" s="179">
        <f t="shared" si="16"/>
        <v>4500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4423</v>
      </c>
      <c r="C158" s="54"/>
      <c r="D158" s="22">
        <v>39</v>
      </c>
      <c r="E158" s="55"/>
      <c r="F158" s="33"/>
      <c r="G158" s="27"/>
      <c r="H158" s="27"/>
      <c r="I158" s="179">
        <f t="shared" si="16"/>
        <v>4423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4347</v>
      </c>
      <c r="C159" s="54"/>
      <c r="D159" s="22">
        <v>40</v>
      </c>
      <c r="E159" s="55"/>
      <c r="F159" s="33"/>
      <c r="G159" s="27"/>
      <c r="H159" s="27"/>
      <c r="I159" s="179">
        <f t="shared" si="16"/>
        <v>4347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4272</v>
      </c>
      <c r="C160" s="195"/>
      <c r="D160" s="35">
        <v>41</v>
      </c>
      <c r="E160" s="56"/>
      <c r="F160" s="36"/>
      <c r="G160" s="11"/>
      <c r="H160" s="11"/>
      <c r="I160" s="189">
        <f t="shared" si="16"/>
        <v>4272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4199</v>
      </c>
      <c r="C161" s="195"/>
      <c r="D161" s="35">
        <v>42</v>
      </c>
      <c r="E161" s="56"/>
      <c r="F161" s="36"/>
      <c r="G161" s="11"/>
      <c r="H161" s="11"/>
      <c r="I161" s="189">
        <f t="shared" si="16"/>
        <v>4199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0.95802948286086942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0.88456861322872593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0.88848371047550689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0.89058654657591907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0.89309751173831575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0.89599141465371823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0.8993657353909289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0.90343738144816854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0.90827860670761063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0.91429946348942226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0.92186500433548524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0.93145403972720564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0.94386158147708166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0.95802948286086942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0.93055391934932574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8815</v>
      </c>
      <c r="C165" s="193">
        <f t="shared" ref="C165:C184" si="23">LN(B165-$F$168)</f>
        <v>7.9409397623277913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8778</v>
      </c>
      <c r="J165" s="180">
        <f t="shared" ref="J165:J184" si="25">ABS(B165-I165)/B165*100</f>
        <v>0.41973908111174135</v>
      </c>
      <c r="K165" s="179">
        <f t="shared" ref="K165:K184" si="26">(B165-I165)^2/1000</f>
        <v>1.369</v>
      </c>
      <c r="M165" s="199">
        <f t="shared" ref="M165:M184" si="27">LN($B165-O$168)</f>
        <v>9.0842100948319704</v>
      </c>
      <c r="N165" s="27"/>
      <c r="O165" s="27"/>
      <c r="P165" s="27"/>
      <c r="Q165" s="179">
        <f t="shared" ref="Q165:Q184" si="28">ROUND(O$172*(1+O$173)^$D165+O$168,$G$1)</f>
        <v>8553</v>
      </c>
      <c r="R165" s="179">
        <f t="shared" ref="R165:R184" si="29">($B165-Q165)^2/1000</f>
        <v>68.644000000000005</v>
      </c>
      <c r="T165" s="199">
        <f t="shared" ref="T165:T184" si="30">LN($B165-V$168)</f>
        <v>8.9638002428555765</v>
      </c>
      <c r="U165" s="27"/>
      <c r="V165" s="27"/>
      <c r="W165" s="27"/>
      <c r="X165" s="179">
        <f t="shared" ref="X165:X184" si="31">ROUND(V$172*(1+V$173)^$D165+V$168,$G$1)</f>
        <v>8557</v>
      </c>
      <c r="Y165" s="179">
        <f t="shared" ref="Y165:Y184" si="32">($B165-X165)^2/1000</f>
        <v>66.563999999999993</v>
      </c>
      <c r="AA165" s="199">
        <f t="shared" ref="AA165:AA184" si="33">LN($B165-AC$168)</f>
        <v>8.9038152117229217</v>
      </c>
      <c r="AB165" s="27"/>
      <c r="AC165" s="27"/>
      <c r="AD165" s="27"/>
      <c r="AE165" s="179">
        <f t="shared" ref="AE165:AE184" si="34">ROUND(AC$172*(1+AC$173)^$D165+AC$168,$G$1)</f>
        <v>8560</v>
      </c>
      <c r="AF165" s="179">
        <f t="shared" ref="AF165:AF184" si="35">($B165-AE165)^2/1000</f>
        <v>65.025000000000006</v>
      </c>
      <c r="AH165" s="199">
        <f t="shared" ref="AH165:AH184" si="36">LN($B165-AJ$168)</f>
        <v>8.8400010658433921</v>
      </c>
      <c r="AI165" s="27"/>
      <c r="AJ165" s="27"/>
      <c r="AK165" s="27"/>
      <c r="AL165" s="179">
        <f t="shared" ref="AL165:AL184" si="37">ROUND(AJ$172*(1+AJ$173)^$D165+AJ$168,$G$1)</f>
        <v>8563</v>
      </c>
      <c r="AM165" s="179">
        <f t="shared" ref="AM165:AM184" si="38">($B165-AL165)^2/1000</f>
        <v>63.503999999999998</v>
      </c>
      <c r="AO165" s="199">
        <f t="shared" ref="AO165:AO184" si="39">LN($B165-AQ$168)</f>
        <v>8.7718354097898175</v>
      </c>
      <c r="AP165" s="27"/>
      <c r="AQ165" s="27"/>
      <c r="AR165" s="27"/>
      <c r="AS165" s="179">
        <f t="shared" ref="AS165:AS184" si="40">ROUND(AQ$172*(1+AQ$173)^$D165+AQ$168,$G$1)</f>
        <v>8566</v>
      </c>
      <c r="AT165" s="179">
        <f t="shared" ref="AT165:AT184" si="41">($B165-AS165)^2/1000</f>
        <v>62.000999999999998</v>
      </c>
      <c r="AV165" s="199">
        <f t="shared" ref="AV165:AV184" si="42">LN($B165-AX$168)</f>
        <v>8.6986810674616137</v>
      </c>
      <c r="AW165" s="27"/>
      <c r="AX165" s="27"/>
      <c r="AY165" s="27"/>
      <c r="AZ165" s="179">
        <f t="shared" ref="AZ165:AZ184" si="43">ROUND(AX$172*(1+AX$173)^$D165+AX$168,$G$1)</f>
        <v>8571</v>
      </c>
      <c r="BA165" s="179">
        <f t="shared" ref="BA165:BA184" si="44">($B165-AZ165)^2/1000</f>
        <v>59.536000000000001</v>
      </c>
      <c r="BC165" s="199">
        <f t="shared" ref="BC165:BC184" si="45">LN($B165-BE$168)</f>
        <v>8.6197497797413298</v>
      </c>
      <c r="BD165" s="27"/>
      <c r="BE165" s="27"/>
      <c r="BF165" s="27"/>
      <c r="BG165" s="179">
        <f t="shared" ref="BG165:BG184" si="46">ROUND(BE$172*(1+BE$173)^$D165+BE$168,$G$1)</f>
        <v>8576</v>
      </c>
      <c r="BH165" s="179">
        <f t="shared" ref="BH165:BH184" si="47">($B165-BG165)^2/1000</f>
        <v>57.121000000000002</v>
      </c>
      <c r="BJ165" s="199">
        <f t="shared" ref="BJ165:BJ184" si="48">LN($B165-BL$168)</f>
        <v>8.5340503084826604</v>
      </c>
      <c r="BK165" s="27"/>
      <c r="BL165" s="27"/>
      <c r="BM165" s="27"/>
      <c r="BN165" s="179">
        <f t="shared" ref="BN165:BN184" si="49">ROUND(BL$172*(1+BL$173)^$D165+BL$168,$G$1)</f>
        <v>8584</v>
      </c>
      <c r="BO165" s="179">
        <f t="shared" ref="BO165:BO184" si="50">($B165-BN165)^2/1000</f>
        <v>53.360999999999997</v>
      </c>
      <c r="BQ165" s="199">
        <f t="shared" ref="BQ165:BQ184" si="51">LN($B165-BS$168)</f>
        <v>8.4403121470802791</v>
      </c>
      <c r="BR165" s="27"/>
      <c r="BS165" s="27"/>
      <c r="BT165" s="27"/>
      <c r="BU165" s="179">
        <f t="shared" ref="BU165:BU184" si="52">ROUND(BS$172*(1+BS$173)^$D165+BS$168,$G$1)</f>
        <v>8594</v>
      </c>
      <c r="BV165" s="179">
        <f t="shared" ref="BV165:BV184" si="53">($B165-BU165)^2/1000</f>
        <v>48.841000000000001</v>
      </c>
      <c r="BX165" s="199">
        <f t="shared" ref="BX165:BX184" si="54">LN($B165-BZ$168)</f>
        <v>8.3368696372849556</v>
      </c>
      <c r="BY165" s="27"/>
      <c r="BZ165" s="27"/>
      <c r="CA165" s="27"/>
      <c r="CB165" s="179">
        <f t="shared" ref="CB165:CB184" si="55">ROUND(BZ$172*(1+BZ$173)^$D165+BZ$168,$G$1)</f>
        <v>8609</v>
      </c>
      <c r="CC165" s="179">
        <f t="shared" ref="CC165:CC184" si="56">($B165-CB165)^2/1000</f>
        <v>42.436</v>
      </c>
      <c r="CE165" s="199">
        <f t="shared" ref="CE165:CE184" si="57">LN($B165-CG$168)</f>
        <v>8.2214789472671921</v>
      </c>
      <c r="CF165" s="27"/>
      <c r="CG165" s="27"/>
      <c r="CH165" s="27"/>
      <c r="CI165" s="179">
        <f t="shared" ref="CI165:CI184" si="58">ROUND(CG$172*(1+CG$173)^$D165+CG$168,$G$1)</f>
        <v>8633</v>
      </c>
      <c r="CJ165" s="179">
        <f t="shared" ref="CJ165:CJ184" si="59">($B165-CI165)^2/1000</f>
        <v>33.124000000000002</v>
      </c>
      <c r="CL165" s="199">
        <f t="shared" ref="CL165:CL184" si="60">LN($B165-CN$168)</f>
        <v>8.0910150417105307</v>
      </c>
      <c r="CM165" s="27"/>
      <c r="CN165" s="27"/>
      <c r="CO165" s="27"/>
      <c r="CP165" s="179">
        <f t="shared" ref="CP165:CP184" si="61">ROUND(CN$172*(1+CN$173)^$D165+CN$168,$G$1)</f>
        <v>8677</v>
      </c>
      <c r="CQ165" s="179">
        <f t="shared" ref="CQ165:CQ184" si="62">($B165-CP165)^2/1000</f>
        <v>19.044</v>
      </c>
      <c r="CS165" s="199">
        <f t="shared" ref="CS165:CS184" si="63">LN($B165-CU$168)</f>
        <v>7.9409397623277913</v>
      </c>
      <c r="CT165" s="27"/>
      <c r="CU165" s="27"/>
      <c r="CV165" s="27"/>
      <c r="CW165" s="179">
        <f t="shared" ref="CW165:CW184" si="64">ROUND(CU$172*(1+CU$173)^$D165+CU$168,$G$1)</f>
        <v>8778</v>
      </c>
      <c r="CX165" s="179">
        <f t="shared" ref="CX165:CX184" si="65">($B165-CW165)^2/1000</f>
        <v>1.369</v>
      </c>
      <c r="CZ165" s="199">
        <f t="shared" ref="CZ165:CZ184" si="66">LN($B165-DB$168)</f>
        <v>7.7642960064505182</v>
      </c>
      <c r="DA165" s="27"/>
      <c r="DB165" s="27"/>
      <c r="DC165" s="27"/>
      <c r="DD165" s="179">
        <f t="shared" ref="DD165:DD184" si="67">ROUND(DB$172*(1+DB$173)^$D165+DB$168,$G$1)</f>
        <v>9376</v>
      </c>
      <c r="DE165" s="179">
        <f t="shared" ref="DE165:DE184" si="68">($B165-DD165)^2/1000</f>
        <v>314.721</v>
      </c>
    </row>
    <row r="166" spans="1:109" ht="15" customHeight="1">
      <c r="A166" s="21">
        <f t="shared" si="22"/>
        <v>1995</v>
      </c>
      <c r="B166" s="176">
        <f t="shared" si="22"/>
        <v>8808</v>
      </c>
      <c r="C166" s="193">
        <f t="shared" si="23"/>
        <v>7.9384455511647882</v>
      </c>
      <c r="D166" s="22">
        <v>2</v>
      </c>
      <c r="E166" s="40" t="s">
        <v>34</v>
      </c>
      <c r="G166" s="27"/>
      <c r="H166" s="26"/>
      <c r="I166" s="179">
        <f t="shared" si="24"/>
        <v>8512</v>
      </c>
      <c r="J166" s="180">
        <f t="shared" si="25"/>
        <v>3.3605812897366025</v>
      </c>
      <c r="K166" s="179">
        <f t="shared" si="26"/>
        <v>87.616</v>
      </c>
      <c r="M166" s="199">
        <f t="shared" si="27"/>
        <v>9.0834156784025151</v>
      </c>
      <c r="N166" s="27"/>
      <c r="O166" s="27"/>
      <c r="P166" s="27"/>
      <c r="Q166" s="179">
        <f t="shared" si="28"/>
        <v>8406</v>
      </c>
      <c r="R166" s="179">
        <f t="shared" si="29"/>
        <v>161.60400000000001</v>
      </c>
      <c r="T166" s="199">
        <f t="shared" si="30"/>
        <v>8.9629041280929282</v>
      </c>
      <c r="U166" s="27"/>
      <c r="V166" s="27"/>
      <c r="W166" s="27"/>
      <c r="X166" s="179">
        <f t="shared" si="31"/>
        <v>8407</v>
      </c>
      <c r="Y166" s="179">
        <f t="shared" si="32"/>
        <v>160.80099999999999</v>
      </c>
      <c r="AA166" s="199">
        <f t="shared" si="33"/>
        <v>8.9028636721962222</v>
      </c>
      <c r="AB166" s="27"/>
      <c r="AC166" s="27"/>
      <c r="AD166" s="27"/>
      <c r="AE166" s="179">
        <f t="shared" si="34"/>
        <v>8408</v>
      </c>
      <c r="AF166" s="179">
        <f t="shared" si="35"/>
        <v>160</v>
      </c>
      <c r="AH166" s="199">
        <f t="shared" si="36"/>
        <v>8.8389867934967867</v>
      </c>
      <c r="AI166" s="27"/>
      <c r="AJ166" s="27"/>
      <c r="AK166" s="27"/>
      <c r="AL166" s="179">
        <f t="shared" si="37"/>
        <v>8409</v>
      </c>
      <c r="AM166" s="179">
        <f t="shared" si="38"/>
        <v>159.20099999999999</v>
      </c>
      <c r="AO166" s="199">
        <f t="shared" si="39"/>
        <v>8.7707495491386425</v>
      </c>
      <c r="AP166" s="27"/>
      <c r="AQ166" s="27"/>
      <c r="AR166" s="27"/>
      <c r="AS166" s="179">
        <f t="shared" si="40"/>
        <v>8410</v>
      </c>
      <c r="AT166" s="179">
        <f t="shared" si="41"/>
        <v>158.404</v>
      </c>
      <c r="AV166" s="199">
        <f t="shared" si="42"/>
        <v>8.6975127455395196</v>
      </c>
      <c r="AW166" s="27"/>
      <c r="AX166" s="27"/>
      <c r="AY166" s="27"/>
      <c r="AZ166" s="179">
        <f t="shared" si="43"/>
        <v>8412</v>
      </c>
      <c r="BA166" s="179">
        <f t="shared" si="44"/>
        <v>156.816</v>
      </c>
      <c r="BC166" s="199">
        <f t="shared" si="45"/>
        <v>8.618485442898109</v>
      </c>
      <c r="BD166" s="27"/>
      <c r="BE166" s="27"/>
      <c r="BF166" s="27"/>
      <c r="BG166" s="179">
        <f t="shared" si="46"/>
        <v>8414</v>
      </c>
      <c r="BH166" s="179">
        <f t="shared" si="47"/>
        <v>155.23599999999999</v>
      </c>
      <c r="BJ166" s="199">
        <f t="shared" si="48"/>
        <v>8.5326727622646246</v>
      </c>
      <c r="BK166" s="27"/>
      <c r="BL166" s="27"/>
      <c r="BM166" s="27"/>
      <c r="BN166" s="179">
        <f t="shared" si="49"/>
        <v>8417</v>
      </c>
      <c r="BO166" s="179">
        <f t="shared" si="50"/>
        <v>152.881</v>
      </c>
      <c r="BQ166" s="199">
        <f t="shared" si="51"/>
        <v>8.4387991239882254</v>
      </c>
      <c r="BR166" s="27"/>
      <c r="BS166" s="27"/>
      <c r="BT166" s="27"/>
      <c r="BU166" s="179">
        <f t="shared" si="52"/>
        <v>8421</v>
      </c>
      <c r="BV166" s="179">
        <f t="shared" si="53"/>
        <v>149.76900000000001</v>
      </c>
      <c r="BX166" s="199">
        <f t="shared" si="54"/>
        <v>8.3351915834332022</v>
      </c>
      <c r="BY166" s="27"/>
      <c r="BZ166" s="27"/>
      <c r="CA166" s="27"/>
      <c r="CB166" s="179">
        <f t="shared" si="55"/>
        <v>8428</v>
      </c>
      <c r="CC166" s="179">
        <f t="shared" si="56"/>
        <v>144.4</v>
      </c>
      <c r="CE166" s="199">
        <f t="shared" si="57"/>
        <v>8.2195954541770799</v>
      </c>
      <c r="CF166" s="27"/>
      <c r="CG166" s="27"/>
      <c r="CH166" s="27"/>
      <c r="CI166" s="179">
        <f t="shared" si="58"/>
        <v>8439</v>
      </c>
      <c r="CJ166" s="179">
        <f t="shared" si="59"/>
        <v>136.161</v>
      </c>
      <c r="CL166" s="199">
        <f t="shared" si="60"/>
        <v>8.0888687891619906</v>
      </c>
      <c r="CM166" s="27"/>
      <c r="CN166" s="27"/>
      <c r="CO166" s="27"/>
      <c r="CP166" s="179">
        <f t="shared" si="61"/>
        <v>8460</v>
      </c>
      <c r="CQ166" s="179">
        <f t="shared" si="62"/>
        <v>121.104</v>
      </c>
      <c r="CS166" s="199">
        <f t="shared" si="63"/>
        <v>7.9384455511647882</v>
      </c>
      <c r="CT166" s="27"/>
      <c r="CU166" s="27"/>
      <c r="CV166" s="27"/>
      <c r="CW166" s="179">
        <f t="shared" si="64"/>
        <v>8512</v>
      </c>
      <c r="CX166" s="179">
        <f t="shared" si="65"/>
        <v>87.616</v>
      </c>
      <c r="CZ166" s="199">
        <f t="shared" si="66"/>
        <v>7.7613191809479867</v>
      </c>
      <c r="DA166" s="27"/>
      <c r="DB166" s="27"/>
      <c r="DC166" s="27"/>
      <c r="DD166" s="179">
        <f t="shared" si="67"/>
        <v>8845</v>
      </c>
      <c r="DE166" s="179">
        <f t="shared" si="68"/>
        <v>1.369</v>
      </c>
    </row>
    <row r="167" spans="1:109" ht="15" customHeight="1">
      <c r="A167" s="21">
        <f t="shared" si="22"/>
        <v>1996</v>
      </c>
      <c r="B167" s="176">
        <f t="shared" si="22"/>
        <v>8503</v>
      </c>
      <c r="C167" s="193">
        <f t="shared" si="23"/>
        <v>7.823245690685523</v>
      </c>
      <c r="D167" s="22">
        <v>3</v>
      </c>
      <c r="E167" s="2" t="s">
        <v>24</v>
      </c>
      <c r="H167" s="26"/>
      <c r="I167" s="179">
        <f t="shared" si="24"/>
        <v>8272</v>
      </c>
      <c r="J167" s="180">
        <f t="shared" si="25"/>
        <v>2.7166882276843469</v>
      </c>
      <c r="K167" s="179">
        <f t="shared" si="26"/>
        <v>53.360999999999997</v>
      </c>
      <c r="M167" s="199">
        <f t="shared" si="27"/>
        <v>9.0481743213857921</v>
      </c>
      <c r="N167" s="27"/>
      <c r="O167" s="27"/>
      <c r="P167" s="27"/>
      <c r="Q167" s="179">
        <f t="shared" si="28"/>
        <v>8261</v>
      </c>
      <c r="R167" s="179">
        <f t="shared" si="29"/>
        <v>58.564</v>
      </c>
      <c r="T167" s="199">
        <f t="shared" si="30"/>
        <v>8.9230582195457284</v>
      </c>
      <c r="U167" s="27"/>
      <c r="V167" s="27"/>
      <c r="W167" s="27"/>
      <c r="X167" s="179">
        <f t="shared" si="31"/>
        <v>8260</v>
      </c>
      <c r="Y167" s="179">
        <f t="shared" si="32"/>
        <v>59.048999999999999</v>
      </c>
      <c r="AA167" s="199">
        <f t="shared" si="33"/>
        <v>8.8604991676160161</v>
      </c>
      <c r="AB167" s="27"/>
      <c r="AC167" s="27"/>
      <c r="AD167" s="27"/>
      <c r="AE167" s="179">
        <f t="shared" si="34"/>
        <v>8260</v>
      </c>
      <c r="AF167" s="179">
        <f t="shared" si="35"/>
        <v>59.048999999999999</v>
      </c>
      <c r="AH167" s="199">
        <f t="shared" si="36"/>
        <v>8.7937637591133004</v>
      </c>
      <c r="AI167" s="27"/>
      <c r="AJ167" s="27"/>
      <c r="AK167" s="27"/>
      <c r="AL167" s="179">
        <f t="shared" si="37"/>
        <v>8259</v>
      </c>
      <c r="AM167" s="179">
        <f t="shared" si="38"/>
        <v>59.536000000000001</v>
      </c>
      <c r="AO167" s="199">
        <f t="shared" si="39"/>
        <v>8.7222542351796815</v>
      </c>
      <c r="AP167" s="27"/>
      <c r="AQ167" s="27"/>
      <c r="AR167" s="27"/>
      <c r="AS167" s="179">
        <f t="shared" si="40"/>
        <v>8258</v>
      </c>
      <c r="AT167" s="179">
        <f t="shared" si="41"/>
        <v>60.024999999999999</v>
      </c>
      <c r="AV167" s="199">
        <f t="shared" si="42"/>
        <v>8.6452345412971212</v>
      </c>
      <c r="AW167" s="27"/>
      <c r="AX167" s="27"/>
      <c r="AY167" s="27"/>
      <c r="AZ167" s="179">
        <f t="shared" si="43"/>
        <v>8257</v>
      </c>
      <c r="BA167" s="179">
        <f t="shared" si="44"/>
        <v>60.515999999999998</v>
      </c>
      <c r="BC167" s="199">
        <f t="shared" si="45"/>
        <v>8.5617840747441125</v>
      </c>
      <c r="BD167" s="27"/>
      <c r="BE167" s="27"/>
      <c r="BF167" s="27"/>
      <c r="BG167" s="179">
        <f t="shared" si="46"/>
        <v>8257</v>
      </c>
      <c r="BH167" s="179">
        <f t="shared" si="47"/>
        <v>60.515999999999998</v>
      </c>
      <c r="BJ167" s="199">
        <f t="shared" si="48"/>
        <v>8.4707303170058967</v>
      </c>
      <c r="BK167" s="27"/>
      <c r="BL167" s="27"/>
      <c r="BM167" s="27"/>
      <c r="BN167" s="179">
        <f t="shared" si="49"/>
        <v>8256</v>
      </c>
      <c r="BO167" s="179">
        <f t="shared" si="50"/>
        <v>61.009</v>
      </c>
      <c r="BQ167" s="199">
        <f t="shared" si="51"/>
        <v>8.3705476110747519</v>
      </c>
      <c r="BR167" s="27"/>
      <c r="BS167" s="27"/>
      <c r="BT167" s="27"/>
      <c r="BU167" s="179">
        <f t="shared" si="52"/>
        <v>8255</v>
      </c>
      <c r="BV167" s="179">
        <f t="shared" si="53"/>
        <v>61.503999999999998</v>
      </c>
      <c r="BX167" s="199">
        <f t="shared" si="54"/>
        <v>8.2591993626662816</v>
      </c>
      <c r="BY167" s="27"/>
      <c r="BZ167" s="27"/>
      <c r="CA167" s="27"/>
      <c r="CB167" s="179">
        <f t="shared" si="55"/>
        <v>8254</v>
      </c>
      <c r="CC167" s="179">
        <f t="shared" si="56"/>
        <v>62.000999999999998</v>
      </c>
      <c r="CE167" s="199">
        <f t="shared" si="57"/>
        <v>8.1338808879492071</v>
      </c>
      <c r="CF167" s="27"/>
      <c r="CG167" s="27"/>
      <c r="CH167" s="27"/>
      <c r="CI167" s="179">
        <f t="shared" si="58"/>
        <v>8255</v>
      </c>
      <c r="CJ167" s="179">
        <f t="shared" si="59"/>
        <v>61.503999999999998</v>
      </c>
      <c r="CL167" s="199">
        <f t="shared" si="60"/>
        <v>7.9905768817439231</v>
      </c>
      <c r="CM167" s="27"/>
      <c r="CN167" s="27"/>
      <c r="CO167" s="27"/>
      <c r="CP167" s="179">
        <f t="shared" si="61"/>
        <v>8258</v>
      </c>
      <c r="CQ167" s="179">
        <f t="shared" si="62"/>
        <v>60.024999999999999</v>
      </c>
      <c r="CS167" s="199">
        <f t="shared" si="63"/>
        <v>7.823245690685523</v>
      </c>
      <c r="CT167" s="27"/>
      <c r="CU167" s="27"/>
      <c r="CV167" s="27"/>
      <c r="CW167" s="179">
        <f t="shared" si="64"/>
        <v>8272</v>
      </c>
      <c r="CX167" s="179">
        <f t="shared" si="65"/>
        <v>53.360999999999997</v>
      </c>
      <c r="CZ167" s="199">
        <f t="shared" si="66"/>
        <v>7.6221745948176221</v>
      </c>
      <c r="DA167" s="27"/>
      <c r="DB167" s="27"/>
      <c r="DC167" s="27"/>
      <c r="DD167" s="179">
        <f t="shared" si="67"/>
        <v>8411</v>
      </c>
      <c r="DE167" s="179">
        <f t="shared" si="68"/>
        <v>8.4640000000000004</v>
      </c>
    </row>
    <row r="168" spans="1:109" ht="15" customHeight="1">
      <c r="A168" s="21">
        <f t="shared" si="22"/>
        <v>1997</v>
      </c>
      <c r="B168" s="176">
        <f t="shared" si="22"/>
        <v>8249</v>
      </c>
      <c r="C168" s="193">
        <f t="shared" si="23"/>
        <v>7.7160152666425867</v>
      </c>
      <c r="D168" s="22">
        <v>4</v>
      </c>
      <c r="E168" s="5" t="s">
        <v>35</v>
      </c>
      <c r="F168" s="214">
        <v>6005</v>
      </c>
      <c r="H168" s="26"/>
      <c r="I168" s="179">
        <f t="shared" si="24"/>
        <v>8055</v>
      </c>
      <c r="J168" s="180">
        <f t="shared" si="25"/>
        <v>2.3518002182082673</v>
      </c>
      <c r="K168" s="179">
        <f t="shared" si="26"/>
        <v>37.636000000000003</v>
      </c>
      <c r="M168" s="199">
        <f t="shared" si="27"/>
        <v>9.0178472598607318</v>
      </c>
      <c r="N168" s="29" t="s">
        <v>35</v>
      </c>
      <c r="O168" s="27">
        <v>0</v>
      </c>
      <c r="P168" s="27"/>
      <c r="Q168" s="179">
        <f t="shared" si="28"/>
        <v>8119</v>
      </c>
      <c r="R168" s="179">
        <f t="shared" si="29"/>
        <v>16.899999999999999</v>
      </c>
      <c r="T168" s="199">
        <f t="shared" si="30"/>
        <v>8.8886188073008778</v>
      </c>
      <c r="U168" s="29" t="s">
        <v>35</v>
      </c>
      <c r="V168" s="85">
        <f>10^U188</f>
        <v>1000</v>
      </c>
      <c r="W168" s="27"/>
      <c r="X168" s="179">
        <f t="shared" si="31"/>
        <v>8116</v>
      </c>
      <c r="Y168" s="179">
        <f t="shared" si="32"/>
        <v>17.689</v>
      </c>
      <c r="AA168" s="199">
        <f t="shared" si="33"/>
        <v>8.8237951487205297</v>
      </c>
      <c r="AB168" s="29" t="s">
        <v>35</v>
      </c>
      <c r="AC168" s="85">
        <f>V168+AB189</f>
        <v>1455</v>
      </c>
      <c r="AD168" s="27"/>
      <c r="AE168" s="179">
        <f t="shared" si="34"/>
        <v>8114</v>
      </c>
      <c r="AF168" s="179">
        <f t="shared" si="35"/>
        <v>18.225000000000001</v>
      </c>
      <c r="AH168" s="199">
        <f t="shared" si="36"/>
        <v>8.7544763062841664</v>
      </c>
      <c r="AI168" s="29" t="s">
        <v>35</v>
      </c>
      <c r="AJ168" s="85">
        <f>AC168+AI189</f>
        <v>1910</v>
      </c>
      <c r="AK168" s="27"/>
      <c r="AL168" s="179">
        <f t="shared" si="37"/>
        <v>8112</v>
      </c>
      <c r="AM168" s="179">
        <f t="shared" si="38"/>
        <v>18.768999999999998</v>
      </c>
      <c r="AO168" s="199">
        <f t="shared" si="39"/>
        <v>8.6799920817213287</v>
      </c>
      <c r="AP168" s="29" t="s">
        <v>35</v>
      </c>
      <c r="AQ168" s="85">
        <f>AJ168+AP189</f>
        <v>2365</v>
      </c>
      <c r="AR168" s="27"/>
      <c r="AS168" s="179">
        <f t="shared" si="40"/>
        <v>8110</v>
      </c>
      <c r="AT168" s="179">
        <f t="shared" si="41"/>
        <v>19.321000000000002</v>
      </c>
      <c r="AV168" s="199">
        <f t="shared" si="42"/>
        <v>8.5995102339054519</v>
      </c>
      <c r="AW168" s="29" t="s">
        <v>35</v>
      </c>
      <c r="AX168" s="85">
        <f>AQ168+AW189</f>
        <v>2820</v>
      </c>
      <c r="AY168" s="27"/>
      <c r="AZ168" s="179">
        <f t="shared" si="43"/>
        <v>8107</v>
      </c>
      <c r="BA168" s="179">
        <f t="shared" si="44"/>
        <v>20.164000000000001</v>
      </c>
      <c r="BC168" s="199">
        <f t="shared" si="45"/>
        <v>8.5119796243633505</v>
      </c>
      <c r="BD168" s="29" t="s">
        <v>35</v>
      </c>
      <c r="BE168" s="85">
        <f>AX168+BD189</f>
        <v>3275</v>
      </c>
      <c r="BF168" s="27"/>
      <c r="BG168" s="179">
        <f t="shared" si="46"/>
        <v>8104</v>
      </c>
      <c r="BH168" s="179">
        <f t="shared" si="47"/>
        <v>21.024999999999999</v>
      </c>
      <c r="BJ168" s="199">
        <f t="shared" si="48"/>
        <v>8.4160460094112803</v>
      </c>
      <c r="BK168" s="29" t="s">
        <v>35</v>
      </c>
      <c r="BL168" s="85">
        <f>BE168+BK189</f>
        <v>3730</v>
      </c>
      <c r="BM168" s="27"/>
      <c r="BN168" s="179">
        <f t="shared" si="49"/>
        <v>8100</v>
      </c>
      <c r="BO168" s="179">
        <f t="shared" si="50"/>
        <v>22.201000000000001</v>
      </c>
      <c r="BQ168" s="199">
        <f t="shared" si="51"/>
        <v>8.3099229892583182</v>
      </c>
      <c r="BR168" s="29" t="s">
        <v>35</v>
      </c>
      <c r="BS168" s="85">
        <f>BL168+BR189</f>
        <v>4185</v>
      </c>
      <c r="BT168" s="27"/>
      <c r="BU168" s="179">
        <f t="shared" si="52"/>
        <v>8095</v>
      </c>
      <c r="BV168" s="179">
        <f t="shared" si="53"/>
        <v>23.716000000000001</v>
      </c>
      <c r="BX168" s="199">
        <f t="shared" si="54"/>
        <v>8.1911860046427893</v>
      </c>
      <c r="BY168" s="29" t="s">
        <v>35</v>
      </c>
      <c r="BZ168" s="85">
        <f>BS168+BY189</f>
        <v>4640</v>
      </c>
      <c r="CA168" s="27"/>
      <c r="CB168" s="179">
        <f t="shared" si="55"/>
        <v>8089</v>
      </c>
      <c r="CC168" s="179">
        <f t="shared" si="56"/>
        <v>25.6</v>
      </c>
      <c r="CE168" s="199">
        <f t="shared" si="57"/>
        <v>8.0564267675229839</v>
      </c>
      <c r="CF168" s="29" t="s">
        <v>35</v>
      </c>
      <c r="CG168" s="85">
        <f>BZ168+CF189</f>
        <v>5095</v>
      </c>
      <c r="CH168" s="27"/>
      <c r="CI168" s="179">
        <f t="shared" si="58"/>
        <v>8081</v>
      </c>
      <c r="CJ168" s="179">
        <f t="shared" si="59"/>
        <v>28.224</v>
      </c>
      <c r="CL168" s="199">
        <f t="shared" si="60"/>
        <v>7.9006366130180048</v>
      </c>
      <c r="CM168" s="29" t="s">
        <v>35</v>
      </c>
      <c r="CN168" s="85">
        <f>CG168+CM189</f>
        <v>5550</v>
      </c>
      <c r="CO168" s="27"/>
      <c r="CP168" s="179">
        <f t="shared" si="61"/>
        <v>8070</v>
      </c>
      <c r="CQ168" s="179">
        <f t="shared" si="62"/>
        <v>32.040999999999997</v>
      </c>
      <c r="CS168" s="199">
        <f t="shared" si="63"/>
        <v>7.7160152666425867</v>
      </c>
      <c r="CT168" s="29" t="s">
        <v>35</v>
      </c>
      <c r="CU168" s="85">
        <f>CN168+CT189</f>
        <v>6005</v>
      </c>
      <c r="CV168" s="27"/>
      <c r="CW168" s="179">
        <f t="shared" si="64"/>
        <v>8055</v>
      </c>
      <c r="CX168" s="179">
        <f t="shared" si="65"/>
        <v>37.636000000000003</v>
      </c>
      <c r="CZ168" s="199">
        <f t="shared" si="66"/>
        <v>7.4894120835087188</v>
      </c>
      <c r="DA168" s="29" t="s">
        <v>35</v>
      </c>
      <c r="DB168" s="85">
        <f>CU168+DA189</f>
        <v>6460</v>
      </c>
      <c r="DC168" s="27"/>
      <c r="DD168" s="179">
        <f t="shared" si="67"/>
        <v>8056</v>
      </c>
      <c r="DE168" s="179">
        <f t="shared" si="68"/>
        <v>37.249000000000002</v>
      </c>
    </row>
    <row r="169" spans="1:109" ht="15" customHeight="1">
      <c r="A169" s="21">
        <f t="shared" si="22"/>
        <v>1998</v>
      </c>
      <c r="B169" s="176">
        <f t="shared" si="22"/>
        <v>8174</v>
      </c>
      <c r="C169" s="193">
        <f t="shared" si="23"/>
        <v>7.6820215108268748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8.0284738827526123</v>
      </c>
      <c r="H169" s="26"/>
      <c r="I169" s="179">
        <f t="shared" si="24"/>
        <v>7858</v>
      </c>
      <c r="J169" s="180">
        <f t="shared" si="25"/>
        <v>3.8659163200391484</v>
      </c>
      <c r="K169" s="179">
        <f t="shared" si="26"/>
        <v>99.855999999999995</v>
      </c>
      <c r="M169" s="199">
        <f t="shared" si="27"/>
        <v>9.0087136641242225</v>
      </c>
      <c r="N169" s="29" t="s">
        <v>25</v>
      </c>
      <c r="O169" s="29" t="s">
        <v>26</v>
      </c>
      <c r="P169" s="44">
        <f>INDEX(LINEST(M165:M184,$D165:$D184),2)</f>
        <v>9.0713857122069541</v>
      </c>
      <c r="Q169" s="179">
        <f t="shared" si="28"/>
        <v>7979</v>
      </c>
      <c r="R169" s="179">
        <f t="shared" si="29"/>
        <v>38.024999999999999</v>
      </c>
      <c r="T169" s="199">
        <f t="shared" si="30"/>
        <v>8.8782186580922282</v>
      </c>
      <c r="U169" s="29" t="s">
        <v>25</v>
      </c>
      <c r="V169" s="29" t="s">
        <v>26</v>
      </c>
      <c r="W169" s="44">
        <f>INDEX(LINEST(T165:T184,$D165:$D184),2)</f>
        <v>8.9503008718842683</v>
      </c>
      <c r="X169" s="179">
        <f t="shared" si="31"/>
        <v>7975</v>
      </c>
      <c r="Y169" s="179">
        <f t="shared" si="32"/>
        <v>39.600999999999999</v>
      </c>
      <c r="AA169" s="199">
        <f t="shared" si="33"/>
        <v>8.8126946129201507</v>
      </c>
      <c r="AB169" s="29" t="s">
        <v>25</v>
      </c>
      <c r="AC169" s="29" t="s">
        <v>26</v>
      </c>
      <c r="AD169" s="44">
        <f>INDEX(LINEST(AA165:AA184,$D165:$D184),2)</f>
        <v>8.8900795323080342</v>
      </c>
      <c r="AE169" s="179">
        <f t="shared" si="34"/>
        <v>7972</v>
      </c>
      <c r="AF169" s="179">
        <f t="shared" si="35"/>
        <v>40.804000000000002</v>
      </c>
      <c r="AH169" s="199">
        <f t="shared" si="36"/>
        <v>8.7425742376706399</v>
      </c>
      <c r="AI169" s="29" t="s">
        <v>25</v>
      </c>
      <c r="AJ169" s="29" t="s">
        <v>26</v>
      </c>
      <c r="AK169" s="44">
        <f>INDEX(LINEST(AH165:AH184,$D165:$D184),2)</f>
        <v>8.826120744591595</v>
      </c>
      <c r="AL169" s="179">
        <f t="shared" si="37"/>
        <v>7969</v>
      </c>
      <c r="AM169" s="179">
        <f t="shared" si="38"/>
        <v>42.024999999999999</v>
      </c>
      <c r="AO169" s="199">
        <f t="shared" si="39"/>
        <v>8.6671637179925334</v>
      </c>
      <c r="AP169" s="29" t="s">
        <v>25</v>
      </c>
      <c r="AQ169" s="29" t="s">
        <v>26</v>
      </c>
      <c r="AR169" s="44">
        <f>INDEX(LINEST(AO165:AO184,$D165:$D184),2)</f>
        <v>8.7579629820837344</v>
      </c>
      <c r="AS169" s="179">
        <f t="shared" si="40"/>
        <v>7966</v>
      </c>
      <c r="AT169" s="179">
        <f t="shared" si="41"/>
        <v>43.264000000000003</v>
      </c>
      <c r="AV169" s="199">
        <f t="shared" si="42"/>
        <v>8.5855992240802976</v>
      </c>
      <c r="AW169" s="29" t="s">
        <v>25</v>
      </c>
      <c r="AX169" s="29" t="s">
        <v>26</v>
      </c>
      <c r="AY169" s="44">
        <f>INDEX(LINEST(AV165:AV184,$D165:$D184),2)</f>
        <v>8.6850691678455441</v>
      </c>
      <c r="AZ169" s="179">
        <f t="shared" si="43"/>
        <v>7961</v>
      </c>
      <c r="BA169" s="179">
        <f t="shared" si="44"/>
        <v>45.369</v>
      </c>
      <c r="BC169" s="199">
        <f t="shared" si="45"/>
        <v>8.4967863816385751</v>
      </c>
      <c r="BD169" s="29" t="s">
        <v>25</v>
      </c>
      <c r="BE169" s="29" t="s">
        <v>26</v>
      </c>
      <c r="BF169" s="44">
        <f>INDEX(LINEST(BC165:BC184,$D165:$D184),2)</f>
        <v>8.6068211407497177</v>
      </c>
      <c r="BG169" s="179">
        <f t="shared" si="46"/>
        <v>7956</v>
      </c>
      <c r="BH169" s="179">
        <f t="shared" si="47"/>
        <v>47.524000000000001</v>
      </c>
      <c r="BJ169" s="199">
        <f t="shared" si="48"/>
        <v>8.3993101507595203</v>
      </c>
      <c r="BK169" s="29" t="s">
        <v>25</v>
      </c>
      <c r="BL169" s="29" t="s">
        <v>26</v>
      </c>
      <c r="BM169" s="44">
        <f>INDEX(LINEST(BJ165:BJ184,$D165:$D184),2)</f>
        <v>8.5225293600202185</v>
      </c>
      <c r="BN169" s="179">
        <f t="shared" si="49"/>
        <v>7950</v>
      </c>
      <c r="BO169" s="179">
        <f t="shared" si="50"/>
        <v>50.176000000000002</v>
      </c>
      <c r="BQ169" s="199">
        <f t="shared" si="51"/>
        <v>8.2912958519054065</v>
      </c>
      <c r="BR169" s="29" t="s">
        <v>25</v>
      </c>
      <c r="BS169" s="29" t="s">
        <v>26</v>
      </c>
      <c r="BT169" s="44">
        <f>INDEX(LINEST(BQ165:BQ184,$D165:$D184),2)</f>
        <v>8.4314895343241858</v>
      </c>
      <c r="BU169" s="179">
        <f t="shared" si="52"/>
        <v>7942</v>
      </c>
      <c r="BV169" s="179">
        <f t="shared" si="53"/>
        <v>53.823999999999998</v>
      </c>
      <c r="BX169" s="199">
        <f t="shared" si="54"/>
        <v>8.1701856528796419</v>
      </c>
      <c r="BY169" s="29" t="s">
        <v>25</v>
      </c>
      <c r="BZ169" s="29" t="s">
        <v>26</v>
      </c>
      <c r="CA169" s="44">
        <f>INDEX(LINEST(BX165:BX184,$D165:$D184),2)</f>
        <v>8.3331831115985704</v>
      </c>
      <c r="CB169" s="179">
        <f t="shared" si="55"/>
        <v>7931</v>
      </c>
      <c r="CC169" s="179">
        <f t="shared" si="56"/>
        <v>59.048999999999999</v>
      </c>
      <c r="CE169" s="199">
        <f t="shared" si="57"/>
        <v>8.0323601479244999</v>
      </c>
      <c r="CF169" s="29" t="s">
        <v>25</v>
      </c>
      <c r="CG169" s="29" t="s">
        <v>26</v>
      </c>
      <c r="CH169" s="44">
        <f>INDEX(LINEST(CE165:CE184,$D165:$D184),2)</f>
        <v>8.2279564377044476</v>
      </c>
      <c r="CI169" s="179">
        <f t="shared" si="58"/>
        <v>7917</v>
      </c>
      <c r="CJ169" s="179">
        <f t="shared" si="59"/>
        <v>66.049000000000007</v>
      </c>
      <c r="CL169" s="199">
        <f t="shared" si="60"/>
        <v>7.8724551500639794</v>
      </c>
      <c r="CM169" s="29" t="s">
        <v>25</v>
      </c>
      <c r="CN169" s="29" t="s">
        <v>26</v>
      </c>
      <c r="CO169" s="44">
        <f>INDEX(LINEST(CL165:CL184,$D165:$D184),2)</f>
        <v>8.1195951775987769</v>
      </c>
      <c r="CP169" s="179">
        <f t="shared" si="61"/>
        <v>7895</v>
      </c>
      <c r="CQ169" s="179">
        <f t="shared" si="62"/>
        <v>77.840999999999994</v>
      </c>
      <c r="CS169" s="199">
        <f t="shared" si="63"/>
        <v>7.6820215108268748</v>
      </c>
      <c r="CT169" s="29" t="s">
        <v>25</v>
      </c>
      <c r="CU169" s="29" t="s">
        <v>26</v>
      </c>
      <c r="CV169" s="44">
        <f>INDEX(LINEST(CS165:CS184,$D165:$D184),2)</f>
        <v>8.0284738827526123</v>
      </c>
      <c r="CW169" s="179">
        <f t="shared" si="64"/>
        <v>7858</v>
      </c>
      <c r="CX169" s="179">
        <f t="shared" si="65"/>
        <v>99.855999999999995</v>
      </c>
      <c r="CZ169" s="199">
        <f t="shared" si="66"/>
        <v>7.4465850991577254</v>
      </c>
      <c r="DA169" s="29" t="s">
        <v>25</v>
      </c>
      <c r="DB169" s="29" t="s">
        <v>26</v>
      </c>
      <c r="DC169" s="44">
        <f>INDEX(LINEST(CZ165:CZ184,$D165:$D184),2)</f>
        <v>8.1787987710555914</v>
      </c>
      <c r="DD169" s="179">
        <f t="shared" si="67"/>
        <v>7766</v>
      </c>
      <c r="DE169" s="179">
        <f t="shared" si="68"/>
        <v>166.464</v>
      </c>
    </row>
    <row r="170" spans="1:109" ht="15" customHeight="1">
      <c r="A170" s="21">
        <f t="shared" si="22"/>
        <v>1999</v>
      </c>
      <c r="B170" s="176">
        <f t="shared" si="22"/>
        <v>7979</v>
      </c>
      <c r="C170" s="193">
        <f t="shared" si="23"/>
        <v>7.5878172199934273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-0.10072970864741092</v>
      </c>
      <c r="H170" s="26"/>
      <c r="I170" s="179">
        <f t="shared" si="24"/>
        <v>7681</v>
      </c>
      <c r="J170" s="180">
        <f t="shared" si="25"/>
        <v>3.7348038601328488</v>
      </c>
      <c r="K170" s="179">
        <f t="shared" si="26"/>
        <v>88.804000000000002</v>
      </c>
      <c r="M170" s="199">
        <f t="shared" si="27"/>
        <v>8.9845683693082812</v>
      </c>
      <c r="N170" s="29" t="s">
        <v>27</v>
      </c>
      <c r="O170" s="29" t="s">
        <v>28</v>
      </c>
      <c r="P170" s="44">
        <f>INDEX(LINEST(M165:M184,$D165:$D184),1)</f>
        <v>-1.7354336657876227E-2</v>
      </c>
      <c r="Q170" s="179">
        <f t="shared" si="28"/>
        <v>7842</v>
      </c>
      <c r="R170" s="179">
        <f t="shared" si="29"/>
        <v>18.768999999999998</v>
      </c>
      <c r="T170" s="199">
        <f t="shared" si="30"/>
        <v>8.8506609190171517</v>
      </c>
      <c r="U170" s="29" t="s">
        <v>27</v>
      </c>
      <c r="V170" s="29" t="s">
        <v>28</v>
      </c>
      <c r="W170" s="44">
        <f>INDEX(LINEST(T165:T184,$D165:$D184),1)</f>
        <v>-2.0050727362570315E-2</v>
      </c>
      <c r="X170" s="179">
        <f t="shared" si="31"/>
        <v>7836</v>
      </c>
      <c r="Y170" s="179">
        <f t="shared" si="32"/>
        <v>20.449000000000002</v>
      </c>
      <c r="AA170" s="199">
        <f t="shared" si="33"/>
        <v>8.7832429637409053</v>
      </c>
      <c r="AB170" s="29" t="s">
        <v>27</v>
      </c>
      <c r="AC170" s="29" t="s">
        <v>28</v>
      </c>
      <c r="AD170" s="44">
        <f>INDEX(LINEST(AA165:AA184,$D165:$D184),1)</f>
        <v>-2.1578705551976642E-2</v>
      </c>
      <c r="AE170" s="179">
        <f t="shared" si="34"/>
        <v>7833</v>
      </c>
      <c r="AF170" s="179">
        <f t="shared" si="35"/>
        <v>21.315999999999999</v>
      </c>
      <c r="AH170" s="199">
        <f t="shared" si="36"/>
        <v>8.7109491258358549</v>
      </c>
      <c r="AI170" s="29" t="s">
        <v>27</v>
      </c>
      <c r="AJ170" s="29" t="s">
        <v>28</v>
      </c>
      <c r="AK170" s="44">
        <f>INDEX(LINEST(AH165:AH184,$D165:$D184),1)</f>
        <v>-2.3361402519907475E-2</v>
      </c>
      <c r="AL170" s="179">
        <f t="shared" si="37"/>
        <v>7829</v>
      </c>
      <c r="AM170" s="179">
        <f t="shared" si="38"/>
        <v>22.5</v>
      </c>
      <c r="AO170" s="199">
        <f t="shared" si="39"/>
        <v>8.6330187569218282</v>
      </c>
      <c r="AP170" s="29" t="s">
        <v>27</v>
      </c>
      <c r="AQ170" s="29" t="s">
        <v>28</v>
      </c>
      <c r="AR170" s="44">
        <f>INDEX(LINEST(AO165:AO184,$D165:$D184),1)</f>
        <v>-2.5469132914720607E-2</v>
      </c>
      <c r="AS170" s="179">
        <f t="shared" si="40"/>
        <v>7825</v>
      </c>
      <c r="AT170" s="179">
        <f t="shared" si="41"/>
        <v>23.716000000000001</v>
      </c>
      <c r="AV170" s="199">
        <f t="shared" si="42"/>
        <v>8.5484980412446507</v>
      </c>
      <c r="AW170" s="29" t="s">
        <v>27</v>
      </c>
      <c r="AX170" s="29" t="s">
        <v>28</v>
      </c>
      <c r="AY170" s="44">
        <f>INDEX(LINEST(AV165:AV184,$D165:$D184),1)</f>
        <v>-2.8001106036715382E-2</v>
      </c>
      <c r="AZ170" s="179">
        <f t="shared" si="43"/>
        <v>7819</v>
      </c>
      <c r="BA170" s="179">
        <f t="shared" si="44"/>
        <v>25.6</v>
      </c>
      <c r="BC170" s="199">
        <f t="shared" si="45"/>
        <v>8.456168489578463</v>
      </c>
      <c r="BD170" s="29" t="s">
        <v>27</v>
      </c>
      <c r="BE170" s="29" t="s">
        <v>28</v>
      </c>
      <c r="BF170" s="44">
        <f>INDEX(LINEST(BC165:BC184,$D165:$D184),1)</f>
        <v>-3.1102230967635813E-2</v>
      </c>
      <c r="BG170" s="179">
        <f t="shared" si="46"/>
        <v>7813</v>
      </c>
      <c r="BH170" s="179">
        <f t="shared" si="47"/>
        <v>27.556000000000001</v>
      </c>
      <c r="BJ170" s="199">
        <f t="shared" si="48"/>
        <v>8.3544389401148109</v>
      </c>
      <c r="BK170" s="29" t="s">
        <v>27</v>
      </c>
      <c r="BL170" s="29" t="s">
        <v>28</v>
      </c>
      <c r="BM170" s="44">
        <f>INDEX(LINEST(BJ165:BJ184,$D165:$D184),1)</f>
        <v>-3.4993442050879953E-2</v>
      </c>
      <c r="BN170" s="179">
        <f t="shared" si="49"/>
        <v>7805</v>
      </c>
      <c r="BO170" s="179">
        <f t="shared" si="50"/>
        <v>30.276</v>
      </c>
      <c r="BQ170" s="199">
        <f t="shared" si="51"/>
        <v>8.2411761504949599</v>
      </c>
      <c r="BR170" s="29" t="s">
        <v>27</v>
      </c>
      <c r="BS170" s="29" t="s">
        <v>28</v>
      </c>
      <c r="BT170" s="44">
        <f>INDEX(LINEST(BQ165:BQ184,$D165:$D184),1)</f>
        <v>-4.003052686399812E-2</v>
      </c>
      <c r="BU170" s="179">
        <f t="shared" si="52"/>
        <v>7794</v>
      </c>
      <c r="BV170" s="179">
        <f t="shared" si="53"/>
        <v>34.225000000000001</v>
      </c>
      <c r="BX170" s="199">
        <f t="shared" si="54"/>
        <v>8.1134266399436541</v>
      </c>
      <c r="BY170" s="29" t="s">
        <v>27</v>
      </c>
      <c r="BZ170" s="29" t="s">
        <v>28</v>
      </c>
      <c r="CA170" s="44">
        <f>INDEX(LINEST(BX165:BX184,$D165:$D184),1)</f>
        <v>-4.6829597147214477E-2</v>
      </c>
      <c r="CB170" s="179">
        <f t="shared" si="55"/>
        <v>7781</v>
      </c>
      <c r="CC170" s="179">
        <f t="shared" si="56"/>
        <v>39.204000000000001</v>
      </c>
      <c r="CE170" s="199">
        <f t="shared" si="57"/>
        <v>7.9669334984048401</v>
      </c>
      <c r="CF170" s="29" t="s">
        <v>27</v>
      </c>
      <c r="CG170" s="29" t="s">
        <v>28</v>
      </c>
      <c r="CH170" s="44">
        <f>INDEX(LINEST(CE165:CE184,$D165:$D184),1)</f>
        <v>-5.6572178959223729E-2</v>
      </c>
      <c r="CI170" s="179">
        <f t="shared" si="58"/>
        <v>7762</v>
      </c>
      <c r="CJ170" s="179">
        <f t="shared" si="59"/>
        <v>47.088999999999999</v>
      </c>
      <c r="CL170" s="199">
        <f t="shared" si="60"/>
        <v>7.7952349290021727</v>
      </c>
      <c r="CM170" s="29" t="s">
        <v>27</v>
      </c>
      <c r="CN170" s="29" t="s">
        <v>28</v>
      </c>
      <c r="CO170" s="44">
        <f>INDEX(LINEST(CL165:CL184,$D165:$D184),1)</f>
        <v>-7.1908368764183495E-2</v>
      </c>
      <c r="CP170" s="179">
        <f t="shared" si="61"/>
        <v>7732</v>
      </c>
      <c r="CQ170" s="179">
        <f t="shared" si="62"/>
        <v>61.009</v>
      </c>
      <c r="CS170" s="199">
        <f t="shared" si="63"/>
        <v>7.5878172199934273</v>
      </c>
      <c r="CT170" s="29" t="s">
        <v>27</v>
      </c>
      <c r="CU170" s="29" t="s">
        <v>28</v>
      </c>
      <c r="CV170" s="44">
        <f>INDEX(LINEST(CS165:CS184,$D165:$D184),1)</f>
        <v>-0.10072970864741092</v>
      </c>
      <c r="CW170" s="179">
        <f t="shared" si="64"/>
        <v>7681</v>
      </c>
      <c r="CX170" s="179">
        <f t="shared" si="65"/>
        <v>88.804000000000002</v>
      </c>
      <c r="CZ170" s="199">
        <f t="shared" si="66"/>
        <v>7.3258075025957732</v>
      </c>
      <c r="DA170" s="29" t="s">
        <v>27</v>
      </c>
      <c r="DB170" s="29" t="s">
        <v>28</v>
      </c>
      <c r="DC170" s="44">
        <f>INDEX(LINEST(CZ165:CZ184,$D165:$D184),1)</f>
        <v>-0.20086884081600326</v>
      </c>
      <c r="DD170" s="179">
        <f t="shared" si="67"/>
        <v>7528</v>
      </c>
      <c r="DE170" s="179">
        <f t="shared" si="68"/>
        <v>203.40100000000001</v>
      </c>
    </row>
    <row r="171" spans="1:109" ht="15" customHeight="1">
      <c r="A171" s="21">
        <f t="shared" si="22"/>
        <v>2000</v>
      </c>
      <c r="B171" s="176">
        <f t="shared" si="22"/>
        <v>7689</v>
      </c>
      <c r="C171" s="193">
        <f t="shared" si="23"/>
        <v>7.4289271948022719</v>
      </c>
      <c r="D171" s="22">
        <v>7</v>
      </c>
      <c r="H171" s="26"/>
      <c r="I171" s="179">
        <f t="shared" si="24"/>
        <v>7520</v>
      </c>
      <c r="J171" s="180">
        <f t="shared" si="25"/>
        <v>2.1979451164000521</v>
      </c>
      <c r="K171" s="179">
        <f t="shared" si="26"/>
        <v>28.561</v>
      </c>
      <c r="M171" s="199">
        <f t="shared" si="27"/>
        <v>8.9475460150321808</v>
      </c>
      <c r="N171" s="27"/>
      <c r="O171" s="27"/>
      <c r="P171" s="27"/>
      <c r="Q171" s="179">
        <f t="shared" si="28"/>
        <v>7707</v>
      </c>
      <c r="R171" s="179">
        <f t="shared" si="29"/>
        <v>0.32400000000000001</v>
      </c>
      <c r="T171" s="199">
        <f t="shared" si="30"/>
        <v>8.8082196651184077</v>
      </c>
      <c r="U171" s="27"/>
      <c r="V171" s="27"/>
      <c r="W171" s="27"/>
      <c r="X171" s="179">
        <f t="shared" si="31"/>
        <v>7701</v>
      </c>
      <c r="Y171" s="179">
        <f t="shared" si="32"/>
        <v>0.14399999999999999</v>
      </c>
      <c r="AA171" s="199">
        <f t="shared" si="33"/>
        <v>8.7377734603272827</v>
      </c>
      <c r="AB171" s="27"/>
      <c r="AC171" s="27"/>
      <c r="AD171" s="27"/>
      <c r="AE171" s="179">
        <f t="shared" si="34"/>
        <v>7697</v>
      </c>
      <c r="AF171" s="179">
        <f t="shared" si="35"/>
        <v>6.4000000000000001E-2</v>
      </c>
      <c r="AH171" s="199">
        <f t="shared" si="36"/>
        <v>8.6619859363177785</v>
      </c>
      <c r="AI171" s="27"/>
      <c r="AJ171" s="27"/>
      <c r="AK171" s="27"/>
      <c r="AL171" s="179">
        <f t="shared" si="37"/>
        <v>7692</v>
      </c>
      <c r="AM171" s="179">
        <f t="shared" si="38"/>
        <v>8.9999999999999993E-3</v>
      </c>
      <c r="AO171" s="199">
        <f t="shared" si="39"/>
        <v>8.5799801795150028</v>
      </c>
      <c r="AP171" s="27"/>
      <c r="AQ171" s="27"/>
      <c r="AR171" s="27"/>
      <c r="AS171" s="179">
        <f t="shared" si="40"/>
        <v>7687</v>
      </c>
      <c r="AT171" s="179">
        <f t="shared" si="41"/>
        <v>4.0000000000000001E-3</v>
      </c>
      <c r="AV171" s="199">
        <f t="shared" si="42"/>
        <v>8.4906438561827002</v>
      </c>
      <c r="AW171" s="27"/>
      <c r="AX171" s="27"/>
      <c r="AY171" s="27"/>
      <c r="AZ171" s="179">
        <f t="shared" si="43"/>
        <v>7681</v>
      </c>
      <c r="BA171" s="179">
        <f t="shared" si="44"/>
        <v>6.4000000000000001E-2</v>
      </c>
      <c r="BC171" s="199">
        <f t="shared" si="45"/>
        <v>8.3925365868166821</v>
      </c>
      <c r="BD171" s="27"/>
      <c r="BE171" s="27"/>
      <c r="BF171" s="27"/>
      <c r="BG171" s="179">
        <f t="shared" si="46"/>
        <v>7674</v>
      </c>
      <c r="BH171" s="179">
        <f t="shared" si="47"/>
        <v>0.22500000000000001</v>
      </c>
      <c r="BJ171" s="199">
        <f t="shared" si="48"/>
        <v>8.2837467471061306</v>
      </c>
      <c r="BK171" s="27"/>
      <c r="BL171" s="27"/>
      <c r="BM171" s="27"/>
      <c r="BN171" s="179">
        <f t="shared" si="49"/>
        <v>7665</v>
      </c>
      <c r="BO171" s="179">
        <f t="shared" si="50"/>
        <v>0.57599999999999996</v>
      </c>
      <c r="BQ171" s="199">
        <f t="shared" si="51"/>
        <v>8.1616604520562817</v>
      </c>
      <c r="BR171" s="27"/>
      <c r="BS171" s="27"/>
      <c r="BT171" s="27"/>
      <c r="BU171" s="179">
        <f t="shared" si="52"/>
        <v>7653</v>
      </c>
      <c r="BV171" s="179">
        <f t="shared" si="53"/>
        <v>1.296</v>
      </c>
      <c r="BX171" s="199">
        <f t="shared" si="54"/>
        <v>8.0225689469882546</v>
      </c>
      <c r="BY171" s="27"/>
      <c r="BZ171" s="27"/>
      <c r="CA171" s="27"/>
      <c r="CB171" s="179">
        <f t="shared" si="55"/>
        <v>7637</v>
      </c>
      <c r="CC171" s="179">
        <f t="shared" si="56"/>
        <v>2.7040000000000002</v>
      </c>
      <c r="CE171" s="199">
        <f t="shared" si="57"/>
        <v>7.8609563648763894</v>
      </c>
      <c r="CF171" s="27"/>
      <c r="CG171" s="27"/>
      <c r="CH171" s="27"/>
      <c r="CI171" s="179">
        <f t="shared" si="58"/>
        <v>7615</v>
      </c>
      <c r="CJ171" s="179">
        <f t="shared" si="59"/>
        <v>5.476</v>
      </c>
      <c r="CL171" s="199">
        <f t="shared" si="60"/>
        <v>7.668093709082406</v>
      </c>
      <c r="CM171" s="27"/>
      <c r="CN171" s="27"/>
      <c r="CO171" s="27"/>
      <c r="CP171" s="179">
        <f t="shared" si="61"/>
        <v>7581</v>
      </c>
      <c r="CQ171" s="179">
        <f t="shared" si="62"/>
        <v>11.664</v>
      </c>
      <c r="CS171" s="199">
        <f t="shared" si="63"/>
        <v>7.4289271948022719</v>
      </c>
      <c r="CT171" s="27"/>
      <c r="CU171" s="27"/>
      <c r="CV171" s="27"/>
      <c r="CW171" s="179">
        <f t="shared" si="64"/>
        <v>7520</v>
      </c>
      <c r="CX171" s="179">
        <f t="shared" si="65"/>
        <v>28.561</v>
      </c>
      <c r="CZ171" s="199">
        <f t="shared" si="66"/>
        <v>7.1139561095660344</v>
      </c>
      <c r="DA171" s="27"/>
      <c r="DB171" s="27"/>
      <c r="DC171" s="27"/>
      <c r="DD171" s="179">
        <f t="shared" si="67"/>
        <v>7334</v>
      </c>
      <c r="DE171" s="179">
        <f t="shared" si="68"/>
        <v>126.02500000000001</v>
      </c>
    </row>
    <row r="172" spans="1:109" ht="15" customHeight="1">
      <c r="A172" s="21">
        <f t="shared" si="22"/>
        <v>2001</v>
      </c>
      <c r="B172" s="176">
        <f t="shared" si="22"/>
        <v>7402</v>
      </c>
      <c r="C172" s="193">
        <f t="shared" si="23"/>
        <v>7.2420823592569619</v>
      </c>
      <c r="D172" s="22">
        <v>8</v>
      </c>
      <c r="E172" s="5" t="s">
        <v>29</v>
      </c>
      <c r="F172" s="45">
        <f>EXP(G169)</f>
        <v>3067.057410601175</v>
      </c>
      <c r="G172" s="27"/>
      <c r="H172" s="47"/>
      <c r="I172" s="179">
        <f t="shared" si="24"/>
        <v>7375</v>
      </c>
      <c r="J172" s="180">
        <f t="shared" si="25"/>
        <v>0.36476627938395029</v>
      </c>
      <c r="K172" s="179">
        <f t="shared" si="26"/>
        <v>0.72899999999999998</v>
      </c>
      <c r="M172" s="199">
        <f t="shared" si="27"/>
        <v>8.9095055129461009</v>
      </c>
      <c r="N172" s="29" t="s">
        <v>29</v>
      </c>
      <c r="O172" s="61">
        <f>EXP(P169)</f>
        <v>8702.6748569237898</v>
      </c>
      <c r="P172" s="27"/>
      <c r="Q172" s="179">
        <f t="shared" si="28"/>
        <v>7575</v>
      </c>
      <c r="R172" s="179">
        <f t="shared" si="29"/>
        <v>29.928999999999998</v>
      </c>
      <c r="T172" s="199">
        <f t="shared" si="30"/>
        <v>8.764365720529808</v>
      </c>
      <c r="U172" s="29" t="s">
        <v>29</v>
      </c>
      <c r="V172" s="61">
        <f>EXP(W169)</f>
        <v>7710.2112979656777</v>
      </c>
      <c r="W172" s="27"/>
      <c r="X172" s="179">
        <f t="shared" si="31"/>
        <v>7568</v>
      </c>
      <c r="Y172" s="179">
        <f t="shared" si="32"/>
        <v>27.556000000000001</v>
      </c>
      <c r="AA172" s="199">
        <f t="shared" si="33"/>
        <v>8.6906421697065941</v>
      </c>
      <c r="AB172" s="29" t="s">
        <v>29</v>
      </c>
      <c r="AC172" s="61">
        <f>EXP(AD169)</f>
        <v>7259.5965330030831</v>
      </c>
      <c r="AD172" s="27"/>
      <c r="AE172" s="179">
        <f t="shared" si="34"/>
        <v>7564</v>
      </c>
      <c r="AF172" s="179">
        <f t="shared" si="35"/>
        <v>26.244</v>
      </c>
      <c r="AH172" s="199">
        <f t="shared" si="36"/>
        <v>8.6110477668878609</v>
      </c>
      <c r="AI172" s="29" t="s">
        <v>29</v>
      </c>
      <c r="AJ172" s="61">
        <f>EXP(AK169)</f>
        <v>6809.8184849202444</v>
      </c>
      <c r="AK172" s="27"/>
      <c r="AL172" s="179">
        <f t="shared" si="37"/>
        <v>7559</v>
      </c>
      <c r="AM172" s="179">
        <f t="shared" si="38"/>
        <v>24.649000000000001</v>
      </c>
      <c r="AO172" s="199">
        <f t="shared" si="39"/>
        <v>8.5245659457456497</v>
      </c>
      <c r="AP172" s="29" t="s">
        <v>29</v>
      </c>
      <c r="AQ172" s="61">
        <f>EXP(AR169)</f>
        <v>6361.14061403492</v>
      </c>
      <c r="AR172" s="27"/>
      <c r="AS172" s="179">
        <f t="shared" si="40"/>
        <v>7554</v>
      </c>
      <c r="AT172" s="179">
        <f t="shared" si="41"/>
        <v>23.103999999999999</v>
      </c>
      <c r="AV172" s="199">
        <f t="shared" si="42"/>
        <v>8.4298908630134406</v>
      </c>
      <c r="AW172" s="29" t="s">
        <v>29</v>
      </c>
      <c r="AX172" s="61">
        <f>EXP(AY169)</f>
        <v>5913.9495386147637</v>
      </c>
      <c r="AY172" s="27"/>
      <c r="AZ172" s="179">
        <f t="shared" si="43"/>
        <v>7547</v>
      </c>
      <c r="BA172" s="179">
        <f t="shared" si="44"/>
        <v>21.024999999999999</v>
      </c>
      <c r="BC172" s="199">
        <f t="shared" si="45"/>
        <v>8.325306029752582</v>
      </c>
      <c r="BD172" s="29" t="s">
        <v>29</v>
      </c>
      <c r="BE172" s="61">
        <f>EXP(BF169)</f>
        <v>5468.8363557650482</v>
      </c>
      <c r="BF172" s="27"/>
      <c r="BG172" s="179">
        <f t="shared" si="46"/>
        <v>7539</v>
      </c>
      <c r="BH172" s="179">
        <f t="shared" si="47"/>
        <v>18.768999999999998</v>
      </c>
      <c r="BJ172" s="199">
        <f t="shared" si="48"/>
        <v>8.2084917517403806</v>
      </c>
      <c r="BK172" s="29" t="s">
        <v>29</v>
      </c>
      <c r="BL172" s="61">
        <f>EXP(BM169)</f>
        <v>5026.7521565489096</v>
      </c>
      <c r="BM172" s="27"/>
      <c r="BN172" s="179">
        <f t="shared" si="49"/>
        <v>7529</v>
      </c>
      <c r="BO172" s="179">
        <f t="shared" si="50"/>
        <v>16.129000000000001</v>
      </c>
      <c r="BQ172" s="199">
        <f t="shared" si="51"/>
        <v>8.0762045272390264</v>
      </c>
      <c r="BR172" s="29" t="s">
        <v>29</v>
      </c>
      <c r="BS172" s="61">
        <f>EXP(BT169)</f>
        <v>4589.3309702904317</v>
      </c>
      <c r="BT172" s="27"/>
      <c r="BU172" s="179">
        <f t="shared" si="52"/>
        <v>7517</v>
      </c>
      <c r="BV172" s="179">
        <f t="shared" si="53"/>
        <v>13.225</v>
      </c>
      <c r="BX172" s="199">
        <f t="shared" si="54"/>
        <v>7.9237103339692379</v>
      </c>
      <c r="BY172" s="29" t="s">
        <v>29</v>
      </c>
      <c r="BZ172" s="61">
        <f>EXP(CA169)</f>
        <v>4159.6370905386093</v>
      </c>
      <c r="CA172" s="27"/>
      <c r="CB172" s="179">
        <f t="shared" si="55"/>
        <v>7500</v>
      </c>
      <c r="CC172" s="179">
        <f t="shared" si="56"/>
        <v>9.6039999999999992</v>
      </c>
      <c r="CE172" s="199">
        <f t="shared" si="57"/>
        <v>7.7437032581737535</v>
      </c>
      <c r="CF172" s="29" t="s">
        <v>29</v>
      </c>
      <c r="CG172" s="61">
        <f>EXP(CH169)</f>
        <v>3744.1744748657188</v>
      </c>
      <c r="CH172" s="27"/>
      <c r="CI172" s="179">
        <f t="shared" si="58"/>
        <v>7476</v>
      </c>
      <c r="CJ172" s="179">
        <f t="shared" si="59"/>
        <v>5.476</v>
      </c>
      <c r="CL172" s="199">
        <f t="shared" si="60"/>
        <v>7.5240214152061249</v>
      </c>
      <c r="CM172" s="29" t="s">
        <v>29</v>
      </c>
      <c r="CN172" s="61">
        <f>EXP(CO169)</f>
        <v>3359.6604039582157</v>
      </c>
      <c r="CO172" s="27"/>
      <c r="CP172" s="179">
        <f t="shared" si="61"/>
        <v>7440</v>
      </c>
      <c r="CQ172" s="179">
        <f t="shared" si="62"/>
        <v>1.444</v>
      </c>
      <c r="CS172" s="199">
        <f t="shared" si="63"/>
        <v>7.2420823592569619</v>
      </c>
      <c r="CT172" s="29" t="s">
        <v>29</v>
      </c>
      <c r="CU172" s="61">
        <f>EXP(CV169)</f>
        <v>3067.057410601175</v>
      </c>
      <c r="CV172" s="27"/>
      <c r="CW172" s="179">
        <f t="shared" si="64"/>
        <v>7375</v>
      </c>
      <c r="CX172" s="179">
        <f t="shared" si="65"/>
        <v>0.72899999999999998</v>
      </c>
      <c r="CZ172" s="199">
        <f t="shared" si="66"/>
        <v>6.8480052745763631</v>
      </c>
      <c r="DA172" s="29" t="s">
        <v>29</v>
      </c>
      <c r="DB172" s="61">
        <f>EXP(DC169)</f>
        <v>3564.5702231165069</v>
      </c>
      <c r="DC172" s="27"/>
      <c r="DD172" s="179">
        <f t="shared" si="67"/>
        <v>7175</v>
      </c>
      <c r="DE172" s="179">
        <f t="shared" si="68"/>
        <v>51.529000000000003</v>
      </c>
    </row>
    <row r="173" spans="1:109" ht="15" customHeight="1">
      <c r="A173" s="21">
        <f t="shared" si="22"/>
        <v>2002</v>
      </c>
      <c r="B173" s="176">
        <f t="shared" si="22"/>
        <v>7132</v>
      </c>
      <c r="C173" s="193">
        <f t="shared" si="23"/>
        <v>7.0273145140397766</v>
      </c>
      <c r="D173" s="22">
        <v>9</v>
      </c>
      <c r="E173" s="5" t="s">
        <v>30</v>
      </c>
      <c r="F173" s="46">
        <f>EXP(G170)-1</f>
        <v>-9.5822608809546628E-2</v>
      </c>
      <c r="G173" s="27"/>
      <c r="H173" s="47"/>
      <c r="I173" s="179">
        <f t="shared" si="24"/>
        <v>7244</v>
      </c>
      <c r="J173" s="180">
        <f t="shared" si="25"/>
        <v>1.5703869882220975</v>
      </c>
      <c r="K173" s="179">
        <f t="shared" si="26"/>
        <v>12.544</v>
      </c>
      <c r="M173" s="199">
        <f t="shared" si="27"/>
        <v>8.8723469789830318</v>
      </c>
      <c r="N173" s="29" t="s">
        <v>30</v>
      </c>
      <c r="O173" s="62">
        <f>EXP(P170)-1</f>
        <v>-1.7204617500764408E-2</v>
      </c>
      <c r="P173" s="27"/>
      <c r="Q173" s="179">
        <f t="shared" si="28"/>
        <v>7444</v>
      </c>
      <c r="R173" s="179">
        <f t="shared" si="29"/>
        <v>97.343999999999994</v>
      </c>
      <c r="T173" s="199">
        <f t="shared" si="30"/>
        <v>8.7212762399917043</v>
      </c>
      <c r="U173" s="29" t="s">
        <v>30</v>
      </c>
      <c r="V173" s="62">
        <f>EXP(W170)-1</f>
        <v>-1.9851048325602139E-2</v>
      </c>
      <c r="W173" s="27"/>
      <c r="X173" s="179">
        <f t="shared" si="31"/>
        <v>7437</v>
      </c>
      <c r="Y173" s="179">
        <f t="shared" si="32"/>
        <v>93.025000000000006</v>
      </c>
      <c r="AA173" s="199">
        <f t="shared" si="33"/>
        <v>8.6441782031707266</v>
      </c>
      <c r="AB173" s="29" t="s">
        <v>30</v>
      </c>
      <c r="AC173" s="62">
        <f>EXP(AD170)-1</f>
        <v>-2.1347550943290772E-2</v>
      </c>
      <c r="AD173" s="27"/>
      <c r="AE173" s="179">
        <f t="shared" si="34"/>
        <v>7433</v>
      </c>
      <c r="AF173" s="179">
        <f t="shared" si="35"/>
        <v>90.600999999999999</v>
      </c>
      <c r="AH173" s="199">
        <f t="shared" si="36"/>
        <v>8.5606357492590739</v>
      </c>
      <c r="AI173" s="29" t="s">
        <v>30</v>
      </c>
      <c r="AJ173" s="62">
        <f>EXP(AK170)-1</f>
        <v>-2.3090637537660386E-2</v>
      </c>
      <c r="AK173" s="27"/>
      <c r="AL173" s="179">
        <f t="shared" si="37"/>
        <v>7429</v>
      </c>
      <c r="AM173" s="179">
        <f t="shared" si="38"/>
        <v>88.209000000000003</v>
      </c>
      <c r="AO173" s="199">
        <f t="shared" si="39"/>
        <v>8.4694724552048264</v>
      </c>
      <c r="AP173" s="29" t="s">
        <v>30</v>
      </c>
      <c r="AQ173" s="62">
        <f>EXP(AR170)-1</f>
        <v>-2.5147530644356153E-2</v>
      </c>
      <c r="AR173" s="27"/>
      <c r="AS173" s="179">
        <f t="shared" si="40"/>
        <v>7423</v>
      </c>
      <c r="AT173" s="179">
        <f t="shared" si="41"/>
        <v>84.680999999999997</v>
      </c>
      <c r="AV173" s="199">
        <f t="shared" si="42"/>
        <v>8.3691571125888338</v>
      </c>
      <c r="AW173" s="29" t="s">
        <v>30</v>
      </c>
      <c r="AX173" s="62">
        <f>EXP(AY170)-1</f>
        <v>-2.7612708695393673E-2</v>
      </c>
      <c r="AY173" s="27"/>
      <c r="AZ173" s="179">
        <f t="shared" si="43"/>
        <v>7417</v>
      </c>
      <c r="BA173" s="179">
        <f t="shared" si="44"/>
        <v>81.224999999999994</v>
      </c>
      <c r="BC173" s="199">
        <f t="shared" si="45"/>
        <v>8.2576449582082283</v>
      </c>
      <c r="BD173" s="29" t="s">
        <v>30</v>
      </c>
      <c r="BE173" s="62">
        <f>EXP(BF170)-1</f>
        <v>-3.0623532284004162E-2</v>
      </c>
      <c r="BF173" s="27"/>
      <c r="BG173" s="179">
        <f t="shared" si="46"/>
        <v>7409</v>
      </c>
      <c r="BH173" s="179">
        <f t="shared" si="47"/>
        <v>76.728999999999999</v>
      </c>
      <c r="BJ173" s="199">
        <f t="shared" si="48"/>
        <v>8.1321187729558062</v>
      </c>
      <c r="BK173" s="29" t="s">
        <v>30</v>
      </c>
      <c r="BL173" s="62">
        <f>EXP(BM170)-1</f>
        <v>-3.4388251330479847E-2</v>
      </c>
      <c r="BM173" s="27"/>
      <c r="BN173" s="179">
        <f t="shared" si="49"/>
        <v>7399</v>
      </c>
      <c r="BO173" s="179">
        <f t="shared" si="50"/>
        <v>71.289000000000001</v>
      </c>
      <c r="BQ173" s="199">
        <f t="shared" si="51"/>
        <v>7.9885429827376946</v>
      </c>
      <c r="BR173" s="29" t="s">
        <v>30</v>
      </c>
      <c r="BS173" s="62">
        <f>EXP(BT170)-1</f>
        <v>-3.9239890288546464E-2</v>
      </c>
      <c r="BT173" s="27"/>
      <c r="BU173" s="179">
        <f t="shared" si="52"/>
        <v>7386</v>
      </c>
      <c r="BV173" s="179">
        <f t="shared" si="53"/>
        <v>64.516000000000005</v>
      </c>
      <c r="BX173" s="199">
        <f t="shared" si="54"/>
        <v>7.8208408799073439</v>
      </c>
      <c r="BY173" s="29" t="s">
        <v>30</v>
      </c>
      <c r="BZ173" s="62">
        <f>EXP(CA170)-1</f>
        <v>-4.5750009342504949E-2</v>
      </c>
      <c r="CA173" s="27"/>
      <c r="CB173" s="179">
        <f t="shared" si="55"/>
        <v>7369</v>
      </c>
      <c r="CC173" s="179">
        <f t="shared" si="56"/>
        <v>56.168999999999997</v>
      </c>
      <c r="CE173" s="199">
        <f t="shared" si="57"/>
        <v>7.6192334162268054</v>
      </c>
      <c r="CF173" s="29" t="s">
        <v>30</v>
      </c>
      <c r="CG173" s="62">
        <f>EXP(CH170)-1</f>
        <v>-5.5001726958355812E-2</v>
      </c>
      <c r="CH173" s="27"/>
      <c r="CI173" s="179">
        <f t="shared" si="58"/>
        <v>7345</v>
      </c>
      <c r="CJ173" s="179">
        <f t="shared" si="59"/>
        <v>45.369</v>
      </c>
      <c r="CL173" s="199">
        <f t="shared" si="60"/>
        <v>7.3664451483275988</v>
      </c>
      <c r="CM173" s="29" t="s">
        <v>30</v>
      </c>
      <c r="CN173" s="62">
        <f>EXP(CO170)-1</f>
        <v>-6.9383834586225768E-2</v>
      </c>
      <c r="CO173" s="27"/>
      <c r="CP173" s="179">
        <f t="shared" si="61"/>
        <v>7309</v>
      </c>
      <c r="CQ173" s="179">
        <f t="shared" si="62"/>
        <v>31.329000000000001</v>
      </c>
      <c r="CS173" s="199">
        <f t="shared" si="63"/>
        <v>7.0273145140397766</v>
      </c>
      <c r="CT173" s="29" t="s">
        <v>30</v>
      </c>
      <c r="CU173" s="62">
        <f>EXP(CV170)-1</f>
        <v>-9.5822608809546628E-2</v>
      </c>
      <c r="CV173" s="27"/>
      <c r="CW173" s="179">
        <f t="shared" si="64"/>
        <v>7244</v>
      </c>
      <c r="CX173" s="179">
        <f t="shared" si="65"/>
        <v>12.544</v>
      </c>
      <c r="CZ173" s="199">
        <f t="shared" si="66"/>
        <v>6.5102583405231496</v>
      </c>
      <c r="DA173" s="29" t="s">
        <v>30</v>
      </c>
      <c r="DB173" s="62">
        <f>EXP(DC170)-1</f>
        <v>-0.18198028468356564</v>
      </c>
      <c r="DC173" s="27"/>
      <c r="DD173" s="179">
        <f t="shared" si="67"/>
        <v>7045</v>
      </c>
      <c r="DE173" s="179">
        <f t="shared" si="68"/>
        <v>7.569</v>
      </c>
    </row>
    <row r="174" spans="1:109" ht="15" customHeight="1">
      <c r="A174" s="21">
        <f t="shared" si="22"/>
        <v>2003</v>
      </c>
      <c r="B174" s="176">
        <f t="shared" si="22"/>
        <v>6859</v>
      </c>
      <c r="C174" s="193">
        <f t="shared" si="23"/>
        <v>6.7499311937885702</v>
      </c>
      <c r="D174" s="22">
        <v>10</v>
      </c>
      <c r="G174" s="48"/>
      <c r="H174" s="47"/>
      <c r="I174" s="179">
        <f t="shared" si="24"/>
        <v>7125</v>
      </c>
      <c r="J174" s="180">
        <f t="shared" si="25"/>
        <v>3.8781163434903045</v>
      </c>
      <c r="K174" s="179">
        <f t="shared" si="26"/>
        <v>70.756</v>
      </c>
      <c r="M174" s="199">
        <f t="shared" si="27"/>
        <v>8.8333169374993208</v>
      </c>
      <c r="N174" s="27"/>
      <c r="O174" s="27"/>
      <c r="P174" s="48"/>
      <c r="Q174" s="179">
        <f t="shared" si="28"/>
        <v>7316</v>
      </c>
      <c r="R174" s="179">
        <f t="shared" si="29"/>
        <v>208.84899999999999</v>
      </c>
      <c r="T174" s="199">
        <f t="shared" si="30"/>
        <v>8.675734219544788</v>
      </c>
      <c r="U174" s="27"/>
      <c r="V174" s="27"/>
      <c r="W174" s="48"/>
      <c r="X174" s="179">
        <f t="shared" si="31"/>
        <v>7309</v>
      </c>
      <c r="Y174" s="179">
        <f t="shared" si="32"/>
        <v>202.5</v>
      </c>
      <c r="AA174" s="199">
        <f t="shared" si="33"/>
        <v>8.5948946990800899</v>
      </c>
      <c r="AB174" s="27"/>
      <c r="AC174" s="27"/>
      <c r="AD174" s="48"/>
      <c r="AE174" s="179">
        <f t="shared" si="34"/>
        <v>7306</v>
      </c>
      <c r="AF174" s="179">
        <f t="shared" si="35"/>
        <v>199.809</v>
      </c>
      <c r="AH174" s="199">
        <f t="shared" si="36"/>
        <v>8.5069408149518857</v>
      </c>
      <c r="AI174" s="27"/>
      <c r="AJ174" s="27"/>
      <c r="AK174" s="48"/>
      <c r="AL174" s="179">
        <f t="shared" si="37"/>
        <v>7301</v>
      </c>
      <c r="AM174" s="179">
        <f t="shared" si="38"/>
        <v>195.364</v>
      </c>
      <c r="AO174" s="199">
        <f t="shared" si="39"/>
        <v>8.4104984527452746</v>
      </c>
      <c r="AP174" s="27"/>
      <c r="AQ174" s="27"/>
      <c r="AR174" s="48"/>
      <c r="AS174" s="179">
        <f t="shared" si="40"/>
        <v>7296</v>
      </c>
      <c r="AT174" s="179">
        <f t="shared" si="41"/>
        <v>190.96899999999999</v>
      </c>
      <c r="AV174" s="199">
        <f t="shared" si="42"/>
        <v>8.3037524155634124</v>
      </c>
      <c r="AW174" s="27"/>
      <c r="AX174" s="27"/>
      <c r="AY174" s="48"/>
      <c r="AZ174" s="179">
        <f t="shared" si="43"/>
        <v>7290</v>
      </c>
      <c r="BA174" s="179">
        <f t="shared" si="44"/>
        <v>185.761</v>
      </c>
      <c r="BC174" s="199">
        <f t="shared" si="45"/>
        <v>8.1842347740948203</v>
      </c>
      <c r="BD174" s="27"/>
      <c r="BE174" s="27"/>
      <c r="BF174" s="48"/>
      <c r="BG174" s="179">
        <f t="shared" si="46"/>
        <v>7282</v>
      </c>
      <c r="BH174" s="179">
        <f t="shared" si="47"/>
        <v>178.929</v>
      </c>
      <c r="BJ174" s="199">
        <f t="shared" si="48"/>
        <v>8.0484687436688827</v>
      </c>
      <c r="BK174" s="27"/>
      <c r="BL174" s="27"/>
      <c r="BM174" s="48"/>
      <c r="BN174" s="179">
        <f t="shared" si="49"/>
        <v>7273</v>
      </c>
      <c r="BO174" s="179">
        <f t="shared" si="50"/>
        <v>171.39599999999999</v>
      </c>
      <c r="BQ174" s="199">
        <f t="shared" si="51"/>
        <v>7.8913307576618887</v>
      </c>
      <c r="BR174" s="27"/>
      <c r="BS174" s="27"/>
      <c r="BT174" s="48"/>
      <c r="BU174" s="179">
        <f t="shared" si="52"/>
        <v>7260</v>
      </c>
      <c r="BV174" s="179">
        <f t="shared" si="53"/>
        <v>160.80099999999999</v>
      </c>
      <c r="BX174" s="199">
        <f t="shared" si="54"/>
        <v>7.7048119229325938</v>
      </c>
      <c r="BY174" s="27"/>
      <c r="BZ174" s="27"/>
      <c r="CA174" s="48"/>
      <c r="CB174" s="179">
        <f t="shared" si="55"/>
        <v>7244</v>
      </c>
      <c r="CC174" s="179">
        <f t="shared" si="56"/>
        <v>148.22499999999999</v>
      </c>
      <c r="CE174" s="199">
        <f t="shared" si="57"/>
        <v>7.4753392365667368</v>
      </c>
      <c r="CF174" s="27"/>
      <c r="CG174" s="27"/>
      <c r="CH174" s="48"/>
      <c r="CI174" s="179">
        <f t="shared" si="58"/>
        <v>7222</v>
      </c>
      <c r="CJ174" s="179">
        <f t="shared" si="59"/>
        <v>131.76900000000001</v>
      </c>
      <c r="CL174" s="199">
        <f t="shared" si="60"/>
        <v>7.1770187659099003</v>
      </c>
      <c r="CM174" s="27"/>
      <c r="CN174" s="27"/>
      <c r="CO174" s="48"/>
      <c r="CP174" s="179">
        <f t="shared" si="61"/>
        <v>7187</v>
      </c>
      <c r="CQ174" s="179">
        <f t="shared" si="62"/>
        <v>107.584</v>
      </c>
      <c r="CS174" s="199">
        <f t="shared" si="63"/>
        <v>6.7499311937885702</v>
      </c>
      <c r="CT174" s="27"/>
      <c r="CU174" s="27"/>
      <c r="CV174" s="48"/>
      <c r="CW174" s="179">
        <f t="shared" si="64"/>
        <v>7125</v>
      </c>
      <c r="CX174" s="179">
        <f t="shared" si="65"/>
        <v>70.756</v>
      </c>
      <c r="CZ174" s="199">
        <f t="shared" si="66"/>
        <v>5.9889614168898637</v>
      </c>
      <c r="DA174" s="27"/>
      <c r="DB174" s="27"/>
      <c r="DC174" s="48"/>
      <c r="DD174" s="179">
        <f t="shared" si="67"/>
        <v>6938</v>
      </c>
      <c r="DE174" s="179">
        <f t="shared" si="68"/>
        <v>6.2409999999999997</v>
      </c>
    </row>
    <row r="175" spans="1:109" ht="15" customHeight="1">
      <c r="A175" s="21">
        <f t="shared" si="22"/>
        <v>2004</v>
      </c>
      <c r="B175" s="176">
        <f t="shared" si="22"/>
        <v>6819</v>
      </c>
      <c r="C175" s="193">
        <f t="shared" si="23"/>
        <v>6.70196036600254</v>
      </c>
      <c r="D175" s="22">
        <v>11</v>
      </c>
      <c r="E175" s="347" t="s">
        <v>7</v>
      </c>
      <c r="F175" s="348"/>
      <c r="G175" s="357">
        <f>I164</f>
        <v>0.95802948286086942</v>
      </c>
      <c r="H175" s="358"/>
      <c r="I175" s="179">
        <f t="shared" si="24"/>
        <v>7018</v>
      </c>
      <c r="J175" s="180">
        <f t="shared" si="25"/>
        <v>2.9183164686904242</v>
      </c>
      <c r="K175" s="179">
        <f t="shared" si="26"/>
        <v>39.600999999999999</v>
      </c>
      <c r="M175" s="199">
        <f t="shared" si="27"/>
        <v>8.8274681125206538</v>
      </c>
      <c r="N175" s="23" t="s">
        <v>36</v>
      </c>
      <c r="O175" s="44">
        <f>Q164</f>
        <v>0.88456861322872593</v>
      </c>
      <c r="P175" s="48"/>
      <c r="Q175" s="179">
        <f t="shared" si="28"/>
        <v>7190</v>
      </c>
      <c r="R175" s="179">
        <f t="shared" si="29"/>
        <v>137.64099999999999</v>
      </c>
      <c r="T175" s="199">
        <f t="shared" si="30"/>
        <v>8.66888370465667</v>
      </c>
      <c r="U175" s="23" t="s">
        <v>36</v>
      </c>
      <c r="V175" s="44">
        <f>X164</f>
        <v>0.88848371047550689</v>
      </c>
      <c r="W175" s="48"/>
      <c r="X175" s="179">
        <f t="shared" si="31"/>
        <v>7184</v>
      </c>
      <c r="Y175" s="179">
        <f t="shared" si="32"/>
        <v>133.22499999999999</v>
      </c>
      <c r="AA175" s="199">
        <f t="shared" si="33"/>
        <v>8.5874652444015691</v>
      </c>
      <c r="AB175" s="23" t="s">
        <v>36</v>
      </c>
      <c r="AC175" s="44">
        <f>AE164</f>
        <v>0.89058654657591907</v>
      </c>
      <c r="AD175" s="48"/>
      <c r="AE175" s="179">
        <f t="shared" si="34"/>
        <v>7181</v>
      </c>
      <c r="AF175" s="179">
        <f t="shared" si="35"/>
        <v>131.04400000000001</v>
      </c>
      <c r="AH175" s="199">
        <f t="shared" si="36"/>
        <v>8.498825534058053</v>
      </c>
      <c r="AI175" s="23" t="s">
        <v>36</v>
      </c>
      <c r="AJ175" s="44">
        <f>AL164</f>
        <v>0.89309751173831575</v>
      </c>
      <c r="AK175" s="48"/>
      <c r="AL175" s="179">
        <f t="shared" si="37"/>
        <v>7177</v>
      </c>
      <c r="AM175" s="179">
        <f t="shared" si="38"/>
        <v>128.16399999999999</v>
      </c>
      <c r="AO175" s="199">
        <f t="shared" si="39"/>
        <v>8.4015578478173136</v>
      </c>
      <c r="AP175" s="23" t="s">
        <v>36</v>
      </c>
      <c r="AQ175" s="44">
        <f>AS164</f>
        <v>0.89599141465371823</v>
      </c>
      <c r="AR175" s="48"/>
      <c r="AS175" s="179">
        <f t="shared" si="40"/>
        <v>7172</v>
      </c>
      <c r="AT175" s="179">
        <f t="shared" si="41"/>
        <v>124.60899999999999</v>
      </c>
      <c r="AV175" s="199">
        <f t="shared" si="42"/>
        <v>8.2937996088468182</v>
      </c>
      <c r="AW175" s="23" t="s">
        <v>36</v>
      </c>
      <c r="AX175" s="44">
        <f>AZ164</f>
        <v>0.8993657353909289</v>
      </c>
      <c r="AY175" s="48"/>
      <c r="AZ175" s="179">
        <f t="shared" si="43"/>
        <v>7166</v>
      </c>
      <c r="BA175" s="179">
        <f t="shared" si="44"/>
        <v>120.40900000000001</v>
      </c>
      <c r="BC175" s="199">
        <f t="shared" si="45"/>
        <v>8.1730113117249719</v>
      </c>
      <c r="BD175" s="23" t="s">
        <v>36</v>
      </c>
      <c r="BE175" s="44">
        <f>BG164</f>
        <v>0.90343738144816854</v>
      </c>
      <c r="BF175" s="48"/>
      <c r="BG175" s="179">
        <f t="shared" si="46"/>
        <v>7159</v>
      </c>
      <c r="BH175" s="179">
        <f t="shared" si="47"/>
        <v>115.6</v>
      </c>
      <c r="BJ175" s="199">
        <f t="shared" si="48"/>
        <v>8.035602692918582</v>
      </c>
      <c r="BK175" s="23" t="s">
        <v>36</v>
      </c>
      <c r="BL175" s="44">
        <f>BN164</f>
        <v>0.90827860670761063</v>
      </c>
      <c r="BM175" s="48"/>
      <c r="BN175" s="179">
        <f t="shared" si="49"/>
        <v>7151</v>
      </c>
      <c r="BO175" s="179">
        <f t="shared" si="50"/>
        <v>110.224</v>
      </c>
      <c r="BQ175" s="199">
        <f t="shared" si="51"/>
        <v>7.876258882303226</v>
      </c>
      <c r="BR175" s="23" t="s">
        <v>36</v>
      </c>
      <c r="BS175" s="44">
        <f>BU164</f>
        <v>0.91429946348942226</v>
      </c>
      <c r="BT175" s="48"/>
      <c r="BU175" s="179">
        <f t="shared" si="52"/>
        <v>7140</v>
      </c>
      <c r="BV175" s="179">
        <f t="shared" si="53"/>
        <v>103.041</v>
      </c>
      <c r="BX175" s="199">
        <f t="shared" si="54"/>
        <v>7.6866213349446202</v>
      </c>
      <c r="BY175" s="23" t="s">
        <v>36</v>
      </c>
      <c r="BZ175" s="44">
        <f>CB164</f>
        <v>0.92186500433548524</v>
      </c>
      <c r="CA175" s="48"/>
      <c r="CB175" s="179">
        <f t="shared" si="55"/>
        <v>7125</v>
      </c>
      <c r="CC175" s="179">
        <f t="shared" si="56"/>
        <v>93.635999999999996</v>
      </c>
      <c r="CE175" s="199">
        <f t="shared" si="57"/>
        <v>7.4524024512236382</v>
      </c>
      <c r="CF175" s="23" t="s">
        <v>36</v>
      </c>
      <c r="CG175" s="44">
        <f>CI164</f>
        <v>0.93145403972720564</v>
      </c>
      <c r="CH175" s="48"/>
      <c r="CI175" s="179">
        <f t="shared" si="58"/>
        <v>7105</v>
      </c>
      <c r="CJ175" s="179">
        <f t="shared" si="59"/>
        <v>81.796000000000006</v>
      </c>
      <c r="CL175" s="199">
        <f t="shared" si="60"/>
        <v>7.1459844677143876</v>
      </c>
      <c r="CM175" s="23" t="s">
        <v>36</v>
      </c>
      <c r="CN175" s="44">
        <f>CP164</f>
        <v>0.94386158147708166</v>
      </c>
      <c r="CO175" s="48"/>
      <c r="CP175" s="179">
        <f t="shared" si="61"/>
        <v>7073</v>
      </c>
      <c r="CQ175" s="179">
        <f t="shared" si="62"/>
        <v>64.516000000000005</v>
      </c>
      <c r="CS175" s="199">
        <f t="shared" si="63"/>
        <v>6.70196036600254</v>
      </c>
      <c r="CT175" s="23" t="s">
        <v>36</v>
      </c>
      <c r="CU175" s="44">
        <f>CW164</f>
        <v>0.95802948286086942</v>
      </c>
      <c r="CV175" s="48"/>
      <c r="CW175" s="179">
        <f t="shared" si="64"/>
        <v>7018</v>
      </c>
      <c r="CX175" s="179">
        <f t="shared" si="65"/>
        <v>39.600999999999999</v>
      </c>
      <c r="CZ175" s="199">
        <f t="shared" si="66"/>
        <v>5.8833223884882786</v>
      </c>
      <c r="DA175" s="23" t="s">
        <v>36</v>
      </c>
      <c r="DB175" s="44">
        <f>DD164</f>
        <v>0.93055391934932574</v>
      </c>
      <c r="DC175" s="48"/>
      <c r="DD175" s="179">
        <f t="shared" si="67"/>
        <v>6851</v>
      </c>
      <c r="DE175" s="179">
        <f t="shared" si="68"/>
        <v>1.024</v>
      </c>
    </row>
    <row r="176" spans="1:109" ht="15" customHeight="1">
      <c r="A176" s="21">
        <f t="shared" si="22"/>
        <v>2005</v>
      </c>
      <c r="B176" s="176">
        <f t="shared" si="22"/>
        <v>6753</v>
      </c>
      <c r="C176" s="193">
        <f t="shared" si="23"/>
        <v>6.6174029779744776</v>
      </c>
      <c r="D176" s="22">
        <v>12</v>
      </c>
      <c r="E176" s="347" t="s">
        <v>8</v>
      </c>
      <c r="F176" s="348"/>
      <c r="G176" s="355">
        <f>SUM(K165:K184)</f>
        <v>727.53199999999993</v>
      </c>
      <c r="H176" s="356"/>
      <c r="I176" s="179">
        <f t="shared" si="24"/>
        <v>6921</v>
      </c>
      <c r="J176" s="180">
        <f t="shared" si="25"/>
        <v>2.4877832074633495</v>
      </c>
      <c r="K176" s="179">
        <f t="shared" si="26"/>
        <v>28.224</v>
      </c>
      <c r="M176" s="199">
        <f t="shared" si="27"/>
        <v>8.8177421295748424</v>
      </c>
      <c r="N176" s="23" t="s">
        <v>37</v>
      </c>
      <c r="O176" s="201">
        <f>SUM(R165:R184)</f>
        <v>1533.2379999999998</v>
      </c>
      <c r="P176" s="47"/>
      <c r="Q176" s="179">
        <f t="shared" si="28"/>
        <v>7067</v>
      </c>
      <c r="R176" s="179">
        <f t="shared" si="29"/>
        <v>98.596000000000004</v>
      </c>
      <c r="T176" s="199">
        <f t="shared" si="30"/>
        <v>8.657476736863293</v>
      </c>
      <c r="U176" s="23" t="s">
        <v>37</v>
      </c>
      <c r="V176" s="201">
        <f>SUM(Y165:Y184)</f>
        <v>1488.1679999999999</v>
      </c>
      <c r="W176" s="47"/>
      <c r="X176" s="179">
        <f t="shared" si="31"/>
        <v>7061</v>
      </c>
      <c r="Y176" s="179">
        <f t="shared" si="32"/>
        <v>94.864000000000004</v>
      </c>
      <c r="AA176" s="199">
        <f t="shared" si="33"/>
        <v>8.5750846698320142</v>
      </c>
      <c r="AB176" s="23" t="s">
        <v>37</v>
      </c>
      <c r="AC176" s="201">
        <f>SUM(AF165:AF184)</f>
        <v>1464.2320000000002</v>
      </c>
      <c r="AD176" s="47"/>
      <c r="AE176" s="179">
        <f t="shared" si="34"/>
        <v>7058</v>
      </c>
      <c r="AF176" s="179">
        <f t="shared" si="35"/>
        <v>93.025000000000006</v>
      </c>
      <c r="AH176" s="199">
        <f t="shared" si="36"/>
        <v>8.4852896424032291</v>
      </c>
      <c r="AI176" s="23" t="s">
        <v>37</v>
      </c>
      <c r="AJ176" s="201">
        <f>SUM(AM165:AM184)</f>
        <v>1436.0750000000003</v>
      </c>
      <c r="AK176" s="47"/>
      <c r="AL176" s="179">
        <f t="shared" si="37"/>
        <v>7055</v>
      </c>
      <c r="AM176" s="179">
        <f t="shared" si="38"/>
        <v>91.203999999999994</v>
      </c>
      <c r="AO176" s="199">
        <f t="shared" si="39"/>
        <v>8.3866288213951208</v>
      </c>
      <c r="AP176" s="23" t="s">
        <v>37</v>
      </c>
      <c r="AQ176" s="201">
        <f>SUM(AT165:AT184)</f>
        <v>1403.8240000000001</v>
      </c>
      <c r="AR176" s="47"/>
      <c r="AS176" s="179">
        <f t="shared" si="40"/>
        <v>7051</v>
      </c>
      <c r="AT176" s="179">
        <f t="shared" si="41"/>
        <v>88.804000000000002</v>
      </c>
      <c r="AV176" s="199">
        <f t="shared" si="42"/>
        <v>8.2771577724318099</v>
      </c>
      <c r="AW176" s="23" t="s">
        <v>37</v>
      </c>
      <c r="AX176" s="201">
        <f>SUM(BA165:BA184)</f>
        <v>1366.7169999999999</v>
      </c>
      <c r="AY176" s="47"/>
      <c r="AZ176" s="179">
        <f t="shared" si="43"/>
        <v>7046</v>
      </c>
      <c r="BA176" s="179">
        <f t="shared" si="44"/>
        <v>85.849000000000004</v>
      </c>
      <c r="BC176" s="199">
        <f t="shared" si="45"/>
        <v>8.1542126949142286</v>
      </c>
      <c r="BD176" s="23" t="s">
        <v>37</v>
      </c>
      <c r="BE176" s="201">
        <f>SUM(BH165:BH184)</f>
        <v>1322.2470000000001</v>
      </c>
      <c r="BF176" s="47"/>
      <c r="BG176" s="179">
        <f t="shared" si="46"/>
        <v>7040</v>
      </c>
      <c r="BH176" s="179">
        <f t="shared" si="47"/>
        <v>82.369</v>
      </c>
      <c r="BJ176" s="199">
        <f t="shared" si="48"/>
        <v>8.0140049947794587</v>
      </c>
      <c r="BK176" s="23" t="s">
        <v>37</v>
      </c>
      <c r="BL176" s="201">
        <f>SUM(BO165:BO184)</f>
        <v>1270.1969999999999</v>
      </c>
      <c r="BM176" s="47"/>
      <c r="BN176" s="179">
        <f t="shared" si="49"/>
        <v>7033</v>
      </c>
      <c r="BO176" s="179">
        <f t="shared" si="50"/>
        <v>78.400000000000006</v>
      </c>
      <c r="BQ176" s="199">
        <f t="shared" si="51"/>
        <v>7.850882664809852</v>
      </c>
      <c r="BR176" s="23" t="s">
        <v>37</v>
      </c>
      <c r="BS176" s="201">
        <f>SUM(BV165:BV184)</f>
        <v>1206.623</v>
      </c>
      <c r="BT176" s="47"/>
      <c r="BU176" s="179">
        <f t="shared" si="52"/>
        <v>7024</v>
      </c>
      <c r="BV176" s="179">
        <f t="shared" si="53"/>
        <v>73.441000000000003</v>
      </c>
      <c r="BX176" s="199">
        <f t="shared" si="54"/>
        <v>7.6558640176160564</v>
      </c>
      <c r="BY176" s="23" t="s">
        <v>37</v>
      </c>
      <c r="BZ176" s="201">
        <f>SUM(CC165:CC184)</f>
        <v>1127.298</v>
      </c>
      <c r="CA176" s="47"/>
      <c r="CB176" s="179">
        <f t="shared" si="55"/>
        <v>7011</v>
      </c>
      <c r="CC176" s="179">
        <f t="shared" si="56"/>
        <v>66.563999999999993</v>
      </c>
      <c r="CE176" s="199">
        <f t="shared" si="57"/>
        <v>7.4133673356952405</v>
      </c>
      <c r="CF176" s="23" t="s">
        <v>37</v>
      </c>
      <c r="CG176" s="201">
        <f>SUM(CJ165:CJ184)</f>
        <v>1027.3599999999999</v>
      </c>
      <c r="CH176" s="47"/>
      <c r="CI176" s="179">
        <f t="shared" si="58"/>
        <v>6994</v>
      </c>
      <c r="CJ176" s="179">
        <f t="shared" si="59"/>
        <v>58.081000000000003</v>
      </c>
      <c r="CL176" s="199">
        <f t="shared" si="60"/>
        <v>7.0925737159746784</v>
      </c>
      <c r="CM176" s="23" t="s">
        <v>37</v>
      </c>
      <c r="CN176" s="201">
        <f>SUM(CQ165:CQ184)</f>
        <v>896.28699999999992</v>
      </c>
      <c r="CO176" s="47"/>
      <c r="CP176" s="179">
        <f t="shared" si="61"/>
        <v>6968</v>
      </c>
      <c r="CQ176" s="179">
        <f t="shared" si="62"/>
        <v>46.225000000000001</v>
      </c>
      <c r="CS176" s="199">
        <f t="shared" si="63"/>
        <v>6.6174029779744776</v>
      </c>
      <c r="CT176" s="23" t="s">
        <v>37</v>
      </c>
      <c r="CU176" s="201">
        <f>SUM(CX165:CX184)</f>
        <v>727.53199999999993</v>
      </c>
      <c r="CV176" s="47"/>
      <c r="CW176" s="179">
        <f t="shared" si="64"/>
        <v>6921</v>
      </c>
      <c r="CX176" s="179">
        <f t="shared" si="65"/>
        <v>28.224</v>
      </c>
      <c r="CZ176" s="199">
        <f t="shared" si="66"/>
        <v>5.6801726090170677</v>
      </c>
      <c r="DA176" s="23" t="s">
        <v>37</v>
      </c>
      <c r="DB176" s="201">
        <f>SUM(DE165:DE184)</f>
        <v>982.61299999999994</v>
      </c>
      <c r="DC176" s="47"/>
      <c r="DD176" s="179">
        <f t="shared" si="67"/>
        <v>6780</v>
      </c>
      <c r="DE176" s="179">
        <f t="shared" si="68"/>
        <v>0.72899999999999998</v>
      </c>
    </row>
    <row r="177" spans="1:109" ht="15" customHeight="1">
      <c r="A177" s="21">
        <f t="shared" si="22"/>
        <v>2006</v>
      </c>
      <c r="B177" s="176">
        <f t="shared" si="22"/>
        <v>6675</v>
      </c>
      <c r="C177" s="193">
        <f t="shared" si="23"/>
        <v>6.5072777123850116</v>
      </c>
      <c r="D177" s="22">
        <v>13</v>
      </c>
      <c r="E177" s="347" t="s">
        <v>9</v>
      </c>
      <c r="F177" s="348"/>
      <c r="G177" s="355">
        <f>SUM(K175:K184)</f>
        <v>246.3</v>
      </c>
      <c r="H177" s="356"/>
      <c r="I177" s="179">
        <f t="shared" si="24"/>
        <v>6833</v>
      </c>
      <c r="J177" s="180">
        <f t="shared" si="25"/>
        <v>2.3670411985018727</v>
      </c>
      <c r="K177" s="179">
        <f t="shared" si="26"/>
        <v>24.963999999999999</v>
      </c>
      <c r="M177" s="199">
        <f t="shared" si="27"/>
        <v>8.8061244832684498</v>
      </c>
      <c r="N177" s="27"/>
      <c r="O177" s="63"/>
      <c r="P177" s="27"/>
      <c r="Q177" s="179">
        <f t="shared" si="28"/>
        <v>6945</v>
      </c>
      <c r="R177" s="179">
        <f t="shared" si="29"/>
        <v>72.900000000000006</v>
      </c>
      <c r="T177" s="199">
        <f t="shared" si="30"/>
        <v>8.6438258423496031</v>
      </c>
      <c r="U177" s="27"/>
      <c r="V177" s="63"/>
      <c r="W177" s="27"/>
      <c r="X177" s="179">
        <f t="shared" si="31"/>
        <v>6941</v>
      </c>
      <c r="Y177" s="179">
        <f t="shared" si="32"/>
        <v>70.756</v>
      </c>
      <c r="AA177" s="199">
        <f t="shared" si="33"/>
        <v>8.560252680876685</v>
      </c>
      <c r="AB177" s="27"/>
      <c r="AC177" s="63"/>
      <c r="AD177" s="27"/>
      <c r="AE177" s="179">
        <f t="shared" si="34"/>
        <v>6939</v>
      </c>
      <c r="AF177" s="179">
        <f t="shared" si="35"/>
        <v>69.695999999999998</v>
      </c>
      <c r="AH177" s="199">
        <f t="shared" si="36"/>
        <v>8.4690528160883023</v>
      </c>
      <c r="AI177" s="27"/>
      <c r="AJ177" s="63"/>
      <c r="AK177" s="27"/>
      <c r="AL177" s="179">
        <f t="shared" si="37"/>
        <v>6936</v>
      </c>
      <c r="AM177" s="179">
        <f t="shared" si="38"/>
        <v>68.120999999999995</v>
      </c>
      <c r="AO177" s="199">
        <f t="shared" si="39"/>
        <v>8.3686931830977933</v>
      </c>
      <c r="AP177" s="27"/>
      <c r="AQ177" s="63"/>
      <c r="AR177" s="27"/>
      <c r="AS177" s="179">
        <f t="shared" si="40"/>
        <v>6933</v>
      </c>
      <c r="AT177" s="179">
        <f t="shared" si="41"/>
        <v>66.563999999999993</v>
      </c>
      <c r="AV177" s="199">
        <f t="shared" si="42"/>
        <v>8.2571262859974297</v>
      </c>
      <c r="AW177" s="27"/>
      <c r="AX177" s="63"/>
      <c r="AY177" s="27"/>
      <c r="AZ177" s="179">
        <f t="shared" si="43"/>
        <v>6929</v>
      </c>
      <c r="BA177" s="179">
        <f t="shared" si="44"/>
        <v>64.516000000000005</v>
      </c>
      <c r="BC177" s="199">
        <f t="shared" si="45"/>
        <v>8.1315307106042525</v>
      </c>
      <c r="BD177" s="27"/>
      <c r="BE177" s="63"/>
      <c r="BF177" s="27"/>
      <c r="BG177" s="179">
        <f t="shared" si="46"/>
        <v>6925</v>
      </c>
      <c r="BH177" s="179">
        <f t="shared" si="47"/>
        <v>62.5</v>
      </c>
      <c r="BJ177" s="199">
        <f t="shared" si="48"/>
        <v>7.987864096085687</v>
      </c>
      <c r="BK177" s="27"/>
      <c r="BL177" s="63"/>
      <c r="BM177" s="27"/>
      <c r="BN177" s="179">
        <f t="shared" si="49"/>
        <v>6919</v>
      </c>
      <c r="BO177" s="179">
        <f t="shared" si="50"/>
        <v>59.536000000000001</v>
      </c>
      <c r="BQ177" s="199">
        <f t="shared" si="51"/>
        <v>7.8200379894587533</v>
      </c>
      <c r="BR177" s="27"/>
      <c r="BS177" s="63"/>
      <c r="BT177" s="27"/>
      <c r="BU177" s="179">
        <f t="shared" si="52"/>
        <v>6912</v>
      </c>
      <c r="BV177" s="179">
        <f t="shared" si="53"/>
        <v>56.168999999999997</v>
      </c>
      <c r="BX177" s="199">
        <f t="shared" si="54"/>
        <v>7.6182510978766951</v>
      </c>
      <c r="BY177" s="27"/>
      <c r="BZ177" s="63"/>
      <c r="CA177" s="27"/>
      <c r="CB177" s="179">
        <f t="shared" si="55"/>
        <v>6903</v>
      </c>
      <c r="CC177" s="179">
        <f t="shared" si="56"/>
        <v>51.984000000000002</v>
      </c>
      <c r="CE177" s="199">
        <f t="shared" si="57"/>
        <v>7.3651801260210128</v>
      </c>
      <c r="CF177" s="27"/>
      <c r="CG177" s="63"/>
      <c r="CH177" s="27"/>
      <c r="CI177" s="179">
        <f t="shared" si="58"/>
        <v>6890</v>
      </c>
      <c r="CJ177" s="179">
        <f t="shared" si="59"/>
        <v>46.225000000000001</v>
      </c>
      <c r="CL177" s="199">
        <f t="shared" si="60"/>
        <v>7.0255383146385206</v>
      </c>
      <c r="CM177" s="27"/>
      <c r="CN177" s="63"/>
      <c r="CO177" s="27"/>
      <c r="CP177" s="179">
        <f t="shared" si="61"/>
        <v>6869</v>
      </c>
      <c r="CQ177" s="179">
        <f t="shared" si="62"/>
        <v>37.636000000000003</v>
      </c>
      <c r="CS177" s="199">
        <f t="shared" si="63"/>
        <v>6.5072777123850116</v>
      </c>
      <c r="CT177" s="27"/>
      <c r="CU177" s="63"/>
      <c r="CV177" s="27"/>
      <c r="CW177" s="179">
        <f t="shared" si="64"/>
        <v>6833</v>
      </c>
      <c r="CX177" s="179">
        <f t="shared" si="65"/>
        <v>24.963999999999999</v>
      </c>
      <c r="CZ177" s="199">
        <f t="shared" si="66"/>
        <v>5.3706380281276624</v>
      </c>
      <c r="DA177" s="27"/>
      <c r="DB177" s="63"/>
      <c r="DC177" s="27"/>
      <c r="DD177" s="179">
        <f t="shared" si="67"/>
        <v>6722</v>
      </c>
      <c r="DE177" s="179">
        <f t="shared" si="68"/>
        <v>2.2090000000000001</v>
      </c>
    </row>
    <row r="178" spans="1:109" ht="15" customHeight="1">
      <c r="A178" s="21">
        <f t="shared" si="22"/>
        <v>2007</v>
      </c>
      <c r="B178" s="176">
        <f t="shared" si="22"/>
        <v>6542</v>
      </c>
      <c r="C178" s="193">
        <f t="shared" si="23"/>
        <v>6.2859980945088649</v>
      </c>
      <c r="D178" s="22">
        <v>14</v>
      </c>
      <c r="E178" s="347" t="s">
        <v>10</v>
      </c>
      <c r="F178" s="348"/>
      <c r="G178" s="349">
        <f>SUM(J165:J184)/D184</f>
        <v>2.3728888141042668</v>
      </c>
      <c r="H178" s="350"/>
      <c r="I178" s="179">
        <f t="shared" si="24"/>
        <v>6754</v>
      </c>
      <c r="J178" s="180">
        <f t="shared" si="25"/>
        <v>3.2405992051360437</v>
      </c>
      <c r="K178" s="179">
        <f t="shared" si="26"/>
        <v>44.944000000000003</v>
      </c>
      <c r="M178" s="199">
        <f t="shared" si="27"/>
        <v>8.785998208098329</v>
      </c>
      <c r="N178" s="27"/>
      <c r="O178" s="27"/>
      <c r="P178" s="27"/>
      <c r="Q178" s="179">
        <f t="shared" si="28"/>
        <v>6826</v>
      </c>
      <c r="R178" s="179">
        <f t="shared" si="29"/>
        <v>80.656000000000006</v>
      </c>
      <c r="T178" s="199">
        <f t="shared" si="30"/>
        <v>8.6201107254229239</v>
      </c>
      <c r="U178" s="27"/>
      <c r="V178" s="27"/>
      <c r="W178" s="27"/>
      <c r="X178" s="179">
        <f t="shared" si="31"/>
        <v>6823</v>
      </c>
      <c r="Y178" s="179">
        <f t="shared" si="32"/>
        <v>78.960999999999999</v>
      </c>
      <c r="AA178" s="199">
        <f t="shared" si="33"/>
        <v>8.5344435448227642</v>
      </c>
      <c r="AB178" s="27"/>
      <c r="AC178" s="27"/>
      <c r="AD178" s="27"/>
      <c r="AE178" s="179">
        <f t="shared" si="34"/>
        <v>6822</v>
      </c>
      <c r="AF178" s="179">
        <f t="shared" si="35"/>
        <v>78.400000000000006</v>
      </c>
      <c r="AH178" s="199">
        <f t="shared" si="36"/>
        <v>8.4407440192528309</v>
      </c>
      <c r="AI178" s="27"/>
      <c r="AJ178" s="27"/>
      <c r="AK178" s="27"/>
      <c r="AL178" s="179">
        <f t="shared" si="37"/>
        <v>6820</v>
      </c>
      <c r="AM178" s="179">
        <f t="shared" si="38"/>
        <v>77.284000000000006</v>
      </c>
      <c r="AO178" s="199">
        <f t="shared" si="39"/>
        <v>8.3373485644971748</v>
      </c>
      <c r="AP178" s="27"/>
      <c r="AQ178" s="27"/>
      <c r="AR178" s="27"/>
      <c r="AS178" s="179">
        <f t="shared" si="40"/>
        <v>6818</v>
      </c>
      <c r="AT178" s="179">
        <f t="shared" si="41"/>
        <v>76.176000000000002</v>
      </c>
      <c r="AV178" s="199">
        <f t="shared" si="42"/>
        <v>8.2220164372021962</v>
      </c>
      <c r="AW178" s="27"/>
      <c r="AX178" s="27"/>
      <c r="AY178" s="27"/>
      <c r="AZ178" s="179">
        <f t="shared" si="43"/>
        <v>6816</v>
      </c>
      <c r="BA178" s="179">
        <f t="shared" si="44"/>
        <v>75.075999999999993</v>
      </c>
      <c r="BC178" s="199">
        <f t="shared" si="45"/>
        <v>8.0916274116010705</v>
      </c>
      <c r="BD178" s="27"/>
      <c r="BE178" s="27"/>
      <c r="BF178" s="27"/>
      <c r="BG178" s="179">
        <f t="shared" si="46"/>
        <v>6813</v>
      </c>
      <c r="BH178" s="179">
        <f t="shared" si="47"/>
        <v>73.441000000000003</v>
      </c>
      <c r="BJ178" s="199">
        <f t="shared" si="48"/>
        <v>7.9416512529305558</v>
      </c>
      <c r="BK178" s="27"/>
      <c r="BL178" s="27"/>
      <c r="BM178" s="27"/>
      <c r="BN178" s="179">
        <f t="shared" si="49"/>
        <v>6810</v>
      </c>
      <c r="BO178" s="179">
        <f t="shared" si="50"/>
        <v>71.823999999999998</v>
      </c>
      <c r="BQ178" s="199">
        <f t="shared" si="51"/>
        <v>7.7651449029361315</v>
      </c>
      <c r="BR178" s="27"/>
      <c r="BS178" s="27"/>
      <c r="BT178" s="27"/>
      <c r="BU178" s="179">
        <f t="shared" si="52"/>
        <v>6805</v>
      </c>
      <c r="BV178" s="179">
        <f t="shared" si="53"/>
        <v>69.168999999999997</v>
      </c>
      <c r="BX178" s="199">
        <f t="shared" si="54"/>
        <v>7.5506612431053357</v>
      </c>
      <c r="BY178" s="27"/>
      <c r="BZ178" s="27"/>
      <c r="CA178" s="27"/>
      <c r="CB178" s="179">
        <f t="shared" si="55"/>
        <v>6799</v>
      </c>
      <c r="CC178" s="179">
        <f t="shared" si="56"/>
        <v>66.049000000000007</v>
      </c>
      <c r="CE178" s="199">
        <f t="shared" si="57"/>
        <v>7.2772477266314839</v>
      </c>
      <c r="CF178" s="27"/>
      <c r="CG178" s="27"/>
      <c r="CH178" s="27"/>
      <c r="CI178" s="179">
        <f t="shared" si="58"/>
        <v>6791</v>
      </c>
      <c r="CJ178" s="179">
        <f t="shared" si="59"/>
        <v>62.000999999999998</v>
      </c>
      <c r="CL178" s="199">
        <f t="shared" si="60"/>
        <v>6.8997231072848724</v>
      </c>
      <c r="CM178" s="27"/>
      <c r="CN178" s="27"/>
      <c r="CO178" s="27"/>
      <c r="CP178" s="179">
        <f t="shared" si="61"/>
        <v>6778</v>
      </c>
      <c r="CQ178" s="179">
        <f t="shared" si="62"/>
        <v>55.695999999999998</v>
      </c>
      <c r="CS178" s="199">
        <f t="shared" si="63"/>
        <v>6.2859980945088649</v>
      </c>
      <c r="CT178" s="27"/>
      <c r="CU178" s="27"/>
      <c r="CV178" s="27"/>
      <c r="CW178" s="179">
        <f t="shared" si="64"/>
        <v>6754</v>
      </c>
      <c r="CX178" s="179">
        <f t="shared" si="65"/>
        <v>44.944000000000003</v>
      </c>
      <c r="CZ178" s="199">
        <f t="shared" si="66"/>
        <v>4.4067192472642533</v>
      </c>
      <c r="DA178" s="27"/>
      <c r="DB178" s="27"/>
      <c r="DC178" s="27"/>
      <c r="DD178" s="179">
        <f t="shared" si="67"/>
        <v>6674</v>
      </c>
      <c r="DE178" s="179">
        <f t="shared" si="68"/>
        <v>17.423999999999999</v>
      </c>
    </row>
    <row r="179" spans="1:109" ht="15" customHeight="1">
      <c r="A179" s="21">
        <f t="shared" si="22"/>
        <v>2008</v>
      </c>
      <c r="B179" s="176">
        <f t="shared" si="22"/>
        <v>6557</v>
      </c>
      <c r="C179" s="193">
        <f t="shared" si="23"/>
        <v>6.313548046277095</v>
      </c>
      <c r="D179" s="22">
        <v>15</v>
      </c>
      <c r="E179" s="347" t="s">
        <v>11</v>
      </c>
      <c r="F179" s="348"/>
      <c r="G179" s="349">
        <f>SUM(J175:J184)/10</f>
        <v>2.2997032557675987</v>
      </c>
      <c r="H179" s="350"/>
      <c r="I179" s="179">
        <f t="shared" si="24"/>
        <v>6682</v>
      </c>
      <c r="J179" s="180">
        <f t="shared" si="25"/>
        <v>1.9063596156779015</v>
      </c>
      <c r="K179" s="179">
        <f t="shared" si="26"/>
        <v>15.625</v>
      </c>
      <c r="M179" s="199">
        <f t="shared" si="27"/>
        <v>8.7882884602636189</v>
      </c>
      <c r="N179" s="27"/>
      <c r="O179" s="27"/>
      <c r="P179" s="27"/>
      <c r="Q179" s="179">
        <f t="shared" si="28"/>
        <v>6708</v>
      </c>
      <c r="R179" s="179">
        <f t="shared" si="29"/>
        <v>22.800999999999998</v>
      </c>
      <c r="T179" s="199">
        <f t="shared" si="30"/>
        <v>8.6228136732799214</v>
      </c>
      <c r="U179" s="27"/>
      <c r="V179" s="27"/>
      <c r="W179" s="27"/>
      <c r="X179" s="179">
        <f t="shared" si="31"/>
        <v>6708</v>
      </c>
      <c r="Y179" s="179">
        <f t="shared" si="32"/>
        <v>22.800999999999998</v>
      </c>
      <c r="AA179" s="199">
        <f t="shared" si="33"/>
        <v>8.5373878987017573</v>
      </c>
      <c r="AB179" s="27"/>
      <c r="AC179" s="27"/>
      <c r="AD179" s="27"/>
      <c r="AE179" s="179">
        <f t="shared" si="34"/>
        <v>6707</v>
      </c>
      <c r="AF179" s="179">
        <f t="shared" si="35"/>
        <v>22.5</v>
      </c>
      <c r="AH179" s="199">
        <f t="shared" si="36"/>
        <v>8.4439771290849777</v>
      </c>
      <c r="AI179" s="27"/>
      <c r="AJ179" s="27"/>
      <c r="AK179" s="27"/>
      <c r="AL179" s="179">
        <f t="shared" si="37"/>
        <v>6707</v>
      </c>
      <c r="AM179" s="179">
        <f t="shared" si="38"/>
        <v>22.5</v>
      </c>
      <c r="AO179" s="199">
        <f t="shared" si="39"/>
        <v>8.3409332260008782</v>
      </c>
      <c r="AP179" s="27"/>
      <c r="AQ179" s="27"/>
      <c r="AR179" s="27"/>
      <c r="AS179" s="179">
        <f t="shared" si="40"/>
        <v>6706</v>
      </c>
      <c r="AT179" s="179">
        <f t="shared" si="41"/>
        <v>22.201000000000001</v>
      </c>
      <c r="AV179" s="199">
        <f t="shared" si="42"/>
        <v>8.2260384294854845</v>
      </c>
      <c r="AW179" s="27"/>
      <c r="AX179" s="27"/>
      <c r="AY179" s="27"/>
      <c r="AZ179" s="179">
        <f t="shared" si="43"/>
        <v>6706</v>
      </c>
      <c r="BA179" s="179">
        <f t="shared" si="44"/>
        <v>22.201000000000001</v>
      </c>
      <c r="BC179" s="199">
        <f t="shared" si="45"/>
        <v>8.0962082716500365</v>
      </c>
      <c r="BD179" s="27"/>
      <c r="BE179" s="27"/>
      <c r="BF179" s="27"/>
      <c r="BG179" s="179">
        <f t="shared" si="46"/>
        <v>6705</v>
      </c>
      <c r="BH179" s="179">
        <f t="shared" si="47"/>
        <v>21.904</v>
      </c>
      <c r="BJ179" s="199">
        <f t="shared" si="48"/>
        <v>7.9469713576935908</v>
      </c>
      <c r="BK179" s="27"/>
      <c r="BL179" s="27"/>
      <c r="BM179" s="27"/>
      <c r="BN179" s="179">
        <f t="shared" si="49"/>
        <v>6704</v>
      </c>
      <c r="BO179" s="179">
        <f t="shared" si="50"/>
        <v>21.609000000000002</v>
      </c>
      <c r="BQ179" s="199">
        <f t="shared" si="51"/>
        <v>7.7714887601176157</v>
      </c>
      <c r="BR179" s="27"/>
      <c r="BS179" s="27"/>
      <c r="BT179" s="27"/>
      <c r="BU179" s="179">
        <f t="shared" si="52"/>
        <v>6703</v>
      </c>
      <c r="BV179" s="179">
        <f t="shared" si="53"/>
        <v>21.315999999999999</v>
      </c>
      <c r="BX179" s="199">
        <f t="shared" si="54"/>
        <v>7.5585167430456446</v>
      </c>
      <c r="BY179" s="27"/>
      <c r="BZ179" s="27"/>
      <c r="CA179" s="27"/>
      <c r="CB179" s="179">
        <f t="shared" si="55"/>
        <v>6701</v>
      </c>
      <c r="CC179" s="179">
        <f t="shared" si="56"/>
        <v>20.736000000000001</v>
      </c>
      <c r="CE179" s="199">
        <f t="shared" si="57"/>
        <v>7.2875606403097235</v>
      </c>
      <c r="CF179" s="27"/>
      <c r="CG179" s="27"/>
      <c r="CH179" s="27"/>
      <c r="CI179" s="179">
        <f t="shared" si="58"/>
        <v>6698</v>
      </c>
      <c r="CJ179" s="179">
        <f t="shared" si="59"/>
        <v>19.881</v>
      </c>
      <c r="CL179" s="199">
        <f t="shared" si="60"/>
        <v>6.9147308927185627</v>
      </c>
      <c r="CM179" s="27"/>
      <c r="CN179" s="27"/>
      <c r="CO179" s="27"/>
      <c r="CP179" s="179">
        <f t="shared" si="61"/>
        <v>6692</v>
      </c>
      <c r="CQ179" s="179">
        <f t="shared" si="62"/>
        <v>18.225000000000001</v>
      </c>
      <c r="CS179" s="199">
        <f t="shared" si="63"/>
        <v>6.313548046277095</v>
      </c>
      <c r="CT179" s="27"/>
      <c r="CU179" s="27"/>
      <c r="CV179" s="27"/>
      <c r="CW179" s="179">
        <f t="shared" si="64"/>
        <v>6682</v>
      </c>
      <c r="CX179" s="179">
        <f t="shared" si="65"/>
        <v>15.625</v>
      </c>
      <c r="CZ179" s="199">
        <f t="shared" si="66"/>
        <v>4.5747109785033828</v>
      </c>
      <c r="DA179" s="27"/>
      <c r="DB179" s="27"/>
      <c r="DC179" s="27"/>
      <c r="DD179" s="179">
        <f t="shared" si="67"/>
        <v>6635</v>
      </c>
      <c r="DE179" s="179">
        <f t="shared" si="68"/>
        <v>6.0839999999999996</v>
      </c>
    </row>
    <row r="180" spans="1:109" ht="15" customHeight="1">
      <c r="A180" s="21">
        <f t="shared" si="22"/>
        <v>2009</v>
      </c>
      <c r="B180" s="176">
        <f t="shared" si="22"/>
        <v>6490</v>
      </c>
      <c r="C180" s="193">
        <f t="shared" si="23"/>
        <v>6.1841488909374833</v>
      </c>
      <c r="D180" s="22">
        <v>16</v>
      </c>
      <c r="E180" s="47"/>
      <c r="F180" s="47"/>
      <c r="G180" s="51"/>
      <c r="H180" s="47"/>
      <c r="I180" s="179">
        <f t="shared" si="24"/>
        <v>6617</v>
      </c>
      <c r="J180" s="180">
        <f t="shared" si="25"/>
        <v>1.9568567026194146</v>
      </c>
      <c r="K180" s="179">
        <f t="shared" si="26"/>
        <v>16.129000000000001</v>
      </c>
      <c r="M180" s="199">
        <f t="shared" si="27"/>
        <v>8.7780178096981363</v>
      </c>
      <c r="N180" s="27"/>
      <c r="O180" s="27"/>
      <c r="P180" s="27"/>
      <c r="Q180" s="179">
        <f t="shared" si="28"/>
        <v>6593</v>
      </c>
      <c r="R180" s="179">
        <f t="shared" si="29"/>
        <v>10.609</v>
      </c>
      <c r="T180" s="199">
        <f t="shared" si="30"/>
        <v>8.6106835345035755</v>
      </c>
      <c r="U180" s="27"/>
      <c r="V180" s="27"/>
      <c r="W180" s="27"/>
      <c r="X180" s="179">
        <f t="shared" si="31"/>
        <v>6594</v>
      </c>
      <c r="Y180" s="179">
        <f t="shared" si="32"/>
        <v>10.816000000000001</v>
      </c>
      <c r="AA180" s="199">
        <f t="shared" si="33"/>
        <v>8.5241688051526623</v>
      </c>
      <c r="AB180" s="27"/>
      <c r="AC180" s="27"/>
      <c r="AD180" s="27"/>
      <c r="AE180" s="179">
        <f t="shared" si="34"/>
        <v>6595</v>
      </c>
      <c r="AF180" s="179">
        <f t="shared" si="35"/>
        <v>11.025</v>
      </c>
      <c r="AH180" s="199">
        <f t="shared" si="36"/>
        <v>8.4294542771082313</v>
      </c>
      <c r="AI180" s="27"/>
      <c r="AJ180" s="27"/>
      <c r="AK180" s="27"/>
      <c r="AL180" s="179">
        <f t="shared" si="37"/>
        <v>6596</v>
      </c>
      <c r="AM180" s="179">
        <f t="shared" si="38"/>
        <v>11.236000000000001</v>
      </c>
      <c r="AO180" s="199">
        <f t="shared" si="39"/>
        <v>8.3248212987687822</v>
      </c>
      <c r="AP180" s="27"/>
      <c r="AQ180" s="27"/>
      <c r="AR180" s="27"/>
      <c r="AS180" s="179">
        <f t="shared" si="40"/>
        <v>6597</v>
      </c>
      <c r="AT180" s="179">
        <f t="shared" si="41"/>
        <v>11.449</v>
      </c>
      <c r="AV180" s="199">
        <f t="shared" si="42"/>
        <v>8.2079469410486166</v>
      </c>
      <c r="AW180" s="27"/>
      <c r="AX180" s="27"/>
      <c r="AY180" s="27"/>
      <c r="AZ180" s="179">
        <f t="shared" si="43"/>
        <v>6598</v>
      </c>
      <c r="BA180" s="179">
        <f t="shared" si="44"/>
        <v>11.664</v>
      </c>
      <c r="BC180" s="199">
        <f t="shared" si="45"/>
        <v>8.0755826366717205</v>
      </c>
      <c r="BD180" s="27"/>
      <c r="BE180" s="27"/>
      <c r="BF180" s="27"/>
      <c r="BG180" s="179">
        <f t="shared" si="46"/>
        <v>6600</v>
      </c>
      <c r="BH180" s="179">
        <f t="shared" si="47"/>
        <v>12.1</v>
      </c>
      <c r="BJ180" s="199">
        <f t="shared" si="48"/>
        <v>7.9229859587111955</v>
      </c>
      <c r="BK180" s="27"/>
      <c r="BL180" s="27"/>
      <c r="BM180" s="27"/>
      <c r="BN180" s="179">
        <f t="shared" si="49"/>
        <v>6602</v>
      </c>
      <c r="BO180" s="179">
        <f t="shared" si="50"/>
        <v>12.544</v>
      </c>
      <c r="BQ180" s="199">
        <f t="shared" si="51"/>
        <v>7.7428359554307491</v>
      </c>
      <c r="BR180" s="27"/>
      <c r="BS180" s="27"/>
      <c r="BT180" s="27"/>
      <c r="BU180" s="179">
        <f t="shared" si="52"/>
        <v>6604</v>
      </c>
      <c r="BV180" s="179">
        <f t="shared" si="53"/>
        <v>12.996</v>
      </c>
      <c r="BX180" s="199">
        <f t="shared" si="54"/>
        <v>7.5229409180723703</v>
      </c>
      <c r="BY180" s="27"/>
      <c r="BZ180" s="27"/>
      <c r="CA180" s="27"/>
      <c r="CB180" s="179">
        <f t="shared" si="55"/>
        <v>6606</v>
      </c>
      <c r="CC180" s="179">
        <f t="shared" si="56"/>
        <v>13.456</v>
      </c>
      <c r="CE180" s="199">
        <f t="shared" si="57"/>
        <v>7.2406496942554659</v>
      </c>
      <c r="CF180" s="27"/>
      <c r="CG180" s="27"/>
      <c r="CH180" s="27"/>
      <c r="CI180" s="179">
        <f t="shared" si="58"/>
        <v>6609</v>
      </c>
      <c r="CJ180" s="179">
        <f t="shared" si="59"/>
        <v>14.161</v>
      </c>
      <c r="CL180" s="199">
        <f t="shared" si="60"/>
        <v>6.8458798752640497</v>
      </c>
      <c r="CM180" s="27"/>
      <c r="CN180" s="27"/>
      <c r="CO180" s="27"/>
      <c r="CP180" s="179">
        <f t="shared" si="61"/>
        <v>6613</v>
      </c>
      <c r="CQ180" s="179">
        <f t="shared" si="62"/>
        <v>15.129</v>
      </c>
      <c r="CS180" s="199">
        <f t="shared" si="63"/>
        <v>6.1841488909374833</v>
      </c>
      <c r="CT180" s="27"/>
      <c r="CU180" s="27"/>
      <c r="CV180" s="27"/>
      <c r="CW180" s="179">
        <f t="shared" si="64"/>
        <v>6617</v>
      </c>
      <c r="CX180" s="179">
        <f t="shared" si="65"/>
        <v>16.129000000000001</v>
      </c>
      <c r="CZ180" s="199">
        <f t="shared" si="66"/>
        <v>3.4011973816621555</v>
      </c>
      <c r="DA180" s="27"/>
      <c r="DB180" s="27"/>
      <c r="DC180" s="27"/>
      <c r="DD180" s="179">
        <f t="shared" si="67"/>
        <v>6603</v>
      </c>
      <c r="DE180" s="179">
        <f t="shared" si="68"/>
        <v>12.769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6656</v>
      </c>
      <c r="C181" s="193">
        <f t="shared" si="23"/>
        <v>6.4785096422085688</v>
      </c>
      <c r="D181" s="22">
        <v>17</v>
      </c>
      <c r="G181" s="51"/>
      <c r="H181" s="47"/>
      <c r="I181" s="179">
        <f t="shared" si="24"/>
        <v>6558</v>
      </c>
      <c r="J181" s="180">
        <f t="shared" si="25"/>
        <v>1.4723557692307692</v>
      </c>
      <c r="K181" s="179">
        <f t="shared" si="26"/>
        <v>9.6039999999999992</v>
      </c>
      <c r="M181" s="199">
        <f t="shared" si="27"/>
        <v>8.8032739825010449</v>
      </c>
      <c r="Q181" s="179">
        <f t="shared" si="28"/>
        <v>6479</v>
      </c>
      <c r="R181" s="179">
        <f t="shared" si="29"/>
        <v>31.329000000000001</v>
      </c>
      <c r="T181" s="199">
        <f t="shared" si="30"/>
        <v>8.6404722075764084</v>
      </c>
      <c r="X181" s="179">
        <f t="shared" si="31"/>
        <v>6483</v>
      </c>
      <c r="Y181" s="179">
        <f t="shared" si="32"/>
        <v>29.928999999999998</v>
      </c>
      <c r="AA181" s="199">
        <f t="shared" si="33"/>
        <v>8.5566061937730726</v>
      </c>
      <c r="AE181" s="179">
        <f t="shared" si="34"/>
        <v>6485</v>
      </c>
      <c r="AF181" s="179">
        <f t="shared" si="35"/>
        <v>29.241</v>
      </c>
      <c r="AH181" s="199">
        <f t="shared" si="36"/>
        <v>8.4650574369957088</v>
      </c>
      <c r="AL181" s="179">
        <f t="shared" si="37"/>
        <v>6488</v>
      </c>
      <c r="AM181" s="179">
        <f t="shared" si="38"/>
        <v>28.224</v>
      </c>
      <c r="AO181" s="199">
        <f t="shared" si="39"/>
        <v>8.3642750849915242</v>
      </c>
      <c r="AS181" s="179">
        <f t="shared" si="40"/>
        <v>6491</v>
      </c>
      <c r="AT181" s="179">
        <f t="shared" si="41"/>
        <v>27.225000000000001</v>
      </c>
      <c r="AV181" s="199">
        <f t="shared" si="42"/>
        <v>8.2521854360033284</v>
      </c>
      <c r="AZ181" s="179">
        <f t="shared" si="43"/>
        <v>6494</v>
      </c>
      <c r="BA181" s="179">
        <f t="shared" si="44"/>
        <v>26.244</v>
      </c>
      <c r="BC181" s="199">
        <f t="shared" si="45"/>
        <v>8.1259268027078857</v>
      </c>
      <c r="BG181" s="179">
        <f t="shared" si="46"/>
        <v>6498</v>
      </c>
      <c r="BH181" s="179">
        <f t="shared" si="47"/>
        <v>24.963999999999999</v>
      </c>
      <c r="BJ181" s="199">
        <f t="shared" si="48"/>
        <v>7.9813915815800698</v>
      </c>
      <c r="BN181" s="179">
        <f t="shared" si="49"/>
        <v>6503</v>
      </c>
      <c r="BO181" s="179">
        <f t="shared" si="50"/>
        <v>23.408999999999999</v>
      </c>
      <c r="BQ181" s="199">
        <f t="shared" si="51"/>
        <v>7.81237820598861</v>
      </c>
      <c r="BU181" s="179">
        <f t="shared" si="52"/>
        <v>6509</v>
      </c>
      <c r="BV181" s="179">
        <f t="shared" si="53"/>
        <v>21.609000000000002</v>
      </c>
      <c r="BX181" s="199">
        <f t="shared" si="54"/>
        <v>7.6088706291912596</v>
      </c>
      <c r="CB181" s="179">
        <f t="shared" si="55"/>
        <v>6516</v>
      </c>
      <c r="CC181" s="179">
        <f t="shared" si="56"/>
        <v>19.600000000000001</v>
      </c>
      <c r="CE181" s="199">
        <f t="shared" si="57"/>
        <v>7.3530819205154323</v>
      </c>
      <c r="CI181" s="179">
        <f t="shared" si="58"/>
        <v>6526</v>
      </c>
      <c r="CJ181" s="179">
        <f t="shared" si="59"/>
        <v>16.899999999999999</v>
      </c>
      <c r="CL181" s="199">
        <f t="shared" si="60"/>
        <v>7.0085051820822803</v>
      </c>
      <c r="CP181" s="179">
        <f t="shared" si="61"/>
        <v>6539</v>
      </c>
      <c r="CQ181" s="179">
        <f t="shared" si="62"/>
        <v>13.689</v>
      </c>
      <c r="CS181" s="199">
        <f t="shared" si="63"/>
        <v>6.4785096422085688</v>
      </c>
      <c r="CW181" s="179">
        <f t="shared" si="64"/>
        <v>6558</v>
      </c>
      <c r="CX181" s="179">
        <f t="shared" si="65"/>
        <v>9.6039999999999992</v>
      </c>
      <c r="CZ181" s="199">
        <f t="shared" si="66"/>
        <v>5.2781146592305168</v>
      </c>
      <c r="DD181" s="179">
        <f t="shared" si="67"/>
        <v>6577</v>
      </c>
      <c r="DE181" s="179">
        <f t="shared" si="68"/>
        <v>6.2409999999999997</v>
      </c>
    </row>
    <row r="182" spans="1:109" ht="15" customHeight="1">
      <c r="A182" s="21">
        <f t="shared" si="69"/>
        <v>2011</v>
      </c>
      <c r="B182" s="176">
        <f t="shared" si="69"/>
        <v>6612</v>
      </c>
      <c r="C182" s="193">
        <f t="shared" si="23"/>
        <v>6.4085287910594984</v>
      </c>
      <c r="D182" s="22">
        <v>18</v>
      </c>
      <c r="E182" s="52"/>
      <c r="F182" s="27"/>
      <c r="G182" s="27"/>
      <c r="H182" s="27"/>
      <c r="I182" s="179">
        <f t="shared" si="24"/>
        <v>6505</v>
      </c>
      <c r="J182" s="180">
        <f t="shared" si="25"/>
        <v>1.6182698124621899</v>
      </c>
      <c r="K182" s="179">
        <f t="shared" si="26"/>
        <v>11.449</v>
      </c>
      <c r="M182" s="199">
        <f t="shared" si="27"/>
        <v>8.7966414589409148</v>
      </c>
      <c r="N182" s="27"/>
      <c r="O182" s="27"/>
      <c r="P182" s="27"/>
      <c r="Q182" s="179">
        <f t="shared" si="28"/>
        <v>6368</v>
      </c>
      <c r="R182" s="179">
        <f t="shared" si="29"/>
        <v>59.536000000000001</v>
      </c>
      <c r="T182" s="199">
        <f t="shared" si="30"/>
        <v>8.6326624412223509</v>
      </c>
      <c r="U182" s="27"/>
      <c r="V182" s="27"/>
      <c r="W182" s="27"/>
      <c r="X182" s="179">
        <f t="shared" si="31"/>
        <v>6374</v>
      </c>
      <c r="Y182" s="179">
        <f t="shared" si="32"/>
        <v>56.643999999999998</v>
      </c>
      <c r="AA182" s="199">
        <f t="shared" si="33"/>
        <v>8.548110294050959</v>
      </c>
      <c r="AB182" s="27"/>
      <c r="AC182" s="27"/>
      <c r="AD182" s="27"/>
      <c r="AE182" s="179">
        <f t="shared" si="34"/>
        <v>6378</v>
      </c>
      <c r="AF182" s="179">
        <f t="shared" si="35"/>
        <v>54.756</v>
      </c>
      <c r="AH182" s="199">
        <f t="shared" si="36"/>
        <v>8.4557432291000154</v>
      </c>
      <c r="AI182" s="27"/>
      <c r="AJ182" s="27"/>
      <c r="AK182" s="27"/>
      <c r="AL182" s="179">
        <f t="shared" si="37"/>
        <v>6382</v>
      </c>
      <c r="AM182" s="179">
        <f t="shared" si="38"/>
        <v>52.9</v>
      </c>
      <c r="AO182" s="199">
        <f t="shared" si="39"/>
        <v>8.3539681303132713</v>
      </c>
      <c r="AP182" s="27"/>
      <c r="AQ182" s="27"/>
      <c r="AR182" s="27"/>
      <c r="AS182" s="179">
        <f t="shared" si="40"/>
        <v>6387</v>
      </c>
      <c r="AT182" s="179">
        <f t="shared" si="41"/>
        <v>50.625</v>
      </c>
      <c r="AV182" s="199">
        <f t="shared" si="42"/>
        <v>8.2406488633749131</v>
      </c>
      <c r="AW182" s="27"/>
      <c r="AX182" s="27"/>
      <c r="AY182" s="27"/>
      <c r="AZ182" s="179">
        <f t="shared" si="43"/>
        <v>6393</v>
      </c>
      <c r="BA182" s="179">
        <f t="shared" si="44"/>
        <v>47.960999999999999</v>
      </c>
      <c r="BC182" s="199">
        <f t="shared" si="45"/>
        <v>8.1128274787513739</v>
      </c>
      <c r="BD182" s="27"/>
      <c r="BE182" s="27"/>
      <c r="BF182" s="27"/>
      <c r="BG182" s="179">
        <f t="shared" si="46"/>
        <v>6399</v>
      </c>
      <c r="BH182" s="179">
        <f t="shared" si="47"/>
        <v>45.369</v>
      </c>
      <c r="BJ182" s="199">
        <f t="shared" si="48"/>
        <v>7.9662397765594672</v>
      </c>
      <c r="BK182" s="27"/>
      <c r="BL182" s="27"/>
      <c r="BM182" s="27"/>
      <c r="BN182" s="179">
        <f t="shared" si="49"/>
        <v>6408</v>
      </c>
      <c r="BO182" s="179">
        <f t="shared" si="50"/>
        <v>41.616</v>
      </c>
      <c r="BQ182" s="199">
        <f t="shared" si="51"/>
        <v>7.7944112057266013</v>
      </c>
      <c r="BR182" s="27"/>
      <c r="BS182" s="27"/>
      <c r="BT182" s="27"/>
      <c r="BU182" s="179">
        <f t="shared" si="52"/>
        <v>6418</v>
      </c>
      <c r="BV182" s="179">
        <f t="shared" si="53"/>
        <v>37.636000000000003</v>
      </c>
      <c r="BX182" s="199">
        <f t="shared" si="54"/>
        <v>7.5868035351625807</v>
      </c>
      <c r="BY182" s="27"/>
      <c r="BZ182" s="27"/>
      <c r="CA182" s="27"/>
      <c r="CB182" s="179">
        <f t="shared" si="55"/>
        <v>6431</v>
      </c>
      <c r="CC182" s="179">
        <f t="shared" si="56"/>
        <v>32.761000000000003</v>
      </c>
      <c r="CE182" s="199">
        <f t="shared" si="57"/>
        <v>7.3244899793485319</v>
      </c>
      <c r="CF182" s="27"/>
      <c r="CG182" s="27"/>
      <c r="CH182" s="27"/>
      <c r="CI182" s="179">
        <f t="shared" si="58"/>
        <v>6447</v>
      </c>
      <c r="CJ182" s="179">
        <f t="shared" si="59"/>
        <v>27.225000000000001</v>
      </c>
      <c r="CL182" s="199">
        <f t="shared" si="60"/>
        <v>6.9679092018018842</v>
      </c>
      <c r="CM182" s="27"/>
      <c r="CN182" s="27"/>
      <c r="CO182" s="27"/>
      <c r="CP182" s="179">
        <f t="shared" si="61"/>
        <v>6471</v>
      </c>
      <c r="CQ182" s="179">
        <f t="shared" si="62"/>
        <v>19.881</v>
      </c>
      <c r="CS182" s="199">
        <f t="shared" si="63"/>
        <v>6.4085287910594984</v>
      </c>
      <c r="CT182" s="27"/>
      <c r="CU182" s="27"/>
      <c r="CV182" s="27"/>
      <c r="CW182" s="179">
        <f t="shared" si="64"/>
        <v>6505</v>
      </c>
      <c r="CX182" s="179">
        <f t="shared" si="65"/>
        <v>11.449</v>
      </c>
      <c r="CZ182" s="199">
        <f t="shared" si="66"/>
        <v>5.0238805208462765</v>
      </c>
      <c r="DA182" s="27"/>
      <c r="DB182" s="27"/>
      <c r="DC182" s="27"/>
      <c r="DD182" s="179">
        <f t="shared" si="67"/>
        <v>6556</v>
      </c>
      <c r="DE182" s="179">
        <f t="shared" si="68"/>
        <v>3.1360000000000001</v>
      </c>
    </row>
    <row r="183" spans="1:109" s="27" customFormat="1" ht="15" customHeight="1">
      <c r="A183" s="21">
        <f t="shared" si="69"/>
        <v>2012</v>
      </c>
      <c r="B183" s="176">
        <f t="shared" si="69"/>
        <v>6605</v>
      </c>
      <c r="C183" s="193">
        <f t="shared" si="23"/>
        <v>6.3969296552161463</v>
      </c>
      <c r="D183" s="22">
        <v>19</v>
      </c>
      <c r="E183" s="52"/>
      <c r="I183" s="179">
        <f t="shared" si="24"/>
        <v>6457</v>
      </c>
      <c r="J183" s="180">
        <f t="shared" si="25"/>
        <v>2.2407267221801663</v>
      </c>
      <c r="K183" s="179">
        <f t="shared" si="26"/>
        <v>21.904</v>
      </c>
      <c r="M183" s="199">
        <f t="shared" si="27"/>
        <v>8.7955822169564257</v>
      </c>
      <c r="Q183" s="179">
        <f t="shared" si="28"/>
        <v>6258</v>
      </c>
      <c r="R183" s="179">
        <f t="shared" si="29"/>
        <v>120.40900000000001</v>
      </c>
      <c r="T183" s="199">
        <f t="shared" si="30"/>
        <v>8.6314143355062605</v>
      </c>
      <c r="X183" s="179">
        <f t="shared" si="31"/>
        <v>6268</v>
      </c>
      <c r="Y183" s="179">
        <f t="shared" si="32"/>
        <v>113.569</v>
      </c>
      <c r="AA183" s="199">
        <f t="shared" si="33"/>
        <v>8.5467519936577823</v>
      </c>
      <c r="AE183" s="179">
        <f t="shared" si="34"/>
        <v>6273</v>
      </c>
      <c r="AF183" s="179">
        <f t="shared" si="35"/>
        <v>110.224</v>
      </c>
      <c r="AH183" s="199">
        <f t="shared" si="36"/>
        <v>8.4542533916423626</v>
      </c>
      <c r="AL183" s="179">
        <f t="shared" si="37"/>
        <v>6279</v>
      </c>
      <c r="AM183" s="179">
        <f t="shared" si="38"/>
        <v>106.276</v>
      </c>
      <c r="AO183" s="199">
        <f t="shared" si="39"/>
        <v>8.3523185482260036</v>
      </c>
      <c r="AS183" s="179">
        <f t="shared" si="40"/>
        <v>6286</v>
      </c>
      <c r="AT183" s="179">
        <f t="shared" si="41"/>
        <v>101.761</v>
      </c>
      <c r="AV183" s="199">
        <f t="shared" si="42"/>
        <v>8.2388011658715499</v>
      </c>
      <c r="AZ183" s="179">
        <f t="shared" si="43"/>
        <v>6294</v>
      </c>
      <c r="BA183" s="179">
        <f t="shared" si="44"/>
        <v>96.721000000000004</v>
      </c>
      <c r="BC183" s="199">
        <f t="shared" si="45"/>
        <v>8.1107275829744889</v>
      </c>
      <c r="BG183" s="179">
        <f t="shared" si="46"/>
        <v>6304</v>
      </c>
      <c r="BH183" s="179">
        <f t="shared" si="47"/>
        <v>90.600999999999999</v>
      </c>
      <c r="BJ183" s="199">
        <f t="shared" si="48"/>
        <v>7.9638079532314512</v>
      </c>
      <c r="BN183" s="179">
        <f t="shared" si="49"/>
        <v>6315</v>
      </c>
      <c r="BO183" s="179">
        <f t="shared" si="50"/>
        <v>84.1</v>
      </c>
      <c r="BQ183" s="199">
        <f t="shared" si="51"/>
        <v>7.7915228191507317</v>
      </c>
      <c r="BU183" s="179">
        <f t="shared" si="52"/>
        <v>6330</v>
      </c>
      <c r="BV183" s="179">
        <f t="shared" si="53"/>
        <v>75.625</v>
      </c>
      <c r="BX183" s="199">
        <f t="shared" si="54"/>
        <v>7.5832475243033617</v>
      </c>
      <c r="CB183" s="179">
        <f t="shared" si="55"/>
        <v>6349</v>
      </c>
      <c r="CC183" s="179">
        <f t="shared" si="56"/>
        <v>65.536000000000001</v>
      </c>
      <c r="CE183" s="199">
        <f t="shared" si="57"/>
        <v>7.3198649298089702</v>
      </c>
      <c r="CI183" s="179">
        <f t="shared" si="58"/>
        <v>6373</v>
      </c>
      <c r="CJ183" s="179">
        <f t="shared" si="59"/>
        <v>53.823999999999998</v>
      </c>
      <c r="CL183" s="199">
        <f t="shared" si="60"/>
        <v>6.9612960459101672</v>
      </c>
      <c r="CP183" s="179">
        <f t="shared" si="61"/>
        <v>6407</v>
      </c>
      <c r="CQ183" s="179">
        <f t="shared" si="62"/>
        <v>39.204000000000001</v>
      </c>
      <c r="CS183" s="199">
        <f t="shared" si="63"/>
        <v>6.3969296552161463</v>
      </c>
      <c r="CW183" s="179">
        <f t="shared" si="64"/>
        <v>6457</v>
      </c>
      <c r="CX183" s="179">
        <f t="shared" si="65"/>
        <v>21.904</v>
      </c>
      <c r="CZ183" s="199">
        <f t="shared" si="66"/>
        <v>4.9767337424205742</v>
      </c>
      <c r="DD183" s="179">
        <f t="shared" si="67"/>
        <v>6538</v>
      </c>
      <c r="DE183" s="179">
        <f t="shared" si="68"/>
        <v>4.4889999999999999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6598</v>
      </c>
      <c r="C184" s="194">
        <f t="shared" si="23"/>
        <v>6.3851943989977258</v>
      </c>
      <c r="D184" s="31">
        <v>20</v>
      </c>
      <c r="E184" s="53"/>
      <c r="F184" s="32"/>
      <c r="G184" s="32"/>
      <c r="H184" s="32"/>
      <c r="I184" s="185">
        <f t="shared" si="24"/>
        <v>6414</v>
      </c>
      <c r="J184" s="186">
        <f t="shared" si="25"/>
        <v>2.7887238557138527</v>
      </c>
      <c r="K184" s="185">
        <f t="shared" si="26"/>
        <v>33.856000000000002</v>
      </c>
      <c r="M184" s="202">
        <f t="shared" si="27"/>
        <v>8.7945218517885273</v>
      </c>
      <c r="N184" s="11"/>
      <c r="O184" s="11"/>
      <c r="P184" s="11"/>
      <c r="Q184" s="189">
        <f t="shared" si="28"/>
        <v>6151</v>
      </c>
      <c r="R184" s="189">
        <f t="shared" si="29"/>
        <v>199.809</v>
      </c>
      <c r="T184" s="202">
        <f t="shared" si="30"/>
        <v>8.6301646700753984</v>
      </c>
      <c r="U184" s="11"/>
      <c r="V184" s="11"/>
      <c r="W184" s="11"/>
      <c r="X184" s="189">
        <f t="shared" si="31"/>
        <v>6163</v>
      </c>
      <c r="Y184" s="189">
        <f t="shared" si="32"/>
        <v>189.22499999999999</v>
      </c>
      <c r="AA184" s="202">
        <f t="shared" si="33"/>
        <v>8.5453918457749154</v>
      </c>
      <c r="AB184" s="11"/>
      <c r="AC184" s="11"/>
      <c r="AD184" s="11"/>
      <c r="AE184" s="189">
        <f t="shared" si="34"/>
        <v>6170</v>
      </c>
      <c r="AF184" s="189">
        <f t="shared" si="35"/>
        <v>183.184</v>
      </c>
      <c r="AH184" s="202">
        <f t="shared" si="36"/>
        <v>8.4527613312568484</v>
      </c>
      <c r="AI184" s="11"/>
      <c r="AJ184" s="11"/>
      <c r="AK184" s="11"/>
      <c r="AL184" s="189">
        <f t="shared" si="37"/>
        <v>6178</v>
      </c>
      <c r="AM184" s="189">
        <f t="shared" si="38"/>
        <v>176.4</v>
      </c>
      <c r="AO184" s="202">
        <f t="shared" si="39"/>
        <v>8.3506662405209244</v>
      </c>
      <c r="AP184" s="11"/>
      <c r="AQ184" s="11"/>
      <c r="AR184" s="11"/>
      <c r="AS184" s="189">
        <f t="shared" si="40"/>
        <v>6187</v>
      </c>
      <c r="AT184" s="189">
        <f t="shared" si="41"/>
        <v>168.92099999999999</v>
      </c>
      <c r="AV184" s="202">
        <f t="shared" si="42"/>
        <v>8.2369500480614555</v>
      </c>
      <c r="AW184" s="11"/>
      <c r="AX184" s="11"/>
      <c r="AY184" s="11"/>
      <c r="AZ184" s="189">
        <f t="shared" si="43"/>
        <v>6198</v>
      </c>
      <c r="BA184" s="189">
        <f t="shared" si="44"/>
        <v>160</v>
      </c>
      <c r="BC184" s="202">
        <f t="shared" si="45"/>
        <v>8.1086232683545951</v>
      </c>
      <c r="BD184" s="11"/>
      <c r="BE184" s="11"/>
      <c r="BF184" s="11"/>
      <c r="BG184" s="189">
        <f t="shared" si="46"/>
        <v>6211</v>
      </c>
      <c r="BH184" s="189">
        <f t="shared" si="47"/>
        <v>149.76900000000001</v>
      </c>
      <c r="BJ184" s="202">
        <f t="shared" si="48"/>
        <v>7.9613702017195109</v>
      </c>
      <c r="BK184" s="11"/>
      <c r="BL184" s="11"/>
      <c r="BM184" s="11"/>
      <c r="BN184" s="189">
        <f t="shared" si="49"/>
        <v>6227</v>
      </c>
      <c r="BO184" s="189">
        <f t="shared" si="50"/>
        <v>137.64099999999999</v>
      </c>
      <c r="BQ184" s="202">
        <f t="shared" si="51"/>
        <v>7.7886260656250315</v>
      </c>
      <c r="BR184" s="11"/>
      <c r="BS184" s="11"/>
      <c r="BT184" s="11"/>
      <c r="BU184" s="189">
        <f t="shared" si="52"/>
        <v>6246</v>
      </c>
      <c r="BV184" s="189">
        <f t="shared" si="53"/>
        <v>123.904</v>
      </c>
      <c r="BX184" s="202">
        <f t="shared" si="54"/>
        <v>7.5796788230904557</v>
      </c>
      <c r="BY184" s="11"/>
      <c r="BZ184" s="11"/>
      <c r="CA184" s="11"/>
      <c r="CB184" s="189">
        <f t="shared" si="55"/>
        <v>6270</v>
      </c>
      <c r="CC184" s="189">
        <f t="shared" si="56"/>
        <v>107.584</v>
      </c>
      <c r="CE184" s="202">
        <f t="shared" si="57"/>
        <v>7.3152183897529746</v>
      </c>
      <c r="CF184" s="11"/>
      <c r="CG184" s="11"/>
      <c r="CH184" s="11"/>
      <c r="CI184" s="189">
        <f t="shared" si="58"/>
        <v>6303</v>
      </c>
      <c r="CJ184" s="189">
        <f t="shared" si="59"/>
        <v>87.025000000000006</v>
      </c>
      <c r="CL184" s="202">
        <f t="shared" si="60"/>
        <v>6.9546388648809874</v>
      </c>
      <c r="CM184" s="11"/>
      <c r="CN184" s="11"/>
      <c r="CO184" s="11"/>
      <c r="CP184" s="189">
        <f t="shared" si="61"/>
        <v>6347</v>
      </c>
      <c r="CQ184" s="189">
        <f t="shared" si="62"/>
        <v>63.000999999999998</v>
      </c>
      <c r="CS184" s="202">
        <f t="shared" si="63"/>
        <v>6.3851943989977258</v>
      </c>
      <c r="CT184" s="11"/>
      <c r="CU184" s="11"/>
      <c r="CV184" s="11"/>
      <c r="CW184" s="189">
        <f t="shared" si="64"/>
        <v>6414</v>
      </c>
      <c r="CX184" s="189">
        <f t="shared" si="65"/>
        <v>33.856000000000002</v>
      </c>
      <c r="CZ184" s="202">
        <f t="shared" si="66"/>
        <v>4.9272536851572051</v>
      </c>
      <c r="DA184" s="11"/>
      <c r="DB184" s="11"/>
      <c r="DC184" s="11"/>
      <c r="DD184" s="189">
        <f t="shared" si="67"/>
        <v>6524</v>
      </c>
      <c r="DE184" s="189">
        <f t="shared" si="68"/>
        <v>5.476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6375</v>
      </c>
      <c r="C185" s="54"/>
      <c r="D185" s="22">
        <v>21</v>
      </c>
      <c r="E185" s="55"/>
      <c r="F185" s="33"/>
      <c r="G185" s="27"/>
      <c r="H185" s="27"/>
      <c r="I185" s="179">
        <f t="shared" si="24"/>
        <v>6375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6339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6339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6307</v>
      </c>
      <c r="C187" s="54"/>
      <c r="D187" s="22">
        <v>23</v>
      </c>
      <c r="E187" s="200">
        <f>O168</f>
        <v>0</v>
      </c>
      <c r="F187" s="203">
        <f>O175</f>
        <v>0.88456861322872593</v>
      </c>
      <c r="G187" s="359">
        <f>O176</f>
        <v>1533.2379999999998</v>
      </c>
      <c r="H187" s="360"/>
      <c r="I187" s="179">
        <f t="shared" si="24"/>
        <v>6307</v>
      </c>
      <c r="J187" s="187"/>
      <c r="K187" s="187"/>
      <c r="M187" s="200" t="s">
        <v>72</v>
      </c>
      <c r="N187" s="200">
        <f>MIN(B165:B184)</f>
        <v>6490</v>
      </c>
      <c r="T187" s="200" t="s">
        <v>72</v>
      </c>
      <c r="U187" s="200">
        <f>N187</f>
        <v>6490</v>
      </c>
      <c r="AA187" s="200" t="s">
        <v>72</v>
      </c>
      <c r="AB187" s="200">
        <f>U187</f>
        <v>6490</v>
      </c>
      <c r="AH187" s="200" t="s">
        <v>72</v>
      </c>
      <c r="AI187" s="200">
        <f>AB187</f>
        <v>6490</v>
      </c>
      <c r="AO187" s="200" t="s">
        <v>72</v>
      </c>
      <c r="AP187" s="200">
        <f>AI187</f>
        <v>6490</v>
      </c>
      <c r="AV187" s="200" t="s">
        <v>72</v>
      </c>
      <c r="AW187" s="200">
        <f>AP187</f>
        <v>6490</v>
      </c>
      <c r="BC187" s="200" t="s">
        <v>72</v>
      </c>
      <c r="BD187" s="200">
        <f>AW187</f>
        <v>6490</v>
      </c>
      <c r="BJ187" s="200" t="s">
        <v>72</v>
      </c>
      <c r="BK187" s="200">
        <f>BD187</f>
        <v>6490</v>
      </c>
      <c r="BQ187" s="200" t="s">
        <v>72</v>
      </c>
      <c r="BR187" s="200">
        <f>BK187</f>
        <v>6490</v>
      </c>
      <c r="BX187" s="200" t="s">
        <v>72</v>
      </c>
      <c r="BY187" s="200">
        <f>BR187</f>
        <v>6490</v>
      </c>
      <c r="CE187" s="200" t="s">
        <v>72</v>
      </c>
      <c r="CF187" s="200">
        <f>BY187</f>
        <v>6490</v>
      </c>
      <c r="CL187" s="200" t="s">
        <v>72</v>
      </c>
      <c r="CM187" s="200">
        <f>CF187</f>
        <v>6490</v>
      </c>
      <c r="CS187" s="200" t="s">
        <v>72</v>
      </c>
      <c r="CT187" s="200">
        <f>CM187</f>
        <v>6490</v>
      </c>
      <c r="CZ187" s="200" t="s">
        <v>72</v>
      </c>
      <c r="DA187" s="200">
        <f>CT187</f>
        <v>6490</v>
      </c>
    </row>
    <row r="188" spans="1:109" ht="15" customHeight="1">
      <c r="A188" s="21">
        <f t="shared" si="69"/>
        <v>2017</v>
      </c>
      <c r="B188" s="176">
        <f t="shared" si="70"/>
        <v>6278</v>
      </c>
      <c r="C188" s="54"/>
      <c r="D188" s="22">
        <v>24</v>
      </c>
      <c r="E188" s="200">
        <f>V168</f>
        <v>1000</v>
      </c>
      <c r="F188" s="203">
        <f>V175</f>
        <v>0.88848371047550689</v>
      </c>
      <c r="G188" s="359">
        <f>V176</f>
        <v>1488.1679999999999</v>
      </c>
      <c r="H188" s="360"/>
      <c r="I188" s="179">
        <f t="shared" si="24"/>
        <v>6278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6252</v>
      </c>
      <c r="C189" s="54"/>
      <c r="D189" s="22">
        <v>25</v>
      </c>
      <c r="E189" s="200">
        <f>AC168</f>
        <v>1455</v>
      </c>
      <c r="F189" s="203">
        <f>AC175</f>
        <v>0.89058654657591907</v>
      </c>
      <c r="G189" s="359">
        <f>AC176</f>
        <v>1464.2320000000002</v>
      </c>
      <c r="H189" s="360"/>
      <c r="I189" s="179">
        <f t="shared" si="24"/>
        <v>6252</v>
      </c>
      <c r="J189" s="187"/>
      <c r="K189" s="187"/>
      <c r="M189" s="200" t="s">
        <v>50</v>
      </c>
      <c r="N189" s="200">
        <v>455</v>
      </c>
      <c r="T189" s="200" t="s">
        <v>50</v>
      </c>
      <c r="U189" s="200">
        <f>N189</f>
        <v>455</v>
      </c>
      <c r="AA189" s="200" t="s">
        <v>50</v>
      </c>
      <c r="AB189" s="200">
        <f>U189</f>
        <v>455</v>
      </c>
      <c r="AH189" s="200" t="s">
        <v>50</v>
      </c>
      <c r="AI189" s="200">
        <f>AB189</f>
        <v>455</v>
      </c>
      <c r="AO189" s="200" t="s">
        <v>50</v>
      </c>
      <c r="AP189" s="200">
        <f>AI189</f>
        <v>455</v>
      </c>
      <c r="AV189" s="200" t="s">
        <v>50</v>
      </c>
      <c r="AW189" s="200">
        <f>AP189</f>
        <v>455</v>
      </c>
      <c r="BC189" s="200" t="s">
        <v>50</v>
      </c>
      <c r="BD189" s="200">
        <f>AW189</f>
        <v>455</v>
      </c>
      <c r="BJ189" s="200" t="s">
        <v>50</v>
      </c>
      <c r="BK189" s="200">
        <f>BD189</f>
        <v>455</v>
      </c>
      <c r="BQ189" s="200" t="s">
        <v>50</v>
      </c>
      <c r="BR189" s="200">
        <f>BK189</f>
        <v>455</v>
      </c>
      <c r="BX189" s="200" t="s">
        <v>50</v>
      </c>
      <c r="BY189" s="200">
        <f>BR189</f>
        <v>455</v>
      </c>
      <c r="CE189" s="200" t="s">
        <v>50</v>
      </c>
      <c r="CF189" s="200">
        <f>BY189</f>
        <v>455</v>
      </c>
      <c r="CL189" s="200" t="s">
        <v>50</v>
      </c>
      <c r="CM189" s="200">
        <f>CF189</f>
        <v>455</v>
      </c>
      <c r="CS189" s="200" t="s">
        <v>50</v>
      </c>
      <c r="CT189" s="200">
        <f>CM189</f>
        <v>455</v>
      </c>
      <c r="CZ189" s="200" t="s">
        <v>50</v>
      </c>
      <c r="DA189" s="200">
        <f>CT189</f>
        <v>455</v>
      </c>
    </row>
    <row r="190" spans="1:109" ht="15" customHeight="1">
      <c r="A190" s="21">
        <f t="shared" si="69"/>
        <v>2019</v>
      </c>
      <c r="B190" s="176">
        <f t="shared" si="70"/>
        <v>6229</v>
      </c>
      <c r="C190" s="54"/>
      <c r="D190" s="22">
        <v>26</v>
      </c>
      <c r="E190" s="200">
        <f>AJ168</f>
        <v>1910</v>
      </c>
      <c r="F190" s="203">
        <f>AJ175</f>
        <v>0.89309751173831575</v>
      </c>
      <c r="G190" s="359">
        <f>AJ176</f>
        <v>1436.0750000000003</v>
      </c>
      <c r="H190" s="360"/>
      <c r="I190" s="179">
        <f t="shared" si="24"/>
        <v>6229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6207</v>
      </c>
      <c r="C191" s="54"/>
      <c r="D191" s="22">
        <v>27</v>
      </c>
      <c r="E191" s="200">
        <f>AQ168</f>
        <v>2365</v>
      </c>
      <c r="F191" s="203">
        <f>AQ175</f>
        <v>0.89599141465371823</v>
      </c>
      <c r="G191" s="359">
        <f>AQ176</f>
        <v>1403.8240000000001</v>
      </c>
      <c r="H191" s="360"/>
      <c r="I191" s="179">
        <f t="shared" si="24"/>
        <v>6207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6188</v>
      </c>
      <c r="C192" s="54"/>
      <c r="D192" s="22">
        <v>28</v>
      </c>
      <c r="E192" s="200">
        <f>AX168</f>
        <v>2820</v>
      </c>
      <c r="F192" s="203">
        <f>AX175</f>
        <v>0.8993657353909289</v>
      </c>
      <c r="G192" s="359">
        <f>AX176</f>
        <v>1366.7169999999999</v>
      </c>
      <c r="H192" s="360"/>
      <c r="I192" s="179">
        <f t="shared" si="24"/>
        <v>6188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6170</v>
      </c>
      <c r="C193" s="54"/>
      <c r="D193" s="22">
        <v>29</v>
      </c>
      <c r="E193" s="200">
        <f>BE168</f>
        <v>3275</v>
      </c>
      <c r="F193" s="203">
        <f>BE175</f>
        <v>0.90343738144816854</v>
      </c>
      <c r="G193" s="359">
        <f>BE176</f>
        <v>1322.2470000000001</v>
      </c>
      <c r="H193" s="360"/>
      <c r="I193" s="179">
        <f t="shared" si="24"/>
        <v>6170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6154</v>
      </c>
      <c r="C194" s="54"/>
      <c r="D194" s="22">
        <v>30</v>
      </c>
      <c r="E194" s="200">
        <f>BL168</f>
        <v>3730</v>
      </c>
      <c r="F194" s="203">
        <f>BL175</f>
        <v>0.90827860670761063</v>
      </c>
      <c r="G194" s="359">
        <f>BL176</f>
        <v>1270.1969999999999</v>
      </c>
      <c r="H194" s="360"/>
      <c r="I194" s="179">
        <f t="shared" si="24"/>
        <v>6154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6140</v>
      </c>
      <c r="C195" s="54"/>
      <c r="D195" s="22">
        <v>31</v>
      </c>
      <c r="E195" s="200">
        <f>BS168</f>
        <v>4185</v>
      </c>
      <c r="F195" s="203">
        <f>BS175</f>
        <v>0.91429946348942226</v>
      </c>
      <c r="G195" s="359">
        <f>BS176</f>
        <v>1206.623</v>
      </c>
      <c r="H195" s="360"/>
      <c r="I195" s="179">
        <f t="shared" si="24"/>
        <v>6140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6127</v>
      </c>
      <c r="C196" s="54"/>
      <c r="D196" s="22">
        <v>32</v>
      </c>
      <c r="E196" s="200">
        <f>BZ168</f>
        <v>4640</v>
      </c>
      <c r="F196" s="203">
        <f>BZ175</f>
        <v>0.92186500433548524</v>
      </c>
      <c r="G196" s="359">
        <f>BZ176</f>
        <v>1127.298</v>
      </c>
      <c r="H196" s="360"/>
      <c r="I196" s="179">
        <f t="shared" si="24"/>
        <v>6127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6115</v>
      </c>
      <c r="C197" s="54"/>
      <c r="D197" s="22">
        <v>33</v>
      </c>
      <c r="E197" s="200">
        <f>CG168</f>
        <v>5095</v>
      </c>
      <c r="F197" s="203">
        <f>CG175</f>
        <v>0.93145403972720564</v>
      </c>
      <c r="G197" s="359">
        <f>CG176</f>
        <v>1027.3599999999999</v>
      </c>
      <c r="H197" s="360"/>
      <c r="I197" s="179">
        <f t="shared" si="24"/>
        <v>6115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6105</v>
      </c>
      <c r="C198" s="54"/>
      <c r="D198" s="22">
        <v>34</v>
      </c>
      <c r="E198" s="200">
        <f>CN168</f>
        <v>5550</v>
      </c>
      <c r="F198" s="203">
        <f>CN175</f>
        <v>0.94386158147708166</v>
      </c>
      <c r="G198" s="359">
        <f>CN176</f>
        <v>896.28699999999992</v>
      </c>
      <c r="H198" s="360"/>
      <c r="I198" s="179">
        <f t="shared" si="24"/>
        <v>6105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6095</v>
      </c>
      <c r="C199" s="54"/>
      <c r="D199" s="22">
        <v>35</v>
      </c>
      <c r="E199" s="200">
        <f>CU168</f>
        <v>6005</v>
      </c>
      <c r="F199" s="203">
        <f>CU175</f>
        <v>0.95802948286086942</v>
      </c>
      <c r="G199" s="359">
        <f>CU176</f>
        <v>727.53199999999993</v>
      </c>
      <c r="H199" s="360"/>
      <c r="I199" s="179">
        <f t="shared" si="24"/>
        <v>6095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6087</v>
      </c>
      <c r="C200" s="54"/>
      <c r="D200" s="22">
        <v>36</v>
      </c>
      <c r="E200" s="200">
        <f>DB168</f>
        <v>6460</v>
      </c>
      <c r="F200" s="203">
        <f>DB175</f>
        <v>0.93055391934932574</v>
      </c>
      <c r="G200" s="359">
        <f>DB176</f>
        <v>982.61299999999994</v>
      </c>
      <c r="H200" s="360"/>
      <c r="I200" s="179">
        <f t="shared" si="24"/>
        <v>6087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6079</v>
      </c>
      <c r="C201" s="54"/>
      <c r="D201" s="22">
        <v>37</v>
      </c>
      <c r="E201" s="55"/>
      <c r="F201" s="275"/>
      <c r="G201" s="27"/>
      <c r="H201" s="27"/>
      <c r="I201" s="179">
        <f t="shared" si="24"/>
        <v>6079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6072</v>
      </c>
      <c r="C202" s="54"/>
      <c r="D202" s="22">
        <v>38</v>
      </c>
      <c r="E202" s="55"/>
      <c r="F202" s="33"/>
      <c r="G202" s="27"/>
      <c r="H202" s="27"/>
      <c r="I202" s="179">
        <f t="shared" si="24"/>
        <v>6072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6065</v>
      </c>
      <c r="C203" s="54"/>
      <c r="D203" s="22">
        <v>39</v>
      </c>
      <c r="E203" s="55"/>
      <c r="F203" s="33"/>
      <c r="G203" s="27"/>
      <c r="H203" s="27"/>
      <c r="I203" s="179">
        <f t="shared" si="24"/>
        <v>6065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6060</v>
      </c>
      <c r="C204" s="54"/>
      <c r="D204" s="22">
        <v>40</v>
      </c>
      <c r="E204" s="55"/>
      <c r="F204" s="33"/>
      <c r="G204" s="27"/>
      <c r="H204" s="27"/>
      <c r="I204" s="179">
        <f t="shared" si="24"/>
        <v>6060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6054</v>
      </c>
      <c r="C205" s="195"/>
      <c r="D205" s="35">
        <v>41</v>
      </c>
      <c r="E205" s="56"/>
      <c r="F205" s="36"/>
      <c r="G205" s="11"/>
      <c r="H205" s="11"/>
      <c r="I205" s="189">
        <f t="shared" si="24"/>
        <v>6054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6050</v>
      </c>
      <c r="C206" s="195"/>
      <c r="D206" s="35">
        <v>42</v>
      </c>
      <c r="E206" s="56"/>
      <c r="F206" s="36"/>
      <c r="G206" s="11"/>
      <c r="H206" s="11"/>
      <c r="I206" s="189">
        <f t="shared" si="24"/>
        <v>6050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0.89569502385875555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0.89569502385875555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0.89186670239545773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0.88964322656379335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0.88690605981786874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0.88364344218180313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0.87950252958678499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0.87436466798829049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0.86772935877013069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0.85855634178035023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0.84546822062630456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0.82561704986084028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0.79158528496753755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0.72295553724121198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0.50006152209298027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8815</v>
      </c>
      <c r="C210" s="69">
        <f t="shared" ref="C210:C229" si="73">LN(B210-$G$213)</f>
        <v>9.0842100948319704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9533</v>
      </c>
      <c r="J210" s="180">
        <f t="shared" ref="J210:J229" si="76">ABS(B210-I210)/B210*100</f>
        <v>8.1452070334656828</v>
      </c>
      <c r="K210" s="179">
        <f t="shared" ref="K210:K229" si="77">(B210-I210)^2/1000</f>
        <v>515.524</v>
      </c>
      <c r="M210" s="70">
        <f t="shared" ref="M210:M229" si="78">LN($B210-O$213)</f>
        <v>9.0842100948319704</v>
      </c>
      <c r="N210" s="40" t="s">
        <v>43</v>
      </c>
      <c r="Q210" s="187">
        <f t="shared" ref="Q210:Q229" si="79">ROUND(O$213+O$216*$D210^O$214,$G$1)</f>
        <v>9533</v>
      </c>
      <c r="R210" s="179">
        <f t="shared" ref="R210:R229" si="80">($B210-Q210)^2/1000</f>
        <v>515.524</v>
      </c>
      <c r="T210" s="70">
        <f t="shared" ref="T210:T229" si="81">LN($B210-V$213)</f>
        <v>8.9638002428555765</v>
      </c>
      <c r="U210" s="40" t="s">
        <v>43</v>
      </c>
      <c r="X210" s="187">
        <f t="shared" ref="X210:X229" si="82">ROUND(V$213+V$216*$D210^V$214,$G$1)</f>
        <v>9561</v>
      </c>
      <c r="Y210" s="179">
        <f t="shared" ref="Y210:Y229" si="83">($B210-X210)^2/1000</f>
        <v>556.51599999999996</v>
      </c>
      <c r="AA210" s="70">
        <f t="shared" ref="AA210:AA229" si="84">LN($B210-AC$213)</f>
        <v>8.9038152117229217</v>
      </c>
      <c r="AB210" s="40" t="s">
        <v>43</v>
      </c>
      <c r="AE210" s="187">
        <f t="shared" ref="AE210:AE229" si="85">ROUND(AC$213+AC$216*$D210^AC$214,$G$1)</f>
        <v>9578</v>
      </c>
      <c r="AF210" s="179">
        <f t="shared" ref="AF210:AF229" si="86">($B210-AE210)^2/1000</f>
        <v>582.16899999999998</v>
      </c>
      <c r="AH210" s="70">
        <f t="shared" ref="AH210:AH229" si="87">LN($B210-AJ$213)</f>
        <v>8.8400010658433921</v>
      </c>
      <c r="AI210" s="40" t="s">
        <v>43</v>
      </c>
      <c r="AL210" s="187">
        <f t="shared" ref="AL210:AL229" si="88">ROUND(AJ$213+AJ$216*$D210^AJ$214,$G$1)</f>
        <v>9598</v>
      </c>
      <c r="AM210" s="179">
        <f t="shared" ref="AM210:AM229" si="89">($B210-AL210)^2/1000</f>
        <v>613.08900000000006</v>
      </c>
      <c r="AO210" s="70">
        <f t="shared" ref="AO210:AO229" si="90">LN($B210-AQ$213)</f>
        <v>8.7718354097898175</v>
      </c>
      <c r="AP210" s="40" t="s">
        <v>43</v>
      </c>
      <c r="AS210" s="187">
        <f t="shared" ref="AS210:AS229" si="91">ROUND(AQ$213+AQ$216*$D210^AQ$214,$G$1)</f>
        <v>9621</v>
      </c>
      <c r="AT210" s="179">
        <f t="shared" ref="AT210:AT229" si="92">($B210-AS210)^2/1000</f>
        <v>649.63599999999997</v>
      </c>
      <c r="AV210" s="70">
        <f t="shared" ref="AV210:AV229" si="93">LN($B210-AX$213)</f>
        <v>8.6986810674616137</v>
      </c>
      <c r="AW210" s="40" t="s">
        <v>43</v>
      </c>
      <c r="AZ210" s="187">
        <f t="shared" ref="AZ210:AZ229" si="94">ROUND(AX$213+AX$216*$D210^AX$214,$G$1)</f>
        <v>9651</v>
      </c>
      <c r="BA210" s="179">
        <f t="shared" ref="BA210:BA229" si="95">($B210-AZ210)^2/1000</f>
        <v>698.89599999999996</v>
      </c>
      <c r="BC210" s="70">
        <f t="shared" ref="BC210:BC229" si="96">LN($B210-BE$213)</f>
        <v>8.6197497797413298</v>
      </c>
      <c r="BD210" s="40" t="s">
        <v>43</v>
      </c>
      <c r="BG210" s="187">
        <f t="shared" ref="BG210:BG229" si="97">ROUND(BE$213+BE$216*$D210^BE$214,$G$1)</f>
        <v>9687</v>
      </c>
      <c r="BH210" s="179">
        <f t="shared" ref="BH210:BH229" si="98">($B210-BG210)^2/1000</f>
        <v>760.38400000000001</v>
      </c>
      <c r="BJ210" s="70">
        <f t="shared" ref="BJ210:BJ229" si="99">LN($B210-BL$213)</f>
        <v>8.5340503084826604</v>
      </c>
      <c r="BK210" s="40" t="s">
        <v>43</v>
      </c>
      <c r="BN210" s="187">
        <f t="shared" ref="BN210:BN229" si="100">ROUND(BL$213+BL$216*$D210^BL$214,$G$1)</f>
        <v>9735</v>
      </c>
      <c r="BO210" s="179">
        <f t="shared" ref="BO210:BO229" si="101">($B210-BN210)^2/1000</f>
        <v>846.4</v>
      </c>
      <c r="BQ210" s="70">
        <f t="shared" ref="BQ210:BQ229" si="102">LN($B210-BS$213)</f>
        <v>8.4403121470802791</v>
      </c>
      <c r="BR210" s="40" t="s">
        <v>43</v>
      </c>
      <c r="BU210" s="187">
        <f t="shared" ref="BU210:BU229" si="103">ROUND(BS$213+BS$216*$D210^BS$214,$G$1)</f>
        <v>9799</v>
      </c>
      <c r="BV210" s="179">
        <f t="shared" ref="BV210:BV229" si="104">($B210-BU210)^2/1000</f>
        <v>968.25599999999997</v>
      </c>
      <c r="BX210" s="70">
        <f t="shared" ref="BX210:BX229" si="105">LN($B210-BZ$213)</f>
        <v>8.3368696372849556</v>
      </c>
      <c r="BY210" s="40" t="s">
        <v>43</v>
      </c>
      <c r="CB210" s="187">
        <f t="shared" ref="CB210:CB229" si="106">ROUND(BZ$213+BZ$216*$D210^BZ$214,$G$1)</f>
        <v>9891</v>
      </c>
      <c r="CC210" s="179">
        <f t="shared" ref="CC210:CC229" si="107">($B210-CB210)^2/1000</f>
        <v>1157.7760000000001</v>
      </c>
      <c r="CE210" s="70">
        <f t="shared" ref="CE210:CE229" si="108">LN($B210-CG$213)</f>
        <v>8.2214789472671921</v>
      </c>
      <c r="CF210" s="40" t="s">
        <v>43</v>
      </c>
      <c r="CI210" s="187">
        <f t="shared" ref="CI210:CI229" si="109">ROUND(CG$213+CG$216*$D210^CG$214,$G$1)</f>
        <v>10032</v>
      </c>
      <c r="CJ210" s="179">
        <f t="shared" ref="CJ210:CJ229" si="110">($B210-CI210)^2/1000</f>
        <v>1481.0889999999999</v>
      </c>
      <c r="CL210" s="70">
        <f t="shared" ref="CL210:CL229" si="111">LN($B210-CN$213)</f>
        <v>8.0910150417105307</v>
      </c>
      <c r="CM210" s="40" t="s">
        <v>43</v>
      </c>
      <c r="CP210" s="187">
        <f t="shared" ref="CP210:CP229" si="112">ROUND(CN$213+CN$216*$D210^CN$214,$G$1)</f>
        <v>10282</v>
      </c>
      <c r="CQ210" s="179">
        <f t="shared" ref="CQ210:CQ229" si="113">($B210-CP210)^2/1000</f>
        <v>2152.0889999999999</v>
      </c>
      <c r="CS210" s="70">
        <f t="shared" ref="CS210:CS229" si="114">LN($B210-CU$213)</f>
        <v>7.9409397623277913</v>
      </c>
      <c r="CT210" s="40" t="s">
        <v>43</v>
      </c>
      <c r="CW210" s="187">
        <f t="shared" ref="CW210:CW229" si="115">ROUND(CU$213+CU$216*$D210^CU$214,$G$1)</f>
        <v>10851</v>
      </c>
      <c r="CX210" s="179">
        <f t="shared" ref="CX210:CX229" si="116">($B210-CW210)^2/1000</f>
        <v>4145.2960000000003</v>
      </c>
      <c r="CZ210" s="70">
        <f t="shared" ref="CZ210:CZ229" si="117">LN($B210-DB$213)</f>
        <v>7.7642960064505182</v>
      </c>
      <c r="DA210" s="40" t="s">
        <v>43</v>
      </c>
      <c r="DD210" s="187">
        <f t="shared" ref="DD210:DD229" si="118">ROUND(DB$213+DB$216*$D210^DB$214,$G$1)</f>
        <v>14335</v>
      </c>
      <c r="DE210" s="179">
        <f t="shared" ref="DE210:DE229" si="119">($B210-DD210)^2/1000</f>
        <v>30470.400000000001</v>
      </c>
    </row>
    <row r="211" spans="1:109" ht="15" customHeight="1">
      <c r="A211" s="21">
        <f t="shared" si="72"/>
        <v>1995</v>
      </c>
      <c r="B211" s="176">
        <f t="shared" si="72"/>
        <v>8808</v>
      </c>
      <c r="C211" s="69">
        <f t="shared" si="73"/>
        <v>9.0834156784025151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8717</v>
      </c>
      <c r="J211" s="180">
        <f t="shared" si="76"/>
        <v>1.0331516802906449</v>
      </c>
      <c r="K211" s="179">
        <f t="shared" si="77"/>
        <v>8.2810000000000006</v>
      </c>
      <c r="M211" s="70">
        <f t="shared" si="78"/>
        <v>9.0834156784025151</v>
      </c>
      <c r="N211" s="40" t="s">
        <v>44</v>
      </c>
      <c r="O211" s="72"/>
      <c r="P211" s="23"/>
      <c r="Q211" s="187">
        <f t="shared" si="79"/>
        <v>8717</v>
      </c>
      <c r="R211" s="179">
        <f t="shared" si="80"/>
        <v>8.2810000000000006</v>
      </c>
      <c r="T211" s="70">
        <f t="shared" si="81"/>
        <v>8.9629041280929282</v>
      </c>
      <c r="U211" s="40" t="s">
        <v>44</v>
      </c>
      <c r="V211" s="72"/>
      <c r="W211" s="23"/>
      <c r="X211" s="187">
        <f t="shared" si="82"/>
        <v>8722</v>
      </c>
      <c r="Y211" s="179">
        <f t="shared" si="83"/>
        <v>7.3959999999999999</v>
      </c>
      <c r="AA211" s="70">
        <f t="shared" si="84"/>
        <v>8.9028636721962222</v>
      </c>
      <c r="AB211" s="40" t="s">
        <v>44</v>
      </c>
      <c r="AC211" s="72"/>
      <c r="AD211" s="23"/>
      <c r="AE211" s="187">
        <f t="shared" si="85"/>
        <v>8725</v>
      </c>
      <c r="AF211" s="179">
        <f t="shared" si="86"/>
        <v>6.8890000000000002</v>
      </c>
      <c r="AH211" s="70">
        <f t="shared" si="87"/>
        <v>8.8389867934967867</v>
      </c>
      <c r="AI211" s="40" t="s">
        <v>44</v>
      </c>
      <c r="AJ211" s="72"/>
      <c r="AK211" s="23"/>
      <c r="AL211" s="187">
        <f t="shared" si="88"/>
        <v>8728</v>
      </c>
      <c r="AM211" s="179">
        <f t="shared" si="89"/>
        <v>6.4</v>
      </c>
      <c r="AO211" s="70">
        <f t="shared" si="90"/>
        <v>8.7707495491386425</v>
      </c>
      <c r="AP211" s="40" t="s">
        <v>44</v>
      </c>
      <c r="AQ211" s="72"/>
      <c r="AR211" s="23"/>
      <c r="AS211" s="187">
        <f t="shared" si="91"/>
        <v>8732</v>
      </c>
      <c r="AT211" s="179">
        <f t="shared" si="92"/>
        <v>5.7759999999999998</v>
      </c>
      <c r="AV211" s="70">
        <f t="shared" si="93"/>
        <v>8.6975127455395196</v>
      </c>
      <c r="AW211" s="40" t="s">
        <v>44</v>
      </c>
      <c r="AX211" s="72"/>
      <c r="AY211" s="23"/>
      <c r="AZ211" s="187">
        <f t="shared" si="94"/>
        <v>8738</v>
      </c>
      <c r="BA211" s="179">
        <f t="shared" si="95"/>
        <v>4.9000000000000004</v>
      </c>
      <c r="BC211" s="70">
        <f t="shared" si="96"/>
        <v>8.618485442898109</v>
      </c>
      <c r="BD211" s="40" t="s">
        <v>44</v>
      </c>
      <c r="BE211" s="72"/>
      <c r="BF211" s="23"/>
      <c r="BG211" s="187">
        <f t="shared" si="97"/>
        <v>8744</v>
      </c>
      <c r="BH211" s="179">
        <f t="shared" si="98"/>
        <v>4.0960000000000001</v>
      </c>
      <c r="BJ211" s="70">
        <f t="shared" si="99"/>
        <v>8.5326727622646246</v>
      </c>
      <c r="BK211" s="40" t="s">
        <v>44</v>
      </c>
      <c r="BL211" s="72"/>
      <c r="BM211" s="23"/>
      <c r="BN211" s="187">
        <f t="shared" si="100"/>
        <v>8753</v>
      </c>
      <c r="BO211" s="179">
        <f t="shared" si="101"/>
        <v>3.0249999999999999</v>
      </c>
      <c r="BQ211" s="70">
        <f t="shared" si="102"/>
        <v>8.4387991239882254</v>
      </c>
      <c r="BR211" s="40" t="s">
        <v>44</v>
      </c>
      <c r="BS211" s="72"/>
      <c r="BT211" s="23"/>
      <c r="BU211" s="187">
        <f t="shared" si="103"/>
        <v>8765</v>
      </c>
      <c r="BV211" s="179">
        <f t="shared" si="104"/>
        <v>1.849</v>
      </c>
      <c r="BX211" s="70">
        <f t="shared" si="105"/>
        <v>8.3351915834332022</v>
      </c>
      <c r="BY211" s="40" t="s">
        <v>44</v>
      </c>
      <c r="BZ211" s="72"/>
      <c r="CA211" s="23"/>
      <c r="CB211" s="187">
        <f t="shared" si="106"/>
        <v>8782</v>
      </c>
      <c r="CC211" s="179">
        <f t="shared" si="107"/>
        <v>0.67600000000000005</v>
      </c>
      <c r="CE211" s="70">
        <f t="shared" si="108"/>
        <v>8.2195954541770799</v>
      </c>
      <c r="CF211" s="40" t="s">
        <v>44</v>
      </c>
      <c r="CG211" s="72"/>
      <c r="CH211" s="23"/>
      <c r="CI211" s="187">
        <f t="shared" si="109"/>
        <v>8808</v>
      </c>
      <c r="CJ211" s="179">
        <f t="shared" si="110"/>
        <v>0</v>
      </c>
      <c r="CL211" s="70">
        <f t="shared" si="111"/>
        <v>8.0888687891619906</v>
      </c>
      <c r="CM211" s="40" t="s">
        <v>44</v>
      </c>
      <c r="CN211" s="72"/>
      <c r="CO211" s="23"/>
      <c r="CP211" s="187">
        <f t="shared" si="112"/>
        <v>8853</v>
      </c>
      <c r="CQ211" s="179">
        <f t="shared" si="113"/>
        <v>2.0249999999999999</v>
      </c>
      <c r="CS211" s="70">
        <f t="shared" si="114"/>
        <v>7.9384455511647882</v>
      </c>
      <c r="CT211" s="40" t="s">
        <v>44</v>
      </c>
      <c r="CU211" s="72"/>
      <c r="CV211" s="23"/>
      <c r="CW211" s="187">
        <f t="shared" si="115"/>
        <v>8956</v>
      </c>
      <c r="CX211" s="179">
        <f t="shared" si="116"/>
        <v>21.904</v>
      </c>
      <c r="CZ211" s="70">
        <f t="shared" si="117"/>
        <v>7.7613191809479867</v>
      </c>
      <c r="DA211" s="40" t="s">
        <v>44</v>
      </c>
      <c r="DB211" s="72"/>
      <c r="DC211" s="23"/>
      <c r="DD211" s="187">
        <f t="shared" si="118"/>
        <v>9505</v>
      </c>
      <c r="DE211" s="179">
        <f t="shared" si="119"/>
        <v>485.80900000000003</v>
      </c>
    </row>
    <row r="212" spans="1:109" ht="15" customHeight="1">
      <c r="A212" s="21">
        <f t="shared" si="72"/>
        <v>1996</v>
      </c>
      <c r="B212" s="176">
        <f t="shared" si="72"/>
        <v>8503</v>
      </c>
      <c r="C212" s="69">
        <f t="shared" si="73"/>
        <v>9.0481743213857921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8272</v>
      </c>
      <c r="J212" s="180">
        <f t="shared" si="76"/>
        <v>2.7166882276843469</v>
      </c>
      <c r="K212" s="179">
        <f t="shared" si="77"/>
        <v>53.360999999999997</v>
      </c>
      <c r="M212" s="70">
        <f t="shared" si="78"/>
        <v>9.0481743213857921</v>
      </c>
      <c r="N212" s="27" t="s">
        <v>45</v>
      </c>
      <c r="Q212" s="187">
        <f t="shared" si="79"/>
        <v>8272</v>
      </c>
      <c r="R212" s="179">
        <f t="shared" si="80"/>
        <v>53.360999999999997</v>
      </c>
      <c r="T212" s="70">
        <f t="shared" si="81"/>
        <v>8.9230582195457284</v>
      </c>
      <c r="U212" s="27" t="s">
        <v>45</v>
      </c>
      <c r="X212" s="187">
        <f t="shared" si="82"/>
        <v>8269</v>
      </c>
      <c r="Y212" s="179">
        <f t="shared" si="83"/>
        <v>54.756</v>
      </c>
      <c r="AA212" s="70">
        <f t="shared" si="84"/>
        <v>8.8604991676160161</v>
      </c>
      <c r="AB212" s="27" t="s">
        <v>45</v>
      </c>
      <c r="AE212" s="187">
        <f t="shared" si="85"/>
        <v>8268</v>
      </c>
      <c r="AF212" s="179">
        <f t="shared" si="86"/>
        <v>55.225000000000001</v>
      </c>
      <c r="AH212" s="70">
        <f t="shared" si="87"/>
        <v>8.7937637591133004</v>
      </c>
      <c r="AI212" s="27" t="s">
        <v>45</v>
      </c>
      <c r="AL212" s="187">
        <f t="shared" si="88"/>
        <v>8266</v>
      </c>
      <c r="AM212" s="179">
        <f t="shared" si="89"/>
        <v>56.168999999999997</v>
      </c>
      <c r="AO212" s="70">
        <f t="shared" si="90"/>
        <v>8.7222542351796815</v>
      </c>
      <c r="AP212" s="27" t="s">
        <v>45</v>
      </c>
      <c r="AS212" s="187">
        <f t="shared" si="91"/>
        <v>8264</v>
      </c>
      <c r="AT212" s="179">
        <f t="shared" si="92"/>
        <v>57.121000000000002</v>
      </c>
      <c r="AV212" s="70">
        <f t="shared" si="93"/>
        <v>8.6452345412971212</v>
      </c>
      <c r="AW212" s="27" t="s">
        <v>45</v>
      </c>
      <c r="AZ212" s="187">
        <f t="shared" si="94"/>
        <v>8261</v>
      </c>
      <c r="BA212" s="179">
        <f t="shared" si="95"/>
        <v>58.564</v>
      </c>
      <c r="BC212" s="70">
        <f t="shared" si="96"/>
        <v>8.5617840747441125</v>
      </c>
      <c r="BD212" s="27" t="s">
        <v>45</v>
      </c>
      <c r="BG212" s="187">
        <f t="shared" si="97"/>
        <v>8258</v>
      </c>
      <c r="BH212" s="179">
        <f t="shared" si="98"/>
        <v>60.024999999999999</v>
      </c>
      <c r="BJ212" s="70">
        <f t="shared" si="99"/>
        <v>8.4707303170058967</v>
      </c>
      <c r="BK212" s="27" t="s">
        <v>45</v>
      </c>
      <c r="BN212" s="187">
        <f t="shared" si="100"/>
        <v>8255</v>
      </c>
      <c r="BO212" s="179">
        <f t="shared" si="101"/>
        <v>61.503999999999998</v>
      </c>
      <c r="BQ212" s="70">
        <f t="shared" si="102"/>
        <v>8.3705476110747519</v>
      </c>
      <c r="BR212" s="27" t="s">
        <v>45</v>
      </c>
      <c r="BU212" s="187">
        <f t="shared" si="103"/>
        <v>8250</v>
      </c>
      <c r="BV212" s="179">
        <f t="shared" si="104"/>
        <v>64.009</v>
      </c>
      <c r="BX212" s="70">
        <f t="shared" si="105"/>
        <v>8.2591993626662816</v>
      </c>
      <c r="BY212" s="27" t="s">
        <v>45</v>
      </c>
      <c r="CB212" s="187">
        <f t="shared" si="106"/>
        <v>8245</v>
      </c>
      <c r="CC212" s="179">
        <f t="shared" si="107"/>
        <v>66.563999999999993</v>
      </c>
      <c r="CE212" s="70">
        <f t="shared" si="108"/>
        <v>8.1338808879492071</v>
      </c>
      <c r="CF212" s="27" t="s">
        <v>45</v>
      </c>
      <c r="CI212" s="187">
        <f t="shared" si="109"/>
        <v>8237</v>
      </c>
      <c r="CJ212" s="179">
        <f t="shared" si="110"/>
        <v>70.756</v>
      </c>
      <c r="CL212" s="70">
        <f t="shared" si="111"/>
        <v>7.9905768817439231</v>
      </c>
      <c r="CM212" s="27" t="s">
        <v>45</v>
      </c>
      <c r="CP212" s="187">
        <f t="shared" si="112"/>
        <v>8227</v>
      </c>
      <c r="CQ212" s="179">
        <f t="shared" si="113"/>
        <v>76.176000000000002</v>
      </c>
      <c r="CS212" s="70">
        <f t="shared" si="114"/>
        <v>7.823245690685523</v>
      </c>
      <c r="CT212" s="27" t="s">
        <v>45</v>
      </c>
      <c r="CW212" s="187">
        <f t="shared" si="115"/>
        <v>8212</v>
      </c>
      <c r="CX212" s="179">
        <f t="shared" si="116"/>
        <v>84.680999999999997</v>
      </c>
      <c r="CZ212" s="70">
        <f t="shared" si="117"/>
        <v>7.6221745948176221</v>
      </c>
      <c r="DA212" s="27" t="s">
        <v>45</v>
      </c>
      <c r="DD212" s="187">
        <f t="shared" si="118"/>
        <v>8207</v>
      </c>
      <c r="DE212" s="179">
        <f t="shared" si="119"/>
        <v>87.616</v>
      </c>
    </row>
    <row r="213" spans="1:109" ht="15" customHeight="1">
      <c r="A213" s="21">
        <f t="shared" si="72"/>
        <v>1997</v>
      </c>
      <c r="B213" s="176">
        <f t="shared" si="72"/>
        <v>8249</v>
      </c>
      <c r="C213" s="69">
        <f t="shared" si="73"/>
        <v>9.0178472598607318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7970</v>
      </c>
      <c r="J213" s="180">
        <f t="shared" si="76"/>
        <v>3.3822281488665293</v>
      </c>
      <c r="K213" s="179">
        <f t="shared" si="77"/>
        <v>77.840999999999994</v>
      </c>
      <c r="M213" s="70">
        <f t="shared" si="78"/>
        <v>9.0178472598607318</v>
      </c>
      <c r="N213" s="73" t="s">
        <v>35</v>
      </c>
      <c r="O213" s="206">
        <v>0</v>
      </c>
      <c r="P213" s="23"/>
      <c r="Q213" s="187">
        <f t="shared" si="79"/>
        <v>7970</v>
      </c>
      <c r="R213" s="179">
        <f t="shared" si="80"/>
        <v>77.840999999999994</v>
      </c>
      <c r="T213" s="70">
        <f t="shared" si="81"/>
        <v>8.8886188073008778</v>
      </c>
      <c r="U213" s="73" t="s">
        <v>35</v>
      </c>
      <c r="V213" s="206">
        <f>10^U233</f>
        <v>1000</v>
      </c>
      <c r="W213" s="23"/>
      <c r="X213" s="187">
        <f t="shared" si="82"/>
        <v>7964</v>
      </c>
      <c r="Y213" s="179">
        <f t="shared" si="83"/>
        <v>81.224999999999994</v>
      </c>
      <c r="AA213" s="70">
        <f t="shared" si="84"/>
        <v>8.8237951487205297</v>
      </c>
      <c r="AB213" s="73" t="s">
        <v>35</v>
      </c>
      <c r="AC213" s="206">
        <f>V213+AB234</f>
        <v>1455</v>
      </c>
      <c r="AD213" s="23"/>
      <c r="AE213" s="187">
        <f t="shared" si="85"/>
        <v>7961</v>
      </c>
      <c r="AF213" s="179">
        <f t="shared" si="86"/>
        <v>82.944000000000003</v>
      </c>
      <c r="AH213" s="70">
        <f t="shared" si="87"/>
        <v>8.7544763062841664</v>
      </c>
      <c r="AI213" s="73" t="s">
        <v>35</v>
      </c>
      <c r="AJ213" s="206">
        <f>AC213+AI234</f>
        <v>1910</v>
      </c>
      <c r="AK213" s="23"/>
      <c r="AL213" s="187">
        <f t="shared" si="88"/>
        <v>7957</v>
      </c>
      <c r="AM213" s="179">
        <f t="shared" si="89"/>
        <v>85.263999999999996</v>
      </c>
      <c r="AO213" s="70">
        <f t="shared" si="90"/>
        <v>8.6799920817213287</v>
      </c>
      <c r="AP213" s="73" t="s">
        <v>35</v>
      </c>
      <c r="AQ213" s="206">
        <f>AJ213+AP234</f>
        <v>2365</v>
      </c>
      <c r="AR213" s="23"/>
      <c r="AS213" s="187">
        <f t="shared" si="91"/>
        <v>7952</v>
      </c>
      <c r="AT213" s="179">
        <f t="shared" si="92"/>
        <v>88.209000000000003</v>
      </c>
      <c r="AV213" s="70">
        <f t="shared" si="93"/>
        <v>8.5995102339054519</v>
      </c>
      <c r="AW213" s="73" t="s">
        <v>35</v>
      </c>
      <c r="AX213" s="206">
        <f>AQ213+AW234</f>
        <v>2820</v>
      </c>
      <c r="AY213" s="23"/>
      <c r="AZ213" s="187">
        <f t="shared" si="94"/>
        <v>7947</v>
      </c>
      <c r="BA213" s="179">
        <f t="shared" si="95"/>
        <v>91.203999999999994</v>
      </c>
      <c r="BC213" s="70">
        <f t="shared" si="96"/>
        <v>8.5119796243633505</v>
      </c>
      <c r="BD213" s="73" t="s">
        <v>35</v>
      </c>
      <c r="BE213" s="206">
        <f>AX213+BD234</f>
        <v>3275</v>
      </c>
      <c r="BF213" s="23"/>
      <c r="BG213" s="187">
        <f t="shared" si="97"/>
        <v>7940</v>
      </c>
      <c r="BH213" s="179">
        <f t="shared" si="98"/>
        <v>95.480999999999995</v>
      </c>
      <c r="BJ213" s="70">
        <f t="shared" si="99"/>
        <v>8.4160460094112803</v>
      </c>
      <c r="BK213" s="73" t="s">
        <v>35</v>
      </c>
      <c r="BL213" s="206">
        <f>BE213+BK234</f>
        <v>3730</v>
      </c>
      <c r="BM213" s="23"/>
      <c r="BN213" s="187">
        <f t="shared" si="100"/>
        <v>7932</v>
      </c>
      <c r="BO213" s="179">
        <f t="shared" si="101"/>
        <v>100.489</v>
      </c>
      <c r="BQ213" s="70">
        <f t="shared" si="102"/>
        <v>8.3099229892583182</v>
      </c>
      <c r="BR213" s="73" t="s">
        <v>35</v>
      </c>
      <c r="BS213" s="206">
        <f>BL213+BR234</f>
        <v>4185</v>
      </c>
      <c r="BT213" s="23"/>
      <c r="BU213" s="187">
        <f t="shared" si="103"/>
        <v>7921</v>
      </c>
      <c r="BV213" s="179">
        <f t="shared" si="104"/>
        <v>107.584</v>
      </c>
      <c r="BX213" s="70">
        <f t="shared" si="105"/>
        <v>8.1911860046427893</v>
      </c>
      <c r="BY213" s="73" t="s">
        <v>35</v>
      </c>
      <c r="BZ213" s="206">
        <f>BS213+BY234</f>
        <v>4640</v>
      </c>
      <c r="CA213" s="23"/>
      <c r="CB213" s="187">
        <f t="shared" si="106"/>
        <v>7907</v>
      </c>
      <c r="CC213" s="179">
        <f t="shared" si="107"/>
        <v>116.964</v>
      </c>
      <c r="CE213" s="70">
        <f t="shared" si="108"/>
        <v>8.0564267675229839</v>
      </c>
      <c r="CF213" s="73" t="s">
        <v>35</v>
      </c>
      <c r="CG213" s="206">
        <f>BZ213+CF234</f>
        <v>5095</v>
      </c>
      <c r="CH213" s="23"/>
      <c r="CI213" s="187">
        <f t="shared" si="109"/>
        <v>7887</v>
      </c>
      <c r="CJ213" s="179">
        <f t="shared" si="110"/>
        <v>131.04400000000001</v>
      </c>
      <c r="CL213" s="70">
        <f t="shared" si="111"/>
        <v>7.9006366130180048</v>
      </c>
      <c r="CM213" s="73" t="s">
        <v>35</v>
      </c>
      <c r="CN213" s="206">
        <f>CG213+CM234</f>
        <v>5550</v>
      </c>
      <c r="CO213" s="23"/>
      <c r="CP213" s="187">
        <f t="shared" si="112"/>
        <v>7856</v>
      </c>
      <c r="CQ213" s="179">
        <f t="shared" si="113"/>
        <v>154.44900000000001</v>
      </c>
      <c r="CS213" s="70">
        <f t="shared" si="114"/>
        <v>7.7160152666425867</v>
      </c>
      <c r="CT213" s="73" t="s">
        <v>35</v>
      </c>
      <c r="CU213" s="206">
        <f>CN213+CT234</f>
        <v>6005</v>
      </c>
      <c r="CV213" s="23"/>
      <c r="CW213" s="187">
        <f t="shared" si="115"/>
        <v>7802</v>
      </c>
      <c r="CX213" s="179">
        <f t="shared" si="116"/>
        <v>199.809</v>
      </c>
      <c r="CZ213" s="70">
        <f t="shared" si="117"/>
        <v>7.4894120835087188</v>
      </c>
      <c r="DA213" s="73" t="s">
        <v>35</v>
      </c>
      <c r="DB213" s="206">
        <f>CU213+DA234</f>
        <v>6460</v>
      </c>
      <c r="DC213" s="23"/>
      <c r="DD213" s="187">
        <f t="shared" si="118"/>
        <v>7637</v>
      </c>
      <c r="DE213" s="179">
        <f t="shared" si="119"/>
        <v>374.54399999999998</v>
      </c>
    </row>
    <row r="214" spans="1:109" ht="15" customHeight="1">
      <c r="A214" s="21">
        <f t="shared" si="72"/>
        <v>1998</v>
      </c>
      <c r="B214" s="176">
        <f t="shared" si="72"/>
        <v>8174</v>
      </c>
      <c r="C214" s="69">
        <f t="shared" si="73"/>
        <v>9.0087136641242225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-0.12912475291085768</v>
      </c>
      <c r="H214" s="23"/>
      <c r="I214" s="179">
        <f t="shared" si="75"/>
        <v>7744</v>
      </c>
      <c r="J214" s="180">
        <f t="shared" si="76"/>
        <v>5.2605823342304872</v>
      </c>
      <c r="K214" s="179">
        <f t="shared" si="77"/>
        <v>184.9</v>
      </c>
      <c r="M214" s="70">
        <f t="shared" si="78"/>
        <v>9.0087136641242225</v>
      </c>
      <c r="N214" s="73" t="s">
        <v>30</v>
      </c>
      <c r="O214" s="44">
        <f>INDEX(LINEST(M210:M229,$E210:$E229),1)</f>
        <v>-0.12912475291085768</v>
      </c>
      <c r="P214" s="23"/>
      <c r="Q214" s="187">
        <f t="shared" si="79"/>
        <v>7744</v>
      </c>
      <c r="R214" s="179">
        <f t="shared" si="80"/>
        <v>184.9</v>
      </c>
      <c r="T214" s="70">
        <f t="shared" si="81"/>
        <v>8.8782186580922282</v>
      </c>
      <c r="U214" s="73" t="s">
        <v>30</v>
      </c>
      <c r="V214" s="44">
        <f>INDEX(LINEST(T210:T229,$E210:$E229),1)</f>
        <v>-0.14893447759152509</v>
      </c>
      <c r="W214" s="23"/>
      <c r="X214" s="187">
        <f t="shared" si="82"/>
        <v>7737</v>
      </c>
      <c r="Y214" s="179">
        <f t="shared" si="83"/>
        <v>190.96899999999999</v>
      </c>
      <c r="AA214" s="70">
        <f t="shared" si="84"/>
        <v>8.8126946129201507</v>
      </c>
      <c r="AB214" s="73" t="s">
        <v>30</v>
      </c>
      <c r="AC214" s="44">
        <f>INDEX(LINEST(AA210:AA229,$E210:$E229),1)</f>
        <v>-0.16013135045233948</v>
      </c>
      <c r="AD214" s="23"/>
      <c r="AE214" s="187">
        <f t="shared" si="85"/>
        <v>7733</v>
      </c>
      <c r="AF214" s="179">
        <f t="shared" si="86"/>
        <v>194.48099999999999</v>
      </c>
      <c r="AH214" s="70">
        <f t="shared" si="87"/>
        <v>8.7425742376706399</v>
      </c>
      <c r="AI214" s="73" t="s">
        <v>30</v>
      </c>
      <c r="AJ214" s="44">
        <f>INDEX(LINEST(AH210:AH229,$E210:$E229),1)</f>
        <v>-0.17316876094272074</v>
      </c>
      <c r="AK214" s="23"/>
      <c r="AL214" s="187">
        <f t="shared" si="88"/>
        <v>7728</v>
      </c>
      <c r="AM214" s="179">
        <f t="shared" si="89"/>
        <v>198.916</v>
      </c>
      <c r="AO214" s="70">
        <f t="shared" si="90"/>
        <v>8.6671637179925334</v>
      </c>
      <c r="AP214" s="73" t="s">
        <v>30</v>
      </c>
      <c r="AQ214" s="44">
        <f>INDEX(LINEST(AO210:AO229,$E210:$E229),1)</f>
        <v>-0.18854749482925945</v>
      </c>
      <c r="AR214" s="23"/>
      <c r="AS214" s="187">
        <f t="shared" si="91"/>
        <v>7722</v>
      </c>
      <c r="AT214" s="179">
        <f t="shared" si="92"/>
        <v>204.304</v>
      </c>
      <c r="AV214" s="70">
        <f t="shared" si="93"/>
        <v>8.5855992240802976</v>
      </c>
      <c r="AW214" s="73" t="s">
        <v>30</v>
      </c>
      <c r="AX214" s="44">
        <f>INDEX(LINEST(AV210:AV229,$E210:$E229),1)</f>
        <v>-0.20697110656897258</v>
      </c>
      <c r="AY214" s="23"/>
      <c r="AZ214" s="187">
        <f t="shared" si="94"/>
        <v>7715</v>
      </c>
      <c r="BA214" s="179">
        <f t="shared" si="95"/>
        <v>210.68100000000001</v>
      </c>
      <c r="BC214" s="70">
        <f t="shared" si="96"/>
        <v>8.4967863816385751</v>
      </c>
      <c r="BD214" s="73" t="s">
        <v>30</v>
      </c>
      <c r="BE214" s="44">
        <f>INDEX(LINEST(BC210:BC229,$E210:$E229),1)</f>
        <v>-0.22946209109698687</v>
      </c>
      <c r="BF214" s="23"/>
      <c r="BG214" s="187">
        <f t="shared" si="97"/>
        <v>7707</v>
      </c>
      <c r="BH214" s="179">
        <f t="shared" si="98"/>
        <v>218.089</v>
      </c>
      <c r="BJ214" s="70">
        <f t="shared" si="99"/>
        <v>8.3993101507595203</v>
      </c>
      <c r="BK214" s="73" t="s">
        <v>30</v>
      </c>
      <c r="BL214" s="44">
        <f>INDEX(LINEST(BJ210:BJ229,$E210:$E229),1)</f>
        <v>-0.25757011485279824</v>
      </c>
      <c r="BM214" s="23"/>
      <c r="BN214" s="187">
        <f t="shared" si="100"/>
        <v>7697</v>
      </c>
      <c r="BO214" s="179">
        <f t="shared" si="101"/>
        <v>227.529</v>
      </c>
      <c r="BQ214" s="70">
        <f t="shared" si="102"/>
        <v>8.2912958519054065</v>
      </c>
      <c r="BR214" s="73" t="s">
        <v>30</v>
      </c>
      <c r="BS214" s="44">
        <f>INDEX(LINEST(BQ210:BQ229,$E210:$E229),1)</f>
        <v>-0.29377278259056505</v>
      </c>
      <c r="BT214" s="23"/>
      <c r="BU214" s="187">
        <f t="shared" si="103"/>
        <v>7684</v>
      </c>
      <c r="BV214" s="179">
        <f t="shared" si="104"/>
        <v>240.1</v>
      </c>
      <c r="BX214" s="70">
        <f t="shared" si="105"/>
        <v>8.1701856528796419</v>
      </c>
      <c r="BY214" s="73" t="s">
        <v>30</v>
      </c>
      <c r="BZ214" s="44">
        <f>INDEX(LINEST(BX210:BX229,$E210:$E229),1)</f>
        <v>-0.34232239664346553</v>
      </c>
      <c r="CA214" s="23"/>
      <c r="CB214" s="187">
        <f t="shared" si="106"/>
        <v>7666</v>
      </c>
      <c r="CC214" s="179">
        <f t="shared" si="107"/>
        <v>258.06400000000002</v>
      </c>
      <c r="CE214" s="70">
        <f t="shared" si="108"/>
        <v>8.0323601479244999</v>
      </c>
      <c r="CF214" s="73" t="s">
        <v>30</v>
      </c>
      <c r="CG214" s="44">
        <f>INDEX(LINEST(CE210:CE229,$E210:$E229),1)</f>
        <v>-0.41128142656092403</v>
      </c>
      <c r="CH214" s="23"/>
      <c r="CI214" s="187">
        <f t="shared" si="109"/>
        <v>7642</v>
      </c>
      <c r="CJ214" s="179">
        <f t="shared" si="110"/>
        <v>283.024</v>
      </c>
      <c r="CL214" s="70">
        <f t="shared" si="111"/>
        <v>7.8724551500639794</v>
      </c>
      <c r="CM214" s="73" t="s">
        <v>30</v>
      </c>
      <c r="CN214" s="44">
        <f>INDEX(LINEST(CL210:CL229,$E210:$E229),1)</f>
        <v>-0.51846211172461576</v>
      </c>
      <c r="CO214" s="23"/>
      <c r="CP214" s="187">
        <f t="shared" si="112"/>
        <v>7604</v>
      </c>
      <c r="CQ214" s="179">
        <f t="shared" si="113"/>
        <v>324.89999999999998</v>
      </c>
      <c r="CS214" s="70">
        <f t="shared" si="114"/>
        <v>7.6820215108268748</v>
      </c>
      <c r="CT214" s="73" t="s">
        <v>30</v>
      </c>
      <c r="CU214" s="44">
        <f>INDEX(LINEST(CS210:CS229,$E210:$E229),1)</f>
        <v>-0.71577475942104529</v>
      </c>
      <c r="CV214" s="23"/>
      <c r="CW214" s="187">
        <f t="shared" si="115"/>
        <v>7536</v>
      </c>
      <c r="CX214" s="179">
        <f t="shared" si="116"/>
        <v>407.04399999999998</v>
      </c>
      <c r="CZ214" s="70">
        <f t="shared" si="117"/>
        <v>7.4465850991577254</v>
      </c>
      <c r="DA214" s="73" t="s">
        <v>30</v>
      </c>
      <c r="DB214" s="44">
        <f>INDEX(LINEST(CZ210:CZ229,$E210:$E229),1)</f>
        <v>-1.3708445047297322</v>
      </c>
      <c r="DC214" s="23"/>
      <c r="DD214" s="187">
        <f t="shared" si="118"/>
        <v>7327</v>
      </c>
      <c r="DE214" s="179">
        <f t="shared" si="119"/>
        <v>717.40899999999999</v>
      </c>
    </row>
    <row r="215" spans="1:109" ht="15" customHeight="1">
      <c r="A215" s="21">
        <f t="shared" si="72"/>
        <v>1999</v>
      </c>
      <c r="B215" s="176">
        <f t="shared" si="72"/>
        <v>7979</v>
      </c>
      <c r="C215" s="69">
        <f t="shared" si="73"/>
        <v>8.9845683693082812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9.1624939780404357</v>
      </c>
      <c r="H215" s="74" t="s">
        <v>46</v>
      </c>
      <c r="I215" s="179">
        <f t="shared" si="75"/>
        <v>7564</v>
      </c>
      <c r="J215" s="180">
        <f t="shared" si="76"/>
        <v>5.2011530266950743</v>
      </c>
      <c r="K215" s="179">
        <f t="shared" si="77"/>
        <v>172.22499999999999</v>
      </c>
      <c r="M215" s="70">
        <f t="shared" si="78"/>
        <v>8.9845683693082812</v>
      </c>
      <c r="N215" s="73" t="s">
        <v>25</v>
      </c>
      <c r="O215" s="44">
        <f>INDEX(LINEST(M210:M229,$E210:$E229),2)</f>
        <v>9.1624939780404357</v>
      </c>
      <c r="P215" s="74" t="s">
        <v>46</v>
      </c>
      <c r="Q215" s="187">
        <f t="shared" si="79"/>
        <v>7564</v>
      </c>
      <c r="R215" s="179">
        <f t="shared" si="80"/>
        <v>172.22499999999999</v>
      </c>
      <c r="T215" s="70">
        <f t="shared" si="81"/>
        <v>8.8506609190171517</v>
      </c>
      <c r="U215" s="73" t="s">
        <v>25</v>
      </c>
      <c r="V215" s="44">
        <f>INDEX(LINEST(T210:T229,$E210:$E229),2)</f>
        <v>9.055029880632155</v>
      </c>
      <c r="W215" s="74" t="s">
        <v>46</v>
      </c>
      <c r="X215" s="187">
        <f t="shared" si="82"/>
        <v>7556</v>
      </c>
      <c r="Y215" s="179">
        <f t="shared" si="83"/>
        <v>178.929</v>
      </c>
      <c r="AA215" s="70">
        <f t="shared" si="84"/>
        <v>8.7832429637409053</v>
      </c>
      <c r="AB215" s="73" t="s">
        <v>25</v>
      </c>
      <c r="AC215" s="44">
        <f>INDEX(LINEST(AA210:AA229,$E210:$E229),2)</f>
        <v>9.0024660958169171</v>
      </c>
      <c r="AD215" s="74" t="s">
        <v>46</v>
      </c>
      <c r="AE215" s="187">
        <f t="shared" si="85"/>
        <v>7552</v>
      </c>
      <c r="AF215" s="179">
        <f t="shared" si="86"/>
        <v>182.32900000000001</v>
      </c>
      <c r="AH215" s="70">
        <f t="shared" si="87"/>
        <v>8.7109491258358549</v>
      </c>
      <c r="AI215" s="73" t="s">
        <v>25</v>
      </c>
      <c r="AJ215" s="44">
        <f>INDEX(LINEST(AH210:AH229,$E210:$E229),2)</f>
        <v>8.9473863304453118</v>
      </c>
      <c r="AK215" s="74" t="s">
        <v>46</v>
      </c>
      <c r="AL215" s="187">
        <f t="shared" si="88"/>
        <v>7547</v>
      </c>
      <c r="AM215" s="179">
        <f t="shared" si="89"/>
        <v>186.624</v>
      </c>
      <c r="AO215" s="70">
        <f t="shared" si="90"/>
        <v>8.6330187569218282</v>
      </c>
      <c r="AP215" s="73" t="s">
        <v>25</v>
      </c>
      <c r="AQ215" s="44">
        <f>INDEX(LINEST(AO210:AO229,$E210:$E229),2)</f>
        <v>8.8896508077655394</v>
      </c>
      <c r="AR215" s="74" t="s">
        <v>46</v>
      </c>
      <c r="AS215" s="187">
        <f t="shared" si="91"/>
        <v>7541</v>
      </c>
      <c r="AT215" s="179">
        <f t="shared" si="92"/>
        <v>191.84399999999999</v>
      </c>
      <c r="AV215" s="70">
        <f t="shared" si="93"/>
        <v>8.5484980412446507</v>
      </c>
      <c r="AW215" s="73" t="s">
        <v>25</v>
      </c>
      <c r="AX215" s="44">
        <f>INDEX(LINEST(AV210:AV229,$E210:$E229),2)</f>
        <v>8.8291700237681194</v>
      </c>
      <c r="AY215" s="74" t="s">
        <v>46</v>
      </c>
      <c r="AZ215" s="187">
        <f t="shared" si="94"/>
        <v>7534</v>
      </c>
      <c r="BA215" s="179">
        <f t="shared" si="95"/>
        <v>198.02500000000001</v>
      </c>
      <c r="BC215" s="70">
        <f t="shared" si="96"/>
        <v>8.456168489578463</v>
      </c>
      <c r="BD215" s="73" t="s">
        <v>25</v>
      </c>
      <c r="BE215" s="44">
        <f>INDEX(LINEST(BC210:BC229,$E210:$E229),2)</f>
        <v>8.7659686696377683</v>
      </c>
      <c r="BF215" s="74" t="s">
        <v>46</v>
      </c>
      <c r="BG215" s="187">
        <f t="shared" si="97"/>
        <v>7526</v>
      </c>
      <c r="BH215" s="179">
        <f t="shared" si="98"/>
        <v>205.209</v>
      </c>
      <c r="BJ215" s="70">
        <f t="shared" si="99"/>
        <v>8.3544389401148109</v>
      </c>
      <c r="BK215" s="73" t="s">
        <v>25</v>
      </c>
      <c r="BL215" s="44">
        <f>INDEX(LINEST(BJ210:BJ229,$E210:$E229),2)</f>
        <v>8.7003176981939934</v>
      </c>
      <c r="BM215" s="74" t="s">
        <v>46</v>
      </c>
      <c r="BN215" s="187">
        <f t="shared" si="100"/>
        <v>7515</v>
      </c>
      <c r="BO215" s="179">
        <f t="shared" si="101"/>
        <v>215.29599999999999</v>
      </c>
      <c r="BQ215" s="70">
        <f t="shared" si="102"/>
        <v>8.2411761504949599</v>
      </c>
      <c r="BR215" s="73" t="s">
        <v>25</v>
      </c>
      <c r="BS215" s="44">
        <f>INDEX(LINEST(BQ210:BQ229,$E210:$E229),2)</f>
        <v>8.6330215947703302</v>
      </c>
      <c r="BT215" s="74" t="s">
        <v>46</v>
      </c>
      <c r="BU215" s="187">
        <f t="shared" si="103"/>
        <v>7501</v>
      </c>
      <c r="BV215" s="179">
        <f t="shared" si="104"/>
        <v>228.48400000000001</v>
      </c>
      <c r="BX215" s="70">
        <f t="shared" si="105"/>
        <v>8.1134266399436541</v>
      </c>
      <c r="BY215" s="73" t="s">
        <v>25</v>
      </c>
      <c r="BZ215" s="44">
        <f>INDEX(LINEST(BX210:BX229,$E210:$E229),2)</f>
        <v>8.5660938260640016</v>
      </c>
      <c r="CA215" s="74" t="s">
        <v>46</v>
      </c>
      <c r="CB215" s="187">
        <f t="shared" si="106"/>
        <v>7483</v>
      </c>
      <c r="CC215" s="179">
        <f t="shared" si="107"/>
        <v>246.01599999999999</v>
      </c>
      <c r="CE215" s="70">
        <f t="shared" si="108"/>
        <v>7.9669334984048401</v>
      </c>
      <c r="CF215" s="73" t="s">
        <v>25</v>
      </c>
      <c r="CG215" s="44">
        <f>INDEX(LINEST(CE210:CE229,$E210:$E229),2)</f>
        <v>8.5045411952483398</v>
      </c>
      <c r="CH215" s="74" t="s">
        <v>46</v>
      </c>
      <c r="CI215" s="187">
        <f t="shared" si="109"/>
        <v>7458</v>
      </c>
      <c r="CJ215" s="179">
        <f t="shared" si="110"/>
        <v>271.44099999999997</v>
      </c>
      <c r="CL215" s="70">
        <f t="shared" si="111"/>
        <v>7.7952349290021727</v>
      </c>
      <c r="CM215" s="73" t="s">
        <v>25</v>
      </c>
      <c r="CN215" s="44">
        <f>INDEX(LINEST(CL210:CL229,$E210:$E229),2)</f>
        <v>8.4620279611451323</v>
      </c>
      <c r="CO215" s="74" t="s">
        <v>46</v>
      </c>
      <c r="CP215" s="187">
        <f t="shared" si="112"/>
        <v>7419</v>
      </c>
      <c r="CQ215" s="179">
        <f t="shared" si="113"/>
        <v>313.60000000000002</v>
      </c>
      <c r="CS215" s="70">
        <f t="shared" si="114"/>
        <v>7.5878172199934273</v>
      </c>
      <c r="CT215" s="73" t="s">
        <v>25</v>
      </c>
      <c r="CU215" s="44">
        <f>INDEX(LINEST(CS210:CS229,$E210:$E229),2)</f>
        <v>8.4859502263116724</v>
      </c>
      <c r="CV215" s="74" t="s">
        <v>46</v>
      </c>
      <c r="CW215" s="187">
        <f t="shared" si="115"/>
        <v>7349</v>
      </c>
      <c r="CX215" s="179">
        <f t="shared" si="116"/>
        <v>396.9</v>
      </c>
      <c r="CZ215" s="70">
        <f t="shared" si="117"/>
        <v>7.3258075025957732</v>
      </c>
      <c r="DA215" s="73" t="s">
        <v>25</v>
      </c>
      <c r="DB215" s="44">
        <f>INDEX(LINEST(CZ210:CZ229,$E210:$E229),2)</f>
        <v>8.9714533014660311</v>
      </c>
      <c r="DC215" s="74" t="s">
        <v>46</v>
      </c>
      <c r="DD215" s="187">
        <f t="shared" si="118"/>
        <v>7135</v>
      </c>
      <c r="DE215" s="179">
        <f t="shared" si="119"/>
        <v>712.33600000000001</v>
      </c>
    </row>
    <row r="216" spans="1:109" ht="15" customHeight="1">
      <c r="A216" s="21">
        <f t="shared" si="72"/>
        <v>2000</v>
      </c>
      <c r="B216" s="176">
        <f t="shared" si="72"/>
        <v>7689</v>
      </c>
      <c r="C216" s="69">
        <f t="shared" si="73"/>
        <v>8.9475460150321808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9532.8020545233157</v>
      </c>
      <c r="I216" s="179">
        <f t="shared" si="75"/>
        <v>7415</v>
      </c>
      <c r="J216" s="180">
        <f t="shared" si="76"/>
        <v>3.563532318897126</v>
      </c>
      <c r="K216" s="179">
        <f t="shared" si="77"/>
        <v>75.075999999999993</v>
      </c>
      <c r="M216" s="70">
        <f t="shared" si="78"/>
        <v>8.9475460150321808</v>
      </c>
      <c r="N216" s="73" t="s">
        <v>29</v>
      </c>
      <c r="O216" s="75">
        <f>EXP(O215)</f>
        <v>9532.8020545233157</v>
      </c>
      <c r="Q216" s="187">
        <f t="shared" si="79"/>
        <v>7415</v>
      </c>
      <c r="R216" s="179">
        <f t="shared" si="80"/>
        <v>75.075999999999993</v>
      </c>
      <c r="T216" s="70">
        <f t="shared" si="81"/>
        <v>8.8082196651184077</v>
      </c>
      <c r="U216" s="73" t="s">
        <v>29</v>
      </c>
      <c r="V216" s="75">
        <f>EXP(V215)</f>
        <v>8561.4930926113757</v>
      </c>
      <c r="X216" s="187">
        <f t="shared" si="82"/>
        <v>7407</v>
      </c>
      <c r="Y216" s="179">
        <f t="shared" si="83"/>
        <v>79.524000000000001</v>
      </c>
      <c r="AA216" s="70">
        <f t="shared" si="84"/>
        <v>8.7377734603272827</v>
      </c>
      <c r="AB216" s="73" t="s">
        <v>29</v>
      </c>
      <c r="AC216" s="75">
        <f>EXP(AC215)</f>
        <v>8123.0915691940381</v>
      </c>
      <c r="AE216" s="187">
        <f t="shared" si="85"/>
        <v>7403</v>
      </c>
      <c r="AF216" s="179">
        <f t="shared" si="86"/>
        <v>81.796000000000006</v>
      </c>
      <c r="AH216" s="70">
        <f t="shared" si="87"/>
        <v>8.6619859363177785</v>
      </c>
      <c r="AI216" s="73" t="s">
        <v>29</v>
      </c>
      <c r="AJ216" s="75">
        <f>EXP(AJ215)</f>
        <v>7687.772283237895</v>
      </c>
      <c r="AL216" s="187">
        <f t="shared" si="88"/>
        <v>7399</v>
      </c>
      <c r="AM216" s="179">
        <f t="shared" si="89"/>
        <v>84.1</v>
      </c>
      <c r="AO216" s="70">
        <f t="shared" si="90"/>
        <v>8.5799801795150028</v>
      </c>
      <c r="AP216" s="73" t="s">
        <v>29</v>
      </c>
      <c r="AQ216" s="75">
        <f>EXP(AQ215)</f>
        <v>7256.4848328795424</v>
      </c>
      <c r="AS216" s="187">
        <f t="shared" si="91"/>
        <v>7393</v>
      </c>
      <c r="AT216" s="179">
        <f t="shared" si="92"/>
        <v>87.616</v>
      </c>
      <c r="AV216" s="70">
        <f t="shared" si="93"/>
        <v>8.4906438561827002</v>
      </c>
      <c r="AW216" s="73" t="s">
        <v>29</v>
      </c>
      <c r="AX216" s="75">
        <f>EXP(AX215)</f>
        <v>6830.6152140245458</v>
      </c>
      <c r="AZ216" s="187">
        <f t="shared" si="94"/>
        <v>7386</v>
      </c>
      <c r="BA216" s="179">
        <f t="shared" si="95"/>
        <v>91.808999999999997</v>
      </c>
      <c r="BC216" s="70">
        <f t="shared" si="96"/>
        <v>8.3925365868166821</v>
      </c>
      <c r="BD216" s="73" t="s">
        <v>29</v>
      </c>
      <c r="BE216" s="75">
        <f>EXP(BE215)</f>
        <v>6412.2703093817072</v>
      </c>
      <c r="BG216" s="187">
        <f t="shared" si="97"/>
        <v>7378</v>
      </c>
      <c r="BH216" s="179">
        <f t="shared" si="98"/>
        <v>96.721000000000004</v>
      </c>
      <c r="BJ216" s="70">
        <f t="shared" si="99"/>
        <v>8.2837467471061306</v>
      </c>
      <c r="BK216" s="73" t="s">
        <v>29</v>
      </c>
      <c r="BL216" s="75">
        <f>EXP(BL215)</f>
        <v>6004.8196346066261</v>
      </c>
      <c r="BN216" s="187">
        <f t="shared" si="100"/>
        <v>7368</v>
      </c>
      <c r="BO216" s="179">
        <f t="shared" si="101"/>
        <v>103.041</v>
      </c>
      <c r="BQ216" s="70">
        <f t="shared" si="102"/>
        <v>8.1616604520562817</v>
      </c>
      <c r="BR216" s="73" t="s">
        <v>29</v>
      </c>
      <c r="BS216" s="75">
        <f>EXP(BS215)</f>
        <v>5614.015931704098</v>
      </c>
      <c r="BU216" s="187">
        <f t="shared" si="103"/>
        <v>7355</v>
      </c>
      <c r="BV216" s="179">
        <f t="shared" si="104"/>
        <v>111.556</v>
      </c>
      <c r="BX216" s="70">
        <f t="shared" si="105"/>
        <v>8.0225689469882546</v>
      </c>
      <c r="BY216" s="73" t="s">
        <v>29</v>
      </c>
      <c r="BZ216" s="75">
        <f>EXP(BZ215)</f>
        <v>5250.5800020472061</v>
      </c>
      <c r="CB216" s="187">
        <f t="shared" si="106"/>
        <v>7337</v>
      </c>
      <c r="CC216" s="179">
        <f t="shared" si="107"/>
        <v>123.904</v>
      </c>
      <c r="CE216" s="70">
        <f t="shared" si="108"/>
        <v>7.8609563648763894</v>
      </c>
      <c r="CF216" s="73" t="s">
        <v>29</v>
      </c>
      <c r="CG216" s="75">
        <f>EXP(CG215)</f>
        <v>4937.1385193002561</v>
      </c>
      <c r="CI216" s="187">
        <f t="shared" si="109"/>
        <v>7313</v>
      </c>
      <c r="CJ216" s="179">
        <f t="shared" si="110"/>
        <v>141.376</v>
      </c>
      <c r="CL216" s="70">
        <f t="shared" si="111"/>
        <v>7.668093709082406</v>
      </c>
      <c r="CM216" s="73" t="s">
        <v>29</v>
      </c>
      <c r="CN216" s="75">
        <f>EXP(CN215)</f>
        <v>4731.643864375973</v>
      </c>
      <c r="CP216" s="187">
        <f t="shared" si="112"/>
        <v>7275</v>
      </c>
      <c r="CQ216" s="179">
        <f t="shared" si="113"/>
        <v>171.39599999999999</v>
      </c>
      <c r="CS216" s="70">
        <f t="shared" si="114"/>
        <v>7.4289271948022719</v>
      </c>
      <c r="CT216" s="73" t="s">
        <v>29</v>
      </c>
      <c r="CU216" s="75">
        <f>EXP(CU215)</f>
        <v>4846.2002647739218</v>
      </c>
      <c r="CW216" s="187">
        <f t="shared" si="115"/>
        <v>7209</v>
      </c>
      <c r="CX216" s="179">
        <f t="shared" si="116"/>
        <v>230.4</v>
      </c>
      <c r="CZ216" s="70">
        <f t="shared" si="117"/>
        <v>7.1139561095660344</v>
      </c>
      <c r="DA216" s="73" t="s">
        <v>29</v>
      </c>
      <c r="DB216" s="75">
        <f>EXP(DB215)</f>
        <v>7875.0380975482076</v>
      </c>
      <c r="DD216" s="187">
        <f t="shared" si="118"/>
        <v>7007</v>
      </c>
      <c r="DE216" s="179">
        <f t="shared" si="119"/>
        <v>465.12400000000002</v>
      </c>
    </row>
    <row r="217" spans="1:109" ht="15" customHeight="1">
      <c r="A217" s="21">
        <f t="shared" si="72"/>
        <v>2001</v>
      </c>
      <c r="B217" s="176">
        <f t="shared" si="72"/>
        <v>7402</v>
      </c>
      <c r="C217" s="69">
        <f t="shared" si="73"/>
        <v>8.9095055129461009</v>
      </c>
      <c r="D217" s="22">
        <v>8</v>
      </c>
      <c r="E217" s="71">
        <f t="shared" si="74"/>
        <v>2.0794415416798357</v>
      </c>
      <c r="H217" s="23"/>
      <c r="I217" s="179">
        <f t="shared" si="75"/>
        <v>7288</v>
      </c>
      <c r="J217" s="180">
        <f t="shared" si="76"/>
        <v>1.5401242907322346</v>
      </c>
      <c r="K217" s="179">
        <f t="shared" si="77"/>
        <v>12.996</v>
      </c>
      <c r="M217" s="70">
        <f t="shared" si="78"/>
        <v>8.9095055129461009</v>
      </c>
      <c r="P217" s="23"/>
      <c r="Q217" s="187">
        <f t="shared" si="79"/>
        <v>7288</v>
      </c>
      <c r="R217" s="179">
        <f t="shared" si="80"/>
        <v>12.996</v>
      </c>
      <c r="T217" s="70">
        <f t="shared" si="81"/>
        <v>8.764365720529808</v>
      </c>
      <c r="W217" s="23"/>
      <c r="X217" s="187">
        <f t="shared" si="82"/>
        <v>7281</v>
      </c>
      <c r="Y217" s="179">
        <f t="shared" si="83"/>
        <v>14.641</v>
      </c>
      <c r="AA217" s="70">
        <f t="shared" si="84"/>
        <v>8.6906421697065941</v>
      </c>
      <c r="AD217" s="23"/>
      <c r="AE217" s="187">
        <f t="shared" si="85"/>
        <v>7277</v>
      </c>
      <c r="AF217" s="179">
        <f t="shared" si="86"/>
        <v>15.625</v>
      </c>
      <c r="AH217" s="70">
        <f t="shared" si="87"/>
        <v>8.6110477668878609</v>
      </c>
      <c r="AK217" s="23"/>
      <c r="AL217" s="187">
        <f t="shared" si="88"/>
        <v>7273</v>
      </c>
      <c r="AM217" s="179">
        <f t="shared" si="89"/>
        <v>16.640999999999998</v>
      </c>
      <c r="AO217" s="70">
        <f t="shared" si="90"/>
        <v>8.5245659457456497</v>
      </c>
      <c r="AR217" s="23"/>
      <c r="AS217" s="187">
        <f t="shared" si="91"/>
        <v>7268</v>
      </c>
      <c r="AT217" s="179">
        <f t="shared" si="92"/>
        <v>17.956</v>
      </c>
      <c r="AV217" s="70">
        <f t="shared" si="93"/>
        <v>8.4298908630134406</v>
      </c>
      <c r="AY217" s="23"/>
      <c r="AZ217" s="187">
        <f t="shared" si="94"/>
        <v>7262</v>
      </c>
      <c r="BA217" s="179">
        <f t="shared" si="95"/>
        <v>19.600000000000001</v>
      </c>
      <c r="BC217" s="70">
        <f t="shared" si="96"/>
        <v>8.325306029752582</v>
      </c>
      <c r="BF217" s="23"/>
      <c r="BG217" s="187">
        <f t="shared" si="97"/>
        <v>7254</v>
      </c>
      <c r="BH217" s="179">
        <f t="shared" si="98"/>
        <v>21.904</v>
      </c>
      <c r="BJ217" s="70">
        <f t="shared" si="99"/>
        <v>8.2084917517403806</v>
      </c>
      <c r="BM217" s="23"/>
      <c r="BN217" s="187">
        <f t="shared" si="100"/>
        <v>7245</v>
      </c>
      <c r="BO217" s="179">
        <f t="shared" si="101"/>
        <v>24.649000000000001</v>
      </c>
      <c r="BQ217" s="70">
        <f t="shared" si="102"/>
        <v>8.0762045272390264</v>
      </c>
      <c r="BT217" s="23"/>
      <c r="BU217" s="187">
        <f t="shared" si="103"/>
        <v>7233</v>
      </c>
      <c r="BV217" s="179">
        <f t="shared" si="104"/>
        <v>28.561</v>
      </c>
      <c r="BX217" s="70">
        <f t="shared" si="105"/>
        <v>7.9237103339692379</v>
      </c>
      <c r="CA217" s="23"/>
      <c r="CB217" s="187">
        <f t="shared" si="106"/>
        <v>7217</v>
      </c>
      <c r="CC217" s="179">
        <f t="shared" si="107"/>
        <v>34.225000000000001</v>
      </c>
      <c r="CE217" s="70">
        <f t="shared" si="108"/>
        <v>7.7437032581737535</v>
      </c>
      <c r="CH217" s="23"/>
      <c r="CI217" s="187">
        <f t="shared" si="109"/>
        <v>7194</v>
      </c>
      <c r="CJ217" s="179">
        <f t="shared" si="110"/>
        <v>43.264000000000003</v>
      </c>
      <c r="CL217" s="70">
        <f t="shared" si="111"/>
        <v>7.5240214152061249</v>
      </c>
      <c r="CO217" s="23"/>
      <c r="CP217" s="187">
        <f t="shared" si="112"/>
        <v>7160</v>
      </c>
      <c r="CQ217" s="179">
        <f t="shared" si="113"/>
        <v>58.564</v>
      </c>
      <c r="CS217" s="70">
        <f t="shared" si="114"/>
        <v>7.2420823592569619</v>
      </c>
      <c r="CV217" s="23"/>
      <c r="CW217" s="187">
        <f t="shared" si="115"/>
        <v>7099</v>
      </c>
      <c r="CX217" s="179">
        <f t="shared" si="116"/>
        <v>91.808999999999997</v>
      </c>
      <c r="CZ217" s="70">
        <f t="shared" si="117"/>
        <v>6.8480052745763631</v>
      </c>
      <c r="DC217" s="23"/>
      <c r="DD217" s="187">
        <f t="shared" si="118"/>
        <v>6915</v>
      </c>
      <c r="DE217" s="179">
        <f t="shared" si="119"/>
        <v>237.16900000000001</v>
      </c>
    </row>
    <row r="218" spans="1:109" ht="15" customHeight="1">
      <c r="A218" s="21">
        <f t="shared" si="72"/>
        <v>2002</v>
      </c>
      <c r="B218" s="176">
        <f t="shared" si="72"/>
        <v>7132</v>
      </c>
      <c r="C218" s="69">
        <f t="shared" si="73"/>
        <v>8.8723469789830318</v>
      </c>
      <c r="D218" s="22">
        <v>9</v>
      </c>
      <c r="E218" s="71">
        <f t="shared" si="74"/>
        <v>2.1972245773362196</v>
      </c>
      <c r="I218" s="179">
        <f t="shared" si="75"/>
        <v>7178</v>
      </c>
      <c r="J218" s="180">
        <f t="shared" si="76"/>
        <v>0.6449803701626472</v>
      </c>
      <c r="K218" s="179">
        <f t="shared" si="77"/>
        <v>2.1160000000000001</v>
      </c>
      <c r="M218" s="70">
        <f t="shared" si="78"/>
        <v>8.8723469789830318</v>
      </c>
      <c r="Q218" s="187">
        <f t="shared" si="79"/>
        <v>7178</v>
      </c>
      <c r="R218" s="179">
        <f t="shared" si="80"/>
        <v>2.1160000000000001</v>
      </c>
      <c r="T218" s="70">
        <f t="shared" si="81"/>
        <v>8.7212762399917043</v>
      </c>
      <c r="X218" s="187">
        <f t="shared" si="82"/>
        <v>7172</v>
      </c>
      <c r="Y218" s="179">
        <f t="shared" si="83"/>
        <v>1.6</v>
      </c>
      <c r="AA218" s="70">
        <f t="shared" si="84"/>
        <v>8.6441782031707266</v>
      </c>
      <c r="AE218" s="187">
        <f t="shared" si="85"/>
        <v>7169</v>
      </c>
      <c r="AF218" s="179">
        <f t="shared" si="86"/>
        <v>1.369</v>
      </c>
      <c r="AH218" s="70">
        <f t="shared" si="87"/>
        <v>8.5606357492590739</v>
      </c>
      <c r="AL218" s="187">
        <f t="shared" si="88"/>
        <v>7165</v>
      </c>
      <c r="AM218" s="179">
        <f t="shared" si="89"/>
        <v>1.089</v>
      </c>
      <c r="AO218" s="70">
        <f t="shared" si="90"/>
        <v>8.4694724552048264</v>
      </c>
      <c r="AS218" s="187">
        <f t="shared" si="91"/>
        <v>7160</v>
      </c>
      <c r="AT218" s="179">
        <f t="shared" si="92"/>
        <v>0.78400000000000003</v>
      </c>
      <c r="AV218" s="70">
        <f t="shared" si="93"/>
        <v>8.3691571125888338</v>
      </c>
      <c r="AZ218" s="187">
        <f t="shared" si="94"/>
        <v>7155</v>
      </c>
      <c r="BA218" s="179">
        <f t="shared" si="95"/>
        <v>0.52900000000000003</v>
      </c>
      <c r="BC218" s="70">
        <f t="shared" si="96"/>
        <v>8.2576449582082283</v>
      </c>
      <c r="BG218" s="187">
        <f t="shared" si="97"/>
        <v>7148</v>
      </c>
      <c r="BH218" s="179">
        <f t="shared" si="98"/>
        <v>0.25600000000000001</v>
      </c>
      <c r="BJ218" s="70">
        <f t="shared" si="99"/>
        <v>8.1321187729558062</v>
      </c>
      <c r="BN218" s="187">
        <f t="shared" si="100"/>
        <v>7140</v>
      </c>
      <c r="BO218" s="179">
        <f t="shared" si="101"/>
        <v>6.4000000000000001E-2</v>
      </c>
      <c r="BQ218" s="70">
        <f t="shared" si="102"/>
        <v>7.9885429827376946</v>
      </c>
      <c r="BU218" s="187">
        <f t="shared" si="103"/>
        <v>7129</v>
      </c>
      <c r="BV218" s="179">
        <f t="shared" si="104"/>
        <v>8.9999999999999993E-3</v>
      </c>
      <c r="BX218" s="70">
        <f t="shared" si="105"/>
        <v>7.8208408799073439</v>
      </c>
      <c r="CB218" s="187">
        <f t="shared" si="106"/>
        <v>7115</v>
      </c>
      <c r="CC218" s="179">
        <f t="shared" si="107"/>
        <v>0.28899999999999998</v>
      </c>
      <c r="CE218" s="70">
        <f t="shared" si="108"/>
        <v>7.6192334162268054</v>
      </c>
      <c r="CI218" s="187">
        <f t="shared" si="109"/>
        <v>7095</v>
      </c>
      <c r="CJ218" s="179">
        <f t="shared" si="110"/>
        <v>1.369</v>
      </c>
      <c r="CL218" s="70">
        <f t="shared" si="111"/>
        <v>7.3664451483275988</v>
      </c>
      <c r="CP218" s="187">
        <f t="shared" si="112"/>
        <v>7065</v>
      </c>
      <c r="CQ218" s="179">
        <f t="shared" si="113"/>
        <v>4.4889999999999999</v>
      </c>
      <c r="CS218" s="70">
        <f t="shared" si="114"/>
        <v>7.0273145140397766</v>
      </c>
      <c r="CW218" s="187">
        <f t="shared" si="115"/>
        <v>7010</v>
      </c>
      <c r="CX218" s="179">
        <f t="shared" si="116"/>
        <v>14.884</v>
      </c>
      <c r="CZ218" s="70">
        <f t="shared" si="117"/>
        <v>6.5102583405231496</v>
      </c>
      <c r="DD218" s="187">
        <f t="shared" si="118"/>
        <v>6847</v>
      </c>
      <c r="DE218" s="179">
        <f t="shared" si="119"/>
        <v>81.224999999999994</v>
      </c>
    </row>
    <row r="219" spans="1:109" ht="15" customHeight="1">
      <c r="A219" s="21">
        <f t="shared" si="72"/>
        <v>2003</v>
      </c>
      <c r="B219" s="176">
        <f t="shared" si="72"/>
        <v>6859</v>
      </c>
      <c r="C219" s="69">
        <f t="shared" si="73"/>
        <v>8.8333169374993208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0.89569502385875555</v>
      </c>
      <c r="I219" s="179">
        <f t="shared" si="75"/>
        <v>7081</v>
      </c>
      <c r="J219" s="180">
        <f t="shared" si="76"/>
        <v>3.2366234144919086</v>
      </c>
      <c r="K219" s="179">
        <f t="shared" si="77"/>
        <v>49.283999999999999</v>
      </c>
      <c r="M219" s="70">
        <f t="shared" si="78"/>
        <v>8.8333169374993208</v>
      </c>
      <c r="N219" s="23" t="s">
        <v>36</v>
      </c>
      <c r="O219" s="44">
        <f>Q209</f>
        <v>0.89569502385875555</v>
      </c>
      <c r="Q219" s="187">
        <f t="shared" si="79"/>
        <v>7081</v>
      </c>
      <c r="R219" s="179">
        <f t="shared" si="80"/>
        <v>49.283999999999999</v>
      </c>
      <c r="T219" s="70">
        <f t="shared" si="81"/>
        <v>8.675734219544788</v>
      </c>
      <c r="U219" s="23" t="s">
        <v>36</v>
      </c>
      <c r="V219" s="44">
        <f>X209</f>
        <v>0.89186670239545773</v>
      </c>
      <c r="X219" s="187">
        <f t="shared" si="82"/>
        <v>7076</v>
      </c>
      <c r="Y219" s="179">
        <f t="shared" si="83"/>
        <v>47.088999999999999</v>
      </c>
      <c r="AA219" s="70">
        <f t="shared" si="84"/>
        <v>8.5948946990800899</v>
      </c>
      <c r="AB219" s="23" t="s">
        <v>36</v>
      </c>
      <c r="AC219" s="44">
        <f>AE209</f>
        <v>0.88964322656379335</v>
      </c>
      <c r="AE219" s="187">
        <f t="shared" si="85"/>
        <v>7073</v>
      </c>
      <c r="AF219" s="179">
        <f t="shared" si="86"/>
        <v>45.795999999999999</v>
      </c>
      <c r="AH219" s="70">
        <f t="shared" si="87"/>
        <v>8.5069408149518857</v>
      </c>
      <c r="AI219" s="23" t="s">
        <v>36</v>
      </c>
      <c r="AJ219" s="44">
        <f>AL209</f>
        <v>0.88690605981786874</v>
      </c>
      <c r="AL219" s="187">
        <f t="shared" si="88"/>
        <v>7070</v>
      </c>
      <c r="AM219" s="179">
        <f t="shared" si="89"/>
        <v>44.521000000000001</v>
      </c>
      <c r="AO219" s="70">
        <f t="shared" si="90"/>
        <v>8.4104984527452746</v>
      </c>
      <c r="AP219" s="23" t="s">
        <v>36</v>
      </c>
      <c r="AQ219" s="44">
        <f>AS209</f>
        <v>0.88364344218180313</v>
      </c>
      <c r="AS219" s="187">
        <f t="shared" si="91"/>
        <v>7066</v>
      </c>
      <c r="AT219" s="179">
        <f t="shared" si="92"/>
        <v>42.848999999999997</v>
      </c>
      <c r="AV219" s="70">
        <f t="shared" si="93"/>
        <v>8.3037524155634124</v>
      </c>
      <c r="AW219" s="23" t="s">
        <v>36</v>
      </c>
      <c r="AX219" s="44">
        <f>AZ209</f>
        <v>0.87950252958678499</v>
      </c>
      <c r="AZ219" s="187">
        <f t="shared" si="94"/>
        <v>7061</v>
      </c>
      <c r="BA219" s="179">
        <f t="shared" si="95"/>
        <v>40.804000000000002</v>
      </c>
      <c r="BC219" s="70">
        <f t="shared" si="96"/>
        <v>8.1842347740948203</v>
      </c>
      <c r="BD219" s="23" t="s">
        <v>36</v>
      </c>
      <c r="BE219" s="44">
        <f>BG209</f>
        <v>0.87436466798829049</v>
      </c>
      <c r="BG219" s="187">
        <f t="shared" si="97"/>
        <v>7056</v>
      </c>
      <c r="BH219" s="179">
        <f t="shared" si="98"/>
        <v>38.808999999999997</v>
      </c>
      <c r="BJ219" s="70">
        <f t="shared" si="99"/>
        <v>8.0484687436688827</v>
      </c>
      <c r="BK219" s="23" t="s">
        <v>36</v>
      </c>
      <c r="BL219" s="44">
        <f>BN209</f>
        <v>0.86772935877013069</v>
      </c>
      <c r="BN219" s="187">
        <f t="shared" si="100"/>
        <v>7048</v>
      </c>
      <c r="BO219" s="179">
        <f t="shared" si="101"/>
        <v>35.720999999999997</v>
      </c>
      <c r="BQ219" s="70">
        <f t="shared" si="102"/>
        <v>7.8913307576618887</v>
      </c>
      <c r="BR219" s="23" t="s">
        <v>36</v>
      </c>
      <c r="BS219" s="44">
        <f>BU209</f>
        <v>0.85855634178035023</v>
      </c>
      <c r="BU219" s="187">
        <f t="shared" si="103"/>
        <v>7039</v>
      </c>
      <c r="BV219" s="179">
        <f t="shared" si="104"/>
        <v>32.4</v>
      </c>
      <c r="BX219" s="70">
        <f t="shared" si="105"/>
        <v>7.7048119229325938</v>
      </c>
      <c r="BY219" s="23" t="s">
        <v>36</v>
      </c>
      <c r="BZ219" s="44">
        <f>CB209</f>
        <v>0.84546822062630456</v>
      </c>
      <c r="CB219" s="187">
        <f t="shared" si="106"/>
        <v>7027</v>
      </c>
      <c r="CC219" s="179">
        <f t="shared" si="107"/>
        <v>28.224</v>
      </c>
      <c r="CE219" s="70">
        <f t="shared" si="108"/>
        <v>7.4753392365667368</v>
      </c>
      <c r="CF219" s="23" t="s">
        <v>36</v>
      </c>
      <c r="CG219" s="44">
        <f>CI209</f>
        <v>0.82561704986084028</v>
      </c>
      <c r="CI219" s="187">
        <f t="shared" si="109"/>
        <v>7010</v>
      </c>
      <c r="CJ219" s="179">
        <f t="shared" si="110"/>
        <v>22.800999999999998</v>
      </c>
      <c r="CL219" s="70">
        <f t="shared" si="111"/>
        <v>7.1770187659099003</v>
      </c>
      <c r="CM219" s="23" t="s">
        <v>36</v>
      </c>
      <c r="CN219" s="44">
        <f>CP209</f>
        <v>0.79158528496753755</v>
      </c>
      <c r="CP219" s="187">
        <f t="shared" si="112"/>
        <v>6984</v>
      </c>
      <c r="CQ219" s="179">
        <f t="shared" si="113"/>
        <v>15.625</v>
      </c>
      <c r="CS219" s="70">
        <f t="shared" si="114"/>
        <v>6.7499311937885702</v>
      </c>
      <c r="CT219" s="23" t="s">
        <v>36</v>
      </c>
      <c r="CU219" s="44">
        <f>CW209</f>
        <v>0.72295553724121198</v>
      </c>
      <c r="CW219" s="187">
        <f t="shared" si="115"/>
        <v>6937</v>
      </c>
      <c r="CX219" s="179">
        <f t="shared" si="116"/>
        <v>6.0839999999999996</v>
      </c>
      <c r="CZ219" s="70">
        <f t="shared" si="117"/>
        <v>5.9889614168898637</v>
      </c>
      <c r="DA219" s="23" t="s">
        <v>36</v>
      </c>
      <c r="DB219" s="44">
        <f>DD209</f>
        <v>0.50006152209298027</v>
      </c>
      <c r="DD219" s="187">
        <f t="shared" si="118"/>
        <v>6795</v>
      </c>
      <c r="DE219" s="179">
        <f t="shared" si="119"/>
        <v>4.0960000000000001</v>
      </c>
    </row>
    <row r="220" spans="1:109" ht="15" customHeight="1">
      <c r="A220" s="21">
        <f t="shared" si="72"/>
        <v>2004</v>
      </c>
      <c r="B220" s="176">
        <f t="shared" si="72"/>
        <v>6819</v>
      </c>
      <c r="C220" s="69">
        <f t="shared" si="73"/>
        <v>8.8274681125206538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1378.222</v>
      </c>
      <c r="I220" s="179">
        <f t="shared" si="75"/>
        <v>6994</v>
      </c>
      <c r="J220" s="180">
        <f t="shared" si="76"/>
        <v>2.5663587036222317</v>
      </c>
      <c r="K220" s="179">
        <f t="shared" si="77"/>
        <v>30.625</v>
      </c>
      <c r="M220" s="70">
        <f t="shared" si="78"/>
        <v>8.8274681125206538</v>
      </c>
      <c r="N220" s="23" t="s">
        <v>37</v>
      </c>
      <c r="O220" s="200">
        <f>SUM(R210:R229)</f>
        <v>1378.222</v>
      </c>
      <c r="Q220" s="187">
        <f t="shared" si="79"/>
        <v>6994</v>
      </c>
      <c r="R220" s="179">
        <f t="shared" si="80"/>
        <v>30.625</v>
      </c>
      <c r="T220" s="70">
        <f t="shared" si="81"/>
        <v>8.66888370465667</v>
      </c>
      <c r="U220" s="23" t="s">
        <v>37</v>
      </c>
      <c r="V220" s="200">
        <f>SUM(Y210:Y229)</f>
        <v>1433.6749999999997</v>
      </c>
      <c r="X220" s="187">
        <f t="shared" si="82"/>
        <v>6990</v>
      </c>
      <c r="Y220" s="179">
        <f t="shared" si="83"/>
        <v>29.241</v>
      </c>
      <c r="AA220" s="70">
        <f t="shared" si="84"/>
        <v>8.5874652444015691</v>
      </c>
      <c r="AB220" s="23" t="s">
        <v>37</v>
      </c>
      <c r="AC220" s="200">
        <f>SUM(AF210:AF229)</f>
        <v>1466.6809999999996</v>
      </c>
      <c r="AE220" s="187">
        <f t="shared" si="85"/>
        <v>6988</v>
      </c>
      <c r="AF220" s="179">
        <f t="shared" si="86"/>
        <v>28.561</v>
      </c>
      <c r="AH220" s="70">
        <f t="shared" si="87"/>
        <v>8.498825534058053</v>
      </c>
      <c r="AI220" s="23" t="s">
        <v>37</v>
      </c>
      <c r="AJ220" s="200">
        <f>SUM(AM210:AM229)</f>
        <v>1507.415</v>
      </c>
      <c r="AL220" s="187">
        <f t="shared" si="88"/>
        <v>6985</v>
      </c>
      <c r="AM220" s="179">
        <f t="shared" si="89"/>
        <v>27.556000000000001</v>
      </c>
      <c r="AO220" s="70">
        <f t="shared" si="90"/>
        <v>8.4015578478173136</v>
      </c>
      <c r="AP220" s="23" t="s">
        <v>37</v>
      </c>
      <c r="AQ220" s="200">
        <f>SUM(AT210:AT229)</f>
        <v>1556.6529999999993</v>
      </c>
      <c r="AS220" s="187">
        <f t="shared" si="91"/>
        <v>6982</v>
      </c>
      <c r="AT220" s="179">
        <f t="shared" si="92"/>
        <v>26.568999999999999</v>
      </c>
      <c r="AV220" s="70">
        <f t="shared" si="93"/>
        <v>8.2937996088468182</v>
      </c>
      <c r="AW220" s="23" t="s">
        <v>37</v>
      </c>
      <c r="AX220" s="200">
        <f>SUM(BA210:BA229)</f>
        <v>1620.8689999999997</v>
      </c>
      <c r="AZ220" s="187">
        <f t="shared" si="94"/>
        <v>6978</v>
      </c>
      <c r="BA220" s="179">
        <f t="shared" si="95"/>
        <v>25.280999999999999</v>
      </c>
      <c r="BC220" s="70">
        <f t="shared" si="96"/>
        <v>8.1730113117249719</v>
      </c>
      <c r="BD220" s="23" t="s">
        <v>37</v>
      </c>
      <c r="BE220" s="200">
        <f>SUM(BH210:BH229)</f>
        <v>1701.74</v>
      </c>
      <c r="BG220" s="187">
        <f t="shared" si="97"/>
        <v>6974</v>
      </c>
      <c r="BH220" s="179">
        <f t="shared" si="98"/>
        <v>24.024999999999999</v>
      </c>
      <c r="BJ220" s="70">
        <f t="shared" si="99"/>
        <v>8.035602692918582</v>
      </c>
      <c r="BK220" s="23" t="s">
        <v>37</v>
      </c>
      <c r="BL220" s="200">
        <f>SUM(BO210:BO229)</f>
        <v>1811.2540000000004</v>
      </c>
      <c r="BN220" s="187">
        <f t="shared" si="100"/>
        <v>6968</v>
      </c>
      <c r="BO220" s="179">
        <f t="shared" si="101"/>
        <v>22.201000000000001</v>
      </c>
      <c r="BQ220" s="70">
        <f t="shared" si="102"/>
        <v>7.876258882303226</v>
      </c>
      <c r="BR220" s="23" t="s">
        <v>37</v>
      </c>
      <c r="BS220" s="200">
        <f>SUM(BV210:BV229)</f>
        <v>1968.1399999999999</v>
      </c>
      <c r="BU220" s="187">
        <f t="shared" si="103"/>
        <v>6960</v>
      </c>
      <c r="BV220" s="179">
        <f t="shared" si="104"/>
        <v>19.881</v>
      </c>
      <c r="BX220" s="70">
        <f t="shared" si="105"/>
        <v>7.6866213349446202</v>
      </c>
      <c r="BY220" s="23" t="s">
        <v>37</v>
      </c>
      <c r="BZ220" s="200">
        <f>SUM(CC210:CC229)</f>
        <v>2207.3559999999998</v>
      </c>
      <c r="CB220" s="187">
        <f t="shared" si="106"/>
        <v>6951</v>
      </c>
      <c r="CC220" s="179">
        <f t="shared" si="107"/>
        <v>17.423999999999999</v>
      </c>
      <c r="CE220" s="70">
        <f t="shared" si="108"/>
        <v>7.4524024512236382</v>
      </c>
      <c r="CF220" s="23" t="s">
        <v>37</v>
      </c>
      <c r="CG220" s="200">
        <f>SUM(CJ210:CJ229)</f>
        <v>2607.0459999999998</v>
      </c>
      <c r="CI220" s="187">
        <f t="shared" si="109"/>
        <v>6936</v>
      </c>
      <c r="CJ220" s="179">
        <f t="shared" si="110"/>
        <v>13.689</v>
      </c>
      <c r="CL220" s="70">
        <f t="shared" si="111"/>
        <v>7.1459844677143876</v>
      </c>
      <c r="CM220" s="23" t="s">
        <v>37</v>
      </c>
      <c r="CN220" s="200">
        <f>SUM(CQ210:CQ229)</f>
        <v>3415.1390000000001</v>
      </c>
      <c r="CP220" s="187">
        <f t="shared" si="112"/>
        <v>6915</v>
      </c>
      <c r="CQ220" s="179">
        <f t="shared" si="113"/>
        <v>9.2159999999999993</v>
      </c>
      <c r="CS220" s="70">
        <f t="shared" si="114"/>
        <v>6.70196036600254</v>
      </c>
      <c r="CT220" s="23" t="s">
        <v>37</v>
      </c>
      <c r="CU220" s="200">
        <f>SUM(CX210:CX229)</f>
        <v>5711.0019999999995</v>
      </c>
      <c r="CW220" s="187">
        <f t="shared" si="115"/>
        <v>6876</v>
      </c>
      <c r="CX220" s="179">
        <f t="shared" si="116"/>
        <v>3.2490000000000001</v>
      </c>
      <c r="CZ220" s="70">
        <f t="shared" si="117"/>
        <v>5.8833223884882786</v>
      </c>
      <c r="DA220" s="23" t="s">
        <v>37</v>
      </c>
      <c r="DB220" s="200">
        <f>SUM(DE210:DE229)</f>
        <v>33689.580000000009</v>
      </c>
      <c r="DD220" s="187">
        <f t="shared" si="118"/>
        <v>6754</v>
      </c>
      <c r="DE220" s="179">
        <f t="shared" si="119"/>
        <v>4.2249999999999996</v>
      </c>
    </row>
    <row r="221" spans="1:109" ht="15" customHeight="1">
      <c r="A221" s="21">
        <f t="shared" si="72"/>
        <v>2005</v>
      </c>
      <c r="B221" s="176">
        <f t="shared" si="72"/>
        <v>6753</v>
      </c>
      <c r="C221" s="69">
        <f t="shared" si="73"/>
        <v>8.8177421295748424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226.61799999999999</v>
      </c>
      <c r="I221" s="179">
        <f t="shared" si="75"/>
        <v>6916</v>
      </c>
      <c r="J221" s="180">
        <f t="shared" si="76"/>
        <v>2.4137420405745593</v>
      </c>
      <c r="K221" s="179">
        <f t="shared" si="77"/>
        <v>26.568999999999999</v>
      </c>
      <c r="M221" s="70">
        <f t="shared" si="78"/>
        <v>8.8177421295748424</v>
      </c>
      <c r="O221" s="76"/>
      <c r="Q221" s="187">
        <f t="shared" si="79"/>
        <v>6916</v>
      </c>
      <c r="R221" s="179">
        <f t="shared" si="80"/>
        <v>26.568999999999999</v>
      </c>
      <c r="T221" s="70">
        <f t="shared" si="81"/>
        <v>8.657476736863293</v>
      </c>
      <c r="V221" s="76"/>
      <c r="X221" s="187">
        <f t="shared" si="82"/>
        <v>6913</v>
      </c>
      <c r="Y221" s="179">
        <f t="shared" si="83"/>
        <v>25.6</v>
      </c>
      <c r="AA221" s="70">
        <f t="shared" si="84"/>
        <v>8.5750846698320142</v>
      </c>
      <c r="AC221" s="76"/>
      <c r="AE221" s="187">
        <f t="shared" si="85"/>
        <v>6911</v>
      </c>
      <c r="AF221" s="179">
        <f t="shared" si="86"/>
        <v>24.963999999999999</v>
      </c>
      <c r="AH221" s="70">
        <f t="shared" si="87"/>
        <v>8.4852896424032291</v>
      </c>
      <c r="AJ221" s="76"/>
      <c r="AL221" s="187">
        <f t="shared" si="88"/>
        <v>6909</v>
      </c>
      <c r="AM221" s="179">
        <f t="shared" si="89"/>
        <v>24.335999999999999</v>
      </c>
      <c r="AO221" s="70">
        <f t="shared" si="90"/>
        <v>8.3866288213951208</v>
      </c>
      <c r="AQ221" s="76"/>
      <c r="AS221" s="187">
        <f t="shared" si="91"/>
        <v>6907</v>
      </c>
      <c r="AT221" s="179">
        <f t="shared" si="92"/>
        <v>23.716000000000001</v>
      </c>
      <c r="AV221" s="70">
        <f t="shared" si="93"/>
        <v>8.2771577724318099</v>
      </c>
      <c r="AX221" s="76"/>
      <c r="AZ221" s="187">
        <f t="shared" si="94"/>
        <v>6904</v>
      </c>
      <c r="BA221" s="179">
        <f t="shared" si="95"/>
        <v>22.800999999999998</v>
      </c>
      <c r="BC221" s="70">
        <f t="shared" si="96"/>
        <v>8.1542126949142286</v>
      </c>
      <c r="BE221" s="76"/>
      <c r="BG221" s="187">
        <f t="shared" si="97"/>
        <v>6901</v>
      </c>
      <c r="BH221" s="179">
        <f t="shared" si="98"/>
        <v>21.904</v>
      </c>
      <c r="BJ221" s="70">
        <f t="shared" si="99"/>
        <v>8.0140049947794587</v>
      </c>
      <c r="BL221" s="76"/>
      <c r="BN221" s="187">
        <f t="shared" si="100"/>
        <v>6896</v>
      </c>
      <c r="BO221" s="179">
        <f t="shared" si="101"/>
        <v>20.449000000000002</v>
      </c>
      <c r="BQ221" s="70">
        <f t="shared" si="102"/>
        <v>7.850882664809852</v>
      </c>
      <c r="BS221" s="76"/>
      <c r="BU221" s="187">
        <f t="shared" si="103"/>
        <v>6890</v>
      </c>
      <c r="BV221" s="179">
        <f t="shared" si="104"/>
        <v>18.768999999999998</v>
      </c>
      <c r="BX221" s="70">
        <f t="shared" si="105"/>
        <v>7.6558640176160564</v>
      </c>
      <c r="BZ221" s="76"/>
      <c r="CB221" s="187">
        <f t="shared" si="106"/>
        <v>6883</v>
      </c>
      <c r="CC221" s="179">
        <f t="shared" si="107"/>
        <v>16.899999999999999</v>
      </c>
      <c r="CE221" s="70">
        <f t="shared" si="108"/>
        <v>7.4133673356952405</v>
      </c>
      <c r="CG221" s="76"/>
      <c r="CI221" s="187">
        <f t="shared" si="109"/>
        <v>6872</v>
      </c>
      <c r="CJ221" s="179">
        <f t="shared" si="110"/>
        <v>14.161</v>
      </c>
      <c r="CL221" s="70">
        <f t="shared" si="111"/>
        <v>7.0925737159746784</v>
      </c>
      <c r="CN221" s="76"/>
      <c r="CP221" s="187">
        <f t="shared" si="112"/>
        <v>6855</v>
      </c>
      <c r="CQ221" s="179">
        <f t="shared" si="113"/>
        <v>10.404</v>
      </c>
      <c r="CS221" s="70">
        <f t="shared" si="114"/>
        <v>6.6174029779744776</v>
      </c>
      <c r="CU221" s="76"/>
      <c r="CW221" s="187">
        <f t="shared" si="115"/>
        <v>6823</v>
      </c>
      <c r="CX221" s="179">
        <f t="shared" si="116"/>
        <v>4.9000000000000004</v>
      </c>
      <c r="CZ221" s="70">
        <f t="shared" si="117"/>
        <v>5.6801726090170677</v>
      </c>
      <c r="DB221" s="76"/>
      <c r="DD221" s="187">
        <f t="shared" si="118"/>
        <v>6721</v>
      </c>
      <c r="DE221" s="179">
        <f t="shared" si="119"/>
        <v>1.024</v>
      </c>
    </row>
    <row r="222" spans="1:109" ht="15" customHeight="1">
      <c r="A222" s="21">
        <f t="shared" si="72"/>
        <v>2006</v>
      </c>
      <c r="B222" s="176">
        <f t="shared" si="72"/>
        <v>6675</v>
      </c>
      <c r="C222" s="69">
        <f t="shared" si="73"/>
        <v>8.8061244832684498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2.781983985192741</v>
      </c>
      <c r="I222" s="179">
        <f t="shared" si="75"/>
        <v>6845</v>
      </c>
      <c r="J222" s="180">
        <f t="shared" si="76"/>
        <v>2.5468164794007491</v>
      </c>
      <c r="K222" s="179">
        <f t="shared" si="77"/>
        <v>28.9</v>
      </c>
      <c r="M222" s="70">
        <f t="shared" si="78"/>
        <v>8.8061244832684498</v>
      </c>
      <c r="Q222" s="187">
        <f t="shared" si="79"/>
        <v>6845</v>
      </c>
      <c r="R222" s="179">
        <f t="shared" si="80"/>
        <v>28.9</v>
      </c>
      <c r="T222" s="70">
        <f t="shared" si="81"/>
        <v>8.6438258423496031</v>
      </c>
      <c r="X222" s="187">
        <f t="shared" si="82"/>
        <v>6843</v>
      </c>
      <c r="Y222" s="179">
        <f t="shared" si="83"/>
        <v>28.224</v>
      </c>
      <c r="AA222" s="70">
        <f t="shared" si="84"/>
        <v>8.560252680876685</v>
      </c>
      <c r="AE222" s="187">
        <f t="shared" si="85"/>
        <v>6842</v>
      </c>
      <c r="AF222" s="179">
        <f t="shared" si="86"/>
        <v>27.888999999999999</v>
      </c>
      <c r="AH222" s="70">
        <f t="shared" si="87"/>
        <v>8.4690528160883023</v>
      </c>
      <c r="AL222" s="187">
        <f t="shared" si="88"/>
        <v>6841</v>
      </c>
      <c r="AM222" s="179">
        <f t="shared" si="89"/>
        <v>27.556000000000001</v>
      </c>
      <c r="AO222" s="70">
        <f t="shared" si="90"/>
        <v>8.3686931830977933</v>
      </c>
      <c r="AS222" s="187">
        <f t="shared" si="91"/>
        <v>6839</v>
      </c>
      <c r="AT222" s="179">
        <f t="shared" si="92"/>
        <v>26.896000000000001</v>
      </c>
      <c r="AV222" s="70">
        <f t="shared" si="93"/>
        <v>8.2571262859974297</v>
      </c>
      <c r="AZ222" s="187">
        <f t="shared" si="94"/>
        <v>6837</v>
      </c>
      <c r="BA222" s="179">
        <f t="shared" si="95"/>
        <v>26.244</v>
      </c>
      <c r="BC222" s="70">
        <f t="shared" si="96"/>
        <v>8.1315307106042525</v>
      </c>
      <c r="BG222" s="187">
        <f t="shared" si="97"/>
        <v>6835</v>
      </c>
      <c r="BH222" s="179">
        <f t="shared" si="98"/>
        <v>25.6</v>
      </c>
      <c r="BJ222" s="70">
        <f t="shared" si="99"/>
        <v>7.987864096085687</v>
      </c>
      <c r="BN222" s="187">
        <f t="shared" si="100"/>
        <v>6832</v>
      </c>
      <c r="BO222" s="179">
        <f t="shared" si="101"/>
        <v>24.649000000000001</v>
      </c>
      <c r="BQ222" s="70">
        <f t="shared" si="102"/>
        <v>7.8200379894587533</v>
      </c>
      <c r="BU222" s="187">
        <f t="shared" si="103"/>
        <v>6828</v>
      </c>
      <c r="BV222" s="179">
        <f t="shared" si="104"/>
        <v>23.408999999999999</v>
      </c>
      <c r="BX222" s="70">
        <f t="shared" si="105"/>
        <v>7.6182510978766951</v>
      </c>
      <c r="CB222" s="187">
        <f t="shared" si="106"/>
        <v>6822</v>
      </c>
      <c r="CC222" s="179">
        <f t="shared" si="107"/>
        <v>21.609000000000002</v>
      </c>
      <c r="CE222" s="70">
        <f t="shared" si="108"/>
        <v>7.3651801260210128</v>
      </c>
      <c r="CI222" s="187">
        <f t="shared" si="109"/>
        <v>6814</v>
      </c>
      <c r="CJ222" s="179">
        <f t="shared" si="110"/>
        <v>19.321000000000002</v>
      </c>
      <c r="CL222" s="70">
        <f t="shared" si="111"/>
        <v>7.0255383146385206</v>
      </c>
      <c r="CP222" s="187">
        <f t="shared" si="112"/>
        <v>6802</v>
      </c>
      <c r="CQ222" s="179">
        <f t="shared" si="113"/>
        <v>16.129000000000001</v>
      </c>
      <c r="CS222" s="70">
        <f t="shared" si="114"/>
        <v>6.5072777123850116</v>
      </c>
      <c r="CW222" s="187">
        <f t="shared" si="115"/>
        <v>6778</v>
      </c>
      <c r="CX222" s="179">
        <f t="shared" si="116"/>
        <v>10.609</v>
      </c>
      <c r="CZ222" s="70">
        <f t="shared" si="117"/>
        <v>5.3706380281276624</v>
      </c>
      <c r="DD222" s="187">
        <f t="shared" si="118"/>
        <v>6694</v>
      </c>
      <c r="DE222" s="179">
        <f t="shared" si="119"/>
        <v>0.36099999999999999</v>
      </c>
    </row>
    <row r="223" spans="1:109" ht="15" customHeight="1">
      <c r="A223" s="21">
        <f t="shared" si="72"/>
        <v>2007</v>
      </c>
      <c r="B223" s="176">
        <f t="shared" si="72"/>
        <v>6542</v>
      </c>
      <c r="C223" s="69">
        <f t="shared" si="73"/>
        <v>8.785998208098329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2.0915408858338145</v>
      </c>
      <c r="I223" s="179">
        <f t="shared" si="75"/>
        <v>6780</v>
      </c>
      <c r="J223" s="180">
        <f t="shared" si="76"/>
        <v>3.6380311831244265</v>
      </c>
      <c r="K223" s="179">
        <f t="shared" si="77"/>
        <v>56.643999999999998</v>
      </c>
      <c r="M223" s="70">
        <f t="shared" si="78"/>
        <v>8.785998208098329</v>
      </c>
      <c r="Q223" s="187">
        <f t="shared" si="79"/>
        <v>6780</v>
      </c>
      <c r="R223" s="179">
        <f t="shared" si="80"/>
        <v>56.643999999999998</v>
      </c>
      <c r="T223" s="70">
        <f t="shared" si="81"/>
        <v>8.6201107254229239</v>
      </c>
      <c r="X223" s="187">
        <f t="shared" si="82"/>
        <v>6779</v>
      </c>
      <c r="Y223" s="179">
        <f t="shared" si="83"/>
        <v>56.168999999999997</v>
      </c>
      <c r="AA223" s="70">
        <f t="shared" si="84"/>
        <v>8.5344435448227642</v>
      </c>
      <c r="AE223" s="187">
        <f t="shared" si="85"/>
        <v>6778</v>
      </c>
      <c r="AF223" s="179">
        <f t="shared" si="86"/>
        <v>55.695999999999998</v>
      </c>
      <c r="AH223" s="70">
        <f t="shared" si="87"/>
        <v>8.4407440192528309</v>
      </c>
      <c r="AL223" s="187">
        <f t="shared" si="88"/>
        <v>6778</v>
      </c>
      <c r="AM223" s="179">
        <f t="shared" si="89"/>
        <v>55.695999999999998</v>
      </c>
      <c r="AO223" s="70">
        <f t="shared" si="90"/>
        <v>8.3373485644971748</v>
      </c>
      <c r="AS223" s="187">
        <f t="shared" si="91"/>
        <v>6777</v>
      </c>
      <c r="AT223" s="179">
        <f t="shared" si="92"/>
        <v>55.225000000000001</v>
      </c>
      <c r="AV223" s="70">
        <f t="shared" si="93"/>
        <v>8.2220164372021962</v>
      </c>
      <c r="AZ223" s="187">
        <f t="shared" si="94"/>
        <v>6776</v>
      </c>
      <c r="BA223" s="179">
        <f t="shared" si="95"/>
        <v>54.756</v>
      </c>
      <c r="BC223" s="70">
        <f t="shared" si="96"/>
        <v>8.0916274116010705</v>
      </c>
      <c r="BG223" s="187">
        <f t="shared" si="97"/>
        <v>6775</v>
      </c>
      <c r="BH223" s="179">
        <f t="shared" si="98"/>
        <v>54.289000000000001</v>
      </c>
      <c r="BJ223" s="70">
        <f t="shared" si="99"/>
        <v>7.9416512529305558</v>
      </c>
      <c r="BN223" s="187">
        <f t="shared" si="100"/>
        <v>6773</v>
      </c>
      <c r="BO223" s="179">
        <f t="shared" si="101"/>
        <v>53.360999999999997</v>
      </c>
      <c r="BQ223" s="70">
        <f t="shared" si="102"/>
        <v>7.7651449029361315</v>
      </c>
      <c r="BU223" s="187">
        <f t="shared" si="103"/>
        <v>6771</v>
      </c>
      <c r="BV223" s="179">
        <f t="shared" si="104"/>
        <v>52.441000000000003</v>
      </c>
      <c r="BX223" s="70">
        <f t="shared" si="105"/>
        <v>7.5506612431053357</v>
      </c>
      <c r="CB223" s="187">
        <f t="shared" si="106"/>
        <v>6767</v>
      </c>
      <c r="CC223" s="179">
        <f t="shared" si="107"/>
        <v>50.625</v>
      </c>
      <c r="CE223" s="70">
        <f t="shared" si="108"/>
        <v>7.2772477266314839</v>
      </c>
      <c r="CI223" s="187">
        <f t="shared" si="109"/>
        <v>6763</v>
      </c>
      <c r="CJ223" s="179">
        <f t="shared" si="110"/>
        <v>48.841000000000001</v>
      </c>
      <c r="CL223" s="70">
        <f t="shared" si="111"/>
        <v>6.8997231072848724</v>
      </c>
      <c r="CP223" s="187">
        <f t="shared" si="112"/>
        <v>6754</v>
      </c>
      <c r="CQ223" s="179">
        <f t="shared" si="113"/>
        <v>44.944000000000003</v>
      </c>
      <c r="CS223" s="70">
        <f t="shared" si="114"/>
        <v>6.2859980945088649</v>
      </c>
      <c r="CW223" s="187">
        <f t="shared" si="115"/>
        <v>6738</v>
      </c>
      <c r="CX223" s="179">
        <f t="shared" si="116"/>
        <v>38.415999999999997</v>
      </c>
      <c r="CZ223" s="70">
        <f t="shared" si="117"/>
        <v>4.4067192472642533</v>
      </c>
      <c r="DD223" s="187">
        <f t="shared" si="118"/>
        <v>6671</v>
      </c>
      <c r="DE223" s="179">
        <f t="shared" si="119"/>
        <v>16.640999999999998</v>
      </c>
    </row>
    <row r="224" spans="1:109" ht="15" customHeight="1">
      <c r="A224" s="21">
        <f t="shared" si="72"/>
        <v>2008</v>
      </c>
      <c r="B224" s="176">
        <f t="shared" si="72"/>
        <v>6557</v>
      </c>
      <c r="C224" s="69">
        <f t="shared" si="73"/>
        <v>8.7882884602636189</v>
      </c>
      <c r="D224" s="22">
        <v>15</v>
      </c>
      <c r="E224" s="71">
        <f t="shared" si="74"/>
        <v>2.7080502011022101</v>
      </c>
      <c r="I224" s="179">
        <f t="shared" si="75"/>
        <v>6720</v>
      </c>
      <c r="J224" s="180">
        <f t="shared" si="76"/>
        <v>2.4858929388439832</v>
      </c>
      <c r="K224" s="179">
        <f t="shared" si="77"/>
        <v>26.568999999999999</v>
      </c>
      <c r="M224" s="70">
        <f t="shared" si="78"/>
        <v>8.7882884602636189</v>
      </c>
      <c r="Q224" s="187">
        <f t="shared" si="79"/>
        <v>6720</v>
      </c>
      <c r="R224" s="179">
        <f t="shared" si="80"/>
        <v>26.568999999999999</v>
      </c>
      <c r="T224" s="70">
        <f t="shared" si="81"/>
        <v>8.6228136732799214</v>
      </c>
      <c r="X224" s="187">
        <f t="shared" si="82"/>
        <v>6720</v>
      </c>
      <c r="Y224" s="179">
        <f t="shared" si="83"/>
        <v>26.568999999999999</v>
      </c>
      <c r="AA224" s="70">
        <f t="shared" si="84"/>
        <v>8.5373878987017573</v>
      </c>
      <c r="AE224" s="187">
        <f t="shared" si="85"/>
        <v>6720</v>
      </c>
      <c r="AF224" s="179">
        <f t="shared" si="86"/>
        <v>26.568999999999999</v>
      </c>
      <c r="AH224" s="70">
        <f t="shared" si="87"/>
        <v>8.4439771290849777</v>
      </c>
      <c r="AL224" s="187">
        <f t="shared" si="88"/>
        <v>6720</v>
      </c>
      <c r="AM224" s="179">
        <f t="shared" si="89"/>
        <v>26.568999999999999</v>
      </c>
      <c r="AO224" s="70">
        <f t="shared" si="90"/>
        <v>8.3409332260008782</v>
      </c>
      <c r="AS224" s="187">
        <f t="shared" si="91"/>
        <v>6720</v>
      </c>
      <c r="AT224" s="179">
        <f t="shared" si="92"/>
        <v>26.568999999999999</v>
      </c>
      <c r="AV224" s="70">
        <f t="shared" si="93"/>
        <v>8.2260384294854845</v>
      </c>
      <c r="AZ224" s="187">
        <f t="shared" si="94"/>
        <v>6720</v>
      </c>
      <c r="BA224" s="179">
        <f t="shared" si="95"/>
        <v>26.568999999999999</v>
      </c>
      <c r="BC224" s="70">
        <f t="shared" si="96"/>
        <v>8.0962082716500365</v>
      </c>
      <c r="BG224" s="187">
        <f t="shared" si="97"/>
        <v>6720</v>
      </c>
      <c r="BH224" s="179">
        <f t="shared" si="98"/>
        <v>26.568999999999999</v>
      </c>
      <c r="BJ224" s="70">
        <f t="shared" si="99"/>
        <v>7.9469713576935908</v>
      </c>
      <c r="BN224" s="187">
        <f t="shared" si="100"/>
        <v>6719</v>
      </c>
      <c r="BO224" s="179">
        <f t="shared" si="101"/>
        <v>26.244</v>
      </c>
      <c r="BQ224" s="70">
        <f t="shared" si="102"/>
        <v>7.7714887601176157</v>
      </c>
      <c r="BU224" s="187">
        <f t="shared" si="103"/>
        <v>6719</v>
      </c>
      <c r="BV224" s="179">
        <f t="shared" si="104"/>
        <v>26.244</v>
      </c>
      <c r="BX224" s="70">
        <f t="shared" si="105"/>
        <v>7.5585167430456446</v>
      </c>
      <c r="CB224" s="187">
        <f t="shared" si="106"/>
        <v>6718</v>
      </c>
      <c r="CC224" s="179">
        <f t="shared" si="107"/>
        <v>25.920999999999999</v>
      </c>
      <c r="CE224" s="70">
        <f t="shared" si="108"/>
        <v>7.2875606403097235</v>
      </c>
      <c r="CI224" s="187">
        <f t="shared" si="109"/>
        <v>6716</v>
      </c>
      <c r="CJ224" s="179">
        <f t="shared" si="110"/>
        <v>25.280999999999999</v>
      </c>
      <c r="CL224" s="70">
        <f t="shared" si="111"/>
        <v>6.9147308927185627</v>
      </c>
      <c r="CP224" s="187">
        <f t="shared" si="112"/>
        <v>6712</v>
      </c>
      <c r="CQ224" s="179">
        <f t="shared" si="113"/>
        <v>24.024999999999999</v>
      </c>
      <c r="CS224" s="70">
        <f t="shared" si="114"/>
        <v>6.313548046277095</v>
      </c>
      <c r="CW224" s="187">
        <f t="shared" si="115"/>
        <v>6703</v>
      </c>
      <c r="CX224" s="179">
        <f t="shared" si="116"/>
        <v>21.315999999999999</v>
      </c>
      <c r="CZ224" s="70">
        <f t="shared" si="117"/>
        <v>4.5747109785033828</v>
      </c>
      <c r="DD224" s="187">
        <f t="shared" si="118"/>
        <v>6652</v>
      </c>
      <c r="DE224" s="179">
        <f t="shared" si="119"/>
        <v>9.0250000000000004</v>
      </c>
    </row>
    <row r="225" spans="1:109" ht="15" customHeight="1">
      <c r="A225" s="21">
        <f t="shared" si="72"/>
        <v>2009</v>
      </c>
      <c r="B225" s="176">
        <f t="shared" si="72"/>
        <v>6490</v>
      </c>
      <c r="C225" s="69">
        <f t="shared" si="73"/>
        <v>8.7780178096981363</v>
      </c>
      <c r="D225" s="22">
        <v>16</v>
      </c>
      <c r="E225" s="71">
        <f t="shared" si="74"/>
        <v>2.7725887222397811</v>
      </c>
      <c r="I225" s="179">
        <f t="shared" si="75"/>
        <v>6664</v>
      </c>
      <c r="J225" s="180">
        <f t="shared" si="76"/>
        <v>2.6810477657935285</v>
      </c>
      <c r="K225" s="179">
        <f t="shared" si="77"/>
        <v>30.276</v>
      </c>
      <c r="M225" s="70">
        <f t="shared" si="78"/>
        <v>8.7780178096981363</v>
      </c>
      <c r="Q225" s="187">
        <f t="shared" si="79"/>
        <v>6664</v>
      </c>
      <c r="R225" s="179">
        <f t="shared" si="80"/>
        <v>30.276</v>
      </c>
      <c r="T225" s="70">
        <f t="shared" si="81"/>
        <v>8.6106835345035755</v>
      </c>
      <c r="X225" s="187">
        <f t="shared" si="82"/>
        <v>6665</v>
      </c>
      <c r="Y225" s="179">
        <f t="shared" si="83"/>
        <v>30.625</v>
      </c>
      <c r="AA225" s="70">
        <f t="shared" si="84"/>
        <v>8.5241688051526623</v>
      </c>
      <c r="AE225" s="187">
        <f t="shared" si="85"/>
        <v>6666</v>
      </c>
      <c r="AF225" s="179">
        <f t="shared" si="86"/>
        <v>30.975999999999999</v>
      </c>
      <c r="AH225" s="70">
        <f t="shared" si="87"/>
        <v>8.4294542771082313</v>
      </c>
      <c r="AL225" s="187">
        <f t="shared" si="88"/>
        <v>6666</v>
      </c>
      <c r="AM225" s="179">
        <f t="shared" si="89"/>
        <v>30.975999999999999</v>
      </c>
      <c r="AO225" s="70">
        <f t="shared" si="90"/>
        <v>8.3248212987687822</v>
      </c>
      <c r="AS225" s="187">
        <f t="shared" si="91"/>
        <v>6667</v>
      </c>
      <c r="AT225" s="179">
        <f t="shared" si="92"/>
        <v>31.329000000000001</v>
      </c>
      <c r="AV225" s="70">
        <f t="shared" si="93"/>
        <v>8.2079469410486166</v>
      </c>
      <c r="AZ225" s="187">
        <f t="shared" si="94"/>
        <v>6668</v>
      </c>
      <c r="BA225" s="179">
        <f t="shared" si="95"/>
        <v>31.684000000000001</v>
      </c>
      <c r="BC225" s="70">
        <f t="shared" si="96"/>
        <v>8.0755826366717205</v>
      </c>
      <c r="BG225" s="187">
        <f t="shared" si="97"/>
        <v>6669</v>
      </c>
      <c r="BH225" s="179">
        <f t="shared" si="98"/>
        <v>32.040999999999997</v>
      </c>
      <c r="BJ225" s="70">
        <f t="shared" si="99"/>
        <v>7.9229859587111955</v>
      </c>
      <c r="BN225" s="187">
        <f t="shared" si="100"/>
        <v>6670</v>
      </c>
      <c r="BO225" s="179">
        <f t="shared" si="101"/>
        <v>32.4</v>
      </c>
      <c r="BQ225" s="70">
        <f t="shared" si="102"/>
        <v>7.7428359554307491</v>
      </c>
      <c r="BU225" s="187">
        <f t="shared" si="103"/>
        <v>6671</v>
      </c>
      <c r="BV225" s="179">
        <f t="shared" si="104"/>
        <v>32.761000000000003</v>
      </c>
      <c r="BX225" s="70">
        <f t="shared" si="105"/>
        <v>7.5229409180723703</v>
      </c>
      <c r="CB225" s="187">
        <f t="shared" si="106"/>
        <v>6672</v>
      </c>
      <c r="CC225" s="179">
        <f t="shared" si="107"/>
        <v>33.124000000000002</v>
      </c>
      <c r="CE225" s="70">
        <f t="shared" si="108"/>
        <v>7.2406496942554659</v>
      </c>
      <c r="CI225" s="187">
        <f t="shared" si="109"/>
        <v>6673</v>
      </c>
      <c r="CJ225" s="179">
        <f t="shared" si="110"/>
        <v>33.488999999999997</v>
      </c>
      <c r="CL225" s="70">
        <f t="shared" si="111"/>
        <v>6.8458798752640497</v>
      </c>
      <c r="CP225" s="187">
        <f t="shared" si="112"/>
        <v>6674</v>
      </c>
      <c r="CQ225" s="179">
        <f t="shared" si="113"/>
        <v>33.856000000000002</v>
      </c>
      <c r="CS225" s="70">
        <f t="shared" si="114"/>
        <v>6.1841488909374833</v>
      </c>
      <c r="CW225" s="187">
        <f t="shared" si="115"/>
        <v>6671</v>
      </c>
      <c r="CX225" s="179">
        <f t="shared" si="116"/>
        <v>32.761000000000003</v>
      </c>
      <c r="CZ225" s="70">
        <f t="shared" si="117"/>
        <v>3.4011973816621555</v>
      </c>
      <c r="DD225" s="187">
        <f t="shared" si="118"/>
        <v>6636</v>
      </c>
      <c r="DE225" s="179">
        <f t="shared" si="119"/>
        <v>21.315999999999999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6656</v>
      </c>
      <c r="C226" s="69">
        <f t="shared" si="73"/>
        <v>8.8032739825010449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6612</v>
      </c>
      <c r="J226" s="180">
        <f t="shared" si="76"/>
        <v>0.66105769230769229</v>
      </c>
      <c r="K226" s="179">
        <f t="shared" si="77"/>
        <v>1.9359999999999999</v>
      </c>
      <c r="M226" s="70">
        <f t="shared" si="78"/>
        <v>8.8032739825010449</v>
      </c>
      <c r="N226" s="52"/>
      <c r="P226" s="77"/>
      <c r="Q226" s="187">
        <f t="shared" si="79"/>
        <v>6612</v>
      </c>
      <c r="R226" s="179">
        <f t="shared" si="80"/>
        <v>1.9359999999999999</v>
      </c>
      <c r="T226" s="70">
        <f t="shared" si="81"/>
        <v>8.6404722075764084</v>
      </c>
      <c r="U226" s="52"/>
      <c r="W226" s="77"/>
      <c r="X226" s="187">
        <f t="shared" si="82"/>
        <v>6614</v>
      </c>
      <c r="Y226" s="179">
        <f t="shared" si="83"/>
        <v>1.764</v>
      </c>
      <c r="AA226" s="70">
        <f t="shared" si="84"/>
        <v>8.5566061937730726</v>
      </c>
      <c r="AB226" s="52"/>
      <c r="AD226" s="77"/>
      <c r="AE226" s="187">
        <f t="shared" si="85"/>
        <v>6615</v>
      </c>
      <c r="AF226" s="179">
        <f t="shared" si="86"/>
        <v>1.681</v>
      </c>
      <c r="AH226" s="70">
        <f t="shared" si="87"/>
        <v>8.4650574369957088</v>
      </c>
      <c r="AI226" s="52"/>
      <c r="AK226" s="77"/>
      <c r="AL226" s="187">
        <f t="shared" si="88"/>
        <v>6617</v>
      </c>
      <c r="AM226" s="179">
        <f t="shared" si="89"/>
        <v>1.5209999999999999</v>
      </c>
      <c r="AO226" s="70">
        <f t="shared" si="90"/>
        <v>8.3642750849915242</v>
      </c>
      <c r="AP226" s="52"/>
      <c r="AR226" s="77"/>
      <c r="AS226" s="187">
        <f t="shared" si="91"/>
        <v>6618</v>
      </c>
      <c r="AT226" s="179">
        <f t="shared" si="92"/>
        <v>1.444</v>
      </c>
      <c r="AV226" s="70">
        <f t="shared" si="93"/>
        <v>8.2521854360033284</v>
      </c>
      <c r="AW226" s="52"/>
      <c r="AY226" s="77"/>
      <c r="AZ226" s="187">
        <f t="shared" si="94"/>
        <v>6620</v>
      </c>
      <c r="BA226" s="179">
        <f t="shared" si="95"/>
        <v>1.296</v>
      </c>
      <c r="BC226" s="70">
        <f t="shared" si="96"/>
        <v>8.1259268027078857</v>
      </c>
      <c r="BD226" s="52"/>
      <c r="BF226" s="77"/>
      <c r="BG226" s="187">
        <f t="shared" si="97"/>
        <v>6622</v>
      </c>
      <c r="BH226" s="179">
        <f t="shared" si="98"/>
        <v>1.1559999999999999</v>
      </c>
      <c r="BJ226" s="70">
        <f t="shared" si="99"/>
        <v>7.9813915815800698</v>
      </c>
      <c r="BK226" s="52"/>
      <c r="BM226" s="77"/>
      <c r="BN226" s="187">
        <f t="shared" si="100"/>
        <v>6624</v>
      </c>
      <c r="BO226" s="179">
        <f t="shared" si="101"/>
        <v>1.024</v>
      </c>
      <c r="BQ226" s="70">
        <f t="shared" si="102"/>
        <v>7.81237820598861</v>
      </c>
      <c r="BR226" s="52"/>
      <c r="BT226" s="77"/>
      <c r="BU226" s="187">
        <f t="shared" si="103"/>
        <v>6627</v>
      </c>
      <c r="BV226" s="179">
        <f t="shared" si="104"/>
        <v>0.84099999999999997</v>
      </c>
      <c r="BX226" s="70">
        <f t="shared" si="105"/>
        <v>7.6088706291912596</v>
      </c>
      <c r="BY226" s="52"/>
      <c r="CA226" s="77"/>
      <c r="CB226" s="187">
        <f t="shared" si="106"/>
        <v>6631</v>
      </c>
      <c r="CC226" s="179">
        <f t="shared" si="107"/>
        <v>0.625</v>
      </c>
      <c r="CE226" s="70">
        <f t="shared" si="108"/>
        <v>7.3530819205154323</v>
      </c>
      <c r="CF226" s="52"/>
      <c r="CH226" s="77"/>
      <c r="CI226" s="187">
        <f t="shared" si="109"/>
        <v>6635</v>
      </c>
      <c r="CJ226" s="179">
        <f t="shared" si="110"/>
        <v>0.441</v>
      </c>
      <c r="CL226" s="70">
        <f t="shared" si="111"/>
        <v>7.0085051820822803</v>
      </c>
      <c r="CM226" s="52"/>
      <c r="CO226" s="77"/>
      <c r="CP226" s="187">
        <f t="shared" si="112"/>
        <v>6639</v>
      </c>
      <c r="CQ226" s="179">
        <f t="shared" si="113"/>
        <v>0.28899999999999998</v>
      </c>
      <c r="CS226" s="70">
        <f t="shared" si="114"/>
        <v>6.4785096422085688</v>
      </c>
      <c r="CT226" s="52"/>
      <c r="CV226" s="77"/>
      <c r="CW226" s="187">
        <f t="shared" si="115"/>
        <v>6643</v>
      </c>
      <c r="CX226" s="179">
        <f t="shared" si="116"/>
        <v>0.16900000000000001</v>
      </c>
      <c r="CZ226" s="70">
        <f t="shared" si="117"/>
        <v>5.2781146592305168</v>
      </c>
      <c r="DA226" s="52"/>
      <c r="DC226" s="77"/>
      <c r="DD226" s="187">
        <f t="shared" si="118"/>
        <v>6622</v>
      </c>
      <c r="DE226" s="179">
        <f t="shared" si="119"/>
        <v>1.1559999999999999</v>
      </c>
    </row>
    <row r="227" spans="1:109" ht="15" customHeight="1">
      <c r="A227" s="21">
        <f t="shared" si="120"/>
        <v>2011</v>
      </c>
      <c r="B227" s="176">
        <f t="shared" si="120"/>
        <v>6612</v>
      </c>
      <c r="C227" s="69">
        <f t="shared" si="73"/>
        <v>8.7966414589409148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6563</v>
      </c>
      <c r="J227" s="180">
        <f t="shared" si="76"/>
        <v>0.74107683000604962</v>
      </c>
      <c r="K227" s="179">
        <f t="shared" si="77"/>
        <v>2.4009999999999998</v>
      </c>
      <c r="M227" s="70">
        <f t="shared" si="78"/>
        <v>8.7966414589409148</v>
      </c>
      <c r="N227" s="52"/>
      <c r="O227" s="27"/>
      <c r="P227" s="77"/>
      <c r="Q227" s="187">
        <f t="shared" si="79"/>
        <v>6563</v>
      </c>
      <c r="R227" s="179">
        <f t="shared" si="80"/>
        <v>2.4009999999999998</v>
      </c>
      <c r="T227" s="70">
        <f t="shared" si="81"/>
        <v>8.6326624412223509</v>
      </c>
      <c r="U227" s="52"/>
      <c r="V227" s="27"/>
      <c r="W227" s="77"/>
      <c r="X227" s="187">
        <f t="shared" si="82"/>
        <v>6567</v>
      </c>
      <c r="Y227" s="179">
        <f t="shared" si="83"/>
        <v>2.0249999999999999</v>
      </c>
      <c r="AA227" s="70">
        <f t="shared" si="84"/>
        <v>8.548110294050959</v>
      </c>
      <c r="AB227" s="52"/>
      <c r="AC227" s="27"/>
      <c r="AD227" s="77"/>
      <c r="AE227" s="187">
        <f t="shared" si="85"/>
        <v>6568</v>
      </c>
      <c r="AF227" s="179">
        <f t="shared" si="86"/>
        <v>1.9359999999999999</v>
      </c>
      <c r="AH227" s="70">
        <f t="shared" si="87"/>
        <v>8.4557432291000154</v>
      </c>
      <c r="AI227" s="52"/>
      <c r="AJ227" s="27"/>
      <c r="AK227" s="77"/>
      <c r="AL227" s="187">
        <f t="shared" si="88"/>
        <v>6570</v>
      </c>
      <c r="AM227" s="179">
        <f t="shared" si="89"/>
        <v>1.764</v>
      </c>
      <c r="AO227" s="70">
        <f t="shared" si="90"/>
        <v>8.3539681303132713</v>
      </c>
      <c r="AP227" s="52"/>
      <c r="AQ227" s="27"/>
      <c r="AR227" s="77"/>
      <c r="AS227" s="187">
        <f t="shared" si="91"/>
        <v>6573</v>
      </c>
      <c r="AT227" s="179">
        <f t="shared" si="92"/>
        <v>1.5209999999999999</v>
      </c>
      <c r="AV227" s="70">
        <f t="shared" si="93"/>
        <v>8.2406488633749131</v>
      </c>
      <c r="AW227" s="52"/>
      <c r="AX227" s="27"/>
      <c r="AY227" s="77"/>
      <c r="AZ227" s="187">
        <f t="shared" si="94"/>
        <v>6575</v>
      </c>
      <c r="BA227" s="179">
        <f t="shared" si="95"/>
        <v>1.369</v>
      </c>
      <c r="BC227" s="70">
        <f t="shared" si="96"/>
        <v>8.1128274787513739</v>
      </c>
      <c r="BD227" s="52"/>
      <c r="BE227" s="27"/>
      <c r="BF227" s="77"/>
      <c r="BG227" s="187">
        <f t="shared" si="97"/>
        <v>6579</v>
      </c>
      <c r="BH227" s="179">
        <f t="shared" si="98"/>
        <v>1.089</v>
      </c>
      <c r="BJ227" s="70">
        <f t="shared" si="99"/>
        <v>7.9662397765594672</v>
      </c>
      <c r="BK227" s="52"/>
      <c r="BL227" s="27"/>
      <c r="BM227" s="77"/>
      <c r="BN227" s="187">
        <f t="shared" si="100"/>
        <v>6582</v>
      </c>
      <c r="BO227" s="179">
        <f t="shared" si="101"/>
        <v>0.9</v>
      </c>
      <c r="BQ227" s="70">
        <f t="shared" si="102"/>
        <v>7.7944112057266013</v>
      </c>
      <c r="BR227" s="52"/>
      <c r="BS227" s="27"/>
      <c r="BT227" s="77"/>
      <c r="BU227" s="187">
        <f t="shared" si="103"/>
        <v>6587</v>
      </c>
      <c r="BV227" s="179">
        <f t="shared" si="104"/>
        <v>0.625</v>
      </c>
      <c r="BX227" s="70">
        <f t="shared" si="105"/>
        <v>7.5868035351625807</v>
      </c>
      <c r="BY227" s="52"/>
      <c r="BZ227" s="27"/>
      <c r="CA227" s="77"/>
      <c r="CB227" s="187">
        <f t="shared" si="106"/>
        <v>6592</v>
      </c>
      <c r="CC227" s="179">
        <f t="shared" si="107"/>
        <v>0.4</v>
      </c>
      <c r="CE227" s="70">
        <f t="shared" si="108"/>
        <v>7.3244899793485319</v>
      </c>
      <c r="CF227" s="52"/>
      <c r="CG227" s="27"/>
      <c r="CH227" s="77"/>
      <c r="CI227" s="187">
        <f t="shared" si="109"/>
        <v>6599</v>
      </c>
      <c r="CJ227" s="179">
        <f t="shared" si="110"/>
        <v>0.16900000000000001</v>
      </c>
      <c r="CL227" s="70">
        <f t="shared" si="111"/>
        <v>6.9679092018018842</v>
      </c>
      <c r="CM227" s="52"/>
      <c r="CN227" s="27"/>
      <c r="CO227" s="77"/>
      <c r="CP227" s="187">
        <f t="shared" si="112"/>
        <v>6607</v>
      </c>
      <c r="CQ227" s="179">
        <f t="shared" si="113"/>
        <v>2.5000000000000001E-2</v>
      </c>
      <c r="CS227" s="70">
        <f t="shared" si="114"/>
        <v>6.4085287910594984</v>
      </c>
      <c r="CT227" s="52"/>
      <c r="CU227" s="27"/>
      <c r="CV227" s="77"/>
      <c r="CW227" s="187">
        <f t="shared" si="115"/>
        <v>6617</v>
      </c>
      <c r="CX227" s="179">
        <f t="shared" si="116"/>
        <v>2.5000000000000001E-2</v>
      </c>
      <c r="CZ227" s="70">
        <f t="shared" si="117"/>
        <v>5.0238805208462765</v>
      </c>
      <c r="DA227" s="52"/>
      <c r="DB227" s="27"/>
      <c r="DC227" s="77"/>
      <c r="DD227" s="187">
        <f t="shared" si="118"/>
        <v>6610</v>
      </c>
      <c r="DE227" s="179">
        <f t="shared" si="119"/>
        <v>4.0000000000000001E-3</v>
      </c>
    </row>
    <row r="228" spans="1:109" s="27" customFormat="1" ht="15" customHeight="1">
      <c r="A228" s="21">
        <f t="shared" si="120"/>
        <v>2012</v>
      </c>
      <c r="B228" s="176">
        <f t="shared" si="120"/>
        <v>6605</v>
      </c>
      <c r="C228" s="69">
        <f t="shared" si="73"/>
        <v>8.7955822169564257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6518</v>
      </c>
      <c r="J228" s="180">
        <f t="shared" si="76"/>
        <v>1.3171839515518546</v>
      </c>
      <c r="K228" s="179">
        <f t="shared" si="77"/>
        <v>7.569</v>
      </c>
      <c r="M228" s="70">
        <f t="shared" si="78"/>
        <v>8.7955822169564257</v>
      </c>
      <c r="N228" s="52"/>
      <c r="P228" s="34"/>
      <c r="Q228" s="187">
        <f t="shared" si="79"/>
        <v>6518</v>
      </c>
      <c r="R228" s="179">
        <f t="shared" si="80"/>
        <v>7.569</v>
      </c>
      <c r="T228" s="70">
        <f t="shared" si="81"/>
        <v>8.6314143355062605</v>
      </c>
      <c r="U228" s="52"/>
      <c r="W228" s="34"/>
      <c r="X228" s="187">
        <f t="shared" si="82"/>
        <v>6522</v>
      </c>
      <c r="Y228" s="179">
        <f t="shared" si="83"/>
        <v>6.8890000000000002</v>
      </c>
      <c r="AA228" s="70">
        <f t="shared" si="84"/>
        <v>8.5467519936577823</v>
      </c>
      <c r="AB228" s="52"/>
      <c r="AD228" s="34"/>
      <c r="AE228" s="187">
        <f t="shared" si="85"/>
        <v>6524</v>
      </c>
      <c r="AF228" s="179">
        <f t="shared" si="86"/>
        <v>6.5609999999999999</v>
      </c>
      <c r="AH228" s="70">
        <f t="shared" si="87"/>
        <v>8.4542533916423626</v>
      </c>
      <c r="AI228" s="52"/>
      <c r="AK228" s="34"/>
      <c r="AL228" s="187">
        <f t="shared" si="88"/>
        <v>6527</v>
      </c>
      <c r="AM228" s="179">
        <f t="shared" si="89"/>
        <v>6.0839999999999996</v>
      </c>
      <c r="AO228" s="70">
        <f t="shared" si="90"/>
        <v>8.3523185482260036</v>
      </c>
      <c r="AP228" s="52"/>
      <c r="AR228" s="34"/>
      <c r="AS228" s="187">
        <f t="shared" si="91"/>
        <v>6530</v>
      </c>
      <c r="AT228" s="179">
        <f t="shared" si="92"/>
        <v>5.625</v>
      </c>
      <c r="AV228" s="70">
        <f t="shared" si="93"/>
        <v>8.2388011658715499</v>
      </c>
      <c r="AW228" s="52"/>
      <c r="AY228" s="34"/>
      <c r="AZ228" s="187">
        <f t="shared" si="94"/>
        <v>6534</v>
      </c>
      <c r="BA228" s="179">
        <f t="shared" si="95"/>
        <v>5.0410000000000004</v>
      </c>
      <c r="BC228" s="70">
        <f t="shared" si="96"/>
        <v>8.1107275829744889</v>
      </c>
      <c r="BD228" s="52"/>
      <c r="BF228" s="34"/>
      <c r="BG228" s="187">
        <f t="shared" si="97"/>
        <v>6538</v>
      </c>
      <c r="BH228" s="179">
        <f t="shared" si="98"/>
        <v>4.4889999999999999</v>
      </c>
      <c r="BJ228" s="70">
        <f t="shared" si="99"/>
        <v>7.9638079532314512</v>
      </c>
      <c r="BK228" s="52"/>
      <c r="BM228" s="34"/>
      <c r="BN228" s="187">
        <f t="shared" si="100"/>
        <v>6543</v>
      </c>
      <c r="BO228" s="179">
        <f t="shared" si="101"/>
        <v>3.8439999999999999</v>
      </c>
      <c r="BQ228" s="70">
        <f t="shared" si="102"/>
        <v>7.7915228191507317</v>
      </c>
      <c r="BR228" s="52"/>
      <c r="BT228" s="34"/>
      <c r="BU228" s="187">
        <f t="shared" si="103"/>
        <v>6549</v>
      </c>
      <c r="BV228" s="179">
        <f t="shared" si="104"/>
        <v>3.1360000000000001</v>
      </c>
      <c r="BX228" s="70">
        <f t="shared" si="105"/>
        <v>7.5832475243033617</v>
      </c>
      <c r="BY228" s="52"/>
      <c r="CA228" s="34"/>
      <c r="CB228" s="187">
        <f t="shared" si="106"/>
        <v>6556</v>
      </c>
      <c r="CC228" s="179">
        <f t="shared" si="107"/>
        <v>2.4009999999999998</v>
      </c>
      <c r="CE228" s="70">
        <f t="shared" si="108"/>
        <v>7.3198649298089702</v>
      </c>
      <c r="CF228" s="52"/>
      <c r="CH228" s="34"/>
      <c r="CI228" s="187">
        <f t="shared" si="109"/>
        <v>6566</v>
      </c>
      <c r="CJ228" s="179">
        <f t="shared" si="110"/>
        <v>1.5209999999999999</v>
      </c>
      <c r="CL228" s="70">
        <f t="shared" si="111"/>
        <v>6.9612960459101672</v>
      </c>
      <c r="CM228" s="52"/>
      <c r="CO228" s="34"/>
      <c r="CP228" s="187">
        <f t="shared" si="112"/>
        <v>6578</v>
      </c>
      <c r="CQ228" s="179">
        <f t="shared" si="113"/>
        <v>0.72899999999999998</v>
      </c>
      <c r="CS228" s="70">
        <f t="shared" si="114"/>
        <v>6.3969296552161463</v>
      </c>
      <c r="CT228" s="52"/>
      <c r="CV228" s="34"/>
      <c r="CW228" s="187">
        <f t="shared" si="115"/>
        <v>6594</v>
      </c>
      <c r="CX228" s="179">
        <f t="shared" si="116"/>
        <v>0.121</v>
      </c>
      <c r="CZ228" s="70">
        <f t="shared" si="117"/>
        <v>4.9767337424205742</v>
      </c>
      <c r="DA228" s="52"/>
      <c r="DC228" s="34"/>
      <c r="DD228" s="187">
        <f t="shared" si="118"/>
        <v>6599</v>
      </c>
      <c r="DE228" s="179">
        <f t="shared" si="119"/>
        <v>3.5999999999999997E-2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6598</v>
      </c>
      <c r="C229" s="78">
        <f t="shared" si="73"/>
        <v>8.7945218517885273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6475</v>
      </c>
      <c r="J229" s="186">
        <f t="shared" si="76"/>
        <v>1.8642012731130646</v>
      </c>
      <c r="K229" s="185">
        <f t="shared" si="77"/>
        <v>15.129</v>
      </c>
      <c r="M229" s="81">
        <f t="shared" si="78"/>
        <v>8.7945218517885273</v>
      </c>
      <c r="N229" s="53"/>
      <c r="O229" s="32"/>
      <c r="P229" s="80"/>
      <c r="Q229" s="207">
        <f t="shared" si="79"/>
        <v>6475</v>
      </c>
      <c r="R229" s="185">
        <f t="shared" si="80"/>
        <v>15.129</v>
      </c>
      <c r="T229" s="81">
        <f t="shared" si="81"/>
        <v>8.6301646700753984</v>
      </c>
      <c r="U229" s="53"/>
      <c r="V229" s="32"/>
      <c r="W229" s="80"/>
      <c r="X229" s="207">
        <f t="shared" si="82"/>
        <v>6480</v>
      </c>
      <c r="Y229" s="185">
        <f t="shared" si="83"/>
        <v>13.923999999999999</v>
      </c>
      <c r="AA229" s="81">
        <f t="shared" si="84"/>
        <v>8.5453918457749154</v>
      </c>
      <c r="AB229" s="53"/>
      <c r="AC229" s="32"/>
      <c r="AD229" s="80"/>
      <c r="AE229" s="207">
        <f t="shared" si="85"/>
        <v>6483</v>
      </c>
      <c r="AF229" s="185">
        <f t="shared" si="86"/>
        <v>13.225</v>
      </c>
      <c r="AH229" s="81">
        <f t="shared" si="87"/>
        <v>8.4527613312568484</v>
      </c>
      <c r="AI229" s="53"/>
      <c r="AJ229" s="32"/>
      <c r="AK229" s="80"/>
      <c r="AL229" s="207">
        <f t="shared" si="88"/>
        <v>6486</v>
      </c>
      <c r="AM229" s="185">
        <f t="shared" si="89"/>
        <v>12.544</v>
      </c>
      <c r="AO229" s="81">
        <f t="shared" si="90"/>
        <v>8.3506662405209244</v>
      </c>
      <c r="AP229" s="53"/>
      <c r="AQ229" s="32"/>
      <c r="AR229" s="80"/>
      <c r="AS229" s="207">
        <f t="shared" si="91"/>
        <v>6490</v>
      </c>
      <c r="AT229" s="185">
        <f t="shared" si="92"/>
        <v>11.664</v>
      </c>
      <c r="AV229" s="81">
        <f t="shared" si="93"/>
        <v>8.2369500480614555</v>
      </c>
      <c r="AW229" s="53"/>
      <c r="AX229" s="32"/>
      <c r="AY229" s="80"/>
      <c r="AZ229" s="207">
        <f t="shared" si="94"/>
        <v>6494</v>
      </c>
      <c r="BA229" s="185">
        <f t="shared" si="95"/>
        <v>10.816000000000001</v>
      </c>
      <c r="BC229" s="81">
        <f t="shared" si="96"/>
        <v>8.1086232683545951</v>
      </c>
      <c r="BD229" s="53"/>
      <c r="BE229" s="32"/>
      <c r="BF229" s="80"/>
      <c r="BG229" s="207">
        <f t="shared" si="97"/>
        <v>6500</v>
      </c>
      <c r="BH229" s="185">
        <f t="shared" si="98"/>
        <v>9.6039999999999992</v>
      </c>
      <c r="BJ229" s="81">
        <f t="shared" si="99"/>
        <v>7.9613702017195109</v>
      </c>
      <c r="BK229" s="53"/>
      <c r="BL229" s="32"/>
      <c r="BM229" s="80"/>
      <c r="BN229" s="207">
        <f t="shared" si="100"/>
        <v>6506</v>
      </c>
      <c r="BO229" s="185">
        <f t="shared" si="101"/>
        <v>8.4640000000000004</v>
      </c>
      <c r="BQ229" s="81">
        <f t="shared" si="102"/>
        <v>7.7886260656250315</v>
      </c>
      <c r="BR229" s="53"/>
      <c r="BS229" s="32"/>
      <c r="BT229" s="80"/>
      <c r="BU229" s="207">
        <f t="shared" si="103"/>
        <v>6513</v>
      </c>
      <c r="BV229" s="185">
        <f t="shared" si="104"/>
        <v>7.2249999999999996</v>
      </c>
      <c r="BX229" s="81">
        <f t="shared" si="105"/>
        <v>7.5796788230904557</v>
      </c>
      <c r="BY229" s="53"/>
      <c r="BZ229" s="32"/>
      <c r="CA229" s="80"/>
      <c r="CB229" s="207">
        <f t="shared" si="106"/>
        <v>6523</v>
      </c>
      <c r="CC229" s="185">
        <f t="shared" si="107"/>
        <v>5.625</v>
      </c>
      <c r="CE229" s="81">
        <f t="shared" si="108"/>
        <v>7.3152183897529746</v>
      </c>
      <c r="CF229" s="53"/>
      <c r="CG229" s="32"/>
      <c r="CH229" s="80"/>
      <c r="CI229" s="207">
        <f t="shared" si="109"/>
        <v>6535</v>
      </c>
      <c r="CJ229" s="185">
        <f t="shared" si="110"/>
        <v>3.9689999999999999</v>
      </c>
      <c r="CL229" s="81">
        <f t="shared" si="111"/>
        <v>6.9546388648809874</v>
      </c>
      <c r="CM229" s="53"/>
      <c r="CN229" s="32"/>
      <c r="CO229" s="80"/>
      <c r="CP229" s="207">
        <f t="shared" si="112"/>
        <v>6551</v>
      </c>
      <c r="CQ229" s="185">
        <f t="shared" si="113"/>
        <v>2.2090000000000001</v>
      </c>
      <c r="CS229" s="81">
        <f t="shared" si="114"/>
        <v>6.3851943989977258</v>
      </c>
      <c r="CT229" s="53"/>
      <c r="CU229" s="32"/>
      <c r="CV229" s="80"/>
      <c r="CW229" s="207">
        <f t="shared" si="115"/>
        <v>6573</v>
      </c>
      <c r="CX229" s="185">
        <f t="shared" si="116"/>
        <v>0.625</v>
      </c>
      <c r="CZ229" s="81">
        <f t="shared" si="117"/>
        <v>4.9272536851572051</v>
      </c>
      <c r="DA229" s="53"/>
      <c r="DB229" s="32"/>
      <c r="DC229" s="80"/>
      <c r="DD229" s="207">
        <f t="shared" si="118"/>
        <v>6590</v>
      </c>
      <c r="DE229" s="185">
        <f t="shared" si="119"/>
        <v>6.4000000000000001E-2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6434</v>
      </c>
      <c r="C230" s="54"/>
      <c r="D230" s="22">
        <v>21</v>
      </c>
      <c r="E230" s="22"/>
      <c r="F230" s="55"/>
      <c r="G230" s="82"/>
      <c r="H230" s="34"/>
      <c r="I230" s="179">
        <f t="shared" si="75"/>
        <v>6434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6396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6396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6359</v>
      </c>
      <c r="C232" s="54"/>
      <c r="D232" s="22">
        <v>23</v>
      </c>
      <c r="E232" s="22"/>
      <c r="F232" s="200">
        <f>O213</f>
        <v>0</v>
      </c>
      <c r="G232" s="203">
        <f>O219</f>
        <v>0.89569502385875555</v>
      </c>
      <c r="H232" s="222">
        <f>O220</f>
        <v>1378.222</v>
      </c>
      <c r="I232" s="179">
        <f t="shared" si="75"/>
        <v>6359</v>
      </c>
      <c r="J232" s="187"/>
      <c r="K232" s="187"/>
      <c r="M232" s="200" t="s">
        <v>48</v>
      </c>
      <c r="N232" s="200">
        <f>MIN(B210:B229)</f>
        <v>6490</v>
      </c>
      <c r="O232" s="200"/>
      <c r="P232" s="200"/>
      <c r="Q232" s="200"/>
      <c r="R232" s="200"/>
      <c r="S232" s="200"/>
      <c r="T232" s="200" t="s">
        <v>48</v>
      </c>
      <c r="U232" s="200">
        <f>N232</f>
        <v>6490</v>
      </c>
      <c r="V232" s="200"/>
      <c r="W232" s="200"/>
      <c r="X232" s="200"/>
      <c r="Y232" s="200"/>
      <c r="Z232" s="200"/>
      <c r="AA232" s="200" t="s">
        <v>48</v>
      </c>
      <c r="AB232" s="200">
        <f>U232</f>
        <v>6490</v>
      </c>
      <c r="AH232" s="200" t="s">
        <v>48</v>
      </c>
      <c r="AI232" s="200">
        <f>AB232</f>
        <v>6490</v>
      </c>
      <c r="AO232" s="200" t="s">
        <v>48</v>
      </c>
      <c r="AP232" s="200">
        <f>AI232</f>
        <v>6490</v>
      </c>
      <c r="AV232" s="200" t="s">
        <v>48</v>
      </c>
      <c r="AW232" s="200">
        <f>AP232</f>
        <v>6490</v>
      </c>
      <c r="BC232" s="200" t="s">
        <v>48</v>
      </c>
      <c r="BD232" s="200">
        <f>AW232</f>
        <v>6490</v>
      </c>
      <c r="BJ232" s="200" t="s">
        <v>48</v>
      </c>
      <c r="BK232" s="200">
        <f>BD232</f>
        <v>6490</v>
      </c>
      <c r="BQ232" s="200" t="s">
        <v>48</v>
      </c>
      <c r="BR232" s="200">
        <f>BK232</f>
        <v>6490</v>
      </c>
      <c r="BX232" s="200" t="s">
        <v>48</v>
      </c>
      <c r="BY232" s="200">
        <f>BR232</f>
        <v>6490</v>
      </c>
      <c r="CE232" s="200" t="s">
        <v>48</v>
      </c>
      <c r="CF232" s="200">
        <f>BY232</f>
        <v>6490</v>
      </c>
      <c r="CL232" s="200" t="s">
        <v>48</v>
      </c>
      <c r="CM232" s="200">
        <f>CF232</f>
        <v>6490</v>
      </c>
      <c r="CS232" s="200" t="s">
        <v>48</v>
      </c>
      <c r="CT232" s="200">
        <f>CM232</f>
        <v>6490</v>
      </c>
      <c r="CZ232" s="200" t="s">
        <v>48</v>
      </c>
      <c r="DA232" s="200">
        <f>CT232</f>
        <v>6490</v>
      </c>
    </row>
    <row r="233" spans="1:109" ht="15" customHeight="1">
      <c r="A233" s="21">
        <f t="shared" si="120"/>
        <v>2017</v>
      </c>
      <c r="B233" s="176">
        <f t="shared" si="121"/>
        <v>6324</v>
      </c>
      <c r="C233" s="54"/>
      <c r="D233" s="22">
        <v>24</v>
      </c>
      <c r="E233" s="22"/>
      <c r="F233" s="200">
        <f>V213</f>
        <v>1000</v>
      </c>
      <c r="G233" s="203">
        <f>V219</f>
        <v>0.89186670239545773</v>
      </c>
      <c r="H233" s="222">
        <f>V220</f>
        <v>1433.6749999999997</v>
      </c>
      <c r="I233" s="179">
        <f t="shared" si="75"/>
        <v>6324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6291</v>
      </c>
      <c r="C234" s="54"/>
      <c r="D234" s="22">
        <v>25</v>
      </c>
      <c r="E234" s="22"/>
      <c r="F234" s="200">
        <f>AC213</f>
        <v>1455</v>
      </c>
      <c r="G234" s="203">
        <f>AC219</f>
        <v>0.88964322656379335</v>
      </c>
      <c r="H234" s="222">
        <f>AC220</f>
        <v>1466.6809999999996</v>
      </c>
      <c r="I234" s="179">
        <f t="shared" si="75"/>
        <v>6291</v>
      </c>
      <c r="J234" s="187"/>
      <c r="K234" s="187"/>
      <c r="M234" s="200" t="s">
        <v>50</v>
      </c>
      <c r="N234" s="200">
        <v>455</v>
      </c>
      <c r="O234" s="200"/>
      <c r="P234" s="200"/>
      <c r="Q234" s="200"/>
      <c r="R234" s="200"/>
      <c r="S234" s="200"/>
      <c r="T234" s="200" t="s">
        <v>50</v>
      </c>
      <c r="U234" s="200">
        <f>N234</f>
        <v>455</v>
      </c>
      <c r="V234" s="200"/>
      <c r="W234" s="200"/>
      <c r="X234" s="200"/>
      <c r="Y234" s="200"/>
      <c r="Z234" s="200"/>
      <c r="AA234" s="200" t="s">
        <v>50</v>
      </c>
      <c r="AB234" s="200">
        <f>U234</f>
        <v>455</v>
      </c>
      <c r="AH234" s="200" t="s">
        <v>50</v>
      </c>
      <c r="AI234" s="200">
        <f>AB234</f>
        <v>455</v>
      </c>
      <c r="AO234" s="200" t="s">
        <v>50</v>
      </c>
      <c r="AP234" s="200">
        <f>AI234</f>
        <v>455</v>
      </c>
      <c r="AV234" s="200" t="s">
        <v>50</v>
      </c>
      <c r="AW234" s="200">
        <f>AP234</f>
        <v>455</v>
      </c>
      <c r="BC234" s="200" t="s">
        <v>50</v>
      </c>
      <c r="BD234" s="200">
        <f>AW234</f>
        <v>455</v>
      </c>
      <c r="BJ234" s="200" t="s">
        <v>50</v>
      </c>
      <c r="BK234" s="200">
        <f>BD234</f>
        <v>455</v>
      </c>
      <c r="BQ234" s="200" t="s">
        <v>50</v>
      </c>
      <c r="BR234" s="200">
        <f>BK234</f>
        <v>455</v>
      </c>
      <c r="BX234" s="200" t="s">
        <v>50</v>
      </c>
      <c r="BY234" s="200">
        <f>BR234</f>
        <v>455</v>
      </c>
      <c r="CE234" s="200" t="s">
        <v>50</v>
      </c>
      <c r="CF234" s="200">
        <f>BY234</f>
        <v>455</v>
      </c>
      <c r="CL234" s="200" t="s">
        <v>50</v>
      </c>
      <c r="CM234" s="200">
        <f>CF234</f>
        <v>455</v>
      </c>
      <c r="CS234" s="200" t="s">
        <v>50</v>
      </c>
      <c r="CT234" s="200">
        <f>CM234</f>
        <v>455</v>
      </c>
      <c r="CZ234" s="200" t="s">
        <v>50</v>
      </c>
      <c r="DA234" s="200">
        <f>CT234</f>
        <v>455</v>
      </c>
    </row>
    <row r="235" spans="1:109" ht="15" customHeight="1">
      <c r="A235" s="21">
        <f t="shared" si="120"/>
        <v>2019</v>
      </c>
      <c r="B235" s="176">
        <f t="shared" si="121"/>
        <v>6259</v>
      </c>
      <c r="C235" s="54"/>
      <c r="D235" s="22">
        <v>26</v>
      </c>
      <c r="E235" s="22"/>
      <c r="F235" s="200">
        <f>AJ213</f>
        <v>1910</v>
      </c>
      <c r="G235" s="203">
        <f>AJ219</f>
        <v>0.88690605981786874</v>
      </c>
      <c r="H235" s="222">
        <f>AJ220</f>
        <v>1507.415</v>
      </c>
      <c r="I235" s="179">
        <f t="shared" si="75"/>
        <v>6259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6229</v>
      </c>
      <c r="C236" s="54"/>
      <c r="D236" s="22">
        <v>27</v>
      </c>
      <c r="E236" s="22"/>
      <c r="F236" s="200">
        <f>AQ213</f>
        <v>2365</v>
      </c>
      <c r="G236" s="203">
        <f>AQ219</f>
        <v>0.88364344218180313</v>
      </c>
      <c r="H236" s="222">
        <f>AQ220</f>
        <v>1556.6529999999993</v>
      </c>
      <c r="I236" s="179">
        <f t="shared" si="75"/>
        <v>6229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6199</v>
      </c>
      <c r="C237" s="54"/>
      <c r="D237" s="22">
        <v>28</v>
      </c>
      <c r="E237" s="22"/>
      <c r="F237" s="200">
        <f>AX213</f>
        <v>2820</v>
      </c>
      <c r="G237" s="203">
        <f>AX219</f>
        <v>0.87950252958678499</v>
      </c>
      <c r="H237" s="222">
        <f>AX220</f>
        <v>1620.8689999999997</v>
      </c>
      <c r="I237" s="179">
        <f t="shared" si="75"/>
        <v>6199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6171</v>
      </c>
      <c r="C238" s="54"/>
      <c r="D238" s="22">
        <v>29</v>
      </c>
      <c r="E238" s="22"/>
      <c r="F238" s="200">
        <f>BE213</f>
        <v>3275</v>
      </c>
      <c r="G238" s="203">
        <f>BE219</f>
        <v>0.87436466798829049</v>
      </c>
      <c r="H238" s="222">
        <f>BE220</f>
        <v>1701.74</v>
      </c>
      <c r="I238" s="179">
        <f t="shared" si="75"/>
        <v>6171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6145</v>
      </c>
      <c r="C239" s="54"/>
      <c r="D239" s="22">
        <v>30</v>
      </c>
      <c r="E239" s="22"/>
      <c r="F239" s="200">
        <f>BL213</f>
        <v>3730</v>
      </c>
      <c r="G239" s="203">
        <f>BL219</f>
        <v>0.86772935877013069</v>
      </c>
      <c r="H239" s="222">
        <f>BL220</f>
        <v>1811.2540000000004</v>
      </c>
      <c r="I239" s="179">
        <f t="shared" si="75"/>
        <v>6145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6119</v>
      </c>
      <c r="C240" s="54"/>
      <c r="D240" s="22">
        <v>31</v>
      </c>
      <c r="E240" s="22"/>
      <c r="F240" s="200">
        <f>BS213</f>
        <v>4185</v>
      </c>
      <c r="G240" s="203">
        <f>BS219</f>
        <v>0.85855634178035023</v>
      </c>
      <c r="H240" s="222">
        <f>BS220</f>
        <v>1968.1399999999999</v>
      </c>
      <c r="I240" s="179">
        <f t="shared" si="75"/>
        <v>6119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6094</v>
      </c>
      <c r="C241" s="54"/>
      <c r="D241" s="22">
        <v>32</v>
      </c>
      <c r="E241" s="22"/>
      <c r="F241" s="200">
        <f>BZ213</f>
        <v>4640</v>
      </c>
      <c r="G241" s="203">
        <f>BZ219</f>
        <v>0.84546822062630456</v>
      </c>
      <c r="H241" s="222">
        <f>BZ220</f>
        <v>2207.3559999999998</v>
      </c>
      <c r="I241" s="179">
        <f t="shared" si="75"/>
        <v>6094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6069</v>
      </c>
      <c r="C242" s="54"/>
      <c r="D242" s="22">
        <v>33</v>
      </c>
      <c r="E242" s="22"/>
      <c r="F242" s="200">
        <f>CG213</f>
        <v>5095</v>
      </c>
      <c r="G242" s="203">
        <f>CG219</f>
        <v>0.82561704986084028</v>
      </c>
      <c r="H242" s="222">
        <f>CG220</f>
        <v>2607.0459999999998</v>
      </c>
      <c r="I242" s="179">
        <f t="shared" si="75"/>
        <v>6069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6046</v>
      </c>
      <c r="C243" s="54"/>
      <c r="D243" s="22">
        <v>34</v>
      </c>
      <c r="E243" s="22"/>
      <c r="F243" s="200">
        <f>CN213</f>
        <v>5550</v>
      </c>
      <c r="G243" s="203">
        <f>CN219</f>
        <v>0.79158528496753755</v>
      </c>
      <c r="H243" s="222">
        <f>CN220</f>
        <v>3415.1390000000001</v>
      </c>
      <c r="I243" s="179">
        <f t="shared" si="75"/>
        <v>6046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6023</v>
      </c>
      <c r="C244" s="54"/>
      <c r="D244" s="22">
        <v>35</v>
      </c>
      <c r="E244" s="22"/>
      <c r="F244" s="200">
        <f>CU213</f>
        <v>6005</v>
      </c>
      <c r="G244" s="203">
        <f>CU219</f>
        <v>0.72295553724121198</v>
      </c>
      <c r="H244" s="222">
        <f>CU220</f>
        <v>5711.0019999999995</v>
      </c>
      <c r="I244" s="179">
        <f t="shared" si="75"/>
        <v>6023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6002</v>
      </c>
      <c r="C245" s="54"/>
      <c r="D245" s="22">
        <v>36</v>
      </c>
      <c r="E245" s="22"/>
      <c r="F245" s="200">
        <f>DB213</f>
        <v>6460</v>
      </c>
      <c r="G245" s="203">
        <f>DB219</f>
        <v>0.50006152209298027</v>
      </c>
      <c r="H245" s="222">
        <f>DB220</f>
        <v>33689.580000000009</v>
      </c>
      <c r="I245" s="179">
        <f t="shared" si="75"/>
        <v>6002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5980</v>
      </c>
      <c r="C246" s="54"/>
      <c r="D246" s="22">
        <v>37</v>
      </c>
      <c r="E246" s="22"/>
      <c r="F246" s="55"/>
      <c r="G246" s="82"/>
      <c r="H246" s="34"/>
      <c r="I246" s="179">
        <f t="shared" si="75"/>
        <v>5980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5960</v>
      </c>
      <c r="C247" s="54"/>
      <c r="D247" s="22">
        <v>38</v>
      </c>
      <c r="E247" s="22"/>
      <c r="F247" s="55"/>
      <c r="G247" s="82"/>
      <c r="H247" s="34"/>
      <c r="I247" s="179">
        <f t="shared" si="75"/>
        <v>5960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5940</v>
      </c>
      <c r="C248" s="54"/>
      <c r="D248" s="22">
        <v>39</v>
      </c>
      <c r="E248" s="22"/>
      <c r="F248" s="55"/>
      <c r="G248" s="82"/>
      <c r="H248" s="34"/>
      <c r="I248" s="179">
        <f t="shared" si="75"/>
        <v>5940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5920</v>
      </c>
      <c r="C249" s="54"/>
      <c r="D249" s="22">
        <v>40</v>
      </c>
      <c r="E249" s="22"/>
      <c r="F249" s="55"/>
      <c r="G249" s="82"/>
      <c r="H249" s="34"/>
      <c r="I249" s="179">
        <f t="shared" si="75"/>
        <v>5920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5902</v>
      </c>
      <c r="C250" s="195"/>
      <c r="D250" s="35">
        <v>41</v>
      </c>
      <c r="E250" s="35"/>
      <c r="F250" s="56"/>
      <c r="G250" s="84"/>
      <c r="H250" s="37"/>
      <c r="I250" s="189">
        <f t="shared" si="75"/>
        <v>5902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5883</v>
      </c>
      <c r="C251" s="195"/>
      <c r="D251" s="35">
        <v>42</v>
      </c>
      <c r="E251" s="35"/>
      <c r="F251" s="56"/>
      <c r="G251" s="84"/>
      <c r="H251" s="37"/>
      <c r="I251" s="189">
        <f t="shared" si="75"/>
        <v>5883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0.84049522728842341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0.53147912480839954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0.69163349007293873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0.75830875611978454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0.78842552192279824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0.80661852296116254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0.81883830697930748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0.82773499044302823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0.83460520526980009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0.83986607873903074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8815</v>
      </c>
      <c r="C255" s="209">
        <f t="shared" ref="C255:C274" si="124">LN(F$257/B255-1)</f>
        <v>-1.0180025268257069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8521</v>
      </c>
      <c r="J255" s="180">
        <f t="shared" ref="J255:J274" si="126">ABS(B255-I255)/B255*100</f>
        <v>3.3352240499149177</v>
      </c>
      <c r="K255" s="179">
        <f t="shared" ref="K255:K274" si="127">(B255-I255)^2/1000</f>
        <v>86.436000000000007</v>
      </c>
      <c r="M255" s="210">
        <f t="shared" ref="M255:M274" si="128">LN(O$257/$B255-1)</f>
        <v>-9.084210094832379</v>
      </c>
      <c r="N255" s="40" t="s">
        <v>53</v>
      </c>
      <c r="O255" s="23"/>
      <c r="P255" s="187">
        <f t="shared" ref="P255:P274" si="129">ROUND(O$257/(1+EXP(O$262+O$261*$D255)),$G$1)</f>
        <v>8733</v>
      </c>
      <c r="Q255" s="179">
        <f t="shared" ref="Q255:Q274" si="130">($B255-P255)^2/1000</f>
        <v>6.7240000000000002</v>
      </c>
      <c r="S255" s="210">
        <f t="shared" ref="S255:S274" si="131">LN(U$257/$B255-1)</f>
        <v>-3.863854269753642</v>
      </c>
      <c r="T255" s="40" t="s">
        <v>53</v>
      </c>
      <c r="U255" s="23"/>
      <c r="V255" s="187">
        <f t="shared" ref="V255:V274" si="132">ROUND(U$257/(1+EXP(U$262+U$261*$D255)),$G$1)</f>
        <v>8554</v>
      </c>
      <c r="W255" s="179">
        <f t="shared" ref="W255:W274" si="133">($B255-V255)^2/1000</f>
        <v>68.120999999999995</v>
      </c>
      <c r="Y255" s="210">
        <f t="shared" ref="Y255:Y274" si="134">LN(AA$257/$B255-1)</f>
        <v>-2.6789816368011303</v>
      </c>
      <c r="Z255" s="40" t="s">
        <v>53</v>
      </c>
      <c r="AA255" s="23"/>
      <c r="AB255" s="187">
        <f t="shared" ref="AB255:AB274" si="135">ROUND(AA$257/(1+EXP(AA$262+AA$261*$D255)),$G$1)</f>
        <v>8517</v>
      </c>
      <c r="AC255" s="179">
        <f t="shared" ref="AC255:AC274" si="136">($B255-AB255)^2/1000</f>
        <v>88.804000000000002</v>
      </c>
      <c r="AE255" s="210">
        <f t="shared" ref="AE255:AE274" si="137">LN(AG$257/$B255-1)</f>
        <v>-2.1517622032594623</v>
      </c>
      <c r="AF255" s="40" t="s">
        <v>53</v>
      </c>
      <c r="AG255" s="23"/>
      <c r="AH255" s="187">
        <f t="shared" ref="AH255:AH274" si="138">ROUND(AG$257/(1+EXP(AG$262+AG$261*$D255)),$G$1)</f>
        <v>8512</v>
      </c>
      <c r="AI255" s="179">
        <f t="shared" ref="AI255:AI274" si="139">($B255-AH255)^2/1000</f>
        <v>91.808999999999997</v>
      </c>
      <c r="AK255" s="210">
        <f t="shared" ref="AK255:AK274" si="140">LN(AM$257/$B255-1)</f>
        <v>-1.8083454942854378</v>
      </c>
      <c r="AL255" s="40" t="s">
        <v>53</v>
      </c>
      <c r="AM255" s="23"/>
      <c r="AN255" s="187">
        <f t="shared" ref="AN255:AN274" si="141">ROUND(AM$257/(1+EXP(AM$262+AM$261*$D255)),$G$1)</f>
        <v>8512</v>
      </c>
      <c r="AO255" s="179">
        <f t="shared" ref="AO255:AO274" si="142">($B255-AN255)^2/1000</f>
        <v>91.808999999999997</v>
      </c>
      <c r="AQ255" s="210">
        <f t="shared" ref="AQ255:AQ274" si="143">LN(AS$257/$B255-1)</f>
        <v>-1.5531937627540542</v>
      </c>
      <c r="AR255" s="40" t="s">
        <v>53</v>
      </c>
      <c r="AS255" s="23"/>
      <c r="AT255" s="187">
        <f t="shared" ref="AT255:AT274" si="144">ROUND(AS$257/(1+EXP(AS$262+AS$261*$D255)),$G$1)</f>
        <v>8514</v>
      </c>
      <c r="AU255" s="179">
        <f t="shared" ref="AU255:AU274" si="145">($B255-AT255)^2/1000</f>
        <v>90.600999999999999</v>
      </c>
      <c r="AW255" s="210">
        <f t="shared" ref="AW255:AW274" si="146">LN(AY$257/$B255-1)</f>
        <v>-1.3500887915036657</v>
      </c>
      <c r="AX255" s="40" t="s">
        <v>53</v>
      </c>
      <c r="AY255" s="23"/>
      <c r="AZ255" s="187">
        <f t="shared" ref="AZ255:AZ274" si="147">ROUND(AY$257/(1+EXP(AY$262+AY$261*$D255)),$G$1)</f>
        <v>8516</v>
      </c>
      <c r="BA255" s="179">
        <f t="shared" ref="BA255:BA274" si="148">($B255-AZ255)^2/1000</f>
        <v>89.400999999999996</v>
      </c>
      <c r="BC255" s="210">
        <f t="shared" ref="BC255:BC274" si="149">LN(BE$257/$B255-1)</f>
        <v>-1.1813529035513886</v>
      </c>
      <c r="BD255" s="40" t="s">
        <v>53</v>
      </c>
      <c r="BE255" s="23"/>
      <c r="BF255" s="187">
        <f t="shared" ref="BF255:BF274" si="150">ROUND(BE$257/(1+EXP(BE$262+BE$261*$D255)),$G$1)</f>
        <v>8519</v>
      </c>
      <c r="BG255" s="179">
        <f t="shared" ref="BG255:BG274" si="151">($B255-BF255)^2/1000</f>
        <v>87.616</v>
      </c>
      <c r="BI255" s="210">
        <f t="shared" ref="BI255:BI274" si="152">LN(BK$257/$B255-1)</f>
        <v>-1.0370205326614685</v>
      </c>
      <c r="BJ255" s="40" t="s">
        <v>53</v>
      </c>
      <c r="BK255" s="23"/>
      <c r="BL255" s="187">
        <f t="shared" ref="BL255:BL274" si="153">ROUND(BK$257/(1+EXP(BK$262+BK$261*$D255)),$G$1)</f>
        <v>8521</v>
      </c>
      <c r="BM255" s="179">
        <f t="shared" ref="BM255:BM274" si="154">($B255-BL255)^2/1000</f>
        <v>86.436000000000007</v>
      </c>
    </row>
    <row r="256" spans="1:65" ht="15" customHeight="1">
      <c r="A256" s="21">
        <f t="shared" si="123"/>
        <v>1995</v>
      </c>
      <c r="B256" s="176">
        <f t="shared" si="123"/>
        <v>8808</v>
      </c>
      <c r="C256" s="209">
        <f t="shared" si="124"/>
        <v>-1.0150127198328167</v>
      </c>
      <c r="D256" s="22">
        <v>2</v>
      </c>
      <c r="E256" s="40" t="s">
        <v>54</v>
      </c>
      <c r="G256" s="27"/>
      <c r="H256" s="26"/>
      <c r="I256" s="179">
        <f t="shared" si="125"/>
        <v>8404</v>
      </c>
      <c r="J256" s="180">
        <f t="shared" si="126"/>
        <v>4.5867393278837421</v>
      </c>
      <c r="K256" s="179">
        <f t="shared" si="127"/>
        <v>163.21600000000001</v>
      </c>
      <c r="M256" s="210">
        <f t="shared" si="128"/>
        <v>-7.0039741367227872</v>
      </c>
      <c r="N256" s="40" t="s">
        <v>54</v>
      </c>
      <c r="P256" s="187">
        <f t="shared" si="129"/>
        <v>8709</v>
      </c>
      <c r="Q256" s="179">
        <f t="shared" si="130"/>
        <v>9.8010000000000002</v>
      </c>
      <c r="S256" s="210">
        <f t="shared" si="131"/>
        <v>-3.8259203063747296</v>
      </c>
      <c r="T256" s="40" t="s">
        <v>54</v>
      </c>
      <c r="V256" s="187">
        <f t="shared" si="132"/>
        <v>8493</v>
      </c>
      <c r="W256" s="179">
        <f t="shared" si="133"/>
        <v>99.224999999999994</v>
      </c>
      <c r="Y256" s="210">
        <f t="shared" si="134"/>
        <v>-2.6666833958901885</v>
      </c>
      <c r="Z256" s="40" t="s">
        <v>54</v>
      </c>
      <c r="AB256" s="187">
        <f t="shared" si="135"/>
        <v>8436</v>
      </c>
      <c r="AC256" s="179">
        <f t="shared" si="136"/>
        <v>138.38399999999999</v>
      </c>
      <c r="AE256" s="210">
        <f t="shared" si="137"/>
        <v>-2.1441617323610074</v>
      </c>
      <c r="AF256" s="40" t="s">
        <v>54</v>
      </c>
      <c r="AH256" s="187">
        <f t="shared" si="138"/>
        <v>8420</v>
      </c>
      <c r="AI256" s="179">
        <f t="shared" si="139"/>
        <v>150.54400000000001</v>
      </c>
      <c r="AK256" s="210">
        <f t="shared" si="140"/>
        <v>-1.8027184830177743</v>
      </c>
      <c r="AL256" s="40" t="s">
        <v>54</v>
      </c>
      <c r="AN256" s="187">
        <f t="shared" si="141"/>
        <v>8412</v>
      </c>
      <c r="AO256" s="179">
        <f t="shared" si="142"/>
        <v>156.816</v>
      </c>
      <c r="AQ256" s="210">
        <f t="shared" si="143"/>
        <v>-1.5486530213649783</v>
      </c>
      <c r="AR256" s="40" t="s">
        <v>54</v>
      </c>
      <c r="AT256" s="187">
        <f t="shared" si="144"/>
        <v>8408</v>
      </c>
      <c r="AU256" s="179">
        <f t="shared" si="145"/>
        <v>160</v>
      </c>
      <c r="AW256" s="210">
        <f t="shared" si="146"/>
        <v>-1.3462356005678857</v>
      </c>
      <c r="AX256" s="40" t="s">
        <v>54</v>
      </c>
      <c r="AZ256" s="187">
        <f t="shared" si="147"/>
        <v>8406</v>
      </c>
      <c r="BA256" s="179">
        <f t="shared" si="148"/>
        <v>161.60400000000001</v>
      </c>
      <c r="BC256" s="210">
        <f t="shared" si="149"/>
        <v>-1.1779740293422296</v>
      </c>
      <c r="BD256" s="40" t="s">
        <v>54</v>
      </c>
      <c r="BF256" s="187">
        <f t="shared" si="150"/>
        <v>8405</v>
      </c>
      <c r="BG256" s="179">
        <f t="shared" si="151"/>
        <v>162.40899999999999</v>
      </c>
      <c r="BI256" s="210">
        <f t="shared" si="152"/>
        <v>-1.0339886212918223</v>
      </c>
      <c r="BJ256" s="40" t="s">
        <v>54</v>
      </c>
      <c r="BL256" s="187">
        <f t="shared" si="153"/>
        <v>8404</v>
      </c>
      <c r="BM256" s="179">
        <f t="shared" si="154"/>
        <v>163.21600000000001</v>
      </c>
    </row>
    <row r="257" spans="1:65" ht="15" customHeight="1">
      <c r="A257" s="21">
        <f t="shared" si="123"/>
        <v>1996</v>
      </c>
      <c r="B257" s="176">
        <f t="shared" si="123"/>
        <v>8503</v>
      </c>
      <c r="C257" s="209">
        <f t="shared" si="124"/>
        <v>-0.88851358432241667</v>
      </c>
      <c r="D257" s="22">
        <v>3</v>
      </c>
      <c r="E257" s="73" t="s">
        <v>55</v>
      </c>
      <c r="F257" s="243">
        <v>12000</v>
      </c>
      <c r="G257" s="27"/>
      <c r="I257" s="179">
        <f t="shared" si="125"/>
        <v>8284</v>
      </c>
      <c r="J257" s="180">
        <f t="shared" si="126"/>
        <v>2.575561566505939</v>
      </c>
      <c r="K257" s="179">
        <f t="shared" si="127"/>
        <v>47.960999999999999</v>
      </c>
      <c r="M257" s="210">
        <f t="shared" si="128"/>
        <v>-3.3019711308456401</v>
      </c>
      <c r="N257" s="73" t="s">
        <v>55</v>
      </c>
      <c r="O257" s="211">
        <f>ROUNDDOWN(O258,0)+1</f>
        <v>8816</v>
      </c>
      <c r="P257" s="187">
        <f t="shared" si="129"/>
        <v>8678</v>
      </c>
      <c r="Q257" s="179">
        <f t="shared" si="130"/>
        <v>30.625</v>
      </c>
      <c r="S257" s="210">
        <f t="shared" si="131"/>
        <v>-2.8395842952891641</v>
      </c>
      <c r="T257" s="73" t="s">
        <v>55</v>
      </c>
      <c r="U257" s="211">
        <f>ROUNDDOWN(U258,-T277)+10^T277</f>
        <v>9000</v>
      </c>
      <c r="V257" s="187">
        <f t="shared" si="132"/>
        <v>8425</v>
      </c>
      <c r="W257" s="179">
        <f t="shared" si="133"/>
        <v>6.0839999999999996</v>
      </c>
      <c r="Y257" s="210">
        <f t="shared" si="134"/>
        <v>-2.2270668491293271</v>
      </c>
      <c r="Z257" s="73" t="s">
        <v>55</v>
      </c>
      <c r="AA257" s="211">
        <f>U257+Z278</f>
        <v>9420</v>
      </c>
      <c r="AB257" s="187">
        <f t="shared" si="135"/>
        <v>8349</v>
      </c>
      <c r="AC257" s="179">
        <f t="shared" si="136"/>
        <v>23.716000000000001</v>
      </c>
      <c r="AE257" s="210">
        <f t="shared" si="137"/>
        <v>-1.8499907442838497</v>
      </c>
      <c r="AF257" s="73" t="s">
        <v>55</v>
      </c>
      <c r="AG257" s="211">
        <f>AA257+AF278</f>
        <v>9840</v>
      </c>
      <c r="AH257" s="187">
        <f t="shared" si="138"/>
        <v>8322</v>
      </c>
      <c r="AI257" s="179">
        <f t="shared" si="139"/>
        <v>32.761000000000003</v>
      </c>
      <c r="AK257" s="210">
        <f t="shared" si="140"/>
        <v>-1.576811233198695</v>
      </c>
      <c r="AL257" s="73" t="s">
        <v>55</v>
      </c>
      <c r="AM257" s="211">
        <f>AG257+AL278</f>
        <v>10260</v>
      </c>
      <c r="AN257" s="187">
        <f t="shared" si="141"/>
        <v>8308</v>
      </c>
      <c r="AO257" s="179">
        <f t="shared" si="142"/>
        <v>38.024999999999999</v>
      </c>
      <c r="AQ257" s="210">
        <f t="shared" si="143"/>
        <v>-1.3624712601512454</v>
      </c>
      <c r="AR257" s="73" t="s">
        <v>55</v>
      </c>
      <c r="AS257" s="211">
        <f>AM257+AR278</f>
        <v>10680</v>
      </c>
      <c r="AT257" s="187">
        <f t="shared" si="144"/>
        <v>8299</v>
      </c>
      <c r="AU257" s="179">
        <f t="shared" si="145"/>
        <v>41.616</v>
      </c>
      <c r="AW257" s="210">
        <f t="shared" si="146"/>
        <v>-1.1860621097230439</v>
      </c>
      <c r="AX257" s="73" t="s">
        <v>55</v>
      </c>
      <c r="AY257" s="211">
        <f>AS257+AX278</f>
        <v>11100</v>
      </c>
      <c r="AZ257" s="187">
        <f t="shared" si="147"/>
        <v>8293</v>
      </c>
      <c r="BA257" s="179">
        <f t="shared" si="148"/>
        <v>44.1</v>
      </c>
      <c r="BC257" s="210">
        <f t="shared" si="149"/>
        <v>-1.0361560822267311</v>
      </c>
      <c r="BD257" s="73" t="s">
        <v>55</v>
      </c>
      <c r="BE257" s="211">
        <f>AY257+BD278</f>
        <v>11520</v>
      </c>
      <c r="BF257" s="187">
        <f t="shared" si="150"/>
        <v>8288</v>
      </c>
      <c r="BG257" s="179">
        <f t="shared" si="151"/>
        <v>46.225000000000001</v>
      </c>
      <c r="BI257" s="210">
        <f t="shared" si="152"/>
        <v>-0.90582004453595866</v>
      </c>
      <c r="BJ257" s="73" t="s">
        <v>55</v>
      </c>
      <c r="BK257" s="211">
        <f>BE257+BJ278</f>
        <v>11940</v>
      </c>
      <c r="BL257" s="187">
        <f t="shared" si="153"/>
        <v>8285</v>
      </c>
      <c r="BM257" s="179">
        <f t="shared" si="154"/>
        <v>47.524000000000001</v>
      </c>
    </row>
    <row r="258" spans="1:65" ht="15" customHeight="1">
      <c r="A258" s="21">
        <f t="shared" si="123"/>
        <v>1997</v>
      </c>
      <c r="B258" s="176">
        <f t="shared" si="123"/>
        <v>8249</v>
      </c>
      <c r="C258" s="209">
        <f t="shared" si="124"/>
        <v>-0.78806950977884416</v>
      </c>
      <c r="D258" s="22">
        <v>4</v>
      </c>
      <c r="E258" s="88" t="s">
        <v>56</v>
      </c>
      <c r="F258" s="200">
        <f>MAX(B255:B274)</f>
        <v>8815</v>
      </c>
      <c r="G258" s="27"/>
      <c r="H258" s="26"/>
      <c r="I258" s="179">
        <f t="shared" si="125"/>
        <v>8163</v>
      </c>
      <c r="J258" s="180">
        <f t="shared" si="126"/>
        <v>1.0425506121954178</v>
      </c>
      <c r="K258" s="179">
        <f t="shared" si="127"/>
        <v>7.3959999999999999</v>
      </c>
      <c r="M258" s="210">
        <f t="shared" si="128"/>
        <v>-2.6774879561329801</v>
      </c>
      <c r="N258" s="88" t="s">
        <v>56</v>
      </c>
      <c r="O258" s="200">
        <f>MAX($B255:$B274)</f>
        <v>8815</v>
      </c>
      <c r="P258" s="187">
        <f t="shared" si="129"/>
        <v>8639</v>
      </c>
      <c r="Q258" s="179">
        <f t="shared" si="130"/>
        <v>152.1</v>
      </c>
      <c r="S258" s="210">
        <f t="shared" si="131"/>
        <v>-2.3964416080965982</v>
      </c>
      <c r="T258" s="88" t="s">
        <v>56</v>
      </c>
      <c r="U258" s="200">
        <f>MAX($B255:$B274)</f>
        <v>8815</v>
      </c>
      <c r="V258" s="187">
        <f t="shared" si="132"/>
        <v>8347</v>
      </c>
      <c r="W258" s="179">
        <f t="shared" si="133"/>
        <v>9.6039999999999992</v>
      </c>
      <c r="Y258" s="210">
        <f t="shared" si="134"/>
        <v>-1.9522338962630144</v>
      </c>
      <c r="Z258" s="88" t="s">
        <v>56</v>
      </c>
      <c r="AA258" s="200">
        <f>MAX($B255:$B274)</f>
        <v>8815</v>
      </c>
      <c r="AB258" s="187">
        <f t="shared" si="135"/>
        <v>8254</v>
      </c>
      <c r="AC258" s="179">
        <f t="shared" si="136"/>
        <v>2.5000000000000001E-2</v>
      </c>
      <c r="AE258" s="210">
        <f t="shared" si="137"/>
        <v>-1.6457292315229444</v>
      </c>
      <c r="AF258" s="88" t="s">
        <v>56</v>
      </c>
      <c r="AG258" s="200">
        <f>MAX($B255:$B274)</f>
        <v>8815</v>
      </c>
      <c r="AH258" s="187">
        <f t="shared" si="138"/>
        <v>8219</v>
      </c>
      <c r="AI258" s="179">
        <f t="shared" si="139"/>
        <v>0.9</v>
      </c>
      <c r="AK258" s="210">
        <f t="shared" si="140"/>
        <v>-1.4114598700880798</v>
      </c>
      <c r="AL258" s="88" t="s">
        <v>56</v>
      </c>
      <c r="AM258" s="200">
        <f>MAX($B255:$B274)</f>
        <v>8815</v>
      </c>
      <c r="AN258" s="187">
        <f t="shared" si="141"/>
        <v>8198</v>
      </c>
      <c r="AO258" s="179">
        <f t="shared" si="142"/>
        <v>2.601</v>
      </c>
      <c r="AQ258" s="210">
        <f t="shared" si="143"/>
        <v>-1.2217892855446082</v>
      </c>
      <c r="AR258" s="88" t="s">
        <v>56</v>
      </c>
      <c r="AS258" s="200">
        <f>MAX($B255:$B274)</f>
        <v>8815</v>
      </c>
      <c r="AT258" s="187">
        <f t="shared" si="144"/>
        <v>8185</v>
      </c>
      <c r="AU258" s="179">
        <f t="shared" si="145"/>
        <v>4.0960000000000001</v>
      </c>
      <c r="AW258" s="210">
        <f t="shared" si="146"/>
        <v>-1.0624221709480599</v>
      </c>
      <c r="AX258" s="88" t="s">
        <v>56</v>
      </c>
      <c r="AY258" s="200">
        <f>MAX($B255:$B274)</f>
        <v>8815</v>
      </c>
      <c r="AZ258" s="187">
        <f t="shared" si="147"/>
        <v>8176</v>
      </c>
      <c r="BA258" s="179">
        <f t="shared" si="148"/>
        <v>5.3289999999999997</v>
      </c>
      <c r="BC258" s="210">
        <f t="shared" si="149"/>
        <v>-0.92499623232234773</v>
      </c>
      <c r="BD258" s="88" t="s">
        <v>56</v>
      </c>
      <c r="BE258" s="200">
        <f>MAX($B255:$B274)</f>
        <v>8815</v>
      </c>
      <c r="BF258" s="187">
        <f t="shared" si="150"/>
        <v>8169</v>
      </c>
      <c r="BG258" s="179">
        <f t="shared" si="151"/>
        <v>6.4</v>
      </c>
      <c r="BI258" s="210">
        <f t="shared" si="152"/>
        <v>-0.80419455683073326</v>
      </c>
      <c r="BJ258" s="88" t="s">
        <v>56</v>
      </c>
      <c r="BK258" s="200">
        <f>MAX($B255:$B274)</f>
        <v>8815</v>
      </c>
      <c r="BL258" s="187">
        <f t="shared" si="153"/>
        <v>8163</v>
      </c>
      <c r="BM258" s="179">
        <f t="shared" si="154"/>
        <v>7.3959999999999999</v>
      </c>
    </row>
    <row r="259" spans="1:65" ht="15" customHeight="1">
      <c r="A259" s="21">
        <f t="shared" si="123"/>
        <v>1998</v>
      </c>
      <c r="B259" s="176">
        <f t="shared" si="123"/>
        <v>8174</v>
      </c>
      <c r="C259" s="209">
        <f t="shared" si="124"/>
        <v>-0.75913851412402444</v>
      </c>
      <c r="D259" s="22">
        <v>5</v>
      </c>
      <c r="E259" s="88" t="s">
        <v>57</v>
      </c>
      <c r="F259" s="200">
        <f>AVERAGE(B270:B274)</f>
        <v>6592.2</v>
      </c>
      <c r="G259" s="27"/>
      <c r="H259" s="26"/>
      <c r="I259" s="179">
        <f t="shared" si="125"/>
        <v>8039</v>
      </c>
      <c r="J259" s="180">
        <f t="shared" si="126"/>
        <v>1.6515781747002694</v>
      </c>
      <c r="K259" s="179">
        <f t="shared" si="127"/>
        <v>18.225000000000001</v>
      </c>
      <c r="M259" s="210">
        <f t="shared" si="128"/>
        <v>-2.5441253604342613</v>
      </c>
      <c r="N259" s="88" t="s">
        <v>57</v>
      </c>
      <c r="O259" s="200">
        <f>AVERAGE($B270:$B274)</f>
        <v>6592.2</v>
      </c>
      <c r="P259" s="187">
        <f t="shared" si="129"/>
        <v>8588</v>
      </c>
      <c r="Q259" s="179">
        <f t="shared" si="130"/>
        <v>171.39599999999999</v>
      </c>
      <c r="S259" s="210">
        <f t="shared" si="131"/>
        <v>-2.2921188906032448</v>
      </c>
      <c r="T259" s="88" t="s">
        <v>57</v>
      </c>
      <c r="U259" s="200">
        <f>AVERAGE($B270:$B274)</f>
        <v>6592.2</v>
      </c>
      <c r="V259" s="187">
        <f t="shared" si="132"/>
        <v>8260</v>
      </c>
      <c r="W259" s="179">
        <f t="shared" si="133"/>
        <v>7.3959999999999999</v>
      </c>
      <c r="Y259" s="210">
        <f t="shared" si="134"/>
        <v>-1.8810199647768242</v>
      </c>
      <c r="Z259" s="88" t="s">
        <v>57</v>
      </c>
      <c r="AA259" s="200">
        <f>AVERAGE($B270:$B274)</f>
        <v>6592.2</v>
      </c>
      <c r="AB259" s="187">
        <f t="shared" si="135"/>
        <v>8153</v>
      </c>
      <c r="AC259" s="179">
        <f t="shared" si="136"/>
        <v>0.441</v>
      </c>
      <c r="AE259" s="210">
        <f t="shared" si="137"/>
        <v>-1.5905328413974344</v>
      </c>
      <c r="AF259" s="88" t="s">
        <v>57</v>
      </c>
      <c r="AG259" s="200">
        <f>AVERAGE($B270:$B274)</f>
        <v>6592.2</v>
      </c>
      <c r="AH259" s="187">
        <f t="shared" si="138"/>
        <v>8110</v>
      </c>
      <c r="AI259" s="179">
        <f t="shared" si="139"/>
        <v>4.0960000000000001</v>
      </c>
      <c r="AK259" s="210">
        <f t="shared" si="140"/>
        <v>-1.3657100285635047</v>
      </c>
      <c r="AL259" s="88" t="s">
        <v>57</v>
      </c>
      <c r="AM259" s="200">
        <f>AVERAGE($B270:$B274)</f>
        <v>6592.2</v>
      </c>
      <c r="AN259" s="187">
        <f t="shared" si="141"/>
        <v>8085</v>
      </c>
      <c r="AO259" s="179">
        <f t="shared" si="142"/>
        <v>7.9210000000000003</v>
      </c>
      <c r="AQ259" s="210">
        <f t="shared" si="143"/>
        <v>-1.1822705286682089</v>
      </c>
      <c r="AR259" s="88" t="s">
        <v>57</v>
      </c>
      <c r="AS259" s="200">
        <f>AVERAGE($B270:$B274)</f>
        <v>6592.2</v>
      </c>
      <c r="AT259" s="187">
        <f t="shared" si="144"/>
        <v>8068</v>
      </c>
      <c r="AU259" s="179">
        <f t="shared" si="145"/>
        <v>11.236000000000001</v>
      </c>
      <c r="AW259" s="210">
        <f t="shared" si="146"/>
        <v>-1.0273220825441527</v>
      </c>
      <c r="AX259" s="88" t="s">
        <v>57</v>
      </c>
      <c r="AY259" s="200">
        <f>AVERAGE($B270:$B274)</f>
        <v>6592.2</v>
      </c>
      <c r="AZ259" s="187">
        <f t="shared" si="147"/>
        <v>8056</v>
      </c>
      <c r="BA259" s="179">
        <f t="shared" si="148"/>
        <v>13.923999999999999</v>
      </c>
      <c r="BC259" s="210">
        <f t="shared" si="149"/>
        <v>-0.89319278257745316</v>
      </c>
      <c r="BD259" s="88" t="s">
        <v>57</v>
      </c>
      <c r="BE259" s="200">
        <f>AVERAGE($B270:$B274)</f>
        <v>6592.2</v>
      </c>
      <c r="BF259" s="187">
        <f t="shared" si="150"/>
        <v>8047</v>
      </c>
      <c r="BG259" s="179">
        <f t="shared" si="151"/>
        <v>16.129000000000001</v>
      </c>
      <c r="BI259" s="210">
        <f t="shared" si="152"/>
        <v>-0.77494495490712467</v>
      </c>
      <c r="BJ259" s="88" t="s">
        <v>57</v>
      </c>
      <c r="BK259" s="200">
        <f>AVERAGE($B270:$B274)</f>
        <v>6592.2</v>
      </c>
      <c r="BL259" s="187">
        <f t="shared" si="153"/>
        <v>8040</v>
      </c>
      <c r="BM259" s="179">
        <f t="shared" si="154"/>
        <v>17.956</v>
      </c>
    </row>
    <row r="260" spans="1:65" ht="15" customHeight="1">
      <c r="A260" s="21">
        <f t="shared" si="123"/>
        <v>1999</v>
      </c>
      <c r="B260" s="176">
        <f t="shared" si="123"/>
        <v>7979</v>
      </c>
      <c r="C260" s="209">
        <f t="shared" si="124"/>
        <v>-0.6852824624110071</v>
      </c>
      <c r="D260" s="22">
        <v>6</v>
      </c>
      <c r="G260" s="27"/>
      <c r="H260" s="26"/>
      <c r="I260" s="179">
        <f t="shared" si="125"/>
        <v>7914</v>
      </c>
      <c r="J260" s="180">
        <f t="shared" si="126"/>
        <v>0.81463842586790325</v>
      </c>
      <c r="K260" s="179">
        <f t="shared" si="127"/>
        <v>4.2249999999999996</v>
      </c>
      <c r="M260" s="210">
        <f t="shared" si="128"/>
        <v>-2.2547442988188067</v>
      </c>
      <c r="P260" s="187">
        <f t="shared" si="129"/>
        <v>8523</v>
      </c>
      <c r="Q260" s="179">
        <f t="shared" si="130"/>
        <v>295.93599999999998</v>
      </c>
      <c r="S260" s="210">
        <f t="shared" si="131"/>
        <v>-2.056030551143615</v>
      </c>
      <c r="V260" s="187">
        <f t="shared" si="132"/>
        <v>8163</v>
      </c>
      <c r="W260" s="179">
        <f t="shared" si="133"/>
        <v>33.856000000000002</v>
      </c>
      <c r="Y260" s="210">
        <f t="shared" si="134"/>
        <v>-1.7114757733087584</v>
      </c>
      <c r="AB260" s="187">
        <f t="shared" si="135"/>
        <v>8044</v>
      </c>
      <c r="AC260" s="179">
        <f t="shared" si="136"/>
        <v>4.2249999999999996</v>
      </c>
      <c r="AE260" s="210">
        <f t="shared" si="137"/>
        <v>-1.4556991126660297</v>
      </c>
      <c r="AH260" s="187">
        <f t="shared" si="138"/>
        <v>7995</v>
      </c>
      <c r="AI260" s="179">
        <f t="shared" si="139"/>
        <v>0.25600000000000001</v>
      </c>
      <c r="AK260" s="210">
        <f t="shared" si="140"/>
        <v>-1.2521991470238933</v>
      </c>
      <c r="AN260" s="187">
        <f t="shared" si="141"/>
        <v>7967</v>
      </c>
      <c r="AO260" s="179">
        <f t="shared" si="142"/>
        <v>0.14399999999999999</v>
      </c>
      <c r="AQ260" s="210">
        <f t="shared" si="143"/>
        <v>-1.0831910155156657</v>
      </c>
      <c r="AT260" s="187">
        <f t="shared" si="144"/>
        <v>7947</v>
      </c>
      <c r="AU260" s="179">
        <f t="shared" si="145"/>
        <v>1.024</v>
      </c>
      <c r="AW260" s="210">
        <f t="shared" si="146"/>
        <v>-0.93865962703750161</v>
      </c>
      <c r="AZ260" s="187">
        <f t="shared" si="147"/>
        <v>7933</v>
      </c>
      <c r="BA260" s="179">
        <f t="shared" si="148"/>
        <v>2.1160000000000001</v>
      </c>
      <c r="BC260" s="210">
        <f t="shared" si="149"/>
        <v>-0.81240391719637717</v>
      </c>
      <c r="BF260" s="187">
        <f t="shared" si="150"/>
        <v>7923</v>
      </c>
      <c r="BG260" s="179">
        <f t="shared" si="151"/>
        <v>3.1360000000000001</v>
      </c>
      <c r="BI260" s="210">
        <f t="shared" si="152"/>
        <v>-0.7003165716863643</v>
      </c>
      <c r="BL260" s="187">
        <f t="shared" si="153"/>
        <v>7915</v>
      </c>
      <c r="BM260" s="179">
        <f t="shared" si="154"/>
        <v>4.0960000000000001</v>
      </c>
    </row>
    <row r="261" spans="1:65" ht="15" customHeight="1">
      <c r="A261" s="21">
        <f t="shared" si="123"/>
        <v>2000</v>
      </c>
      <c r="B261" s="176">
        <f t="shared" si="123"/>
        <v>7689</v>
      </c>
      <c r="C261" s="209">
        <f t="shared" si="124"/>
        <v>-0.57862084028504601</v>
      </c>
      <c r="D261" s="22">
        <v>7</v>
      </c>
      <c r="E261" s="89" t="s">
        <v>58</v>
      </c>
      <c r="F261" s="44">
        <f>INDEX(LINEST(C255:C274,D255:D274),1)</f>
        <v>4.6979041990417678E-2</v>
      </c>
      <c r="G261" s="90"/>
      <c r="H261" s="26"/>
      <c r="I261" s="179">
        <f t="shared" si="125"/>
        <v>7786</v>
      </c>
      <c r="J261" s="180">
        <f t="shared" si="126"/>
        <v>1.2615424632592016</v>
      </c>
      <c r="K261" s="179">
        <f t="shared" si="127"/>
        <v>9.4090000000000007</v>
      </c>
      <c r="M261" s="210">
        <f t="shared" si="128"/>
        <v>-1.9202315009924051</v>
      </c>
      <c r="N261" s="89" t="s">
        <v>58</v>
      </c>
      <c r="O261" s="44">
        <f>INDEX(LINEST(M255:M274,$D255:$D274),1)</f>
        <v>0.25745297823918467</v>
      </c>
      <c r="P261" s="187">
        <f t="shared" si="129"/>
        <v>8441</v>
      </c>
      <c r="Q261" s="179">
        <f t="shared" si="130"/>
        <v>565.50400000000002</v>
      </c>
      <c r="S261" s="210">
        <f t="shared" si="131"/>
        <v>-1.7690005312684809</v>
      </c>
      <c r="T261" s="89" t="s">
        <v>58</v>
      </c>
      <c r="U261" s="44">
        <f>INDEX(LINEST(S255:S274,$D255:$D274),1)</f>
        <v>0.13530816830617104</v>
      </c>
      <c r="V261" s="187">
        <f t="shared" si="132"/>
        <v>8055</v>
      </c>
      <c r="W261" s="179">
        <f t="shared" si="133"/>
        <v>133.95599999999999</v>
      </c>
      <c r="Y261" s="210">
        <f t="shared" si="134"/>
        <v>-1.4910914598559712</v>
      </c>
      <c r="Z261" s="89" t="s">
        <v>58</v>
      </c>
      <c r="AA261" s="44">
        <f>INDEX(LINEST(Y255:Y274,$D255:$D274),1)</f>
        <v>9.5782664076628318E-2</v>
      </c>
      <c r="AB261" s="187">
        <f t="shared" si="135"/>
        <v>7928</v>
      </c>
      <c r="AC261" s="179">
        <f t="shared" si="136"/>
        <v>57.121000000000002</v>
      </c>
      <c r="AE261" s="210">
        <f t="shared" si="137"/>
        <v>-1.2738578857644509</v>
      </c>
      <c r="AF261" s="89" t="s">
        <v>58</v>
      </c>
      <c r="AG261" s="44">
        <f>INDEX(LINEST(AE255:AE274,$D255:$D274),1)</f>
        <v>7.8284865330738973E-2</v>
      </c>
      <c r="AH261" s="187">
        <f t="shared" si="138"/>
        <v>7875</v>
      </c>
      <c r="AI261" s="179">
        <f t="shared" si="139"/>
        <v>34.595999999999997</v>
      </c>
      <c r="AK261" s="210">
        <f t="shared" si="140"/>
        <v>-1.0954958077662911</v>
      </c>
      <c r="AL261" s="89" t="s">
        <v>58</v>
      </c>
      <c r="AM261" s="44">
        <f>INDEX(LINEST(AK255:AK274,$D255:$D274),1)</f>
        <v>6.7614277547790716E-2</v>
      </c>
      <c r="AN261" s="187">
        <f t="shared" si="141"/>
        <v>7844</v>
      </c>
      <c r="AO261" s="179">
        <f t="shared" si="142"/>
        <v>24.024999999999999</v>
      </c>
      <c r="AQ261" s="210">
        <f t="shared" si="143"/>
        <v>-0.94418295640223293</v>
      </c>
      <c r="AR261" s="89" t="s">
        <v>58</v>
      </c>
      <c r="AS261" s="44">
        <f>INDEX(LINEST(AQ255:AQ274,$D255:$D274),1)</f>
        <v>6.0276164665914511E-2</v>
      </c>
      <c r="AT261" s="187">
        <f t="shared" si="144"/>
        <v>7823</v>
      </c>
      <c r="AU261" s="179">
        <f t="shared" si="145"/>
        <v>17.956</v>
      </c>
      <c r="AW261" s="210">
        <f t="shared" si="146"/>
        <v>-0.81278523261353497</v>
      </c>
      <c r="AX261" s="89" t="s">
        <v>58</v>
      </c>
      <c r="AY261" s="44">
        <f>INDEX(LINEST(AW255:AW274,$D255:$D274),1)</f>
        <v>5.4873453582285299E-2</v>
      </c>
      <c r="AZ261" s="187">
        <f t="shared" si="147"/>
        <v>7808</v>
      </c>
      <c r="BA261" s="179">
        <f t="shared" si="148"/>
        <v>14.161</v>
      </c>
      <c r="BC261" s="210">
        <f t="shared" si="149"/>
        <v>-0.69666487033153202</v>
      </c>
      <c r="BD261" s="89" t="s">
        <v>58</v>
      </c>
      <c r="BE261" s="44">
        <f>INDEX(LINEST(BC255:BC274,$D255:$D274),1)</f>
        <v>5.0711361333606451E-2</v>
      </c>
      <c r="BF261" s="187">
        <f t="shared" si="150"/>
        <v>7796</v>
      </c>
      <c r="BG261" s="179">
        <f t="shared" si="151"/>
        <v>11.449</v>
      </c>
      <c r="BI261" s="210">
        <f t="shared" si="152"/>
        <v>-0.59263648667339064</v>
      </c>
      <c r="BJ261" s="89" t="s">
        <v>58</v>
      </c>
      <c r="BK261" s="44">
        <f>INDEX(LINEST(BI255:BI274,$D255:$D274),1)</f>
        <v>4.7398275901393568E-2</v>
      </c>
      <c r="BL261" s="187">
        <f t="shared" si="153"/>
        <v>7787</v>
      </c>
      <c r="BM261" s="179">
        <f t="shared" si="154"/>
        <v>9.6039999999999992</v>
      </c>
    </row>
    <row r="262" spans="1:65" ht="15" customHeight="1">
      <c r="A262" s="21">
        <f t="shared" si="123"/>
        <v>2001</v>
      </c>
      <c r="B262" s="176">
        <f t="shared" si="123"/>
        <v>7402</v>
      </c>
      <c r="C262" s="209">
        <f t="shared" si="124"/>
        <v>-0.47612880762297438</v>
      </c>
      <c r="D262" s="22">
        <v>8</v>
      </c>
      <c r="E262" s="73" t="s">
        <v>29</v>
      </c>
      <c r="F262" s="44">
        <f>INDEX(LINEST(C255:C274,D255:D274),2)</f>
        <v>-0.94276305097004087</v>
      </c>
      <c r="G262" s="27"/>
      <c r="H262" s="23"/>
      <c r="I262" s="179">
        <f t="shared" si="125"/>
        <v>7657</v>
      </c>
      <c r="J262" s="180">
        <f t="shared" si="126"/>
        <v>3.4450148608484192</v>
      </c>
      <c r="K262" s="179">
        <f t="shared" si="127"/>
        <v>65.025000000000006</v>
      </c>
      <c r="M262" s="210">
        <f t="shared" si="128"/>
        <v>-1.6553276664895831</v>
      </c>
      <c r="N262" s="73" t="s">
        <v>29</v>
      </c>
      <c r="O262" s="44">
        <f>INDEX(LINEST(M255:M274,$D255:$D274),2)</f>
        <v>-4.9156373182369979</v>
      </c>
      <c r="P262" s="187">
        <f t="shared" si="129"/>
        <v>8337</v>
      </c>
      <c r="Q262" s="179">
        <f t="shared" si="130"/>
        <v>874.22500000000002</v>
      </c>
      <c r="S262" s="210">
        <f t="shared" si="131"/>
        <v>-1.5329973866198814</v>
      </c>
      <c r="T262" s="73" t="s">
        <v>29</v>
      </c>
      <c r="U262" s="44">
        <f>INDEX(LINEST(S255:S274,$D255:$D274),2)</f>
        <v>-3.0896412009273897</v>
      </c>
      <c r="V262" s="187">
        <f t="shared" si="132"/>
        <v>7934</v>
      </c>
      <c r="W262" s="179">
        <f t="shared" si="133"/>
        <v>283.024</v>
      </c>
      <c r="Y262" s="210">
        <f t="shared" si="134"/>
        <v>-1.2996433120325468</v>
      </c>
      <c r="Z262" s="73" t="s">
        <v>29</v>
      </c>
      <c r="AA262" s="44">
        <f>INDEX(LINEST(Y255:Y274,$D255:$D274),2)</f>
        <v>-2.3404290137196568</v>
      </c>
      <c r="AB262" s="187">
        <f t="shared" si="135"/>
        <v>7803</v>
      </c>
      <c r="AC262" s="179">
        <f t="shared" si="136"/>
        <v>160.80099999999999</v>
      </c>
      <c r="AE262" s="210">
        <f t="shared" si="137"/>
        <v>-1.1105722029048846</v>
      </c>
      <c r="AF262" s="73" t="s">
        <v>29</v>
      </c>
      <c r="AG262" s="44">
        <f>INDEX(LINEST(AE255:AE274,$D255:$D274),2)</f>
        <v>-1.9361861252253108</v>
      </c>
      <c r="AH262" s="187">
        <f t="shared" si="138"/>
        <v>7749</v>
      </c>
      <c r="AI262" s="179">
        <f t="shared" si="139"/>
        <v>120.40900000000001</v>
      </c>
      <c r="AK262" s="210">
        <f t="shared" si="140"/>
        <v>-0.95162815445628846</v>
      </c>
      <c r="AL262" s="73" t="s">
        <v>29</v>
      </c>
      <c r="AM262" s="44">
        <f>INDEX(LINEST(AK255:AK274,$D255:$D274),2)</f>
        <v>-1.6509073870453843</v>
      </c>
      <c r="AN262" s="187">
        <f t="shared" si="141"/>
        <v>7717</v>
      </c>
      <c r="AO262" s="179">
        <f t="shared" si="142"/>
        <v>99.224999999999994</v>
      </c>
      <c r="AQ262" s="210">
        <f t="shared" si="143"/>
        <v>-0.81451675364232645</v>
      </c>
      <c r="AR262" s="73" t="s">
        <v>29</v>
      </c>
      <c r="AS262" s="44">
        <f>INDEX(LINEST(AQ255:AQ274,$D255:$D274),2)</f>
        <v>-1.4292450275418118</v>
      </c>
      <c r="AT262" s="187">
        <f t="shared" si="144"/>
        <v>7695</v>
      </c>
      <c r="AU262" s="179">
        <f t="shared" si="145"/>
        <v>85.849000000000004</v>
      </c>
      <c r="AW262" s="210">
        <f t="shared" si="146"/>
        <v>-0.6939581009990311</v>
      </c>
      <c r="AX262" s="73" t="s">
        <v>29</v>
      </c>
      <c r="AY262" s="44">
        <f>INDEX(LINEST(AW255:AW274,$D255:$D274),2)</f>
        <v>-1.2477032643982389</v>
      </c>
      <c r="AZ262" s="187">
        <f t="shared" si="147"/>
        <v>7679</v>
      </c>
      <c r="BA262" s="179">
        <f t="shared" si="148"/>
        <v>76.728999999999999</v>
      </c>
      <c r="BC262" s="210">
        <f t="shared" si="149"/>
        <v>-0.58638262535836672</v>
      </c>
      <c r="BD262" s="73" t="s">
        <v>29</v>
      </c>
      <c r="BE262" s="44">
        <f>INDEX(LINEST(BC255:BC274,$D255:$D274),2)</f>
        <v>-1.0939016205058776</v>
      </c>
      <c r="BF262" s="187">
        <f t="shared" si="150"/>
        <v>7667</v>
      </c>
      <c r="BG262" s="179">
        <f t="shared" si="151"/>
        <v>70.224999999999994</v>
      </c>
      <c r="BI262" s="210">
        <f t="shared" si="152"/>
        <v>-0.48926384760631425</v>
      </c>
      <c r="BJ262" s="73" t="s">
        <v>29</v>
      </c>
      <c r="BK262" s="44">
        <f>INDEX(LINEST(BI255:BI274,$D255:$D274),2)</f>
        <v>-0.96046344461619593</v>
      </c>
      <c r="BL262" s="187">
        <f t="shared" si="153"/>
        <v>7658</v>
      </c>
      <c r="BM262" s="179">
        <f t="shared" si="154"/>
        <v>65.536000000000001</v>
      </c>
    </row>
    <row r="263" spans="1:65" ht="15" customHeight="1">
      <c r="A263" s="21">
        <f t="shared" si="123"/>
        <v>2002</v>
      </c>
      <c r="B263" s="176">
        <f t="shared" si="123"/>
        <v>7132</v>
      </c>
      <c r="C263" s="209">
        <f t="shared" si="124"/>
        <v>-0.38190852487561316</v>
      </c>
      <c r="D263" s="22">
        <v>9</v>
      </c>
      <c r="E263" s="88" t="s">
        <v>30</v>
      </c>
      <c r="F263" s="91">
        <f>F261*-1</f>
        <v>-4.6979041990417678E-2</v>
      </c>
      <c r="H263" s="77"/>
      <c r="I263" s="179">
        <f t="shared" si="125"/>
        <v>7526</v>
      </c>
      <c r="J263" s="180">
        <f t="shared" si="126"/>
        <v>5.5243970835670213</v>
      </c>
      <c r="K263" s="179">
        <f t="shared" si="127"/>
        <v>155.23599999999999</v>
      </c>
      <c r="M263" s="210">
        <f t="shared" si="128"/>
        <v>-1.443419784180759</v>
      </c>
      <c r="N263" s="88" t="s">
        <v>30</v>
      </c>
      <c r="O263" s="91">
        <f>O261*-1</f>
        <v>-0.25745297823918467</v>
      </c>
      <c r="P263" s="187">
        <f t="shared" si="129"/>
        <v>8206</v>
      </c>
      <c r="Q263" s="179">
        <f t="shared" si="130"/>
        <v>1153.4760000000001</v>
      </c>
      <c r="S263" s="210">
        <f t="shared" si="131"/>
        <v>-1.3397233601942433</v>
      </c>
      <c r="T263" s="88" t="s">
        <v>30</v>
      </c>
      <c r="U263" s="91">
        <f>U261*-1</f>
        <v>-0.13530816830617104</v>
      </c>
      <c r="V263" s="187">
        <f t="shared" si="132"/>
        <v>7800</v>
      </c>
      <c r="W263" s="179">
        <f t="shared" si="133"/>
        <v>446.22399999999999</v>
      </c>
      <c r="Y263" s="210">
        <f t="shared" si="134"/>
        <v>-1.1369136264833422</v>
      </c>
      <c r="Z263" s="88" t="s">
        <v>30</v>
      </c>
      <c r="AA263" s="91">
        <f>AA261*-1</f>
        <v>-9.5782664076628318E-2</v>
      </c>
      <c r="AB263" s="187">
        <f t="shared" si="135"/>
        <v>7671</v>
      </c>
      <c r="AC263" s="179">
        <f t="shared" si="136"/>
        <v>290.52100000000002</v>
      </c>
      <c r="AE263" s="210">
        <f t="shared" si="137"/>
        <v>-0.96838134495086536</v>
      </c>
      <c r="AF263" s="88" t="s">
        <v>30</v>
      </c>
      <c r="AG263" s="91">
        <f>AG261*-1</f>
        <v>-7.8284865330738973E-2</v>
      </c>
      <c r="AH263" s="187">
        <f t="shared" si="138"/>
        <v>7617</v>
      </c>
      <c r="AI263" s="179">
        <f t="shared" si="139"/>
        <v>235.22499999999999</v>
      </c>
      <c r="AK263" s="210">
        <f t="shared" si="140"/>
        <v>-0.82419787731782945</v>
      </c>
      <c r="AL263" s="88" t="s">
        <v>30</v>
      </c>
      <c r="AM263" s="91">
        <f>AM261*-1</f>
        <v>-6.7614277547790716E-2</v>
      </c>
      <c r="AN263" s="187">
        <f t="shared" si="141"/>
        <v>7585</v>
      </c>
      <c r="AO263" s="179">
        <f t="shared" si="142"/>
        <v>205.209</v>
      </c>
      <c r="AQ263" s="210">
        <f t="shared" si="143"/>
        <v>-0.69820763555356113</v>
      </c>
      <c r="AR263" s="88" t="s">
        <v>30</v>
      </c>
      <c r="AS263" s="91">
        <f>AS261*-1</f>
        <v>-6.0276164665914511E-2</v>
      </c>
      <c r="AT263" s="187">
        <f t="shared" si="144"/>
        <v>7564</v>
      </c>
      <c r="AU263" s="179">
        <f t="shared" si="145"/>
        <v>186.624</v>
      </c>
      <c r="AW263" s="210">
        <f t="shared" si="146"/>
        <v>-0.58632951057826754</v>
      </c>
      <c r="AX263" s="88" t="s">
        <v>30</v>
      </c>
      <c r="AY263" s="91">
        <f>AY261*-1</f>
        <v>-5.4873453582285299E-2</v>
      </c>
      <c r="AZ263" s="187">
        <f t="shared" si="147"/>
        <v>7548</v>
      </c>
      <c r="BA263" s="179">
        <f t="shared" si="148"/>
        <v>173.05600000000001</v>
      </c>
      <c r="BC263" s="210">
        <f t="shared" si="149"/>
        <v>-0.48571815758791015</v>
      </c>
      <c r="BD263" s="88" t="s">
        <v>30</v>
      </c>
      <c r="BE263" s="91">
        <f>BE261*-1</f>
        <v>-5.0711361333606451E-2</v>
      </c>
      <c r="BF263" s="187">
        <f t="shared" si="150"/>
        <v>7536</v>
      </c>
      <c r="BG263" s="179">
        <f t="shared" si="151"/>
        <v>163.21600000000001</v>
      </c>
      <c r="BI263" s="210">
        <f t="shared" si="152"/>
        <v>-0.39431050276798763</v>
      </c>
      <c r="BJ263" s="88" t="s">
        <v>30</v>
      </c>
      <c r="BK263" s="91">
        <f>BK261*-1</f>
        <v>-4.7398275901393568E-2</v>
      </c>
      <c r="BL263" s="187">
        <f t="shared" si="153"/>
        <v>7527</v>
      </c>
      <c r="BM263" s="179">
        <f t="shared" si="154"/>
        <v>156.02500000000001</v>
      </c>
    </row>
    <row r="264" spans="1:65" ht="15" customHeight="1">
      <c r="A264" s="21">
        <f t="shared" si="123"/>
        <v>2003</v>
      </c>
      <c r="B264" s="176">
        <f t="shared" si="123"/>
        <v>6859</v>
      </c>
      <c r="C264" s="209">
        <f t="shared" si="124"/>
        <v>-0.28831404544381678</v>
      </c>
      <c r="D264" s="22">
        <v>10</v>
      </c>
      <c r="E264" s="88"/>
      <c r="H264" s="77"/>
      <c r="I264" s="179">
        <f t="shared" si="125"/>
        <v>7393</v>
      </c>
      <c r="J264" s="180">
        <f t="shared" si="126"/>
        <v>7.7853914564805367</v>
      </c>
      <c r="K264" s="179">
        <f t="shared" si="127"/>
        <v>285.15600000000001</v>
      </c>
      <c r="M264" s="210">
        <f t="shared" si="128"/>
        <v>-1.2541489701032453</v>
      </c>
      <c r="N264" s="88"/>
      <c r="P264" s="187">
        <f t="shared" si="129"/>
        <v>8042</v>
      </c>
      <c r="Q264" s="179">
        <f t="shared" si="130"/>
        <v>1399.489</v>
      </c>
      <c r="S264" s="210">
        <f t="shared" si="131"/>
        <v>-1.1642886489096385</v>
      </c>
      <c r="T264" s="88"/>
      <c r="V264" s="187">
        <f t="shared" si="132"/>
        <v>7652</v>
      </c>
      <c r="W264" s="179">
        <f t="shared" si="133"/>
        <v>628.84900000000005</v>
      </c>
      <c r="Y264" s="210">
        <f t="shared" si="134"/>
        <v>-0.98516385129979611</v>
      </c>
      <c r="Z264" s="88"/>
      <c r="AB264" s="187">
        <f t="shared" si="135"/>
        <v>7530</v>
      </c>
      <c r="AC264" s="179">
        <f t="shared" si="136"/>
        <v>450.24099999999999</v>
      </c>
      <c r="AE264" s="210">
        <f t="shared" si="137"/>
        <v>-0.83330284382124997</v>
      </c>
      <c r="AF264" s="88"/>
      <c r="AH264" s="187">
        <f t="shared" si="138"/>
        <v>7480</v>
      </c>
      <c r="AI264" s="179">
        <f t="shared" si="139"/>
        <v>385.64100000000002</v>
      </c>
      <c r="AK264" s="210">
        <f t="shared" si="140"/>
        <v>-0.70149215249212604</v>
      </c>
      <c r="AL264" s="88"/>
      <c r="AN264" s="187">
        <f t="shared" si="141"/>
        <v>7449</v>
      </c>
      <c r="AO264" s="179">
        <f t="shared" si="142"/>
        <v>348.1</v>
      </c>
      <c r="AQ264" s="210">
        <f t="shared" si="143"/>
        <v>-0.58504949005242157</v>
      </c>
      <c r="AR264" s="88"/>
      <c r="AT264" s="187">
        <f t="shared" si="144"/>
        <v>7429</v>
      </c>
      <c r="AU264" s="179">
        <f t="shared" si="145"/>
        <v>324.89999999999998</v>
      </c>
      <c r="AW264" s="210">
        <f t="shared" si="146"/>
        <v>-0.48076256802473055</v>
      </c>
      <c r="AX264" s="88"/>
      <c r="AZ264" s="187">
        <f t="shared" si="147"/>
        <v>7414</v>
      </c>
      <c r="BA264" s="179">
        <f t="shared" si="148"/>
        <v>308.02499999999998</v>
      </c>
      <c r="BC264" s="210">
        <f t="shared" si="149"/>
        <v>-0.38633164112658036</v>
      </c>
      <c r="BD264" s="88"/>
      <c r="BF264" s="187">
        <f t="shared" si="150"/>
        <v>7403</v>
      </c>
      <c r="BG264" s="179">
        <f t="shared" si="151"/>
        <v>295.93599999999998</v>
      </c>
      <c r="BI264" s="210">
        <f t="shared" si="152"/>
        <v>-0.30005356590558946</v>
      </c>
      <c r="BJ264" s="88"/>
      <c r="BL264" s="187">
        <f t="shared" si="153"/>
        <v>7394</v>
      </c>
      <c r="BM264" s="179">
        <f t="shared" si="154"/>
        <v>286.22500000000002</v>
      </c>
    </row>
    <row r="265" spans="1:65" ht="15" customHeight="1">
      <c r="A265" s="21">
        <f t="shared" si="123"/>
        <v>2004</v>
      </c>
      <c r="B265" s="176">
        <f t="shared" si="123"/>
        <v>6819</v>
      </c>
      <c r="C265" s="209">
        <f t="shared" si="124"/>
        <v>-0.27471474570586468</v>
      </c>
      <c r="D265" s="22">
        <v>11</v>
      </c>
      <c r="E265" s="347" t="s">
        <v>7</v>
      </c>
      <c r="F265" s="348"/>
      <c r="G265" s="357">
        <f>I254</f>
        <v>0.84049522728842341</v>
      </c>
      <c r="H265" s="358"/>
      <c r="I265" s="179">
        <f t="shared" si="125"/>
        <v>7259</v>
      </c>
      <c r="J265" s="180">
        <f t="shared" si="126"/>
        <v>6.4525590262501833</v>
      </c>
      <c r="K265" s="179">
        <f t="shared" si="127"/>
        <v>193.6</v>
      </c>
      <c r="M265" s="210">
        <f t="shared" si="128"/>
        <v>-1.2280667791048379</v>
      </c>
      <c r="N265" s="23" t="s">
        <v>36</v>
      </c>
      <c r="O265" s="44">
        <f>P254</f>
        <v>0.53147912480839954</v>
      </c>
      <c r="P265" s="187">
        <f t="shared" si="129"/>
        <v>7840</v>
      </c>
      <c r="Q265" s="179">
        <f t="shared" si="130"/>
        <v>1042.441</v>
      </c>
      <c r="S265" s="210">
        <f t="shared" si="131"/>
        <v>-1.1399293463190237</v>
      </c>
      <c r="T265" s="23" t="s">
        <v>36</v>
      </c>
      <c r="U265" s="44">
        <f>V254</f>
        <v>0.69163349007293873</v>
      </c>
      <c r="V265" s="187">
        <f t="shared" si="132"/>
        <v>7490</v>
      </c>
      <c r="W265" s="179">
        <f t="shared" si="133"/>
        <v>450.24099999999999</v>
      </c>
      <c r="Y265" s="210">
        <f t="shared" si="134"/>
        <v>-0.96381684707200155</v>
      </c>
      <c r="Z265" s="23" t="s">
        <v>36</v>
      </c>
      <c r="AA265" s="44">
        <f>AB254</f>
        <v>0.75830875611978454</v>
      </c>
      <c r="AB265" s="187">
        <f t="shared" si="135"/>
        <v>7382</v>
      </c>
      <c r="AC265" s="179">
        <f t="shared" si="136"/>
        <v>316.96899999999999</v>
      </c>
      <c r="AE265" s="210">
        <f t="shared" si="137"/>
        <v>-0.81412493113398099</v>
      </c>
      <c r="AF265" s="23" t="s">
        <v>36</v>
      </c>
      <c r="AG265" s="44">
        <f>AH254</f>
        <v>0.78842552192279824</v>
      </c>
      <c r="AH265" s="187">
        <f t="shared" si="138"/>
        <v>7336</v>
      </c>
      <c r="AI265" s="179">
        <f t="shared" si="139"/>
        <v>267.28899999999999</v>
      </c>
      <c r="AK265" s="210">
        <f t="shared" si="140"/>
        <v>-0.68395070672317237</v>
      </c>
      <c r="AL265" s="23" t="s">
        <v>36</v>
      </c>
      <c r="AM265" s="44">
        <f>AN254</f>
        <v>0.80661852296116254</v>
      </c>
      <c r="AN265" s="187">
        <f t="shared" si="141"/>
        <v>7309</v>
      </c>
      <c r="AO265" s="179">
        <f t="shared" si="142"/>
        <v>240.1</v>
      </c>
      <c r="AQ265" s="210">
        <f t="shared" si="143"/>
        <v>-0.56878661625641636</v>
      </c>
      <c r="AR265" s="23" t="s">
        <v>36</v>
      </c>
      <c r="AS265" s="44">
        <f>AT254</f>
        <v>0.81883830697930748</v>
      </c>
      <c r="AT265" s="187">
        <f t="shared" si="144"/>
        <v>7291</v>
      </c>
      <c r="AU265" s="179">
        <f t="shared" si="145"/>
        <v>222.78399999999999</v>
      </c>
      <c r="AW265" s="210">
        <f t="shared" si="146"/>
        <v>-0.46552620637570685</v>
      </c>
      <c r="AX265" s="23" t="s">
        <v>36</v>
      </c>
      <c r="AY265" s="44">
        <f>AZ254</f>
        <v>0.82773499044302823</v>
      </c>
      <c r="AZ265" s="187">
        <f t="shared" si="147"/>
        <v>7278</v>
      </c>
      <c r="BA265" s="179">
        <f t="shared" si="148"/>
        <v>210.68100000000001</v>
      </c>
      <c r="BC265" s="210">
        <f t="shared" si="149"/>
        <v>-0.37193758149652234</v>
      </c>
      <c r="BD265" s="23" t="s">
        <v>36</v>
      </c>
      <c r="BE265" s="44">
        <f>BF254</f>
        <v>0.83460520526980009</v>
      </c>
      <c r="BF265" s="187">
        <f t="shared" si="150"/>
        <v>7268</v>
      </c>
      <c r="BG265" s="179">
        <f t="shared" si="151"/>
        <v>201.601</v>
      </c>
      <c r="BI265" s="210">
        <f t="shared" si="152"/>
        <v>-0.28636310105810248</v>
      </c>
      <c r="BJ265" s="23" t="s">
        <v>36</v>
      </c>
      <c r="BK265" s="44">
        <f>BL254</f>
        <v>0.83986607873903074</v>
      </c>
      <c r="BL265" s="187">
        <f t="shared" si="153"/>
        <v>7260</v>
      </c>
      <c r="BM265" s="179">
        <f t="shared" si="154"/>
        <v>194.48099999999999</v>
      </c>
    </row>
    <row r="266" spans="1:65" ht="15" customHeight="1">
      <c r="A266" s="21">
        <f t="shared" si="123"/>
        <v>2005</v>
      </c>
      <c r="B266" s="176">
        <f t="shared" si="123"/>
        <v>6753</v>
      </c>
      <c r="C266" s="209">
        <f t="shared" si="124"/>
        <v>-0.25233036588813001</v>
      </c>
      <c r="D266" s="22">
        <v>12</v>
      </c>
      <c r="E266" s="347" t="s">
        <v>8</v>
      </c>
      <c r="F266" s="348"/>
      <c r="G266" s="355">
        <f>SUM(K255:K274)</f>
        <v>2101.5450000000001</v>
      </c>
      <c r="H266" s="356"/>
      <c r="I266" s="179">
        <f t="shared" si="125"/>
        <v>7124</v>
      </c>
      <c r="J266" s="180">
        <f t="shared" si="126"/>
        <v>5.4938545831482308</v>
      </c>
      <c r="K266" s="179">
        <f t="shared" si="127"/>
        <v>137.64099999999999</v>
      </c>
      <c r="M266" s="210">
        <f t="shared" si="128"/>
        <v>-1.1858256165035901</v>
      </c>
      <c r="N266" s="23" t="s">
        <v>37</v>
      </c>
      <c r="O266" s="211">
        <f>SUM(Q255:Q274)</f>
        <v>22730.190999999999</v>
      </c>
      <c r="P266" s="187">
        <f t="shared" si="129"/>
        <v>7593</v>
      </c>
      <c r="Q266" s="179">
        <f t="shared" si="130"/>
        <v>705.6</v>
      </c>
      <c r="S266" s="210">
        <f t="shared" si="131"/>
        <v>-1.1003908573895127</v>
      </c>
      <c r="T266" s="23" t="s">
        <v>37</v>
      </c>
      <c r="U266" s="211">
        <f>SUM(W255:W274)</f>
        <v>6004.5859999999993</v>
      </c>
      <c r="V266" s="187">
        <f t="shared" si="132"/>
        <v>7312</v>
      </c>
      <c r="W266" s="179">
        <f t="shared" si="133"/>
        <v>312.48099999999999</v>
      </c>
      <c r="Y266" s="210">
        <f t="shared" si="134"/>
        <v>-0.92903260539282762</v>
      </c>
      <c r="Z266" s="23" t="s">
        <v>37</v>
      </c>
      <c r="AA266" s="211">
        <f>SUM(AC255:AC274)</f>
        <v>3697.0560000000005</v>
      </c>
      <c r="AB266" s="187">
        <f t="shared" si="135"/>
        <v>7224</v>
      </c>
      <c r="AC266" s="179">
        <f t="shared" si="136"/>
        <v>221.84100000000001</v>
      </c>
      <c r="AE266" s="210">
        <f t="shared" si="137"/>
        <v>-0.78278710507268257</v>
      </c>
      <c r="AF266" s="23" t="s">
        <v>37</v>
      </c>
      <c r="AG266" s="211">
        <f>SUM(AI255:AI274)</f>
        <v>3002.9480000000003</v>
      </c>
      <c r="AH266" s="187">
        <f t="shared" si="138"/>
        <v>7187</v>
      </c>
      <c r="AI266" s="179">
        <f t="shared" si="139"/>
        <v>188.35599999999999</v>
      </c>
      <c r="AK266" s="210">
        <f t="shared" si="140"/>
        <v>-0.6552258794346637</v>
      </c>
      <c r="AL266" s="23" t="s">
        <v>37</v>
      </c>
      <c r="AM266" s="211">
        <f>SUM(AO255:AO274)</f>
        <v>2651.3969999999999</v>
      </c>
      <c r="AN266" s="187">
        <f t="shared" si="141"/>
        <v>7165</v>
      </c>
      <c r="AO266" s="179">
        <f t="shared" si="142"/>
        <v>169.744</v>
      </c>
      <c r="AQ266" s="210">
        <f t="shared" si="143"/>
        <v>-0.5421110749968322</v>
      </c>
      <c r="AR266" s="23" t="s">
        <v>37</v>
      </c>
      <c r="AS266" s="211">
        <f>SUM(AU255:AU274)</f>
        <v>2438.7139999999999</v>
      </c>
      <c r="AT266" s="187">
        <f t="shared" si="144"/>
        <v>7150</v>
      </c>
      <c r="AU266" s="179">
        <f t="shared" si="145"/>
        <v>157.60900000000001</v>
      </c>
      <c r="AW266" s="210">
        <f t="shared" si="146"/>
        <v>-0.44050089858604974</v>
      </c>
      <c r="AX266" s="23" t="s">
        <v>37</v>
      </c>
      <c r="AY266" s="211">
        <f>SUM(BA255:BA274)</f>
        <v>2294.6000000000004</v>
      </c>
      <c r="AZ266" s="187">
        <f t="shared" si="147"/>
        <v>7139</v>
      </c>
      <c r="BA266" s="179">
        <f t="shared" si="148"/>
        <v>148.99600000000001</v>
      </c>
      <c r="BC266" s="210">
        <f t="shared" si="149"/>
        <v>-0.34826967437001616</v>
      </c>
      <c r="BD266" s="23" t="s">
        <v>37</v>
      </c>
      <c r="BE266" s="211">
        <f>SUM(BG255:BG274)</f>
        <v>2188.9810000000002</v>
      </c>
      <c r="BF266" s="187">
        <f t="shared" si="150"/>
        <v>7131</v>
      </c>
      <c r="BG266" s="179">
        <f t="shared" si="151"/>
        <v>142.88399999999999</v>
      </c>
      <c r="BI266" s="210">
        <f t="shared" si="152"/>
        <v>-0.26383135522344164</v>
      </c>
      <c r="BJ266" s="23" t="s">
        <v>37</v>
      </c>
      <c r="BK266" s="211">
        <f>SUM(BM255:BM274)</f>
        <v>2110.7719999999999</v>
      </c>
      <c r="BL266" s="187">
        <f t="shared" si="153"/>
        <v>7124</v>
      </c>
      <c r="BM266" s="179">
        <f t="shared" si="154"/>
        <v>137.64099999999999</v>
      </c>
    </row>
    <row r="267" spans="1:65" ht="15" customHeight="1">
      <c r="A267" s="21">
        <f t="shared" si="123"/>
        <v>2006</v>
      </c>
      <c r="B267" s="176">
        <f t="shared" si="123"/>
        <v>6675</v>
      </c>
      <c r="C267" s="209">
        <f t="shared" si="124"/>
        <v>-0.22595649269082449</v>
      </c>
      <c r="D267" s="22">
        <v>13</v>
      </c>
      <c r="E267" s="347" t="s">
        <v>9</v>
      </c>
      <c r="F267" s="348"/>
      <c r="G267" s="355">
        <f>SUM(K265:K274)</f>
        <v>1259.26</v>
      </c>
      <c r="H267" s="356"/>
      <c r="I267" s="179">
        <f t="shared" si="125"/>
        <v>6987</v>
      </c>
      <c r="J267" s="180">
        <f t="shared" si="126"/>
        <v>4.6741573033707864</v>
      </c>
      <c r="K267" s="179">
        <f t="shared" si="127"/>
        <v>97.343999999999994</v>
      </c>
      <c r="M267" s="210">
        <f t="shared" si="128"/>
        <v>-1.1370961946787674</v>
      </c>
      <c r="O267" s="41"/>
      <c r="P267" s="187">
        <f t="shared" si="129"/>
        <v>7296</v>
      </c>
      <c r="Q267" s="179">
        <f t="shared" si="130"/>
        <v>385.64100000000002</v>
      </c>
      <c r="S267" s="210">
        <f t="shared" si="131"/>
        <v>-1.0546491652469936</v>
      </c>
      <c r="U267" s="41"/>
      <c r="V267" s="187">
        <f t="shared" si="132"/>
        <v>7119</v>
      </c>
      <c r="W267" s="179">
        <f t="shared" si="133"/>
        <v>197.136</v>
      </c>
      <c r="Y267" s="210">
        <f t="shared" si="134"/>
        <v>-0.88858812932481945</v>
      </c>
      <c r="AA267" s="41"/>
      <c r="AB267" s="187">
        <f t="shared" si="135"/>
        <v>7059</v>
      </c>
      <c r="AC267" s="179">
        <f t="shared" si="136"/>
        <v>147.45599999999999</v>
      </c>
      <c r="AE267" s="210">
        <f t="shared" si="137"/>
        <v>-0.74621614869017394</v>
      </c>
      <c r="AG267" s="41"/>
      <c r="AH267" s="187">
        <f t="shared" si="138"/>
        <v>7033</v>
      </c>
      <c r="AI267" s="179">
        <f t="shared" si="139"/>
        <v>128.16399999999999</v>
      </c>
      <c r="AK267" s="210">
        <f t="shared" si="140"/>
        <v>-0.62161073023472979</v>
      </c>
      <c r="AM267" s="41"/>
      <c r="AN267" s="187">
        <f t="shared" si="141"/>
        <v>7017</v>
      </c>
      <c r="AO267" s="179">
        <f t="shared" si="142"/>
        <v>116.964</v>
      </c>
      <c r="AQ267" s="210">
        <f t="shared" si="143"/>
        <v>-0.5108256237659905</v>
      </c>
      <c r="AS267" s="41"/>
      <c r="AT267" s="187">
        <f t="shared" si="144"/>
        <v>7006</v>
      </c>
      <c r="AU267" s="179">
        <f t="shared" si="145"/>
        <v>109.56100000000001</v>
      </c>
      <c r="AW267" s="210">
        <f t="shared" si="146"/>
        <v>-0.41109892582642027</v>
      </c>
      <c r="AY267" s="41"/>
      <c r="AZ267" s="187">
        <f t="shared" si="147"/>
        <v>6999</v>
      </c>
      <c r="BA267" s="179">
        <f t="shared" si="148"/>
        <v>104.976</v>
      </c>
      <c r="BC267" s="210">
        <f t="shared" si="149"/>
        <v>-0.32042195894358361</v>
      </c>
      <c r="BE267" s="41"/>
      <c r="BF267" s="187">
        <f t="shared" si="150"/>
        <v>6992</v>
      </c>
      <c r="BG267" s="179">
        <f t="shared" si="151"/>
        <v>100.489</v>
      </c>
      <c r="BI267" s="210">
        <f t="shared" si="152"/>
        <v>-0.23728805870037439</v>
      </c>
      <c r="BK267" s="41"/>
      <c r="BL267" s="187">
        <f t="shared" si="153"/>
        <v>6988</v>
      </c>
      <c r="BM267" s="179">
        <f t="shared" si="154"/>
        <v>97.968999999999994</v>
      </c>
    </row>
    <row r="268" spans="1:65" ht="15" customHeight="1">
      <c r="A268" s="21">
        <f t="shared" si="123"/>
        <v>2007</v>
      </c>
      <c r="B268" s="176">
        <f t="shared" si="123"/>
        <v>6542</v>
      </c>
      <c r="C268" s="209">
        <f t="shared" si="124"/>
        <v>-0.18116050683004556</v>
      </c>
      <c r="D268" s="22">
        <v>14</v>
      </c>
      <c r="E268" s="347" t="s">
        <v>10</v>
      </c>
      <c r="F268" s="348"/>
      <c r="G268" s="349">
        <f>SUM(J255:J274)/D274</f>
        <v>4.0484393470575935</v>
      </c>
      <c r="H268" s="350"/>
      <c r="I268" s="179">
        <f t="shared" si="125"/>
        <v>6849</v>
      </c>
      <c r="J268" s="180">
        <f t="shared" si="126"/>
        <v>4.6927545093243657</v>
      </c>
      <c r="K268" s="179">
        <f t="shared" si="127"/>
        <v>94.248999999999995</v>
      </c>
      <c r="M268" s="210">
        <f t="shared" si="128"/>
        <v>-1.056702533787848</v>
      </c>
      <c r="P268" s="187">
        <f t="shared" si="129"/>
        <v>6945</v>
      </c>
      <c r="Q268" s="179">
        <f t="shared" si="130"/>
        <v>162.40899999999999</v>
      </c>
      <c r="S268" s="210">
        <f t="shared" si="131"/>
        <v>-0.97889491797234929</v>
      </c>
      <c r="V268" s="187">
        <f t="shared" si="132"/>
        <v>6909</v>
      </c>
      <c r="W268" s="179">
        <f t="shared" si="133"/>
        <v>134.68899999999999</v>
      </c>
      <c r="Y268" s="210">
        <f t="shared" si="134"/>
        <v>-0.82114732065101625</v>
      </c>
      <c r="AB268" s="187">
        <f t="shared" si="135"/>
        <v>6886</v>
      </c>
      <c r="AC268" s="179">
        <f t="shared" si="136"/>
        <v>118.336</v>
      </c>
      <c r="AE268" s="210">
        <f t="shared" si="137"/>
        <v>-0.68492670497878483</v>
      </c>
      <c r="AH268" s="187">
        <f t="shared" si="138"/>
        <v>6873</v>
      </c>
      <c r="AI268" s="179">
        <f t="shared" si="139"/>
        <v>109.56100000000001</v>
      </c>
      <c r="AK268" s="210">
        <f t="shared" si="140"/>
        <v>-0.56505703981693978</v>
      </c>
      <c r="AN268" s="187">
        <f t="shared" si="141"/>
        <v>6865</v>
      </c>
      <c r="AO268" s="179">
        <f t="shared" si="142"/>
        <v>104.32899999999999</v>
      </c>
      <c r="AQ268" s="210">
        <f t="shared" si="143"/>
        <v>-0.4580303497928408</v>
      </c>
      <c r="AT268" s="187">
        <f t="shared" si="144"/>
        <v>6860</v>
      </c>
      <c r="AU268" s="179">
        <f t="shared" si="145"/>
        <v>101.124</v>
      </c>
      <c r="AW268" s="210">
        <f t="shared" si="146"/>
        <v>-0.36135899829269963</v>
      </c>
      <c r="AZ268" s="187">
        <f t="shared" si="147"/>
        <v>6856</v>
      </c>
      <c r="BA268" s="179">
        <f t="shared" si="148"/>
        <v>98.596000000000004</v>
      </c>
      <c r="BC268" s="210">
        <f t="shared" si="149"/>
        <v>-0.27321472517079193</v>
      </c>
      <c r="BF268" s="187">
        <f t="shared" si="150"/>
        <v>6852</v>
      </c>
      <c r="BG268" s="179">
        <f t="shared" si="151"/>
        <v>96.1</v>
      </c>
      <c r="BI268" s="210">
        <f t="shared" si="152"/>
        <v>-0.1922144145203793</v>
      </c>
      <c r="BL268" s="187">
        <f t="shared" si="153"/>
        <v>6850</v>
      </c>
      <c r="BM268" s="179">
        <f t="shared" si="154"/>
        <v>94.864000000000004</v>
      </c>
    </row>
    <row r="269" spans="1:65" ht="15" customHeight="1">
      <c r="A269" s="21">
        <f t="shared" si="123"/>
        <v>2008</v>
      </c>
      <c r="B269" s="176">
        <f t="shared" si="123"/>
        <v>6557</v>
      </c>
      <c r="C269" s="209">
        <f t="shared" si="124"/>
        <v>-0.18620280182941931</v>
      </c>
      <c r="D269" s="22">
        <v>15</v>
      </c>
      <c r="E269" s="347" t="s">
        <v>11</v>
      </c>
      <c r="F269" s="348"/>
      <c r="G269" s="349">
        <f>SUM(J265:J274)/10</f>
        <v>4.89461489199285</v>
      </c>
      <c r="H269" s="350"/>
      <c r="I269" s="179">
        <f t="shared" si="125"/>
        <v>6711</v>
      </c>
      <c r="J269" s="180">
        <f t="shared" si="126"/>
        <v>2.3486350465151746</v>
      </c>
      <c r="K269" s="179">
        <f t="shared" si="127"/>
        <v>23.716000000000001</v>
      </c>
      <c r="M269" s="210">
        <f t="shared" si="128"/>
        <v>-1.0656109437956165</v>
      </c>
      <c r="P269" s="187">
        <f t="shared" si="129"/>
        <v>6537</v>
      </c>
      <c r="Q269" s="179">
        <f t="shared" si="130"/>
        <v>0.4</v>
      </c>
      <c r="S269" s="210">
        <f t="shared" si="131"/>
        <v>-0.98730638900587864</v>
      </c>
      <c r="V269" s="187">
        <f t="shared" si="132"/>
        <v>6684</v>
      </c>
      <c r="W269" s="179">
        <f t="shared" si="133"/>
        <v>16.129000000000001</v>
      </c>
      <c r="Y269" s="210">
        <f t="shared" si="134"/>
        <v>-0.82866315516550459</v>
      </c>
      <c r="AB269" s="187">
        <f t="shared" si="135"/>
        <v>6704</v>
      </c>
      <c r="AC269" s="179">
        <f t="shared" si="136"/>
        <v>21.609000000000002</v>
      </c>
      <c r="AE269" s="210">
        <f t="shared" si="137"/>
        <v>-0.69177554276202691</v>
      </c>
      <c r="AH269" s="187">
        <f t="shared" si="138"/>
        <v>6709</v>
      </c>
      <c r="AI269" s="179">
        <f t="shared" si="139"/>
        <v>23.103999999999999</v>
      </c>
      <c r="AK269" s="210">
        <f t="shared" si="140"/>
        <v>-0.57138987935000685</v>
      </c>
      <c r="AN269" s="187">
        <f t="shared" si="141"/>
        <v>6710</v>
      </c>
      <c r="AO269" s="179">
        <f t="shared" si="142"/>
        <v>23.408999999999999</v>
      </c>
      <c r="AQ269" s="210">
        <f t="shared" si="143"/>
        <v>-0.4639521275567195</v>
      </c>
      <c r="AT269" s="187">
        <f t="shared" si="144"/>
        <v>6711</v>
      </c>
      <c r="AU269" s="179">
        <f t="shared" si="145"/>
        <v>23.716000000000001</v>
      </c>
      <c r="AW269" s="210">
        <f t="shared" si="146"/>
        <v>-0.36694559450421621</v>
      </c>
      <c r="AZ269" s="187">
        <f t="shared" si="147"/>
        <v>6711</v>
      </c>
      <c r="BA269" s="179">
        <f t="shared" si="148"/>
        <v>23.716000000000001</v>
      </c>
      <c r="BC269" s="210">
        <f t="shared" si="149"/>
        <v>-0.27852278467617869</v>
      </c>
      <c r="BF269" s="187">
        <f t="shared" si="150"/>
        <v>6711</v>
      </c>
      <c r="BG269" s="179">
        <f t="shared" si="151"/>
        <v>23.716000000000001</v>
      </c>
      <c r="BI269" s="210">
        <f t="shared" si="152"/>
        <v>-0.19728734170266218</v>
      </c>
      <c r="BL269" s="187">
        <f t="shared" si="153"/>
        <v>6711</v>
      </c>
      <c r="BM269" s="179">
        <f t="shared" si="154"/>
        <v>23.716000000000001</v>
      </c>
    </row>
    <row r="270" spans="1:65" ht="15" customHeight="1">
      <c r="A270" s="21">
        <f t="shared" si="123"/>
        <v>2009</v>
      </c>
      <c r="B270" s="176">
        <f t="shared" si="123"/>
        <v>6490</v>
      </c>
      <c r="C270" s="209">
        <f t="shared" si="124"/>
        <v>-0.1636979075511755</v>
      </c>
      <c r="D270" s="22">
        <v>16</v>
      </c>
      <c r="G270" s="27"/>
      <c r="H270" s="77"/>
      <c r="I270" s="179">
        <f t="shared" si="125"/>
        <v>6572</v>
      </c>
      <c r="J270" s="180">
        <f t="shared" si="126"/>
        <v>1.263482280431433</v>
      </c>
      <c r="K270" s="179">
        <f t="shared" si="127"/>
        <v>6.7240000000000002</v>
      </c>
      <c r="M270" s="210">
        <f t="shared" si="128"/>
        <v>-1.0261124766195258</v>
      </c>
      <c r="P270" s="187">
        <f t="shared" si="129"/>
        <v>6076</v>
      </c>
      <c r="Q270" s="179">
        <f t="shared" si="130"/>
        <v>171.39599999999999</v>
      </c>
      <c r="S270" s="210">
        <f t="shared" si="131"/>
        <v>-0.94997977757230612</v>
      </c>
      <c r="V270" s="187">
        <f t="shared" si="132"/>
        <v>6444</v>
      </c>
      <c r="W270" s="179">
        <f t="shared" si="133"/>
        <v>2.1160000000000001</v>
      </c>
      <c r="Y270" s="210">
        <f t="shared" si="134"/>
        <v>-0.79526010768702271</v>
      </c>
      <c r="AB270" s="187">
        <f t="shared" si="135"/>
        <v>6515</v>
      </c>
      <c r="AC270" s="179">
        <f t="shared" si="136"/>
        <v>0.625</v>
      </c>
      <c r="AE270" s="210">
        <f t="shared" si="137"/>
        <v>-0.6613021848790237</v>
      </c>
      <c r="AH270" s="187">
        <f t="shared" si="138"/>
        <v>6539</v>
      </c>
      <c r="AI270" s="179">
        <f t="shared" si="139"/>
        <v>2.4009999999999998</v>
      </c>
      <c r="AK270" s="210">
        <f t="shared" si="140"/>
        <v>-0.54318752925607938</v>
      </c>
      <c r="AN270" s="187">
        <f t="shared" si="141"/>
        <v>6552</v>
      </c>
      <c r="AO270" s="179">
        <f t="shared" si="142"/>
        <v>3.8439999999999999</v>
      </c>
      <c r="AQ270" s="210">
        <f t="shared" si="143"/>
        <v>-0.43756179678195212</v>
      </c>
      <c r="AT270" s="187">
        <f t="shared" si="144"/>
        <v>6559</v>
      </c>
      <c r="AU270" s="179">
        <f t="shared" si="145"/>
        <v>4.7610000000000001</v>
      </c>
      <c r="AW270" s="210">
        <f t="shared" si="146"/>
        <v>-0.34203467370744139</v>
      </c>
      <c r="AZ270" s="187">
        <f t="shared" si="147"/>
        <v>6564</v>
      </c>
      <c r="BA270" s="179">
        <f t="shared" si="148"/>
        <v>5.476</v>
      </c>
      <c r="BC270" s="210">
        <f t="shared" si="149"/>
        <v>-0.25484254660435074</v>
      </c>
      <c r="BF270" s="187">
        <f t="shared" si="150"/>
        <v>6568</v>
      </c>
      <c r="BG270" s="179">
        <f t="shared" si="151"/>
        <v>6.0839999999999996</v>
      </c>
      <c r="BI270" s="210">
        <f t="shared" si="152"/>
        <v>-0.17464692204084592</v>
      </c>
      <c r="BL270" s="187">
        <f t="shared" si="153"/>
        <v>6571</v>
      </c>
      <c r="BM270" s="179">
        <f t="shared" si="154"/>
        <v>6.5609999999999999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6656</v>
      </c>
      <c r="C271" s="209">
        <f t="shared" si="124"/>
        <v>-0.21954426728456283</v>
      </c>
      <c r="D271" s="22">
        <v>17</v>
      </c>
      <c r="H271" s="77"/>
      <c r="I271" s="179">
        <f t="shared" si="125"/>
        <v>6432</v>
      </c>
      <c r="J271" s="180">
        <f t="shared" si="126"/>
        <v>3.3653846153846154</v>
      </c>
      <c r="K271" s="179">
        <f t="shared" si="127"/>
        <v>50.176000000000002</v>
      </c>
      <c r="M271" s="210">
        <f t="shared" si="128"/>
        <v>-1.1254104818228337</v>
      </c>
      <c r="P271" s="187">
        <f t="shared" si="129"/>
        <v>5568</v>
      </c>
      <c r="Q271" s="179">
        <f t="shared" si="130"/>
        <v>1183.7439999999999</v>
      </c>
      <c r="S271" s="210">
        <f t="shared" si="131"/>
        <v>-1.0436598318041415</v>
      </c>
      <c r="V271" s="187">
        <f t="shared" si="132"/>
        <v>6189</v>
      </c>
      <c r="W271" s="179">
        <f t="shared" si="133"/>
        <v>218.089</v>
      </c>
      <c r="Y271" s="210">
        <f t="shared" si="134"/>
        <v>-0.87883979761348385</v>
      </c>
      <c r="AB271" s="187">
        <f t="shared" si="135"/>
        <v>6320</v>
      </c>
      <c r="AC271" s="179">
        <f t="shared" si="136"/>
        <v>112.896</v>
      </c>
      <c r="AE271" s="210">
        <f t="shared" si="137"/>
        <v>-0.73738043553677091</v>
      </c>
      <c r="AH271" s="187">
        <f t="shared" si="138"/>
        <v>6365</v>
      </c>
      <c r="AI271" s="179">
        <f t="shared" si="139"/>
        <v>84.680999999999997</v>
      </c>
      <c r="AK271" s="210">
        <f t="shared" si="140"/>
        <v>-0.61347436377281583</v>
      </c>
      <c r="AN271" s="187">
        <f t="shared" si="141"/>
        <v>6390</v>
      </c>
      <c r="AO271" s="179">
        <f t="shared" si="142"/>
        <v>70.756</v>
      </c>
      <c r="AQ271" s="210">
        <f t="shared" si="143"/>
        <v>-0.50324227072146932</v>
      </c>
      <c r="AT271" s="187">
        <f t="shared" si="144"/>
        <v>6406</v>
      </c>
      <c r="AU271" s="179">
        <f t="shared" si="145"/>
        <v>62.5</v>
      </c>
      <c r="AW271" s="210">
        <f t="shared" si="146"/>
        <v>-0.403963831741524</v>
      </c>
      <c r="AZ271" s="187">
        <f t="shared" si="147"/>
        <v>6417</v>
      </c>
      <c r="BA271" s="179">
        <f t="shared" si="148"/>
        <v>57.121000000000002</v>
      </c>
      <c r="BC271" s="210">
        <f t="shared" si="149"/>
        <v>-0.31365755885504149</v>
      </c>
      <c r="BF271" s="187">
        <f t="shared" si="150"/>
        <v>6425</v>
      </c>
      <c r="BG271" s="179">
        <f t="shared" si="151"/>
        <v>53.360999999999997</v>
      </c>
      <c r="BI271" s="210">
        <f t="shared" si="152"/>
        <v>-0.2308353168588286</v>
      </c>
      <c r="BL271" s="187">
        <f t="shared" si="153"/>
        <v>6431</v>
      </c>
      <c r="BM271" s="179">
        <f t="shared" si="154"/>
        <v>50.625</v>
      </c>
    </row>
    <row r="272" spans="1:65" ht="15" customHeight="1">
      <c r="A272" s="21">
        <f t="shared" si="155"/>
        <v>2011</v>
      </c>
      <c r="B272" s="176">
        <f t="shared" si="155"/>
        <v>6612</v>
      </c>
      <c r="C272" s="209">
        <f t="shared" si="124"/>
        <v>-0.2047119214106603</v>
      </c>
      <c r="D272" s="22">
        <v>18</v>
      </c>
      <c r="E272" s="52"/>
      <c r="F272" s="27"/>
      <c r="G272" s="27"/>
      <c r="H272" s="77"/>
      <c r="I272" s="179">
        <f t="shared" si="125"/>
        <v>6291</v>
      </c>
      <c r="J272" s="180">
        <f t="shared" si="126"/>
        <v>4.8548094373865691</v>
      </c>
      <c r="K272" s="179">
        <f t="shared" si="127"/>
        <v>103.041</v>
      </c>
      <c r="M272" s="210">
        <f t="shared" si="128"/>
        <v>-1.09861228866811</v>
      </c>
      <c r="N272" s="52"/>
      <c r="O272" s="27"/>
      <c r="P272" s="187">
        <f t="shared" si="129"/>
        <v>5024</v>
      </c>
      <c r="Q272" s="179">
        <f t="shared" si="130"/>
        <v>2521.7440000000001</v>
      </c>
      <c r="S272" s="210">
        <f t="shared" si="131"/>
        <v>-1.0184299844284221</v>
      </c>
      <c r="T272" s="52"/>
      <c r="U272" s="27"/>
      <c r="V272" s="187">
        <f t="shared" si="132"/>
        <v>5921</v>
      </c>
      <c r="W272" s="179">
        <f t="shared" si="133"/>
        <v>477.48099999999999</v>
      </c>
      <c r="Y272" s="210">
        <f t="shared" si="134"/>
        <v>-0.85641369379521304</v>
      </c>
      <c r="Z272" s="52"/>
      <c r="AA272" s="27"/>
      <c r="AB272" s="187">
        <f t="shared" si="135"/>
        <v>6117</v>
      </c>
      <c r="AC272" s="179">
        <f t="shared" si="136"/>
        <v>245.02500000000001</v>
      </c>
      <c r="AE272" s="210">
        <f t="shared" si="137"/>
        <v>-0.71702342955107534</v>
      </c>
      <c r="AF272" s="52"/>
      <c r="AG272" s="27"/>
      <c r="AH272" s="187">
        <f t="shared" si="138"/>
        <v>6187</v>
      </c>
      <c r="AI272" s="179">
        <f t="shared" si="139"/>
        <v>180.625</v>
      </c>
      <c r="AK272" s="210">
        <f t="shared" si="140"/>
        <v>-0.59470710774669278</v>
      </c>
      <c r="AL272" s="52"/>
      <c r="AM272" s="27"/>
      <c r="AN272" s="187">
        <f t="shared" si="141"/>
        <v>6226</v>
      </c>
      <c r="AO272" s="179">
        <f t="shared" si="142"/>
        <v>148.99600000000001</v>
      </c>
      <c r="AQ272" s="210">
        <f t="shared" si="143"/>
        <v>-0.48573470177246425</v>
      </c>
      <c r="AR272" s="52"/>
      <c r="AS272" s="27"/>
      <c r="AT272" s="187">
        <f t="shared" si="144"/>
        <v>6250</v>
      </c>
      <c r="AU272" s="179">
        <f t="shared" si="145"/>
        <v>131.04400000000001</v>
      </c>
      <c r="AW272" s="210">
        <f t="shared" si="146"/>
        <v>-0.38747901173838256</v>
      </c>
      <c r="AX272" s="52"/>
      <c r="AY272" s="27"/>
      <c r="AZ272" s="187">
        <f t="shared" si="147"/>
        <v>6267</v>
      </c>
      <c r="BA272" s="179">
        <f t="shared" si="148"/>
        <v>119.02500000000001</v>
      </c>
      <c r="BC272" s="210">
        <f t="shared" si="149"/>
        <v>-0.29801965311011275</v>
      </c>
      <c r="BD272" s="52"/>
      <c r="BE272" s="27"/>
      <c r="BF272" s="187">
        <f t="shared" si="150"/>
        <v>6280</v>
      </c>
      <c r="BG272" s="179">
        <f t="shared" si="151"/>
        <v>110.224</v>
      </c>
      <c r="BI272" s="210">
        <f t="shared" si="152"/>
        <v>-0.21591024672068976</v>
      </c>
      <c r="BJ272" s="52"/>
      <c r="BK272" s="27"/>
      <c r="BL272" s="187">
        <f t="shared" si="153"/>
        <v>6290</v>
      </c>
      <c r="BM272" s="179">
        <f t="shared" si="154"/>
        <v>103.684</v>
      </c>
    </row>
    <row r="273" spans="1:70" s="27" customFormat="1" ht="15" customHeight="1">
      <c r="A273" s="21">
        <f t="shared" si="155"/>
        <v>2012</v>
      </c>
      <c r="B273" s="176">
        <f t="shared" si="155"/>
        <v>6605</v>
      </c>
      <c r="C273" s="209">
        <f t="shared" si="124"/>
        <v>-0.20235433926419055</v>
      </c>
      <c r="D273" s="22">
        <v>19</v>
      </c>
      <c r="E273" s="52"/>
      <c r="H273" s="34"/>
      <c r="I273" s="179">
        <f t="shared" si="125"/>
        <v>6150</v>
      </c>
      <c r="J273" s="180">
        <f t="shared" si="126"/>
        <v>6.8887206661619986</v>
      </c>
      <c r="K273" s="179">
        <f t="shared" si="127"/>
        <v>207.02500000000001</v>
      </c>
      <c r="M273" s="210">
        <f t="shared" si="128"/>
        <v>-1.0943820360989793</v>
      </c>
      <c r="N273" s="52"/>
      <c r="P273" s="187">
        <f t="shared" si="129"/>
        <v>4461</v>
      </c>
      <c r="Q273" s="179">
        <f t="shared" si="130"/>
        <v>4596.7359999999999</v>
      </c>
      <c r="S273" s="210">
        <f t="shared" si="131"/>
        <v>-1.0144437071114103</v>
      </c>
      <c r="T273" s="52"/>
      <c r="V273" s="187">
        <f t="shared" si="132"/>
        <v>5642</v>
      </c>
      <c r="W273" s="179">
        <f t="shared" si="133"/>
        <v>927.36900000000003</v>
      </c>
      <c r="Y273" s="210">
        <f t="shared" si="134"/>
        <v>-0.85286467638263497</v>
      </c>
      <c r="Z273" s="52"/>
      <c r="AB273" s="187">
        <f t="shared" si="135"/>
        <v>5909</v>
      </c>
      <c r="AC273" s="179">
        <f t="shared" si="136"/>
        <v>484.416</v>
      </c>
      <c r="AE273" s="210">
        <f t="shared" si="137"/>
        <v>-0.71379801002142462</v>
      </c>
      <c r="AF273" s="52"/>
      <c r="AH273" s="187">
        <f t="shared" si="138"/>
        <v>6006</v>
      </c>
      <c r="AI273" s="179">
        <f t="shared" si="139"/>
        <v>358.80099999999999</v>
      </c>
      <c r="AK273" s="210">
        <f t="shared" si="140"/>
        <v>-0.59173084477254667</v>
      </c>
      <c r="AL273" s="52"/>
      <c r="AN273" s="187">
        <f t="shared" si="141"/>
        <v>6059</v>
      </c>
      <c r="AO273" s="179">
        <f t="shared" si="142"/>
        <v>298.11599999999999</v>
      </c>
      <c r="AQ273" s="210">
        <f t="shared" si="143"/>
        <v>-0.48295619128146278</v>
      </c>
      <c r="AR273" s="52"/>
      <c r="AT273" s="187">
        <f t="shared" si="144"/>
        <v>6093</v>
      </c>
      <c r="AU273" s="179">
        <f t="shared" si="145"/>
        <v>262.14400000000001</v>
      </c>
      <c r="AW273" s="210">
        <f t="shared" si="146"/>
        <v>-0.38486127005070514</v>
      </c>
      <c r="AX273" s="52"/>
      <c r="AZ273" s="187">
        <f t="shared" si="147"/>
        <v>6117</v>
      </c>
      <c r="BA273" s="179">
        <f t="shared" si="148"/>
        <v>238.14400000000001</v>
      </c>
      <c r="BC273" s="210">
        <f t="shared" si="149"/>
        <v>-0.29553518437515874</v>
      </c>
      <c r="BD273" s="52"/>
      <c r="BF273" s="187">
        <f t="shared" si="150"/>
        <v>6135</v>
      </c>
      <c r="BG273" s="179">
        <f t="shared" si="151"/>
        <v>220.9</v>
      </c>
      <c r="BI273" s="210">
        <f t="shared" si="152"/>
        <v>-0.2135380532205719</v>
      </c>
      <c r="BJ273" s="52"/>
      <c r="BL273" s="187">
        <f t="shared" si="153"/>
        <v>6149</v>
      </c>
      <c r="BM273" s="179">
        <f t="shared" si="154"/>
        <v>207.93600000000001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6598</v>
      </c>
      <c r="C274" s="212">
        <f t="shared" si="124"/>
        <v>-0.19999731743596591</v>
      </c>
      <c r="D274" s="31">
        <v>20</v>
      </c>
      <c r="E274" s="53"/>
      <c r="F274" s="32"/>
      <c r="G274" s="32"/>
      <c r="H274" s="80"/>
      <c r="I274" s="185">
        <f t="shared" si="125"/>
        <v>6010</v>
      </c>
      <c r="J274" s="186">
        <f t="shared" si="126"/>
        <v>8.9117914519551373</v>
      </c>
      <c r="K274" s="185">
        <f t="shared" si="127"/>
        <v>345.74400000000003</v>
      </c>
      <c r="M274" s="213">
        <f t="shared" si="128"/>
        <v>-1.0901606838782143</v>
      </c>
      <c r="N274" s="53"/>
      <c r="O274" s="32"/>
      <c r="P274" s="207">
        <f t="shared" si="129"/>
        <v>3896</v>
      </c>
      <c r="Q274" s="185">
        <f t="shared" si="130"/>
        <v>7300.8040000000001</v>
      </c>
      <c r="S274" s="213">
        <f t="shared" si="131"/>
        <v>-1.0104648491485979</v>
      </c>
      <c r="T274" s="53"/>
      <c r="U274" s="32"/>
      <c r="V274" s="207">
        <f t="shared" si="132"/>
        <v>5352</v>
      </c>
      <c r="W274" s="185">
        <f t="shared" si="133"/>
        <v>1552.5160000000001</v>
      </c>
      <c r="Y274" s="213">
        <f t="shared" si="134"/>
        <v>-0.84932071937576736</v>
      </c>
      <c r="Z274" s="53"/>
      <c r="AA274" s="32"/>
      <c r="AB274" s="207">
        <f t="shared" si="135"/>
        <v>5696</v>
      </c>
      <c r="AC274" s="185">
        <f t="shared" si="136"/>
        <v>813.60400000000004</v>
      </c>
      <c r="AE274" s="213">
        <f t="shared" si="137"/>
        <v>-0.71057614949290548</v>
      </c>
      <c r="AF274" s="53"/>
      <c r="AG274" s="32"/>
      <c r="AH274" s="207">
        <f t="shared" si="138"/>
        <v>5821</v>
      </c>
      <c r="AI274" s="185">
        <f t="shared" si="139"/>
        <v>603.72900000000004</v>
      </c>
      <c r="AK274" s="213">
        <f t="shared" si="140"/>
        <v>-0.58875712655407075</v>
      </c>
      <c r="AL274" s="53"/>
      <c r="AM274" s="32"/>
      <c r="AN274" s="207">
        <f t="shared" si="141"/>
        <v>5890</v>
      </c>
      <c r="AO274" s="185">
        <f t="shared" si="142"/>
        <v>501.26400000000001</v>
      </c>
      <c r="AQ274" s="213">
        <f t="shared" si="143"/>
        <v>-0.48017950841873652</v>
      </c>
      <c r="AR274" s="53"/>
      <c r="AS274" s="32"/>
      <c r="AT274" s="207">
        <f t="shared" si="144"/>
        <v>5935</v>
      </c>
      <c r="AU274" s="185">
        <f t="shared" si="145"/>
        <v>439.56900000000002</v>
      </c>
      <c r="AW274" s="213">
        <f t="shared" si="146"/>
        <v>-0.3822448303218493</v>
      </c>
      <c r="AX274" s="53"/>
      <c r="AY274" s="32"/>
      <c r="AZ274" s="207">
        <f t="shared" si="147"/>
        <v>5966</v>
      </c>
      <c r="BA274" s="185">
        <f t="shared" si="148"/>
        <v>399.42399999999998</v>
      </c>
      <c r="BC274" s="213">
        <f t="shared" si="149"/>
        <v>-0.29305162083752556</v>
      </c>
      <c r="BD274" s="53"/>
      <c r="BE274" s="32"/>
      <c r="BF274" s="207">
        <f t="shared" si="150"/>
        <v>5989</v>
      </c>
      <c r="BG274" s="185">
        <f t="shared" si="151"/>
        <v>370.88099999999997</v>
      </c>
      <c r="BI274" s="213">
        <f t="shared" si="152"/>
        <v>-0.21116645811862048</v>
      </c>
      <c r="BJ274" s="53"/>
      <c r="BK274" s="32"/>
      <c r="BL274" s="207">
        <f t="shared" si="153"/>
        <v>6007</v>
      </c>
      <c r="BM274" s="185">
        <f t="shared" si="154"/>
        <v>349.28100000000001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5869</v>
      </c>
      <c r="C275" s="54"/>
      <c r="D275" s="22">
        <v>21</v>
      </c>
      <c r="E275" s="55"/>
      <c r="F275" s="82"/>
      <c r="G275" s="27"/>
      <c r="H275" s="34"/>
      <c r="I275" s="179">
        <f t="shared" si="125"/>
        <v>5869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5728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5728</v>
      </c>
      <c r="J276" s="187"/>
      <c r="K276" s="187"/>
      <c r="M276" s="200" t="str">
        <f>E258</f>
        <v>max(y) =</v>
      </c>
      <c r="N276" s="200">
        <f>F258</f>
        <v>8815</v>
      </c>
      <c r="O276" s="200"/>
      <c r="P276" s="200"/>
      <c r="Q276" s="200"/>
      <c r="R276" s="200"/>
      <c r="S276" s="200" t="str">
        <f>M276</f>
        <v>max(y) =</v>
      </c>
      <c r="T276" s="200">
        <f>N276</f>
        <v>8815</v>
      </c>
      <c r="U276" s="200"/>
      <c r="V276" s="200"/>
      <c r="W276" s="200"/>
      <c r="X276" s="200"/>
      <c r="Y276" s="200" t="str">
        <f>S276</f>
        <v>max(y) =</v>
      </c>
      <c r="Z276" s="200">
        <f>T276</f>
        <v>8815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8815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8815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8815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8815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8815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8815</v>
      </c>
    </row>
    <row r="277" spans="1:70" ht="15" customHeight="1" thickTop="1">
      <c r="A277" s="21">
        <f t="shared" si="155"/>
        <v>2016</v>
      </c>
      <c r="B277" s="176">
        <f t="shared" si="156"/>
        <v>5587</v>
      </c>
      <c r="C277" s="54"/>
      <c r="D277" s="22">
        <v>23</v>
      </c>
      <c r="E277" s="200">
        <f>O257</f>
        <v>8816</v>
      </c>
      <c r="F277" s="203">
        <f>O265</f>
        <v>0.53147912480839954</v>
      </c>
      <c r="G277" s="345">
        <f>O266</f>
        <v>22730.190999999999</v>
      </c>
      <c r="H277" s="346"/>
      <c r="I277" s="179">
        <f t="shared" si="125"/>
        <v>5587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5447</v>
      </c>
      <c r="C278" s="54"/>
      <c r="D278" s="22">
        <v>24</v>
      </c>
      <c r="E278" s="200">
        <f>U257</f>
        <v>9000</v>
      </c>
      <c r="F278" s="203">
        <f>U265</f>
        <v>0.69163349007293873</v>
      </c>
      <c r="G278" s="345">
        <f>U266</f>
        <v>6004.5859999999993</v>
      </c>
      <c r="H278" s="346"/>
      <c r="I278" s="179">
        <f t="shared" si="125"/>
        <v>5447</v>
      </c>
      <c r="J278" s="187"/>
      <c r="K278" s="187"/>
      <c r="M278" s="200" t="s">
        <v>60</v>
      </c>
      <c r="N278" s="214">
        <v>420</v>
      </c>
      <c r="O278" s="200"/>
      <c r="P278" s="200"/>
      <c r="Q278" s="200"/>
      <c r="R278" s="200"/>
      <c r="S278" s="200" t="s">
        <v>60</v>
      </c>
      <c r="T278" s="200">
        <f>N278</f>
        <v>420</v>
      </c>
      <c r="U278" s="200"/>
      <c r="V278" s="200"/>
      <c r="W278" s="200"/>
      <c r="X278" s="200"/>
      <c r="Y278" s="200" t="s">
        <v>60</v>
      </c>
      <c r="Z278" s="200">
        <f>T278</f>
        <v>420</v>
      </c>
      <c r="AA278" s="200"/>
      <c r="AB278" s="200"/>
      <c r="AC278" s="200"/>
      <c r="AD278" s="200"/>
      <c r="AE278" s="200" t="s">
        <v>60</v>
      </c>
      <c r="AF278" s="200">
        <f>Z278</f>
        <v>420</v>
      </c>
      <c r="AG278" s="200"/>
      <c r="AH278" s="200"/>
      <c r="AI278" s="200"/>
      <c r="AJ278" s="200"/>
      <c r="AK278" s="200" t="s">
        <v>60</v>
      </c>
      <c r="AL278" s="200">
        <f>AF278</f>
        <v>420</v>
      </c>
      <c r="AM278" s="200"/>
      <c r="AN278" s="200"/>
      <c r="AO278" s="200"/>
      <c r="AP278" s="200"/>
      <c r="AQ278" s="200" t="s">
        <v>60</v>
      </c>
      <c r="AR278" s="200">
        <f>AL278</f>
        <v>420</v>
      </c>
      <c r="AS278" s="200"/>
      <c r="AT278" s="200"/>
      <c r="AU278" s="200"/>
      <c r="AV278" s="200"/>
      <c r="AW278" s="200" t="s">
        <v>60</v>
      </c>
      <c r="AX278" s="200">
        <f>AR278</f>
        <v>420</v>
      </c>
      <c r="AY278" s="200"/>
      <c r="AZ278" s="200"/>
      <c r="BA278" s="200"/>
      <c r="BB278" s="200"/>
      <c r="BC278" s="200" t="s">
        <v>60</v>
      </c>
      <c r="BD278" s="200">
        <f>AX278</f>
        <v>420</v>
      </c>
      <c r="BE278" s="200"/>
      <c r="BF278" s="200"/>
      <c r="BG278" s="200"/>
      <c r="BH278" s="200"/>
      <c r="BI278" s="200" t="s">
        <v>60</v>
      </c>
      <c r="BJ278" s="200">
        <f>BD278</f>
        <v>420</v>
      </c>
    </row>
    <row r="279" spans="1:70" ht="15" customHeight="1">
      <c r="A279" s="21">
        <f t="shared" si="155"/>
        <v>2018</v>
      </c>
      <c r="B279" s="176">
        <f t="shared" si="156"/>
        <v>5308</v>
      </c>
      <c r="C279" s="54"/>
      <c r="D279" s="22">
        <v>25</v>
      </c>
      <c r="E279" s="200">
        <f>AA257</f>
        <v>9420</v>
      </c>
      <c r="F279" s="203">
        <f>AA265</f>
        <v>0.75830875611978454</v>
      </c>
      <c r="G279" s="345">
        <f>AA266</f>
        <v>3697.0560000000005</v>
      </c>
      <c r="H279" s="346"/>
      <c r="I279" s="179">
        <f t="shared" si="125"/>
        <v>5308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5169</v>
      </c>
      <c r="C280" s="54"/>
      <c r="D280" s="22">
        <v>26</v>
      </c>
      <c r="E280" s="200">
        <f>AG257</f>
        <v>9840</v>
      </c>
      <c r="F280" s="203">
        <f>AG265</f>
        <v>0.78842552192279824</v>
      </c>
      <c r="G280" s="345">
        <f>AG266</f>
        <v>3002.9480000000003</v>
      </c>
      <c r="H280" s="346"/>
      <c r="I280" s="179">
        <f t="shared" si="125"/>
        <v>5169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5032</v>
      </c>
      <c r="C281" s="54"/>
      <c r="D281" s="22">
        <v>27</v>
      </c>
      <c r="E281" s="200">
        <f>AM257</f>
        <v>10260</v>
      </c>
      <c r="F281" s="203">
        <f>AM265</f>
        <v>0.80661852296116254</v>
      </c>
      <c r="G281" s="345">
        <f>AM266</f>
        <v>2651.3969999999999</v>
      </c>
      <c r="H281" s="346"/>
      <c r="I281" s="179">
        <f t="shared" si="125"/>
        <v>5032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4895</v>
      </c>
      <c r="C282" s="54"/>
      <c r="D282" s="22">
        <v>28</v>
      </c>
      <c r="E282" s="200">
        <f>AS257</f>
        <v>10680</v>
      </c>
      <c r="F282" s="203">
        <f>AS265</f>
        <v>0.81883830697930748</v>
      </c>
      <c r="G282" s="345">
        <f>AS266</f>
        <v>2438.7139999999999</v>
      </c>
      <c r="H282" s="346"/>
      <c r="I282" s="179">
        <f t="shared" si="125"/>
        <v>4895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4759</v>
      </c>
      <c r="C283" s="54"/>
      <c r="D283" s="22">
        <v>29</v>
      </c>
      <c r="E283" s="200">
        <f>AY257</f>
        <v>11100</v>
      </c>
      <c r="F283" s="203">
        <f>AY265</f>
        <v>0.82773499044302823</v>
      </c>
      <c r="G283" s="345">
        <f>AY266</f>
        <v>2294.6000000000004</v>
      </c>
      <c r="H283" s="346"/>
      <c r="I283" s="179">
        <f t="shared" si="125"/>
        <v>4759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4625</v>
      </c>
      <c r="C284" s="54"/>
      <c r="D284" s="22">
        <v>30</v>
      </c>
      <c r="E284" s="200">
        <f>BE257</f>
        <v>11520</v>
      </c>
      <c r="F284" s="203">
        <f>BE265</f>
        <v>0.83460520526980009</v>
      </c>
      <c r="G284" s="345">
        <f>BE266</f>
        <v>2188.9810000000002</v>
      </c>
      <c r="H284" s="346"/>
      <c r="I284" s="179">
        <f t="shared" si="125"/>
        <v>4625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4492</v>
      </c>
      <c r="C285" s="54"/>
      <c r="D285" s="22">
        <v>31</v>
      </c>
      <c r="E285" s="200">
        <f>BK257</f>
        <v>11940</v>
      </c>
      <c r="F285" s="203">
        <f>BK265</f>
        <v>0.83986607873903074</v>
      </c>
      <c r="G285" s="345">
        <f>BK266</f>
        <v>2110.7719999999999</v>
      </c>
      <c r="H285" s="346"/>
      <c r="I285" s="179">
        <f t="shared" si="125"/>
        <v>4492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4361</v>
      </c>
      <c r="C286" s="54"/>
      <c r="D286" s="22">
        <v>32</v>
      </c>
      <c r="E286" s="66"/>
      <c r="F286" s="203"/>
      <c r="G286" s="215"/>
      <c r="H286" s="34"/>
      <c r="I286" s="179">
        <f t="shared" si="125"/>
        <v>4361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4231</v>
      </c>
      <c r="C287" s="54"/>
      <c r="D287" s="22">
        <v>33</v>
      </c>
      <c r="E287" s="66"/>
      <c r="F287" s="203"/>
      <c r="G287" s="215"/>
      <c r="H287" s="34"/>
      <c r="I287" s="179">
        <f t="shared" si="125"/>
        <v>4231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4104</v>
      </c>
      <c r="C288" s="54"/>
      <c r="D288" s="22">
        <v>34</v>
      </c>
      <c r="E288" s="66"/>
      <c r="F288" s="203"/>
      <c r="G288" s="215"/>
      <c r="H288" s="34"/>
      <c r="I288" s="179">
        <f t="shared" si="125"/>
        <v>4104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3978</v>
      </c>
      <c r="C289" s="54"/>
      <c r="D289" s="22">
        <v>35</v>
      </c>
      <c r="E289" s="66"/>
      <c r="F289" s="203"/>
      <c r="G289" s="215"/>
      <c r="H289" s="34"/>
      <c r="I289" s="179">
        <f t="shared" si="125"/>
        <v>3978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3854</v>
      </c>
      <c r="C290" s="54"/>
      <c r="D290" s="22">
        <v>36</v>
      </c>
      <c r="E290" s="66"/>
      <c r="F290" s="203"/>
      <c r="G290" s="215"/>
      <c r="H290" s="34"/>
      <c r="I290" s="179">
        <f t="shared" si="125"/>
        <v>3854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3732</v>
      </c>
      <c r="C291" s="54"/>
      <c r="D291" s="22">
        <v>37</v>
      </c>
      <c r="E291" s="55"/>
      <c r="F291" s="82"/>
      <c r="G291" s="27"/>
      <c r="H291" s="34"/>
      <c r="I291" s="179">
        <f t="shared" si="125"/>
        <v>3732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3612</v>
      </c>
      <c r="C292" s="54"/>
      <c r="D292" s="22">
        <v>38</v>
      </c>
      <c r="E292" s="55"/>
      <c r="F292" s="82"/>
      <c r="G292" s="27"/>
      <c r="H292" s="34"/>
      <c r="I292" s="179">
        <f t="shared" si="125"/>
        <v>3612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3495</v>
      </c>
      <c r="C293" s="54"/>
      <c r="D293" s="22">
        <v>39</v>
      </c>
      <c r="E293" s="55"/>
      <c r="F293" s="82"/>
      <c r="G293" s="27"/>
      <c r="H293" s="34"/>
      <c r="I293" s="179">
        <f t="shared" si="125"/>
        <v>3495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3380</v>
      </c>
      <c r="C294" s="54"/>
      <c r="D294" s="22">
        <v>40</v>
      </c>
      <c r="E294" s="55"/>
      <c r="F294" s="82"/>
      <c r="G294" s="27"/>
      <c r="H294" s="34"/>
      <c r="I294" s="179">
        <f t="shared" si="125"/>
        <v>3380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3267</v>
      </c>
      <c r="C295" s="195"/>
      <c r="D295" s="35">
        <v>41</v>
      </c>
      <c r="E295" s="56"/>
      <c r="F295" s="84"/>
      <c r="G295" s="11"/>
      <c r="H295" s="37"/>
      <c r="I295" s="189">
        <f t="shared" si="125"/>
        <v>3267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3156</v>
      </c>
      <c r="C296" s="195"/>
      <c r="D296" s="35">
        <v>42</v>
      </c>
      <c r="E296" s="56"/>
      <c r="F296" s="84"/>
      <c r="G296" s="11"/>
      <c r="H296" s="37"/>
      <c r="I296" s="189">
        <f t="shared" si="125"/>
        <v>3156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0.80379992468537298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0.39892123272494473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0.61805296730936876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0.70279623721385032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0.74013593341246775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0.7623157044546317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0.77724165176866578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0.78814199083200609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0.79646772318065406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0.80294670450236794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8815</v>
      </c>
      <c r="C300" s="191">
        <f t="shared" ref="C300:C319" si="159">LN($F$302-B300)</f>
        <v>8.0662075680062646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8508</v>
      </c>
      <c r="J300" s="180">
        <f t="shared" ref="J300:J319" si="161">ABS(B300-I300)/B300*100</f>
        <v>3.4826999432785026</v>
      </c>
      <c r="K300" s="179">
        <f t="shared" ref="K300:K319" si="162">(B300-I300)^2/1000</f>
        <v>94.248999999999995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8735</v>
      </c>
      <c r="Q300" s="179">
        <f t="shared" ref="Q300:Q319" si="165">($B300-P300)^2/1000</f>
        <v>6.4</v>
      </c>
      <c r="S300" s="218">
        <f t="shared" ref="S300:S319" si="166">LN(U$302-$B300)</f>
        <v>5.2203558250783244</v>
      </c>
      <c r="T300" s="98" t="s">
        <v>63</v>
      </c>
      <c r="U300" s="57"/>
      <c r="V300" s="187">
        <f t="shared" ref="V300:V319" si="167">ROUND(U$302-U$307*U$308^$D300,$G$1)</f>
        <v>8554</v>
      </c>
      <c r="W300" s="179">
        <f t="shared" ref="W300:W319" si="168">($B300-V300)^2/1000</f>
        <v>68.120999999999995</v>
      </c>
      <c r="Y300" s="218">
        <f t="shared" ref="Y300:Y319" si="169">LN(AA$302-$B300)</f>
        <v>6.4052284580308418</v>
      </c>
      <c r="Z300" s="98" t="s">
        <v>63</v>
      </c>
      <c r="AA300" s="57"/>
      <c r="AB300" s="187">
        <f t="shared" ref="AB300:AB319" si="170">ROUND(AA$302-AA$307*AA$308^$D300,$G$1)</f>
        <v>8514</v>
      </c>
      <c r="AC300" s="179">
        <f t="shared" ref="AC300:AC319" si="171">($B300-AB300)^2/1000</f>
        <v>90.600999999999999</v>
      </c>
      <c r="AE300" s="218">
        <f t="shared" ref="AE300:AE319" si="172">LN(AG$302-$B300)</f>
        <v>6.932447891572509</v>
      </c>
      <c r="AF300" s="98" t="s">
        <v>63</v>
      </c>
      <c r="AG300" s="57"/>
      <c r="AH300" s="187">
        <f t="shared" ref="AH300:AH319" si="173">ROUND(AG$302-AG$307*AG$308^$D300,$G$1)</f>
        <v>8506</v>
      </c>
      <c r="AI300" s="179">
        <f t="shared" ref="AI300:AI319" si="174">($B300-AH300)^2/1000</f>
        <v>95.480999999999995</v>
      </c>
      <c r="AK300" s="218">
        <f t="shared" ref="AK300:AK319" si="175">LN(AM$302-$B300)</f>
        <v>7.2758646005465328</v>
      </c>
      <c r="AL300" s="98" t="s">
        <v>63</v>
      </c>
      <c r="AM300" s="57"/>
      <c r="AN300" s="187">
        <f t="shared" ref="AN300:AN319" si="176">ROUND(AM$302-AM$307*AM$308^$D300,$G$1)</f>
        <v>8504</v>
      </c>
      <c r="AO300" s="179">
        <f t="shared" ref="AO300:AO319" si="177">($B300-AN300)^2/1000</f>
        <v>96.721000000000004</v>
      </c>
      <c r="AQ300" s="218">
        <f t="shared" ref="AQ300:AQ319" si="178">LN(AS$302-$B300)</f>
        <v>7.5310163320779155</v>
      </c>
      <c r="AR300" s="98" t="s">
        <v>63</v>
      </c>
      <c r="AS300" s="57"/>
      <c r="AT300" s="187">
        <f t="shared" ref="AT300:AT319" si="179">ROUND(AS$302-AS$307*AS$308^$D300,$G$1)</f>
        <v>8504</v>
      </c>
      <c r="AU300" s="179">
        <f t="shared" ref="AU300:AU319" si="180">($B300-AT300)^2/1000</f>
        <v>96.721000000000004</v>
      </c>
      <c r="AW300" s="218">
        <f t="shared" ref="AW300:AW319" si="181">LN(AY$302-$B300)</f>
        <v>7.7341213033283047</v>
      </c>
      <c r="AX300" s="98" t="s">
        <v>63</v>
      </c>
      <c r="AY300" s="57"/>
      <c r="AZ300" s="187">
        <f t="shared" ref="AZ300:AZ319" si="182">ROUND(AY$302-AY$307*AY$308^$D300,$G$1)</f>
        <v>8505</v>
      </c>
      <c r="BA300" s="179">
        <f t="shared" ref="BA300:BA319" si="183">($B300-AZ300)^2/1000</f>
        <v>96.1</v>
      </c>
      <c r="BC300" s="218">
        <f t="shared" ref="BC300:BC319" si="184">LN(BE$302-$B300)</f>
        <v>7.9028571912805816</v>
      </c>
      <c r="BD300" s="98" t="s">
        <v>63</v>
      </c>
      <c r="BE300" s="57"/>
      <c r="BF300" s="187">
        <f t="shared" ref="BF300:BF319" si="185">ROUND(BE$302-BE$307*BE$308^$D300,$G$1)</f>
        <v>8507</v>
      </c>
      <c r="BG300" s="179">
        <f t="shared" ref="BG300:BG319" si="186">($B300-BF300)^2/1000</f>
        <v>94.864000000000004</v>
      </c>
      <c r="BI300" s="218">
        <f t="shared" ref="BI300:BI319" si="187">LN(BK$302-$B300)</f>
        <v>8.0471895621705016</v>
      </c>
      <c r="BJ300" s="98" t="s">
        <v>63</v>
      </c>
      <c r="BK300" s="57"/>
      <c r="BL300" s="187">
        <f t="shared" ref="BL300:BL319" si="188">ROUND(BK$302-BK$307*BK$308^$D300,$G$1)</f>
        <v>8508</v>
      </c>
      <c r="BM300" s="179">
        <f t="shared" ref="BM300:BM319" si="189">($B300-BL300)^2/1000</f>
        <v>94.248999999999995</v>
      </c>
    </row>
    <row r="301" spans="1:65" ht="15" customHeight="1">
      <c r="A301" s="21">
        <f t="shared" si="158"/>
        <v>1995</v>
      </c>
      <c r="B301" s="176">
        <f t="shared" si="158"/>
        <v>8808</v>
      </c>
      <c r="C301" s="191">
        <f t="shared" si="159"/>
        <v>8.068402958569699</v>
      </c>
      <c r="D301" s="22">
        <v>2</v>
      </c>
      <c r="E301" s="40" t="s">
        <v>64</v>
      </c>
      <c r="G301" s="23"/>
      <c r="H301" s="27"/>
      <c r="I301" s="179">
        <f t="shared" si="160"/>
        <v>8403</v>
      </c>
      <c r="J301" s="180">
        <f t="shared" si="161"/>
        <v>4.5980926430517712</v>
      </c>
      <c r="K301" s="179">
        <f t="shared" si="162"/>
        <v>164.02500000000001</v>
      </c>
      <c r="M301" s="218">
        <f t="shared" si="163"/>
        <v>2.0794415416798357</v>
      </c>
      <c r="N301" s="72" t="s">
        <v>64</v>
      </c>
      <c r="P301" s="187">
        <f t="shared" si="164"/>
        <v>8713</v>
      </c>
      <c r="Q301" s="179">
        <f t="shared" si="165"/>
        <v>9.0250000000000004</v>
      </c>
      <c r="S301" s="218">
        <f t="shared" si="166"/>
        <v>5.2574953720277815</v>
      </c>
      <c r="T301" s="72" t="s">
        <v>64</v>
      </c>
      <c r="V301" s="187">
        <f t="shared" si="167"/>
        <v>8498</v>
      </c>
      <c r="W301" s="179">
        <f t="shared" si="168"/>
        <v>96.1</v>
      </c>
      <c r="Y301" s="218">
        <f t="shared" si="169"/>
        <v>6.4167322825123261</v>
      </c>
      <c r="Z301" s="72" t="s">
        <v>64</v>
      </c>
      <c r="AB301" s="187">
        <f t="shared" si="170"/>
        <v>8440</v>
      </c>
      <c r="AC301" s="179">
        <f t="shared" si="171"/>
        <v>135.42400000000001</v>
      </c>
      <c r="AE301" s="218">
        <f t="shared" si="172"/>
        <v>6.9392539460415081</v>
      </c>
      <c r="AF301" s="72" t="s">
        <v>64</v>
      </c>
      <c r="AH301" s="187">
        <f t="shared" si="173"/>
        <v>8422</v>
      </c>
      <c r="AI301" s="179">
        <f t="shared" si="174"/>
        <v>148.99600000000001</v>
      </c>
      <c r="AK301" s="218">
        <f t="shared" si="175"/>
        <v>7.2806971953847412</v>
      </c>
      <c r="AL301" s="72" t="s">
        <v>64</v>
      </c>
      <c r="AN301" s="187">
        <f t="shared" si="176"/>
        <v>8414</v>
      </c>
      <c r="AO301" s="179">
        <f t="shared" si="177"/>
        <v>155.23599999999999</v>
      </c>
      <c r="AQ301" s="218">
        <f t="shared" si="178"/>
        <v>7.534762657037537</v>
      </c>
      <c r="AR301" s="72" t="s">
        <v>64</v>
      </c>
      <c r="AT301" s="187">
        <f t="shared" si="179"/>
        <v>8409</v>
      </c>
      <c r="AU301" s="179">
        <f t="shared" si="180"/>
        <v>159.20099999999999</v>
      </c>
      <c r="AW301" s="218">
        <f t="shared" si="181"/>
        <v>7.7371800778346298</v>
      </c>
      <c r="AX301" s="72" t="s">
        <v>64</v>
      </c>
      <c r="AZ301" s="187">
        <f t="shared" si="182"/>
        <v>8406</v>
      </c>
      <c r="BA301" s="179">
        <f t="shared" si="183"/>
        <v>161.60400000000001</v>
      </c>
      <c r="BC301" s="218">
        <f t="shared" si="184"/>
        <v>7.9054416490602861</v>
      </c>
      <c r="BD301" s="72" t="s">
        <v>64</v>
      </c>
      <c r="BF301" s="187">
        <f t="shared" si="185"/>
        <v>8404</v>
      </c>
      <c r="BG301" s="179">
        <f t="shared" si="186"/>
        <v>163.21600000000001</v>
      </c>
      <c r="BI301" s="218">
        <f t="shared" si="187"/>
        <v>8.0494270571106945</v>
      </c>
      <c r="BJ301" s="72" t="s">
        <v>64</v>
      </c>
      <c r="BL301" s="187">
        <f t="shared" si="188"/>
        <v>8403</v>
      </c>
      <c r="BM301" s="179">
        <f t="shared" si="189"/>
        <v>164.02500000000001</v>
      </c>
    </row>
    <row r="302" spans="1:65" ht="15" customHeight="1">
      <c r="A302" s="21">
        <f t="shared" si="158"/>
        <v>1996</v>
      </c>
      <c r="B302" s="176">
        <f t="shared" si="158"/>
        <v>8503</v>
      </c>
      <c r="C302" s="191">
        <f t="shared" si="159"/>
        <v>8.1596607370633762</v>
      </c>
      <c r="D302" s="22">
        <v>3</v>
      </c>
      <c r="E302" s="99" t="s">
        <v>65</v>
      </c>
      <c r="F302" s="243">
        <v>12000</v>
      </c>
      <c r="G302" s="23"/>
      <c r="H302" s="27"/>
      <c r="I302" s="179">
        <f t="shared" si="160"/>
        <v>8295</v>
      </c>
      <c r="J302" s="180">
        <f t="shared" si="161"/>
        <v>2.4461954604257321</v>
      </c>
      <c r="K302" s="179">
        <f t="shared" si="162"/>
        <v>43.264000000000003</v>
      </c>
      <c r="M302" s="218">
        <f t="shared" si="163"/>
        <v>5.7462031905401529</v>
      </c>
      <c r="N302" s="97" t="s">
        <v>65</v>
      </c>
      <c r="O302" s="201">
        <f>ROUNDDOWN(O258,0)+1</f>
        <v>8816</v>
      </c>
      <c r="P302" s="187">
        <f t="shared" si="164"/>
        <v>8685</v>
      </c>
      <c r="Q302" s="179">
        <f t="shared" si="165"/>
        <v>33.124000000000002</v>
      </c>
      <c r="S302" s="218">
        <f t="shared" si="166"/>
        <v>6.2085900260966289</v>
      </c>
      <c r="T302" s="97" t="s">
        <v>65</v>
      </c>
      <c r="U302" s="201">
        <f>ROUNDDOWN(U258,-T323)+10^T323</f>
        <v>9000</v>
      </c>
      <c r="V302" s="187">
        <f t="shared" si="167"/>
        <v>8436</v>
      </c>
      <c r="W302" s="179">
        <f t="shared" si="168"/>
        <v>4.4889999999999999</v>
      </c>
      <c r="Y302" s="218">
        <f t="shared" si="169"/>
        <v>6.8211074722564646</v>
      </c>
      <c r="Z302" s="97" t="s">
        <v>65</v>
      </c>
      <c r="AA302" s="201">
        <f>U302+Z324</f>
        <v>9420</v>
      </c>
      <c r="AB302" s="187">
        <f t="shared" si="170"/>
        <v>8360</v>
      </c>
      <c r="AC302" s="179">
        <f t="shared" si="171"/>
        <v>20.449000000000002</v>
      </c>
      <c r="AE302" s="218">
        <f t="shared" si="172"/>
        <v>7.1981835771019433</v>
      </c>
      <c r="AF302" s="97" t="s">
        <v>65</v>
      </c>
      <c r="AG302" s="201">
        <f>AA302+AF324</f>
        <v>9840</v>
      </c>
      <c r="AH302" s="187">
        <f t="shared" si="173"/>
        <v>8333</v>
      </c>
      <c r="AI302" s="179">
        <f t="shared" si="174"/>
        <v>28.9</v>
      </c>
      <c r="AK302" s="218">
        <f t="shared" si="175"/>
        <v>7.4713630881870969</v>
      </c>
      <c r="AL302" s="97" t="s">
        <v>65</v>
      </c>
      <c r="AM302" s="201">
        <f>AG302+AL324</f>
        <v>10260</v>
      </c>
      <c r="AN302" s="187">
        <f t="shared" si="176"/>
        <v>8318</v>
      </c>
      <c r="AO302" s="179">
        <f t="shared" si="177"/>
        <v>34.225000000000001</v>
      </c>
      <c r="AQ302" s="218">
        <f t="shared" si="178"/>
        <v>7.6857030612345474</v>
      </c>
      <c r="AR302" s="97" t="s">
        <v>65</v>
      </c>
      <c r="AS302" s="201">
        <f>AM302+AR324</f>
        <v>10680</v>
      </c>
      <c r="AT302" s="187">
        <f t="shared" si="179"/>
        <v>8309</v>
      </c>
      <c r="AU302" s="179">
        <f t="shared" si="180"/>
        <v>37.636000000000003</v>
      </c>
      <c r="AW302" s="218">
        <f t="shared" si="181"/>
        <v>7.8621122116627484</v>
      </c>
      <c r="AX302" s="97" t="s">
        <v>65</v>
      </c>
      <c r="AY302" s="201">
        <f>AS302+AX324</f>
        <v>11100</v>
      </c>
      <c r="AZ302" s="187">
        <f t="shared" si="182"/>
        <v>8303</v>
      </c>
      <c r="BA302" s="179">
        <f t="shared" si="183"/>
        <v>40</v>
      </c>
      <c r="BC302" s="218">
        <f t="shared" si="184"/>
        <v>8.0120182391590617</v>
      </c>
      <c r="BD302" s="97" t="s">
        <v>65</v>
      </c>
      <c r="BE302" s="201">
        <f>AY302+BD324</f>
        <v>11520</v>
      </c>
      <c r="BF302" s="187">
        <f t="shared" si="185"/>
        <v>8299</v>
      </c>
      <c r="BG302" s="179">
        <f t="shared" si="186"/>
        <v>41.616</v>
      </c>
      <c r="BI302" s="218">
        <f t="shared" si="187"/>
        <v>8.1423542768498347</v>
      </c>
      <c r="BJ302" s="97" t="s">
        <v>65</v>
      </c>
      <c r="BK302" s="201">
        <f>BE302+BJ324</f>
        <v>11940</v>
      </c>
      <c r="BL302" s="187">
        <f t="shared" si="188"/>
        <v>8295</v>
      </c>
      <c r="BM302" s="179">
        <f t="shared" si="189"/>
        <v>43.264000000000003</v>
      </c>
    </row>
    <row r="303" spans="1:65" ht="15" customHeight="1">
      <c r="A303" s="21">
        <f t="shared" si="158"/>
        <v>1997</v>
      </c>
      <c r="B303" s="176">
        <f t="shared" si="158"/>
        <v>8249</v>
      </c>
      <c r="C303" s="191">
        <f t="shared" si="159"/>
        <v>8.2297777500818867</v>
      </c>
      <c r="D303" s="22">
        <v>4</v>
      </c>
      <c r="G303" s="23"/>
      <c r="H303" s="27"/>
      <c r="I303" s="179">
        <f t="shared" si="160"/>
        <v>8183</v>
      </c>
      <c r="J303" s="180">
        <f t="shared" si="161"/>
        <v>0.80009698145229713</v>
      </c>
      <c r="K303" s="179">
        <f t="shared" si="162"/>
        <v>4.3559999999999999</v>
      </c>
      <c r="M303" s="218">
        <f t="shared" si="163"/>
        <v>6.3403593037277517</v>
      </c>
      <c r="P303" s="187">
        <f t="shared" si="164"/>
        <v>8649</v>
      </c>
      <c r="Q303" s="179">
        <f t="shared" si="165"/>
        <v>160</v>
      </c>
      <c r="S303" s="218">
        <f t="shared" si="166"/>
        <v>6.6214056517641344</v>
      </c>
      <c r="V303" s="187">
        <f t="shared" si="167"/>
        <v>8365</v>
      </c>
      <c r="W303" s="179">
        <f t="shared" si="168"/>
        <v>13.456</v>
      </c>
      <c r="Y303" s="218">
        <f t="shared" si="169"/>
        <v>7.0656133635977172</v>
      </c>
      <c r="AB303" s="187">
        <f t="shared" si="170"/>
        <v>8273</v>
      </c>
      <c r="AC303" s="179">
        <f t="shared" si="171"/>
        <v>0.57599999999999996</v>
      </c>
      <c r="AE303" s="218">
        <f t="shared" si="172"/>
        <v>7.3721180283377867</v>
      </c>
      <c r="AH303" s="187">
        <f t="shared" si="173"/>
        <v>8238</v>
      </c>
      <c r="AI303" s="179">
        <f t="shared" si="174"/>
        <v>0.121</v>
      </c>
      <c r="AK303" s="218">
        <f t="shared" si="175"/>
        <v>7.6063873897726522</v>
      </c>
      <c r="AN303" s="187">
        <f t="shared" si="176"/>
        <v>8218</v>
      </c>
      <c r="AO303" s="179">
        <f t="shared" si="177"/>
        <v>0.96099999999999997</v>
      </c>
      <c r="AQ303" s="218">
        <f t="shared" si="178"/>
        <v>7.7960579743161231</v>
      </c>
      <c r="AT303" s="187">
        <f t="shared" si="179"/>
        <v>8205</v>
      </c>
      <c r="AU303" s="179">
        <f t="shared" si="180"/>
        <v>1.9359999999999999</v>
      </c>
      <c r="AW303" s="218">
        <f t="shared" si="181"/>
        <v>7.9554250889126719</v>
      </c>
      <c r="AZ303" s="187">
        <f t="shared" si="182"/>
        <v>8196</v>
      </c>
      <c r="BA303" s="179">
        <f t="shared" si="183"/>
        <v>2.8090000000000002</v>
      </c>
      <c r="BC303" s="218">
        <f t="shared" si="184"/>
        <v>8.0928510275383836</v>
      </c>
      <c r="BF303" s="187">
        <f t="shared" si="185"/>
        <v>8189</v>
      </c>
      <c r="BG303" s="179">
        <f t="shared" si="186"/>
        <v>3.6</v>
      </c>
      <c r="BI303" s="218">
        <f t="shared" si="187"/>
        <v>8.2136527030299984</v>
      </c>
      <c r="BL303" s="187">
        <f t="shared" si="188"/>
        <v>8184</v>
      </c>
      <c r="BM303" s="179">
        <f t="shared" si="189"/>
        <v>4.2249999999999996</v>
      </c>
    </row>
    <row r="304" spans="1:65" ht="15" customHeight="1">
      <c r="A304" s="21">
        <f t="shared" si="158"/>
        <v>1998</v>
      </c>
      <c r="B304" s="176">
        <f t="shared" si="158"/>
        <v>8174</v>
      </c>
      <c r="C304" s="191">
        <f t="shared" si="159"/>
        <v>8.249575150000199</v>
      </c>
      <c r="D304" s="22">
        <v>5</v>
      </c>
      <c r="E304" s="99" t="s">
        <v>66</v>
      </c>
      <c r="F304" s="42">
        <f>INDEX(LINEST(C300:C319,D300:D319),2)</f>
        <v>8.1286226612369141</v>
      </c>
      <c r="G304" s="23"/>
      <c r="H304" s="27"/>
      <c r="I304" s="179">
        <f t="shared" si="160"/>
        <v>8069</v>
      </c>
      <c r="J304" s="180">
        <f t="shared" si="161"/>
        <v>1.2845608025446538</v>
      </c>
      <c r="K304" s="179">
        <f t="shared" si="162"/>
        <v>11.025</v>
      </c>
      <c r="M304" s="218">
        <f t="shared" si="163"/>
        <v>6.4645883036899612</v>
      </c>
      <c r="N304" s="97" t="s">
        <v>66</v>
      </c>
      <c r="O304" s="42">
        <f>INDEX(LINEST(M300:M319,$D300:$D319),2)</f>
        <v>4.1557483939700628</v>
      </c>
      <c r="P304" s="187">
        <f t="shared" si="164"/>
        <v>8604</v>
      </c>
      <c r="Q304" s="179">
        <f t="shared" si="165"/>
        <v>184.9</v>
      </c>
      <c r="S304" s="218">
        <f t="shared" si="166"/>
        <v>6.7165947735209777</v>
      </c>
      <c r="T304" s="97" t="s">
        <v>66</v>
      </c>
      <c r="U304" s="42">
        <f>INDEX(LINEST(S300:S319,$D300:$D319),2)</f>
        <v>5.9817445112795653</v>
      </c>
      <c r="V304" s="187">
        <f t="shared" si="167"/>
        <v>8286</v>
      </c>
      <c r="W304" s="179">
        <f t="shared" si="168"/>
        <v>12.544</v>
      </c>
      <c r="Y304" s="218">
        <f t="shared" si="169"/>
        <v>7.1276936993473985</v>
      </c>
      <c r="Z304" s="97" t="s">
        <v>66</v>
      </c>
      <c r="AA304" s="42">
        <f>INDEX(LINEST(Y300:Y319,$D300:$D319),2)</f>
        <v>6.7309566984872991</v>
      </c>
      <c r="AB304" s="187">
        <f t="shared" si="170"/>
        <v>8180</v>
      </c>
      <c r="AC304" s="179">
        <f t="shared" si="171"/>
        <v>3.5999999999999997E-2</v>
      </c>
      <c r="AE304" s="218">
        <f t="shared" si="172"/>
        <v>7.4181808227267876</v>
      </c>
      <c r="AF304" s="97" t="s">
        <v>66</v>
      </c>
      <c r="AG304" s="42">
        <f>INDEX(LINEST(AE300:AE319,$D300:$D319),2)</f>
        <v>7.1351995869816438</v>
      </c>
      <c r="AH304" s="187">
        <f t="shared" si="173"/>
        <v>8138</v>
      </c>
      <c r="AI304" s="179">
        <f t="shared" si="174"/>
        <v>1.296</v>
      </c>
      <c r="AK304" s="218">
        <f t="shared" si="175"/>
        <v>7.643003635560718</v>
      </c>
      <c r="AL304" s="97" t="s">
        <v>66</v>
      </c>
      <c r="AM304" s="42">
        <f>INDEX(LINEST(AK300:AK319,$D300:$D319),2)</f>
        <v>7.4204783251615698</v>
      </c>
      <c r="AN304" s="187">
        <f t="shared" si="176"/>
        <v>8113</v>
      </c>
      <c r="AO304" s="179">
        <f t="shared" si="177"/>
        <v>3.7210000000000001</v>
      </c>
      <c r="AQ304" s="218">
        <f t="shared" si="178"/>
        <v>7.8264431354560138</v>
      </c>
      <c r="AR304" s="97" t="s">
        <v>66</v>
      </c>
      <c r="AS304" s="42">
        <f>INDEX(LINEST(AQ300:AQ319,$D300:$D319),2)</f>
        <v>7.6421406846651463</v>
      </c>
      <c r="AT304" s="187">
        <f t="shared" si="179"/>
        <v>8097</v>
      </c>
      <c r="AU304" s="179">
        <f t="shared" si="180"/>
        <v>5.9290000000000003</v>
      </c>
      <c r="AW304" s="218">
        <f t="shared" si="181"/>
        <v>7.9813915815800698</v>
      </c>
      <c r="AX304" s="97" t="s">
        <v>66</v>
      </c>
      <c r="AY304" s="42">
        <f>INDEX(LINEST(AW300:AW319,$D300:$D319),2)</f>
        <v>7.8236824478087152</v>
      </c>
      <c r="AZ304" s="187">
        <f t="shared" si="182"/>
        <v>8085</v>
      </c>
      <c r="BA304" s="179">
        <f t="shared" si="183"/>
        <v>7.9210000000000003</v>
      </c>
      <c r="BC304" s="218">
        <f t="shared" si="184"/>
        <v>8.1155208815467699</v>
      </c>
      <c r="BD304" s="97" t="s">
        <v>66</v>
      </c>
      <c r="BE304" s="42">
        <f>INDEX(LINEST(BC300:BC319,$D300:$D319),2)</f>
        <v>7.9774840917010783</v>
      </c>
      <c r="BF304" s="187">
        <f t="shared" si="185"/>
        <v>8076</v>
      </c>
      <c r="BG304" s="179">
        <f t="shared" si="186"/>
        <v>9.6039999999999992</v>
      </c>
      <c r="BI304" s="218">
        <f t="shared" si="187"/>
        <v>8.233768709217097</v>
      </c>
      <c r="BJ304" s="97" t="s">
        <v>66</v>
      </c>
      <c r="BK304" s="42">
        <f>INDEX(LINEST(BI300:BI319,$D300:$D319),2)</f>
        <v>8.1109222675907588</v>
      </c>
      <c r="BL304" s="187">
        <f t="shared" si="188"/>
        <v>8069</v>
      </c>
      <c r="BM304" s="179">
        <f t="shared" si="189"/>
        <v>11.025</v>
      </c>
    </row>
    <row r="305" spans="1:65" ht="15" customHeight="1">
      <c r="A305" s="21">
        <f t="shared" si="158"/>
        <v>1999</v>
      </c>
      <c r="B305" s="176">
        <f t="shared" si="158"/>
        <v>7979</v>
      </c>
      <c r="C305" s="191">
        <f t="shared" si="159"/>
        <v>8.2992859068972749</v>
      </c>
      <c r="D305" s="22">
        <v>6</v>
      </c>
      <c r="E305" s="99" t="s">
        <v>67</v>
      </c>
      <c r="F305" s="42">
        <f>INDEX(LINEST(C300:C319,D300:D319),1)</f>
        <v>2.9624705332541367E-2</v>
      </c>
      <c r="G305" s="27"/>
      <c r="H305" s="27"/>
      <c r="I305" s="179">
        <f t="shared" si="160"/>
        <v>7950</v>
      </c>
      <c r="J305" s="180">
        <f t="shared" si="161"/>
        <v>0.36345406692567994</v>
      </c>
      <c r="K305" s="179">
        <f t="shared" si="162"/>
        <v>0.84099999999999997</v>
      </c>
      <c r="M305" s="218">
        <f t="shared" si="163"/>
        <v>6.7298240704894754</v>
      </c>
      <c r="N305" s="97" t="s">
        <v>67</v>
      </c>
      <c r="O305" s="42">
        <f>INDEX(LINEST(M300:M319,$D300:$D319),1)</f>
        <v>0.24009864158130084</v>
      </c>
      <c r="P305" s="187">
        <f t="shared" si="164"/>
        <v>8547</v>
      </c>
      <c r="Q305" s="179">
        <f t="shared" si="165"/>
        <v>322.62400000000002</v>
      </c>
      <c r="S305" s="218">
        <f t="shared" si="166"/>
        <v>6.9285378181646653</v>
      </c>
      <c r="T305" s="97" t="s">
        <v>67</v>
      </c>
      <c r="U305" s="42">
        <f>INDEX(LINEST(S300:S319,$D300:$D319),1)</f>
        <v>0.11795383164829489</v>
      </c>
      <c r="V305" s="187">
        <f t="shared" si="167"/>
        <v>8196</v>
      </c>
      <c r="W305" s="179">
        <f t="shared" si="168"/>
        <v>47.088999999999999</v>
      </c>
      <c r="Y305" s="218">
        <f t="shared" si="169"/>
        <v>7.2730925959995218</v>
      </c>
      <c r="Z305" s="97" t="s">
        <v>67</v>
      </c>
      <c r="AA305" s="42">
        <f>INDEX(LINEST(Y300:Y319,$D300:$D319),1)</f>
        <v>7.8428327418752067E-2</v>
      </c>
      <c r="AB305" s="187">
        <f t="shared" si="170"/>
        <v>8079</v>
      </c>
      <c r="AC305" s="179">
        <f t="shared" si="171"/>
        <v>10</v>
      </c>
      <c r="AE305" s="218">
        <f t="shared" si="172"/>
        <v>7.5288692566422508</v>
      </c>
      <c r="AF305" s="97" t="s">
        <v>67</v>
      </c>
      <c r="AG305" s="42">
        <f>INDEX(LINEST(AE300:AE319,$D300:$D319),1)</f>
        <v>6.093052867286277E-2</v>
      </c>
      <c r="AH305" s="187">
        <f t="shared" si="173"/>
        <v>8031</v>
      </c>
      <c r="AI305" s="179">
        <f t="shared" si="174"/>
        <v>2.7040000000000002</v>
      </c>
      <c r="AK305" s="218">
        <f t="shared" si="175"/>
        <v>7.7323692222843876</v>
      </c>
      <c r="AL305" s="97" t="s">
        <v>67</v>
      </c>
      <c r="AM305" s="42">
        <f>INDEX(LINEST(AK300:AK319,$D300:$D319),1)</f>
        <v>5.0259940889914451E-2</v>
      </c>
      <c r="AN305" s="187">
        <f t="shared" si="176"/>
        <v>8002</v>
      </c>
      <c r="AO305" s="179">
        <f t="shared" si="177"/>
        <v>0.52900000000000003</v>
      </c>
      <c r="AQ305" s="218">
        <f t="shared" si="178"/>
        <v>7.9013773537926157</v>
      </c>
      <c r="AR305" s="97" t="s">
        <v>67</v>
      </c>
      <c r="AS305" s="42">
        <f>INDEX(LINEST(AQ300:AQ319,$D300:$D319),1)</f>
        <v>4.2921828008038253E-2</v>
      </c>
      <c r="AT305" s="187">
        <f t="shared" si="179"/>
        <v>7984</v>
      </c>
      <c r="AU305" s="179">
        <f t="shared" si="180"/>
        <v>2.5000000000000001E-2</v>
      </c>
      <c r="AW305" s="218">
        <f t="shared" si="181"/>
        <v>8.0459087422707789</v>
      </c>
      <c r="AX305" s="97" t="s">
        <v>67</v>
      </c>
      <c r="AY305" s="42">
        <f>INDEX(LINEST(AW300:AW319,$D300:$D319),1)</f>
        <v>3.7519116924409041E-2</v>
      </c>
      <c r="AZ305" s="187">
        <f t="shared" si="182"/>
        <v>7970</v>
      </c>
      <c r="BA305" s="179">
        <f t="shared" si="183"/>
        <v>8.1000000000000003E-2</v>
      </c>
      <c r="BC305" s="218">
        <f t="shared" si="184"/>
        <v>8.1721644521119039</v>
      </c>
      <c r="BD305" s="97" t="s">
        <v>67</v>
      </c>
      <c r="BE305" s="42">
        <f>INDEX(LINEST(BC300:BC319,$D300:$D319),1)</f>
        <v>3.3357024675730214E-2</v>
      </c>
      <c r="BF305" s="187">
        <f t="shared" si="185"/>
        <v>7960</v>
      </c>
      <c r="BG305" s="179">
        <f t="shared" si="186"/>
        <v>0.36099999999999999</v>
      </c>
      <c r="BI305" s="218">
        <f t="shared" si="187"/>
        <v>8.2842517976219163</v>
      </c>
      <c r="BJ305" s="97" t="s">
        <v>67</v>
      </c>
      <c r="BK305" s="42">
        <f>INDEX(LINEST(BI300:BI319,$D300:$D319),1)</f>
        <v>3.0043939243517281E-2</v>
      </c>
      <c r="BL305" s="187">
        <f t="shared" si="188"/>
        <v>7951</v>
      </c>
      <c r="BM305" s="179">
        <f t="shared" si="189"/>
        <v>0.78400000000000003</v>
      </c>
    </row>
    <row r="306" spans="1:65" ht="15" customHeight="1">
      <c r="A306" s="21">
        <f t="shared" si="158"/>
        <v>2000</v>
      </c>
      <c r="B306" s="176">
        <f t="shared" si="158"/>
        <v>7689</v>
      </c>
      <c r="C306" s="191">
        <f t="shared" si="159"/>
        <v>8.3689251747471349</v>
      </c>
      <c r="D306" s="22">
        <v>7</v>
      </c>
      <c r="G306" s="27"/>
      <c r="H306" s="27"/>
      <c r="I306" s="179">
        <f t="shared" si="160"/>
        <v>7829</v>
      </c>
      <c r="J306" s="180">
        <f t="shared" si="161"/>
        <v>1.820782936662765</v>
      </c>
      <c r="K306" s="179">
        <f t="shared" si="162"/>
        <v>19.600000000000001</v>
      </c>
      <c r="M306" s="218">
        <f t="shared" si="163"/>
        <v>7.0273145140397766</v>
      </c>
      <c r="P306" s="187">
        <f t="shared" si="164"/>
        <v>8473</v>
      </c>
      <c r="Q306" s="179">
        <f t="shared" si="165"/>
        <v>614.65599999999995</v>
      </c>
      <c r="S306" s="218">
        <f t="shared" si="166"/>
        <v>7.1785454837636999</v>
      </c>
      <c r="V306" s="187">
        <f t="shared" si="167"/>
        <v>8095</v>
      </c>
      <c r="W306" s="179">
        <f t="shared" si="168"/>
        <v>164.83600000000001</v>
      </c>
      <c r="Y306" s="218">
        <f t="shared" si="169"/>
        <v>7.4564545551762089</v>
      </c>
      <c r="AB306" s="187">
        <f t="shared" si="170"/>
        <v>7969</v>
      </c>
      <c r="AC306" s="179">
        <f t="shared" si="171"/>
        <v>78.400000000000006</v>
      </c>
      <c r="AE306" s="218">
        <f t="shared" si="172"/>
        <v>7.6736881292677301</v>
      </c>
      <c r="AH306" s="187">
        <f t="shared" si="173"/>
        <v>7917</v>
      </c>
      <c r="AI306" s="179">
        <f t="shared" si="174"/>
        <v>51.984000000000002</v>
      </c>
      <c r="AK306" s="218">
        <f t="shared" si="175"/>
        <v>7.8520502072658891</v>
      </c>
      <c r="AN306" s="187">
        <f t="shared" si="176"/>
        <v>7886</v>
      </c>
      <c r="AO306" s="179">
        <f t="shared" si="177"/>
        <v>38.808999999999997</v>
      </c>
      <c r="AQ306" s="218">
        <f t="shared" si="178"/>
        <v>8.0033630586299473</v>
      </c>
      <c r="AT306" s="187">
        <f t="shared" si="179"/>
        <v>7865</v>
      </c>
      <c r="AU306" s="179">
        <f t="shared" si="180"/>
        <v>30.975999999999999</v>
      </c>
      <c r="AW306" s="218">
        <f t="shared" si="181"/>
        <v>8.1347607824186454</v>
      </c>
      <c r="AZ306" s="187">
        <f t="shared" si="182"/>
        <v>7850</v>
      </c>
      <c r="BA306" s="179">
        <f t="shared" si="183"/>
        <v>25.920999999999999</v>
      </c>
      <c r="BC306" s="218">
        <f t="shared" si="184"/>
        <v>8.2508811447006494</v>
      </c>
      <c r="BF306" s="187">
        <f t="shared" si="185"/>
        <v>7839</v>
      </c>
      <c r="BG306" s="179">
        <f t="shared" si="186"/>
        <v>22.5</v>
      </c>
      <c r="BI306" s="218">
        <f t="shared" si="187"/>
        <v>8.3549095283587906</v>
      </c>
      <c r="BL306" s="187">
        <f t="shared" si="188"/>
        <v>7830</v>
      </c>
      <c r="BM306" s="179">
        <f t="shared" si="189"/>
        <v>19.881</v>
      </c>
    </row>
    <row r="307" spans="1:65" ht="15" customHeight="1">
      <c r="A307" s="21">
        <f t="shared" si="158"/>
        <v>2001</v>
      </c>
      <c r="B307" s="176">
        <f t="shared" si="158"/>
        <v>7402</v>
      </c>
      <c r="C307" s="191">
        <f t="shared" si="159"/>
        <v>8.433376705323127</v>
      </c>
      <c r="D307" s="22">
        <v>8</v>
      </c>
      <c r="E307" s="99" t="s">
        <v>29</v>
      </c>
      <c r="F307" s="240">
        <f>EXP(F304)</f>
        <v>3390.1269947022483</v>
      </c>
      <c r="G307" s="27"/>
      <c r="H307" s="27"/>
      <c r="I307" s="179">
        <f t="shared" si="160"/>
        <v>7703</v>
      </c>
      <c r="J307" s="180">
        <f t="shared" si="161"/>
        <v>4.0664685220210748</v>
      </c>
      <c r="K307" s="179">
        <f t="shared" si="162"/>
        <v>90.600999999999999</v>
      </c>
      <c r="M307" s="218">
        <f t="shared" si="163"/>
        <v>7.2541778464565176</v>
      </c>
      <c r="N307" s="97" t="s">
        <v>29</v>
      </c>
      <c r="O307" s="201">
        <f>EXP(O304)</f>
        <v>63.799693991646393</v>
      </c>
      <c r="P307" s="187">
        <f t="shared" si="164"/>
        <v>8380</v>
      </c>
      <c r="Q307" s="179">
        <f t="shared" si="165"/>
        <v>956.48400000000004</v>
      </c>
      <c r="S307" s="218">
        <f t="shared" si="166"/>
        <v>7.37650812632622</v>
      </c>
      <c r="T307" s="97" t="s">
        <v>29</v>
      </c>
      <c r="U307" s="201">
        <f>EXP(U304)</f>
        <v>396.13082041373718</v>
      </c>
      <c r="V307" s="187">
        <f t="shared" si="167"/>
        <v>7982</v>
      </c>
      <c r="W307" s="179">
        <f t="shared" si="168"/>
        <v>336.4</v>
      </c>
      <c r="Y307" s="218">
        <f t="shared" si="169"/>
        <v>7.6098622009135539</v>
      </c>
      <c r="Z307" s="97" t="s">
        <v>29</v>
      </c>
      <c r="AA307" s="201">
        <f>EXP(AA304)</f>
        <v>837.94854670805455</v>
      </c>
      <c r="AB307" s="187">
        <f t="shared" si="170"/>
        <v>7851</v>
      </c>
      <c r="AC307" s="179">
        <f t="shared" si="171"/>
        <v>201.601</v>
      </c>
      <c r="AE307" s="218">
        <f t="shared" si="172"/>
        <v>7.7989333100412166</v>
      </c>
      <c r="AF307" s="97" t="s">
        <v>29</v>
      </c>
      <c r="AG307" s="201">
        <f>EXP(AG304)</f>
        <v>1255.3875227647011</v>
      </c>
      <c r="AH307" s="187">
        <f t="shared" si="173"/>
        <v>7796</v>
      </c>
      <c r="AI307" s="179">
        <f t="shared" si="174"/>
        <v>155.23599999999999</v>
      </c>
      <c r="AK307" s="218">
        <f t="shared" si="175"/>
        <v>7.9578773584898128</v>
      </c>
      <c r="AL307" s="97" t="s">
        <v>29</v>
      </c>
      <c r="AM307" s="201">
        <f>EXP(AM304)</f>
        <v>1669.8320394306838</v>
      </c>
      <c r="AN307" s="187">
        <f t="shared" si="176"/>
        <v>7764</v>
      </c>
      <c r="AO307" s="179">
        <f t="shared" si="177"/>
        <v>131.04400000000001</v>
      </c>
      <c r="AQ307" s="218">
        <f t="shared" si="178"/>
        <v>8.0949887593037744</v>
      </c>
      <c r="AR307" s="97" t="s">
        <v>29</v>
      </c>
      <c r="AS307" s="201">
        <f>EXP(AS304)</f>
        <v>2084.2006609141372</v>
      </c>
      <c r="AT307" s="187">
        <f t="shared" si="179"/>
        <v>7742</v>
      </c>
      <c r="AU307" s="179">
        <f t="shared" si="180"/>
        <v>115.6</v>
      </c>
      <c r="AW307" s="218">
        <f t="shared" si="181"/>
        <v>8.2155474119470693</v>
      </c>
      <c r="AX307" s="97" t="s">
        <v>29</v>
      </c>
      <c r="AY307" s="201">
        <f>EXP(AY304)</f>
        <v>2499.0912575836487</v>
      </c>
      <c r="AZ307" s="187">
        <f t="shared" si="182"/>
        <v>7726</v>
      </c>
      <c r="BA307" s="179">
        <f t="shared" si="183"/>
        <v>104.976</v>
      </c>
      <c r="BC307" s="218">
        <f t="shared" si="184"/>
        <v>8.3231228875877346</v>
      </c>
      <c r="BD307" s="97" t="s">
        <v>29</v>
      </c>
      <c r="BE307" s="201">
        <f>EXP(BE304)</f>
        <v>2914.5889933296621</v>
      </c>
      <c r="BF307" s="187">
        <f t="shared" si="185"/>
        <v>7714</v>
      </c>
      <c r="BG307" s="179">
        <f t="shared" si="186"/>
        <v>97.343999999999994</v>
      </c>
      <c r="BI307" s="218">
        <f t="shared" si="187"/>
        <v>8.4202416653397876</v>
      </c>
      <c r="BJ307" s="97" t="s">
        <v>29</v>
      </c>
      <c r="BK307" s="201">
        <f>EXP(BK304)</f>
        <v>3330.6483628832684</v>
      </c>
      <c r="BL307" s="187">
        <f t="shared" si="188"/>
        <v>7704</v>
      </c>
      <c r="BM307" s="179">
        <f t="shared" si="189"/>
        <v>91.203999999999994</v>
      </c>
    </row>
    <row r="308" spans="1:65" ht="15" customHeight="1">
      <c r="A308" s="21">
        <f t="shared" si="158"/>
        <v>2002</v>
      </c>
      <c r="B308" s="176">
        <f t="shared" si="158"/>
        <v>7132</v>
      </c>
      <c r="C308" s="191">
        <f t="shared" si="159"/>
        <v>8.4904384541074176</v>
      </c>
      <c r="D308" s="22">
        <v>9</v>
      </c>
      <c r="E308" s="99" t="s">
        <v>30</v>
      </c>
      <c r="F308" s="42">
        <f>EXP(F305)</f>
        <v>1.0300678824205329</v>
      </c>
      <c r="G308" s="27"/>
      <c r="H308" s="27"/>
      <c r="I308" s="179">
        <f t="shared" si="160"/>
        <v>7574</v>
      </c>
      <c r="J308" s="180">
        <f t="shared" si="161"/>
        <v>6.1974200785193494</v>
      </c>
      <c r="K308" s="179">
        <f t="shared" si="162"/>
        <v>195.364</v>
      </c>
      <c r="M308" s="218">
        <f t="shared" si="163"/>
        <v>7.4289271948022719</v>
      </c>
      <c r="N308" s="97" t="s">
        <v>30</v>
      </c>
      <c r="O308" s="42">
        <f>EXP(O305)</f>
        <v>1.2713745545327528</v>
      </c>
      <c r="P308" s="187">
        <f t="shared" si="164"/>
        <v>8262</v>
      </c>
      <c r="Q308" s="179">
        <f t="shared" si="165"/>
        <v>1276.9000000000001</v>
      </c>
      <c r="S308" s="218">
        <f t="shared" si="166"/>
        <v>7.5326236187887883</v>
      </c>
      <c r="T308" s="97" t="s">
        <v>30</v>
      </c>
      <c r="U308" s="42">
        <f>EXP(U305)</f>
        <v>1.1251921619006744</v>
      </c>
      <c r="V308" s="187">
        <f t="shared" si="167"/>
        <v>7855</v>
      </c>
      <c r="W308" s="179">
        <f t="shared" si="168"/>
        <v>522.72900000000004</v>
      </c>
      <c r="Y308" s="218">
        <f t="shared" si="169"/>
        <v>7.7354333524996886</v>
      </c>
      <c r="Z308" s="97" t="s">
        <v>30</v>
      </c>
      <c r="AA308" s="42">
        <f>EXP(AA305)</f>
        <v>1.0815858323357346</v>
      </c>
      <c r="AB308" s="187">
        <f t="shared" si="170"/>
        <v>7723</v>
      </c>
      <c r="AC308" s="179">
        <f t="shared" si="171"/>
        <v>349.28100000000001</v>
      </c>
      <c r="AE308" s="218">
        <f t="shared" si="172"/>
        <v>7.9039656340321658</v>
      </c>
      <c r="AF308" s="97" t="s">
        <v>30</v>
      </c>
      <c r="AG308" s="42">
        <f>EXP(AG305)</f>
        <v>1.0628250757538706</v>
      </c>
      <c r="AH308" s="187">
        <f t="shared" si="173"/>
        <v>7668</v>
      </c>
      <c r="AI308" s="179">
        <f t="shared" si="174"/>
        <v>287.29599999999999</v>
      </c>
      <c r="AK308" s="218">
        <f t="shared" si="175"/>
        <v>8.0481491016652011</v>
      </c>
      <c r="AL308" s="97" t="s">
        <v>30</v>
      </c>
      <c r="AM308" s="42">
        <f>EXP(AM305)</f>
        <v>1.0515444002402432</v>
      </c>
      <c r="AN308" s="187">
        <f t="shared" si="176"/>
        <v>7635</v>
      </c>
      <c r="AO308" s="179">
        <f t="shared" si="177"/>
        <v>253.00899999999999</v>
      </c>
      <c r="AQ308" s="218">
        <f t="shared" si="178"/>
        <v>8.17413934342947</v>
      </c>
      <c r="AR308" s="97" t="s">
        <v>30</v>
      </c>
      <c r="AS308" s="42">
        <f>EXP(AS305)</f>
        <v>1.0438562913354841</v>
      </c>
      <c r="AT308" s="187">
        <f t="shared" si="179"/>
        <v>7613</v>
      </c>
      <c r="AU308" s="179">
        <f t="shared" si="180"/>
        <v>231.36099999999999</v>
      </c>
      <c r="AW308" s="218">
        <f t="shared" si="181"/>
        <v>8.2860174684047632</v>
      </c>
      <c r="AX308" s="97" t="s">
        <v>30</v>
      </c>
      <c r="AY308" s="42">
        <f>EXP(AY305)</f>
        <v>1.038231844691806</v>
      </c>
      <c r="AZ308" s="187">
        <f t="shared" si="182"/>
        <v>7597</v>
      </c>
      <c r="BA308" s="179">
        <f t="shared" si="183"/>
        <v>216.22499999999999</v>
      </c>
      <c r="BC308" s="218">
        <f t="shared" si="184"/>
        <v>8.3866288213951208</v>
      </c>
      <c r="BD308" s="97" t="s">
        <v>30</v>
      </c>
      <c r="BE308" s="42">
        <f>EXP(BE305)</f>
        <v>1.0339196081668653</v>
      </c>
      <c r="BF308" s="187">
        <f t="shared" si="185"/>
        <v>7585</v>
      </c>
      <c r="BG308" s="179">
        <f t="shared" si="186"/>
        <v>205.209</v>
      </c>
      <c r="BI308" s="218">
        <f t="shared" si="187"/>
        <v>8.4780364762150437</v>
      </c>
      <c r="BJ308" s="97" t="s">
        <v>30</v>
      </c>
      <c r="BK308" s="42">
        <f>EXP(BK305)</f>
        <v>1.0304998123409594</v>
      </c>
      <c r="BL308" s="187">
        <f t="shared" si="188"/>
        <v>7575</v>
      </c>
      <c r="BM308" s="179">
        <f t="shared" si="189"/>
        <v>196.249</v>
      </c>
    </row>
    <row r="309" spans="1:65" ht="15" customHeight="1">
      <c r="A309" s="21">
        <f t="shared" si="158"/>
        <v>2003</v>
      </c>
      <c r="B309" s="176">
        <f t="shared" si="158"/>
        <v>6859</v>
      </c>
      <c r="C309" s="191">
        <f t="shared" si="159"/>
        <v>8.5450028920555052</v>
      </c>
      <c r="D309" s="22">
        <v>10</v>
      </c>
      <c r="E309" s="73"/>
      <c r="F309" s="23"/>
      <c r="G309" s="27"/>
      <c r="H309" s="27"/>
      <c r="I309" s="179">
        <f t="shared" si="160"/>
        <v>7441</v>
      </c>
      <c r="J309" s="180">
        <f t="shared" si="161"/>
        <v>8.4852019244787869</v>
      </c>
      <c r="K309" s="179">
        <f t="shared" si="162"/>
        <v>338.72399999999999</v>
      </c>
      <c r="M309" s="218">
        <f t="shared" si="163"/>
        <v>7.5791679673960761</v>
      </c>
      <c r="N309" s="23"/>
      <c r="O309" s="23"/>
      <c r="P309" s="187">
        <f t="shared" si="164"/>
        <v>8112</v>
      </c>
      <c r="Q309" s="179">
        <f t="shared" si="165"/>
        <v>1570.009</v>
      </c>
      <c r="S309" s="218">
        <f t="shared" si="166"/>
        <v>7.6690282885896828</v>
      </c>
      <c r="T309" s="23"/>
      <c r="U309" s="23"/>
      <c r="V309" s="187">
        <f t="shared" si="167"/>
        <v>7711</v>
      </c>
      <c r="W309" s="179">
        <f t="shared" si="168"/>
        <v>725.904</v>
      </c>
      <c r="Y309" s="218">
        <f t="shared" si="169"/>
        <v>7.8481530861995257</v>
      </c>
      <c r="Z309" s="23"/>
      <c r="AA309" s="23"/>
      <c r="AB309" s="187">
        <f t="shared" si="170"/>
        <v>7584</v>
      </c>
      <c r="AC309" s="179">
        <f t="shared" si="171"/>
        <v>525.625</v>
      </c>
      <c r="AE309" s="218">
        <f t="shared" si="172"/>
        <v>8.0000140936780717</v>
      </c>
      <c r="AF309" s="23"/>
      <c r="AG309" s="23"/>
      <c r="AH309" s="187">
        <f t="shared" si="173"/>
        <v>7531</v>
      </c>
      <c r="AI309" s="179">
        <f t="shared" si="174"/>
        <v>451.584</v>
      </c>
      <c r="AK309" s="218">
        <f t="shared" si="175"/>
        <v>8.1318247850071952</v>
      </c>
      <c r="AL309" s="23"/>
      <c r="AM309" s="23"/>
      <c r="AN309" s="187">
        <f t="shared" si="176"/>
        <v>7500</v>
      </c>
      <c r="AO309" s="179">
        <f t="shared" si="177"/>
        <v>410.88099999999997</v>
      </c>
      <c r="AQ309" s="218">
        <f t="shared" si="178"/>
        <v>8.2482674474468993</v>
      </c>
      <c r="AR309" s="23"/>
      <c r="AS309" s="23"/>
      <c r="AT309" s="187">
        <f t="shared" si="179"/>
        <v>7479</v>
      </c>
      <c r="AU309" s="179">
        <f t="shared" si="180"/>
        <v>384.4</v>
      </c>
      <c r="AW309" s="218">
        <f t="shared" si="181"/>
        <v>8.352554369474591</v>
      </c>
      <c r="AX309" s="23"/>
      <c r="AY309" s="23"/>
      <c r="AZ309" s="187">
        <f t="shared" si="182"/>
        <v>7463</v>
      </c>
      <c r="BA309" s="179">
        <f t="shared" si="183"/>
        <v>364.81599999999997</v>
      </c>
      <c r="BC309" s="218">
        <f t="shared" si="184"/>
        <v>8.4469852963727412</v>
      </c>
      <c r="BD309" s="23"/>
      <c r="BE309" s="23"/>
      <c r="BF309" s="187">
        <f t="shared" si="185"/>
        <v>7451</v>
      </c>
      <c r="BG309" s="179">
        <f t="shared" si="186"/>
        <v>350.464</v>
      </c>
      <c r="BI309" s="218">
        <f t="shared" si="187"/>
        <v>8.5332633715937316</v>
      </c>
      <c r="BJ309" s="23"/>
      <c r="BK309" s="23"/>
      <c r="BL309" s="187">
        <f t="shared" si="188"/>
        <v>7442</v>
      </c>
      <c r="BM309" s="179">
        <f t="shared" si="189"/>
        <v>339.88900000000001</v>
      </c>
    </row>
    <row r="310" spans="1:65" ht="15" customHeight="1">
      <c r="A310" s="21">
        <f t="shared" si="158"/>
        <v>2004</v>
      </c>
      <c r="B310" s="176">
        <f t="shared" si="158"/>
        <v>6819</v>
      </c>
      <c r="C310" s="191">
        <f t="shared" si="159"/>
        <v>8.5527533668147875</v>
      </c>
      <c r="D310" s="22">
        <v>11</v>
      </c>
      <c r="E310" s="347" t="s">
        <v>7</v>
      </c>
      <c r="F310" s="348"/>
      <c r="G310" s="357">
        <f>I299</f>
        <v>0.80379992468537298</v>
      </c>
      <c r="H310" s="358"/>
      <c r="I310" s="179">
        <f t="shared" si="160"/>
        <v>7304</v>
      </c>
      <c r="J310" s="180">
        <f t="shared" si="161"/>
        <v>7.1124798357530423</v>
      </c>
      <c r="K310" s="179">
        <f t="shared" si="162"/>
        <v>235.22499999999999</v>
      </c>
      <c r="M310" s="218">
        <f t="shared" si="163"/>
        <v>7.5994013334158153</v>
      </c>
      <c r="N310" s="23" t="s">
        <v>36</v>
      </c>
      <c r="O310" s="44">
        <f>P299</f>
        <v>0.39892123272494473</v>
      </c>
      <c r="P310" s="187">
        <f t="shared" si="164"/>
        <v>7921</v>
      </c>
      <c r="Q310" s="179">
        <f t="shared" si="165"/>
        <v>1214.404</v>
      </c>
      <c r="S310" s="218">
        <f t="shared" si="166"/>
        <v>7.6875387662016292</v>
      </c>
      <c r="T310" s="23" t="s">
        <v>36</v>
      </c>
      <c r="U310" s="44">
        <f>V299</f>
        <v>0.61805296730936876</v>
      </c>
      <c r="V310" s="187">
        <f t="shared" si="167"/>
        <v>7550</v>
      </c>
      <c r="W310" s="179">
        <f t="shared" si="168"/>
        <v>534.36099999999999</v>
      </c>
      <c r="Y310" s="218">
        <f t="shared" si="169"/>
        <v>7.8636512654486515</v>
      </c>
      <c r="Z310" s="23" t="s">
        <v>36</v>
      </c>
      <c r="AA310" s="44">
        <f>AB299</f>
        <v>0.70279623721385032</v>
      </c>
      <c r="AB310" s="187">
        <f t="shared" si="170"/>
        <v>7434</v>
      </c>
      <c r="AC310" s="179">
        <f t="shared" si="171"/>
        <v>378.22500000000002</v>
      </c>
      <c r="AE310" s="218">
        <f t="shared" si="172"/>
        <v>8.0133431813866718</v>
      </c>
      <c r="AF310" s="23" t="s">
        <v>36</v>
      </c>
      <c r="AG310" s="44">
        <f>AH299</f>
        <v>0.74013593341246775</v>
      </c>
      <c r="AH310" s="187">
        <f t="shared" si="173"/>
        <v>7386</v>
      </c>
      <c r="AI310" s="179">
        <f t="shared" si="174"/>
        <v>321.48899999999998</v>
      </c>
      <c r="AK310" s="218">
        <f t="shared" si="175"/>
        <v>8.1435174057974802</v>
      </c>
      <c r="AL310" s="23" t="s">
        <v>36</v>
      </c>
      <c r="AM310" s="44">
        <f>AN299</f>
        <v>0.7623157044546317</v>
      </c>
      <c r="AN310" s="187">
        <f t="shared" si="176"/>
        <v>7357</v>
      </c>
      <c r="AO310" s="179">
        <f t="shared" si="177"/>
        <v>289.44400000000002</v>
      </c>
      <c r="AQ310" s="218">
        <f t="shared" si="178"/>
        <v>8.2586814962642361</v>
      </c>
      <c r="AR310" s="23" t="s">
        <v>36</v>
      </c>
      <c r="AS310" s="44">
        <f>AT299</f>
        <v>0.77724165176866578</v>
      </c>
      <c r="AT310" s="187">
        <f t="shared" si="179"/>
        <v>7338</v>
      </c>
      <c r="AU310" s="179">
        <f t="shared" si="180"/>
        <v>269.36099999999999</v>
      </c>
      <c r="AW310" s="218">
        <f t="shared" si="181"/>
        <v>8.3619419061449456</v>
      </c>
      <c r="AX310" s="23" t="s">
        <v>36</v>
      </c>
      <c r="AY310" s="44">
        <f>AZ299</f>
        <v>0.78814199083200609</v>
      </c>
      <c r="AZ310" s="187">
        <f t="shared" si="182"/>
        <v>7324</v>
      </c>
      <c r="BA310" s="179">
        <f t="shared" si="183"/>
        <v>255.02500000000001</v>
      </c>
      <c r="BC310" s="218">
        <f t="shared" si="184"/>
        <v>8.4555305310241309</v>
      </c>
      <c r="BD310" s="23" t="s">
        <v>36</v>
      </c>
      <c r="BE310" s="44">
        <f>BF299</f>
        <v>0.79646772318065406</v>
      </c>
      <c r="BF310" s="187">
        <f t="shared" si="185"/>
        <v>7313</v>
      </c>
      <c r="BG310" s="179">
        <f t="shared" si="186"/>
        <v>244.036</v>
      </c>
      <c r="BI310" s="218">
        <f t="shared" si="187"/>
        <v>8.54110501146255</v>
      </c>
      <c r="BJ310" s="23" t="s">
        <v>36</v>
      </c>
      <c r="BK310" s="44">
        <f>BL299</f>
        <v>0.80294670450236794</v>
      </c>
      <c r="BL310" s="187">
        <f t="shared" si="188"/>
        <v>7305</v>
      </c>
      <c r="BM310" s="179">
        <f t="shared" si="189"/>
        <v>236.196</v>
      </c>
    </row>
    <row r="311" spans="1:65" ht="15" customHeight="1">
      <c r="A311" s="21">
        <f t="shared" si="158"/>
        <v>2005</v>
      </c>
      <c r="B311" s="176">
        <f t="shared" si="158"/>
        <v>6753</v>
      </c>
      <c r="C311" s="191">
        <f t="shared" si="159"/>
        <v>8.5654117636867113</v>
      </c>
      <c r="D311" s="22">
        <v>12</v>
      </c>
      <c r="E311" s="347" t="s">
        <v>8</v>
      </c>
      <c r="F311" s="348"/>
      <c r="G311" s="355">
        <f>SUM(K300:K319)</f>
        <v>2680.9409999999998</v>
      </c>
      <c r="H311" s="356"/>
      <c r="I311" s="179">
        <f t="shared" si="160"/>
        <v>7163</v>
      </c>
      <c r="J311" s="180">
        <f t="shared" si="161"/>
        <v>6.0713756848807936</v>
      </c>
      <c r="K311" s="179">
        <f t="shared" si="162"/>
        <v>168.1</v>
      </c>
      <c r="M311" s="218">
        <f t="shared" si="163"/>
        <v>7.6319165130712516</v>
      </c>
      <c r="N311" s="23" t="s">
        <v>37</v>
      </c>
      <c r="O311" s="201">
        <f>SUM(Q300:Q319)</f>
        <v>63699.366999999998</v>
      </c>
      <c r="P311" s="187">
        <f t="shared" si="164"/>
        <v>7678</v>
      </c>
      <c r="Q311" s="179">
        <f t="shared" si="165"/>
        <v>855.625</v>
      </c>
      <c r="S311" s="218">
        <f t="shared" si="166"/>
        <v>7.7173512721853292</v>
      </c>
      <c r="T311" s="23" t="s">
        <v>37</v>
      </c>
      <c r="U311" s="201">
        <f>SUM(W300:W319)</f>
        <v>9506.7740000000013</v>
      </c>
      <c r="V311" s="187">
        <f t="shared" si="167"/>
        <v>7369</v>
      </c>
      <c r="W311" s="179">
        <f t="shared" si="168"/>
        <v>379.45600000000002</v>
      </c>
      <c r="Y311" s="218">
        <f t="shared" si="169"/>
        <v>7.8887095241820147</v>
      </c>
      <c r="Z311" s="23" t="s">
        <v>37</v>
      </c>
      <c r="AA311" s="201">
        <f>SUM(AC300:AC319)</f>
        <v>5219.357</v>
      </c>
      <c r="AB311" s="187">
        <f t="shared" si="170"/>
        <v>7272</v>
      </c>
      <c r="AC311" s="179">
        <f t="shared" si="171"/>
        <v>269.36099999999999</v>
      </c>
      <c r="AE311" s="218">
        <f t="shared" si="172"/>
        <v>8.0349550245021586</v>
      </c>
      <c r="AF311" s="23" t="s">
        <v>37</v>
      </c>
      <c r="AG311" s="201">
        <f>SUM(AI300:AI319)</f>
        <v>4068.6549999999997</v>
      </c>
      <c r="AH311" s="187">
        <f t="shared" si="173"/>
        <v>7232</v>
      </c>
      <c r="AI311" s="179">
        <f t="shared" si="174"/>
        <v>229.441</v>
      </c>
      <c r="AK311" s="218">
        <f t="shared" si="175"/>
        <v>8.1625162501401789</v>
      </c>
      <c r="AL311" s="23" t="s">
        <v>37</v>
      </c>
      <c r="AM311" s="201">
        <f>SUM(AO300:AO319)</f>
        <v>3516.3309999999997</v>
      </c>
      <c r="AN311" s="187">
        <f t="shared" si="176"/>
        <v>7208</v>
      </c>
      <c r="AO311" s="179">
        <f t="shared" si="177"/>
        <v>207.02500000000001</v>
      </c>
      <c r="AQ311" s="218">
        <f t="shared" si="178"/>
        <v>8.2756310545780103</v>
      </c>
      <c r="AR311" s="23" t="s">
        <v>37</v>
      </c>
      <c r="AS311" s="201">
        <f>SUM(AU300:AU319)</f>
        <v>3189.0789999999997</v>
      </c>
      <c r="AT311" s="187">
        <f t="shared" si="179"/>
        <v>7192</v>
      </c>
      <c r="AU311" s="179">
        <f t="shared" si="180"/>
        <v>192.721</v>
      </c>
      <c r="AW311" s="218">
        <f t="shared" si="181"/>
        <v>8.3772412309887923</v>
      </c>
      <c r="AX311" s="23" t="s">
        <v>37</v>
      </c>
      <c r="AY311" s="201">
        <f>SUM(BA300:BA319)</f>
        <v>2970.0160000000001</v>
      </c>
      <c r="AZ311" s="187">
        <f t="shared" si="182"/>
        <v>7180</v>
      </c>
      <c r="BA311" s="179">
        <f t="shared" si="183"/>
        <v>182.32900000000001</v>
      </c>
      <c r="BC311" s="218">
        <f t="shared" si="184"/>
        <v>8.4694724552048264</v>
      </c>
      <c r="BD311" s="23" t="s">
        <v>37</v>
      </c>
      <c r="BE311" s="201">
        <f>SUM(BG300:BG319)</f>
        <v>2813.1169999999997</v>
      </c>
      <c r="BF311" s="187">
        <f t="shared" si="185"/>
        <v>7171</v>
      </c>
      <c r="BG311" s="179">
        <f t="shared" si="186"/>
        <v>174.72399999999999</v>
      </c>
      <c r="BI311" s="218">
        <f t="shared" si="187"/>
        <v>8.5539107743514009</v>
      </c>
      <c r="BJ311" s="23" t="s">
        <v>37</v>
      </c>
      <c r="BK311" s="201">
        <f>SUM(BM300:BM319)</f>
        <v>2695.5270000000005</v>
      </c>
      <c r="BL311" s="187">
        <f t="shared" si="188"/>
        <v>7164</v>
      </c>
      <c r="BM311" s="179">
        <f t="shared" si="189"/>
        <v>168.92099999999999</v>
      </c>
    </row>
    <row r="312" spans="1:65" ht="15" customHeight="1">
      <c r="A312" s="21">
        <f t="shared" si="158"/>
        <v>2006</v>
      </c>
      <c r="B312" s="176">
        <f t="shared" si="158"/>
        <v>6675</v>
      </c>
      <c r="C312" s="191">
        <f t="shared" si="159"/>
        <v>8.5801679905776265</v>
      </c>
      <c r="D312" s="22">
        <v>13</v>
      </c>
      <c r="E312" s="347" t="s">
        <v>9</v>
      </c>
      <c r="F312" s="348"/>
      <c r="G312" s="355">
        <f>SUM(K310:K319)</f>
        <v>1718.8920000000001</v>
      </c>
      <c r="H312" s="356"/>
      <c r="I312" s="179">
        <f t="shared" si="160"/>
        <v>7017</v>
      </c>
      <c r="J312" s="180">
        <f t="shared" si="161"/>
        <v>5.1235955056179776</v>
      </c>
      <c r="K312" s="179">
        <f t="shared" si="162"/>
        <v>116.964</v>
      </c>
      <c r="M312" s="218">
        <f t="shared" si="163"/>
        <v>7.6690282885896828</v>
      </c>
      <c r="O312" s="100"/>
      <c r="P312" s="187">
        <f t="shared" si="164"/>
        <v>7369</v>
      </c>
      <c r="Q312" s="179">
        <f t="shared" si="165"/>
        <v>481.63600000000002</v>
      </c>
      <c r="S312" s="218">
        <f t="shared" si="166"/>
        <v>7.7514753180214564</v>
      </c>
      <c r="U312" s="100"/>
      <c r="V312" s="187">
        <f t="shared" si="167"/>
        <v>7164</v>
      </c>
      <c r="W312" s="179">
        <f t="shared" si="168"/>
        <v>239.12100000000001</v>
      </c>
      <c r="Y312" s="218">
        <f t="shared" si="169"/>
        <v>7.917536353943631</v>
      </c>
      <c r="AA312" s="100"/>
      <c r="AB312" s="187">
        <f t="shared" si="170"/>
        <v>7097</v>
      </c>
      <c r="AC312" s="179">
        <f t="shared" si="171"/>
        <v>178.084</v>
      </c>
      <c r="AE312" s="218">
        <f t="shared" si="172"/>
        <v>8.0599083345782763</v>
      </c>
      <c r="AG312" s="100"/>
      <c r="AH312" s="187">
        <f t="shared" si="173"/>
        <v>7068</v>
      </c>
      <c r="AI312" s="179">
        <f t="shared" si="174"/>
        <v>154.44900000000001</v>
      </c>
      <c r="AK312" s="218">
        <f t="shared" si="175"/>
        <v>8.1845137530337215</v>
      </c>
      <c r="AM312" s="100"/>
      <c r="AN312" s="187">
        <f t="shared" si="176"/>
        <v>7051</v>
      </c>
      <c r="AO312" s="179">
        <f t="shared" si="177"/>
        <v>141.376</v>
      </c>
      <c r="AQ312" s="218">
        <f t="shared" si="178"/>
        <v>8.2952988595024593</v>
      </c>
      <c r="AS312" s="100"/>
      <c r="AT312" s="187">
        <f t="shared" si="179"/>
        <v>7039</v>
      </c>
      <c r="AU312" s="179">
        <f t="shared" si="180"/>
        <v>132.49600000000001</v>
      </c>
      <c r="AW312" s="218">
        <f t="shared" si="181"/>
        <v>8.3950255574420307</v>
      </c>
      <c r="AY312" s="100"/>
      <c r="AZ312" s="187">
        <f t="shared" si="182"/>
        <v>7030</v>
      </c>
      <c r="BA312" s="179">
        <f t="shared" si="183"/>
        <v>126.02500000000001</v>
      </c>
      <c r="BC312" s="218">
        <f t="shared" si="184"/>
        <v>8.485702524324866</v>
      </c>
      <c r="BE312" s="100"/>
      <c r="BF312" s="187">
        <f t="shared" si="185"/>
        <v>7023</v>
      </c>
      <c r="BG312" s="179">
        <f t="shared" si="186"/>
        <v>121.104</v>
      </c>
      <c r="BI312" s="218">
        <f t="shared" si="187"/>
        <v>8.5688364245680759</v>
      </c>
      <c r="BK312" s="100"/>
      <c r="BL312" s="187">
        <f t="shared" si="188"/>
        <v>7018</v>
      </c>
      <c r="BM312" s="179">
        <f t="shared" si="189"/>
        <v>117.649</v>
      </c>
    </row>
    <row r="313" spans="1:65" ht="15" customHeight="1">
      <c r="A313" s="21">
        <f t="shared" si="158"/>
        <v>2007</v>
      </c>
      <c r="B313" s="176">
        <f t="shared" si="158"/>
        <v>6542</v>
      </c>
      <c r="C313" s="191">
        <f t="shared" si="159"/>
        <v>8.6048377012682842</v>
      </c>
      <c r="D313" s="22">
        <v>14</v>
      </c>
      <c r="E313" s="347" t="s">
        <v>10</v>
      </c>
      <c r="F313" s="348"/>
      <c r="G313" s="349">
        <f>SUM(J300:J319)/D319</f>
        <v>4.4781081112910091</v>
      </c>
      <c r="H313" s="350"/>
      <c r="I313" s="179">
        <f t="shared" si="160"/>
        <v>6867</v>
      </c>
      <c r="J313" s="180">
        <f t="shared" si="161"/>
        <v>4.9678997248547843</v>
      </c>
      <c r="K313" s="179">
        <f t="shared" si="162"/>
        <v>105.625</v>
      </c>
      <c r="M313" s="218">
        <f t="shared" si="163"/>
        <v>7.7292956743104817</v>
      </c>
      <c r="P313" s="187">
        <f t="shared" si="164"/>
        <v>6977</v>
      </c>
      <c r="Q313" s="179">
        <f t="shared" si="165"/>
        <v>189.22499999999999</v>
      </c>
      <c r="S313" s="218">
        <f t="shared" si="166"/>
        <v>7.8071032901259798</v>
      </c>
      <c r="V313" s="187">
        <f t="shared" si="167"/>
        <v>6935</v>
      </c>
      <c r="W313" s="179">
        <f t="shared" si="168"/>
        <v>154.44900000000001</v>
      </c>
      <c r="Y313" s="218">
        <f t="shared" si="169"/>
        <v>7.9648508874473132</v>
      </c>
      <c r="AB313" s="187">
        <f t="shared" si="170"/>
        <v>6908</v>
      </c>
      <c r="AC313" s="179">
        <f t="shared" si="171"/>
        <v>133.95599999999999</v>
      </c>
      <c r="AE313" s="218">
        <f t="shared" si="172"/>
        <v>8.1010715031195435</v>
      </c>
      <c r="AH313" s="187">
        <f t="shared" si="173"/>
        <v>6894</v>
      </c>
      <c r="AI313" s="179">
        <f t="shared" si="174"/>
        <v>123.904</v>
      </c>
      <c r="AK313" s="218">
        <f t="shared" si="175"/>
        <v>8.2209411682813887</v>
      </c>
      <c r="AN313" s="187">
        <f t="shared" si="176"/>
        <v>6885</v>
      </c>
      <c r="AO313" s="179">
        <f t="shared" si="177"/>
        <v>117.649</v>
      </c>
      <c r="AQ313" s="218">
        <f t="shared" si="178"/>
        <v>8.3279678583054881</v>
      </c>
      <c r="AT313" s="187">
        <f t="shared" si="179"/>
        <v>6879</v>
      </c>
      <c r="AU313" s="179">
        <f t="shared" si="180"/>
        <v>113.569</v>
      </c>
      <c r="AW313" s="218">
        <f t="shared" si="181"/>
        <v>8.4246392098056297</v>
      </c>
      <c r="AZ313" s="187">
        <f t="shared" si="182"/>
        <v>6874</v>
      </c>
      <c r="BA313" s="179">
        <f t="shared" si="183"/>
        <v>110.224</v>
      </c>
      <c r="BC313" s="218">
        <f t="shared" si="184"/>
        <v>8.5127834829275368</v>
      </c>
      <c r="BF313" s="187">
        <f t="shared" si="185"/>
        <v>6871</v>
      </c>
      <c r="BG313" s="179">
        <f t="shared" si="186"/>
        <v>108.241</v>
      </c>
      <c r="BI313" s="218">
        <f t="shared" si="187"/>
        <v>8.5937837935779502</v>
      </c>
      <c r="BL313" s="187">
        <f t="shared" si="188"/>
        <v>6868</v>
      </c>
      <c r="BM313" s="179">
        <f t="shared" si="189"/>
        <v>106.276</v>
      </c>
    </row>
    <row r="314" spans="1:65" ht="15" customHeight="1">
      <c r="A314" s="21">
        <f t="shared" si="158"/>
        <v>2008</v>
      </c>
      <c r="B314" s="176">
        <f t="shared" si="158"/>
        <v>6557</v>
      </c>
      <c r="C314" s="191">
        <f t="shared" si="159"/>
        <v>8.6020856584342003</v>
      </c>
      <c r="D314" s="22">
        <v>15</v>
      </c>
      <c r="E314" s="347" t="s">
        <v>11</v>
      </c>
      <c r="F314" s="348"/>
      <c r="G314" s="349">
        <f>SUM(J310:J319)/10</f>
        <v>5.6017188866459575</v>
      </c>
      <c r="H314" s="350"/>
      <c r="I314" s="179">
        <f t="shared" si="160"/>
        <v>6713</v>
      </c>
      <c r="J314" s="180">
        <f t="shared" si="161"/>
        <v>2.3791368003660209</v>
      </c>
      <c r="K314" s="179">
        <f t="shared" si="162"/>
        <v>24.335999999999999</v>
      </c>
      <c r="M314" s="218">
        <f t="shared" si="163"/>
        <v>7.7226775164680035</v>
      </c>
      <c r="N314" s="23"/>
      <c r="O314" s="57"/>
      <c r="P314" s="187">
        <f t="shared" si="164"/>
        <v>6478</v>
      </c>
      <c r="Q314" s="179">
        <f t="shared" si="165"/>
        <v>6.2409999999999997</v>
      </c>
      <c r="S314" s="218">
        <f t="shared" si="166"/>
        <v>7.8009820712577405</v>
      </c>
      <c r="T314" s="23"/>
      <c r="U314" s="57"/>
      <c r="V314" s="187">
        <f t="shared" si="167"/>
        <v>6676</v>
      </c>
      <c r="W314" s="179">
        <f t="shared" si="168"/>
        <v>14.161</v>
      </c>
      <c r="Y314" s="218">
        <f t="shared" si="169"/>
        <v>7.9596253050981147</v>
      </c>
      <c r="Z314" s="23"/>
      <c r="AA314" s="57"/>
      <c r="AB314" s="187">
        <f t="shared" si="170"/>
        <v>6703</v>
      </c>
      <c r="AC314" s="179">
        <f t="shared" si="171"/>
        <v>21.315999999999999</v>
      </c>
      <c r="AE314" s="218">
        <f t="shared" si="172"/>
        <v>8.0965129175015935</v>
      </c>
      <c r="AF314" s="23"/>
      <c r="AG314" s="57"/>
      <c r="AH314" s="187">
        <f t="shared" si="173"/>
        <v>6709</v>
      </c>
      <c r="AI314" s="179">
        <f t="shared" si="174"/>
        <v>23.103999999999999</v>
      </c>
      <c r="AK314" s="218">
        <f t="shared" si="175"/>
        <v>8.2168985809136128</v>
      </c>
      <c r="AL314" s="23"/>
      <c r="AM314" s="57"/>
      <c r="AN314" s="187">
        <f t="shared" si="176"/>
        <v>6711</v>
      </c>
      <c r="AO314" s="179">
        <f t="shared" si="177"/>
        <v>23.716000000000001</v>
      </c>
      <c r="AQ314" s="218">
        <f t="shared" si="178"/>
        <v>8.3243363327069009</v>
      </c>
      <c r="AR314" s="23"/>
      <c r="AS314" s="57"/>
      <c r="AT314" s="187">
        <f t="shared" si="179"/>
        <v>6712</v>
      </c>
      <c r="AU314" s="179">
        <f t="shared" si="180"/>
        <v>24.024999999999999</v>
      </c>
      <c r="AW314" s="218">
        <f t="shared" si="181"/>
        <v>8.4213428657594029</v>
      </c>
      <c r="AX314" s="23"/>
      <c r="AY314" s="57"/>
      <c r="AZ314" s="187">
        <f t="shared" si="182"/>
        <v>6713</v>
      </c>
      <c r="BA314" s="179">
        <f t="shared" si="183"/>
        <v>24.335999999999999</v>
      </c>
      <c r="BC314" s="218">
        <f t="shared" si="184"/>
        <v>8.50976567558744</v>
      </c>
      <c r="BD314" s="23"/>
      <c r="BE314" s="57"/>
      <c r="BF314" s="187">
        <f t="shared" si="185"/>
        <v>6713</v>
      </c>
      <c r="BG314" s="179">
        <f t="shared" si="186"/>
        <v>24.335999999999999</v>
      </c>
      <c r="BI314" s="218">
        <f t="shared" si="187"/>
        <v>8.5910011185609569</v>
      </c>
      <c r="BJ314" s="23"/>
      <c r="BK314" s="57"/>
      <c r="BL314" s="187">
        <f t="shared" si="188"/>
        <v>6713</v>
      </c>
      <c r="BM314" s="179">
        <f t="shared" si="189"/>
        <v>24.335999999999999</v>
      </c>
    </row>
    <row r="315" spans="1:65" ht="15" customHeight="1">
      <c r="A315" s="21">
        <f t="shared" si="158"/>
        <v>2009</v>
      </c>
      <c r="B315" s="176">
        <f t="shared" si="158"/>
        <v>6490</v>
      </c>
      <c r="C315" s="191">
        <f t="shared" si="159"/>
        <v>8.6143199021469599</v>
      </c>
      <c r="D315" s="22">
        <v>16</v>
      </c>
      <c r="E315" s="73"/>
      <c r="F315" s="57"/>
      <c r="G315" s="27"/>
      <c r="H315" s="27"/>
      <c r="I315" s="179">
        <f t="shared" si="160"/>
        <v>6554</v>
      </c>
      <c r="J315" s="180">
        <f t="shared" si="161"/>
        <v>0.98613251155624038</v>
      </c>
      <c r="K315" s="179">
        <f t="shared" si="162"/>
        <v>4.0960000000000001</v>
      </c>
      <c r="M315" s="218">
        <f t="shared" si="163"/>
        <v>7.7519053330786098</v>
      </c>
      <c r="N315" s="23"/>
      <c r="O315" s="57"/>
      <c r="P315" s="187">
        <f t="shared" si="164"/>
        <v>5843</v>
      </c>
      <c r="Q315" s="179">
        <f t="shared" si="165"/>
        <v>418.60899999999998</v>
      </c>
      <c r="S315" s="218">
        <f t="shared" si="166"/>
        <v>7.8280380321258294</v>
      </c>
      <c r="T315" s="23"/>
      <c r="U315" s="57"/>
      <c r="V315" s="187">
        <f t="shared" si="167"/>
        <v>6385</v>
      </c>
      <c r="W315" s="179">
        <f t="shared" si="168"/>
        <v>11.025</v>
      </c>
      <c r="Y315" s="218">
        <f t="shared" si="169"/>
        <v>7.9827577020111127</v>
      </c>
      <c r="Z315" s="23"/>
      <c r="AA315" s="57"/>
      <c r="AB315" s="187">
        <f t="shared" si="170"/>
        <v>6481</v>
      </c>
      <c r="AC315" s="179">
        <f t="shared" si="171"/>
        <v>8.1000000000000003E-2</v>
      </c>
      <c r="AE315" s="218">
        <f t="shared" si="172"/>
        <v>8.1167156248191112</v>
      </c>
      <c r="AF315" s="23"/>
      <c r="AG315" s="57"/>
      <c r="AH315" s="187">
        <f t="shared" si="173"/>
        <v>6512</v>
      </c>
      <c r="AI315" s="179">
        <f t="shared" si="174"/>
        <v>0.48399999999999999</v>
      </c>
      <c r="AK315" s="218">
        <f t="shared" si="175"/>
        <v>8.2348302804420559</v>
      </c>
      <c r="AL315" s="23"/>
      <c r="AM315" s="57"/>
      <c r="AN315" s="187">
        <f t="shared" si="176"/>
        <v>6528</v>
      </c>
      <c r="AO315" s="179">
        <f t="shared" si="177"/>
        <v>1.444</v>
      </c>
      <c r="AQ315" s="218">
        <f t="shared" si="178"/>
        <v>8.3404560129161833</v>
      </c>
      <c r="AR315" s="23"/>
      <c r="AS315" s="57"/>
      <c r="AT315" s="187">
        <f t="shared" si="179"/>
        <v>6538</v>
      </c>
      <c r="AU315" s="179">
        <f t="shared" si="180"/>
        <v>2.3039999999999998</v>
      </c>
      <c r="AW315" s="218">
        <f t="shared" si="181"/>
        <v>8.4359831359906945</v>
      </c>
      <c r="AX315" s="23"/>
      <c r="AY315" s="57"/>
      <c r="AZ315" s="187">
        <f t="shared" si="182"/>
        <v>6545</v>
      </c>
      <c r="BA315" s="179">
        <f t="shared" si="183"/>
        <v>3.0249999999999999</v>
      </c>
      <c r="BC315" s="218">
        <f t="shared" si="184"/>
        <v>8.5231752630937851</v>
      </c>
      <c r="BD315" s="23"/>
      <c r="BE315" s="57"/>
      <c r="BF315" s="187">
        <f t="shared" si="185"/>
        <v>6550</v>
      </c>
      <c r="BG315" s="179">
        <f t="shared" si="186"/>
        <v>3.6</v>
      </c>
      <c r="BI315" s="218">
        <f t="shared" si="187"/>
        <v>8.6033708876572899</v>
      </c>
      <c r="BJ315" s="23"/>
      <c r="BK315" s="57"/>
      <c r="BL315" s="187">
        <f t="shared" si="188"/>
        <v>6554</v>
      </c>
      <c r="BM315" s="179">
        <f t="shared" si="189"/>
        <v>4.0960000000000001</v>
      </c>
    </row>
    <row r="316" spans="1:65" ht="15" customHeight="1">
      <c r="A316" s="21">
        <f t="shared" ref="A316:B331" si="190">A271</f>
        <v>2010</v>
      </c>
      <c r="B316" s="176">
        <f t="shared" si="190"/>
        <v>6656</v>
      </c>
      <c r="C316" s="191">
        <f t="shared" si="159"/>
        <v>8.5837297152164815</v>
      </c>
      <c r="D316" s="22">
        <v>17</v>
      </c>
      <c r="E316" s="73"/>
      <c r="F316" s="57"/>
      <c r="G316" s="27"/>
      <c r="H316" s="27"/>
      <c r="I316" s="179">
        <f t="shared" si="160"/>
        <v>6390</v>
      </c>
      <c r="J316" s="180">
        <f t="shared" si="161"/>
        <v>3.9963942307692304</v>
      </c>
      <c r="K316" s="179">
        <f t="shared" si="162"/>
        <v>70.756</v>
      </c>
      <c r="M316" s="218">
        <f t="shared" si="163"/>
        <v>7.6778635006782103</v>
      </c>
      <c r="N316" s="23"/>
      <c r="O316" s="57"/>
      <c r="P316" s="187">
        <f t="shared" si="164"/>
        <v>5036</v>
      </c>
      <c r="Q316" s="179">
        <f t="shared" si="165"/>
        <v>2624.4</v>
      </c>
      <c r="S316" s="218">
        <f t="shared" si="166"/>
        <v>7.759614150696903</v>
      </c>
      <c r="T316" s="23"/>
      <c r="U316" s="57"/>
      <c r="V316" s="187">
        <f t="shared" si="167"/>
        <v>6058</v>
      </c>
      <c r="W316" s="179">
        <f t="shared" si="168"/>
        <v>357.60399999999998</v>
      </c>
      <c r="Y316" s="218">
        <f t="shared" si="169"/>
        <v>7.9244341848875601</v>
      </c>
      <c r="Z316" s="23"/>
      <c r="AA316" s="57"/>
      <c r="AB316" s="187">
        <f t="shared" si="170"/>
        <v>6241</v>
      </c>
      <c r="AC316" s="179">
        <f t="shared" si="171"/>
        <v>172.22499999999999</v>
      </c>
      <c r="AE316" s="218">
        <f t="shared" si="172"/>
        <v>8.0658935469642739</v>
      </c>
      <c r="AF316" s="23"/>
      <c r="AG316" s="57"/>
      <c r="AH316" s="187">
        <f t="shared" si="173"/>
        <v>6303</v>
      </c>
      <c r="AI316" s="179">
        <f t="shared" si="174"/>
        <v>124.60899999999999</v>
      </c>
      <c r="AK316" s="218">
        <f t="shared" si="175"/>
        <v>8.1897996187282285</v>
      </c>
      <c r="AL316" s="23"/>
      <c r="AM316" s="57"/>
      <c r="AN316" s="187">
        <f t="shared" si="176"/>
        <v>6336</v>
      </c>
      <c r="AO316" s="179">
        <f t="shared" si="177"/>
        <v>102.4</v>
      </c>
      <c r="AQ316" s="218">
        <f t="shared" si="178"/>
        <v>8.3000317117795746</v>
      </c>
      <c r="AR316" s="23"/>
      <c r="AS316" s="57"/>
      <c r="AT316" s="187">
        <f t="shared" si="179"/>
        <v>6357</v>
      </c>
      <c r="AU316" s="179">
        <f t="shared" si="180"/>
        <v>89.400999999999996</v>
      </c>
      <c r="AW316" s="218">
        <f t="shared" si="181"/>
        <v>8.3993101507595203</v>
      </c>
      <c r="AX316" s="23"/>
      <c r="AY316" s="57"/>
      <c r="AZ316" s="187">
        <f t="shared" si="182"/>
        <v>6371</v>
      </c>
      <c r="BA316" s="179">
        <f t="shared" si="183"/>
        <v>81.224999999999994</v>
      </c>
      <c r="BC316" s="218">
        <f t="shared" si="184"/>
        <v>8.4896164236460034</v>
      </c>
      <c r="BD316" s="23"/>
      <c r="BE316" s="57"/>
      <c r="BF316" s="187">
        <f t="shared" si="185"/>
        <v>6381</v>
      </c>
      <c r="BG316" s="179">
        <f t="shared" si="186"/>
        <v>75.625</v>
      </c>
      <c r="BI316" s="218">
        <f t="shared" si="187"/>
        <v>8.5724386656422151</v>
      </c>
      <c r="BJ316" s="23"/>
      <c r="BK316" s="57"/>
      <c r="BL316" s="187">
        <f t="shared" si="188"/>
        <v>6389</v>
      </c>
      <c r="BM316" s="179">
        <f t="shared" si="189"/>
        <v>71.289000000000001</v>
      </c>
    </row>
    <row r="317" spans="1:65" ht="15" customHeight="1">
      <c r="A317" s="21">
        <f t="shared" si="190"/>
        <v>2011</v>
      </c>
      <c r="B317" s="176">
        <f t="shared" si="190"/>
        <v>6612</v>
      </c>
      <c r="C317" s="191">
        <f t="shared" si="159"/>
        <v>8.5919295375302553</v>
      </c>
      <c r="D317" s="22">
        <v>18</v>
      </c>
      <c r="E317" s="73"/>
      <c r="F317" s="57"/>
      <c r="G317" s="27"/>
      <c r="H317" s="27"/>
      <c r="I317" s="179">
        <f t="shared" si="160"/>
        <v>6222</v>
      </c>
      <c r="J317" s="180">
        <f t="shared" si="161"/>
        <v>5.8983666061705993</v>
      </c>
      <c r="K317" s="179">
        <f t="shared" si="162"/>
        <v>152.1</v>
      </c>
      <c r="M317" s="218">
        <f t="shared" si="163"/>
        <v>7.6980291702728048</v>
      </c>
      <c r="N317" s="23"/>
      <c r="O317" s="57"/>
      <c r="P317" s="187">
        <f t="shared" si="164"/>
        <v>4010</v>
      </c>
      <c r="Q317" s="179">
        <f t="shared" si="165"/>
        <v>6770.4040000000005</v>
      </c>
      <c r="S317" s="218">
        <f t="shared" si="166"/>
        <v>7.7782114745124931</v>
      </c>
      <c r="T317" s="23"/>
      <c r="U317" s="57"/>
      <c r="V317" s="187">
        <f t="shared" si="167"/>
        <v>5689</v>
      </c>
      <c r="W317" s="179">
        <f t="shared" si="168"/>
        <v>851.92899999999997</v>
      </c>
      <c r="Y317" s="218">
        <f t="shared" si="169"/>
        <v>7.9402277651457016</v>
      </c>
      <c r="Z317" s="23"/>
      <c r="AA317" s="57"/>
      <c r="AB317" s="187">
        <f t="shared" si="170"/>
        <v>5982</v>
      </c>
      <c r="AC317" s="179">
        <f t="shared" si="171"/>
        <v>396.9</v>
      </c>
      <c r="AE317" s="218">
        <f t="shared" si="172"/>
        <v>8.0796180293898399</v>
      </c>
      <c r="AF317" s="23"/>
      <c r="AG317" s="57"/>
      <c r="AH317" s="187">
        <f t="shared" si="173"/>
        <v>6081</v>
      </c>
      <c r="AI317" s="179">
        <f t="shared" si="174"/>
        <v>281.96100000000001</v>
      </c>
      <c r="AK317" s="218">
        <f t="shared" si="175"/>
        <v>8.2019343511942218</v>
      </c>
      <c r="AL317" s="23"/>
      <c r="AM317" s="57"/>
      <c r="AN317" s="187">
        <f t="shared" si="176"/>
        <v>6134</v>
      </c>
      <c r="AO317" s="179">
        <f t="shared" si="177"/>
        <v>228.48400000000001</v>
      </c>
      <c r="AQ317" s="218">
        <f t="shared" si="178"/>
        <v>8.3109067571684498</v>
      </c>
      <c r="AR317" s="23"/>
      <c r="AS317" s="57"/>
      <c r="AT317" s="187">
        <f t="shared" si="179"/>
        <v>6167</v>
      </c>
      <c r="AU317" s="179">
        <f t="shared" si="180"/>
        <v>198.02500000000001</v>
      </c>
      <c r="AW317" s="218">
        <f t="shared" si="181"/>
        <v>8.409162447202533</v>
      </c>
      <c r="AX317" s="23"/>
      <c r="AY317" s="57"/>
      <c r="AZ317" s="187">
        <f t="shared" si="182"/>
        <v>6190</v>
      </c>
      <c r="BA317" s="179">
        <f t="shared" si="183"/>
        <v>178.084</v>
      </c>
      <c r="BC317" s="218">
        <f t="shared" si="184"/>
        <v>8.4986218058308012</v>
      </c>
      <c r="BD317" s="23"/>
      <c r="BE317" s="57"/>
      <c r="BF317" s="187">
        <f t="shared" si="185"/>
        <v>6207</v>
      </c>
      <c r="BG317" s="179">
        <f t="shared" si="186"/>
        <v>164.02500000000001</v>
      </c>
      <c r="BI317" s="218">
        <f t="shared" si="187"/>
        <v>8.5807312122202255</v>
      </c>
      <c r="BJ317" s="23"/>
      <c r="BK317" s="57"/>
      <c r="BL317" s="187">
        <f t="shared" si="188"/>
        <v>6220</v>
      </c>
      <c r="BM317" s="179">
        <f t="shared" si="189"/>
        <v>153.66399999999999</v>
      </c>
    </row>
    <row r="318" spans="1:65" ht="15" customHeight="1">
      <c r="A318" s="21">
        <f t="shared" si="190"/>
        <v>2012</v>
      </c>
      <c r="B318" s="176">
        <f t="shared" si="190"/>
        <v>6605</v>
      </c>
      <c r="C318" s="191">
        <f t="shared" si="159"/>
        <v>8.5932278776922342</v>
      </c>
      <c r="D318" s="22">
        <v>19</v>
      </c>
      <c r="E318" s="73"/>
      <c r="F318" s="57"/>
      <c r="G318" s="27"/>
      <c r="H318" s="27"/>
      <c r="I318" s="179">
        <f t="shared" si="160"/>
        <v>6048</v>
      </c>
      <c r="J318" s="180">
        <f t="shared" si="161"/>
        <v>8.4330052990158979</v>
      </c>
      <c r="K318" s="179">
        <f t="shared" si="162"/>
        <v>310.24900000000002</v>
      </c>
      <c r="M318" s="218">
        <f t="shared" si="163"/>
        <v>7.7012001808574464</v>
      </c>
      <c r="N318" s="23"/>
      <c r="O318" s="57"/>
      <c r="P318" s="187">
        <f t="shared" si="164"/>
        <v>2706</v>
      </c>
      <c r="Q318" s="179">
        <f t="shared" si="165"/>
        <v>15202.200999999999</v>
      </c>
      <c r="S318" s="218">
        <f t="shared" si="166"/>
        <v>7.7811385098450154</v>
      </c>
      <c r="T318" s="23"/>
      <c r="U318" s="57"/>
      <c r="V318" s="187">
        <f t="shared" si="167"/>
        <v>5275</v>
      </c>
      <c r="W318" s="179">
        <f t="shared" si="168"/>
        <v>1768.9</v>
      </c>
      <c r="Y318" s="218">
        <f t="shared" si="169"/>
        <v>7.9427175405737911</v>
      </c>
      <c r="Z318" s="23"/>
      <c r="AA318" s="57"/>
      <c r="AB318" s="187">
        <f t="shared" si="170"/>
        <v>5701</v>
      </c>
      <c r="AC318" s="179">
        <f t="shared" si="171"/>
        <v>817.21600000000001</v>
      </c>
      <c r="AE318" s="218">
        <f t="shared" si="172"/>
        <v>8.0817842069350014</v>
      </c>
      <c r="AF318" s="23"/>
      <c r="AG318" s="57"/>
      <c r="AH318" s="187">
        <f t="shared" si="173"/>
        <v>5845</v>
      </c>
      <c r="AI318" s="179">
        <f t="shared" si="174"/>
        <v>577.6</v>
      </c>
      <c r="AK318" s="218">
        <f t="shared" si="175"/>
        <v>8.2038513721838786</v>
      </c>
      <c r="AL318" s="23"/>
      <c r="AM318" s="57"/>
      <c r="AN318" s="187">
        <f t="shared" si="176"/>
        <v>5921</v>
      </c>
      <c r="AO318" s="179">
        <f t="shared" si="177"/>
        <v>467.85599999999999</v>
      </c>
      <c r="AQ318" s="218">
        <f t="shared" si="178"/>
        <v>8.3126260256749624</v>
      </c>
      <c r="AR318" s="23"/>
      <c r="AS318" s="57"/>
      <c r="AT318" s="187">
        <f t="shared" si="179"/>
        <v>5969</v>
      </c>
      <c r="AU318" s="179">
        <f t="shared" si="180"/>
        <v>404.49599999999998</v>
      </c>
      <c r="AW318" s="218">
        <f t="shared" si="181"/>
        <v>8.4107209469057214</v>
      </c>
      <c r="AX318" s="23"/>
      <c r="AY318" s="57"/>
      <c r="AZ318" s="187">
        <f t="shared" si="182"/>
        <v>6002</v>
      </c>
      <c r="BA318" s="179">
        <f t="shared" si="183"/>
        <v>363.60899999999998</v>
      </c>
      <c r="BC318" s="218">
        <f t="shared" si="184"/>
        <v>8.5000470325812678</v>
      </c>
      <c r="BD318" s="23"/>
      <c r="BE318" s="57"/>
      <c r="BF318" s="187">
        <f t="shared" si="185"/>
        <v>6027</v>
      </c>
      <c r="BG318" s="179">
        <f t="shared" si="186"/>
        <v>334.084</v>
      </c>
      <c r="BI318" s="218">
        <f t="shared" si="187"/>
        <v>8.5820441637358531</v>
      </c>
      <c r="BJ318" s="23"/>
      <c r="BK318" s="57"/>
      <c r="BL318" s="187">
        <f t="shared" si="188"/>
        <v>6046</v>
      </c>
      <c r="BM318" s="179">
        <f t="shared" si="189"/>
        <v>312.48099999999999</v>
      </c>
    </row>
    <row r="319" spans="1:65" ht="15" customHeight="1" thickBot="1">
      <c r="A319" s="30">
        <f t="shared" si="190"/>
        <v>2013</v>
      </c>
      <c r="B319" s="184">
        <f t="shared" si="190"/>
        <v>6598</v>
      </c>
      <c r="C319" s="219">
        <f t="shared" si="159"/>
        <v>8.5945245343525603</v>
      </c>
      <c r="D319" s="31">
        <v>20</v>
      </c>
      <c r="E319" s="101"/>
      <c r="F319" s="102"/>
      <c r="G319" s="32"/>
      <c r="H319" s="32"/>
      <c r="I319" s="185">
        <f t="shared" si="160"/>
        <v>5869</v>
      </c>
      <c r="J319" s="186">
        <f t="shared" si="161"/>
        <v>11.048802667474993</v>
      </c>
      <c r="K319" s="185">
        <f t="shared" si="162"/>
        <v>531.44100000000003</v>
      </c>
      <c r="M319" s="220">
        <f t="shared" si="163"/>
        <v>7.7043611679103128</v>
      </c>
      <c r="N319" s="103"/>
      <c r="O319" s="102"/>
      <c r="P319" s="207">
        <f t="shared" si="164"/>
        <v>1048</v>
      </c>
      <c r="Q319" s="185">
        <f t="shared" si="165"/>
        <v>30802.5</v>
      </c>
      <c r="S319" s="220">
        <f t="shared" si="166"/>
        <v>7.7840570026399289</v>
      </c>
      <c r="T319" s="103"/>
      <c r="U319" s="102"/>
      <c r="V319" s="207">
        <f t="shared" si="167"/>
        <v>4808</v>
      </c>
      <c r="W319" s="185">
        <f t="shared" si="168"/>
        <v>3204.1</v>
      </c>
      <c r="Y319" s="220">
        <f t="shared" si="169"/>
        <v>7.9452011324127589</v>
      </c>
      <c r="Z319" s="103"/>
      <c r="AA319" s="102"/>
      <c r="AB319" s="207">
        <f t="shared" si="170"/>
        <v>5398</v>
      </c>
      <c r="AC319" s="185">
        <f t="shared" si="171"/>
        <v>1440</v>
      </c>
      <c r="AE319" s="220">
        <f t="shared" si="172"/>
        <v>8.0839457022956207</v>
      </c>
      <c r="AF319" s="103"/>
      <c r="AG319" s="102"/>
      <c r="AH319" s="207">
        <f t="shared" si="173"/>
        <v>5594</v>
      </c>
      <c r="AI319" s="185">
        <f t="shared" si="174"/>
        <v>1008.016</v>
      </c>
      <c r="AK319" s="220">
        <f t="shared" si="175"/>
        <v>8.2057647252344559</v>
      </c>
      <c r="AL319" s="103"/>
      <c r="AM319" s="102"/>
      <c r="AN319" s="207">
        <f t="shared" si="176"/>
        <v>5697</v>
      </c>
      <c r="AO319" s="185">
        <f t="shared" si="177"/>
        <v>811.80100000000004</v>
      </c>
      <c r="AQ319" s="220">
        <f t="shared" si="178"/>
        <v>8.3143423433697894</v>
      </c>
      <c r="AR319" s="103"/>
      <c r="AS319" s="102"/>
      <c r="AT319" s="207">
        <f t="shared" si="179"/>
        <v>5762</v>
      </c>
      <c r="AU319" s="185">
        <f t="shared" si="180"/>
        <v>698.89599999999996</v>
      </c>
      <c r="AW319" s="220">
        <f t="shared" si="181"/>
        <v>8.4122770214666769</v>
      </c>
      <c r="AX319" s="103"/>
      <c r="AY319" s="102"/>
      <c r="AZ319" s="207">
        <f t="shared" si="182"/>
        <v>5807</v>
      </c>
      <c r="BA319" s="185">
        <f t="shared" si="183"/>
        <v>625.68100000000004</v>
      </c>
      <c r="BC319" s="220">
        <f t="shared" si="184"/>
        <v>8.5014702309510017</v>
      </c>
      <c r="BD319" s="103"/>
      <c r="BE319" s="102"/>
      <c r="BF319" s="207">
        <f t="shared" si="185"/>
        <v>5840</v>
      </c>
      <c r="BG319" s="185">
        <f t="shared" si="186"/>
        <v>574.56399999999996</v>
      </c>
      <c r="BI319" s="220">
        <f t="shared" si="187"/>
        <v>8.5833553936699065</v>
      </c>
      <c r="BJ319" s="103"/>
      <c r="BK319" s="102"/>
      <c r="BL319" s="207">
        <f t="shared" si="188"/>
        <v>5866</v>
      </c>
      <c r="BM319" s="185">
        <f t="shared" si="189"/>
        <v>535.82399999999996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5685</v>
      </c>
      <c r="C320" s="221"/>
      <c r="D320" s="22">
        <v>21</v>
      </c>
      <c r="E320" s="73"/>
      <c r="F320" s="57"/>
      <c r="G320" s="27"/>
      <c r="H320" s="27"/>
      <c r="I320" s="179">
        <f t="shared" si="160"/>
        <v>5685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5495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5495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5299</v>
      </c>
      <c r="C322" s="221"/>
      <c r="D322" s="22">
        <v>23</v>
      </c>
      <c r="E322" s="200">
        <f>O302</f>
        <v>8816</v>
      </c>
      <c r="F322" s="203">
        <f>O310</f>
        <v>0.39892123272494473</v>
      </c>
      <c r="G322" s="364">
        <f>O311</f>
        <v>63699.366999999998</v>
      </c>
      <c r="H322" s="365"/>
      <c r="I322" s="179">
        <f t="shared" si="160"/>
        <v>5299</v>
      </c>
      <c r="J322" s="187"/>
      <c r="K322" s="187"/>
      <c r="M322" s="200" t="str">
        <f>M276</f>
        <v>max(y) =</v>
      </c>
      <c r="N322" s="200">
        <f>N276</f>
        <v>8815</v>
      </c>
      <c r="S322" s="200" t="str">
        <f>S276</f>
        <v>max(y) =</v>
      </c>
      <c r="T322" s="200">
        <f>N322</f>
        <v>8815</v>
      </c>
      <c r="Y322" s="200" t="str">
        <f>Y276</f>
        <v>max(y) =</v>
      </c>
      <c r="Z322" s="200">
        <f>T322</f>
        <v>8815</v>
      </c>
      <c r="AE322" s="200" t="str">
        <f>AE276</f>
        <v>max(y) =</v>
      </c>
      <c r="AF322" s="200">
        <f>Z322</f>
        <v>8815</v>
      </c>
      <c r="AK322" s="200" t="str">
        <f>AK276</f>
        <v>max(y) =</v>
      </c>
      <c r="AL322" s="200">
        <f>AF322</f>
        <v>8815</v>
      </c>
      <c r="AQ322" s="200" t="str">
        <f>AQ276</f>
        <v>max(y) =</v>
      </c>
      <c r="AR322" s="200">
        <f>AL322</f>
        <v>8815</v>
      </c>
      <c r="AW322" s="200" t="str">
        <f>AW276</f>
        <v>max(y) =</v>
      </c>
      <c r="AX322" s="200">
        <f>AR322</f>
        <v>8815</v>
      </c>
      <c r="BC322" s="200" t="str">
        <f>BC276</f>
        <v>max(y) =</v>
      </c>
      <c r="BD322" s="200">
        <f>AX322</f>
        <v>8815</v>
      </c>
      <c r="BI322" s="200" t="str">
        <f>BI276</f>
        <v>max(y) =</v>
      </c>
      <c r="BJ322" s="200">
        <f>BD322</f>
        <v>8815</v>
      </c>
    </row>
    <row r="323" spans="1:62" ht="15" customHeight="1">
      <c r="A323" s="21">
        <f t="shared" si="190"/>
        <v>2017</v>
      </c>
      <c r="B323" s="176">
        <f t="shared" si="191"/>
        <v>5098</v>
      </c>
      <c r="C323" s="221"/>
      <c r="D323" s="22">
        <v>24</v>
      </c>
      <c r="E323" s="200">
        <f>U302</f>
        <v>9000</v>
      </c>
      <c r="F323" s="203">
        <f>U310</f>
        <v>0.61805296730936876</v>
      </c>
      <c r="G323" s="345">
        <f>U311</f>
        <v>9506.7740000000013</v>
      </c>
      <c r="H323" s="346"/>
      <c r="I323" s="179">
        <f t="shared" si="160"/>
        <v>5098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4890</v>
      </c>
      <c r="C324" s="221"/>
      <c r="D324" s="22">
        <v>25</v>
      </c>
      <c r="E324" s="200">
        <f>AA302</f>
        <v>9420</v>
      </c>
      <c r="F324" s="203">
        <f>AA310</f>
        <v>0.70279623721385032</v>
      </c>
      <c r="G324" s="345">
        <f>AA311</f>
        <v>5219.357</v>
      </c>
      <c r="H324" s="346"/>
      <c r="I324" s="179">
        <f t="shared" si="160"/>
        <v>4890</v>
      </c>
      <c r="J324" s="187"/>
      <c r="K324" s="187"/>
      <c r="M324" s="200" t="s">
        <v>60</v>
      </c>
      <c r="N324" s="214">
        <v>420</v>
      </c>
      <c r="S324" s="200" t="s">
        <v>60</v>
      </c>
      <c r="T324" s="214">
        <f>N324</f>
        <v>420</v>
      </c>
      <c r="Y324" s="200" t="s">
        <v>60</v>
      </c>
      <c r="Z324" s="214">
        <f>T324</f>
        <v>420</v>
      </c>
      <c r="AE324" s="200" t="s">
        <v>60</v>
      </c>
      <c r="AF324" s="214">
        <f>Z324</f>
        <v>420</v>
      </c>
      <c r="AK324" s="200" t="s">
        <v>60</v>
      </c>
      <c r="AL324" s="214">
        <f>AF324</f>
        <v>420</v>
      </c>
      <c r="AQ324" s="200" t="s">
        <v>60</v>
      </c>
      <c r="AR324" s="214">
        <f>AL324</f>
        <v>420</v>
      </c>
      <c r="AW324" s="200" t="s">
        <v>60</v>
      </c>
      <c r="AX324" s="214">
        <f>AR324</f>
        <v>420</v>
      </c>
      <c r="BC324" s="200" t="s">
        <v>60</v>
      </c>
      <c r="BD324" s="214">
        <f>AX324</f>
        <v>420</v>
      </c>
      <c r="BI324" s="200" t="s">
        <v>60</v>
      </c>
      <c r="BJ324" s="214">
        <f>BD324</f>
        <v>420</v>
      </c>
    </row>
    <row r="325" spans="1:62" ht="15" customHeight="1">
      <c r="A325" s="21">
        <f t="shared" si="190"/>
        <v>2019</v>
      </c>
      <c r="B325" s="176">
        <f t="shared" si="191"/>
        <v>4676</v>
      </c>
      <c r="C325" s="221"/>
      <c r="D325" s="22">
        <v>26</v>
      </c>
      <c r="E325" s="200">
        <f>AG302</f>
        <v>9840</v>
      </c>
      <c r="F325" s="203">
        <f>AG310</f>
        <v>0.74013593341246775</v>
      </c>
      <c r="G325" s="345">
        <f>AG311</f>
        <v>4068.6549999999997</v>
      </c>
      <c r="H325" s="346"/>
      <c r="I325" s="179">
        <f t="shared" si="160"/>
        <v>4676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4456</v>
      </c>
      <c r="C326" s="221"/>
      <c r="D326" s="22">
        <v>27</v>
      </c>
      <c r="E326" s="200">
        <f>AM302</f>
        <v>10260</v>
      </c>
      <c r="F326" s="203">
        <f>AM310</f>
        <v>0.7623157044546317</v>
      </c>
      <c r="G326" s="345">
        <f>AM311</f>
        <v>3516.3309999999997</v>
      </c>
      <c r="H326" s="346"/>
      <c r="I326" s="179">
        <f t="shared" si="160"/>
        <v>4456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4229</v>
      </c>
      <c r="C327" s="221"/>
      <c r="D327" s="22">
        <v>28</v>
      </c>
      <c r="E327" s="200">
        <f>AS302</f>
        <v>10680</v>
      </c>
      <c r="F327" s="203">
        <f>AS310</f>
        <v>0.77724165176866578</v>
      </c>
      <c r="G327" s="345">
        <f>AS311</f>
        <v>3189.0789999999997</v>
      </c>
      <c r="H327" s="346"/>
      <c r="I327" s="179">
        <f t="shared" si="160"/>
        <v>4229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3996</v>
      </c>
      <c r="C328" s="221"/>
      <c r="D328" s="22">
        <v>29</v>
      </c>
      <c r="E328" s="200">
        <f>AY302</f>
        <v>11100</v>
      </c>
      <c r="F328" s="203">
        <f>AY310</f>
        <v>0.78814199083200609</v>
      </c>
      <c r="G328" s="345">
        <f>AY311</f>
        <v>2970.0160000000001</v>
      </c>
      <c r="H328" s="346"/>
      <c r="I328" s="179">
        <f t="shared" si="160"/>
        <v>3996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3755</v>
      </c>
      <c r="C329" s="221"/>
      <c r="D329" s="22">
        <v>30</v>
      </c>
      <c r="E329" s="200">
        <f>BE302</f>
        <v>11520</v>
      </c>
      <c r="F329" s="203">
        <f>BE310</f>
        <v>0.79646772318065406</v>
      </c>
      <c r="G329" s="345">
        <f>BE311</f>
        <v>2813.1169999999997</v>
      </c>
      <c r="H329" s="346"/>
      <c r="I329" s="179">
        <f t="shared" si="160"/>
        <v>3755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3507</v>
      </c>
      <c r="C330" s="221"/>
      <c r="D330" s="22">
        <v>31</v>
      </c>
      <c r="E330" s="200">
        <f>BK302</f>
        <v>11940</v>
      </c>
      <c r="F330" s="203">
        <f>BK310</f>
        <v>0.80294670450236794</v>
      </c>
      <c r="G330" s="345">
        <f>BK311</f>
        <v>2695.5270000000005</v>
      </c>
      <c r="H330" s="346"/>
      <c r="I330" s="179">
        <f t="shared" si="160"/>
        <v>3507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3252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3252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2989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2989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2718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2718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2439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2439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2151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2151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1855</v>
      </c>
      <c r="C336" s="221"/>
      <c r="D336" s="22">
        <v>37</v>
      </c>
      <c r="E336" s="73"/>
      <c r="F336" s="57"/>
      <c r="G336" s="27"/>
      <c r="H336" s="27"/>
      <c r="I336" s="179">
        <f t="shared" si="160"/>
        <v>1855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1550</v>
      </c>
      <c r="C337" s="221"/>
      <c r="D337" s="22">
        <v>38</v>
      </c>
      <c r="E337" s="73"/>
      <c r="F337" s="57"/>
      <c r="G337" s="27"/>
      <c r="H337" s="27"/>
      <c r="I337" s="179">
        <f t="shared" si="160"/>
        <v>1550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1236</v>
      </c>
      <c r="C338" s="221"/>
      <c r="D338" s="22">
        <v>39</v>
      </c>
      <c r="E338" s="73"/>
      <c r="F338" s="57"/>
      <c r="G338" s="27"/>
      <c r="H338" s="27"/>
      <c r="I338" s="179">
        <f t="shared" si="160"/>
        <v>1236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912</v>
      </c>
      <c r="C339" s="221"/>
      <c r="D339" s="22">
        <v>40</v>
      </c>
      <c r="E339" s="73"/>
      <c r="F339" s="57"/>
      <c r="G339" s="27"/>
      <c r="H339" s="27"/>
      <c r="I339" s="179">
        <f t="shared" si="160"/>
        <v>912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579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579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235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235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95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6520</v>
      </c>
      <c r="C4" s="121">
        <f t="shared" ref="C4:C45" si="0">I75</f>
        <v>6319</v>
      </c>
      <c r="D4" s="122">
        <f t="shared" ref="D4:D45" si="1">I120</f>
        <v>6376</v>
      </c>
      <c r="E4" s="122">
        <f t="shared" ref="E4:E45" si="2">I165</f>
        <v>6643</v>
      </c>
      <c r="F4" s="123">
        <f t="shared" ref="F4:F45" si="3">I210</f>
        <v>7252</v>
      </c>
      <c r="G4" s="123">
        <f t="shared" ref="G4:G45" si="4">I255</f>
        <v>6280</v>
      </c>
      <c r="H4" s="123">
        <f t="shared" ref="H4:H45" si="5">I300</f>
        <v>6254</v>
      </c>
      <c r="I4" s="124">
        <f t="shared" ref="I4:I45" si="6">ROUND(SUMIF(C$46:H$46,"○",C4:H4),$G$1)</f>
        <v>6643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6425</v>
      </c>
      <c r="C5" s="121">
        <f t="shared" si="0"/>
        <v>6197</v>
      </c>
      <c r="D5" s="122">
        <f t="shared" si="1"/>
        <v>6230</v>
      </c>
      <c r="E5" s="122">
        <f t="shared" si="2"/>
        <v>6399</v>
      </c>
      <c r="F5" s="123">
        <f t="shared" si="3"/>
        <v>6468</v>
      </c>
      <c r="G5" s="123">
        <f t="shared" si="4"/>
        <v>6183</v>
      </c>
      <c r="H5" s="123">
        <f t="shared" si="5"/>
        <v>6170</v>
      </c>
      <c r="I5" s="124">
        <f t="shared" si="6"/>
        <v>6399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6186</v>
      </c>
      <c r="C6" s="121">
        <f t="shared" si="0"/>
        <v>6075</v>
      </c>
      <c r="D6" s="122">
        <f t="shared" si="1"/>
        <v>6087</v>
      </c>
      <c r="E6" s="122">
        <f t="shared" si="2"/>
        <v>6175</v>
      </c>
      <c r="F6" s="123">
        <f t="shared" si="3"/>
        <v>6050</v>
      </c>
      <c r="G6" s="123">
        <f t="shared" si="4"/>
        <v>6083</v>
      </c>
      <c r="H6" s="123">
        <f t="shared" si="5"/>
        <v>6082</v>
      </c>
      <c r="I6" s="124">
        <f t="shared" si="6"/>
        <v>6175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6001</v>
      </c>
      <c r="C7" s="121">
        <f t="shared" si="0"/>
        <v>5954</v>
      </c>
      <c r="D7" s="122">
        <f t="shared" si="1"/>
        <v>5947</v>
      </c>
      <c r="E7" s="122">
        <f t="shared" si="2"/>
        <v>5969</v>
      </c>
      <c r="F7" s="123">
        <f t="shared" si="3"/>
        <v>5769</v>
      </c>
      <c r="G7" s="123">
        <f t="shared" si="4"/>
        <v>5978</v>
      </c>
      <c r="H7" s="123">
        <f t="shared" si="5"/>
        <v>5989</v>
      </c>
      <c r="I7" s="124">
        <f t="shared" si="6"/>
        <v>5969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5912</v>
      </c>
      <c r="C8" s="121">
        <f t="shared" si="0"/>
        <v>5832</v>
      </c>
      <c r="D8" s="122">
        <f t="shared" si="1"/>
        <v>5811</v>
      </c>
      <c r="E8" s="122">
        <f t="shared" si="2"/>
        <v>5781</v>
      </c>
      <c r="F8" s="123">
        <f t="shared" si="3"/>
        <v>5561</v>
      </c>
      <c r="G8" s="123">
        <f t="shared" si="4"/>
        <v>5870</v>
      </c>
      <c r="H8" s="123">
        <f t="shared" si="5"/>
        <v>5892</v>
      </c>
      <c r="I8" s="124">
        <f t="shared" si="6"/>
        <v>5781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5729</v>
      </c>
      <c r="C9" s="121">
        <f t="shared" si="0"/>
        <v>5710</v>
      </c>
      <c r="D9" s="122">
        <f t="shared" si="1"/>
        <v>5677</v>
      </c>
      <c r="E9" s="122">
        <f t="shared" si="2"/>
        <v>5608</v>
      </c>
      <c r="F9" s="123">
        <f t="shared" si="3"/>
        <v>5396</v>
      </c>
      <c r="G9" s="123">
        <f t="shared" si="4"/>
        <v>5759</v>
      </c>
      <c r="H9" s="123">
        <f t="shared" si="5"/>
        <v>5790</v>
      </c>
      <c r="I9" s="124">
        <f t="shared" si="6"/>
        <v>5608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5489</v>
      </c>
      <c r="C10" s="121">
        <f t="shared" si="0"/>
        <v>5589</v>
      </c>
      <c r="D10" s="122">
        <f t="shared" si="1"/>
        <v>5547</v>
      </c>
      <c r="E10" s="122">
        <f t="shared" si="2"/>
        <v>5450</v>
      </c>
      <c r="F10" s="123">
        <f t="shared" si="3"/>
        <v>5261</v>
      </c>
      <c r="G10" s="123">
        <f t="shared" si="4"/>
        <v>5643</v>
      </c>
      <c r="H10" s="123">
        <f t="shared" si="5"/>
        <v>5684</v>
      </c>
      <c r="I10" s="124">
        <f t="shared" si="6"/>
        <v>5450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5353</v>
      </c>
      <c r="C11" s="121">
        <f t="shared" si="0"/>
        <v>5467</v>
      </c>
      <c r="D11" s="122">
        <f t="shared" si="1"/>
        <v>5420</v>
      </c>
      <c r="E11" s="122">
        <f t="shared" si="2"/>
        <v>5304</v>
      </c>
      <c r="F11" s="123">
        <f t="shared" si="3"/>
        <v>5146</v>
      </c>
      <c r="G11" s="123">
        <f t="shared" si="4"/>
        <v>5525</v>
      </c>
      <c r="H11" s="123">
        <f t="shared" si="5"/>
        <v>5572</v>
      </c>
      <c r="I11" s="124">
        <f t="shared" si="6"/>
        <v>5304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5190</v>
      </c>
      <c r="C12" s="121">
        <f t="shared" si="0"/>
        <v>5345</v>
      </c>
      <c r="D12" s="122">
        <f t="shared" si="1"/>
        <v>5296</v>
      </c>
      <c r="E12" s="122">
        <f t="shared" si="2"/>
        <v>5171</v>
      </c>
      <c r="F12" s="123">
        <f t="shared" si="3"/>
        <v>5047</v>
      </c>
      <c r="G12" s="123">
        <f t="shared" si="4"/>
        <v>5403</v>
      </c>
      <c r="H12" s="123">
        <f t="shared" si="5"/>
        <v>5455</v>
      </c>
      <c r="I12" s="124">
        <f t="shared" si="6"/>
        <v>5171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5007</v>
      </c>
      <c r="C13" s="121">
        <f t="shared" si="0"/>
        <v>5224</v>
      </c>
      <c r="D13" s="122">
        <f t="shared" si="1"/>
        <v>5174</v>
      </c>
      <c r="E13" s="122">
        <f t="shared" si="2"/>
        <v>5049</v>
      </c>
      <c r="F13" s="123">
        <f t="shared" si="3"/>
        <v>4960</v>
      </c>
      <c r="G13" s="123">
        <f t="shared" si="4"/>
        <v>5278</v>
      </c>
      <c r="H13" s="123">
        <f t="shared" si="5"/>
        <v>5332</v>
      </c>
      <c r="I13" s="124">
        <f t="shared" si="6"/>
        <v>5049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4844</v>
      </c>
      <c r="C14" s="121">
        <f t="shared" si="0"/>
        <v>5102</v>
      </c>
      <c r="D14" s="122">
        <f t="shared" si="1"/>
        <v>5055</v>
      </c>
      <c r="E14" s="122">
        <f t="shared" si="2"/>
        <v>4937</v>
      </c>
      <c r="F14" s="123">
        <f t="shared" si="3"/>
        <v>4883</v>
      </c>
      <c r="G14" s="123">
        <f t="shared" si="4"/>
        <v>5150</v>
      </c>
      <c r="H14" s="123">
        <f t="shared" si="5"/>
        <v>5203</v>
      </c>
      <c r="I14" s="124">
        <f t="shared" si="6"/>
        <v>4937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4807</v>
      </c>
      <c r="C15" s="121">
        <f t="shared" si="0"/>
        <v>4980</v>
      </c>
      <c r="D15" s="122">
        <f t="shared" si="1"/>
        <v>4939</v>
      </c>
      <c r="E15" s="122">
        <f t="shared" si="2"/>
        <v>4834</v>
      </c>
      <c r="F15" s="123">
        <f t="shared" si="3"/>
        <v>4813</v>
      </c>
      <c r="G15" s="123">
        <f t="shared" si="4"/>
        <v>5020</v>
      </c>
      <c r="H15" s="123">
        <f t="shared" si="5"/>
        <v>5068</v>
      </c>
      <c r="I15" s="124">
        <f t="shared" si="6"/>
        <v>4834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4699</v>
      </c>
      <c r="C16" s="121">
        <f t="shared" si="0"/>
        <v>4859</v>
      </c>
      <c r="D16" s="122">
        <f t="shared" si="1"/>
        <v>4826</v>
      </c>
      <c r="E16" s="122">
        <f t="shared" si="2"/>
        <v>4740</v>
      </c>
      <c r="F16" s="123">
        <f t="shared" si="3"/>
        <v>4750</v>
      </c>
      <c r="G16" s="123">
        <f t="shared" si="4"/>
        <v>4887</v>
      </c>
      <c r="H16" s="123">
        <f t="shared" si="5"/>
        <v>4927</v>
      </c>
      <c r="I16" s="124">
        <f t="shared" si="6"/>
        <v>4740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4615</v>
      </c>
      <c r="C17" s="121">
        <f t="shared" si="0"/>
        <v>4737</v>
      </c>
      <c r="D17" s="122">
        <f t="shared" si="1"/>
        <v>4715</v>
      </c>
      <c r="E17" s="122">
        <f t="shared" si="2"/>
        <v>4654</v>
      </c>
      <c r="F17" s="123">
        <f t="shared" si="3"/>
        <v>4692</v>
      </c>
      <c r="G17" s="123">
        <f t="shared" si="4"/>
        <v>4753</v>
      </c>
      <c r="H17" s="123">
        <f t="shared" si="5"/>
        <v>4778</v>
      </c>
      <c r="I17" s="124">
        <f t="shared" si="6"/>
        <v>4654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4571</v>
      </c>
      <c r="C18" s="121">
        <f t="shared" si="0"/>
        <v>4615</v>
      </c>
      <c r="D18" s="122">
        <f t="shared" si="1"/>
        <v>4607</v>
      </c>
      <c r="E18" s="122">
        <f t="shared" si="2"/>
        <v>4574</v>
      </c>
      <c r="F18" s="123">
        <f t="shared" si="3"/>
        <v>4639</v>
      </c>
      <c r="G18" s="123">
        <f t="shared" si="4"/>
        <v>4616</v>
      </c>
      <c r="H18" s="123">
        <f t="shared" si="5"/>
        <v>4623</v>
      </c>
      <c r="I18" s="124">
        <f t="shared" si="6"/>
        <v>4574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4406</v>
      </c>
      <c r="C19" s="121">
        <f t="shared" si="0"/>
        <v>4494</v>
      </c>
      <c r="D19" s="122">
        <f t="shared" si="1"/>
        <v>4502</v>
      </c>
      <c r="E19" s="122">
        <f t="shared" si="2"/>
        <v>4502</v>
      </c>
      <c r="F19" s="123">
        <f t="shared" si="3"/>
        <v>4590</v>
      </c>
      <c r="G19" s="123">
        <f t="shared" si="4"/>
        <v>4478</v>
      </c>
      <c r="H19" s="123">
        <f t="shared" si="5"/>
        <v>4460</v>
      </c>
      <c r="I19" s="124">
        <f t="shared" si="6"/>
        <v>4502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4391</v>
      </c>
      <c r="C20" s="121">
        <f t="shared" si="0"/>
        <v>4372</v>
      </c>
      <c r="D20" s="122">
        <f t="shared" si="1"/>
        <v>4398</v>
      </c>
      <c r="E20" s="122">
        <f t="shared" si="2"/>
        <v>4435</v>
      </c>
      <c r="F20" s="123">
        <f t="shared" si="3"/>
        <v>4544</v>
      </c>
      <c r="G20" s="123">
        <f t="shared" si="4"/>
        <v>4339</v>
      </c>
      <c r="H20" s="123">
        <f t="shared" si="5"/>
        <v>4289</v>
      </c>
      <c r="I20" s="124">
        <f t="shared" si="6"/>
        <v>4435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4405</v>
      </c>
      <c r="C21" s="121">
        <f t="shared" si="0"/>
        <v>4250</v>
      </c>
      <c r="D21" s="122">
        <f t="shared" si="1"/>
        <v>4297</v>
      </c>
      <c r="E21" s="122">
        <f t="shared" si="2"/>
        <v>4374</v>
      </c>
      <c r="F21" s="123">
        <f t="shared" si="3"/>
        <v>4502</v>
      </c>
      <c r="G21" s="123">
        <f t="shared" si="4"/>
        <v>4199</v>
      </c>
      <c r="H21" s="123">
        <f t="shared" si="5"/>
        <v>4110</v>
      </c>
      <c r="I21" s="124">
        <f t="shared" si="6"/>
        <v>4374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4413</v>
      </c>
      <c r="C22" s="121">
        <f t="shared" si="0"/>
        <v>4129</v>
      </c>
      <c r="D22" s="122">
        <f t="shared" si="1"/>
        <v>4199</v>
      </c>
      <c r="E22" s="122">
        <f t="shared" si="2"/>
        <v>4318</v>
      </c>
      <c r="F22" s="123">
        <f t="shared" si="3"/>
        <v>4462</v>
      </c>
      <c r="G22" s="123">
        <f t="shared" si="4"/>
        <v>4058</v>
      </c>
      <c r="H22" s="123">
        <f t="shared" si="5"/>
        <v>3922</v>
      </c>
      <c r="I22" s="124">
        <f t="shared" si="6"/>
        <v>4318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4295</v>
      </c>
      <c r="C23" s="130">
        <f t="shared" si="0"/>
        <v>4007</v>
      </c>
      <c r="D23" s="131">
        <f t="shared" si="1"/>
        <v>4102</v>
      </c>
      <c r="E23" s="131">
        <f t="shared" si="2"/>
        <v>4267</v>
      </c>
      <c r="F23" s="132">
        <f t="shared" si="3"/>
        <v>4424</v>
      </c>
      <c r="G23" s="132">
        <f t="shared" si="4"/>
        <v>3918</v>
      </c>
      <c r="H23" s="132">
        <f t="shared" si="5"/>
        <v>3725</v>
      </c>
      <c r="I23" s="133">
        <f t="shared" si="6"/>
        <v>4267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3885</v>
      </c>
      <c r="D24" s="140">
        <f t="shared" si="1"/>
        <v>4008</v>
      </c>
      <c r="E24" s="139">
        <f t="shared" si="2"/>
        <v>4220</v>
      </c>
      <c r="F24" s="139">
        <f t="shared" si="3"/>
        <v>4389</v>
      </c>
      <c r="G24" s="139">
        <f t="shared" si="4"/>
        <v>3777</v>
      </c>
      <c r="H24" s="139">
        <f t="shared" si="5"/>
        <v>3519</v>
      </c>
      <c r="I24" s="251">
        <f t="shared" si="6"/>
        <v>4220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3764</v>
      </c>
      <c r="D25" s="255">
        <f t="shared" si="1"/>
        <v>3916</v>
      </c>
      <c r="E25" s="254">
        <f t="shared" si="2"/>
        <v>4177</v>
      </c>
      <c r="F25" s="254">
        <f t="shared" si="3"/>
        <v>4355</v>
      </c>
      <c r="G25" s="254">
        <f t="shared" si="4"/>
        <v>3637</v>
      </c>
      <c r="H25" s="254">
        <f t="shared" si="5"/>
        <v>3303</v>
      </c>
      <c r="I25" s="256">
        <f t="shared" si="6"/>
        <v>4177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3642</v>
      </c>
      <c r="D26" s="255">
        <f t="shared" si="1"/>
        <v>3827</v>
      </c>
      <c r="E26" s="254">
        <f t="shared" si="2"/>
        <v>4137</v>
      </c>
      <c r="F26" s="254">
        <f t="shared" si="3"/>
        <v>4323</v>
      </c>
      <c r="G26" s="254">
        <f t="shared" si="4"/>
        <v>3498</v>
      </c>
      <c r="H26" s="254">
        <f t="shared" si="5"/>
        <v>3076</v>
      </c>
      <c r="I26" s="256">
        <f t="shared" si="6"/>
        <v>4137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3520</v>
      </c>
      <c r="D27" s="255">
        <f t="shared" si="1"/>
        <v>3739</v>
      </c>
      <c r="E27" s="254">
        <f t="shared" si="2"/>
        <v>4101</v>
      </c>
      <c r="F27" s="254">
        <f t="shared" si="3"/>
        <v>4293</v>
      </c>
      <c r="G27" s="254">
        <f t="shared" si="4"/>
        <v>3361</v>
      </c>
      <c r="H27" s="254">
        <f t="shared" si="5"/>
        <v>2839</v>
      </c>
      <c r="I27" s="256">
        <f t="shared" si="6"/>
        <v>4101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3399</v>
      </c>
      <c r="D28" s="255">
        <f t="shared" si="1"/>
        <v>3653</v>
      </c>
      <c r="E28" s="254">
        <f t="shared" si="2"/>
        <v>4067</v>
      </c>
      <c r="F28" s="254">
        <f t="shared" si="3"/>
        <v>4264</v>
      </c>
      <c r="G28" s="254">
        <f t="shared" si="4"/>
        <v>3224</v>
      </c>
      <c r="H28" s="254">
        <f t="shared" si="5"/>
        <v>2589</v>
      </c>
      <c r="I28" s="256">
        <f t="shared" si="6"/>
        <v>4067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3277</v>
      </c>
      <c r="D29" s="140">
        <f t="shared" si="1"/>
        <v>3569</v>
      </c>
      <c r="E29" s="139">
        <f t="shared" si="2"/>
        <v>4037</v>
      </c>
      <c r="F29" s="139">
        <f t="shared" si="3"/>
        <v>4237</v>
      </c>
      <c r="G29" s="139">
        <f t="shared" si="4"/>
        <v>3090</v>
      </c>
      <c r="H29" s="139">
        <f t="shared" si="5"/>
        <v>2328</v>
      </c>
      <c r="I29" s="251">
        <f t="shared" si="6"/>
        <v>4037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3155</v>
      </c>
      <c r="D30" s="255">
        <f t="shared" si="1"/>
        <v>3487</v>
      </c>
      <c r="E30" s="254">
        <f t="shared" si="2"/>
        <v>4009</v>
      </c>
      <c r="F30" s="254">
        <f t="shared" si="3"/>
        <v>4210</v>
      </c>
      <c r="G30" s="254">
        <f t="shared" si="4"/>
        <v>2958</v>
      </c>
      <c r="H30" s="254">
        <f t="shared" si="5"/>
        <v>2055</v>
      </c>
      <c r="I30" s="256">
        <f t="shared" si="6"/>
        <v>4009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3034</v>
      </c>
      <c r="D31" s="255">
        <f t="shared" si="1"/>
        <v>3407</v>
      </c>
      <c r="E31" s="254">
        <f t="shared" si="2"/>
        <v>3983</v>
      </c>
      <c r="F31" s="254">
        <f t="shared" si="3"/>
        <v>4185</v>
      </c>
      <c r="G31" s="254">
        <f t="shared" si="4"/>
        <v>2828</v>
      </c>
      <c r="H31" s="254">
        <f t="shared" si="5"/>
        <v>1768</v>
      </c>
      <c r="I31" s="256">
        <f t="shared" si="6"/>
        <v>3983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2912</v>
      </c>
      <c r="D32" s="255">
        <f t="shared" si="1"/>
        <v>3329</v>
      </c>
      <c r="E32" s="254">
        <f t="shared" si="2"/>
        <v>3960</v>
      </c>
      <c r="F32" s="254">
        <f t="shared" si="3"/>
        <v>4161</v>
      </c>
      <c r="G32" s="254">
        <f t="shared" si="4"/>
        <v>2701</v>
      </c>
      <c r="H32" s="254">
        <f t="shared" si="5"/>
        <v>1467</v>
      </c>
      <c r="I32" s="256">
        <f t="shared" si="6"/>
        <v>3960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2790</v>
      </c>
      <c r="D33" s="255">
        <f t="shared" si="1"/>
        <v>3253</v>
      </c>
      <c r="E33" s="254">
        <f t="shared" si="2"/>
        <v>3938</v>
      </c>
      <c r="F33" s="254">
        <f t="shared" si="3"/>
        <v>4138</v>
      </c>
      <c r="G33" s="254">
        <f t="shared" si="4"/>
        <v>2576</v>
      </c>
      <c r="H33" s="254">
        <f t="shared" si="5"/>
        <v>1152</v>
      </c>
      <c r="I33" s="256">
        <f t="shared" si="6"/>
        <v>3938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2669</v>
      </c>
      <c r="D34" s="140">
        <f t="shared" si="1"/>
        <v>3178</v>
      </c>
      <c r="E34" s="139">
        <f t="shared" si="2"/>
        <v>3918</v>
      </c>
      <c r="F34" s="139">
        <f t="shared" si="3"/>
        <v>4115</v>
      </c>
      <c r="G34" s="139">
        <f t="shared" si="4"/>
        <v>2455</v>
      </c>
      <c r="H34" s="139">
        <f t="shared" si="5"/>
        <v>821</v>
      </c>
      <c r="I34" s="251">
        <f t="shared" si="6"/>
        <v>3918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2547</v>
      </c>
      <c r="D35" s="255">
        <f t="shared" si="1"/>
        <v>3105</v>
      </c>
      <c r="E35" s="254">
        <f t="shared" si="2"/>
        <v>3900</v>
      </c>
      <c r="F35" s="254">
        <f t="shared" si="3"/>
        <v>4094</v>
      </c>
      <c r="G35" s="254">
        <f t="shared" si="4"/>
        <v>2337</v>
      </c>
      <c r="H35" s="254">
        <f t="shared" si="5"/>
        <v>475</v>
      </c>
      <c r="I35" s="256">
        <f t="shared" si="6"/>
        <v>3900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2425</v>
      </c>
      <c r="D36" s="255">
        <f t="shared" si="1"/>
        <v>3034</v>
      </c>
      <c r="E36" s="254">
        <f t="shared" si="2"/>
        <v>3884</v>
      </c>
      <c r="F36" s="254">
        <f t="shared" si="3"/>
        <v>4073</v>
      </c>
      <c r="G36" s="254">
        <f t="shared" si="4"/>
        <v>2222</v>
      </c>
      <c r="H36" s="254">
        <f t="shared" si="5"/>
        <v>112</v>
      </c>
      <c r="I36" s="256">
        <f t="shared" si="6"/>
        <v>3884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2304</v>
      </c>
      <c r="D37" s="255">
        <f t="shared" si="1"/>
        <v>2964</v>
      </c>
      <c r="E37" s="254">
        <f t="shared" si="2"/>
        <v>3868</v>
      </c>
      <c r="F37" s="254">
        <f t="shared" si="3"/>
        <v>4053</v>
      </c>
      <c r="G37" s="254">
        <f t="shared" si="4"/>
        <v>2111</v>
      </c>
      <c r="H37" s="254">
        <f t="shared" si="5"/>
        <v>-269</v>
      </c>
      <c r="I37" s="256">
        <f t="shared" si="6"/>
        <v>3868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2182</v>
      </c>
      <c r="D38" s="255">
        <f t="shared" si="1"/>
        <v>2896</v>
      </c>
      <c r="E38" s="254">
        <f t="shared" si="2"/>
        <v>3854</v>
      </c>
      <c r="F38" s="254">
        <f t="shared" si="3"/>
        <v>4034</v>
      </c>
      <c r="G38" s="254">
        <f t="shared" si="4"/>
        <v>2004</v>
      </c>
      <c r="H38" s="254">
        <f t="shared" si="5"/>
        <v>-668</v>
      </c>
      <c r="I38" s="256">
        <f t="shared" si="6"/>
        <v>3854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2060</v>
      </c>
      <c r="D39" s="140">
        <f t="shared" si="1"/>
        <v>2830</v>
      </c>
      <c r="E39" s="139">
        <f t="shared" si="2"/>
        <v>3842</v>
      </c>
      <c r="F39" s="139">
        <f t="shared" si="3"/>
        <v>4015</v>
      </c>
      <c r="G39" s="139">
        <f t="shared" si="4"/>
        <v>1900</v>
      </c>
      <c r="H39" s="139">
        <f t="shared" si="5"/>
        <v>-1086</v>
      </c>
      <c r="I39" s="251">
        <f t="shared" si="6"/>
        <v>3842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1939</v>
      </c>
      <c r="D40" s="255">
        <f t="shared" si="1"/>
        <v>2765</v>
      </c>
      <c r="E40" s="254">
        <f t="shared" si="2"/>
        <v>3830</v>
      </c>
      <c r="F40" s="254">
        <f t="shared" si="3"/>
        <v>3997</v>
      </c>
      <c r="G40" s="254">
        <f t="shared" si="4"/>
        <v>1800</v>
      </c>
      <c r="H40" s="254">
        <f t="shared" si="5"/>
        <v>-1525</v>
      </c>
      <c r="I40" s="256">
        <f t="shared" si="6"/>
        <v>3830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1817</v>
      </c>
      <c r="D41" s="255">
        <f t="shared" si="1"/>
        <v>2702</v>
      </c>
      <c r="E41" s="254">
        <f t="shared" si="2"/>
        <v>3819</v>
      </c>
      <c r="F41" s="254">
        <f t="shared" si="3"/>
        <v>3980</v>
      </c>
      <c r="G41" s="254">
        <f t="shared" si="4"/>
        <v>1704</v>
      </c>
      <c r="H41" s="254">
        <f t="shared" si="5"/>
        <v>-1984</v>
      </c>
      <c r="I41" s="256">
        <f t="shared" si="6"/>
        <v>3819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1696</v>
      </c>
      <c r="D42" s="255">
        <f t="shared" si="1"/>
        <v>2640</v>
      </c>
      <c r="E42" s="254">
        <f t="shared" si="2"/>
        <v>3809</v>
      </c>
      <c r="F42" s="254">
        <f t="shared" si="3"/>
        <v>3963</v>
      </c>
      <c r="G42" s="254">
        <f t="shared" si="4"/>
        <v>1611</v>
      </c>
      <c r="H42" s="254">
        <f t="shared" si="5"/>
        <v>-2466</v>
      </c>
      <c r="I42" s="256">
        <f t="shared" si="6"/>
        <v>3809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1574</v>
      </c>
      <c r="D43" s="255">
        <f t="shared" si="1"/>
        <v>2579</v>
      </c>
      <c r="E43" s="254">
        <f t="shared" si="2"/>
        <v>3800</v>
      </c>
      <c r="F43" s="254">
        <f t="shared" si="3"/>
        <v>3946</v>
      </c>
      <c r="G43" s="254">
        <f t="shared" si="4"/>
        <v>1523</v>
      </c>
      <c r="H43" s="254">
        <f t="shared" si="5"/>
        <v>-2971</v>
      </c>
      <c r="I43" s="256">
        <f t="shared" si="6"/>
        <v>3800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1452</v>
      </c>
      <c r="D44" s="140">
        <f t="shared" si="1"/>
        <v>2520</v>
      </c>
      <c r="E44" s="139">
        <f t="shared" si="2"/>
        <v>3792</v>
      </c>
      <c r="F44" s="139">
        <f t="shared" si="3"/>
        <v>3930</v>
      </c>
      <c r="G44" s="261">
        <f t="shared" si="4"/>
        <v>1438</v>
      </c>
      <c r="H44" s="261">
        <f t="shared" si="5"/>
        <v>-3501</v>
      </c>
      <c r="I44" s="251">
        <f t="shared" si="6"/>
        <v>3792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1331</v>
      </c>
      <c r="D45" s="140">
        <f t="shared" si="1"/>
        <v>2462</v>
      </c>
      <c r="E45" s="139">
        <f t="shared" si="2"/>
        <v>3784</v>
      </c>
      <c r="F45" s="139">
        <f t="shared" si="3"/>
        <v>3914</v>
      </c>
      <c r="G45" s="261">
        <f t="shared" si="4"/>
        <v>1357</v>
      </c>
      <c r="H45" s="261">
        <f t="shared" si="5"/>
        <v>-4056</v>
      </c>
      <c r="I45" s="251">
        <f t="shared" si="6"/>
        <v>3784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0.94777178803062323</v>
      </c>
      <c r="D47" s="232">
        <f>G129</f>
        <v>0.96952976632827659</v>
      </c>
      <c r="E47" s="232">
        <f>G175</f>
        <v>0.99148737072949999</v>
      </c>
      <c r="F47" s="232">
        <f>H219</f>
        <v>0.90119615511902929</v>
      </c>
      <c r="G47" s="245">
        <f>G265</f>
        <v>0.92352749118247168</v>
      </c>
      <c r="H47" s="245">
        <f>G310</f>
        <v>0.88390926677404025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542.42899999999997</v>
      </c>
      <c r="D48" s="246">
        <f>G130</f>
        <v>324.70500000000004</v>
      </c>
      <c r="E48" s="246">
        <f>G176</f>
        <v>89.31</v>
      </c>
      <c r="F48" s="241">
        <f>H220</f>
        <v>1062.0010000000002</v>
      </c>
      <c r="G48" s="246">
        <f>G266</f>
        <v>815.97199999999998</v>
      </c>
      <c r="H48" s="246">
        <f>G311</f>
        <v>1357.2829999999999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334.64299999999997</v>
      </c>
      <c r="D49" s="233">
        <f>G131</f>
        <v>193.34399999999999</v>
      </c>
      <c r="E49" s="247">
        <f>G177</f>
        <v>34.510999999999996</v>
      </c>
      <c r="F49" s="248">
        <f>H221</f>
        <v>100.42699999999999</v>
      </c>
      <c r="G49" s="247">
        <f>G267</f>
        <v>513.89600000000007</v>
      </c>
      <c r="H49" s="260">
        <f>G312</f>
        <v>944.58500000000004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2.8595855350907398</v>
      </c>
      <c r="D50" s="259">
        <f>G132</f>
        <v>2.2468932433780142</v>
      </c>
      <c r="E50" s="259">
        <f>G178</f>
        <v>1.0557517672792431</v>
      </c>
      <c r="F50" s="249">
        <f>H222</f>
        <v>3.0286469061330639</v>
      </c>
      <c r="G50" s="259">
        <f>G268</f>
        <v>3.4652891144738631</v>
      </c>
      <c r="H50" s="259">
        <f>G313</f>
        <v>4.3789440370907382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3.5025929891177539</v>
      </c>
      <c r="D51" s="234">
        <f>G133</f>
        <v>2.6891952856432013</v>
      </c>
      <c r="E51" s="234">
        <f>G179</f>
        <v>1.0954103259437726</v>
      </c>
      <c r="F51" s="249">
        <f>H223</f>
        <v>1.9147801564071216</v>
      </c>
      <c r="G51" s="249">
        <f>G269</f>
        <v>4.3040641500828745</v>
      </c>
      <c r="H51" s="234">
        <f>G314</f>
        <v>5.700540973866536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0.94777178803062323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6520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6319</v>
      </c>
      <c r="J75" s="180">
        <f t="shared" ref="J75:J94" si="10">ABS(B75-I75)/B75*100</f>
        <v>3.0828220858895703</v>
      </c>
      <c r="K75" s="179">
        <f t="shared" ref="K75:K94" si="11">(B75-I75)^2/1000</f>
        <v>40.401000000000003</v>
      </c>
    </row>
    <row r="76" spans="1:40" ht="15" customHeight="1">
      <c r="A76" s="21">
        <f t="shared" ref="A76:A116" si="12">A75+1</f>
        <v>1995</v>
      </c>
      <c r="B76" s="176">
        <f t="shared" si="8"/>
        <v>6425</v>
      </c>
      <c r="C76" s="22">
        <v>2</v>
      </c>
      <c r="D76" s="23" t="s">
        <v>18</v>
      </c>
      <c r="E76" s="28">
        <f>INDEX(LINEST(B75:B94,C75:C94),1)</f>
        <v>-121.6631578947368</v>
      </c>
      <c r="G76" s="29"/>
      <c r="H76" s="26"/>
      <c r="I76" s="179">
        <f t="shared" si="9"/>
        <v>6197</v>
      </c>
      <c r="J76" s="180">
        <f t="shared" si="10"/>
        <v>3.5486381322957201</v>
      </c>
      <c r="K76" s="179">
        <f t="shared" si="11"/>
        <v>51.984000000000002</v>
      </c>
    </row>
    <row r="77" spans="1:40" ht="15" customHeight="1">
      <c r="A77" s="21">
        <f t="shared" si="12"/>
        <v>1996</v>
      </c>
      <c r="B77" s="176">
        <f t="shared" si="8"/>
        <v>6186</v>
      </c>
      <c r="C77" s="22">
        <v>3</v>
      </c>
      <c r="D77" s="23" t="s">
        <v>19</v>
      </c>
      <c r="E77" s="28">
        <f>INDEX(LINEST(B75:B94,C75:C94),2)</f>
        <v>6440.3631578947361</v>
      </c>
      <c r="G77" s="29"/>
      <c r="H77" s="26"/>
      <c r="I77" s="179">
        <f t="shared" si="9"/>
        <v>6075</v>
      </c>
      <c r="J77" s="180">
        <f t="shared" si="10"/>
        <v>1.7943743937924344</v>
      </c>
      <c r="K77" s="179">
        <f t="shared" si="11"/>
        <v>12.321</v>
      </c>
    </row>
    <row r="78" spans="1:40" ht="15" customHeight="1">
      <c r="A78" s="21">
        <f t="shared" si="12"/>
        <v>1997</v>
      </c>
      <c r="B78" s="176">
        <f t="shared" si="8"/>
        <v>6001</v>
      </c>
      <c r="C78" s="22">
        <v>4</v>
      </c>
      <c r="G78" s="29"/>
      <c r="H78" s="26"/>
      <c r="I78" s="179">
        <f t="shared" si="9"/>
        <v>5954</v>
      </c>
      <c r="J78" s="180">
        <f t="shared" si="10"/>
        <v>0.78320279953341099</v>
      </c>
      <c r="K78" s="179">
        <f t="shared" si="11"/>
        <v>2.2090000000000001</v>
      </c>
    </row>
    <row r="79" spans="1:40" ht="15" customHeight="1">
      <c r="A79" s="21">
        <f t="shared" si="12"/>
        <v>1998</v>
      </c>
      <c r="B79" s="176">
        <f t="shared" si="8"/>
        <v>5912</v>
      </c>
      <c r="C79" s="22">
        <v>5</v>
      </c>
      <c r="D79" s="347" t="s">
        <v>7</v>
      </c>
      <c r="E79" s="348"/>
      <c r="F79" s="181">
        <f>I74</f>
        <v>0.94777178803062323</v>
      </c>
      <c r="G79" s="29"/>
      <c r="H79" s="26"/>
      <c r="I79" s="179">
        <f t="shared" si="9"/>
        <v>5832</v>
      </c>
      <c r="J79" s="180">
        <f t="shared" si="10"/>
        <v>1.3531799729364005</v>
      </c>
      <c r="K79" s="179">
        <f t="shared" si="11"/>
        <v>6.4</v>
      </c>
    </row>
    <row r="80" spans="1:40" ht="15" customHeight="1">
      <c r="A80" s="21">
        <f t="shared" si="12"/>
        <v>1999</v>
      </c>
      <c r="B80" s="176">
        <f t="shared" si="8"/>
        <v>5729</v>
      </c>
      <c r="C80" s="22">
        <v>6</v>
      </c>
      <c r="D80" s="347" t="s">
        <v>8</v>
      </c>
      <c r="E80" s="348"/>
      <c r="F80" s="182">
        <f>SUM(K75:K94)</f>
        <v>542.42899999999997</v>
      </c>
      <c r="G80" s="29"/>
      <c r="H80" s="26"/>
      <c r="I80" s="179">
        <f t="shared" si="9"/>
        <v>5710</v>
      </c>
      <c r="J80" s="180">
        <f t="shared" si="10"/>
        <v>0.33164601152033513</v>
      </c>
      <c r="K80" s="179">
        <f t="shared" si="11"/>
        <v>0.36099999999999999</v>
      </c>
    </row>
    <row r="81" spans="1:11" ht="15" customHeight="1">
      <c r="A81" s="21">
        <f t="shared" si="12"/>
        <v>2000</v>
      </c>
      <c r="B81" s="176">
        <f t="shared" si="8"/>
        <v>5489</v>
      </c>
      <c r="C81" s="22">
        <v>7</v>
      </c>
      <c r="D81" s="347" t="s">
        <v>9</v>
      </c>
      <c r="E81" s="348"/>
      <c r="F81" s="182">
        <f>SUM(K85:K94)</f>
        <v>334.64299999999997</v>
      </c>
      <c r="G81" s="29"/>
      <c r="H81" s="26"/>
      <c r="I81" s="179">
        <f t="shared" si="9"/>
        <v>5589</v>
      </c>
      <c r="J81" s="180">
        <f t="shared" si="10"/>
        <v>1.8218254691200582</v>
      </c>
      <c r="K81" s="179">
        <f t="shared" si="11"/>
        <v>10</v>
      </c>
    </row>
    <row r="82" spans="1:11" ht="15" customHeight="1">
      <c r="A82" s="21">
        <f t="shared" si="12"/>
        <v>2001</v>
      </c>
      <c r="B82" s="176">
        <f t="shared" si="8"/>
        <v>5353</v>
      </c>
      <c r="C82" s="22">
        <v>8</v>
      </c>
      <c r="D82" s="347" t="s">
        <v>10</v>
      </c>
      <c r="E82" s="348"/>
      <c r="F82" s="183">
        <f>SUM(J75:J94)/C94</f>
        <v>2.8595855350907398</v>
      </c>
      <c r="G82" s="23"/>
      <c r="H82" s="27"/>
      <c r="I82" s="179">
        <f t="shared" si="9"/>
        <v>5467</v>
      </c>
      <c r="J82" s="180">
        <f t="shared" si="10"/>
        <v>2.1296469269568465</v>
      </c>
      <c r="K82" s="179">
        <f t="shared" si="11"/>
        <v>12.996</v>
      </c>
    </row>
    <row r="83" spans="1:11" ht="15" customHeight="1">
      <c r="A83" s="21">
        <f t="shared" si="12"/>
        <v>2002</v>
      </c>
      <c r="B83" s="176">
        <f t="shared" si="8"/>
        <v>5190</v>
      </c>
      <c r="C83" s="22">
        <v>9</v>
      </c>
      <c r="D83" s="347" t="s">
        <v>11</v>
      </c>
      <c r="E83" s="348"/>
      <c r="F83" s="183">
        <f>SUM(J85:J94)/10</f>
        <v>3.5025929891177539</v>
      </c>
      <c r="G83" s="23"/>
      <c r="H83" s="27"/>
      <c r="I83" s="179">
        <f t="shared" si="9"/>
        <v>5345</v>
      </c>
      <c r="J83" s="180">
        <f t="shared" si="10"/>
        <v>2.9865125240847785</v>
      </c>
      <c r="K83" s="179">
        <f t="shared" si="11"/>
        <v>24.024999999999999</v>
      </c>
    </row>
    <row r="84" spans="1:11" ht="15" customHeight="1">
      <c r="A84" s="21">
        <f t="shared" si="12"/>
        <v>2003</v>
      </c>
      <c r="B84" s="176">
        <f t="shared" si="8"/>
        <v>5007</v>
      </c>
      <c r="C84" s="22">
        <v>10</v>
      </c>
      <c r="G84" s="23"/>
      <c r="H84" s="27"/>
      <c r="I84" s="179">
        <f t="shared" si="9"/>
        <v>5224</v>
      </c>
      <c r="J84" s="180">
        <f t="shared" si="10"/>
        <v>4.3339324945076889</v>
      </c>
      <c r="K84" s="179">
        <f t="shared" si="11"/>
        <v>47.088999999999999</v>
      </c>
    </row>
    <row r="85" spans="1:11" ht="15" customHeight="1">
      <c r="A85" s="21">
        <f t="shared" si="12"/>
        <v>2004</v>
      </c>
      <c r="B85" s="176">
        <f t="shared" si="8"/>
        <v>4844</v>
      </c>
      <c r="C85" s="22">
        <v>11</v>
      </c>
      <c r="F85" s="27"/>
      <c r="G85" s="23"/>
      <c r="H85" s="27"/>
      <c r="I85" s="179">
        <f t="shared" si="9"/>
        <v>5102</v>
      </c>
      <c r="J85" s="180">
        <f t="shared" si="10"/>
        <v>5.3261767134599509</v>
      </c>
      <c r="K85" s="179">
        <f t="shared" si="11"/>
        <v>66.563999999999993</v>
      </c>
    </row>
    <row r="86" spans="1:11" ht="15" customHeight="1">
      <c r="A86" s="21">
        <f t="shared" si="12"/>
        <v>2005</v>
      </c>
      <c r="B86" s="176">
        <f t="shared" si="8"/>
        <v>4807</v>
      </c>
      <c r="C86" s="22">
        <v>12</v>
      </c>
      <c r="F86" s="27"/>
      <c r="G86" s="23"/>
      <c r="H86" s="27"/>
      <c r="I86" s="179">
        <f t="shared" si="9"/>
        <v>4980</v>
      </c>
      <c r="J86" s="180">
        <f t="shared" si="10"/>
        <v>3.5989182442271686</v>
      </c>
      <c r="K86" s="179">
        <f t="shared" si="11"/>
        <v>29.928999999999998</v>
      </c>
    </row>
    <row r="87" spans="1:11" ht="15" customHeight="1">
      <c r="A87" s="21">
        <f t="shared" si="12"/>
        <v>2006</v>
      </c>
      <c r="B87" s="176">
        <f t="shared" si="8"/>
        <v>4699</v>
      </c>
      <c r="C87" s="22">
        <v>13</v>
      </c>
      <c r="F87" s="27"/>
      <c r="G87" s="23"/>
      <c r="H87" s="27"/>
      <c r="I87" s="179">
        <f t="shared" si="9"/>
        <v>4859</v>
      </c>
      <c r="J87" s="180">
        <f t="shared" si="10"/>
        <v>3.4049797829325388</v>
      </c>
      <c r="K87" s="179">
        <f t="shared" si="11"/>
        <v>25.6</v>
      </c>
    </row>
    <row r="88" spans="1:11" ht="15" customHeight="1">
      <c r="A88" s="21">
        <f t="shared" si="12"/>
        <v>2007</v>
      </c>
      <c r="B88" s="176">
        <f t="shared" si="8"/>
        <v>4615</v>
      </c>
      <c r="C88" s="22">
        <v>14</v>
      </c>
      <c r="F88" s="27"/>
      <c r="G88" s="23"/>
      <c r="H88" s="27"/>
      <c r="I88" s="179">
        <f t="shared" si="9"/>
        <v>4737</v>
      </c>
      <c r="J88" s="180">
        <f t="shared" si="10"/>
        <v>2.6435536294691224</v>
      </c>
      <c r="K88" s="179">
        <f t="shared" si="11"/>
        <v>14.884</v>
      </c>
    </row>
    <row r="89" spans="1:11" ht="15" customHeight="1">
      <c r="A89" s="21">
        <f t="shared" si="12"/>
        <v>2008</v>
      </c>
      <c r="B89" s="176">
        <f t="shared" si="8"/>
        <v>4571</v>
      </c>
      <c r="C89" s="22">
        <v>15</v>
      </c>
      <c r="D89" s="23"/>
      <c r="E89" s="23"/>
      <c r="F89" s="27"/>
      <c r="G89" s="23"/>
      <c r="H89" s="27"/>
      <c r="I89" s="179">
        <f t="shared" si="9"/>
        <v>4615</v>
      </c>
      <c r="J89" s="180">
        <f t="shared" si="10"/>
        <v>0.96259024283526573</v>
      </c>
      <c r="K89" s="179">
        <f t="shared" si="11"/>
        <v>1.9359999999999999</v>
      </c>
    </row>
    <row r="90" spans="1:11" ht="15" customHeight="1">
      <c r="A90" s="21">
        <f t="shared" si="12"/>
        <v>2009</v>
      </c>
      <c r="B90" s="176">
        <f t="shared" si="8"/>
        <v>4406</v>
      </c>
      <c r="C90" s="22">
        <v>16</v>
      </c>
      <c r="D90" s="23"/>
      <c r="E90" s="23"/>
      <c r="F90" s="27"/>
      <c r="G90" s="23"/>
      <c r="H90" s="27"/>
      <c r="I90" s="179">
        <f t="shared" si="9"/>
        <v>4494</v>
      </c>
      <c r="J90" s="180">
        <f t="shared" si="10"/>
        <v>1.9972764412165229</v>
      </c>
      <c r="K90" s="179">
        <f t="shared" si="11"/>
        <v>7.7439999999999998</v>
      </c>
    </row>
    <row r="91" spans="1:11" s="27" customFormat="1" ht="15" customHeight="1">
      <c r="A91" s="21">
        <f t="shared" si="12"/>
        <v>2010</v>
      </c>
      <c r="B91" s="176">
        <f t="shared" si="8"/>
        <v>4391</v>
      </c>
      <c r="C91" s="22">
        <v>17</v>
      </c>
      <c r="G91" s="23"/>
      <c r="H91" s="23"/>
      <c r="I91" s="179">
        <f t="shared" si="9"/>
        <v>4372</v>
      </c>
      <c r="J91" s="180">
        <f t="shared" si="10"/>
        <v>0.43270325666135273</v>
      </c>
      <c r="K91" s="179">
        <f t="shared" si="11"/>
        <v>0.36099999999999999</v>
      </c>
    </row>
    <row r="92" spans="1:11" ht="15" customHeight="1">
      <c r="A92" s="21">
        <f t="shared" si="12"/>
        <v>2011</v>
      </c>
      <c r="B92" s="176">
        <f t="shared" si="8"/>
        <v>4405</v>
      </c>
      <c r="C92" s="22">
        <v>18</v>
      </c>
      <c r="D92" s="27"/>
      <c r="E92" s="27"/>
      <c r="F92" s="27"/>
      <c r="G92" s="23"/>
      <c r="H92" s="27"/>
      <c r="I92" s="179">
        <f t="shared" si="9"/>
        <v>4250</v>
      </c>
      <c r="J92" s="180">
        <f t="shared" si="10"/>
        <v>3.5187287173666286</v>
      </c>
      <c r="K92" s="179">
        <f t="shared" si="11"/>
        <v>24.024999999999999</v>
      </c>
    </row>
    <row r="93" spans="1:11" s="27" customFormat="1" ht="15" customHeight="1">
      <c r="A93" s="21">
        <f t="shared" si="12"/>
        <v>2012</v>
      </c>
      <c r="B93" s="176">
        <f t="shared" si="8"/>
        <v>4413</v>
      </c>
      <c r="C93" s="22">
        <v>19</v>
      </c>
      <c r="G93" s="23"/>
      <c r="I93" s="179">
        <f t="shared" si="9"/>
        <v>4129</v>
      </c>
      <c r="J93" s="180">
        <f t="shared" si="10"/>
        <v>6.4355313845456603</v>
      </c>
      <c r="K93" s="179">
        <f t="shared" si="11"/>
        <v>80.656000000000006</v>
      </c>
    </row>
    <row r="94" spans="1:11" s="27" customFormat="1" ht="15" customHeight="1" thickBot="1">
      <c r="A94" s="30">
        <f t="shared" si="12"/>
        <v>2013</v>
      </c>
      <c r="B94" s="184">
        <f t="shared" si="8"/>
        <v>4295</v>
      </c>
      <c r="C94" s="31">
        <v>20</v>
      </c>
      <c r="D94" s="32"/>
      <c r="E94" s="32"/>
      <c r="F94" s="32"/>
      <c r="G94" s="32"/>
      <c r="H94" s="32"/>
      <c r="I94" s="185">
        <f t="shared" si="9"/>
        <v>4007</v>
      </c>
      <c r="J94" s="186">
        <f t="shared" si="10"/>
        <v>6.7054714784633287</v>
      </c>
      <c r="K94" s="185">
        <f t="shared" si="11"/>
        <v>82.944000000000003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3885</v>
      </c>
      <c r="C95" s="22">
        <v>21</v>
      </c>
      <c r="D95" s="33"/>
      <c r="E95" s="33"/>
      <c r="I95" s="179">
        <f t="shared" si="9"/>
        <v>3885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3764</v>
      </c>
      <c r="C96" s="22">
        <v>22</v>
      </c>
      <c r="D96" s="33"/>
      <c r="E96" s="33"/>
      <c r="F96" s="27"/>
      <c r="G96" s="27"/>
      <c r="H96" s="27"/>
      <c r="I96" s="179">
        <f t="shared" si="9"/>
        <v>3764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3642</v>
      </c>
      <c r="C97" s="22">
        <v>23</v>
      </c>
      <c r="D97" s="33"/>
      <c r="E97" s="33"/>
      <c r="F97" s="27"/>
      <c r="G97" s="27"/>
      <c r="H97" s="27"/>
      <c r="I97" s="179">
        <f t="shared" si="9"/>
        <v>3642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3520</v>
      </c>
      <c r="C98" s="22">
        <v>24</v>
      </c>
      <c r="D98" s="33"/>
      <c r="E98" s="33"/>
      <c r="F98" s="27"/>
      <c r="G98" s="27"/>
      <c r="H98" s="27"/>
      <c r="I98" s="179">
        <f t="shared" si="9"/>
        <v>3520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3399</v>
      </c>
      <c r="C99" s="22">
        <v>25</v>
      </c>
      <c r="D99" s="33"/>
      <c r="E99" s="33"/>
      <c r="F99" s="27"/>
      <c r="G99" s="27"/>
      <c r="H99" s="27"/>
      <c r="I99" s="179">
        <f t="shared" si="9"/>
        <v>3399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3277</v>
      </c>
      <c r="C100" s="22">
        <v>26</v>
      </c>
      <c r="D100" s="33"/>
      <c r="E100" s="33"/>
      <c r="F100" s="27"/>
      <c r="G100" s="27"/>
      <c r="H100" s="27"/>
      <c r="I100" s="179">
        <f t="shared" si="9"/>
        <v>3277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3155</v>
      </c>
      <c r="C101" s="22">
        <v>27</v>
      </c>
      <c r="D101" s="33"/>
      <c r="E101" s="33"/>
      <c r="F101" s="27"/>
      <c r="G101" s="27"/>
      <c r="H101" s="27"/>
      <c r="I101" s="179">
        <f t="shared" si="9"/>
        <v>3155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3034</v>
      </c>
      <c r="C102" s="22">
        <v>28</v>
      </c>
      <c r="D102" s="33"/>
      <c r="E102" s="33"/>
      <c r="F102" s="27"/>
      <c r="G102" s="27"/>
      <c r="H102" s="27"/>
      <c r="I102" s="179">
        <f t="shared" si="9"/>
        <v>3034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2912</v>
      </c>
      <c r="C103" s="22">
        <v>29</v>
      </c>
      <c r="D103" s="33"/>
      <c r="E103" s="33"/>
      <c r="F103" s="27"/>
      <c r="G103" s="27"/>
      <c r="H103" s="27"/>
      <c r="I103" s="179">
        <f t="shared" si="9"/>
        <v>2912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2790</v>
      </c>
      <c r="C104" s="22">
        <v>30</v>
      </c>
      <c r="D104" s="33"/>
      <c r="E104" s="33"/>
      <c r="F104" s="27"/>
      <c r="G104" s="27"/>
      <c r="H104" s="27"/>
      <c r="I104" s="179">
        <f t="shared" si="9"/>
        <v>2790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2669</v>
      </c>
      <c r="C105" s="22">
        <v>31</v>
      </c>
      <c r="D105" s="33"/>
      <c r="E105" s="33"/>
      <c r="F105" s="27"/>
      <c r="G105" s="27"/>
      <c r="H105" s="27"/>
      <c r="I105" s="179">
        <f t="shared" si="9"/>
        <v>2669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2547</v>
      </c>
      <c r="C106" s="22">
        <v>32</v>
      </c>
      <c r="D106" s="33"/>
      <c r="E106" s="33"/>
      <c r="F106" s="27"/>
      <c r="G106" s="27"/>
      <c r="H106" s="27"/>
      <c r="I106" s="179">
        <f t="shared" si="9"/>
        <v>2547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2425</v>
      </c>
      <c r="C107" s="22">
        <v>33</v>
      </c>
      <c r="D107" s="33"/>
      <c r="E107" s="33"/>
      <c r="F107" s="27"/>
      <c r="G107" s="27"/>
      <c r="H107" s="27"/>
      <c r="I107" s="179">
        <f t="shared" si="9"/>
        <v>2425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2304</v>
      </c>
      <c r="C108" s="22">
        <v>34</v>
      </c>
      <c r="D108" s="33"/>
      <c r="E108" s="33"/>
      <c r="F108" s="27"/>
      <c r="G108" s="27"/>
      <c r="H108" s="27"/>
      <c r="I108" s="179">
        <f t="shared" si="9"/>
        <v>2304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2182</v>
      </c>
      <c r="C109" s="22">
        <v>35</v>
      </c>
      <c r="D109" s="33"/>
      <c r="E109" s="33"/>
      <c r="F109" s="27"/>
      <c r="G109" s="27"/>
      <c r="H109" s="27"/>
      <c r="I109" s="179">
        <f t="shared" si="9"/>
        <v>2182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2060</v>
      </c>
      <c r="C110" s="22">
        <v>36</v>
      </c>
      <c r="D110" s="33"/>
      <c r="E110" s="33"/>
      <c r="F110" s="27"/>
      <c r="G110" s="27"/>
      <c r="H110" s="27"/>
      <c r="I110" s="179">
        <f t="shared" si="9"/>
        <v>2060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1939</v>
      </c>
      <c r="C111" s="22">
        <v>37</v>
      </c>
      <c r="D111" s="33"/>
      <c r="E111" s="33"/>
      <c r="F111" s="27"/>
      <c r="G111" s="27"/>
      <c r="H111" s="27"/>
      <c r="I111" s="179">
        <f t="shared" si="9"/>
        <v>1939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1817</v>
      </c>
      <c r="C112" s="22">
        <v>38</v>
      </c>
      <c r="D112" s="33"/>
      <c r="E112" s="33"/>
      <c r="F112" s="27"/>
      <c r="G112" s="27"/>
      <c r="H112" s="27"/>
      <c r="I112" s="179">
        <f t="shared" si="9"/>
        <v>1817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1696</v>
      </c>
      <c r="C113" s="22">
        <v>39</v>
      </c>
      <c r="D113" s="33"/>
      <c r="E113" s="33"/>
      <c r="F113" s="27"/>
      <c r="G113" s="27"/>
      <c r="H113" s="27"/>
      <c r="I113" s="179">
        <f t="shared" si="9"/>
        <v>1696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1574</v>
      </c>
      <c r="C114" s="22">
        <v>40</v>
      </c>
      <c r="D114" s="33"/>
      <c r="E114" s="33"/>
      <c r="F114" s="27"/>
      <c r="G114" s="27"/>
      <c r="H114" s="27"/>
      <c r="I114" s="179">
        <f t="shared" si="9"/>
        <v>1574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1452</v>
      </c>
      <c r="C115" s="35">
        <v>41</v>
      </c>
      <c r="D115" s="36"/>
      <c r="E115" s="36"/>
      <c r="F115" s="11"/>
      <c r="G115" s="11"/>
      <c r="H115" s="11"/>
      <c r="I115" s="189">
        <f t="shared" si="9"/>
        <v>1452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1331</v>
      </c>
      <c r="C116" s="35">
        <v>42</v>
      </c>
      <c r="D116" s="36"/>
      <c r="E116" s="36"/>
      <c r="F116" s="11"/>
      <c r="G116" s="11"/>
      <c r="H116" s="11"/>
      <c r="I116" s="189">
        <f t="shared" si="9"/>
        <v>1331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0.96952976632827659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6520</v>
      </c>
      <c r="C120" s="193">
        <f t="shared" ref="C120:C139" si="15">LN(B120)</f>
        <v>8.782629654920699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6376</v>
      </c>
      <c r="J120" s="180">
        <f t="shared" ref="J120:J139" si="17">ABS(B120-I120)/B120*100</f>
        <v>2.2085889570552149</v>
      </c>
      <c r="K120" s="179">
        <f t="shared" ref="K120:K139" si="18">(B120-I120)^2/1000</f>
        <v>20.736000000000001</v>
      </c>
    </row>
    <row r="121" spans="1:11" ht="15" customHeight="1">
      <c r="A121" s="21">
        <f t="shared" si="14"/>
        <v>1995</v>
      </c>
      <c r="B121" s="176">
        <f t="shared" si="14"/>
        <v>6425</v>
      </c>
      <c r="C121" s="193">
        <f t="shared" si="15"/>
        <v>8.7679519097634202</v>
      </c>
      <c r="D121" s="22">
        <v>2</v>
      </c>
      <c r="E121" s="40" t="s">
        <v>23</v>
      </c>
      <c r="G121" s="27"/>
      <c r="H121" s="26"/>
      <c r="I121" s="179">
        <f t="shared" si="16"/>
        <v>6230</v>
      </c>
      <c r="J121" s="180">
        <f t="shared" si="17"/>
        <v>3.0350194552529182</v>
      </c>
      <c r="K121" s="179">
        <f t="shared" si="18"/>
        <v>38.024999999999999</v>
      </c>
    </row>
    <row r="122" spans="1:11" ht="15" customHeight="1">
      <c r="A122" s="21">
        <f t="shared" si="14"/>
        <v>1996</v>
      </c>
      <c r="B122" s="176">
        <f t="shared" si="14"/>
        <v>6186</v>
      </c>
      <c r="C122" s="193">
        <f t="shared" si="15"/>
        <v>8.7300439532450156</v>
      </c>
      <c r="D122" s="22">
        <v>3</v>
      </c>
      <c r="E122" s="2" t="s">
        <v>24</v>
      </c>
      <c r="H122" s="26"/>
      <c r="I122" s="179">
        <f t="shared" si="16"/>
        <v>6087</v>
      </c>
      <c r="J122" s="180">
        <f t="shared" si="17"/>
        <v>1.600387972841901</v>
      </c>
      <c r="K122" s="179">
        <f t="shared" si="18"/>
        <v>9.8010000000000002</v>
      </c>
    </row>
    <row r="123" spans="1:11" ht="15" customHeight="1">
      <c r="A123" s="21">
        <f t="shared" si="14"/>
        <v>1997</v>
      </c>
      <c r="B123" s="176">
        <f t="shared" si="14"/>
        <v>6001</v>
      </c>
      <c r="C123" s="193">
        <f t="shared" si="15"/>
        <v>8.6996814009895136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8.7834981179320515</v>
      </c>
      <c r="H123" s="26"/>
      <c r="I123" s="179">
        <f t="shared" si="16"/>
        <v>5947</v>
      </c>
      <c r="J123" s="180">
        <f t="shared" si="17"/>
        <v>0.899850024995834</v>
      </c>
      <c r="K123" s="179">
        <f t="shared" si="18"/>
        <v>2.9159999999999999</v>
      </c>
    </row>
    <row r="124" spans="1:11" ht="15" customHeight="1">
      <c r="A124" s="21">
        <f t="shared" si="14"/>
        <v>1998</v>
      </c>
      <c r="B124" s="176">
        <f t="shared" si="14"/>
        <v>5912</v>
      </c>
      <c r="C124" s="193">
        <f t="shared" si="15"/>
        <v>8.6847394626280376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-2.3207588277771266E-2</v>
      </c>
      <c r="H124" s="26"/>
      <c r="I124" s="179">
        <f t="shared" si="16"/>
        <v>5811</v>
      </c>
      <c r="J124" s="180">
        <f t="shared" si="17"/>
        <v>1.7083897158322057</v>
      </c>
      <c r="K124" s="179">
        <f t="shared" si="18"/>
        <v>10.201000000000001</v>
      </c>
    </row>
    <row r="125" spans="1:11" ht="15" customHeight="1">
      <c r="A125" s="21">
        <f t="shared" si="14"/>
        <v>1999</v>
      </c>
      <c r="B125" s="176">
        <f t="shared" si="14"/>
        <v>5729</v>
      </c>
      <c r="C125" s="193">
        <f t="shared" si="15"/>
        <v>8.6532962744085786</v>
      </c>
      <c r="D125" s="22">
        <v>6</v>
      </c>
      <c r="H125" s="26"/>
      <c r="I125" s="179">
        <f t="shared" si="16"/>
        <v>5677</v>
      </c>
      <c r="J125" s="180">
        <f t="shared" si="17"/>
        <v>0.90766276837144355</v>
      </c>
      <c r="K125" s="179">
        <f t="shared" si="18"/>
        <v>2.7040000000000002</v>
      </c>
    </row>
    <row r="126" spans="1:11" ht="15" customHeight="1">
      <c r="A126" s="21">
        <f t="shared" si="14"/>
        <v>2000</v>
      </c>
      <c r="B126" s="176">
        <f t="shared" si="14"/>
        <v>5489</v>
      </c>
      <c r="C126" s="193">
        <f t="shared" si="15"/>
        <v>8.6105013685498886</v>
      </c>
      <c r="D126" s="22">
        <v>7</v>
      </c>
      <c r="E126" s="5" t="s">
        <v>29</v>
      </c>
      <c r="F126" s="45">
        <f>EXP(G123)</f>
        <v>6525.6648383292495</v>
      </c>
      <c r="G126" s="27"/>
      <c r="H126" s="26"/>
      <c r="I126" s="179">
        <f t="shared" si="16"/>
        <v>5547</v>
      </c>
      <c r="J126" s="180">
        <f t="shared" si="17"/>
        <v>1.0566587720896339</v>
      </c>
      <c r="K126" s="179">
        <f t="shared" si="18"/>
        <v>3.3639999999999999</v>
      </c>
    </row>
    <row r="127" spans="1:11" ht="15" customHeight="1">
      <c r="A127" s="21">
        <f t="shared" si="14"/>
        <v>2001</v>
      </c>
      <c r="B127" s="176">
        <f t="shared" si="14"/>
        <v>5353</v>
      </c>
      <c r="C127" s="193">
        <f t="shared" si="15"/>
        <v>8.5854124303933812</v>
      </c>
      <c r="D127" s="22">
        <v>8</v>
      </c>
      <c r="E127" s="5" t="s">
        <v>30</v>
      </c>
      <c r="F127" s="46">
        <f>EXP(G124)-1</f>
        <v>-2.2940363407582987E-2</v>
      </c>
      <c r="G127" s="27"/>
      <c r="H127" s="47"/>
      <c r="I127" s="179">
        <f t="shared" si="16"/>
        <v>5420</v>
      </c>
      <c r="J127" s="180">
        <f t="shared" si="17"/>
        <v>1.2516345974220064</v>
      </c>
      <c r="K127" s="179">
        <f t="shared" si="18"/>
        <v>4.4889999999999999</v>
      </c>
    </row>
    <row r="128" spans="1:11" ht="15" customHeight="1">
      <c r="A128" s="21">
        <f t="shared" si="14"/>
        <v>2002</v>
      </c>
      <c r="B128" s="176">
        <f t="shared" si="14"/>
        <v>5190</v>
      </c>
      <c r="C128" s="193">
        <f t="shared" si="15"/>
        <v>8.5544889761599343</v>
      </c>
      <c r="D128" s="22">
        <v>9</v>
      </c>
      <c r="G128" s="48"/>
      <c r="H128" s="47"/>
      <c r="I128" s="179">
        <f t="shared" si="16"/>
        <v>5296</v>
      </c>
      <c r="J128" s="180">
        <f t="shared" si="17"/>
        <v>2.0423892100192678</v>
      </c>
      <c r="K128" s="179">
        <f t="shared" si="18"/>
        <v>11.236000000000001</v>
      </c>
    </row>
    <row r="129" spans="1:11" ht="15" customHeight="1">
      <c r="A129" s="21">
        <f t="shared" si="14"/>
        <v>2003</v>
      </c>
      <c r="B129" s="176">
        <f t="shared" si="14"/>
        <v>5007</v>
      </c>
      <c r="C129" s="193">
        <f t="shared" si="15"/>
        <v>8.5185922123299456</v>
      </c>
      <c r="D129" s="22">
        <v>10</v>
      </c>
      <c r="E129" s="347" t="s">
        <v>7</v>
      </c>
      <c r="F129" s="348"/>
      <c r="G129" s="357">
        <f>I119</f>
        <v>0.96952976632827659</v>
      </c>
      <c r="H129" s="358"/>
      <c r="I129" s="179">
        <f t="shared" si="16"/>
        <v>5174</v>
      </c>
      <c r="J129" s="180">
        <f t="shared" si="17"/>
        <v>3.3353305372478528</v>
      </c>
      <c r="K129" s="179">
        <f t="shared" si="18"/>
        <v>27.888999999999999</v>
      </c>
    </row>
    <row r="130" spans="1:11" ht="15" customHeight="1">
      <c r="A130" s="21">
        <f t="shared" si="14"/>
        <v>2004</v>
      </c>
      <c r="B130" s="176">
        <f t="shared" si="14"/>
        <v>4844</v>
      </c>
      <c r="C130" s="193">
        <f t="shared" si="15"/>
        <v>8.4854961046729827</v>
      </c>
      <c r="D130" s="22">
        <v>11</v>
      </c>
      <c r="E130" s="347" t="s">
        <v>8</v>
      </c>
      <c r="F130" s="348"/>
      <c r="G130" s="355">
        <f>SUM(K120:K139)</f>
        <v>324.70500000000004</v>
      </c>
      <c r="H130" s="356"/>
      <c r="I130" s="179">
        <f t="shared" si="16"/>
        <v>5055</v>
      </c>
      <c r="J130" s="180">
        <f t="shared" si="17"/>
        <v>4.3559042113955408</v>
      </c>
      <c r="K130" s="179">
        <f t="shared" si="18"/>
        <v>44.521000000000001</v>
      </c>
    </row>
    <row r="131" spans="1:11" ht="15" customHeight="1">
      <c r="A131" s="21">
        <f t="shared" si="14"/>
        <v>2005</v>
      </c>
      <c r="B131" s="176">
        <f t="shared" si="14"/>
        <v>4807</v>
      </c>
      <c r="C131" s="193">
        <f t="shared" si="15"/>
        <v>8.4778284678939606</v>
      </c>
      <c r="D131" s="22">
        <v>12</v>
      </c>
      <c r="E131" s="347" t="s">
        <v>9</v>
      </c>
      <c r="F131" s="348"/>
      <c r="G131" s="355">
        <f>SUM(K130:K139)</f>
        <v>193.34399999999999</v>
      </c>
      <c r="H131" s="356"/>
      <c r="I131" s="179">
        <f t="shared" si="16"/>
        <v>4939</v>
      </c>
      <c r="J131" s="180">
        <f t="shared" si="17"/>
        <v>2.7459954233409611</v>
      </c>
      <c r="K131" s="179">
        <f t="shared" si="18"/>
        <v>17.423999999999999</v>
      </c>
    </row>
    <row r="132" spans="1:11" ht="15" customHeight="1">
      <c r="A132" s="21">
        <f t="shared" si="14"/>
        <v>2006</v>
      </c>
      <c r="B132" s="176">
        <f t="shared" si="14"/>
        <v>4699</v>
      </c>
      <c r="C132" s="193">
        <f t="shared" si="15"/>
        <v>8.4551049991028151</v>
      </c>
      <c r="D132" s="22">
        <v>13</v>
      </c>
      <c r="E132" s="347" t="s">
        <v>10</v>
      </c>
      <c r="F132" s="348"/>
      <c r="G132" s="349">
        <f>SUM(J120:J139)/D139</f>
        <v>2.2468932433780142</v>
      </c>
      <c r="H132" s="350"/>
      <c r="I132" s="179">
        <f t="shared" si="16"/>
        <v>4826</v>
      </c>
      <c r="J132" s="180">
        <f t="shared" si="17"/>
        <v>2.7027027027027026</v>
      </c>
      <c r="K132" s="179">
        <f t="shared" si="18"/>
        <v>16.129000000000001</v>
      </c>
    </row>
    <row r="133" spans="1:11" ht="15" customHeight="1">
      <c r="A133" s="21">
        <f t="shared" si="14"/>
        <v>2007</v>
      </c>
      <c r="B133" s="176">
        <f t="shared" si="14"/>
        <v>4615</v>
      </c>
      <c r="C133" s="193">
        <f t="shared" si="15"/>
        <v>8.4370671469369523</v>
      </c>
      <c r="D133" s="22">
        <v>14</v>
      </c>
      <c r="E133" s="347" t="s">
        <v>11</v>
      </c>
      <c r="F133" s="348"/>
      <c r="G133" s="349">
        <f>SUM(J130:J139)/10</f>
        <v>2.6891952856432013</v>
      </c>
      <c r="H133" s="350"/>
      <c r="I133" s="179">
        <f t="shared" si="16"/>
        <v>4715</v>
      </c>
      <c r="J133" s="180">
        <f t="shared" si="17"/>
        <v>2.1668472372697725</v>
      </c>
      <c r="K133" s="179">
        <f t="shared" si="18"/>
        <v>10</v>
      </c>
    </row>
    <row r="134" spans="1:11" ht="15" customHeight="1">
      <c r="A134" s="21">
        <f t="shared" si="14"/>
        <v>2008</v>
      </c>
      <c r="B134" s="176">
        <f t="shared" si="14"/>
        <v>4571</v>
      </c>
      <c r="C134" s="193">
        <f t="shared" si="15"/>
        <v>8.4274872783317445</v>
      </c>
      <c r="D134" s="22">
        <v>15</v>
      </c>
      <c r="E134" s="49"/>
      <c r="F134" s="50"/>
      <c r="G134" s="47"/>
      <c r="H134" s="47"/>
      <c r="I134" s="179">
        <f t="shared" si="16"/>
        <v>4607</v>
      </c>
      <c r="J134" s="180">
        <f t="shared" si="17"/>
        <v>0.7875738350470356</v>
      </c>
      <c r="K134" s="179">
        <f t="shared" si="18"/>
        <v>1.296</v>
      </c>
    </row>
    <row r="135" spans="1:11" ht="15" customHeight="1">
      <c r="A135" s="21">
        <f t="shared" si="14"/>
        <v>2009</v>
      </c>
      <c r="B135" s="176">
        <f t="shared" si="14"/>
        <v>4406</v>
      </c>
      <c r="C135" s="193">
        <f t="shared" si="15"/>
        <v>8.3907225273622892</v>
      </c>
      <c r="D135" s="22">
        <v>16</v>
      </c>
      <c r="E135" s="47"/>
      <c r="F135" s="47"/>
      <c r="G135" s="51"/>
      <c r="H135" s="47"/>
      <c r="I135" s="179">
        <f t="shared" si="16"/>
        <v>4502</v>
      </c>
      <c r="J135" s="180">
        <f t="shared" si="17"/>
        <v>2.1788470267816615</v>
      </c>
      <c r="K135" s="179">
        <f t="shared" si="18"/>
        <v>9.2159999999999993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4391</v>
      </c>
      <c r="C136" s="193">
        <f t="shared" si="15"/>
        <v>8.3873122705617167</v>
      </c>
      <c r="D136" s="22">
        <v>17</v>
      </c>
      <c r="G136" s="51"/>
      <c r="H136" s="47"/>
      <c r="I136" s="179">
        <f t="shared" si="16"/>
        <v>4398</v>
      </c>
      <c r="J136" s="180">
        <f t="shared" si="17"/>
        <v>0.15941698929628786</v>
      </c>
      <c r="K136" s="179">
        <f t="shared" si="18"/>
        <v>4.9000000000000002E-2</v>
      </c>
    </row>
    <row r="137" spans="1:11" ht="15" customHeight="1">
      <c r="A137" s="21">
        <f t="shared" si="19"/>
        <v>2011</v>
      </c>
      <c r="B137" s="176">
        <f t="shared" si="19"/>
        <v>4405</v>
      </c>
      <c r="C137" s="193">
        <f t="shared" si="15"/>
        <v>8.3904955383702795</v>
      </c>
      <c r="D137" s="22">
        <v>18</v>
      </c>
      <c r="E137" s="52"/>
      <c r="F137" s="27"/>
      <c r="G137" s="27"/>
      <c r="H137" s="27"/>
      <c r="I137" s="179">
        <f t="shared" si="16"/>
        <v>4297</v>
      </c>
      <c r="J137" s="180">
        <f t="shared" si="17"/>
        <v>2.4517593643586832</v>
      </c>
      <c r="K137" s="179">
        <f t="shared" si="18"/>
        <v>11.664</v>
      </c>
    </row>
    <row r="138" spans="1:11" s="27" customFormat="1" ht="15" customHeight="1">
      <c r="A138" s="21">
        <f t="shared" si="19"/>
        <v>2012</v>
      </c>
      <c r="B138" s="176">
        <f t="shared" si="19"/>
        <v>4413</v>
      </c>
      <c r="C138" s="193">
        <f t="shared" si="15"/>
        <v>8.3923100092695471</v>
      </c>
      <c r="D138" s="22">
        <v>19</v>
      </c>
      <c r="E138" s="52"/>
      <c r="I138" s="179">
        <f t="shared" si="16"/>
        <v>4199</v>
      </c>
      <c r="J138" s="180">
        <f t="shared" si="17"/>
        <v>4.8493088601858148</v>
      </c>
      <c r="K138" s="179">
        <f t="shared" si="18"/>
        <v>45.795999999999999</v>
      </c>
    </row>
    <row r="139" spans="1:11" s="27" customFormat="1" ht="15" customHeight="1" thickBot="1">
      <c r="A139" s="30">
        <f t="shared" si="19"/>
        <v>2013</v>
      </c>
      <c r="B139" s="184">
        <f t="shared" si="19"/>
        <v>4295</v>
      </c>
      <c r="C139" s="194">
        <f t="shared" si="15"/>
        <v>8.3652068344183554</v>
      </c>
      <c r="D139" s="31">
        <v>20</v>
      </c>
      <c r="E139" s="53"/>
      <c r="F139" s="32"/>
      <c r="G139" s="32"/>
      <c r="H139" s="32"/>
      <c r="I139" s="185">
        <f t="shared" si="16"/>
        <v>4102</v>
      </c>
      <c r="J139" s="186">
        <f t="shared" si="17"/>
        <v>4.4935972060535505</v>
      </c>
      <c r="K139" s="185">
        <f t="shared" si="18"/>
        <v>37.249000000000002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4008</v>
      </c>
      <c r="C140" s="54"/>
      <c r="D140" s="22">
        <v>21</v>
      </c>
      <c r="E140" s="55"/>
      <c r="F140" s="33"/>
      <c r="G140" s="27"/>
      <c r="H140" s="27"/>
      <c r="I140" s="179">
        <f t="shared" si="16"/>
        <v>4008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3916</v>
      </c>
      <c r="C141" s="54"/>
      <c r="D141" s="22">
        <v>22</v>
      </c>
      <c r="E141" s="55"/>
      <c r="F141" s="33"/>
      <c r="G141" s="27"/>
      <c r="H141" s="27"/>
      <c r="I141" s="179">
        <f t="shared" si="16"/>
        <v>3916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3827</v>
      </c>
      <c r="C142" s="54"/>
      <c r="D142" s="22">
        <v>23</v>
      </c>
      <c r="E142" s="55"/>
      <c r="F142" s="33"/>
      <c r="G142" s="27"/>
      <c r="H142" s="27"/>
      <c r="I142" s="179">
        <f t="shared" si="16"/>
        <v>3827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3739</v>
      </c>
      <c r="C143" s="54"/>
      <c r="D143" s="22">
        <v>24</v>
      </c>
      <c r="E143" s="55"/>
      <c r="F143" s="33"/>
      <c r="G143" s="27"/>
      <c r="H143" s="27"/>
      <c r="I143" s="179">
        <f t="shared" si="16"/>
        <v>3739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3653</v>
      </c>
      <c r="C144" s="54"/>
      <c r="D144" s="22">
        <v>25</v>
      </c>
      <c r="E144" s="55"/>
      <c r="F144" s="33"/>
      <c r="G144" s="27"/>
      <c r="H144" s="27"/>
      <c r="I144" s="179">
        <f t="shared" si="16"/>
        <v>3653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3569</v>
      </c>
      <c r="C145" s="54"/>
      <c r="D145" s="22">
        <v>26</v>
      </c>
      <c r="E145" s="55"/>
      <c r="F145" s="33"/>
      <c r="G145" s="27"/>
      <c r="H145" s="27"/>
      <c r="I145" s="179">
        <f t="shared" si="16"/>
        <v>3569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3487</v>
      </c>
      <c r="C146" s="54"/>
      <c r="D146" s="22">
        <v>27</v>
      </c>
      <c r="E146" s="55"/>
      <c r="F146" s="33"/>
      <c r="G146" s="27"/>
      <c r="H146" s="27"/>
      <c r="I146" s="179">
        <f t="shared" si="16"/>
        <v>3487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3407</v>
      </c>
      <c r="C147" s="54"/>
      <c r="D147" s="22">
        <v>28</v>
      </c>
      <c r="E147" s="55"/>
      <c r="F147" s="33"/>
      <c r="G147" s="27"/>
      <c r="H147" s="27"/>
      <c r="I147" s="179">
        <f t="shared" si="16"/>
        <v>3407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3329</v>
      </c>
      <c r="C148" s="54"/>
      <c r="D148" s="22">
        <v>29</v>
      </c>
      <c r="E148" s="55"/>
      <c r="F148" s="33"/>
      <c r="G148" s="27"/>
      <c r="H148" s="27"/>
      <c r="I148" s="179">
        <f t="shared" si="16"/>
        <v>3329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3253</v>
      </c>
      <c r="C149" s="54"/>
      <c r="D149" s="22">
        <v>30</v>
      </c>
      <c r="E149" s="55"/>
      <c r="F149" s="33"/>
      <c r="G149" s="27"/>
      <c r="H149" s="27"/>
      <c r="I149" s="179">
        <f t="shared" si="16"/>
        <v>3253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3178</v>
      </c>
      <c r="C150" s="54"/>
      <c r="D150" s="22">
        <v>31</v>
      </c>
      <c r="E150" s="55"/>
      <c r="F150" s="33"/>
      <c r="G150" s="27"/>
      <c r="H150" s="27"/>
      <c r="I150" s="179">
        <f t="shared" si="16"/>
        <v>3178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3105</v>
      </c>
      <c r="C151" s="54"/>
      <c r="D151" s="22">
        <v>32</v>
      </c>
      <c r="E151" s="55"/>
      <c r="F151" s="33"/>
      <c r="G151" s="27"/>
      <c r="H151" s="27"/>
      <c r="I151" s="179">
        <f t="shared" si="16"/>
        <v>3105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3034</v>
      </c>
      <c r="C152" s="54"/>
      <c r="D152" s="22">
        <v>33</v>
      </c>
      <c r="E152" s="55"/>
      <c r="F152" s="33"/>
      <c r="G152" s="27"/>
      <c r="H152" s="27"/>
      <c r="I152" s="179">
        <f t="shared" si="16"/>
        <v>3034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2964</v>
      </c>
      <c r="C153" s="54"/>
      <c r="D153" s="22">
        <v>34</v>
      </c>
      <c r="E153" s="55"/>
      <c r="F153" s="33"/>
      <c r="G153" s="27"/>
      <c r="H153" s="27"/>
      <c r="I153" s="179">
        <f t="shared" si="16"/>
        <v>2964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2896</v>
      </c>
      <c r="C154" s="54"/>
      <c r="D154" s="22">
        <v>35</v>
      </c>
      <c r="E154" s="55"/>
      <c r="F154" s="33"/>
      <c r="G154" s="27"/>
      <c r="H154" s="27"/>
      <c r="I154" s="179">
        <f t="shared" si="16"/>
        <v>2896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2830</v>
      </c>
      <c r="C155" s="54"/>
      <c r="D155" s="22">
        <v>36</v>
      </c>
      <c r="E155" s="55"/>
      <c r="F155" s="33"/>
      <c r="G155" s="27"/>
      <c r="H155" s="27"/>
      <c r="I155" s="179">
        <f t="shared" si="16"/>
        <v>2830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2765</v>
      </c>
      <c r="C156" s="54"/>
      <c r="D156" s="22">
        <v>37</v>
      </c>
      <c r="E156" s="55"/>
      <c r="F156" s="33"/>
      <c r="G156" s="27"/>
      <c r="H156" s="27"/>
      <c r="I156" s="179">
        <f t="shared" si="16"/>
        <v>2765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2702</v>
      </c>
      <c r="C157" s="54"/>
      <c r="D157" s="22">
        <v>38</v>
      </c>
      <c r="E157" s="55"/>
      <c r="F157" s="33"/>
      <c r="G157" s="27"/>
      <c r="H157" s="27"/>
      <c r="I157" s="179">
        <f t="shared" si="16"/>
        <v>2702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2640</v>
      </c>
      <c r="C158" s="54"/>
      <c r="D158" s="22">
        <v>39</v>
      </c>
      <c r="E158" s="55"/>
      <c r="F158" s="33"/>
      <c r="G158" s="27"/>
      <c r="H158" s="27"/>
      <c r="I158" s="179">
        <f t="shared" si="16"/>
        <v>2640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2579</v>
      </c>
      <c r="C159" s="54"/>
      <c r="D159" s="22">
        <v>40</v>
      </c>
      <c r="E159" s="55"/>
      <c r="F159" s="33"/>
      <c r="G159" s="27"/>
      <c r="H159" s="27"/>
      <c r="I159" s="179">
        <f t="shared" si="16"/>
        <v>2579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2520</v>
      </c>
      <c r="C160" s="195"/>
      <c r="D160" s="35">
        <v>41</v>
      </c>
      <c r="E160" s="56"/>
      <c r="F160" s="36"/>
      <c r="G160" s="11"/>
      <c r="H160" s="11"/>
      <c r="I160" s="189">
        <f t="shared" si="16"/>
        <v>2520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2462</v>
      </c>
      <c r="C161" s="195"/>
      <c r="D161" s="35">
        <v>42</v>
      </c>
      <c r="E161" s="56"/>
      <c r="F161" s="36"/>
      <c r="G161" s="11"/>
      <c r="H161" s="11"/>
      <c r="I161" s="189">
        <f t="shared" si="16"/>
        <v>2462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0.99148737072949999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0.96952976632827659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0.97361799806825067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0.97504017110354013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0.97658004327439685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0.97821335098239037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0.98010835855554435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0.98208268514511399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0.98433209518219045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0.98676974313165511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0.98914801324820401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0.99116008150776813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0.99148737072949999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0.98553982935613205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0.942124793910733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6520</v>
      </c>
      <c r="C165" s="193">
        <f t="shared" ref="C165:C184" si="23">LN(B165-$F$168)</f>
        <v>7.9444921639321588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6643</v>
      </c>
      <c r="J165" s="180">
        <f t="shared" ref="J165:J184" si="25">ABS(B165-I165)/B165*100</f>
        <v>1.8865030674846623</v>
      </c>
      <c r="K165" s="179">
        <f t="shared" ref="K165:K184" si="26">(B165-I165)^2/1000</f>
        <v>15.129</v>
      </c>
      <c r="M165" s="199">
        <f t="shared" ref="M165:M184" si="27">LN($B165-O$168)</f>
        <v>8.782629654920699</v>
      </c>
      <c r="N165" s="27"/>
      <c r="O165" s="27"/>
      <c r="P165" s="27"/>
      <c r="Q165" s="179">
        <f t="shared" ref="Q165:Q184" si="28">ROUND(O$172*(1+O$173)^$D165+O$168,$G$1)</f>
        <v>6376</v>
      </c>
      <c r="R165" s="179">
        <f t="shared" ref="R165:R184" si="29">($B165-Q165)^2/1000</f>
        <v>20.736000000000001</v>
      </c>
      <c r="T165" s="199">
        <f t="shared" ref="T165:T184" si="30">LN($B165-V$168)</f>
        <v>8.6161331392711418</v>
      </c>
      <c r="U165" s="27"/>
      <c r="V165" s="27"/>
      <c r="W165" s="27"/>
      <c r="X165" s="179">
        <f t="shared" ref="X165:X184" si="31">ROUND(V$172*(1+V$173)^$D165+V$168,$G$1)</f>
        <v>6393</v>
      </c>
      <c r="Y165" s="179">
        <f t="shared" ref="Y165:Y184" si="32">($B165-X165)^2/1000</f>
        <v>16.129000000000001</v>
      </c>
      <c r="AA165" s="199">
        <f t="shared" ref="AA165:AA184" si="33">LN($B165-AC$168)</f>
        <v>8.5659833555856686</v>
      </c>
      <c r="AB165" s="27"/>
      <c r="AC165" s="27"/>
      <c r="AD165" s="27"/>
      <c r="AE165" s="179">
        <f t="shared" ref="AE165:AE184" si="34">ROUND(AC$172*(1+AC$173)^$D165+AC$168,$G$1)</f>
        <v>6399</v>
      </c>
      <c r="AF165" s="179">
        <f t="shared" ref="AF165:AF184" si="35">($B165-AE165)^2/1000</f>
        <v>14.641</v>
      </c>
      <c r="AH165" s="199">
        <f t="shared" ref="AH165:AH184" si="36">LN($B165-AJ$168)</f>
        <v>8.5131851700186978</v>
      </c>
      <c r="AI165" s="27"/>
      <c r="AJ165" s="27"/>
      <c r="AK165" s="27"/>
      <c r="AL165" s="179">
        <f t="shared" ref="AL165:AL184" si="37">ROUND(AJ$172*(1+AJ$173)^$D165+AJ$168,$G$1)</f>
        <v>6406</v>
      </c>
      <c r="AM165" s="179">
        <f t="shared" ref="AM165:AM184" si="38">($B165-AL165)^2/1000</f>
        <v>12.996</v>
      </c>
      <c r="AO165" s="199">
        <f t="shared" ref="AO165:AO184" si="39">LN($B165-AQ$168)</f>
        <v>8.4574431870104636</v>
      </c>
      <c r="AP165" s="27"/>
      <c r="AQ165" s="27"/>
      <c r="AR165" s="27"/>
      <c r="AS165" s="179">
        <f t="shared" ref="AS165:AS184" si="40">ROUND(AQ$172*(1+AQ$173)^$D165+AQ$168,$G$1)</f>
        <v>6415</v>
      </c>
      <c r="AT165" s="179">
        <f t="shared" ref="AT165:AT184" si="41">($B165-AS165)^2/1000</f>
        <v>11.025</v>
      </c>
      <c r="AV165" s="199">
        <f t="shared" ref="AV165:AV184" si="42">LN($B165-AX$168)</f>
        <v>8.3984096554262706</v>
      </c>
      <c r="AW165" s="27"/>
      <c r="AX165" s="27"/>
      <c r="AY165" s="27"/>
      <c r="AZ165" s="179">
        <f t="shared" ref="AZ165:AZ184" si="43">ROUND(AX$172*(1+AX$173)^$D165+AX$168,$G$1)</f>
        <v>6426</v>
      </c>
      <c r="BA165" s="179">
        <f t="shared" ref="BA165:BA184" si="44">($B165-AZ165)^2/1000</f>
        <v>8.8360000000000003</v>
      </c>
      <c r="BC165" s="199">
        <f t="shared" ref="BC165:BC184" si="45">LN($B165-BE$168)</f>
        <v>8.3356713147928474</v>
      </c>
      <c r="BD165" s="27"/>
      <c r="BE165" s="27"/>
      <c r="BF165" s="27"/>
      <c r="BG165" s="179">
        <f t="shared" ref="BG165:BG184" si="46">ROUND(BE$172*(1+BE$173)^$D165+BE$168,$G$1)</f>
        <v>6439</v>
      </c>
      <c r="BH165" s="179">
        <f t="shared" ref="BH165:BH184" si="47">($B165-BG165)^2/1000</f>
        <v>6.5609999999999999</v>
      </c>
      <c r="BJ165" s="199">
        <f t="shared" ref="BJ165:BJ184" si="48">LN($B165-BL$168)</f>
        <v>8.2687318321177372</v>
      </c>
      <c r="BK165" s="27"/>
      <c r="BL165" s="27"/>
      <c r="BM165" s="27"/>
      <c r="BN165" s="179">
        <f t="shared" ref="BN165:BN184" si="49">ROUND(BL$172*(1+BL$173)^$D165+BL$168,$G$1)</f>
        <v>6457</v>
      </c>
      <c r="BO165" s="179">
        <f t="shared" ref="BO165:BO184" si="50">($B165-BN165)^2/1000</f>
        <v>3.9689999999999999</v>
      </c>
      <c r="BQ165" s="199">
        <f t="shared" ref="BQ165:BQ184" si="51">LN($B165-BS$168)</f>
        <v>8.1969879272588972</v>
      </c>
      <c r="BR165" s="27"/>
      <c r="BS165" s="27"/>
      <c r="BT165" s="27"/>
      <c r="BU165" s="179">
        <f t="shared" ref="BU165:BU184" si="52">ROUND(BS$172*(1+BS$173)^$D165+BS$168,$G$1)</f>
        <v>6480</v>
      </c>
      <c r="BV165" s="179">
        <f t="shared" ref="BV165:BV184" si="53">($B165-BU165)^2/1000</f>
        <v>1.6</v>
      </c>
      <c r="BX165" s="199">
        <f t="shared" ref="BX165:BX184" si="54">LN($B165-BZ$168)</f>
        <v>8.1196962529572492</v>
      </c>
      <c r="BY165" s="27"/>
      <c r="BZ165" s="27"/>
      <c r="CA165" s="27"/>
      <c r="CB165" s="179">
        <f t="shared" ref="CB165:CB184" si="55">ROUND(BZ$172*(1+BZ$173)^$D165+BZ$168,$G$1)</f>
        <v>6513</v>
      </c>
      <c r="CC165" s="179">
        <f t="shared" ref="CC165:CC184" si="56">($B165-CB165)^2/1000</f>
        <v>4.9000000000000002E-2</v>
      </c>
      <c r="CE165" s="199">
        <f t="shared" ref="CE165:CE184" si="57">LN($B165-CG$168)</f>
        <v>8.0359263698917918</v>
      </c>
      <c r="CF165" s="27"/>
      <c r="CG165" s="27"/>
      <c r="CH165" s="27"/>
      <c r="CI165" s="179">
        <f t="shared" ref="CI165:CI184" si="58">ROUND(CG$172*(1+CG$173)^$D165+CG$168,$G$1)</f>
        <v>6561</v>
      </c>
      <c r="CJ165" s="179">
        <f t="shared" ref="CJ165:CJ184" si="59">($B165-CI165)^2/1000</f>
        <v>1.681</v>
      </c>
      <c r="CL165" s="199">
        <f t="shared" ref="CL165:CL184" si="60">LN($B165-CN$168)</f>
        <v>7.9444921639321588</v>
      </c>
      <c r="CM165" s="27"/>
      <c r="CN165" s="27"/>
      <c r="CO165" s="27"/>
      <c r="CP165" s="179">
        <f t="shared" ref="CP165:CP184" si="61">ROUND(CN$172*(1+CN$173)^$D165+CN$168,$G$1)</f>
        <v>6643</v>
      </c>
      <c r="CQ165" s="179">
        <f t="shared" ref="CQ165:CQ184" si="62">($B165-CP165)^2/1000</f>
        <v>15.129</v>
      </c>
      <c r="CS165" s="199">
        <f t="shared" ref="CS165:CS184" si="63">LN($B165-CU$168)</f>
        <v>7.8438486381524717</v>
      </c>
      <c r="CT165" s="27"/>
      <c r="CU165" s="27"/>
      <c r="CV165" s="27"/>
      <c r="CW165" s="179">
        <f t="shared" ref="CW165:CW184" si="64">ROUND(CU$172*(1+CU$173)^$D165+CU$168,$G$1)</f>
        <v>6812</v>
      </c>
      <c r="CX165" s="179">
        <f t="shared" ref="CX165:CX184" si="65">($B165-CW165)^2/1000</f>
        <v>85.263999999999996</v>
      </c>
      <c r="CZ165" s="199">
        <f t="shared" ref="CZ165:CZ184" si="66">LN($B165-DB$168)</f>
        <v>7.7319307219484861</v>
      </c>
      <c r="DA165" s="27"/>
      <c r="DB165" s="27"/>
      <c r="DC165" s="27"/>
      <c r="DD165" s="179">
        <f t="shared" ref="DD165:DD184" si="67">ROUND(DB$172*(1+DB$173)^$D165+DB$168,$G$1)</f>
        <v>7471</v>
      </c>
      <c r="DE165" s="179">
        <f t="shared" ref="DE165:DE184" si="68">($B165-DD165)^2/1000</f>
        <v>904.40099999999995</v>
      </c>
    </row>
    <row r="166" spans="1:109" ht="15" customHeight="1">
      <c r="A166" s="21">
        <f t="shared" si="22"/>
        <v>1995</v>
      </c>
      <c r="B166" s="176">
        <f t="shared" si="22"/>
        <v>6425</v>
      </c>
      <c r="C166" s="193">
        <f t="shared" si="23"/>
        <v>7.9102237070973445</v>
      </c>
      <c r="D166" s="22">
        <v>2</v>
      </c>
      <c r="E166" s="40" t="s">
        <v>34</v>
      </c>
      <c r="G166" s="27"/>
      <c r="H166" s="26"/>
      <c r="I166" s="179">
        <f t="shared" si="24"/>
        <v>6399</v>
      </c>
      <c r="J166" s="180">
        <f t="shared" si="25"/>
        <v>0.40466926070038911</v>
      </c>
      <c r="K166" s="179">
        <f t="shared" si="26"/>
        <v>0.67600000000000005</v>
      </c>
      <c r="M166" s="199">
        <f t="shared" si="27"/>
        <v>8.7679519097634202</v>
      </c>
      <c r="N166" s="27"/>
      <c r="O166" s="27"/>
      <c r="P166" s="27"/>
      <c r="Q166" s="179">
        <f t="shared" si="28"/>
        <v>6230</v>
      </c>
      <c r="R166" s="179">
        <f t="shared" si="29"/>
        <v>38.024999999999999</v>
      </c>
      <c r="T166" s="199">
        <f t="shared" si="30"/>
        <v>8.5987731784086598</v>
      </c>
      <c r="U166" s="27"/>
      <c r="V166" s="27"/>
      <c r="W166" s="27"/>
      <c r="X166" s="179">
        <f t="shared" si="31"/>
        <v>6240</v>
      </c>
      <c r="Y166" s="179">
        <f t="shared" si="32"/>
        <v>34.225000000000001</v>
      </c>
      <c r="AA166" s="199">
        <f t="shared" si="33"/>
        <v>8.5477223964510607</v>
      </c>
      <c r="AB166" s="27"/>
      <c r="AC166" s="27"/>
      <c r="AD166" s="27"/>
      <c r="AE166" s="179">
        <f t="shared" si="34"/>
        <v>6243</v>
      </c>
      <c r="AF166" s="179">
        <f t="shared" si="35"/>
        <v>33.124000000000002</v>
      </c>
      <c r="AH166" s="199">
        <f t="shared" si="36"/>
        <v>8.4939245644768828</v>
      </c>
      <c r="AI166" s="27"/>
      <c r="AJ166" s="27"/>
      <c r="AK166" s="27"/>
      <c r="AL166" s="179">
        <f t="shared" si="37"/>
        <v>6248</v>
      </c>
      <c r="AM166" s="179">
        <f t="shared" si="38"/>
        <v>31.329000000000001</v>
      </c>
      <c r="AO166" s="199">
        <f t="shared" si="39"/>
        <v>8.4370671469369523</v>
      </c>
      <c r="AP166" s="27"/>
      <c r="AQ166" s="27"/>
      <c r="AR166" s="27"/>
      <c r="AS166" s="179">
        <f t="shared" si="40"/>
        <v>6253</v>
      </c>
      <c r="AT166" s="179">
        <f t="shared" si="41"/>
        <v>29.584</v>
      </c>
      <c r="AV166" s="199">
        <f t="shared" si="42"/>
        <v>8.3767810376994927</v>
      </c>
      <c r="AW166" s="27"/>
      <c r="AX166" s="27"/>
      <c r="AY166" s="27"/>
      <c r="AZ166" s="179">
        <f t="shared" si="43"/>
        <v>6260</v>
      </c>
      <c r="BA166" s="179">
        <f t="shared" si="44"/>
        <v>27.225000000000001</v>
      </c>
      <c r="BC166" s="199">
        <f t="shared" si="45"/>
        <v>8.3126260256749624</v>
      </c>
      <c r="BD166" s="27"/>
      <c r="BE166" s="27"/>
      <c r="BF166" s="27"/>
      <c r="BG166" s="179">
        <f t="shared" si="46"/>
        <v>6268</v>
      </c>
      <c r="BH166" s="179">
        <f t="shared" si="47"/>
        <v>24.649000000000001</v>
      </c>
      <c r="BJ166" s="199">
        <f t="shared" si="48"/>
        <v>8.2440712702957857</v>
      </c>
      <c r="BK166" s="27"/>
      <c r="BL166" s="27"/>
      <c r="BM166" s="27"/>
      <c r="BN166" s="179">
        <f t="shared" si="49"/>
        <v>6279</v>
      </c>
      <c r="BO166" s="179">
        <f t="shared" si="50"/>
        <v>21.315999999999999</v>
      </c>
      <c r="BQ166" s="199">
        <f t="shared" si="51"/>
        <v>8.1704685783306736</v>
      </c>
      <c r="BR166" s="27"/>
      <c r="BS166" s="27"/>
      <c r="BT166" s="27"/>
      <c r="BU166" s="179">
        <f t="shared" si="52"/>
        <v>6294</v>
      </c>
      <c r="BV166" s="179">
        <f t="shared" si="53"/>
        <v>17.161000000000001</v>
      </c>
      <c r="BX166" s="199">
        <f t="shared" si="54"/>
        <v>8.0910150417105307</v>
      </c>
      <c r="BY166" s="27"/>
      <c r="BZ166" s="27"/>
      <c r="CA166" s="27"/>
      <c r="CB166" s="179">
        <f t="shared" si="55"/>
        <v>6314</v>
      </c>
      <c r="CC166" s="179">
        <f t="shared" si="56"/>
        <v>12.321</v>
      </c>
      <c r="CE166" s="199">
        <f t="shared" si="57"/>
        <v>8.0046995105495498</v>
      </c>
      <c r="CF166" s="27"/>
      <c r="CG166" s="27"/>
      <c r="CH166" s="27"/>
      <c r="CI166" s="179">
        <f t="shared" si="58"/>
        <v>6346</v>
      </c>
      <c r="CJ166" s="179">
        <f t="shared" si="59"/>
        <v>6.2409999999999997</v>
      </c>
      <c r="CL166" s="199">
        <f t="shared" si="60"/>
        <v>7.9102237070973445</v>
      </c>
      <c r="CM166" s="27"/>
      <c r="CN166" s="27"/>
      <c r="CO166" s="27"/>
      <c r="CP166" s="179">
        <f t="shared" si="61"/>
        <v>6399</v>
      </c>
      <c r="CQ166" s="179">
        <f t="shared" si="62"/>
        <v>0.67600000000000005</v>
      </c>
      <c r="CS166" s="199">
        <f t="shared" si="63"/>
        <v>7.8058820402286209</v>
      </c>
      <c r="CT166" s="27"/>
      <c r="CU166" s="27"/>
      <c r="CV166" s="27"/>
      <c r="CW166" s="179">
        <f t="shared" si="64"/>
        <v>6510</v>
      </c>
      <c r="CX166" s="179">
        <f t="shared" si="65"/>
        <v>7.2249999999999996</v>
      </c>
      <c r="CZ166" s="199">
        <f t="shared" si="66"/>
        <v>7.6893711075296904</v>
      </c>
      <c r="DA166" s="27"/>
      <c r="DB166" s="27"/>
      <c r="DC166" s="27"/>
      <c r="DD166" s="179">
        <f t="shared" si="67"/>
        <v>6945</v>
      </c>
      <c r="DE166" s="179">
        <f t="shared" si="68"/>
        <v>270.39999999999998</v>
      </c>
    </row>
    <row r="167" spans="1:109" ht="15" customHeight="1">
      <c r="A167" s="21">
        <f t="shared" si="22"/>
        <v>1996</v>
      </c>
      <c r="B167" s="176">
        <f t="shared" si="22"/>
        <v>6186</v>
      </c>
      <c r="C167" s="193">
        <f t="shared" si="23"/>
        <v>7.818430272070656</v>
      </c>
      <c r="D167" s="22">
        <v>3</v>
      </c>
      <c r="E167" s="2" t="s">
        <v>24</v>
      </c>
      <c r="H167" s="26"/>
      <c r="I167" s="179">
        <f t="shared" si="24"/>
        <v>6175</v>
      </c>
      <c r="J167" s="180">
        <f t="shared" si="25"/>
        <v>0.17782088587132233</v>
      </c>
      <c r="K167" s="179">
        <f t="shared" si="26"/>
        <v>0.121</v>
      </c>
      <c r="M167" s="199">
        <f t="shared" si="27"/>
        <v>8.7300439532450156</v>
      </c>
      <c r="N167" s="27"/>
      <c r="O167" s="27"/>
      <c r="P167" s="27"/>
      <c r="Q167" s="179">
        <f t="shared" si="28"/>
        <v>6087</v>
      </c>
      <c r="R167" s="179">
        <f t="shared" si="29"/>
        <v>9.8010000000000002</v>
      </c>
      <c r="T167" s="199">
        <f t="shared" si="30"/>
        <v>8.5537179660986098</v>
      </c>
      <c r="U167" s="27"/>
      <c r="V167" s="27"/>
      <c r="W167" s="27"/>
      <c r="X167" s="179">
        <f t="shared" si="31"/>
        <v>6091</v>
      </c>
      <c r="Y167" s="179">
        <f t="shared" si="32"/>
        <v>9.0250000000000004</v>
      </c>
      <c r="AA167" s="199">
        <f t="shared" si="33"/>
        <v>8.5002504706859252</v>
      </c>
      <c r="AB167" s="27"/>
      <c r="AC167" s="27"/>
      <c r="AD167" s="27"/>
      <c r="AE167" s="179">
        <f t="shared" si="34"/>
        <v>6093</v>
      </c>
      <c r="AF167" s="179">
        <f t="shared" si="35"/>
        <v>8.6489999999999991</v>
      </c>
      <c r="AH167" s="199">
        <f t="shared" si="36"/>
        <v>8.4437619133303539</v>
      </c>
      <c r="AI167" s="27"/>
      <c r="AJ167" s="27"/>
      <c r="AK167" s="27"/>
      <c r="AL167" s="179">
        <f t="shared" si="37"/>
        <v>6095</v>
      </c>
      <c r="AM167" s="179">
        <f t="shared" si="38"/>
        <v>8.2810000000000006</v>
      </c>
      <c r="AO167" s="199">
        <f t="shared" si="39"/>
        <v>8.3838903441018164</v>
      </c>
      <c r="AP167" s="27"/>
      <c r="AQ167" s="27"/>
      <c r="AR167" s="27"/>
      <c r="AS167" s="179">
        <f t="shared" si="40"/>
        <v>6097</v>
      </c>
      <c r="AT167" s="179">
        <f t="shared" si="41"/>
        <v>7.9210000000000003</v>
      </c>
      <c r="AV167" s="199">
        <f t="shared" si="42"/>
        <v>8.3202045975788792</v>
      </c>
      <c r="AW167" s="27"/>
      <c r="AX167" s="27"/>
      <c r="AY167" s="27"/>
      <c r="AZ167" s="179">
        <f t="shared" si="43"/>
        <v>6100</v>
      </c>
      <c r="BA167" s="179">
        <f t="shared" si="44"/>
        <v>7.3959999999999999</v>
      </c>
      <c r="BC167" s="199">
        <f t="shared" si="45"/>
        <v>8.2521854360033284</v>
      </c>
      <c r="BD167" s="27"/>
      <c r="BE167" s="27"/>
      <c r="BF167" s="27"/>
      <c r="BG167" s="179">
        <f t="shared" si="46"/>
        <v>6104</v>
      </c>
      <c r="BH167" s="179">
        <f t="shared" si="47"/>
        <v>6.7240000000000002</v>
      </c>
      <c r="BJ167" s="199">
        <f t="shared" si="48"/>
        <v>8.1791997984230864</v>
      </c>
      <c r="BK167" s="27"/>
      <c r="BL167" s="27"/>
      <c r="BM167" s="27"/>
      <c r="BN167" s="179">
        <f t="shared" si="49"/>
        <v>6110</v>
      </c>
      <c r="BO167" s="179">
        <f t="shared" si="50"/>
        <v>5.7759999999999998</v>
      </c>
      <c r="BQ167" s="199">
        <f t="shared" si="51"/>
        <v>8.1004648910293628</v>
      </c>
      <c r="BR167" s="27"/>
      <c r="BS167" s="27"/>
      <c r="BT167" s="27"/>
      <c r="BU167" s="179">
        <f t="shared" si="52"/>
        <v>6117</v>
      </c>
      <c r="BV167" s="179">
        <f t="shared" si="53"/>
        <v>4.7610000000000001</v>
      </c>
      <c r="BX167" s="199">
        <f t="shared" si="54"/>
        <v>8.0149968943483021</v>
      </c>
      <c r="BY167" s="27"/>
      <c r="BZ167" s="27"/>
      <c r="CA167" s="27"/>
      <c r="CB167" s="179">
        <f t="shared" si="55"/>
        <v>6128</v>
      </c>
      <c r="CC167" s="179">
        <f t="shared" si="56"/>
        <v>3.3639999999999999</v>
      </c>
      <c r="CE167" s="199">
        <f t="shared" si="57"/>
        <v>7.9215356321335495</v>
      </c>
      <c r="CF167" s="27"/>
      <c r="CG167" s="27"/>
      <c r="CH167" s="27"/>
      <c r="CI167" s="179">
        <f t="shared" si="58"/>
        <v>6145</v>
      </c>
      <c r="CJ167" s="179">
        <f t="shared" si="59"/>
        <v>1.681</v>
      </c>
      <c r="CL167" s="199">
        <f t="shared" si="60"/>
        <v>7.818430272070656</v>
      </c>
      <c r="CM167" s="27"/>
      <c r="CN167" s="27"/>
      <c r="CO167" s="27"/>
      <c r="CP167" s="179">
        <f t="shared" si="61"/>
        <v>6175</v>
      </c>
      <c r="CQ167" s="179">
        <f t="shared" si="62"/>
        <v>0.121</v>
      </c>
      <c r="CS167" s="199">
        <f t="shared" si="63"/>
        <v>7.7034590478671747</v>
      </c>
      <c r="CT167" s="27"/>
      <c r="CU167" s="27"/>
      <c r="CV167" s="27"/>
      <c r="CW167" s="179">
        <f t="shared" si="64"/>
        <v>6239</v>
      </c>
      <c r="CX167" s="179">
        <f t="shared" si="65"/>
        <v>2.8090000000000002</v>
      </c>
      <c r="CZ167" s="199">
        <f t="shared" si="66"/>
        <v>7.5735312627459503</v>
      </c>
      <c r="DA167" s="27"/>
      <c r="DB167" s="27"/>
      <c r="DC167" s="27"/>
      <c r="DD167" s="179">
        <f t="shared" si="67"/>
        <v>6504</v>
      </c>
      <c r="DE167" s="179">
        <f t="shared" si="68"/>
        <v>101.124</v>
      </c>
    </row>
    <row r="168" spans="1:109" ht="15" customHeight="1">
      <c r="A168" s="21">
        <f t="shared" si="22"/>
        <v>1997</v>
      </c>
      <c r="B168" s="176">
        <f t="shared" si="22"/>
        <v>6001</v>
      </c>
      <c r="C168" s="193">
        <f t="shared" si="23"/>
        <v>7.741099090035366</v>
      </c>
      <c r="D168" s="22">
        <v>4</v>
      </c>
      <c r="E168" s="5" t="s">
        <v>35</v>
      </c>
      <c r="F168" s="214">
        <v>3700</v>
      </c>
      <c r="H168" s="26"/>
      <c r="I168" s="179">
        <f t="shared" si="24"/>
        <v>5969</v>
      </c>
      <c r="J168" s="180">
        <f t="shared" si="25"/>
        <v>0.53324445925679054</v>
      </c>
      <c r="K168" s="179">
        <f t="shared" si="26"/>
        <v>1.024</v>
      </c>
      <c r="M168" s="199">
        <f t="shared" si="27"/>
        <v>8.6996814009895136</v>
      </c>
      <c r="N168" s="29" t="s">
        <v>35</v>
      </c>
      <c r="O168" s="27">
        <v>0</v>
      </c>
      <c r="P168" s="27"/>
      <c r="Q168" s="179">
        <f t="shared" si="28"/>
        <v>5947</v>
      </c>
      <c r="R168" s="179">
        <f t="shared" si="29"/>
        <v>2.9159999999999999</v>
      </c>
      <c r="T168" s="199">
        <f t="shared" si="30"/>
        <v>8.5173931714189042</v>
      </c>
      <c r="U168" s="29" t="s">
        <v>35</v>
      </c>
      <c r="V168" s="85">
        <f>10^U188</f>
        <v>1000</v>
      </c>
      <c r="W168" s="27"/>
      <c r="X168" s="179">
        <f t="shared" si="31"/>
        <v>5947</v>
      </c>
      <c r="Y168" s="179">
        <f t="shared" si="32"/>
        <v>2.9159999999999999</v>
      </c>
      <c r="AA168" s="199">
        <f t="shared" si="33"/>
        <v>8.4618918756311476</v>
      </c>
      <c r="AB168" s="29" t="s">
        <v>35</v>
      </c>
      <c r="AC168" s="85">
        <f>V168+AB189</f>
        <v>1270</v>
      </c>
      <c r="AD168" s="27"/>
      <c r="AE168" s="179">
        <f t="shared" si="34"/>
        <v>5947</v>
      </c>
      <c r="AF168" s="179">
        <f t="shared" si="35"/>
        <v>2.9159999999999999</v>
      </c>
      <c r="AH168" s="199">
        <f t="shared" si="36"/>
        <v>8.4031282351282641</v>
      </c>
      <c r="AI168" s="29" t="s">
        <v>35</v>
      </c>
      <c r="AJ168" s="85">
        <f>AC168+AI189</f>
        <v>1540</v>
      </c>
      <c r="AK168" s="27"/>
      <c r="AL168" s="179">
        <f t="shared" si="37"/>
        <v>5947</v>
      </c>
      <c r="AM168" s="179">
        <f t="shared" si="38"/>
        <v>2.9159999999999999</v>
      </c>
      <c r="AO168" s="199">
        <f t="shared" si="39"/>
        <v>8.340694647925071</v>
      </c>
      <c r="AP168" s="29" t="s">
        <v>35</v>
      </c>
      <c r="AQ168" s="85">
        <f>AJ168+AP189</f>
        <v>1810</v>
      </c>
      <c r="AR168" s="27"/>
      <c r="AS168" s="179">
        <f t="shared" si="40"/>
        <v>5947</v>
      </c>
      <c r="AT168" s="179">
        <f t="shared" si="41"/>
        <v>2.9159999999999999</v>
      </c>
      <c r="AV168" s="199">
        <f t="shared" si="42"/>
        <v>8.2741020022923308</v>
      </c>
      <c r="AW168" s="29" t="s">
        <v>35</v>
      </c>
      <c r="AX168" s="85">
        <f>AQ168+AW189</f>
        <v>2080</v>
      </c>
      <c r="AY168" s="27"/>
      <c r="AZ168" s="179">
        <f t="shared" si="43"/>
        <v>5947</v>
      </c>
      <c r="BA168" s="179">
        <f t="shared" si="44"/>
        <v>2.9159999999999999</v>
      </c>
      <c r="BC168" s="199">
        <f t="shared" si="45"/>
        <v>8.2027563816556377</v>
      </c>
      <c r="BD168" s="29" t="s">
        <v>35</v>
      </c>
      <c r="BE168" s="85">
        <f>AX168+BD189</f>
        <v>2350</v>
      </c>
      <c r="BF168" s="27"/>
      <c r="BG168" s="179">
        <f t="shared" si="46"/>
        <v>5947</v>
      </c>
      <c r="BH168" s="179">
        <f t="shared" si="47"/>
        <v>2.9159999999999999</v>
      </c>
      <c r="BJ168" s="199">
        <f t="shared" si="48"/>
        <v>8.1259268027078857</v>
      </c>
      <c r="BK168" s="29" t="s">
        <v>35</v>
      </c>
      <c r="BL168" s="85">
        <f>BE168+BK189</f>
        <v>2620</v>
      </c>
      <c r="BM168" s="27"/>
      <c r="BN168" s="179">
        <f t="shared" si="49"/>
        <v>5948</v>
      </c>
      <c r="BO168" s="179">
        <f t="shared" si="50"/>
        <v>2.8090000000000002</v>
      </c>
      <c r="BQ168" s="199">
        <f t="shared" si="51"/>
        <v>8.0426994968976366</v>
      </c>
      <c r="BR168" s="29" t="s">
        <v>35</v>
      </c>
      <c r="BS168" s="85">
        <f>BL168+BR189</f>
        <v>2890</v>
      </c>
      <c r="BT168" s="27"/>
      <c r="BU168" s="179">
        <f t="shared" si="52"/>
        <v>5950</v>
      </c>
      <c r="BV168" s="179">
        <f t="shared" si="53"/>
        <v>2.601</v>
      </c>
      <c r="BX168" s="199">
        <f t="shared" si="54"/>
        <v>7.9519113818541882</v>
      </c>
      <c r="BY168" s="29" t="s">
        <v>35</v>
      </c>
      <c r="BZ168" s="85">
        <f>BS168+BY189</f>
        <v>3160</v>
      </c>
      <c r="CA168" s="27"/>
      <c r="CB168" s="179">
        <f t="shared" si="55"/>
        <v>5953</v>
      </c>
      <c r="CC168" s="179">
        <f t="shared" si="56"/>
        <v>2.3039999999999998</v>
      </c>
      <c r="CE168" s="199">
        <f t="shared" si="57"/>
        <v>7.8520502072658891</v>
      </c>
      <c r="CF168" s="29" t="s">
        <v>35</v>
      </c>
      <c r="CG168" s="85">
        <f>BZ168+CF189</f>
        <v>3430</v>
      </c>
      <c r="CH168" s="27"/>
      <c r="CI168" s="179">
        <f t="shared" si="58"/>
        <v>5958</v>
      </c>
      <c r="CJ168" s="179">
        <f t="shared" si="59"/>
        <v>1.849</v>
      </c>
      <c r="CL168" s="199">
        <f t="shared" si="60"/>
        <v>7.741099090035366</v>
      </c>
      <c r="CM168" s="29" t="s">
        <v>35</v>
      </c>
      <c r="CN168" s="85">
        <f>CG168+CM189</f>
        <v>3700</v>
      </c>
      <c r="CO168" s="27"/>
      <c r="CP168" s="179">
        <f t="shared" si="61"/>
        <v>5969</v>
      </c>
      <c r="CQ168" s="179">
        <f t="shared" si="62"/>
        <v>1.024</v>
      </c>
      <c r="CS168" s="199">
        <f t="shared" si="63"/>
        <v>7.616283561580385</v>
      </c>
      <c r="CT168" s="29" t="s">
        <v>35</v>
      </c>
      <c r="CU168" s="85">
        <f>CN168+CT189</f>
        <v>3970</v>
      </c>
      <c r="CV168" s="27"/>
      <c r="CW168" s="179">
        <f t="shared" si="64"/>
        <v>5998</v>
      </c>
      <c r="CX168" s="179">
        <f t="shared" si="65"/>
        <v>8.9999999999999993E-3</v>
      </c>
      <c r="CZ168" s="199">
        <f t="shared" si="66"/>
        <v>7.4736371084962059</v>
      </c>
      <c r="DA168" s="29" t="s">
        <v>35</v>
      </c>
      <c r="DB168" s="85">
        <f>CU168+DA189</f>
        <v>4240</v>
      </c>
      <c r="DC168" s="27"/>
      <c r="DD168" s="179">
        <f t="shared" si="67"/>
        <v>6136</v>
      </c>
      <c r="DE168" s="179">
        <f t="shared" si="68"/>
        <v>18.225000000000001</v>
      </c>
    </row>
    <row r="169" spans="1:109" ht="15" customHeight="1">
      <c r="A169" s="21">
        <f t="shared" si="22"/>
        <v>1998</v>
      </c>
      <c r="B169" s="176">
        <f t="shared" si="22"/>
        <v>5912</v>
      </c>
      <c r="C169" s="193">
        <f t="shared" si="23"/>
        <v>7.7016523626422257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8.0740140640155076</v>
      </c>
      <c r="H169" s="26"/>
      <c r="I169" s="179">
        <f t="shared" si="24"/>
        <v>5781</v>
      </c>
      <c r="J169" s="180">
        <f t="shared" si="25"/>
        <v>2.2158322056833559</v>
      </c>
      <c r="K169" s="179">
        <f t="shared" si="26"/>
        <v>17.161000000000001</v>
      </c>
      <c r="M169" s="199">
        <f t="shared" si="27"/>
        <v>8.6847394626280376</v>
      </c>
      <c r="N169" s="29" t="s">
        <v>25</v>
      </c>
      <c r="O169" s="29" t="s">
        <v>26</v>
      </c>
      <c r="P169" s="44">
        <f>INDEX(LINEST(M165:M184,$D165:$D184),2)</f>
        <v>8.7834981179320515</v>
      </c>
      <c r="Q169" s="179">
        <f t="shared" si="28"/>
        <v>5811</v>
      </c>
      <c r="R169" s="179">
        <f t="shared" si="29"/>
        <v>10.201000000000001</v>
      </c>
      <c r="T169" s="199">
        <f t="shared" si="30"/>
        <v>8.4994364698269784</v>
      </c>
      <c r="U169" s="29" t="s">
        <v>25</v>
      </c>
      <c r="V169" s="29" t="s">
        <v>26</v>
      </c>
      <c r="W169" s="44">
        <f>INDEX(LINEST(T165:T184,$D165:$D184),2)</f>
        <v>8.621532050708927</v>
      </c>
      <c r="X169" s="179">
        <f t="shared" si="31"/>
        <v>5806</v>
      </c>
      <c r="Y169" s="179">
        <f t="shared" si="32"/>
        <v>11.236000000000001</v>
      </c>
      <c r="AA169" s="199">
        <f t="shared" si="33"/>
        <v>8.4429005868343818</v>
      </c>
      <c r="AB169" s="29" t="s">
        <v>25</v>
      </c>
      <c r="AC169" s="29" t="s">
        <v>26</v>
      </c>
      <c r="AD169" s="44">
        <f>INDEX(LINEST(AA165:AA184,$D165:$D184),2)</f>
        <v>8.5733784973259528</v>
      </c>
      <c r="AE169" s="179">
        <f t="shared" si="34"/>
        <v>5805</v>
      </c>
      <c r="AF169" s="179">
        <f t="shared" si="35"/>
        <v>11.449</v>
      </c>
      <c r="AH169" s="199">
        <f t="shared" si="36"/>
        <v>8.3829758492964288</v>
      </c>
      <c r="AI169" s="29" t="s">
        <v>25</v>
      </c>
      <c r="AJ169" s="29" t="s">
        <v>26</v>
      </c>
      <c r="AK169" s="44">
        <f>INDEX(LINEST(AH165:AH184,$D165:$D184),2)</f>
        <v>8.5231145483777038</v>
      </c>
      <c r="AL169" s="179">
        <f t="shared" si="37"/>
        <v>5803</v>
      </c>
      <c r="AM169" s="179">
        <f t="shared" si="38"/>
        <v>11.881</v>
      </c>
      <c r="AO169" s="199">
        <f t="shared" si="39"/>
        <v>8.3192299386323256</v>
      </c>
      <c r="AP169" s="29" t="s">
        <v>25</v>
      </c>
      <c r="AQ169" s="29" t="s">
        <v>26</v>
      </c>
      <c r="AR169" s="44">
        <f>INDEX(LINEST(AO165:AO184,$D165:$D184),2)</f>
        <v>8.4706359385832073</v>
      </c>
      <c r="AS169" s="179">
        <f t="shared" si="40"/>
        <v>5801</v>
      </c>
      <c r="AT169" s="179">
        <f t="shared" si="41"/>
        <v>12.321</v>
      </c>
      <c r="AV169" s="199">
        <f t="shared" si="42"/>
        <v>8.2511421390907511</v>
      </c>
      <c r="AW169" s="29" t="s">
        <v>25</v>
      </c>
      <c r="AX169" s="29" t="s">
        <v>26</v>
      </c>
      <c r="AY169" s="44">
        <f>INDEX(LINEST(AV165:AV184,$D165:$D184),2)</f>
        <v>8.4158771927454907</v>
      </c>
      <c r="AZ169" s="179">
        <f t="shared" si="43"/>
        <v>5799</v>
      </c>
      <c r="BA169" s="179">
        <f t="shared" si="44"/>
        <v>12.769</v>
      </c>
      <c r="BC169" s="199">
        <f t="shared" si="45"/>
        <v>8.1780774638496077</v>
      </c>
      <c r="BD169" s="29" t="s">
        <v>25</v>
      </c>
      <c r="BE169" s="29" t="s">
        <v>26</v>
      </c>
      <c r="BF169" s="44">
        <f>INDEX(LINEST(BC165:BC184,$D165:$D184),2)</f>
        <v>8.3588564159866792</v>
      </c>
      <c r="BG169" s="179">
        <f t="shared" si="46"/>
        <v>5797</v>
      </c>
      <c r="BH169" s="179">
        <f t="shared" si="47"/>
        <v>13.225</v>
      </c>
      <c r="BJ169" s="199">
        <f t="shared" si="48"/>
        <v>8.0992505617969606</v>
      </c>
      <c r="BK169" s="29" t="s">
        <v>25</v>
      </c>
      <c r="BL169" s="29" t="s">
        <v>26</v>
      </c>
      <c r="BM169" s="44">
        <f>INDEX(LINEST(BJ165:BJ184,$D165:$D184),2)</f>
        <v>8.2997646594027703</v>
      </c>
      <c r="BN169" s="179">
        <f t="shared" si="49"/>
        <v>5794</v>
      </c>
      <c r="BO169" s="179">
        <f t="shared" si="50"/>
        <v>13.923999999999999</v>
      </c>
      <c r="BQ169" s="199">
        <f t="shared" si="51"/>
        <v>8.0136741428326843</v>
      </c>
      <c r="BR169" s="29" t="s">
        <v>25</v>
      </c>
      <c r="BS169" s="29" t="s">
        <v>26</v>
      </c>
      <c r="BT169" s="44">
        <f>INDEX(LINEST(BQ165:BQ184,$D165:$D184),2)</f>
        <v>8.2391533892311983</v>
      </c>
      <c r="BU169" s="179">
        <f t="shared" si="52"/>
        <v>5791</v>
      </c>
      <c r="BV169" s="179">
        <f t="shared" si="53"/>
        <v>14.641</v>
      </c>
      <c r="BX169" s="199">
        <f t="shared" si="54"/>
        <v>7.9200831990532343</v>
      </c>
      <c r="BY169" s="29" t="s">
        <v>25</v>
      </c>
      <c r="BZ169" s="29" t="s">
        <v>26</v>
      </c>
      <c r="CA169" s="44">
        <f>INDEX(LINEST(BX165:BX184,$D165:$D184),2)</f>
        <v>8.1783580876622715</v>
      </c>
      <c r="CB169" s="179">
        <f t="shared" si="55"/>
        <v>5788</v>
      </c>
      <c r="CC169" s="179">
        <f t="shared" si="56"/>
        <v>15.375999999999999</v>
      </c>
      <c r="CE169" s="199">
        <f t="shared" si="57"/>
        <v>7.8168199657645525</v>
      </c>
      <c r="CF169" s="29" t="s">
        <v>25</v>
      </c>
      <c r="CG169" s="29" t="s">
        <v>26</v>
      </c>
      <c r="CH169" s="44">
        <f>INDEX(LINEST(CE165:CE184,$D165:$D184),2)</f>
        <v>8.1205664985485644</v>
      </c>
      <c r="CI169" s="179">
        <f t="shared" si="58"/>
        <v>5784</v>
      </c>
      <c r="CJ169" s="179">
        <f t="shared" si="59"/>
        <v>16.384</v>
      </c>
      <c r="CL169" s="199">
        <f t="shared" si="60"/>
        <v>7.7016523626422257</v>
      </c>
      <c r="CM169" s="29" t="s">
        <v>25</v>
      </c>
      <c r="CN169" s="29" t="s">
        <v>26</v>
      </c>
      <c r="CO169" s="44">
        <f>INDEX(LINEST(CL165:CL184,$D165:$D184),2)</f>
        <v>8.0740140640155076</v>
      </c>
      <c r="CP169" s="179">
        <f t="shared" si="61"/>
        <v>5781</v>
      </c>
      <c r="CQ169" s="179">
        <f t="shared" si="62"/>
        <v>17.161000000000001</v>
      </c>
      <c r="CS169" s="199">
        <f t="shared" si="63"/>
        <v>7.5714736488512706</v>
      </c>
      <c r="CT169" s="29" t="s">
        <v>25</v>
      </c>
      <c r="CU169" s="29" t="s">
        <v>26</v>
      </c>
      <c r="CV169" s="44">
        <f>INDEX(LINEST(CS165:CS184,$D165:$D184),2)</f>
        <v>8.0649105206355891</v>
      </c>
      <c r="CW169" s="179">
        <f t="shared" si="64"/>
        <v>5782</v>
      </c>
      <c r="CX169" s="179">
        <f t="shared" si="65"/>
        <v>16.899999999999999</v>
      </c>
      <c r="CZ169" s="199">
        <f t="shared" si="66"/>
        <v>7.4217757936446471</v>
      </c>
      <c r="DA169" s="29" t="s">
        <v>25</v>
      </c>
      <c r="DB169" s="29" t="s">
        <v>26</v>
      </c>
      <c r="DC169" s="44">
        <f>INDEX(LINEST(CZ165:CZ184,$D165:$D184),2)</f>
        <v>8.2582605885680014</v>
      </c>
      <c r="DD169" s="179">
        <f t="shared" si="67"/>
        <v>5827</v>
      </c>
      <c r="DE169" s="179">
        <f t="shared" si="68"/>
        <v>7.2249999999999996</v>
      </c>
    </row>
    <row r="170" spans="1:109" ht="15" customHeight="1">
      <c r="A170" s="21">
        <f t="shared" si="22"/>
        <v>1999</v>
      </c>
      <c r="B170" s="176">
        <f t="shared" si="22"/>
        <v>5729</v>
      </c>
      <c r="C170" s="193">
        <f t="shared" si="23"/>
        <v>7.6152983398258147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-8.6696635406452741E-2</v>
      </c>
      <c r="H170" s="26"/>
      <c r="I170" s="179">
        <f t="shared" si="24"/>
        <v>5608</v>
      </c>
      <c r="J170" s="180">
        <f t="shared" si="25"/>
        <v>2.1120614417873975</v>
      </c>
      <c r="K170" s="179">
        <f t="shared" si="26"/>
        <v>14.641</v>
      </c>
      <c r="M170" s="199">
        <f t="shared" si="27"/>
        <v>8.6532962744085786</v>
      </c>
      <c r="N170" s="29" t="s">
        <v>27</v>
      </c>
      <c r="O170" s="29" t="s">
        <v>28</v>
      </c>
      <c r="P170" s="44">
        <f>INDEX(LINEST(M165:M184,$D165:$D184),1)</f>
        <v>-2.3207588277771266E-2</v>
      </c>
      <c r="Q170" s="179">
        <f t="shared" si="28"/>
        <v>5677</v>
      </c>
      <c r="R170" s="179">
        <f t="shared" si="29"/>
        <v>2.7040000000000002</v>
      </c>
      <c r="T170" s="199">
        <f t="shared" si="30"/>
        <v>8.4614690426438752</v>
      </c>
      <c r="U170" s="29" t="s">
        <v>27</v>
      </c>
      <c r="V170" s="29" t="s">
        <v>28</v>
      </c>
      <c r="W170" s="44">
        <f>INDEX(LINEST(T165:T184,$D165:$D184),1)</f>
        <v>-2.8764972020743719E-2</v>
      </c>
      <c r="X170" s="179">
        <f t="shared" si="31"/>
        <v>5670</v>
      </c>
      <c r="Y170" s="179">
        <f t="shared" si="32"/>
        <v>3.4809999999999999</v>
      </c>
      <c r="AA170" s="199">
        <f t="shared" si="33"/>
        <v>8.4026798046274767</v>
      </c>
      <c r="AB170" s="29" t="s">
        <v>27</v>
      </c>
      <c r="AC170" s="29" t="s">
        <v>28</v>
      </c>
      <c r="AD170" s="44">
        <f>INDEX(LINEST(AA165:AA184,$D165:$D184),1)</f>
        <v>-3.0761989833883872E-2</v>
      </c>
      <c r="AE170" s="179">
        <f t="shared" si="34"/>
        <v>5668</v>
      </c>
      <c r="AF170" s="179">
        <f t="shared" si="35"/>
        <v>3.7210000000000001</v>
      </c>
      <c r="AH170" s="199">
        <f t="shared" si="36"/>
        <v>8.3402173209470352</v>
      </c>
      <c r="AI170" s="29" t="s">
        <v>27</v>
      </c>
      <c r="AJ170" s="29" t="s">
        <v>28</v>
      </c>
      <c r="AK170" s="44">
        <f>INDEX(LINEST(AH165:AH184,$D165:$D184),1)</f>
        <v>-3.3063046617106115E-2</v>
      </c>
      <c r="AL170" s="179">
        <f t="shared" si="37"/>
        <v>5665</v>
      </c>
      <c r="AM170" s="179">
        <f t="shared" si="38"/>
        <v>4.0960000000000001</v>
      </c>
      <c r="AO170" s="199">
        <f t="shared" si="39"/>
        <v>8.2735917981996323</v>
      </c>
      <c r="AP170" s="29" t="s">
        <v>27</v>
      </c>
      <c r="AQ170" s="29" t="s">
        <v>28</v>
      </c>
      <c r="AR170" s="44">
        <f>INDEX(LINEST(AO165:AO184,$D165:$D184),1)</f>
        <v>-3.5745006367164343E-2</v>
      </c>
      <c r="AS170" s="179">
        <f t="shared" si="40"/>
        <v>5661</v>
      </c>
      <c r="AT170" s="179">
        <f t="shared" si="41"/>
        <v>4.6239999999999997</v>
      </c>
      <c r="AV170" s="199">
        <f t="shared" si="42"/>
        <v>8.2022084364364485</v>
      </c>
      <c r="AW170" s="29" t="s">
        <v>27</v>
      </c>
      <c r="AX170" s="29" t="s">
        <v>28</v>
      </c>
      <c r="AY170" s="44">
        <f>INDEX(LINEST(AV165:AV184,$D165:$D184),1)</f>
        <v>-3.8913743278466487E-2</v>
      </c>
      <c r="AZ170" s="179">
        <f t="shared" si="43"/>
        <v>5657</v>
      </c>
      <c r="BA170" s="179">
        <f t="shared" si="44"/>
        <v>5.1840000000000002</v>
      </c>
      <c r="BC170" s="199">
        <f t="shared" si="45"/>
        <v>8.1253350867142906</v>
      </c>
      <c r="BD170" s="29" t="s">
        <v>27</v>
      </c>
      <c r="BE170" s="29" t="s">
        <v>28</v>
      </c>
      <c r="BF170" s="44">
        <f>INDEX(LINEST(BC165:BC184,$D165:$D184),1)</f>
        <v>-4.2719679422056928E-2</v>
      </c>
      <c r="BG170" s="179">
        <f t="shared" si="46"/>
        <v>5653</v>
      </c>
      <c r="BH170" s="179">
        <f t="shared" si="47"/>
        <v>5.7759999999999998</v>
      </c>
      <c r="BJ170" s="199">
        <f t="shared" si="48"/>
        <v>8.0420564100587537</v>
      </c>
      <c r="BK170" s="29" t="s">
        <v>27</v>
      </c>
      <c r="BL170" s="29" t="s">
        <v>28</v>
      </c>
      <c r="BM170" s="44">
        <f>INDEX(LINEST(BJ165:BJ184,$D165:$D184),1)</f>
        <v>-4.7384857435085852E-2</v>
      </c>
      <c r="BN170" s="179">
        <f t="shared" si="49"/>
        <v>5647</v>
      </c>
      <c r="BO170" s="179">
        <f t="shared" si="50"/>
        <v>6.7240000000000002</v>
      </c>
      <c r="BQ170" s="199">
        <f t="shared" si="51"/>
        <v>7.9512071564729716</v>
      </c>
      <c r="BR170" s="29" t="s">
        <v>27</v>
      </c>
      <c r="BS170" s="29" t="s">
        <v>28</v>
      </c>
      <c r="BT170" s="44">
        <f>INDEX(LINEST(BQ165:BQ184,$D165:$D184),1)</f>
        <v>-5.3253351960131548E-2</v>
      </c>
      <c r="BU170" s="179">
        <f t="shared" si="52"/>
        <v>5641</v>
      </c>
      <c r="BV170" s="179">
        <f t="shared" si="53"/>
        <v>7.7439999999999998</v>
      </c>
      <c r="BX170" s="199">
        <f t="shared" si="54"/>
        <v>7.8512719971098832</v>
      </c>
      <c r="BY170" s="29" t="s">
        <v>27</v>
      </c>
      <c r="BZ170" s="29" t="s">
        <v>28</v>
      </c>
      <c r="CA170" s="44">
        <f>INDEX(LINEST(BX165:BX184,$D165:$D184),1)</f>
        <v>-6.089364860073955E-2</v>
      </c>
      <c r="CB170" s="179">
        <f t="shared" si="55"/>
        <v>5633</v>
      </c>
      <c r="CC170" s="179">
        <f t="shared" si="56"/>
        <v>9.2159999999999993</v>
      </c>
      <c r="CE170" s="199">
        <f t="shared" si="57"/>
        <v>7.7402295247631816</v>
      </c>
      <c r="CF170" s="29" t="s">
        <v>27</v>
      </c>
      <c r="CG170" s="29" t="s">
        <v>28</v>
      </c>
      <c r="CH170" s="44">
        <f>INDEX(LINEST(CE165:CE184,$D165:$D184),1)</f>
        <v>-7.1332887253332464E-2</v>
      </c>
      <c r="CI170" s="179">
        <f t="shared" si="58"/>
        <v>5622</v>
      </c>
      <c r="CJ170" s="179">
        <f t="shared" si="59"/>
        <v>11.449</v>
      </c>
      <c r="CL170" s="199">
        <f t="shared" si="60"/>
        <v>7.6152983398258147</v>
      </c>
      <c r="CM170" s="29" t="s">
        <v>27</v>
      </c>
      <c r="CN170" s="29" t="s">
        <v>28</v>
      </c>
      <c r="CO170" s="44">
        <f>INDEX(LINEST(CL165:CL184,$D165:$D184),1)</f>
        <v>-8.6696635406452741E-2</v>
      </c>
      <c r="CP170" s="179">
        <f t="shared" si="61"/>
        <v>5608</v>
      </c>
      <c r="CQ170" s="179">
        <f t="shared" si="62"/>
        <v>14.641</v>
      </c>
      <c r="CS170" s="199">
        <f t="shared" si="63"/>
        <v>7.472500744737558</v>
      </c>
      <c r="CT170" s="29" t="s">
        <v>27</v>
      </c>
      <c r="CU170" s="29" t="s">
        <v>28</v>
      </c>
      <c r="CV170" s="44">
        <f>INDEX(LINEST(CS165:CS184,$D165:$D184),1)</f>
        <v>-0.11257529552903484</v>
      </c>
      <c r="CW170" s="179">
        <f t="shared" si="64"/>
        <v>5589</v>
      </c>
      <c r="CX170" s="179">
        <f t="shared" si="65"/>
        <v>19.600000000000001</v>
      </c>
      <c r="CZ170" s="199">
        <f t="shared" si="66"/>
        <v>7.3058600326840093</v>
      </c>
      <c r="DA170" s="29" t="s">
        <v>27</v>
      </c>
      <c r="DB170" s="29" t="s">
        <v>28</v>
      </c>
      <c r="DC170" s="44">
        <f>INDEX(LINEST(CZ165:CZ184,$D165:$D184),1)</f>
        <v>-0.17774941954797724</v>
      </c>
      <c r="DD170" s="179">
        <f t="shared" si="67"/>
        <v>5568</v>
      </c>
      <c r="DE170" s="179">
        <f t="shared" si="68"/>
        <v>25.920999999999999</v>
      </c>
    </row>
    <row r="171" spans="1:109" ht="15" customHeight="1">
      <c r="A171" s="21">
        <f t="shared" si="22"/>
        <v>2000</v>
      </c>
      <c r="B171" s="176">
        <f t="shared" si="22"/>
        <v>5489</v>
      </c>
      <c r="C171" s="193">
        <f t="shared" si="23"/>
        <v>7.4894120835087188</v>
      </c>
      <c r="D171" s="22">
        <v>7</v>
      </c>
      <c r="H171" s="26"/>
      <c r="I171" s="179">
        <f t="shared" si="24"/>
        <v>5450</v>
      </c>
      <c r="J171" s="180">
        <f t="shared" si="25"/>
        <v>0.7105119329568228</v>
      </c>
      <c r="K171" s="179">
        <f t="shared" si="26"/>
        <v>1.5209999999999999</v>
      </c>
      <c r="M171" s="199">
        <f t="shared" si="27"/>
        <v>8.6105013685498886</v>
      </c>
      <c r="N171" s="27"/>
      <c r="O171" s="27"/>
      <c r="P171" s="27"/>
      <c r="Q171" s="179">
        <f t="shared" si="28"/>
        <v>5547</v>
      </c>
      <c r="R171" s="179">
        <f t="shared" si="29"/>
        <v>3.3639999999999999</v>
      </c>
      <c r="T171" s="199">
        <f t="shared" si="30"/>
        <v>8.4093852387819314</v>
      </c>
      <c r="U171" s="27"/>
      <c r="V171" s="27"/>
      <c r="W171" s="27"/>
      <c r="X171" s="179">
        <f t="shared" si="31"/>
        <v>5538</v>
      </c>
      <c r="Y171" s="179">
        <f t="shared" si="32"/>
        <v>2.4009999999999998</v>
      </c>
      <c r="AA171" s="199">
        <f t="shared" si="33"/>
        <v>8.3473534121243382</v>
      </c>
      <c r="AB171" s="27"/>
      <c r="AC171" s="27"/>
      <c r="AD171" s="27"/>
      <c r="AE171" s="179">
        <f t="shared" si="34"/>
        <v>5534</v>
      </c>
      <c r="AF171" s="179">
        <f t="shared" si="35"/>
        <v>2.0249999999999999</v>
      </c>
      <c r="AH171" s="199">
        <f t="shared" si="36"/>
        <v>8.2812176612866502</v>
      </c>
      <c r="AI171" s="27"/>
      <c r="AJ171" s="27"/>
      <c r="AK171" s="27"/>
      <c r="AL171" s="179">
        <f t="shared" si="37"/>
        <v>5531</v>
      </c>
      <c r="AM171" s="179">
        <f t="shared" si="38"/>
        <v>1.764</v>
      </c>
      <c r="AO171" s="199">
        <f t="shared" si="39"/>
        <v>8.210396255104774</v>
      </c>
      <c r="AP171" s="27"/>
      <c r="AQ171" s="27"/>
      <c r="AR171" s="27"/>
      <c r="AS171" s="179">
        <f t="shared" si="40"/>
        <v>5526</v>
      </c>
      <c r="AT171" s="179">
        <f t="shared" si="41"/>
        <v>1.369</v>
      </c>
      <c r="AV171" s="199">
        <f t="shared" si="42"/>
        <v>8.1341742721379031</v>
      </c>
      <c r="AW171" s="27"/>
      <c r="AX171" s="27"/>
      <c r="AY171" s="27"/>
      <c r="AZ171" s="179">
        <f t="shared" si="43"/>
        <v>5521</v>
      </c>
      <c r="BA171" s="179">
        <f t="shared" si="44"/>
        <v>1.024</v>
      </c>
      <c r="BC171" s="199">
        <f t="shared" si="45"/>
        <v>8.0516595568419529</v>
      </c>
      <c r="BD171" s="27"/>
      <c r="BE171" s="27"/>
      <c r="BF171" s="27"/>
      <c r="BG171" s="179">
        <f t="shared" si="46"/>
        <v>5515</v>
      </c>
      <c r="BH171" s="179">
        <f t="shared" si="47"/>
        <v>0.67600000000000005</v>
      </c>
      <c r="BJ171" s="199">
        <f t="shared" si="48"/>
        <v>7.9617188159813645</v>
      </c>
      <c r="BK171" s="27"/>
      <c r="BL171" s="27"/>
      <c r="BM171" s="27"/>
      <c r="BN171" s="179">
        <f t="shared" si="49"/>
        <v>5507</v>
      </c>
      <c r="BO171" s="179">
        <f t="shared" si="50"/>
        <v>0.32400000000000001</v>
      </c>
      <c r="BQ171" s="199">
        <f t="shared" si="51"/>
        <v>7.8628820346414905</v>
      </c>
      <c r="BR171" s="27"/>
      <c r="BS171" s="27"/>
      <c r="BT171" s="27"/>
      <c r="BU171" s="179">
        <f t="shared" si="52"/>
        <v>5498</v>
      </c>
      <c r="BV171" s="179">
        <f t="shared" si="53"/>
        <v>8.1000000000000003E-2</v>
      </c>
      <c r="BX171" s="199">
        <f t="shared" si="54"/>
        <v>7.7531942698843412</v>
      </c>
      <c r="BY171" s="27"/>
      <c r="BZ171" s="27"/>
      <c r="CA171" s="27"/>
      <c r="CB171" s="179">
        <f t="shared" si="55"/>
        <v>5486</v>
      </c>
      <c r="CC171" s="179">
        <f t="shared" si="56"/>
        <v>8.9999999999999993E-3</v>
      </c>
      <c r="CE171" s="199">
        <f t="shared" si="57"/>
        <v>7.6299757070277892</v>
      </c>
      <c r="CF171" s="27"/>
      <c r="CG171" s="27"/>
      <c r="CH171" s="27"/>
      <c r="CI171" s="179">
        <f t="shared" si="58"/>
        <v>5471</v>
      </c>
      <c r="CJ171" s="179">
        <f t="shared" si="59"/>
        <v>0.32400000000000001</v>
      </c>
      <c r="CL171" s="199">
        <f t="shared" si="60"/>
        <v>7.4894120835087188</v>
      </c>
      <c r="CM171" s="27"/>
      <c r="CN171" s="27"/>
      <c r="CO171" s="27"/>
      <c r="CP171" s="179">
        <f t="shared" si="61"/>
        <v>5450</v>
      </c>
      <c r="CQ171" s="179">
        <f t="shared" si="62"/>
        <v>1.5209999999999999</v>
      </c>
      <c r="CS171" s="199">
        <f t="shared" si="63"/>
        <v>7.3258075025957732</v>
      </c>
      <c r="CT171" s="27"/>
      <c r="CU171" s="27"/>
      <c r="CV171" s="27"/>
      <c r="CW171" s="179">
        <f t="shared" si="64"/>
        <v>5416</v>
      </c>
      <c r="CX171" s="179">
        <f t="shared" si="65"/>
        <v>5.3289999999999997</v>
      </c>
      <c r="CZ171" s="199">
        <f t="shared" si="66"/>
        <v>7.1300985101255776</v>
      </c>
      <c r="DA171" s="27"/>
      <c r="DB171" s="27"/>
      <c r="DC171" s="27"/>
      <c r="DD171" s="179">
        <f t="shared" si="67"/>
        <v>5352</v>
      </c>
      <c r="DE171" s="179">
        <f t="shared" si="68"/>
        <v>18.768999999999998</v>
      </c>
    </row>
    <row r="172" spans="1:109" ht="15" customHeight="1">
      <c r="A172" s="21">
        <f t="shared" si="22"/>
        <v>2001</v>
      </c>
      <c r="B172" s="176">
        <f t="shared" si="22"/>
        <v>5353</v>
      </c>
      <c r="C172" s="193">
        <f t="shared" si="23"/>
        <v>7.410347097821024</v>
      </c>
      <c r="D172" s="22">
        <v>8</v>
      </c>
      <c r="E172" s="5" t="s">
        <v>29</v>
      </c>
      <c r="F172" s="45">
        <f>EXP(G169)</f>
        <v>3209.9609919685572</v>
      </c>
      <c r="G172" s="27"/>
      <c r="H172" s="47"/>
      <c r="I172" s="179">
        <f t="shared" si="24"/>
        <v>5304</v>
      </c>
      <c r="J172" s="180">
        <f t="shared" si="25"/>
        <v>0.91537455632355691</v>
      </c>
      <c r="K172" s="179">
        <f t="shared" si="26"/>
        <v>2.4009999999999998</v>
      </c>
      <c r="M172" s="199">
        <f t="shared" si="27"/>
        <v>8.5854124303933812</v>
      </c>
      <c r="N172" s="29" t="s">
        <v>29</v>
      </c>
      <c r="O172" s="61">
        <f>EXP(P169)</f>
        <v>6525.6648383292495</v>
      </c>
      <c r="P172" s="27"/>
      <c r="Q172" s="179">
        <f t="shared" si="28"/>
        <v>5420</v>
      </c>
      <c r="R172" s="179">
        <f t="shared" si="29"/>
        <v>4.4889999999999999</v>
      </c>
      <c r="T172" s="199">
        <f t="shared" si="30"/>
        <v>8.3786205415522979</v>
      </c>
      <c r="U172" s="29" t="s">
        <v>29</v>
      </c>
      <c r="V172" s="61">
        <f>EXP(W169)</f>
        <v>5549.8825852668988</v>
      </c>
      <c r="W172" s="27"/>
      <c r="X172" s="179">
        <f t="shared" si="31"/>
        <v>5409</v>
      </c>
      <c r="Y172" s="179">
        <f t="shared" si="32"/>
        <v>3.1360000000000001</v>
      </c>
      <c r="AA172" s="199">
        <f t="shared" si="33"/>
        <v>8.314587291319576</v>
      </c>
      <c r="AB172" s="29" t="s">
        <v>29</v>
      </c>
      <c r="AC172" s="61">
        <f>EXP(AD169)</f>
        <v>5288.9684049833668</v>
      </c>
      <c r="AD172" s="27"/>
      <c r="AE172" s="179">
        <f t="shared" si="34"/>
        <v>5405</v>
      </c>
      <c r="AF172" s="179">
        <f t="shared" si="35"/>
        <v>2.7040000000000002</v>
      </c>
      <c r="AH172" s="199">
        <f t="shared" si="36"/>
        <v>8.2461715598575633</v>
      </c>
      <c r="AI172" s="29" t="s">
        <v>29</v>
      </c>
      <c r="AJ172" s="61">
        <f>EXP(AK169)</f>
        <v>5029.6946142489105</v>
      </c>
      <c r="AK172" s="27"/>
      <c r="AL172" s="179">
        <f t="shared" si="37"/>
        <v>5401</v>
      </c>
      <c r="AM172" s="179">
        <f t="shared" si="38"/>
        <v>2.3039999999999998</v>
      </c>
      <c r="AO172" s="199">
        <f t="shared" si="39"/>
        <v>8.1727291048654713</v>
      </c>
      <c r="AP172" s="29" t="s">
        <v>29</v>
      </c>
      <c r="AQ172" s="61">
        <f>EXP(AR169)</f>
        <v>4772.5495530450753</v>
      </c>
      <c r="AR172" s="27"/>
      <c r="AS172" s="179">
        <f t="shared" si="40"/>
        <v>5396</v>
      </c>
      <c r="AT172" s="179">
        <f t="shared" si="41"/>
        <v>1.849</v>
      </c>
      <c r="AV172" s="199">
        <f t="shared" si="42"/>
        <v>8.0934622745011797</v>
      </c>
      <c r="AW172" s="29" t="s">
        <v>29</v>
      </c>
      <c r="AX172" s="61">
        <f>EXP(AY169)</f>
        <v>4518.2371818773172</v>
      </c>
      <c r="AY172" s="27"/>
      <c r="AZ172" s="179">
        <f t="shared" si="43"/>
        <v>5390</v>
      </c>
      <c r="BA172" s="179">
        <f t="shared" si="44"/>
        <v>1.369</v>
      </c>
      <c r="BC172" s="199">
        <f t="shared" si="45"/>
        <v>8.0073670679833295</v>
      </c>
      <c r="BD172" s="29" t="s">
        <v>29</v>
      </c>
      <c r="BE172" s="61">
        <f>EXP(BF169)</f>
        <v>4267.8113737839039</v>
      </c>
      <c r="BF172" s="27"/>
      <c r="BG172" s="179">
        <f t="shared" si="46"/>
        <v>5382</v>
      </c>
      <c r="BH172" s="179">
        <f t="shared" si="47"/>
        <v>0.84099999999999997</v>
      </c>
      <c r="BJ172" s="199">
        <f t="shared" si="48"/>
        <v>7.9131551859280682</v>
      </c>
      <c r="BK172" s="29" t="s">
        <v>29</v>
      </c>
      <c r="BL172" s="61">
        <f>EXP(BM169)</f>
        <v>4022.9255247127126</v>
      </c>
      <c r="BM172" s="27"/>
      <c r="BN172" s="179">
        <f t="shared" si="49"/>
        <v>5374</v>
      </c>
      <c r="BO172" s="179">
        <f t="shared" si="50"/>
        <v>0.441</v>
      </c>
      <c r="BQ172" s="199">
        <f t="shared" si="51"/>
        <v>7.8091353981205378</v>
      </c>
      <c r="BR172" s="29" t="s">
        <v>29</v>
      </c>
      <c r="BS172" s="61">
        <f>EXP(BT169)</f>
        <v>3786.3334002298411</v>
      </c>
      <c r="BT172" s="27"/>
      <c r="BU172" s="179">
        <f t="shared" si="52"/>
        <v>5363</v>
      </c>
      <c r="BV172" s="179">
        <f t="shared" si="53"/>
        <v>0.1</v>
      </c>
      <c r="BX172" s="199">
        <f t="shared" si="54"/>
        <v>7.6930257484178881</v>
      </c>
      <c r="BY172" s="29" t="s">
        <v>29</v>
      </c>
      <c r="BZ172" s="61">
        <f>EXP(CA169)</f>
        <v>3562.9997222870902</v>
      </c>
      <c r="CA172" s="27"/>
      <c r="CB172" s="179">
        <f t="shared" si="55"/>
        <v>5349</v>
      </c>
      <c r="CC172" s="179">
        <f t="shared" si="56"/>
        <v>1.6E-2</v>
      </c>
      <c r="CE172" s="199">
        <f t="shared" si="57"/>
        <v>7.5616417455887799</v>
      </c>
      <c r="CF172" s="29" t="s">
        <v>29</v>
      </c>
      <c r="CG172" s="61">
        <f>EXP(CH169)</f>
        <v>3362.9252978659847</v>
      </c>
      <c r="CH172" s="27"/>
      <c r="CI172" s="179">
        <f t="shared" si="58"/>
        <v>5331</v>
      </c>
      <c r="CJ172" s="179">
        <f t="shared" si="59"/>
        <v>0.48399999999999999</v>
      </c>
      <c r="CL172" s="199">
        <f t="shared" si="60"/>
        <v>7.410347097821024</v>
      </c>
      <c r="CM172" s="29" t="s">
        <v>29</v>
      </c>
      <c r="CN172" s="61">
        <f>EXP(CO169)</f>
        <v>3209.9609919685572</v>
      </c>
      <c r="CO172" s="27"/>
      <c r="CP172" s="179">
        <f t="shared" si="61"/>
        <v>5304</v>
      </c>
      <c r="CQ172" s="179">
        <f t="shared" si="62"/>
        <v>2.4009999999999998</v>
      </c>
      <c r="CS172" s="199">
        <f t="shared" si="63"/>
        <v>7.2320103316647586</v>
      </c>
      <c r="CT172" s="29" t="s">
        <v>29</v>
      </c>
      <c r="CU172" s="61">
        <f>EXP(CV169)</f>
        <v>3180.8715820799862</v>
      </c>
      <c r="CV172" s="27"/>
      <c r="CW172" s="179">
        <f t="shared" si="64"/>
        <v>5262</v>
      </c>
      <c r="CX172" s="179">
        <f t="shared" si="65"/>
        <v>8.2810000000000006</v>
      </c>
      <c r="CZ172" s="199">
        <f t="shared" si="66"/>
        <v>7.014814351275545</v>
      </c>
      <c r="DA172" s="29" t="s">
        <v>29</v>
      </c>
      <c r="DB172" s="61">
        <f>EXP(DC169)</f>
        <v>3859.3752173505854</v>
      </c>
      <c r="DC172" s="27"/>
      <c r="DD172" s="179">
        <f t="shared" si="67"/>
        <v>5171</v>
      </c>
      <c r="DE172" s="179">
        <f t="shared" si="68"/>
        <v>33.124000000000002</v>
      </c>
    </row>
    <row r="173" spans="1:109" ht="15" customHeight="1">
      <c r="A173" s="21">
        <f t="shared" si="22"/>
        <v>2002</v>
      </c>
      <c r="B173" s="176">
        <f t="shared" si="22"/>
        <v>5190</v>
      </c>
      <c r="C173" s="193">
        <f t="shared" si="23"/>
        <v>7.3065313989395051</v>
      </c>
      <c r="D173" s="22">
        <v>9</v>
      </c>
      <c r="E173" s="5" t="s">
        <v>30</v>
      </c>
      <c r="F173" s="46">
        <f>EXP(G170)-1</f>
        <v>-8.304477480711947E-2</v>
      </c>
      <c r="G173" s="27"/>
      <c r="H173" s="47"/>
      <c r="I173" s="179">
        <f t="shared" si="24"/>
        <v>5171</v>
      </c>
      <c r="J173" s="180">
        <f t="shared" si="25"/>
        <v>0.36608863198458574</v>
      </c>
      <c r="K173" s="179">
        <f t="shared" si="26"/>
        <v>0.36099999999999999</v>
      </c>
      <c r="M173" s="199">
        <f t="shared" si="27"/>
        <v>8.5544889761599343</v>
      </c>
      <c r="N173" s="29" t="s">
        <v>30</v>
      </c>
      <c r="O173" s="62">
        <f>EXP(P170)-1</f>
        <v>-2.2940363407582987E-2</v>
      </c>
      <c r="P173" s="27"/>
      <c r="Q173" s="179">
        <f t="shared" si="28"/>
        <v>5296</v>
      </c>
      <c r="R173" s="179">
        <f t="shared" si="29"/>
        <v>11.236000000000001</v>
      </c>
      <c r="T173" s="199">
        <f t="shared" si="30"/>
        <v>8.3404560129161833</v>
      </c>
      <c r="U173" s="29" t="s">
        <v>30</v>
      </c>
      <c r="V173" s="62">
        <f>EXP(W170)-1</f>
        <v>-2.8355198653008618E-2</v>
      </c>
      <c r="W173" s="27"/>
      <c r="X173" s="179">
        <f t="shared" si="31"/>
        <v>5284</v>
      </c>
      <c r="Y173" s="179">
        <f t="shared" si="32"/>
        <v>8.8360000000000003</v>
      </c>
      <c r="AA173" s="199">
        <f t="shared" si="33"/>
        <v>8.2738469327845081</v>
      </c>
      <c r="AB173" s="29" t="s">
        <v>30</v>
      </c>
      <c r="AC173" s="62">
        <f>EXP(AD170)-1</f>
        <v>-3.0293654419769056E-2</v>
      </c>
      <c r="AD173" s="27"/>
      <c r="AE173" s="179">
        <f t="shared" si="34"/>
        <v>5280</v>
      </c>
      <c r="AF173" s="179">
        <f t="shared" si="35"/>
        <v>8.1</v>
      </c>
      <c r="AH173" s="199">
        <f t="shared" si="36"/>
        <v>8.2024824465765374</v>
      </c>
      <c r="AI173" s="29" t="s">
        <v>30</v>
      </c>
      <c r="AJ173" s="62">
        <f>EXP(AK170)-1</f>
        <v>-3.2522438521187302E-2</v>
      </c>
      <c r="AK173" s="27"/>
      <c r="AL173" s="179">
        <f t="shared" si="37"/>
        <v>5275</v>
      </c>
      <c r="AM173" s="179">
        <f t="shared" si="38"/>
        <v>7.2249999999999996</v>
      </c>
      <c r="AO173" s="199">
        <f t="shared" si="39"/>
        <v>8.1256309884770648</v>
      </c>
      <c r="AP173" s="29" t="s">
        <v>30</v>
      </c>
      <c r="AQ173" s="62">
        <f>EXP(AR170)-1</f>
        <v>-3.5113698020094897E-2</v>
      </c>
      <c r="AR173" s="27"/>
      <c r="AS173" s="179">
        <f t="shared" si="40"/>
        <v>5270</v>
      </c>
      <c r="AT173" s="179">
        <f t="shared" si="41"/>
        <v>6.4</v>
      </c>
      <c r="AV173" s="199">
        <f t="shared" si="42"/>
        <v>8.0423780051732798</v>
      </c>
      <c r="AW173" s="29" t="s">
        <v>30</v>
      </c>
      <c r="AX173" s="62">
        <f>EXP(AY170)-1</f>
        <v>-3.816632981260748E-2</v>
      </c>
      <c r="AY173" s="27"/>
      <c r="AZ173" s="179">
        <f t="shared" si="43"/>
        <v>5263</v>
      </c>
      <c r="BA173" s="179">
        <f t="shared" si="44"/>
        <v>5.3289999999999997</v>
      </c>
      <c r="BC173" s="199">
        <f t="shared" si="45"/>
        <v>7.9515593311552522</v>
      </c>
      <c r="BD173" s="29" t="s">
        <v>30</v>
      </c>
      <c r="BE173" s="62">
        <f>EXP(BF170)-1</f>
        <v>-4.182005001881095E-2</v>
      </c>
      <c r="BF173" s="27"/>
      <c r="BG173" s="179">
        <f t="shared" si="46"/>
        <v>5256</v>
      </c>
      <c r="BH173" s="179">
        <f t="shared" si="47"/>
        <v>4.3559999999999999</v>
      </c>
      <c r="BJ173" s="199">
        <f t="shared" si="48"/>
        <v>7.8516611778892651</v>
      </c>
      <c r="BK173" s="29" t="s">
        <v>30</v>
      </c>
      <c r="BL173" s="62">
        <f>EXP(BM170)-1</f>
        <v>-4.627971938993225E-2</v>
      </c>
      <c r="BM173" s="27"/>
      <c r="BN173" s="179">
        <f t="shared" si="49"/>
        <v>5246</v>
      </c>
      <c r="BO173" s="179">
        <f t="shared" si="50"/>
        <v>3.1360000000000001</v>
      </c>
      <c r="BQ173" s="199">
        <f t="shared" si="51"/>
        <v>7.7406644019172415</v>
      </c>
      <c r="BR173" s="29" t="s">
        <v>30</v>
      </c>
      <c r="BS173" s="62">
        <f>EXP(BT170)-1</f>
        <v>-5.1860231018447833E-2</v>
      </c>
      <c r="BT173" s="27"/>
      <c r="BU173" s="179">
        <f t="shared" si="52"/>
        <v>5235</v>
      </c>
      <c r="BV173" s="179">
        <f t="shared" si="53"/>
        <v>2.0249999999999999</v>
      </c>
      <c r="BX173" s="199">
        <f t="shared" si="54"/>
        <v>7.6157910720358331</v>
      </c>
      <c r="BY173" s="29" t="s">
        <v>30</v>
      </c>
      <c r="BZ173" s="62">
        <f>EXP(CA170)-1</f>
        <v>-5.9076697035147618E-2</v>
      </c>
      <c r="CA173" s="27"/>
      <c r="CB173" s="179">
        <f t="shared" si="55"/>
        <v>5220</v>
      </c>
      <c r="CC173" s="179">
        <f t="shared" si="56"/>
        <v>0.9</v>
      </c>
      <c r="CE173" s="199">
        <f t="shared" si="57"/>
        <v>7.4730690880321973</v>
      </c>
      <c r="CF173" s="29" t="s">
        <v>30</v>
      </c>
      <c r="CG173" s="62">
        <f>EXP(CH170)-1</f>
        <v>-6.8848128059514901E-2</v>
      </c>
      <c r="CH173" s="27"/>
      <c r="CI173" s="179">
        <f t="shared" si="58"/>
        <v>5200</v>
      </c>
      <c r="CJ173" s="179">
        <f t="shared" si="59"/>
        <v>0.1</v>
      </c>
      <c r="CL173" s="199">
        <f t="shared" si="60"/>
        <v>7.3065313989395051</v>
      </c>
      <c r="CM173" s="29" t="s">
        <v>30</v>
      </c>
      <c r="CN173" s="62">
        <f>EXP(CO170)-1</f>
        <v>-8.304477480711947E-2</v>
      </c>
      <c r="CO173" s="27"/>
      <c r="CP173" s="179">
        <f t="shared" si="61"/>
        <v>5171</v>
      </c>
      <c r="CQ173" s="179">
        <f t="shared" si="62"/>
        <v>0.36099999999999999</v>
      </c>
      <c r="CS173" s="199">
        <f t="shared" si="63"/>
        <v>7.1066061377273027</v>
      </c>
      <c r="CT173" s="29" t="s">
        <v>30</v>
      </c>
      <c r="CU173" s="62">
        <f>EXP(CV170)-1</f>
        <v>-0.10646993424345474</v>
      </c>
      <c r="CV173" s="27"/>
      <c r="CW173" s="179">
        <f t="shared" si="64"/>
        <v>5125</v>
      </c>
      <c r="CX173" s="179">
        <f t="shared" si="65"/>
        <v>4.2249999999999996</v>
      </c>
      <c r="CZ173" s="199">
        <f t="shared" si="66"/>
        <v>6.8564619845945867</v>
      </c>
      <c r="DA173" s="29" t="s">
        <v>30</v>
      </c>
      <c r="DB173" s="62">
        <f>EXP(DC170)-1</f>
        <v>-0.16284782882219928</v>
      </c>
      <c r="DC173" s="27"/>
      <c r="DD173" s="179">
        <f t="shared" si="67"/>
        <v>5019</v>
      </c>
      <c r="DE173" s="179">
        <f t="shared" si="68"/>
        <v>29.241</v>
      </c>
    </row>
    <row r="174" spans="1:109" ht="15" customHeight="1">
      <c r="A174" s="21">
        <f t="shared" si="22"/>
        <v>2003</v>
      </c>
      <c r="B174" s="176">
        <f t="shared" si="22"/>
        <v>5007</v>
      </c>
      <c r="C174" s="193">
        <f t="shared" si="23"/>
        <v>7.1754897136242217</v>
      </c>
      <c r="D174" s="22">
        <v>10</v>
      </c>
      <c r="G174" s="48"/>
      <c r="H174" s="47"/>
      <c r="I174" s="179">
        <f t="shared" si="24"/>
        <v>5049</v>
      </c>
      <c r="J174" s="180">
        <f t="shared" si="25"/>
        <v>0.83882564409826244</v>
      </c>
      <c r="K174" s="179">
        <f t="shared" si="26"/>
        <v>1.764</v>
      </c>
      <c r="M174" s="199">
        <f t="shared" si="27"/>
        <v>8.5185922123299456</v>
      </c>
      <c r="N174" s="27"/>
      <c r="O174" s="27"/>
      <c r="P174" s="48"/>
      <c r="Q174" s="179">
        <f t="shared" si="28"/>
        <v>5174</v>
      </c>
      <c r="R174" s="179">
        <f t="shared" si="29"/>
        <v>27.888999999999999</v>
      </c>
      <c r="T174" s="199">
        <f t="shared" si="30"/>
        <v>8.2957981106361451</v>
      </c>
      <c r="U174" s="27"/>
      <c r="V174" s="27"/>
      <c r="W174" s="48"/>
      <c r="X174" s="179">
        <f t="shared" si="31"/>
        <v>5163</v>
      </c>
      <c r="Y174" s="179">
        <f t="shared" si="32"/>
        <v>24.335999999999999</v>
      </c>
      <c r="AA174" s="199">
        <f t="shared" si="33"/>
        <v>8.2260384294854845</v>
      </c>
      <c r="AB174" s="27"/>
      <c r="AC174" s="27"/>
      <c r="AD174" s="48"/>
      <c r="AE174" s="179">
        <f t="shared" si="34"/>
        <v>5158</v>
      </c>
      <c r="AF174" s="179">
        <f t="shared" si="35"/>
        <v>22.800999999999998</v>
      </c>
      <c r="AH174" s="199">
        <f t="shared" si="36"/>
        <v>8.1510449456850242</v>
      </c>
      <c r="AI174" s="27"/>
      <c r="AJ174" s="27"/>
      <c r="AK174" s="48"/>
      <c r="AL174" s="179">
        <f t="shared" si="37"/>
        <v>5154</v>
      </c>
      <c r="AM174" s="179">
        <f t="shared" si="38"/>
        <v>21.609000000000002</v>
      </c>
      <c r="AO174" s="199">
        <f t="shared" si="39"/>
        <v>8.0699681490598412</v>
      </c>
      <c r="AP174" s="27"/>
      <c r="AQ174" s="27"/>
      <c r="AR174" s="48"/>
      <c r="AS174" s="179">
        <f t="shared" si="40"/>
        <v>5148</v>
      </c>
      <c r="AT174" s="179">
        <f t="shared" si="41"/>
        <v>19.881</v>
      </c>
      <c r="AV174" s="199">
        <f t="shared" si="42"/>
        <v>7.9817332866918855</v>
      </c>
      <c r="AW174" s="27"/>
      <c r="AX174" s="27"/>
      <c r="AY174" s="48"/>
      <c r="AZ174" s="179">
        <f t="shared" si="43"/>
        <v>5142</v>
      </c>
      <c r="BA174" s="179">
        <f t="shared" si="44"/>
        <v>18.225000000000001</v>
      </c>
      <c r="BC174" s="199">
        <f t="shared" si="45"/>
        <v>7.8849529457598138</v>
      </c>
      <c r="BD174" s="27"/>
      <c r="BE174" s="27"/>
      <c r="BF174" s="48"/>
      <c r="BG174" s="179">
        <f t="shared" si="46"/>
        <v>5134</v>
      </c>
      <c r="BH174" s="179">
        <f t="shared" si="47"/>
        <v>16.129000000000001</v>
      </c>
      <c r="BJ174" s="199">
        <f t="shared" si="48"/>
        <v>7.7777926263388304</v>
      </c>
      <c r="BK174" s="27"/>
      <c r="BL174" s="27"/>
      <c r="BM174" s="48"/>
      <c r="BN174" s="179">
        <f t="shared" si="49"/>
        <v>5125</v>
      </c>
      <c r="BO174" s="179">
        <f t="shared" si="50"/>
        <v>13.923999999999999</v>
      </c>
      <c r="BQ174" s="199">
        <f t="shared" si="51"/>
        <v>7.6577552711348655</v>
      </c>
      <c r="BR174" s="27"/>
      <c r="BS174" s="27"/>
      <c r="BT174" s="48"/>
      <c r="BU174" s="179">
        <f t="shared" si="52"/>
        <v>5113</v>
      </c>
      <c r="BV174" s="179">
        <f t="shared" si="53"/>
        <v>11.236000000000001</v>
      </c>
      <c r="BX174" s="199">
        <f t="shared" si="54"/>
        <v>7.5213179801992398</v>
      </c>
      <c r="BY174" s="27"/>
      <c r="BZ174" s="27"/>
      <c r="CA174" s="48"/>
      <c r="CB174" s="179">
        <f t="shared" si="55"/>
        <v>5098</v>
      </c>
      <c r="CC174" s="179">
        <f t="shared" si="56"/>
        <v>8.2810000000000006</v>
      </c>
      <c r="CE174" s="199">
        <f t="shared" si="57"/>
        <v>7.3632795869630385</v>
      </c>
      <c r="CF174" s="27"/>
      <c r="CG174" s="27"/>
      <c r="CH174" s="48"/>
      <c r="CI174" s="179">
        <f t="shared" si="58"/>
        <v>5078</v>
      </c>
      <c r="CJ174" s="179">
        <f t="shared" si="59"/>
        <v>5.0410000000000004</v>
      </c>
      <c r="CL174" s="199">
        <f t="shared" si="60"/>
        <v>7.1754897136242217</v>
      </c>
      <c r="CM174" s="27"/>
      <c r="CN174" s="27"/>
      <c r="CO174" s="48"/>
      <c r="CP174" s="179">
        <f t="shared" si="61"/>
        <v>5049</v>
      </c>
      <c r="CQ174" s="179">
        <f t="shared" si="62"/>
        <v>1.764</v>
      </c>
      <c r="CS174" s="199">
        <f t="shared" si="63"/>
        <v>6.9440872082295275</v>
      </c>
      <c r="CT174" s="27"/>
      <c r="CU174" s="27"/>
      <c r="CV174" s="48"/>
      <c r="CW174" s="179">
        <f t="shared" si="64"/>
        <v>5002</v>
      </c>
      <c r="CX174" s="179">
        <f t="shared" si="65"/>
        <v>2.5000000000000001E-2</v>
      </c>
      <c r="CZ174" s="199">
        <f t="shared" si="66"/>
        <v>6.642486801367256</v>
      </c>
      <c r="DA174" s="27"/>
      <c r="DB174" s="27"/>
      <c r="DC174" s="48"/>
      <c r="DD174" s="179">
        <f t="shared" si="67"/>
        <v>4892</v>
      </c>
      <c r="DE174" s="179">
        <f t="shared" si="68"/>
        <v>13.225</v>
      </c>
    </row>
    <row r="175" spans="1:109" ht="15" customHeight="1">
      <c r="A175" s="21">
        <f t="shared" si="22"/>
        <v>2004</v>
      </c>
      <c r="B175" s="176">
        <f t="shared" si="22"/>
        <v>4844</v>
      </c>
      <c r="C175" s="193">
        <f t="shared" si="23"/>
        <v>7.0422861719397432</v>
      </c>
      <c r="D175" s="22">
        <v>11</v>
      </c>
      <c r="E175" s="347" t="s">
        <v>7</v>
      </c>
      <c r="F175" s="348"/>
      <c r="G175" s="357">
        <f>I164</f>
        <v>0.99148737072949999</v>
      </c>
      <c r="H175" s="358"/>
      <c r="I175" s="179">
        <f t="shared" si="24"/>
        <v>4937</v>
      </c>
      <c r="J175" s="180">
        <f t="shared" si="25"/>
        <v>1.9199009083402145</v>
      </c>
      <c r="K175" s="179">
        <f t="shared" si="26"/>
        <v>8.6489999999999991</v>
      </c>
      <c r="M175" s="199">
        <f t="shared" si="27"/>
        <v>8.4854961046729827</v>
      </c>
      <c r="N175" s="23" t="s">
        <v>36</v>
      </c>
      <c r="O175" s="44">
        <f>Q164</f>
        <v>0.96952976632827659</v>
      </c>
      <c r="P175" s="48"/>
      <c r="Q175" s="179">
        <f t="shared" si="28"/>
        <v>5055</v>
      </c>
      <c r="R175" s="179">
        <f t="shared" si="29"/>
        <v>44.521000000000001</v>
      </c>
      <c r="T175" s="199">
        <f t="shared" si="30"/>
        <v>8.2542687700901833</v>
      </c>
      <c r="U175" s="23" t="s">
        <v>36</v>
      </c>
      <c r="V175" s="44">
        <f>X164</f>
        <v>0.97361799806825067</v>
      </c>
      <c r="W175" s="48"/>
      <c r="X175" s="179">
        <f t="shared" si="31"/>
        <v>5045</v>
      </c>
      <c r="Y175" s="179">
        <f t="shared" si="32"/>
        <v>40.401000000000003</v>
      </c>
      <c r="AA175" s="199">
        <f t="shared" si="33"/>
        <v>8.1814406957193739</v>
      </c>
      <c r="AB175" s="23" t="s">
        <v>36</v>
      </c>
      <c r="AC175" s="44">
        <f>AE164</f>
        <v>0.97504017110354013</v>
      </c>
      <c r="AD175" s="48"/>
      <c r="AE175" s="179">
        <f t="shared" si="34"/>
        <v>5041</v>
      </c>
      <c r="AF175" s="179">
        <f t="shared" si="35"/>
        <v>38.808999999999997</v>
      </c>
      <c r="AH175" s="199">
        <f t="shared" si="36"/>
        <v>8.1028891346408685</v>
      </c>
      <c r="AI175" s="23" t="s">
        <v>36</v>
      </c>
      <c r="AJ175" s="44">
        <f>AL164</f>
        <v>0.97658004327439685</v>
      </c>
      <c r="AK175" s="48"/>
      <c r="AL175" s="179">
        <f t="shared" si="37"/>
        <v>5036</v>
      </c>
      <c r="AM175" s="179">
        <f t="shared" si="38"/>
        <v>36.863999999999997</v>
      </c>
      <c r="AO175" s="199">
        <f t="shared" si="39"/>
        <v>8.0176371599084781</v>
      </c>
      <c r="AP175" s="23" t="s">
        <v>36</v>
      </c>
      <c r="AQ175" s="44">
        <f>AS164</f>
        <v>0.97821335098239037</v>
      </c>
      <c r="AR175" s="48"/>
      <c r="AS175" s="179">
        <f t="shared" si="40"/>
        <v>5031</v>
      </c>
      <c r="AT175" s="179">
        <f t="shared" si="41"/>
        <v>34.969000000000001</v>
      </c>
      <c r="AV175" s="199">
        <f t="shared" si="42"/>
        <v>7.9244341848875601</v>
      </c>
      <c r="AW175" s="23" t="s">
        <v>36</v>
      </c>
      <c r="AX175" s="44">
        <f>AZ164</f>
        <v>0.98010835855554435</v>
      </c>
      <c r="AY175" s="48"/>
      <c r="AZ175" s="179">
        <f t="shared" si="43"/>
        <v>5025</v>
      </c>
      <c r="BA175" s="179">
        <f t="shared" si="44"/>
        <v>32.761000000000003</v>
      </c>
      <c r="BC175" s="199">
        <f t="shared" si="45"/>
        <v>7.8216431262399819</v>
      </c>
      <c r="BD175" s="23" t="s">
        <v>36</v>
      </c>
      <c r="BE175" s="44">
        <f>BG164</f>
        <v>0.98208268514511399</v>
      </c>
      <c r="BF175" s="48"/>
      <c r="BG175" s="179">
        <f t="shared" si="46"/>
        <v>5018</v>
      </c>
      <c r="BH175" s="179">
        <f t="shared" si="47"/>
        <v>30.276</v>
      </c>
      <c r="BJ175" s="199">
        <f t="shared" si="48"/>
        <v>7.7070626553704731</v>
      </c>
      <c r="BK175" s="23" t="s">
        <v>36</v>
      </c>
      <c r="BL175" s="44">
        <f>BN164</f>
        <v>0.98433209518219045</v>
      </c>
      <c r="BM175" s="48"/>
      <c r="BN175" s="179">
        <f t="shared" si="49"/>
        <v>5009</v>
      </c>
      <c r="BO175" s="179">
        <f t="shared" si="50"/>
        <v>27.225000000000001</v>
      </c>
      <c r="BQ175" s="199">
        <f t="shared" si="51"/>
        <v>7.5776338326027277</v>
      </c>
      <c r="BR175" s="23" t="s">
        <v>36</v>
      </c>
      <c r="BS175" s="44">
        <f>BU164</f>
        <v>0.98676974313165511</v>
      </c>
      <c r="BT175" s="48"/>
      <c r="BU175" s="179">
        <f t="shared" si="52"/>
        <v>4998</v>
      </c>
      <c r="BV175" s="179">
        <f t="shared" si="53"/>
        <v>23.716000000000001</v>
      </c>
      <c r="BX175" s="199">
        <f t="shared" si="54"/>
        <v>7.4289271948022719</v>
      </c>
      <c r="BY175" s="23" t="s">
        <v>36</v>
      </c>
      <c r="BZ175" s="44">
        <f>CB164</f>
        <v>0.98914801324820401</v>
      </c>
      <c r="CA175" s="48"/>
      <c r="CB175" s="179">
        <f t="shared" si="55"/>
        <v>4984</v>
      </c>
      <c r="CC175" s="179">
        <f t="shared" si="56"/>
        <v>19.600000000000001</v>
      </c>
      <c r="CE175" s="199">
        <f t="shared" si="57"/>
        <v>7.2541778464565176</v>
      </c>
      <c r="CF175" s="23" t="s">
        <v>36</v>
      </c>
      <c r="CG175" s="44">
        <f>CI164</f>
        <v>0.99116008150776813</v>
      </c>
      <c r="CH175" s="48"/>
      <c r="CI175" s="179">
        <f t="shared" si="58"/>
        <v>4964</v>
      </c>
      <c r="CJ175" s="179">
        <f t="shared" si="59"/>
        <v>14.4</v>
      </c>
      <c r="CL175" s="199">
        <f t="shared" si="60"/>
        <v>7.0422861719397432</v>
      </c>
      <c r="CM175" s="23" t="s">
        <v>36</v>
      </c>
      <c r="CN175" s="44">
        <f>CP164</f>
        <v>0.99148737072949999</v>
      </c>
      <c r="CO175" s="48"/>
      <c r="CP175" s="179">
        <f t="shared" si="61"/>
        <v>4937</v>
      </c>
      <c r="CQ175" s="179">
        <f t="shared" si="62"/>
        <v>8.6489999999999991</v>
      </c>
      <c r="CS175" s="199">
        <f t="shared" si="63"/>
        <v>6.7730803756555353</v>
      </c>
      <c r="CT175" s="23" t="s">
        <v>36</v>
      </c>
      <c r="CU175" s="44">
        <f>CW164</f>
        <v>0.98553982935613205</v>
      </c>
      <c r="CV175" s="48"/>
      <c r="CW175" s="179">
        <f t="shared" si="64"/>
        <v>4892</v>
      </c>
      <c r="CX175" s="179">
        <f t="shared" si="65"/>
        <v>2.3039999999999998</v>
      </c>
      <c r="CZ175" s="199">
        <f t="shared" si="66"/>
        <v>6.4035741979348151</v>
      </c>
      <c r="DA175" s="23" t="s">
        <v>36</v>
      </c>
      <c r="DB175" s="44">
        <f>DD164</f>
        <v>0.942124793910733</v>
      </c>
      <c r="DC175" s="48"/>
      <c r="DD175" s="179">
        <f t="shared" si="67"/>
        <v>4786</v>
      </c>
      <c r="DE175" s="179">
        <f t="shared" si="68"/>
        <v>3.3639999999999999</v>
      </c>
    </row>
    <row r="176" spans="1:109" ht="15" customHeight="1">
      <c r="A176" s="21">
        <f t="shared" si="22"/>
        <v>2005</v>
      </c>
      <c r="B176" s="176">
        <f t="shared" si="22"/>
        <v>4807</v>
      </c>
      <c r="C176" s="193">
        <f t="shared" si="23"/>
        <v>7.0094089327086371</v>
      </c>
      <c r="D176" s="22">
        <v>12</v>
      </c>
      <c r="E176" s="347" t="s">
        <v>8</v>
      </c>
      <c r="F176" s="348"/>
      <c r="G176" s="355">
        <f>SUM(K165:K184)</f>
        <v>89.31</v>
      </c>
      <c r="H176" s="356"/>
      <c r="I176" s="179">
        <f t="shared" si="24"/>
        <v>4834</v>
      </c>
      <c r="J176" s="180">
        <f t="shared" si="25"/>
        <v>0.56168088204701472</v>
      </c>
      <c r="K176" s="179">
        <f t="shared" si="26"/>
        <v>0.72899999999999998</v>
      </c>
      <c r="M176" s="199">
        <f t="shared" si="27"/>
        <v>8.4778284678939606</v>
      </c>
      <c r="N176" s="23" t="s">
        <v>37</v>
      </c>
      <c r="O176" s="201">
        <f>SUM(R165:R184)</f>
        <v>324.70500000000004</v>
      </c>
      <c r="P176" s="47"/>
      <c r="Q176" s="179">
        <f t="shared" si="28"/>
        <v>4939</v>
      </c>
      <c r="R176" s="179">
        <f t="shared" si="29"/>
        <v>17.423999999999999</v>
      </c>
      <c r="T176" s="199">
        <f t="shared" si="30"/>
        <v>8.2445967563824976</v>
      </c>
      <c r="U176" s="23" t="s">
        <v>37</v>
      </c>
      <c r="V176" s="201">
        <f>SUM(Y165:Y184)</f>
        <v>284.67899999999997</v>
      </c>
      <c r="W176" s="47"/>
      <c r="X176" s="179">
        <f t="shared" si="31"/>
        <v>4930</v>
      </c>
      <c r="Y176" s="179">
        <f t="shared" si="32"/>
        <v>15.129</v>
      </c>
      <c r="AA176" s="199">
        <f t="shared" si="33"/>
        <v>8.1710341892054803</v>
      </c>
      <c r="AB176" s="23" t="s">
        <v>37</v>
      </c>
      <c r="AC176" s="201">
        <f>SUM(AF165:AF184)</f>
        <v>270.738</v>
      </c>
      <c r="AD176" s="47"/>
      <c r="AE176" s="179">
        <f t="shared" si="34"/>
        <v>4926</v>
      </c>
      <c r="AF176" s="179">
        <f t="shared" si="35"/>
        <v>14.161</v>
      </c>
      <c r="AH176" s="199">
        <f t="shared" si="36"/>
        <v>8.0916274116010705</v>
      </c>
      <c r="AI176" s="23" t="s">
        <v>37</v>
      </c>
      <c r="AJ176" s="201">
        <f>SUM(AM165:AM184)</f>
        <v>255.512</v>
      </c>
      <c r="AK176" s="47"/>
      <c r="AL176" s="179">
        <f t="shared" si="37"/>
        <v>4922</v>
      </c>
      <c r="AM176" s="179">
        <f t="shared" si="38"/>
        <v>13.225</v>
      </c>
      <c r="AO176" s="199">
        <f t="shared" si="39"/>
        <v>8.0053670673166639</v>
      </c>
      <c r="AP176" s="23" t="s">
        <v>37</v>
      </c>
      <c r="AQ176" s="201">
        <f>SUM(AT165:AT184)</f>
        <v>239.471</v>
      </c>
      <c r="AR176" s="47"/>
      <c r="AS176" s="179">
        <f t="shared" si="40"/>
        <v>4918</v>
      </c>
      <c r="AT176" s="179">
        <f t="shared" si="41"/>
        <v>12.321</v>
      </c>
      <c r="AV176" s="199">
        <f t="shared" si="42"/>
        <v>7.9109573828455888</v>
      </c>
      <c r="AW176" s="23" t="s">
        <v>37</v>
      </c>
      <c r="AX176" s="201">
        <f>SUM(BA165:BA184)</f>
        <v>220.495</v>
      </c>
      <c r="AY176" s="47"/>
      <c r="AZ176" s="179">
        <f t="shared" si="43"/>
        <v>4912</v>
      </c>
      <c r="BA176" s="179">
        <f t="shared" si="44"/>
        <v>11.025</v>
      </c>
      <c r="BC176" s="199">
        <f t="shared" si="45"/>
        <v>7.8066963725211789</v>
      </c>
      <c r="BD176" s="23" t="s">
        <v>37</v>
      </c>
      <c r="BE176" s="201">
        <f>SUM(BH165:BH184)</f>
        <v>200.56199999999995</v>
      </c>
      <c r="BF176" s="47"/>
      <c r="BG176" s="179">
        <f t="shared" si="46"/>
        <v>4906</v>
      </c>
      <c r="BH176" s="179">
        <f t="shared" si="47"/>
        <v>9.8010000000000002</v>
      </c>
      <c r="BJ176" s="199">
        <f t="shared" si="48"/>
        <v>7.6902860206767683</v>
      </c>
      <c r="BK176" s="23" t="s">
        <v>37</v>
      </c>
      <c r="BL176" s="201">
        <f>SUM(BO165:BO184)</f>
        <v>177.23000000000002</v>
      </c>
      <c r="BM176" s="47"/>
      <c r="BN176" s="179">
        <f t="shared" si="49"/>
        <v>4898</v>
      </c>
      <c r="BO176" s="179">
        <f t="shared" si="50"/>
        <v>8.2810000000000006</v>
      </c>
      <c r="BQ176" s="199">
        <f t="shared" si="51"/>
        <v>7.5585167430456446</v>
      </c>
      <c r="BR176" s="23" t="s">
        <v>37</v>
      </c>
      <c r="BS176" s="201">
        <f>SUM(BV165:BV184)</f>
        <v>151.27699999999999</v>
      </c>
      <c r="BT176" s="47"/>
      <c r="BU176" s="179">
        <f t="shared" si="52"/>
        <v>4888</v>
      </c>
      <c r="BV176" s="179">
        <f t="shared" si="53"/>
        <v>6.5609999999999999</v>
      </c>
      <c r="BX176" s="199">
        <f t="shared" si="54"/>
        <v>7.4067107301776405</v>
      </c>
      <c r="BY176" s="23" t="s">
        <v>37</v>
      </c>
      <c r="BZ176" s="201">
        <f>SUM(CC165:CC184)</f>
        <v>124.36500000000001</v>
      </c>
      <c r="CA176" s="47"/>
      <c r="CB176" s="179">
        <f t="shared" si="55"/>
        <v>4876</v>
      </c>
      <c r="CC176" s="179">
        <f t="shared" si="56"/>
        <v>4.7610000000000001</v>
      </c>
      <c r="CE176" s="199">
        <f t="shared" si="57"/>
        <v>7.2276624987286544</v>
      </c>
      <c r="CF176" s="23" t="s">
        <v>37</v>
      </c>
      <c r="CG176" s="201">
        <f>SUM(CJ165:CJ184)</f>
        <v>99.024999999999991</v>
      </c>
      <c r="CH176" s="47"/>
      <c r="CI176" s="179">
        <f t="shared" si="58"/>
        <v>4859</v>
      </c>
      <c r="CJ176" s="179">
        <f t="shared" si="59"/>
        <v>2.7040000000000002</v>
      </c>
      <c r="CL176" s="199">
        <f t="shared" si="60"/>
        <v>7.0094089327086371</v>
      </c>
      <c r="CM176" s="23" t="s">
        <v>37</v>
      </c>
      <c r="CN176" s="201">
        <f>SUM(CQ165:CQ184)</f>
        <v>89.31</v>
      </c>
      <c r="CO176" s="47"/>
      <c r="CP176" s="179">
        <f t="shared" si="61"/>
        <v>4834</v>
      </c>
      <c r="CQ176" s="179">
        <f t="shared" si="62"/>
        <v>0.72899999999999998</v>
      </c>
      <c r="CS176" s="199">
        <f t="shared" si="63"/>
        <v>6.7298240704894754</v>
      </c>
      <c r="CT176" s="23" t="s">
        <v>37</v>
      </c>
      <c r="CU176" s="201">
        <f>SUM(CX165:CX184)</f>
        <v>167.73200000000003</v>
      </c>
      <c r="CV176" s="47"/>
      <c r="CW176" s="179">
        <f t="shared" si="64"/>
        <v>4794</v>
      </c>
      <c r="CX176" s="179">
        <f t="shared" si="65"/>
        <v>0.16900000000000001</v>
      </c>
      <c r="CZ176" s="199">
        <f t="shared" si="66"/>
        <v>6.3403593037277517</v>
      </c>
      <c r="DA176" s="23" t="s">
        <v>37</v>
      </c>
      <c r="DB176" s="201">
        <f>SUM(DE165:DE184)</f>
        <v>1459.509</v>
      </c>
      <c r="DC176" s="47"/>
      <c r="DD176" s="179">
        <f t="shared" si="67"/>
        <v>4697</v>
      </c>
      <c r="DE176" s="179">
        <f t="shared" si="68"/>
        <v>12.1</v>
      </c>
    </row>
    <row r="177" spans="1:109" ht="15" customHeight="1">
      <c r="A177" s="21">
        <f t="shared" si="22"/>
        <v>2006</v>
      </c>
      <c r="B177" s="176">
        <f t="shared" si="22"/>
        <v>4699</v>
      </c>
      <c r="C177" s="193">
        <f t="shared" si="23"/>
        <v>6.9067547786485539</v>
      </c>
      <c r="D177" s="22">
        <v>13</v>
      </c>
      <c r="E177" s="347" t="s">
        <v>9</v>
      </c>
      <c r="F177" s="348"/>
      <c r="G177" s="355">
        <f>SUM(K175:K184)</f>
        <v>34.510999999999996</v>
      </c>
      <c r="H177" s="356"/>
      <c r="I177" s="179">
        <f t="shared" si="24"/>
        <v>4740</v>
      </c>
      <c r="J177" s="180">
        <f t="shared" si="25"/>
        <v>0.87252606937646315</v>
      </c>
      <c r="K177" s="179">
        <f t="shared" si="26"/>
        <v>1.681</v>
      </c>
      <c r="M177" s="199">
        <f t="shared" si="27"/>
        <v>8.4551049991028151</v>
      </c>
      <c r="N177" s="27"/>
      <c r="O177" s="63"/>
      <c r="P177" s="27"/>
      <c r="Q177" s="179">
        <f t="shared" si="28"/>
        <v>4826</v>
      </c>
      <c r="R177" s="179">
        <f t="shared" si="29"/>
        <v>16.129000000000001</v>
      </c>
      <c r="T177" s="199">
        <f t="shared" si="30"/>
        <v>8.2158177918324533</v>
      </c>
      <c r="U177" s="27"/>
      <c r="V177" s="63"/>
      <c r="W177" s="27"/>
      <c r="X177" s="179">
        <f t="shared" si="31"/>
        <v>4818</v>
      </c>
      <c r="Y177" s="179">
        <f t="shared" si="32"/>
        <v>14.161</v>
      </c>
      <c r="AA177" s="199">
        <f t="shared" si="33"/>
        <v>8.1400239524629203</v>
      </c>
      <c r="AB177" s="27"/>
      <c r="AC177" s="63"/>
      <c r="AD177" s="27"/>
      <c r="AE177" s="179">
        <f t="shared" si="34"/>
        <v>4816</v>
      </c>
      <c r="AF177" s="179">
        <f t="shared" si="35"/>
        <v>13.689</v>
      </c>
      <c r="AH177" s="199">
        <f t="shared" si="36"/>
        <v>8.0580108008020854</v>
      </c>
      <c r="AI177" s="27"/>
      <c r="AJ177" s="63"/>
      <c r="AK177" s="27"/>
      <c r="AL177" s="179">
        <f t="shared" si="37"/>
        <v>4812</v>
      </c>
      <c r="AM177" s="179">
        <f t="shared" si="38"/>
        <v>12.769</v>
      </c>
      <c r="AO177" s="199">
        <f t="shared" si="39"/>
        <v>7.9686657004662349</v>
      </c>
      <c r="AP177" s="27"/>
      <c r="AQ177" s="63"/>
      <c r="AR177" s="27"/>
      <c r="AS177" s="179">
        <f t="shared" si="40"/>
        <v>4809</v>
      </c>
      <c r="AT177" s="179">
        <f t="shared" si="41"/>
        <v>12.1</v>
      </c>
      <c r="AV177" s="199">
        <f t="shared" si="42"/>
        <v>7.8705478445077119</v>
      </c>
      <c r="AW177" s="27"/>
      <c r="AX177" s="63"/>
      <c r="AY177" s="27"/>
      <c r="AZ177" s="179">
        <f t="shared" si="43"/>
        <v>4804</v>
      </c>
      <c r="BA177" s="179">
        <f t="shared" si="44"/>
        <v>11.025</v>
      </c>
      <c r="BC177" s="199">
        <f t="shared" si="45"/>
        <v>7.7617449846589128</v>
      </c>
      <c r="BD177" s="27"/>
      <c r="BE177" s="63"/>
      <c r="BF177" s="27"/>
      <c r="BG177" s="179">
        <f t="shared" si="46"/>
        <v>4799</v>
      </c>
      <c r="BH177" s="179">
        <f t="shared" si="47"/>
        <v>10</v>
      </c>
      <c r="BJ177" s="199">
        <f t="shared" si="48"/>
        <v>7.6396422878580132</v>
      </c>
      <c r="BK177" s="27"/>
      <c r="BL177" s="63"/>
      <c r="BM177" s="27"/>
      <c r="BN177" s="179">
        <f t="shared" si="49"/>
        <v>4793</v>
      </c>
      <c r="BO177" s="179">
        <f t="shared" si="50"/>
        <v>8.8360000000000003</v>
      </c>
      <c r="BQ177" s="199">
        <f t="shared" si="51"/>
        <v>7.5005294853952948</v>
      </c>
      <c r="BR177" s="27"/>
      <c r="BS177" s="63"/>
      <c r="BT177" s="27"/>
      <c r="BU177" s="179">
        <f t="shared" si="52"/>
        <v>4785</v>
      </c>
      <c r="BV177" s="179">
        <f t="shared" si="53"/>
        <v>7.3959999999999999</v>
      </c>
      <c r="BX177" s="199">
        <f t="shared" si="54"/>
        <v>7.3388881338388794</v>
      </c>
      <c r="BY177" s="27"/>
      <c r="BZ177" s="63"/>
      <c r="CA177" s="27"/>
      <c r="CB177" s="179">
        <f t="shared" si="55"/>
        <v>4774</v>
      </c>
      <c r="CC177" s="179">
        <f t="shared" si="56"/>
        <v>5.625</v>
      </c>
      <c r="CE177" s="199">
        <f t="shared" si="57"/>
        <v>7.1459844677143876</v>
      </c>
      <c r="CF177" s="27"/>
      <c r="CG177" s="63"/>
      <c r="CH177" s="27"/>
      <c r="CI177" s="179">
        <f t="shared" si="58"/>
        <v>4760</v>
      </c>
      <c r="CJ177" s="179">
        <f t="shared" si="59"/>
        <v>3.7210000000000001</v>
      </c>
      <c r="CL177" s="199">
        <f t="shared" si="60"/>
        <v>6.9067547786485539</v>
      </c>
      <c r="CM177" s="27"/>
      <c r="CN177" s="63"/>
      <c r="CO177" s="27"/>
      <c r="CP177" s="179">
        <f t="shared" si="61"/>
        <v>4740</v>
      </c>
      <c r="CQ177" s="179">
        <f t="shared" si="62"/>
        <v>1.681</v>
      </c>
      <c r="CS177" s="199">
        <f t="shared" si="63"/>
        <v>6.5916737320086582</v>
      </c>
      <c r="CT177" s="27"/>
      <c r="CU177" s="63"/>
      <c r="CV177" s="27"/>
      <c r="CW177" s="179">
        <f t="shared" si="64"/>
        <v>4706</v>
      </c>
      <c r="CX177" s="179">
        <f t="shared" si="65"/>
        <v>4.9000000000000002E-2</v>
      </c>
      <c r="CZ177" s="199">
        <f t="shared" si="66"/>
        <v>6.1290502100605453</v>
      </c>
      <c r="DA177" s="27"/>
      <c r="DB177" s="63"/>
      <c r="DC177" s="27"/>
      <c r="DD177" s="179">
        <f t="shared" si="67"/>
        <v>4623</v>
      </c>
      <c r="DE177" s="179">
        <f t="shared" si="68"/>
        <v>5.7759999999999998</v>
      </c>
    </row>
    <row r="178" spans="1:109" ht="15" customHeight="1">
      <c r="A178" s="21">
        <f t="shared" si="22"/>
        <v>2007</v>
      </c>
      <c r="B178" s="176">
        <f t="shared" si="22"/>
        <v>4615</v>
      </c>
      <c r="C178" s="193">
        <f t="shared" si="23"/>
        <v>6.818924065275521</v>
      </c>
      <c r="D178" s="22">
        <v>14</v>
      </c>
      <c r="E178" s="347" t="s">
        <v>10</v>
      </c>
      <c r="F178" s="348"/>
      <c r="G178" s="349">
        <f>SUM(J165:J184)/D184</f>
        <v>1.0557517672792431</v>
      </c>
      <c r="H178" s="350"/>
      <c r="I178" s="179">
        <f t="shared" si="24"/>
        <v>4654</v>
      </c>
      <c r="J178" s="180">
        <f t="shared" si="25"/>
        <v>0.84507042253521114</v>
      </c>
      <c r="K178" s="179">
        <f t="shared" si="26"/>
        <v>1.5209999999999999</v>
      </c>
      <c r="M178" s="199">
        <f t="shared" si="27"/>
        <v>8.4370671469369523</v>
      </c>
      <c r="N178" s="27"/>
      <c r="O178" s="27"/>
      <c r="P178" s="27"/>
      <c r="Q178" s="179">
        <f t="shared" si="28"/>
        <v>4715</v>
      </c>
      <c r="R178" s="179">
        <f t="shared" si="29"/>
        <v>10</v>
      </c>
      <c r="T178" s="199">
        <f t="shared" si="30"/>
        <v>8.1928471345928653</v>
      </c>
      <c r="U178" s="27"/>
      <c r="V178" s="27"/>
      <c r="W178" s="27"/>
      <c r="X178" s="179">
        <f t="shared" si="31"/>
        <v>4710</v>
      </c>
      <c r="Y178" s="179">
        <f t="shared" si="32"/>
        <v>9.0250000000000004</v>
      </c>
      <c r="AA178" s="199">
        <f t="shared" si="33"/>
        <v>8.1152219725623294</v>
      </c>
      <c r="AB178" s="27"/>
      <c r="AC178" s="27"/>
      <c r="AD178" s="27"/>
      <c r="AE178" s="179">
        <f t="shared" si="34"/>
        <v>4708</v>
      </c>
      <c r="AF178" s="179">
        <f t="shared" si="35"/>
        <v>8.6489999999999991</v>
      </c>
      <c r="AH178" s="199">
        <f t="shared" si="36"/>
        <v>8.031060180240619</v>
      </c>
      <c r="AI178" s="27"/>
      <c r="AJ178" s="27"/>
      <c r="AK178" s="27"/>
      <c r="AL178" s="179">
        <f t="shared" si="37"/>
        <v>4706</v>
      </c>
      <c r="AM178" s="179">
        <f t="shared" si="38"/>
        <v>8.2810000000000006</v>
      </c>
      <c r="AO178" s="199">
        <f t="shared" si="39"/>
        <v>7.9391588179567965</v>
      </c>
      <c r="AP178" s="27"/>
      <c r="AQ178" s="27"/>
      <c r="AR178" s="27"/>
      <c r="AS178" s="179">
        <f t="shared" si="40"/>
        <v>4703</v>
      </c>
      <c r="AT178" s="179">
        <f t="shared" si="41"/>
        <v>7.7439999999999998</v>
      </c>
      <c r="AV178" s="199">
        <f t="shared" si="42"/>
        <v>7.8379489160252831</v>
      </c>
      <c r="AW178" s="27"/>
      <c r="AX178" s="27"/>
      <c r="AY178" s="27"/>
      <c r="AZ178" s="179">
        <f t="shared" si="43"/>
        <v>4700</v>
      </c>
      <c r="BA178" s="179">
        <f t="shared" si="44"/>
        <v>7.2249999999999996</v>
      </c>
      <c r="BC178" s="199">
        <f t="shared" si="45"/>
        <v>7.7253300379171348</v>
      </c>
      <c r="BD178" s="27"/>
      <c r="BE178" s="27"/>
      <c r="BF178" s="27"/>
      <c r="BG178" s="179">
        <f t="shared" si="46"/>
        <v>4697</v>
      </c>
      <c r="BH178" s="179">
        <f t="shared" si="47"/>
        <v>6.7240000000000002</v>
      </c>
      <c r="BJ178" s="199">
        <f t="shared" si="48"/>
        <v>7.5983993293239642</v>
      </c>
      <c r="BK178" s="27"/>
      <c r="BL178" s="27"/>
      <c r="BM178" s="27"/>
      <c r="BN178" s="179">
        <f t="shared" si="49"/>
        <v>4692</v>
      </c>
      <c r="BO178" s="179">
        <f t="shared" si="50"/>
        <v>5.9290000000000003</v>
      </c>
      <c r="BQ178" s="199">
        <f t="shared" si="51"/>
        <v>7.4529823294654598</v>
      </c>
      <c r="BR178" s="27"/>
      <c r="BS178" s="27"/>
      <c r="BT178" s="27"/>
      <c r="BU178" s="179">
        <f t="shared" si="52"/>
        <v>4687</v>
      </c>
      <c r="BV178" s="179">
        <f t="shared" si="53"/>
        <v>5.1840000000000002</v>
      </c>
      <c r="BX178" s="199">
        <f t="shared" si="54"/>
        <v>7.2827611796055933</v>
      </c>
      <c r="BY178" s="27"/>
      <c r="BZ178" s="27"/>
      <c r="CA178" s="27"/>
      <c r="CB178" s="179">
        <f t="shared" si="55"/>
        <v>4679</v>
      </c>
      <c r="CC178" s="179">
        <f t="shared" si="56"/>
        <v>4.0960000000000001</v>
      </c>
      <c r="CE178" s="199">
        <f t="shared" si="57"/>
        <v>7.0774980535692311</v>
      </c>
      <c r="CF178" s="27"/>
      <c r="CG178" s="27"/>
      <c r="CH178" s="27"/>
      <c r="CI178" s="179">
        <f t="shared" si="58"/>
        <v>4669</v>
      </c>
      <c r="CJ178" s="179">
        <f t="shared" si="59"/>
        <v>2.9159999999999999</v>
      </c>
      <c r="CL178" s="199">
        <f t="shared" si="60"/>
        <v>6.818924065275521</v>
      </c>
      <c r="CM178" s="27"/>
      <c r="CN178" s="27"/>
      <c r="CO178" s="27"/>
      <c r="CP178" s="179">
        <f t="shared" si="61"/>
        <v>4654</v>
      </c>
      <c r="CQ178" s="179">
        <f t="shared" si="62"/>
        <v>1.5209999999999999</v>
      </c>
      <c r="CS178" s="199">
        <f t="shared" si="63"/>
        <v>6.4692503167957724</v>
      </c>
      <c r="CT178" s="27"/>
      <c r="CU178" s="27"/>
      <c r="CV178" s="27"/>
      <c r="CW178" s="179">
        <f t="shared" si="64"/>
        <v>4628</v>
      </c>
      <c r="CX178" s="179">
        <f t="shared" si="65"/>
        <v>0.16900000000000001</v>
      </c>
      <c r="CZ178" s="199">
        <f t="shared" si="66"/>
        <v>5.9269260259704106</v>
      </c>
      <c r="DA178" s="27"/>
      <c r="DB178" s="27"/>
      <c r="DC178" s="27"/>
      <c r="DD178" s="179">
        <f t="shared" si="67"/>
        <v>4560</v>
      </c>
      <c r="DE178" s="179">
        <f t="shared" si="68"/>
        <v>3.0249999999999999</v>
      </c>
    </row>
    <row r="179" spans="1:109" ht="15" customHeight="1">
      <c r="A179" s="21">
        <f t="shared" si="22"/>
        <v>2008</v>
      </c>
      <c r="B179" s="176">
        <f t="shared" si="22"/>
        <v>4571</v>
      </c>
      <c r="C179" s="193">
        <f t="shared" si="23"/>
        <v>6.7696419768525029</v>
      </c>
      <c r="D179" s="22">
        <v>15</v>
      </c>
      <c r="E179" s="347" t="s">
        <v>11</v>
      </c>
      <c r="F179" s="348"/>
      <c r="G179" s="349">
        <f>SUM(J175:J184)/10</f>
        <v>1.0954103259437726</v>
      </c>
      <c r="H179" s="350"/>
      <c r="I179" s="179">
        <f t="shared" si="24"/>
        <v>4574</v>
      </c>
      <c r="J179" s="180">
        <f t="shared" si="25"/>
        <v>6.5631152920586314E-2</v>
      </c>
      <c r="K179" s="179">
        <f t="shared" si="26"/>
        <v>8.9999999999999993E-3</v>
      </c>
      <c r="M179" s="199">
        <f t="shared" si="27"/>
        <v>8.4274872783317445</v>
      </c>
      <c r="N179" s="27"/>
      <c r="O179" s="27"/>
      <c r="P179" s="27"/>
      <c r="Q179" s="179">
        <f t="shared" si="28"/>
        <v>4607</v>
      </c>
      <c r="R179" s="179">
        <f t="shared" si="29"/>
        <v>1.296</v>
      </c>
      <c r="T179" s="199">
        <f t="shared" si="30"/>
        <v>8.1806009475944492</v>
      </c>
      <c r="U179" s="27"/>
      <c r="V179" s="27"/>
      <c r="W179" s="27"/>
      <c r="X179" s="179">
        <f t="shared" si="31"/>
        <v>4605</v>
      </c>
      <c r="Y179" s="179">
        <f t="shared" si="32"/>
        <v>1.1559999999999999</v>
      </c>
      <c r="AA179" s="199">
        <f t="shared" si="33"/>
        <v>8.1019807318531925</v>
      </c>
      <c r="AB179" s="27"/>
      <c r="AC179" s="27"/>
      <c r="AD179" s="27"/>
      <c r="AE179" s="179">
        <f t="shared" si="34"/>
        <v>4604</v>
      </c>
      <c r="AF179" s="179">
        <f t="shared" si="35"/>
        <v>1.089</v>
      </c>
      <c r="AH179" s="199">
        <f t="shared" si="36"/>
        <v>8.0166478770578031</v>
      </c>
      <c r="AI179" s="27"/>
      <c r="AJ179" s="27"/>
      <c r="AK179" s="27"/>
      <c r="AL179" s="179">
        <f t="shared" si="37"/>
        <v>4603</v>
      </c>
      <c r="AM179" s="179">
        <f t="shared" si="38"/>
        <v>1.024</v>
      </c>
      <c r="AO179" s="199">
        <f t="shared" si="39"/>
        <v>7.9233482119301542</v>
      </c>
      <c r="AP179" s="27"/>
      <c r="AQ179" s="27"/>
      <c r="AR179" s="27"/>
      <c r="AS179" s="179">
        <f t="shared" si="40"/>
        <v>4602</v>
      </c>
      <c r="AT179" s="179">
        <f t="shared" si="41"/>
        <v>0.96099999999999997</v>
      </c>
      <c r="AV179" s="199">
        <f t="shared" si="42"/>
        <v>7.8204395152621808</v>
      </c>
      <c r="AW179" s="27"/>
      <c r="AX179" s="27"/>
      <c r="AY179" s="27"/>
      <c r="AZ179" s="179">
        <f t="shared" si="43"/>
        <v>4600</v>
      </c>
      <c r="BA179" s="179">
        <f t="shared" si="44"/>
        <v>0.84099999999999997</v>
      </c>
      <c r="BC179" s="199">
        <f t="shared" si="45"/>
        <v>7.7057128238944275</v>
      </c>
      <c r="BD179" s="27"/>
      <c r="BE179" s="27"/>
      <c r="BF179" s="27"/>
      <c r="BG179" s="179">
        <f t="shared" si="46"/>
        <v>4599</v>
      </c>
      <c r="BH179" s="179">
        <f t="shared" si="47"/>
        <v>0.78400000000000003</v>
      </c>
      <c r="BJ179" s="199">
        <f t="shared" si="48"/>
        <v>7.5760973406231109</v>
      </c>
      <c r="BK179" s="27"/>
      <c r="BL179" s="27"/>
      <c r="BM179" s="27"/>
      <c r="BN179" s="179">
        <f t="shared" si="49"/>
        <v>4596</v>
      </c>
      <c r="BO179" s="179">
        <f t="shared" si="50"/>
        <v>0.625</v>
      </c>
      <c r="BQ179" s="199">
        <f t="shared" si="51"/>
        <v>7.4271441334086159</v>
      </c>
      <c r="BR179" s="27"/>
      <c r="BS179" s="27"/>
      <c r="BT179" s="27"/>
      <c r="BU179" s="179">
        <f t="shared" si="52"/>
        <v>4593</v>
      </c>
      <c r="BV179" s="179">
        <f t="shared" si="53"/>
        <v>0.48399999999999999</v>
      </c>
      <c r="BX179" s="199">
        <f t="shared" si="54"/>
        <v>7.2520539518528144</v>
      </c>
      <c r="BY179" s="27"/>
      <c r="BZ179" s="27"/>
      <c r="CA179" s="27"/>
      <c r="CB179" s="179">
        <f t="shared" si="55"/>
        <v>4589</v>
      </c>
      <c r="CC179" s="179">
        <f t="shared" si="56"/>
        <v>0.32400000000000001</v>
      </c>
      <c r="CE179" s="199">
        <f t="shared" si="57"/>
        <v>7.0396603498620758</v>
      </c>
      <c r="CF179" s="27"/>
      <c r="CG179" s="27"/>
      <c r="CH179" s="27"/>
      <c r="CI179" s="179">
        <f t="shared" si="58"/>
        <v>4584</v>
      </c>
      <c r="CJ179" s="179">
        <f t="shared" si="59"/>
        <v>0.16900000000000001</v>
      </c>
      <c r="CL179" s="199">
        <f t="shared" si="60"/>
        <v>6.7696419768525029</v>
      </c>
      <c r="CM179" s="27"/>
      <c r="CN179" s="27"/>
      <c r="CO179" s="27"/>
      <c r="CP179" s="179">
        <f t="shared" si="61"/>
        <v>4574</v>
      </c>
      <c r="CQ179" s="179">
        <f t="shared" si="62"/>
        <v>8.9999999999999993E-3</v>
      </c>
      <c r="CS179" s="199">
        <f t="shared" si="63"/>
        <v>6.3985949345352076</v>
      </c>
      <c r="CT179" s="27"/>
      <c r="CU179" s="27"/>
      <c r="CV179" s="27"/>
      <c r="CW179" s="179">
        <f t="shared" si="64"/>
        <v>4558</v>
      </c>
      <c r="CX179" s="179">
        <f t="shared" si="65"/>
        <v>0.16900000000000001</v>
      </c>
      <c r="CZ179" s="199">
        <f t="shared" si="66"/>
        <v>5.8021183753770629</v>
      </c>
      <c r="DA179" s="27"/>
      <c r="DB179" s="27"/>
      <c r="DC179" s="27"/>
      <c r="DD179" s="179">
        <f t="shared" si="67"/>
        <v>4508</v>
      </c>
      <c r="DE179" s="179">
        <f t="shared" si="68"/>
        <v>3.9689999999999999</v>
      </c>
    </row>
    <row r="180" spans="1:109" ht="15" customHeight="1">
      <c r="A180" s="21">
        <f t="shared" si="22"/>
        <v>2009</v>
      </c>
      <c r="B180" s="176">
        <f t="shared" si="22"/>
        <v>4406</v>
      </c>
      <c r="C180" s="193">
        <f t="shared" si="23"/>
        <v>6.5596152374932419</v>
      </c>
      <c r="D180" s="22">
        <v>16</v>
      </c>
      <c r="E180" s="47"/>
      <c r="F180" s="47"/>
      <c r="G180" s="51"/>
      <c r="H180" s="47"/>
      <c r="I180" s="179">
        <f t="shared" si="24"/>
        <v>4502</v>
      </c>
      <c r="J180" s="180">
        <f t="shared" si="25"/>
        <v>2.1788470267816615</v>
      </c>
      <c r="K180" s="179">
        <f t="shared" si="26"/>
        <v>9.2159999999999993</v>
      </c>
      <c r="M180" s="199">
        <f t="shared" si="27"/>
        <v>8.3907225273622892</v>
      </c>
      <c r="N180" s="27"/>
      <c r="O180" s="27"/>
      <c r="P180" s="27"/>
      <c r="Q180" s="179">
        <f t="shared" si="28"/>
        <v>4502</v>
      </c>
      <c r="R180" s="179">
        <f t="shared" si="29"/>
        <v>9.2159999999999993</v>
      </c>
      <c r="T180" s="199">
        <f t="shared" si="30"/>
        <v>8.1332938612226329</v>
      </c>
      <c r="U180" s="27"/>
      <c r="V180" s="27"/>
      <c r="W180" s="27"/>
      <c r="X180" s="179">
        <f t="shared" si="31"/>
        <v>4503</v>
      </c>
      <c r="Y180" s="179">
        <f t="shared" si="32"/>
        <v>9.4090000000000007</v>
      </c>
      <c r="AA180" s="199">
        <f t="shared" si="33"/>
        <v>8.0507033814702993</v>
      </c>
      <c r="AB180" s="27"/>
      <c r="AC180" s="27"/>
      <c r="AD180" s="27"/>
      <c r="AE180" s="179">
        <f t="shared" si="34"/>
        <v>4503</v>
      </c>
      <c r="AF180" s="179">
        <f t="shared" si="35"/>
        <v>9.4090000000000007</v>
      </c>
      <c r="AH180" s="199">
        <f t="shared" si="36"/>
        <v>7.9606726083881174</v>
      </c>
      <c r="AI180" s="27"/>
      <c r="AJ180" s="27"/>
      <c r="AK180" s="27"/>
      <c r="AL180" s="179">
        <f t="shared" si="37"/>
        <v>4503</v>
      </c>
      <c r="AM180" s="179">
        <f t="shared" si="38"/>
        <v>9.4090000000000007</v>
      </c>
      <c r="AO180" s="199">
        <f t="shared" si="39"/>
        <v>7.8617270778239803</v>
      </c>
      <c r="AP180" s="27"/>
      <c r="AQ180" s="27"/>
      <c r="AR180" s="27"/>
      <c r="AS180" s="179">
        <f t="shared" si="40"/>
        <v>4504</v>
      </c>
      <c r="AT180" s="179">
        <f t="shared" si="41"/>
        <v>9.6039999999999992</v>
      </c>
      <c r="AV180" s="199">
        <f t="shared" si="42"/>
        <v>7.7519053330786098</v>
      </c>
      <c r="AW180" s="27"/>
      <c r="AX180" s="27"/>
      <c r="AY180" s="27"/>
      <c r="AZ180" s="179">
        <f t="shared" si="43"/>
        <v>4504</v>
      </c>
      <c r="BA180" s="179">
        <f t="shared" si="44"/>
        <v>9.6039999999999992</v>
      </c>
      <c r="BC180" s="199">
        <f t="shared" si="45"/>
        <v>7.6285176265750554</v>
      </c>
      <c r="BD180" s="27"/>
      <c r="BE180" s="27"/>
      <c r="BF180" s="27"/>
      <c r="BG180" s="179">
        <f t="shared" si="46"/>
        <v>4505</v>
      </c>
      <c r="BH180" s="179">
        <f t="shared" si="47"/>
        <v>9.8010000000000002</v>
      </c>
      <c r="BJ180" s="199">
        <f t="shared" si="48"/>
        <v>7.4877337614364441</v>
      </c>
      <c r="BK180" s="27"/>
      <c r="BL180" s="27"/>
      <c r="BM180" s="27"/>
      <c r="BN180" s="179">
        <f t="shared" si="49"/>
        <v>4505</v>
      </c>
      <c r="BO180" s="179">
        <f t="shared" si="50"/>
        <v>9.8010000000000002</v>
      </c>
      <c r="BQ180" s="199">
        <f t="shared" si="51"/>
        <v>7.3238305662023171</v>
      </c>
      <c r="BR180" s="27"/>
      <c r="BS180" s="27"/>
      <c r="BT180" s="27"/>
      <c r="BU180" s="179">
        <f t="shared" si="52"/>
        <v>4505</v>
      </c>
      <c r="BV180" s="179">
        <f t="shared" si="53"/>
        <v>9.8010000000000002</v>
      </c>
      <c r="BX180" s="199">
        <f t="shared" si="54"/>
        <v>7.1276936993473985</v>
      </c>
      <c r="BY180" s="27"/>
      <c r="BZ180" s="27"/>
      <c r="CA180" s="27"/>
      <c r="CB180" s="179">
        <f t="shared" si="55"/>
        <v>4505</v>
      </c>
      <c r="CC180" s="179">
        <f t="shared" si="56"/>
        <v>9.8010000000000002</v>
      </c>
      <c r="CE180" s="199">
        <f t="shared" si="57"/>
        <v>6.8834625864130921</v>
      </c>
      <c r="CF180" s="27"/>
      <c r="CG180" s="27"/>
      <c r="CH180" s="27"/>
      <c r="CI180" s="179">
        <f t="shared" si="58"/>
        <v>4504</v>
      </c>
      <c r="CJ180" s="179">
        <f t="shared" si="59"/>
        <v>9.6039999999999992</v>
      </c>
      <c r="CL180" s="199">
        <f t="shared" si="60"/>
        <v>6.5596152374932419</v>
      </c>
      <c r="CM180" s="27"/>
      <c r="CN180" s="27"/>
      <c r="CO180" s="27"/>
      <c r="CP180" s="179">
        <f t="shared" si="61"/>
        <v>4502</v>
      </c>
      <c r="CQ180" s="179">
        <f t="shared" si="62"/>
        <v>9.2159999999999993</v>
      </c>
      <c r="CS180" s="199">
        <f t="shared" si="63"/>
        <v>6.0776422433490342</v>
      </c>
      <c r="CT180" s="27"/>
      <c r="CU180" s="27"/>
      <c r="CV180" s="27"/>
      <c r="CW180" s="179">
        <f t="shared" si="64"/>
        <v>4495</v>
      </c>
      <c r="CX180" s="179">
        <f t="shared" si="65"/>
        <v>7.9210000000000003</v>
      </c>
      <c r="CZ180" s="199">
        <f t="shared" si="66"/>
        <v>5.1119877883565437</v>
      </c>
      <c r="DA180" s="27"/>
      <c r="DB180" s="27"/>
      <c r="DC180" s="27"/>
      <c r="DD180" s="179">
        <f t="shared" si="67"/>
        <v>4465</v>
      </c>
      <c r="DE180" s="179">
        <f t="shared" si="68"/>
        <v>3.4809999999999999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4391</v>
      </c>
      <c r="C181" s="193">
        <f t="shared" si="23"/>
        <v>6.5381398237676702</v>
      </c>
      <c r="D181" s="22">
        <v>17</v>
      </c>
      <c r="G181" s="51"/>
      <c r="H181" s="47"/>
      <c r="I181" s="179">
        <f t="shared" si="24"/>
        <v>4435</v>
      </c>
      <c r="J181" s="180">
        <f t="shared" si="25"/>
        <v>1.002049647005238</v>
      </c>
      <c r="K181" s="179">
        <f t="shared" si="26"/>
        <v>1.9359999999999999</v>
      </c>
      <c r="M181" s="199">
        <f t="shared" si="27"/>
        <v>8.3873122705617167</v>
      </c>
      <c r="Q181" s="179">
        <f t="shared" si="28"/>
        <v>4398</v>
      </c>
      <c r="R181" s="179">
        <f t="shared" si="29"/>
        <v>4.9000000000000002E-2</v>
      </c>
      <c r="T181" s="199">
        <f t="shared" si="30"/>
        <v>8.128880142125638</v>
      </c>
      <c r="X181" s="179">
        <f t="shared" si="31"/>
        <v>4403</v>
      </c>
      <c r="Y181" s="179">
        <f t="shared" si="32"/>
        <v>0.14399999999999999</v>
      </c>
      <c r="AA181" s="199">
        <f t="shared" si="33"/>
        <v>8.0459087422707789</v>
      </c>
      <c r="AE181" s="179">
        <f t="shared" si="34"/>
        <v>4405</v>
      </c>
      <c r="AF181" s="179">
        <f t="shared" si="35"/>
        <v>0.19600000000000001</v>
      </c>
      <c r="AH181" s="199">
        <f t="shared" si="36"/>
        <v>7.9554250889126719</v>
      </c>
      <c r="AL181" s="179">
        <f t="shared" si="37"/>
        <v>4407</v>
      </c>
      <c r="AM181" s="179">
        <f t="shared" si="38"/>
        <v>0.25600000000000001</v>
      </c>
      <c r="AO181" s="199">
        <f t="shared" si="39"/>
        <v>7.8559321997186142</v>
      </c>
      <c r="AS181" s="179">
        <f t="shared" si="40"/>
        <v>4409</v>
      </c>
      <c r="AT181" s="179">
        <f t="shared" si="41"/>
        <v>0.32400000000000001</v>
      </c>
      <c r="AV181" s="199">
        <f t="shared" si="42"/>
        <v>7.7454356102743809</v>
      </c>
      <c r="AZ181" s="179">
        <f t="shared" si="43"/>
        <v>4412</v>
      </c>
      <c r="BA181" s="179">
        <f t="shared" si="44"/>
        <v>0.441</v>
      </c>
      <c r="BC181" s="199">
        <f t="shared" si="45"/>
        <v>7.6211951628098449</v>
      </c>
      <c r="BG181" s="179">
        <f t="shared" si="46"/>
        <v>4414</v>
      </c>
      <c r="BH181" s="179">
        <f t="shared" si="47"/>
        <v>0.52900000000000003</v>
      </c>
      <c r="BJ181" s="199">
        <f t="shared" si="48"/>
        <v>7.4792996377828338</v>
      </c>
      <c r="BN181" s="179">
        <f t="shared" si="49"/>
        <v>4418</v>
      </c>
      <c r="BO181" s="179">
        <f t="shared" si="50"/>
        <v>0.72899999999999998</v>
      </c>
      <c r="BQ181" s="199">
        <f t="shared" si="51"/>
        <v>7.3138868316334618</v>
      </c>
      <c r="BU181" s="179">
        <f t="shared" si="52"/>
        <v>4421</v>
      </c>
      <c r="BV181" s="179">
        <f t="shared" si="53"/>
        <v>0.9</v>
      </c>
      <c r="BX181" s="199">
        <f t="shared" si="54"/>
        <v>7.1155821261844538</v>
      </c>
      <c r="CB181" s="179">
        <f t="shared" si="55"/>
        <v>4425</v>
      </c>
      <c r="CC181" s="179">
        <f t="shared" si="56"/>
        <v>1.1559999999999999</v>
      </c>
      <c r="CE181" s="199">
        <f t="shared" si="57"/>
        <v>6.8679744089702925</v>
      </c>
      <c r="CI181" s="179">
        <f t="shared" si="58"/>
        <v>4430</v>
      </c>
      <c r="CJ181" s="179">
        <f t="shared" si="59"/>
        <v>1.5209999999999999</v>
      </c>
      <c r="CL181" s="199">
        <f t="shared" si="60"/>
        <v>6.5381398237676702</v>
      </c>
      <c r="CP181" s="179">
        <f t="shared" si="61"/>
        <v>4435</v>
      </c>
      <c r="CQ181" s="179">
        <f t="shared" si="62"/>
        <v>1.9359999999999999</v>
      </c>
      <c r="CS181" s="199">
        <f t="shared" si="63"/>
        <v>6.0426328336823811</v>
      </c>
      <c r="CW181" s="179">
        <f t="shared" si="64"/>
        <v>4439</v>
      </c>
      <c r="CX181" s="179">
        <f t="shared" si="65"/>
        <v>2.3039999999999998</v>
      </c>
      <c r="CZ181" s="199">
        <f t="shared" si="66"/>
        <v>5.0172798368149243</v>
      </c>
      <c r="DD181" s="179">
        <f t="shared" si="67"/>
        <v>4428</v>
      </c>
      <c r="DE181" s="179">
        <f t="shared" si="68"/>
        <v>1.369</v>
      </c>
    </row>
    <row r="182" spans="1:109" ht="15" customHeight="1">
      <c r="A182" s="21">
        <f t="shared" si="69"/>
        <v>2011</v>
      </c>
      <c r="B182" s="176">
        <f t="shared" si="69"/>
        <v>4405</v>
      </c>
      <c r="C182" s="193">
        <f t="shared" si="23"/>
        <v>6.5581978028122689</v>
      </c>
      <c r="D182" s="22">
        <v>18</v>
      </c>
      <c r="E182" s="52"/>
      <c r="F182" s="27"/>
      <c r="G182" s="27"/>
      <c r="H182" s="27"/>
      <c r="I182" s="179">
        <f t="shared" si="24"/>
        <v>4374</v>
      </c>
      <c r="J182" s="180">
        <f t="shared" si="25"/>
        <v>0.70374574347332575</v>
      </c>
      <c r="K182" s="179">
        <f t="shared" si="26"/>
        <v>0.96099999999999997</v>
      </c>
      <c r="M182" s="199">
        <f t="shared" si="27"/>
        <v>8.3904955383702795</v>
      </c>
      <c r="N182" s="27"/>
      <c r="O182" s="27"/>
      <c r="P182" s="27"/>
      <c r="Q182" s="179">
        <f t="shared" si="28"/>
        <v>4297</v>
      </c>
      <c r="R182" s="179">
        <f t="shared" si="29"/>
        <v>11.664</v>
      </c>
      <c r="T182" s="199">
        <f t="shared" si="30"/>
        <v>8.1330002185836126</v>
      </c>
      <c r="U182" s="27"/>
      <c r="V182" s="27"/>
      <c r="W182" s="27"/>
      <c r="X182" s="179">
        <f t="shared" si="31"/>
        <v>4307</v>
      </c>
      <c r="Y182" s="179">
        <f t="shared" si="32"/>
        <v>9.6039999999999992</v>
      </c>
      <c r="AA182" s="199">
        <f t="shared" si="33"/>
        <v>8.0503844530670214</v>
      </c>
      <c r="AB182" s="27"/>
      <c r="AC182" s="27"/>
      <c r="AD182" s="27"/>
      <c r="AE182" s="179">
        <f t="shared" si="34"/>
        <v>4310</v>
      </c>
      <c r="AF182" s="179">
        <f t="shared" si="35"/>
        <v>9.0250000000000004</v>
      </c>
      <c r="AH182" s="199">
        <f t="shared" si="36"/>
        <v>7.9603236291488395</v>
      </c>
      <c r="AI182" s="27"/>
      <c r="AJ182" s="27"/>
      <c r="AK182" s="27"/>
      <c r="AL182" s="179">
        <f t="shared" si="37"/>
        <v>4314</v>
      </c>
      <c r="AM182" s="179">
        <f t="shared" si="38"/>
        <v>8.2810000000000006</v>
      </c>
      <c r="AO182" s="199">
        <f t="shared" si="39"/>
        <v>7.8613417955999889</v>
      </c>
      <c r="AP182" s="27"/>
      <c r="AQ182" s="27"/>
      <c r="AR182" s="27"/>
      <c r="AS182" s="179">
        <f t="shared" si="40"/>
        <v>4318</v>
      </c>
      <c r="AT182" s="179">
        <f t="shared" si="41"/>
        <v>7.569</v>
      </c>
      <c r="AV182" s="199">
        <f t="shared" si="42"/>
        <v>7.7514753180214564</v>
      </c>
      <c r="AW182" s="27"/>
      <c r="AX182" s="27"/>
      <c r="AY182" s="27"/>
      <c r="AZ182" s="179">
        <f t="shared" si="43"/>
        <v>4323</v>
      </c>
      <c r="BA182" s="179">
        <f t="shared" si="44"/>
        <v>6.7240000000000002</v>
      </c>
      <c r="BC182" s="199">
        <f t="shared" si="45"/>
        <v>7.6280311269303347</v>
      </c>
      <c r="BD182" s="27"/>
      <c r="BE182" s="27"/>
      <c r="BF182" s="27"/>
      <c r="BG182" s="179">
        <f t="shared" si="46"/>
        <v>4328</v>
      </c>
      <c r="BH182" s="179">
        <f t="shared" si="47"/>
        <v>5.9290000000000003</v>
      </c>
      <c r="BJ182" s="199">
        <f t="shared" si="48"/>
        <v>7.4871736942137392</v>
      </c>
      <c r="BK182" s="27"/>
      <c r="BL182" s="27"/>
      <c r="BM182" s="27"/>
      <c r="BN182" s="179">
        <f t="shared" si="49"/>
        <v>4334</v>
      </c>
      <c r="BO182" s="179">
        <f t="shared" si="50"/>
        <v>5.0410000000000004</v>
      </c>
      <c r="BQ182" s="199">
        <f t="shared" si="51"/>
        <v>7.3231707179434693</v>
      </c>
      <c r="BR182" s="27"/>
      <c r="BS182" s="27"/>
      <c r="BT182" s="27"/>
      <c r="BU182" s="179">
        <f t="shared" si="52"/>
        <v>4342</v>
      </c>
      <c r="BV182" s="179">
        <f t="shared" si="53"/>
        <v>3.9689999999999999</v>
      </c>
      <c r="BX182" s="199">
        <f t="shared" si="54"/>
        <v>7.1268908088988079</v>
      </c>
      <c r="BY182" s="27"/>
      <c r="BZ182" s="27"/>
      <c r="CA182" s="27"/>
      <c r="CB182" s="179">
        <f t="shared" si="55"/>
        <v>4351</v>
      </c>
      <c r="CC182" s="179">
        <f t="shared" si="56"/>
        <v>2.9159999999999999</v>
      </c>
      <c r="CE182" s="199">
        <f t="shared" si="57"/>
        <v>6.8824374709978473</v>
      </c>
      <c r="CF182" s="27"/>
      <c r="CG182" s="27"/>
      <c r="CH182" s="27"/>
      <c r="CI182" s="179">
        <f t="shared" si="58"/>
        <v>4361</v>
      </c>
      <c r="CJ182" s="179">
        <f t="shared" si="59"/>
        <v>1.9359999999999999</v>
      </c>
      <c r="CL182" s="199">
        <f t="shared" si="60"/>
        <v>6.5581978028122689</v>
      </c>
      <c r="CM182" s="27"/>
      <c r="CN182" s="27"/>
      <c r="CO182" s="27"/>
      <c r="CP182" s="179">
        <f t="shared" si="61"/>
        <v>4374</v>
      </c>
      <c r="CQ182" s="179">
        <f t="shared" si="62"/>
        <v>0.96099999999999997</v>
      </c>
      <c r="CS182" s="199">
        <f t="shared" si="63"/>
        <v>6.0753460310886842</v>
      </c>
      <c r="CT182" s="27"/>
      <c r="CU182" s="27"/>
      <c r="CV182" s="27"/>
      <c r="CW182" s="179">
        <f t="shared" si="64"/>
        <v>4389</v>
      </c>
      <c r="CX182" s="179">
        <f t="shared" si="65"/>
        <v>0.25600000000000001</v>
      </c>
      <c r="CZ182" s="199">
        <f t="shared" si="66"/>
        <v>5.1059454739005803</v>
      </c>
      <c r="DA182" s="27"/>
      <c r="DB182" s="27"/>
      <c r="DC182" s="27"/>
      <c r="DD182" s="179">
        <f t="shared" si="67"/>
        <v>4397</v>
      </c>
      <c r="DE182" s="179">
        <f t="shared" si="68"/>
        <v>6.4000000000000001E-2</v>
      </c>
    </row>
    <row r="183" spans="1:109" s="27" customFormat="1" ht="15" customHeight="1">
      <c r="A183" s="21">
        <f t="shared" si="69"/>
        <v>2012</v>
      </c>
      <c r="B183" s="176">
        <f t="shared" si="69"/>
        <v>4413</v>
      </c>
      <c r="C183" s="193">
        <f t="shared" si="23"/>
        <v>6.5694814204142959</v>
      </c>
      <c r="D183" s="22">
        <v>19</v>
      </c>
      <c r="E183" s="52"/>
      <c r="I183" s="179">
        <f t="shared" si="24"/>
        <v>4318</v>
      </c>
      <c r="J183" s="180">
        <f t="shared" si="25"/>
        <v>2.1527305687740768</v>
      </c>
      <c r="K183" s="179">
        <f t="shared" si="26"/>
        <v>9.0250000000000004</v>
      </c>
      <c r="M183" s="199">
        <f t="shared" si="27"/>
        <v>8.3923100092695471</v>
      </c>
      <c r="Q183" s="179">
        <f t="shared" si="28"/>
        <v>4199</v>
      </c>
      <c r="R183" s="179">
        <f t="shared" si="29"/>
        <v>45.795999999999999</v>
      </c>
      <c r="T183" s="199">
        <f t="shared" si="30"/>
        <v>8.1353469489067063</v>
      </c>
      <c r="X183" s="179">
        <f t="shared" si="31"/>
        <v>4213</v>
      </c>
      <c r="Y183" s="179">
        <f t="shared" si="32"/>
        <v>40</v>
      </c>
      <c r="AA183" s="199">
        <f t="shared" si="33"/>
        <v>8.0529330367975671</v>
      </c>
      <c r="AE183" s="179">
        <f t="shared" si="34"/>
        <v>4218</v>
      </c>
      <c r="AF183" s="179">
        <f t="shared" si="35"/>
        <v>38.024999999999999</v>
      </c>
      <c r="AH183" s="199">
        <f t="shared" si="36"/>
        <v>7.9631120589792896</v>
      </c>
      <c r="AL183" s="179">
        <f t="shared" si="37"/>
        <v>4224</v>
      </c>
      <c r="AM183" s="179">
        <f t="shared" si="38"/>
        <v>35.720999999999997</v>
      </c>
      <c r="AO183" s="199">
        <f t="shared" si="39"/>
        <v>7.8644199049945653</v>
      </c>
      <c r="AS183" s="179">
        <f t="shared" si="40"/>
        <v>4230</v>
      </c>
      <c r="AT183" s="179">
        <f t="shared" si="41"/>
        <v>33.488999999999997</v>
      </c>
      <c r="AV183" s="199">
        <f t="shared" si="42"/>
        <v>7.75491027202143</v>
      </c>
      <c r="AZ183" s="179">
        <f t="shared" si="43"/>
        <v>4237</v>
      </c>
      <c r="BA183" s="179">
        <f t="shared" si="44"/>
        <v>30.975999999999999</v>
      </c>
      <c r="BC183" s="199">
        <f t="shared" si="45"/>
        <v>7.6319165130712516</v>
      </c>
      <c r="BG183" s="179">
        <f t="shared" si="46"/>
        <v>4245</v>
      </c>
      <c r="BH183" s="179">
        <f t="shared" si="47"/>
        <v>28.224</v>
      </c>
      <c r="BJ183" s="199">
        <f t="shared" si="48"/>
        <v>7.491645473605133</v>
      </c>
      <c r="BN183" s="179">
        <f t="shared" si="49"/>
        <v>4255</v>
      </c>
      <c r="BO183" s="179">
        <f t="shared" si="50"/>
        <v>24.963999999999999</v>
      </c>
      <c r="BQ183" s="199">
        <f t="shared" si="51"/>
        <v>7.3284373528951621</v>
      </c>
      <c r="BU183" s="179">
        <f t="shared" si="52"/>
        <v>4267</v>
      </c>
      <c r="BV183" s="179">
        <f t="shared" si="53"/>
        <v>21.315999999999999</v>
      </c>
      <c r="BX183" s="199">
        <f t="shared" si="54"/>
        <v>7.1332959548960684</v>
      </c>
      <c r="CB183" s="179">
        <f t="shared" si="55"/>
        <v>4280</v>
      </c>
      <c r="CC183" s="179">
        <f t="shared" si="56"/>
        <v>17.689</v>
      </c>
      <c r="CE183" s="199">
        <f t="shared" si="57"/>
        <v>6.8906091201471664</v>
      </c>
      <c r="CI183" s="179">
        <f t="shared" si="58"/>
        <v>4297</v>
      </c>
      <c r="CJ183" s="179">
        <f t="shared" si="59"/>
        <v>13.456</v>
      </c>
      <c r="CL183" s="199">
        <f t="shared" si="60"/>
        <v>6.5694814204142959</v>
      </c>
      <c r="CP183" s="179">
        <f t="shared" si="61"/>
        <v>4318</v>
      </c>
      <c r="CQ183" s="179">
        <f t="shared" si="62"/>
        <v>9.0250000000000004</v>
      </c>
      <c r="CS183" s="199">
        <f t="shared" si="63"/>
        <v>6.0935697700451357</v>
      </c>
      <c r="CW183" s="179">
        <f t="shared" si="64"/>
        <v>4345</v>
      </c>
      <c r="CX183" s="179">
        <f t="shared" si="65"/>
        <v>4.6239999999999997</v>
      </c>
      <c r="CZ183" s="199">
        <f t="shared" si="66"/>
        <v>5.1532915944977793</v>
      </c>
      <c r="DD183" s="179">
        <f t="shared" si="67"/>
        <v>4372</v>
      </c>
      <c r="DE183" s="179">
        <f t="shared" si="68"/>
        <v>1.681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4295</v>
      </c>
      <c r="C184" s="194">
        <f t="shared" si="23"/>
        <v>6.3885614055456301</v>
      </c>
      <c r="D184" s="31">
        <v>20</v>
      </c>
      <c r="E184" s="53"/>
      <c r="F184" s="32"/>
      <c r="G184" s="32"/>
      <c r="H184" s="32"/>
      <c r="I184" s="185">
        <f t="shared" si="24"/>
        <v>4267</v>
      </c>
      <c r="J184" s="186">
        <f t="shared" si="25"/>
        <v>0.65192083818393476</v>
      </c>
      <c r="K184" s="185">
        <f t="shared" si="26"/>
        <v>0.78400000000000003</v>
      </c>
      <c r="M184" s="202">
        <f t="shared" si="27"/>
        <v>8.3652068344183554</v>
      </c>
      <c r="N184" s="11"/>
      <c r="O184" s="11"/>
      <c r="P184" s="11"/>
      <c r="Q184" s="189">
        <f t="shared" si="28"/>
        <v>4102</v>
      </c>
      <c r="R184" s="189">
        <f t="shared" si="29"/>
        <v>37.249000000000002</v>
      </c>
      <c r="T184" s="202">
        <f t="shared" si="30"/>
        <v>8.1001614469366068</v>
      </c>
      <c r="U184" s="11"/>
      <c r="V184" s="11"/>
      <c r="W184" s="11"/>
      <c r="X184" s="189">
        <f t="shared" si="31"/>
        <v>4122</v>
      </c>
      <c r="Y184" s="189">
        <f t="shared" si="32"/>
        <v>29.928999999999998</v>
      </c>
      <c r="AA184" s="202">
        <f t="shared" si="33"/>
        <v>8.0146663704649423</v>
      </c>
      <c r="AB184" s="11"/>
      <c r="AC184" s="11"/>
      <c r="AD184" s="11"/>
      <c r="AE184" s="189">
        <f t="shared" si="34"/>
        <v>4129</v>
      </c>
      <c r="AF184" s="189">
        <f t="shared" si="35"/>
        <v>27.556000000000001</v>
      </c>
      <c r="AH184" s="202">
        <f t="shared" si="36"/>
        <v>7.9211727215870145</v>
      </c>
      <c r="AI184" s="11"/>
      <c r="AJ184" s="11"/>
      <c r="AK184" s="11"/>
      <c r="AL184" s="189">
        <f t="shared" si="37"/>
        <v>4136</v>
      </c>
      <c r="AM184" s="189">
        <f t="shared" si="38"/>
        <v>25.280999999999999</v>
      </c>
      <c r="AO184" s="202">
        <f t="shared" si="39"/>
        <v>7.8180279385307294</v>
      </c>
      <c r="AP184" s="11"/>
      <c r="AQ184" s="11"/>
      <c r="AR184" s="11"/>
      <c r="AS184" s="189">
        <f t="shared" si="40"/>
        <v>4145</v>
      </c>
      <c r="AT184" s="189">
        <f t="shared" si="41"/>
        <v>22.5</v>
      </c>
      <c r="AV184" s="202">
        <f t="shared" si="42"/>
        <v>7.7030076824792362</v>
      </c>
      <c r="AW184" s="11"/>
      <c r="AX184" s="11"/>
      <c r="AY184" s="11"/>
      <c r="AZ184" s="189">
        <f t="shared" si="43"/>
        <v>4155</v>
      </c>
      <c r="BA184" s="189">
        <f t="shared" si="44"/>
        <v>19.600000000000001</v>
      </c>
      <c r="BC184" s="202">
        <f t="shared" si="45"/>
        <v>7.5730172560525464</v>
      </c>
      <c r="BD184" s="11"/>
      <c r="BE184" s="11"/>
      <c r="BF184" s="11"/>
      <c r="BG184" s="189">
        <f t="shared" si="46"/>
        <v>4166</v>
      </c>
      <c r="BH184" s="189">
        <f t="shared" si="47"/>
        <v>16.640999999999998</v>
      </c>
      <c r="BJ184" s="202">
        <f t="shared" si="48"/>
        <v>7.4235684442591667</v>
      </c>
      <c r="BK184" s="11"/>
      <c r="BL184" s="11"/>
      <c r="BM184" s="11"/>
      <c r="BN184" s="189">
        <f t="shared" si="49"/>
        <v>4179</v>
      </c>
      <c r="BO184" s="189">
        <f t="shared" si="50"/>
        <v>13.456</v>
      </c>
      <c r="BQ184" s="202">
        <f t="shared" si="51"/>
        <v>7.2477925817678459</v>
      </c>
      <c r="BR184" s="11"/>
      <c r="BS184" s="11"/>
      <c r="BT184" s="11"/>
      <c r="BU184" s="189">
        <f t="shared" si="52"/>
        <v>4195</v>
      </c>
      <c r="BV184" s="189">
        <f t="shared" si="53"/>
        <v>10</v>
      </c>
      <c r="BX184" s="202">
        <f t="shared" si="54"/>
        <v>7.0343879299155034</v>
      </c>
      <c r="BY184" s="11"/>
      <c r="BZ184" s="11"/>
      <c r="CA184" s="11"/>
      <c r="CB184" s="189">
        <f t="shared" si="55"/>
        <v>4214</v>
      </c>
      <c r="CC184" s="189">
        <f t="shared" si="56"/>
        <v>6.5609999999999999</v>
      </c>
      <c r="CE184" s="202">
        <f t="shared" si="57"/>
        <v>6.7627295069318789</v>
      </c>
      <c r="CF184" s="11"/>
      <c r="CG184" s="11"/>
      <c r="CH184" s="11"/>
      <c r="CI184" s="189">
        <f t="shared" si="58"/>
        <v>4237</v>
      </c>
      <c r="CJ184" s="189">
        <f t="shared" si="59"/>
        <v>3.3639999999999999</v>
      </c>
      <c r="CL184" s="202">
        <f t="shared" si="60"/>
        <v>6.3885614055456301</v>
      </c>
      <c r="CM184" s="11"/>
      <c r="CN184" s="11"/>
      <c r="CO184" s="11"/>
      <c r="CP184" s="189">
        <f t="shared" si="61"/>
        <v>4267</v>
      </c>
      <c r="CQ184" s="189">
        <f t="shared" si="62"/>
        <v>0.78400000000000003</v>
      </c>
      <c r="CS184" s="202">
        <f t="shared" si="63"/>
        <v>5.7838251823297373</v>
      </c>
      <c r="CT184" s="11"/>
      <c r="CU184" s="11"/>
      <c r="CV184" s="11"/>
      <c r="CW184" s="189">
        <f t="shared" si="64"/>
        <v>4305</v>
      </c>
      <c r="CX184" s="189">
        <f t="shared" si="65"/>
        <v>0.1</v>
      </c>
      <c r="CZ184" s="202">
        <f t="shared" si="66"/>
        <v>4.0073331852324712</v>
      </c>
      <c r="DA184" s="11"/>
      <c r="DB184" s="11"/>
      <c r="DC184" s="11"/>
      <c r="DD184" s="189">
        <f t="shared" si="67"/>
        <v>4350</v>
      </c>
      <c r="DE184" s="189">
        <f t="shared" si="68"/>
        <v>3.0249999999999999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4220</v>
      </c>
      <c r="C185" s="54"/>
      <c r="D185" s="22">
        <v>21</v>
      </c>
      <c r="E185" s="55"/>
      <c r="F185" s="33"/>
      <c r="G185" s="27"/>
      <c r="H185" s="27"/>
      <c r="I185" s="179">
        <f t="shared" si="24"/>
        <v>4220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4177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4177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4137</v>
      </c>
      <c r="C187" s="54"/>
      <c r="D187" s="22">
        <v>23</v>
      </c>
      <c r="E187" s="200">
        <f>O168</f>
        <v>0</v>
      </c>
      <c r="F187" s="203">
        <f>O175</f>
        <v>0.96952976632827659</v>
      </c>
      <c r="G187" s="359">
        <f>O176</f>
        <v>324.70500000000004</v>
      </c>
      <c r="H187" s="360"/>
      <c r="I187" s="179">
        <f t="shared" si="24"/>
        <v>4137</v>
      </c>
      <c r="J187" s="187"/>
      <c r="K187" s="187"/>
      <c r="M187" s="200" t="s">
        <v>72</v>
      </c>
      <c r="N187" s="200">
        <f>MIN(B165:B184)</f>
        <v>4295</v>
      </c>
      <c r="T187" s="200" t="s">
        <v>72</v>
      </c>
      <c r="U187" s="200">
        <f>N187</f>
        <v>4295</v>
      </c>
      <c r="AA187" s="200" t="s">
        <v>72</v>
      </c>
      <c r="AB187" s="200">
        <f>U187</f>
        <v>4295</v>
      </c>
      <c r="AH187" s="200" t="s">
        <v>72</v>
      </c>
      <c r="AI187" s="200">
        <f>AB187</f>
        <v>4295</v>
      </c>
      <c r="AO187" s="200" t="s">
        <v>72</v>
      </c>
      <c r="AP187" s="200">
        <f>AI187</f>
        <v>4295</v>
      </c>
      <c r="AV187" s="200" t="s">
        <v>72</v>
      </c>
      <c r="AW187" s="200">
        <f>AP187</f>
        <v>4295</v>
      </c>
      <c r="BC187" s="200" t="s">
        <v>72</v>
      </c>
      <c r="BD187" s="200">
        <f>AW187</f>
        <v>4295</v>
      </c>
      <c r="BJ187" s="200" t="s">
        <v>72</v>
      </c>
      <c r="BK187" s="200">
        <f>BD187</f>
        <v>4295</v>
      </c>
      <c r="BQ187" s="200" t="s">
        <v>72</v>
      </c>
      <c r="BR187" s="200">
        <f>BK187</f>
        <v>4295</v>
      </c>
      <c r="BX187" s="200" t="s">
        <v>72</v>
      </c>
      <c r="BY187" s="200">
        <f>BR187</f>
        <v>4295</v>
      </c>
      <c r="CE187" s="200" t="s">
        <v>72</v>
      </c>
      <c r="CF187" s="200">
        <f>BY187</f>
        <v>4295</v>
      </c>
      <c r="CL187" s="200" t="s">
        <v>72</v>
      </c>
      <c r="CM187" s="200">
        <f>CF187</f>
        <v>4295</v>
      </c>
      <c r="CS187" s="200" t="s">
        <v>72</v>
      </c>
      <c r="CT187" s="200">
        <f>CM187</f>
        <v>4295</v>
      </c>
      <c r="CZ187" s="200" t="s">
        <v>72</v>
      </c>
      <c r="DA187" s="200">
        <f>CT187</f>
        <v>4295</v>
      </c>
    </row>
    <row r="188" spans="1:109" ht="15" customHeight="1">
      <c r="A188" s="21">
        <f t="shared" si="69"/>
        <v>2017</v>
      </c>
      <c r="B188" s="176">
        <f t="shared" si="70"/>
        <v>4101</v>
      </c>
      <c r="C188" s="54"/>
      <c r="D188" s="22">
        <v>24</v>
      </c>
      <c r="E188" s="200">
        <f>V168</f>
        <v>1000</v>
      </c>
      <c r="F188" s="203">
        <f>V175</f>
        <v>0.97361799806825067</v>
      </c>
      <c r="G188" s="359">
        <f>V176</f>
        <v>284.67899999999997</v>
      </c>
      <c r="H188" s="360"/>
      <c r="I188" s="179">
        <f t="shared" si="24"/>
        <v>4101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4067</v>
      </c>
      <c r="C189" s="54"/>
      <c r="D189" s="22">
        <v>25</v>
      </c>
      <c r="E189" s="200">
        <f>AC168</f>
        <v>1270</v>
      </c>
      <c r="F189" s="203">
        <f>AC175</f>
        <v>0.97504017110354013</v>
      </c>
      <c r="G189" s="359">
        <f>AC176</f>
        <v>270.738</v>
      </c>
      <c r="H189" s="360"/>
      <c r="I189" s="179">
        <f t="shared" si="24"/>
        <v>4067</v>
      </c>
      <c r="J189" s="187"/>
      <c r="K189" s="187"/>
      <c r="M189" s="200" t="s">
        <v>50</v>
      </c>
      <c r="N189" s="200">
        <v>270</v>
      </c>
      <c r="T189" s="200" t="s">
        <v>50</v>
      </c>
      <c r="U189" s="200">
        <f>N189</f>
        <v>270</v>
      </c>
      <c r="AA189" s="200" t="s">
        <v>50</v>
      </c>
      <c r="AB189" s="200">
        <f>U189</f>
        <v>270</v>
      </c>
      <c r="AH189" s="200" t="s">
        <v>50</v>
      </c>
      <c r="AI189" s="200">
        <f>AB189</f>
        <v>270</v>
      </c>
      <c r="AO189" s="200" t="s">
        <v>50</v>
      </c>
      <c r="AP189" s="200">
        <f>AI189</f>
        <v>270</v>
      </c>
      <c r="AV189" s="200" t="s">
        <v>50</v>
      </c>
      <c r="AW189" s="200">
        <f>AP189</f>
        <v>270</v>
      </c>
      <c r="BC189" s="200" t="s">
        <v>50</v>
      </c>
      <c r="BD189" s="200">
        <f>AW189</f>
        <v>270</v>
      </c>
      <c r="BJ189" s="200" t="s">
        <v>50</v>
      </c>
      <c r="BK189" s="200">
        <f>BD189</f>
        <v>270</v>
      </c>
      <c r="BQ189" s="200" t="s">
        <v>50</v>
      </c>
      <c r="BR189" s="200">
        <f>BK189</f>
        <v>270</v>
      </c>
      <c r="BX189" s="200" t="s">
        <v>50</v>
      </c>
      <c r="BY189" s="200">
        <f>BR189</f>
        <v>270</v>
      </c>
      <c r="CE189" s="200" t="s">
        <v>50</v>
      </c>
      <c r="CF189" s="200">
        <f>BY189</f>
        <v>270</v>
      </c>
      <c r="CL189" s="200" t="s">
        <v>50</v>
      </c>
      <c r="CM189" s="200">
        <f>CF189</f>
        <v>270</v>
      </c>
      <c r="CS189" s="200" t="s">
        <v>50</v>
      </c>
      <c r="CT189" s="200">
        <f>CM189</f>
        <v>270</v>
      </c>
      <c r="CZ189" s="200" t="s">
        <v>50</v>
      </c>
      <c r="DA189" s="200">
        <f>CT189</f>
        <v>270</v>
      </c>
    </row>
    <row r="190" spans="1:109" ht="15" customHeight="1">
      <c r="A190" s="21">
        <f t="shared" si="69"/>
        <v>2019</v>
      </c>
      <c r="B190" s="176">
        <f t="shared" si="70"/>
        <v>4037</v>
      </c>
      <c r="C190" s="54"/>
      <c r="D190" s="22">
        <v>26</v>
      </c>
      <c r="E190" s="200">
        <f>AJ168</f>
        <v>1540</v>
      </c>
      <c r="F190" s="203">
        <f>AJ175</f>
        <v>0.97658004327439685</v>
      </c>
      <c r="G190" s="359">
        <f>AJ176</f>
        <v>255.512</v>
      </c>
      <c r="H190" s="360"/>
      <c r="I190" s="179">
        <f t="shared" si="24"/>
        <v>4037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4009</v>
      </c>
      <c r="C191" s="54"/>
      <c r="D191" s="22">
        <v>27</v>
      </c>
      <c r="E191" s="200">
        <f>AQ168</f>
        <v>1810</v>
      </c>
      <c r="F191" s="203">
        <f>AQ175</f>
        <v>0.97821335098239037</v>
      </c>
      <c r="G191" s="359">
        <f>AQ176</f>
        <v>239.471</v>
      </c>
      <c r="H191" s="360"/>
      <c r="I191" s="179">
        <f t="shared" si="24"/>
        <v>4009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3983</v>
      </c>
      <c r="C192" s="54"/>
      <c r="D192" s="22">
        <v>28</v>
      </c>
      <c r="E192" s="200">
        <f>AX168</f>
        <v>2080</v>
      </c>
      <c r="F192" s="203">
        <f>AX175</f>
        <v>0.98010835855554435</v>
      </c>
      <c r="G192" s="359">
        <f>AX176</f>
        <v>220.495</v>
      </c>
      <c r="H192" s="360"/>
      <c r="I192" s="179">
        <f t="shared" si="24"/>
        <v>3983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3960</v>
      </c>
      <c r="C193" s="54"/>
      <c r="D193" s="22">
        <v>29</v>
      </c>
      <c r="E193" s="200">
        <f>BE168</f>
        <v>2350</v>
      </c>
      <c r="F193" s="203">
        <f>BE175</f>
        <v>0.98208268514511399</v>
      </c>
      <c r="G193" s="359">
        <f>BE176</f>
        <v>200.56199999999995</v>
      </c>
      <c r="H193" s="360"/>
      <c r="I193" s="179">
        <f t="shared" si="24"/>
        <v>3960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3938</v>
      </c>
      <c r="C194" s="54"/>
      <c r="D194" s="22">
        <v>30</v>
      </c>
      <c r="E194" s="200">
        <f>BL168</f>
        <v>2620</v>
      </c>
      <c r="F194" s="203">
        <f>BL175</f>
        <v>0.98433209518219045</v>
      </c>
      <c r="G194" s="359">
        <f>BL176</f>
        <v>177.23000000000002</v>
      </c>
      <c r="H194" s="360"/>
      <c r="I194" s="179">
        <f t="shared" si="24"/>
        <v>3938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3918</v>
      </c>
      <c r="C195" s="54"/>
      <c r="D195" s="22">
        <v>31</v>
      </c>
      <c r="E195" s="200">
        <f>BS168</f>
        <v>2890</v>
      </c>
      <c r="F195" s="203">
        <f>BS175</f>
        <v>0.98676974313165511</v>
      </c>
      <c r="G195" s="359">
        <f>BS176</f>
        <v>151.27699999999999</v>
      </c>
      <c r="H195" s="360"/>
      <c r="I195" s="179">
        <f t="shared" si="24"/>
        <v>3918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3900</v>
      </c>
      <c r="C196" s="54"/>
      <c r="D196" s="22">
        <v>32</v>
      </c>
      <c r="E196" s="200">
        <f>BZ168</f>
        <v>3160</v>
      </c>
      <c r="F196" s="203">
        <f>BZ175</f>
        <v>0.98914801324820401</v>
      </c>
      <c r="G196" s="359">
        <f>BZ176</f>
        <v>124.36500000000001</v>
      </c>
      <c r="H196" s="360"/>
      <c r="I196" s="179">
        <f t="shared" si="24"/>
        <v>3900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3884</v>
      </c>
      <c r="C197" s="54"/>
      <c r="D197" s="22">
        <v>33</v>
      </c>
      <c r="E197" s="200">
        <f>CG168</f>
        <v>3430</v>
      </c>
      <c r="F197" s="203">
        <f>CG175</f>
        <v>0.99116008150776813</v>
      </c>
      <c r="G197" s="359">
        <f>CG176</f>
        <v>99.024999999999991</v>
      </c>
      <c r="H197" s="360"/>
      <c r="I197" s="179">
        <f t="shared" si="24"/>
        <v>3884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3868</v>
      </c>
      <c r="C198" s="54"/>
      <c r="D198" s="22">
        <v>34</v>
      </c>
      <c r="E198" s="200">
        <f>CN168</f>
        <v>3700</v>
      </c>
      <c r="F198" s="203">
        <f>CN175</f>
        <v>0.99148737072949999</v>
      </c>
      <c r="G198" s="359">
        <f>CN176</f>
        <v>89.31</v>
      </c>
      <c r="H198" s="360"/>
      <c r="I198" s="179">
        <f t="shared" si="24"/>
        <v>3868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3854</v>
      </c>
      <c r="C199" s="54"/>
      <c r="D199" s="22">
        <v>35</v>
      </c>
      <c r="E199" s="200">
        <f>CU168</f>
        <v>3970</v>
      </c>
      <c r="F199" s="203">
        <f>CU175</f>
        <v>0.98553982935613205</v>
      </c>
      <c r="G199" s="359">
        <f>CU176</f>
        <v>167.73200000000003</v>
      </c>
      <c r="H199" s="360"/>
      <c r="I199" s="179">
        <f t="shared" si="24"/>
        <v>3854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3842</v>
      </c>
      <c r="C200" s="54"/>
      <c r="D200" s="22">
        <v>36</v>
      </c>
      <c r="E200" s="200">
        <f>DB168</f>
        <v>4240</v>
      </c>
      <c r="F200" s="203">
        <f>DB175</f>
        <v>0.942124793910733</v>
      </c>
      <c r="G200" s="359">
        <f>DB176</f>
        <v>1459.509</v>
      </c>
      <c r="H200" s="360"/>
      <c r="I200" s="179">
        <f t="shared" si="24"/>
        <v>3842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3830</v>
      </c>
      <c r="C201" s="54"/>
      <c r="D201" s="22">
        <v>37</v>
      </c>
      <c r="E201" s="55"/>
      <c r="F201" s="275"/>
      <c r="G201" s="27"/>
      <c r="H201" s="27"/>
      <c r="I201" s="179">
        <f t="shared" si="24"/>
        <v>3830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3819</v>
      </c>
      <c r="C202" s="54"/>
      <c r="D202" s="22">
        <v>38</v>
      </c>
      <c r="E202" s="55"/>
      <c r="F202" s="33"/>
      <c r="G202" s="27"/>
      <c r="H202" s="27"/>
      <c r="I202" s="179">
        <f t="shared" si="24"/>
        <v>3819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3809</v>
      </c>
      <c r="C203" s="54"/>
      <c r="D203" s="22">
        <v>39</v>
      </c>
      <c r="E203" s="55"/>
      <c r="F203" s="33"/>
      <c r="G203" s="27"/>
      <c r="H203" s="27"/>
      <c r="I203" s="179">
        <f t="shared" si="24"/>
        <v>3809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3800</v>
      </c>
      <c r="C204" s="54"/>
      <c r="D204" s="22">
        <v>40</v>
      </c>
      <c r="E204" s="55"/>
      <c r="F204" s="33"/>
      <c r="G204" s="27"/>
      <c r="H204" s="27"/>
      <c r="I204" s="179">
        <f t="shared" si="24"/>
        <v>3800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3792</v>
      </c>
      <c r="C205" s="195"/>
      <c r="D205" s="35">
        <v>41</v>
      </c>
      <c r="E205" s="56"/>
      <c r="F205" s="36"/>
      <c r="G205" s="11"/>
      <c r="H205" s="11"/>
      <c r="I205" s="189">
        <f t="shared" si="24"/>
        <v>3792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3784</v>
      </c>
      <c r="C206" s="195"/>
      <c r="D206" s="35">
        <v>42</v>
      </c>
      <c r="E206" s="56"/>
      <c r="F206" s="36"/>
      <c r="G206" s="11"/>
      <c r="H206" s="11"/>
      <c r="I206" s="189">
        <f t="shared" si="24"/>
        <v>3784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0.90119615511902929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0.90119615511902929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0.89082225634523016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0.88699216544073878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0.88248524744054513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0.87728997857723034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0.87073157806424739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0.86301603601924026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0.85314040594600704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0.84034672231946017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0.8232314434609016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0.79931182620950147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0.76330265464703206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0.70212628703375446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0.56261678182112873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6520</v>
      </c>
      <c r="C210" s="69">
        <f t="shared" ref="C210:C229" si="73">LN(B210-$G$213)</f>
        <v>8.782629654920699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7252</v>
      </c>
      <c r="J210" s="180">
        <f t="shared" ref="J210:J229" si="76">ABS(B210-I210)/B210*100</f>
        <v>11.226993865030675</v>
      </c>
      <c r="K210" s="179">
        <f t="shared" ref="K210:K229" si="77">(B210-I210)^2/1000</f>
        <v>535.82399999999996</v>
      </c>
      <c r="M210" s="70">
        <f t="shared" ref="M210:M229" si="78">LN($B210-O$213)</f>
        <v>8.782629654920699</v>
      </c>
      <c r="N210" s="40" t="s">
        <v>43</v>
      </c>
      <c r="Q210" s="187">
        <f t="shared" ref="Q210:Q229" si="79">ROUND(O$213+O$216*$D210^O$214,$G$1)</f>
        <v>7252</v>
      </c>
      <c r="R210" s="179">
        <f t="shared" ref="R210:R229" si="80">($B210-Q210)^2/1000</f>
        <v>535.82399999999996</v>
      </c>
      <c r="T210" s="70">
        <f t="shared" ref="T210:T229" si="81">LN($B210-V$213)</f>
        <v>8.6161331392711418</v>
      </c>
      <c r="U210" s="40" t="s">
        <v>43</v>
      </c>
      <c r="X210" s="187">
        <f t="shared" ref="X210:X229" si="82">ROUND(V$213+V$216*$D210^V$214,$G$1)</f>
        <v>7314</v>
      </c>
      <c r="Y210" s="179">
        <f t="shared" ref="Y210:Y229" si="83">($B210-X210)^2/1000</f>
        <v>630.43600000000004</v>
      </c>
      <c r="AA210" s="70">
        <f t="shared" ref="AA210:AA229" si="84">LN($B210-AC$213)</f>
        <v>8.5659833555856686</v>
      </c>
      <c r="AB210" s="40" t="s">
        <v>43</v>
      </c>
      <c r="AE210" s="187">
        <f t="shared" ref="AE210:AE229" si="85">ROUND(AC$213+AC$216*$D210^AC$214,$G$1)</f>
        <v>7337</v>
      </c>
      <c r="AF210" s="179">
        <f t="shared" ref="AF210:AF229" si="86">($B210-AE210)^2/1000</f>
        <v>667.48900000000003</v>
      </c>
      <c r="AH210" s="70">
        <f t="shared" ref="AH210:AH229" si="87">LN($B210-AJ$213)</f>
        <v>8.5131851700186978</v>
      </c>
      <c r="AI210" s="40" t="s">
        <v>43</v>
      </c>
      <c r="AL210" s="187">
        <f t="shared" ref="AL210:AL229" si="88">ROUND(AJ$213+AJ$216*$D210^AJ$214,$G$1)</f>
        <v>7364</v>
      </c>
      <c r="AM210" s="179">
        <f t="shared" ref="AM210:AM229" si="89">($B210-AL210)^2/1000</f>
        <v>712.33600000000001</v>
      </c>
      <c r="AO210" s="70">
        <f t="shared" ref="AO210:AO229" si="90">LN($B210-AQ$213)</f>
        <v>8.4574431870104636</v>
      </c>
      <c r="AP210" s="40" t="s">
        <v>43</v>
      </c>
      <c r="AS210" s="187">
        <f t="shared" ref="AS210:AS229" si="91">ROUND(AQ$213+AQ$216*$D210^AQ$214,$G$1)</f>
        <v>7396</v>
      </c>
      <c r="AT210" s="179">
        <f t="shared" ref="AT210:AT229" si="92">($B210-AS210)^2/1000</f>
        <v>767.37599999999998</v>
      </c>
      <c r="AV210" s="70">
        <f t="shared" ref="AV210:AV229" si="93">LN($B210-AX$213)</f>
        <v>8.3984096554262706</v>
      </c>
      <c r="AW210" s="40" t="s">
        <v>43</v>
      </c>
      <c r="AZ210" s="187">
        <f t="shared" ref="AZ210:AZ229" si="94">ROUND(AX$213+AX$216*$D210^AX$214,$G$1)</f>
        <v>7435</v>
      </c>
      <c r="BA210" s="179">
        <f t="shared" ref="BA210:BA229" si="95">($B210-AZ210)^2/1000</f>
        <v>837.22500000000002</v>
      </c>
      <c r="BC210" s="70">
        <f t="shared" ref="BC210:BC229" si="96">LN($B210-BE$213)</f>
        <v>8.3356713147928474</v>
      </c>
      <c r="BD210" s="40" t="s">
        <v>43</v>
      </c>
      <c r="BG210" s="187">
        <f t="shared" ref="BG210:BG229" si="97">ROUND(BE$213+BE$216*$D210^BE$214,$G$1)</f>
        <v>7483</v>
      </c>
      <c r="BH210" s="179">
        <f t="shared" ref="BH210:BH229" si="98">($B210-BG210)^2/1000</f>
        <v>927.36900000000003</v>
      </c>
      <c r="BJ210" s="70">
        <f t="shared" ref="BJ210:BJ229" si="99">LN($B210-BL$213)</f>
        <v>8.2687318321177372</v>
      </c>
      <c r="BK210" s="40" t="s">
        <v>43</v>
      </c>
      <c r="BN210" s="187">
        <f t="shared" ref="BN210:BN229" si="100">ROUND(BL$213+BL$216*$D210^BL$214,$G$1)</f>
        <v>7545</v>
      </c>
      <c r="BO210" s="179">
        <f t="shared" ref="BO210:BO229" si="101">($B210-BN210)^2/1000</f>
        <v>1050.625</v>
      </c>
      <c r="BQ210" s="70">
        <f t="shared" ref="BQ210:BQ229" si="102">LN($B210-BS$213)</f>
        <v>8.1969879272588972</v>
      </c>
      <c r="BR210" s="40" t="s">
        <v>43</v>
      </c>
      <c r="BU210" s="187">
        <f t="shared" ref="BU210:BU229" si="103">ROUND(BS$213+BS$216*$D210^BS$214,$G$1)</f>
        <v>7627</v>
      </c>
      <c r="BV210" s="179">
        <f t="shared" ref="BV210:BV229" si="104">($B210-BU210)^2/1000</f>
        <v>1225.4490000000001</v>
      </c>
      <c r="BX210" s="70">
        <f t="shared" ref="BX210:BX229" si="105">LN($B210-BZ$213)</f>
        <v>8.1196962529572492</v>
      </c>
      <c r="BY210" s="40" t="s">
        <v>43</v>
      </c>
      <c r="CB210" s="187">
        <f t="shared" ref="CB210:CB229" si="106">ROUND(BZ$213+BZ$216*$D210^BZ$214,$G$1)</f>
        <v>7740</v>
      </c>
      <c r="CC210" s="179">
        <f t="shared" ref="CC210:CC229" si="107">($B210-CB210)^2/1000</f>
        <v>1488.4</v>
      </c>
      <c r="CE210" s="70">
        <f t="shared" ref="CE210:CE229" si="108">LN($B210-CG$213)</f>
        <v>8.0359263698917918</v>
      </c>
      <c r="CF210" s="40" t="s">
        <v>43</v>
      </c>
      <c r="CI210" s="187">
        <f t="shared" ref="CI210:CI229" si="109">ROUND(CG$213+CG$216*$D210^CG$214,$G$1)</f>
        <v>7908</v>
      </c>
      <c r="CJ210" s="179">
        <f t="shared" ref="CJ210:CJ229" si="110">($B210-CI210)^2/1000</f>
        <v>1926.5440000000001</v>
      </c>
      <c r="CL210" s="70">
        <f t="shared" ref="CL210:CL229" si="111">LN($B210-CN$213)</f>
        <v>7.9444921639321588</v>
      </c>
      <c r="CM210" s="40" t="s">
        <v>43</v>
      </c>
      <c r="CP210" s="187">
        <f t="shared" ref="CP210:CP229" si="112">ROUND(CN$213+CN$216*$D210^CN$214,$G$1)</f>
        <v>8185</v>
      </c>
      <c r="CQ210" s="179">
        <f t="shared" ref="CQ210:CQ229" si="113">($B210-CP210)^2/1000</f>
        <v>2772.2249999999999</v>
      </c>
      <c r="CS210" s="70">
        <f t="shared" ref="CS210:CS229" si="114">LN($B210-CU$213)</f>
        <v>7.8438486381524717</v>
      </c>
      <c r="CT210" s="40" t="s">
        <v>43</v>
      </c>
      <c r="CW210" s="187">
        <f t="shared" ref="CW210:CW229" si="115">ROUND(CU$213+CU$216*$D210^CU$214,$G$1)</f>
        <v>8743</v>
      </c>
      <c r="CX210" s="179">
        <f t="shared" ref="CX210:CX229" si="116">($B210-CW210)^2/1000</f>
        <v>4941.7290000000003</v>
      </c>
      <c r="CZ210" s="70">
        <f t="shared" ref="CZ210:CZ229" si="117">LN($B210-DB$213)</f>
        <v>7.7319307219484861</v>
      </c>
      <c r="DA210" s="40" t="s">
        <v>43</v>
      </c>
      <c r="DD210" s="187">
        <f t="shared" ref="DD210:DD229" si="118">ROUND(DB$213+DB$216*$D210^DB$214,$G$1)</f>
        <v>10819</v>
      </c>
      <c r="DE210" s="179">
        <f t="shared" ref="DE210:DE229" si="119">($B210-DD210)^2/1000</f>
        <v>18481.401000000002</v>
      </c>
    </row>
    <row r="211" spans="1:109" ht="15" customHeight="1">
      <c r="A211" s="21">
        <f t="shared" si="72"/>
        <v>1995</v>
      </c>
      <c r="B211" s="176">
        <f t="shared" si="72"/>
        <v>6425</v>
      </c>
      <c r="C211" s="69">
        <f t="shared" si="73"/>
        <v>8.7679519097634202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6468</v>
      </c>
      <c r="J211" s="180">
        <f t="shared" si="76"/>
        <v>0.66926070038910501</v>
      </c>
      <c r="K211" s="179">
        <f t="shared" si="77"/>
        <v>1.849</v>
      </c>
      <c r="M211" s="70">
        <f t="shared" si="78"/>
        <v>8.7679519097634202</v>
      </c>
      <c r="N211" s="40" t="s">
        <v>44</v>
      </c>
      <c r="O211" s="72"/>
      <c r="P211" s="23"/>
      <c r="Q211" s="187">
        <f t="shared" si="79"/>
        <v>6468</v>
      </c>
      <c r="R211" s="179">
        <f t="shared" si="80"/>
        <v>1.849</v>
      </c>
      <c r="T211" s="70">
        <f t="shared" si="81"/>
        <v>8.5987731784086598</v>
      </c>
      <c r="U211" s="40" t="s">
        <v>44</v>
      </c>
      <c r="V211" s="72"/>
      <c r="W211" s="23"/>
      <c r="X211" s="187">
        <f t="shared" si="82"/>
        <v>6483</v>
      </c>
      <c r="Y211" s="179">
        <f t="shared" si="83"/>
        <v>3.3639999999999999</v>
      </c>
      <c r="AA211" s="70">
        <f t="shared" si="84"/>
        <v>8.5477223964510607</v>
      </c>
      <c r="AB211" s="40" t="s">
        <v>44</v>
      </c>
      <c r="AC211" s="72"/>
      <c r="AD211" s="23"/>
      <c r="AE211" s="187">
        <f t="shared" si="85"/>
        <v>6488</v>
      </c>
      <c r="AF211" s="179">
        <f t="shared" si="86"/>
        <v>3.9689999999999999</v>
      </c>
      <c r="AH211" s="70">
        <f t="shared" si="87"/>
        <v>8.4939245644768828</v>
      </c>
      <c r="AI211" s="40" t="s">
        <v>44</v>
      </c>
      <c r="AJ211" s="72"/>
      <c r="AK211" s="23"/>
      <c r="AL211" s="187">
        <f t="shared" si="88"/>
        <v>6494</v>
      </c>
      <c r="AM211" s="179">
        <f t="shared" si="89"/>
        <v>4.7610000000000001</v>
      </c>
      <c r="AO211" s="70">
        <f t="shared" si="90"/>
        <v>8.4370671469369523</v>
      </c>
      <c r="AP211" s="40" t="s">
        <v>44</v>
      </c>
      <c r="AQ211" s="72"/>
      <c r="AR211" s="23"/>
      <c r="AS211" s="187">
        <f t="shared" si="91"/>
        <v>6502</v>
      </c>
      <c r="AT211" s="179">
        <f t="shared" si="92"/>
        <v>5.9290000000000003</v>
      </c>
      <c r="AV211" s="70">
        <f t="shared" si="93"/>
        <v>8.3767810376994927</v>
      </c>
      <c r="AW211" s="40" t="s">
        <v>44</v>
      </c>
      <c r="AX211" s="72"/>
      <c r="AY211" s="23"/>
      <c r="AZ211" s="187">
        <f t="shared" si="94"/>
        <v>6511</v>
      </c>
      <c r="BA211" s="179">
        <f t="shared" si="95"/>
        <v>7.3959999999999999</v>
      </c>
      <c r="BC211" s="70">
        <f t="shared" si="96"/>
        <v>8.3126260256749624</v>
      </c>
      <c r="BD211" s="40" t="s">
        <v>44</v>
      </c>
      <c r="BE211" s="72"/>
      <c r="BF211" s="23"/>
      <c r="BG211" s="187">
        <f t="shared" si="97"/>
        <v>6522</v>
      </c>
      <c r="BH211" s="179">
        <f t="shared" si="98"/>
        <v>9.4090000000000007</v>
      </c>
      <c r="BJ211" s="70">
        <f t="shared" si="99"/>
        <v>8.2440712702957857</v>
      </c>
      <c r="BK211" s="40" t="s">
        <v>44</v>
      </c>
      <c r="BL211" s="72"/>
      <c r="BM211" s="23"/>
      <c r="BN211" s="187">
        <f t="shared" si="100"/>
        <v>6537</v>
      </c>
      <c r="BO211" s="179">
        <f t="shared" si="101"/>
        <v>12.544</v>
      </c>
      <c r="BQ211" s="70">
        <f t="shared" si="102"/>
        <v>8.1704685783306736</v>
      </c>
      <c r="BR211" s="40" t="s">
        <v>44</v>
      </c>
      <c r="BS211" s="72"/>
      <c r="BT211" s="23"/>
      <c r="BU211" s="187">
        <f t="shared" si="103"/>
        <v>6556</v>
      </c>
      <c r="BV211" s="179">
        <f t="shared" si="104"/>
        <v>17.161000000000001</v>
      </c>
      <c r="BX211" s="70">
        <f t="shared" si="105"/>
        <v>8.0910150417105307</v>
      </c>
      <c r="BY211" s="40" t="s">
        <v>44</v>
      </c>
      <c r="BZ211" s="72"/>
      <c r="CA211" s="23"/>
      <c r="CB211" s="187">
        <f t="shared" si="106"/>
        <v>6582</v>
      </c>
      <c r="CC211" s="179">
        <f t="shared" si="107"/>
        <v>24.649000000000001</v>
      </c>
      <c r="CE211" s="70">
        <f t="shared" si="108"/>
        <v>8.0046995105495498</v>
      </c>
      <c r="CF211" s="40" t="s">
        <v>44</v>
      </c>
      <c r="CG211" s="72"/>
      <c r="CH211" s="23"/>
      <c r="CI211" s="187">
        <f t="shared" si="109"/>
        <v>6620</v>
      </c>
      <c r="CJ211" s="179">
        <f t="shared" si="110"/>
        <v>38.024999999999999</v>
      </c>
      <c r="CL211" s="70">
        <f t="shared" si="111"/>
        <v>7.9102237070973445</v>
      </c>
      <c r="CM211" s="40" t="s">
        <v>44</v>
      </c>
      <c r="CN211" s="72"/>
      <c r="CO211" s="23"/>
      <c r="CP211" s="187">
        <f t="shared" si="112"/>
        <v>6684</v>
      </c>
      <c r="CQ211" s="179">
        <f t="shared" si="113"/>
        <v>67.081000000000003</v>
      </c>
      <c r="CS211" s="70">
        <f t="shared" si="114"/>
        <v>7.8058820402286209</v>
      </c>
      <c r="CT211" s="40" t="s">
        <v>44</v>
      </c>
      <c r="CU211" s="72"/>
      <c r="CV211" s="23"/>
      <c r="CW211" s="187">
        <f t="shared" si="115"/>
        <v>6808</v>
      </c>
      <c r="CX211" s="179">
        <f t="shared" si="116"/>
        <v>146.68899999999999</v>
      </c>
      <c r="CZ211" s="70">
        <f t="shared" si="117"/>
        <v>7.6893711075296904</v>
      </c>
      <c r="DA211" s="40" t="s">
        <v>44</v>
      </c>
      <c r="DB211" s="72"/>
      <c r="DC211" s="23"/>
      <c r="DD211" s="187">
        <f t="shared" si="118"/>
        <v>7238</v>
      </c>
      <c r="DE211" s="179">
        <f t="shared" si="119"/>
        <v>660.96900000000005</v>
      </c>
    </row>
    <row r="212" spans="1:109" ht="15" customHeight="1">
      <c r="A212" s="21">
        <f t="shared" si="72"/>
        <v>1996</v>
      </c>
      <c r="B212" s="176">
        <f t="shared" si="72"/>
        <v>6186</v>
      </c>
      <c r="C212" s="69">
        <f t="shared" si="73"/>
        <v>8.7300439532450156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6050</v>
      </c>
      <c r="J212" s="180">
        <f t="shared" si="76"/>
        <v>2.1985127707727128</v>
      </c>
      <c r="K212" s="179">
        <f t="shared" si="77"/>
        <v>18.495999999999999</v>
      </c>
      <c r="M212" s="70">
        <f t="shared" si="78"/>
        <v>8.7300439532450156</v>
      </c>
      <c r="N212" s="27" t="s">
        <v>45</v>
      </c>
      <c r="Q212" s="187">
        <f t="shared" si="79"/>
        <v>6050</v>
      </c>
      <c r="R212" s="179">
        <f t="shared" si="80"/>
        <v>18.495999999999999</v>
      </c>
      <c r="T212" s="70">
        <f t="shared" si="81"/>
        <v>8.5537179660986098</v>
      </c>
      <c r="U212" s="27" t="s">
        <v>45</v>
      </c>
      <c r="X212" s="187">
        <f t="shared" si="82"/>
        <v>6048</v>
      </c>
      <c r="Y212" s="179">
        <f t="shared" si="83"/>
        <v>19.044</v>
      </c>
      <c r="AA212" s="70">
        <f t="shared" si="84"/>
        <v>8.5002504706859252</v>
      </c>
      <c r="AB212" s="27" t="s">
        <v>45</v>
      </c>
      <c r="AE212" s="187">
        <f t="shared" si="85"/>
        <v>6048</v>
      </c>
      <c r="AF212" s="179">
        <f t="shared" si="86"/>
        <v>19.044</v>
      </c>
      <c r="AH212" s="70">
        <f t="shared" si="87"/>
        <v>8.4437619133303539</v>
      </c>
      <c r="AI212" s="27" t="s">
        <v>45</v>
      </c>
      <c r="AL212" s="187">
        <f t="shared" si="88"/>
        <v>6047</v>
      </c>
      <c r="AM212" s="179">
        <f t="shared" si="89"/>
        <v>19.321000000000002</v>
      </c>
      <c r="AO212" s="70">
        <f t="shared" si="90"/>
        <v>8.3838903441018164</v>
      </c>
      <c r="AP212" s="27" t="s">
        <v>45</v>
      </c>
      <c r="AS212" s="187">
        <f t="shared" si="91"/>
        <v>6047</v>
      </c>
      <c r="AT212" s="179">
        <f t="shared" si="92"/>
        <v>19.321000000000002</v>
      </c>
      <c r="AV212" s="70">
        <f t="shared" si="93"/>
        <v>8.3202045975788792</v>
      </c>
      <c r="AW212" s="27" t="s">
        <v>45</v>
      </c>
      <c r="AZ212" s="187">
        <f t="shared" si="94"/>
        <v>6046</v>
      </c>
      <c r="BA212" s="179">
        <f t="shared" si="95"/>
        <v>19.600000000000001</v>
      </c>
      <c r="BC212" s="70">
        <f t="shared" si="96"/>
        <v>8.2521854360033284</v>
      </c>
      <c r="BD212" s="27" t="s">
        <v>45</v>
      </c>
      <c r="BG212" s="187">
        <f t="shared" si="97"/>
        <v>6046</v>
      </c>
      <c r="BH212" s="179">
        <f t="shared" si="98"/>
        <v>19.600000000000001</v>
      </c>
      <c r="BJ212" s="70">
        <f t="shared" si="99"/>
        <v>8.1791997984230864</v>
      </c>
      <c r="BK212" s="27" t="s">
        <v>45</v>
      </c>
      <c r="BN212" s="187">
        <f t="shared" si="100"/>
        <v>6045</v>
      </c>
      <c r="BO212" s="179">
        <f t="shared" si="101"/>
        <v>19.881</v>
      </c>
      <c r="BQ212" s="70">
        <f t="shared" si="102"/>
        <v>8.1004648910293628</v>
      </c>
      <c r="BR212" s="27" t="s">
        <v>45</v>
      </c>
      <c r="BU212" s="187">
        <f t="shared" si="103"/>
        <v>6045</v>
      </c>
      <c r="BV212" s="179">
        <f t="shared" si="104"/>
        <v>19.881</v>
      </c>
      <c r="BX212" s="70">
        <f t="shared" si="105"/>
        <v>8.0149968943483021</v>
      </c>
      <c r="BY212" s="27" t="s">
        <v>45</v>
      </c>
      <c r="CB212" s="187">
        <f t="shared" si="106"/>
        <v>6045</v>
      </c>
      <c r="CC212" s="179">
        <f t="shared" si="107"/>
        <v>19.881</v>
      </c>
      <c r="CE212" s="70">
        <f t="shared" si="108"/>
        <v>7.9215356321335495</v>
      </c>
      <c r="CF212" s="27" t="s">
        <v>45</v>
      </c>
      <c r="CI212" s="187">
        <f t="shared" si="109"/>
        <v>6046</v>
      </c>
      <c r="CJ212" s="179">
        <f t="shared" si="110"/>
        <v>19.600000000000001</v>
      </c>
      <c r="CL212" s="70">
        <f t="shared" si="111"/>
        <v>7.818430272070656</v>
      </c>
      <c r="CM212" s="27" t="s">
        <v>45</v>
      </c>
      <c r="CP212" s="187">
        <f t="shared" si="112"/>
        <v>6051</v>
      </c>
      <c r="CQ212" s="179">
        <f t="shared" si="113"/>
        <v>18.225000000000001</v>
      </c>
      <c r="CS212" s="70">
        <f t="shared" si="114"/>
        <v>7.7034590478671747</v>
      </c>
      <c r="CT212" s="27" t="s">
        <v>45</v>
      </c>
      <c r="CW212" s="187">
        <f t="shared" si="115"/>
        <v>6064</v>
      </c>
      <c r="CX212" s="179">
        <f t="shared" si="116"/>
        <v>14.884</v>
      </c>
      <c r="CZ212" s="70">
        <f t="shared" si="117"/>
        <v>7.5735312627459503</v>
      </c>
      <c r="DA212" s="27" t="s">
        <v>45</v>
      </c>
      <c r="DD212" s="187">
        <f t="shared" si="118"/>
        <v>6133</v>
      </c>
      <c r="DE212" s="179">
        <f t="shared" si="119"/>
        <v>2.8090000000000002</v>
      </c>
    </row>
    <row r="213" spans="1:109" ht="15" customHeight="1">
      <c r="A213" s="21">
        <f t="shared" si="72"/>
        <v>1997</v>
      </c>
      <c r="B213" s="176">
        <f t="shared" si="72"/>
        <v>6001</v>
      </c>
      <c r="C213" s="69">
        <f t="shared" si="73"/>
        <v>8.6996814009895136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5769</v>
      </c>
      <c r="J213" s="180">
        <f t="shared" si="76"/>
        <v>3.8660223296117313</v>
      </c>
      <c r="K213" s="179">
        <f t="shared" si="77"/>
        <v>53.823999999999998</v>
      </c>
      <c r="M213" s="70">
        <f t="shared" si="78"/>
        <v>8.6996814009895136</v>
      </c>
      <c r="N213" s="73" t="s">
        <v>35</v>
      </c>
      <c r="O213" s="206">
        <v>0</v>
      </c>
      <c r="P213" s="23"/>
      <c r="Q213" s="187">
        <f t="shared" si="79"/>
        <v>5769</v>
      </c>
      <c r="R213" s="179">
        <f t="shared" si="80"/>
        <v>53.823999999999998</v>
      </c>
      <c r="T213" s="70">
        <f t="shared" si="81"/>
        <v>8.5173931714189042</v>
      </c>
      <c r="U213" s="73" t="s">
        <v>35</v>
      </c>
      <c r="V213" s="206">
        <f>10^U233</f>
        <v>1000</v>
      </c>
      <c r="W213" s="23"/>
      <c r="X213" s="187">
        <f t="shared" si="82"/>
        <v>5761</v>
      </c>
      <c r="Y213" s="179">
        <f t="shared" si="83"/>
        <v>57.6</v>
      </c>
      <c r="AA213" s="70">
        <f t="shared" si="84"/>
        <v>8.4618918756311476</v>
      </c>
      <c r="AB213" s="73" t="s">
        <v>35</v>
      </c>
      <c r="AC213" s="206">
        <f>V213+AB234</f>
        <v>1270</v>
      </c>
      <c r="AD213" s="23"/>
      <c r="AE213" s="187">
        <f t="shared" si="85"/>
        <v>5758</v>
      </c>
      <c r="AF213" s="179">
        <f t="shared" si="86"/>
        <v>59.048999999999999</v>
      </c>
      <c r="AH213" s="70">
        <f t="shared" si="87"/>
        <v>8.4031282351282641</v>
      </c>
      <c r="AI213" s="73" t="s">
        <v>35</v>
      </c>
      <c r="AJ213" s="206">
        <f>AC213+AI234</f>
        <v>1540</v>
      </c>
      <c r="AK213" s="23"/>
      <c r="AL213" s="187">
        <f t="shared" si="88"/>
        <v>5755</v>
      </c>
      <c r="AM213" s="179">
        <f t="shared" si="89"/>
        <v>60.515999999999998</v>
      </c>
      <c r="AO213" s="70">
        <f t="shared" si="90"/>
        <v>8.340694647925071</v>
      </c>
      <c r="AP213" s="73" t="s">
        <v>35</v>
      </c>
      <c r="AQ213" s="206">
        <f>AJ213+AP234</f>
        <v>1810</v>
      </c>
      <c r="AR213" s="23"/>
      <c r="AS213" s="187">
        <f t="shared" si="91"/>
        <v>5751</v>
      </c>
      <c r="AT213" s="179">
        <f t="shared" si="92"/>
        <v>62.5</v>
      </c>
      <c r="AV213" s="70">
        <f t="shared" si="93"/>
        <v>8.2741020022923308</v>
      </c>
      <c r="AW213" s="73" t="s">
        <v>35</v>
      </c>
      <c r="AX213" s="206">
        <f>AQ213+AW234</f>
        <v>2080</v>
      </c>
      <c r="AY213" s="23"/>
      <c r="AZ213" s="187">
        <f t="shared" si="94"/>
        <v>5746</v>
      </c>
      <c r="BA213" s="179">
        <f t="shared" si="95"/>
        <v>65.025000000000006</v>
      </c>
      <c r="BC213" s="70">
        <f t="shared" si="96"/>
        <v>8.2027563816556377</v>
      </c>
      <c r="BD213" s="73" t="s">
        <v>35</v>
      </c>
      <c r="BE213" s="206">
        <f>AX213+BD234</f>
        <v>2350</v>
      </c>
      <c r="BF213" s="23"/>
      <c r="BG213" s="187">
        <f t="shared" si="97"/>
        <v>5741</v>
      </c>
      <c r="BH213" s="179">
        <f t="shared" si="98"/>
        <v>67.599999999999994</v>
      </c>
      <c r="BJ213" s="70">
        <f t="shared" si="99"/>
        <v>8.1259268027078857</v>
      </c>
      <c r="BK213" s="73" t="s">
        <v>35</v>
      </c>
      <c r="BL213" s="206">
        <f>BE213+BK234</f>
        <v>2620</v>
      </c>
      <c r="BM213" s="23"/>
      <c r="BN213" s="187">
        <f t="shared" si="100"/>
        <v>5734</v>
      </c>
      <c r="BO213" s="179">
        <f t="shared" si="101"/>
        <v>71.289000000000001</v>
      </c>
      <c r="BQ213" s="70">
        <f t="shared" si="102"/>
        <v>8.0426994968976366</v>
      </c>
      <c r="BR213" s="73" t="s">
        <v>35</v>
      </c>
      <c r="BS213" s="206">
        <f>BL213+BR234</f>
        <v>2890</v>
      </c>
      <c r="BT213" s="23"/>
      <c r="BU213" s="187">
        <f t="shared" si="103"/>
        <v>5726</v>
      </c>
      <c r="BV213" s="179">
        <f t="shared" si="104"/>
        <v>75.625</v>
      </c>
      <c r="BX213" s="70">
        <f t="shared" si="105"/>
        <v>7.9519113818541882</v>
      </c>
      <c r="BY213" s="73" t="s">
        <v>35</v>
      </c>
      <c r="BZ213" s="206">
        <f>BS213+BY234</f>
        <v>3160</v>
      </c>
      <c r="CA213" s="23"/>
      <c r="CB213" s="187">
        <f t="shared" si="106"/>
        <v>5716</v>
      </c>
      <c r="CC213" s="179">
        <f t="shared" si="107"/>
        <v>81.224999999999994</v>
      </c>
      <c r="CE213" s="70">
        <f t="shared" si="108"/>
        <v>7.8520502072658891</v>
      </c>
      <c r="CF213" s="73" t="s">
        <v>35</v>
      </c>
      <c r="CG213" s="206">
        <f>BZ213+CF234</f>
        <v>3430</v>
      </c>
      <c r="CH213" s="23"/>
      <c r="CI213" s="187">
        <f t="shared" si="109"/>
        <v>5703</v>
      </c>
      <c r="CJ213" s="179">
        <f t="shared" si="110"/>
        <v>88.804000000000002</v>
      </c>
      <c r="CL213" s="70">
        <f t="shared" si="111"/>
        <v>7.741099090035366</v>
      </c>
      <c r="CM213" s="73" t="s">
        <v>35</v>
      </c>
      <c r="CN213" s="206">
        <f>CG213+CM234</f>
        <v>3700</v>
      </c>
      <c r="CO213" s="23"/>
      <c r="CP213" s="187">
        <f t="shared" si="112"/>
        <v>5685</v>
      </c>
      <c r="CQ213" s="179">
        <f t="shared" si="113"/>
        <v>99.855999999999995</v>
      </c>
      <c r="CS213" s="70">
        <f t="shared" si="114"/>
        <v>7.616283561580385</v>
      </c>
      <c r="CT213" s="73" t="s">
        <v>35</v>
      </c>
      <c r="CU213" s="206">
        <f>CN213+CT234</f>
        <v>3970</v>
      </c>
      <c r="CV213" s="23"/>
      <c r="CW213" s="187">
        <f t="shared" si="115"/>
        <v>5657</v>
      </c>
      <c r="CX213" s="179">
        <f t="shared" si="116"/>
        <v>118.336</v>
      </c>
      <c r="CZ213" s="70">
        <f t="shared" si="117"/>
        <v>7.4736371084962059</v>
      </c>
      <c r="DA213" s="73" t="s">
        <v>35</v>
      </c>
      <c r="DB213" s="206">
        <f>CU213+DA234</f>
        <v>4240</v>
      </c>
      <c r="DC213" s="23"/>
      <c r="DD213" s="187">
        <f t="shared" si="118"/>
        <v>5607</v>
      </c>
      <c r="DE213" s="179">
        <f t="shared" si="119"/>
        <v>155.23599999999999</v>
      </c>
    </row>
    <row r="214" spans="1:109" ht="15" customHeight="1">
      <c r="A214" s="21">
        <f t="shared" si="72"/>
        <v>1998</v>
      </c>
      <c r="B214" s="176">
        <f t="shared" si="72"/>
        <v>5912</v>
      </c>
      <c r="C214" s="69">
        <f t="shared" si="73"/>
        <v>8.6847394626280376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-0.16497991765818604</v>
      </c>
      <c r="H214" s="23"/>
      <c r="I214" s="179">
        <f t="shared" si="75"/>
        <v>5561</v>
      </c>
      <c r="J214" s="180">
        <f t="shared" si="76"/>
        <v>5.9370771312584569</v>
      </c>
      <c r="K214" s="179">
        <f t="shared" si="77"/>
        <v>123.20099999999999</v>
      </c>
      <c r="M214" s="70">
        <f t="shared" si="78"/>
        <v>8.6847394626280376</v>
      </c>
      <c r="N214" s="73" t="s">
        <v>30</v>
      </c>
      <c r="O214" s="44">
        <f>INDEX(LINEST(M210:M229,$E210:$E229),1)</f>
        <v>-0.16497991765818604</v>
      </c>
      <c r="P214" s="23"/>
      <c r="Q214" s="187">
        <f t="shared" si="79"/>
        <v>5561</v>
      </c>
      <c r="R214" s="179">
        <f t="shared" si="80"/>
        <v>123.20099999999999</v>
      </c>
      <c r="T214" s="70">
        <f t="shared" si="81"/>
        <v>8.4994364698269784</v>
      </c>
      <c r="U214" s="73" t="s">
        <v>30</v>
      </c>
      <c r="V214" s="44">
        <f>INDEX(LINEST(T210:T229,$E210:$E229),1)</f>
        <v>-0.20359725288921462</v>
      </c>
      <c r="W214" s="23"/>
      <c r="X214" s="187">
        <f t="shared" si="82"/>
        <v>5550</v>
      </c>
      <c r="Y214" s="179">
        <f t="shared" si="83"/>
        <v>131.04400000000001</v>
      </c>
      <c r="AA214" s="70">
        <f t="shared" si="84"/>
        <v>8.4429005868343818</v>
      </c>
      <c r="AB214" s="73" t="s">
        <v>30</v>
      </c>
      <c r="AC214" s="44">
        <f>INDEX(LINEST(AA210:AA229,$E210:$E229),1)</f>
        <v>-0.21739430724688177</v>
      </c>
      <c r="AD214" s="23"/>
      <c r="AE214" s="187">
        <f t="shared" si="85"/>
        <v>5546</v>
      </c>
      <c r="AF214" s="179">
        <f t="shared" si="86"/>
        <v>133.95599999999999</v>
      </c>
      <c r="AH214" s="70">
        <f t="shared" si="87"/>
        <v>8.3829758492964288</v>
      </c>
      <c r="AI214" s="73" t="s">
        <v>30</v>
      </c>
      <c r="AJ214" s="44">
        <f>INDEX(LINEST(AH210:AH229,$E210:$E229),1)</f>
        <v>-0.23324030562305748</v>
      </c>
      <c r="AK214" s="23"/>
      <c r="AL214" s="187">
        <f t="shared" si="88"/>
        <v>5541</v>
      </c>
      <c r="AM214" s="179">
        <f t="shared" si="89"/>
        <v>137.64099999999999</v>
      </c>
      <c r="AO214" s="70">
        <f t="shared" si="90"/>
        <v>8.3192299386323256</v>
      </c>
      <c r="AP214" s="73" t="s">
        <v>30</v>
      </c>
      <c r="AQ214" s="44">
        <f>INDEX(LINEST(AO210:AO229,$E210:$E229),1)</f>
        <v>-0.25164031982675222</v>
      </c>
      <c r="AR214" s="23"/>
      <c r="AS214" s="187">
        <f t="shared" si="91"/>
        <v>5536</v>
      </c>
      <c r="AT214" s="179">
        <f t="shared" si="92"/>
        <v>141.376</v>
      </c>
      <c r="AV214" s="70">
        <f t="shared" si="93"/>
        <v>8.2511421390907511</v>
      </c>
      <c r="AW214" s="73" t="s">
        <v>30</v>
      </c>
      <c r="AX214" s="44">
        <f>INDEX(LINEST(AV210:AV229,$E210:$E229),1)</f>
        <v>-0.27328528457716178</v>
      </c>
      <c r="AY214" s="23"/>
      <c r="AZ214" s="187">
        <f t="shared" si="94"/>
        <v>5529</v>
      </c>
      <c r="BA214" s="179">
        <f t="shared" si="95"/>
        <v>146.68899999999999</v>
      </c>
      <c r="BC214" s="70">
        <f t="shared" si="96"/>
        <v>8.1780774638496077</v>
      </c>
      <c r="BD214" s="73" t="s">
        <v>30</v>
      </c>
      <c r="BE214" s="44">
        <f>INDEX(LINEST(BC210:BC229,$E210:$E229),1)</f>
        <v>-0.2991490873867384</v>
      </c>
      <c r="BF214" s="23"/>
      <c r="BG214" s="187">
        <f t="shared" si="97"/>
        <v>5522</v>
      </c>
      <c r="BH214" s="179">
        <f t="shared" si="98"/>
        <v>152.1</v>
      </c>
      <c r="BJ214" s="70">
        <f t="shared" si="99"/>
        <v>8.0992505617969606</v>
      </c>
      <c r="BK214" s="73" t="s">
        <v>30</v>
      </c>
      <c r="BL214" s="44">
        <f>INDEX(LINEST(BJ210:BJ229,$E210:$E229),1)</f>
        <v>-0.33065600105809811</v>
      </c>
      <c r="BM214" s="23"/>
      <c r="BN214" s="187">
        <f t="shared" si="100"/>
        <v>5513</v>
      </c>
      <c r="BO214" s="179">
        <f t="shared" si="101"/>
        <v>159.20099999999999</v>
      </c>
      <c r="BQ214" s="70">
        <f t="shared" si="102"/>
        <v>8.0136741428326843</v>
      </c>
      <c r="BR214" s="73" t="s">
        <v>30</v>
      </c>
      <c r="BS214" s="44">
        <f>INDEX(LINEST(BQ210:BQ229,$E210:$E229),1)</f>
        <v>-0.36998876445550777</v>
      </c>
      <c r="BT214" s="23"/>
      <c r="BU214" s="187">
        <f t="shared" si="103"/>
        <v>5502</v>
      </c>
      <c r="BV214" s="179">
        <f t="shared" si="104"/>
        <v>168.1</v>
      </c>
      <c r="BX214" s="70">
        <f t="shared" si="105"/>
        <v>7.9200831990532343</v>
      </c>
      <c r="BY214" s="73" t="s">
        <v>30</v>
      </c>
      <c r="BZ214" s="44">
        <f>INDEX(LINEST(BX210:BX229,$E210:$E229),1)</f>
        <v>-0.42070558291535115</v>
      </c>
      <c r="CA214" s="23"/>
      <c r="CB214" s="187">
        <f t="shared" si="106"/>
        <v>5487</v>
      </c>
      <c r="CC214" s="179">
        <f t="shared" si="107"/>
        <v>180.625</v>
      </c>
      <c r="CE214" s="70">
        <f t="shared" si="108"/>
        <v>7.8168199657645525</v>
      </c>
      <c r="CF214" s="73" t="s">
        <v>30</v>
      </c>
      <c r="CG214" s="44">
        <f>INDEX(LINEST(CE210:CE229,$E210:$E229),1)</f>
        <v>-0.48912846432412876</v>
      </c>
      <c r="CH214" s="23"/>
      <c r="CI214" s="187">
        <f t="shared" si="109"/>
        <v>5468</v>
      </c>
      <c r="CJ214" s="179">
        <f t="shared" si="110"/>
        <v>197.136</v>
      </c>
      <c r="CL214" s="70">
        <f t="shared" si="111"/>
        <v>7.7016523626422257</v>
      </c>
      <c r="CM214" s="73" t="s">
        <v>30</v>
      </c>
      <c r="CN214" s="44">
        <f>INDEX(LINEST(CL210:CL229,$E210:$E229),1)</f>
        <v>-0.58805765708857594</v>
      </c>
      <c r="CO214" s="23"/>
      <c r="CP214" s="187">
        <f t="shared" si="112"/>
        <v>5441</v>
      </c>
      <c r="CQ214" s="179">
        <f t="shared" si="113"/>
        <v>221.84100000000001</v>
      </c>
      <c r="CS214" s="70">
        <f t="shared" si="114"/>
        <v>7.5714736488512706</v>
      </c>
      <c r="CT214" s="73" t="s">
        <v>30</v>
      </c>
      <c r="CU214" s="44">
        <f>INDEX(LINEST(CS210:CS229,$E210:$E229),1)</f>
        <v>-0.75013893766992001</v>
      </c>
      <c r="CV214" s="23"/>
      <c r="CW214" s="187">
        <f t="shared" si="115"/>
        <v>5397</v>
      </c>
      <c r="CX214" s="179">
        <f t="shared" si="116"/>
        <v>265.22500000000002</v>
      </c>
      <c r="CZ214" s="70">
        <f t="shared" si="117"/>
        <v>7.4217757936446471</v>
      </c>
      <c r="DA214" s="73" t="s">
        <v>30</v>
      </c>
      <c r="DB214" s="44">
        <f>INDEX(LINEST(CZ210:CZ229,$E210:$E229),1)</f>
        <v>-1.1336761805129631</v>
      </c>
      <c r="DC214" s="23"/>
      <c r="DD214" s="187">
        <f t="shared" si="118"/>
        <v>5301</v>
      </c>
      <c r="DE214" s="179">
        <f t="shared" si="119"/>
        <v>373.32100000000003</v>
      </c>
    </row>
    <row r="215" spans="1:109" ht="15" customHeight="1">
      <c r="A215" s="21">
        <f t="shared" si="72"/>
        <v>1999</v>
      </c>
      <c r="B215" s="176">
        <f t="shared" si="72"/>
        <v>5729</v>
      </c>
      <c r="C215" s="69">
        <f t="shared" si="73"/>
        <v>8.6532962744085786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8.8890447669006374</v>
      </c>
      <c r="H215" s="74" t="s">
        <v>46</v>
      </c>
      <c r="I215" s="179">
        <f t="shared" si="75"/>
        <v>5396</v>
      </c>
      <c r="J215" s="180">
        <f t="shared" si="76"/>
        <v>5.8125327282248209</v>
      </c>
      <c r="K215" s="179">
        <f t="shared" si="77"/>
        <v>110.889</v>
      </c>
      <c r="M215" s="70">
        <f t="shared" si="78"/>
        <v>8.6532962744085786</v>
      </c>
      <c r="N215" s="73" t="s">
        <v>25</v>
      </c>
      <c r="O215" s="44">
        <f>INDEX(LINEST(M210:M229,$E210:$E229),2)</f>
        <v>8.8890447669006374</v>
      </c>
      <c r="P215" s="74" t="s">
        <v>46</v>
      </c>
      <c r="Q215" s="187">
        <f t="shared" si="79"/>
        <v>5396</v>
      </c>
      <c r="R215" s="179">
        <f t="shared" si="80"/>
        <v>110.889</v>
      </c>
      <c r="T215" s="70">
        <f t="shared" si="81"/>
        <v>8.4614690426438752</v>
      </c>
      <c r="U215" s="73" t="s">
        <v>25</v>
      </c>
      <c r="V215" s="44">
        <f>INDEX(LINEST(T210:T229,$E210:$E229),2)</f>
        <v>8.7504706050301593</v>
      </c>
      <c r="W215" s="74" t="s">
        <v>46</v>
      </c>
      <c r="X215" s="187">
        <f t="shared" si="82"/>
        <v>5384</v>
      </c>
      <c r="Y215" s="179">
        <f t="shared" si="83"/>
        <v>119.02500000000001</v>
      </c>
      <c r="AA215" s="70">
        <f t="shared" si="84"/>
        <v>8.4026798046274767</v>
      </c>
      <c r="AB215" s="73" t="s">
        <v>25</v>
      </c>
      <c r="AC215" s="44">
        <f>INDEX(LINEST(AA210:AA229,$E210:$E229),2)</f>
        <v>8.710553704687932</v>
      </c>
      <c r="AD215" s="74" t="s">
        <v>46</v>
      </c>
      <c r="AE215" s="187">
        <f t="shared" si="85"/>
        <v>5379</v>
      </c>
      <c r="AF215" s="179">
        <f t="shared" si="86"/>
        <v>122.5</v>
      </c>
      <c r="AH215" s="70">
        <f t="shared" si="87"/>
        <v>8.3402173209470352</v>
      </c>
      <c r="AI215" s="73" t="s">
        <v>25</v>
      </c>
      <c r="AJ215" s="44">
        <f>INDEX(LINEST(AH210:AH229,$E210:$E229),2)</f>
        <v>8.6696711650004232</v>
      </c>
      <c r="AK215" s="74" t="s">
        <v>46</v>
      </c>
      <c r="AL215" s="187">
        <f t="shared" si="88"/>
        <v>5374</v>
      </c>
      <c r="AM215" s="179">
        <f t="shared" si="89"/>
        <v>126.02500000000001</v>
      </c>
      <c r="AO215" s="70">
        <f t="shared" si="90"/>
        <v>8.2735917981996323</v>
      </c>
      <c r="AP215" s="73" t="s">
        <v>25</v>
      </c>
      <c r="AQ215" s="44">
        <f>INDEX(LINEST(AO210:AO229,$E210:$E229),2)</f>
        <v>8.6279807750403172</v>
      </c>
      <c r="AR215" s="74" t="s">
        <v>46</v>
      </c>
      <c r="AS215" s="187">
        <f t="shared" si="91"/>
        <v>5369</v>
      </c>
      <c r="AT215" s="179">
        <f t="shared" si="92"/>
        <v>129.6</v>
      </c>
      <c r="AV215" s="70">
        <f t="shared" si="93"/>
        <v>8.2022084364364485</v>
      </c>
      <c r="AW215" s="73" t="s">
        <v>25</v>
      </c>
      <c r="AX215" s="44">
        <f>INDEX(LINEST(AV210:AV229,$E210:$E229),2)</f>
        <v>8.5857679379329213</v>
      </c>
      <c r="AY215" s="74" t="s">
        <v>46</v>
      </c>
      <c r="AZ215" s="187">
        <f t="shared" si="94"/>
        <v>5362</v>
      </c>
      <c r="BA215" s="179">
        <f t="shared" si="95"/>
        <v>134.68899999999999</v>
      </c>
      <c r="BC215" s="70">
        <f t="shared" si="96"/>
        <v>8.1253350867142906</v>
      </c>
      <c r="BD215" s="73" t="s">
        <v>25</v>
      </c>
      <c r="BE215" s="44">
        <f>INDEX(LINEST(BC210:BC229,$E210:$E229),2)</f>
        <v>8.5435328334645515</v>
      </c>
      <c r="BF215" s="74" t="s">
        <v>46</v>
      </c>
      <c r="BG215" s="187">
        <f t="shared" si="97"/>
        <v>5353</v>
      </c>
      <c r="BH215" s="179">
        <f t="shared" si="98"/>
        <v>141.376</v>
      </c>
      <c r="BJ215" s="70">
        <f t="shared" si="99"/>
        <v>8.0420564100587537</v>
      </c>
      <c r="BK215" s="73" t="s">
        <v>25</v>
      </c>
      <c r="BL215" s="44">
        <f>INDEX(LINEST(BJ210:BJ229,$E210:$E229),2)</f>
        <v>8.5021499383964763</v>
      </c>
      <c r="BM215" s="74" t="s">
        <v>46</v>
      </c>
      <c r="BN215" s="187">
        <f t="shared" si="100"/>
        <v>5344</v>
      </c>
      <c r="BO215" s="179">
        <f t="shared" si="101"/>
        <v>148.22499999999999</v>
      </c>
      <c r="BQ215" s="70">
        <f t="shared" si="102"/>
        <v>7.9512071564729716</v>
      </c>
      <c r="BR215" s="73" t="s">
        <v>25</v>
      </c>
      <c r="BS215" s="44">
        <f>INDEX(LINEST(BQ210:BQ229,$E210:$E229),2)</f>
        <v>8.4631783149886388</v>
      </c>
      <c r="BT215" s="74" t="s">
        <v>46</v>
      </c>
      <c r="BU215" s="187">
        <f t="shared" si="103"/>
        <v>5331</v>
      </c>
      <c r="BV215" s="179">
        <f t="shared" si="104"/>
        <v>158.404</v>
      </c>
      <c r="BX215" s="70">
        <f t="shared" si="105"/>
        <v>7.8512719971098832</v>
      </c>
      <c r="BY215" s="73" t="s">
        <v>25</v>
      </c>
      <c r="BZ215" s="44">
        <f>INDEX(LINEST(BX210:BX229,$E210:$E229),2)</f>
        <v>8.4295162874146072</v>
      </c>
      <c r="CA215" s="74" t="s">
        <v>46</v>
      </c>
      <c r="CB215" s="187">
        <f t="shared" si="106"/>
        <v>5315</v>
      </c>
      <c r="CC215" s="179">
        <f t="shared" si="107"/>
        <v>171.39599999999999</v>
      </c>
      <c r="CE215" s="70">
        <f t="shared" si="108"/>
        <v>7.7402295247631816</v>
      </c>
      <c r="CF215" s="73" t="s">
        <v>25</v>
      </c>
      <c r="CG215" s="44">
        <f>INDEX(LINEST(CE210:CE229,$E210:$E229),2)</f>
        <v>8.4069489356717568</v>
      </c>
      <c r="CH215" s="74" t="s">
        <v>46</v>
      </c>
      <c r="CI215" s="187">
        <f t="shared" si="109"/>
        <v>5294</v>
      </c>
      <c r="CJ215" s="179">
        <f t="shared" si="110"/>
        <v>189.22499999999999</v>
      </c>
      <c r="CL215" s="70">
        <f t="shared" si="111"/>
        <v>7.6152983398258147</v>
      </c>
      <c r="CM215" s="73" t="s">
        <v>25</v>
      </c>
      <c r="CN215" s="44">
        <f>INDEX(LINEST(CL210:CL229,$E210:$E229),2)</f>
        <v>8.4084885636133162</v>
      </c>
      <c r="CO215" s="74" t="s">
        <v>46</v>
      </c>
      <c r="CP215" s="187">
        <f t="shared" si="112"/>
        <v>5264</v>
      </c>
      <c r="CQ215" s="179">
        <f t="shared" si="113"/>
        <v>216.22499999999999</v>
      </c>
      <c r="CS215" s="70">
        <f t="shared" si="114"/>
        <v>7.472500744737558</v>
      </c>
      <c r="CT215" s="73" t="s">
        <v>25</v>
      </c>
      <c r="CU215" s="44">
        <f>INDEX(LINEST(CS210:CS229,$E210:$E229),2)</f>
        <v>8.4707496354542631</v>
      </c>
      <c r="CV215" s="74" t="s">
        <v>46</v>
      </c>
      <c r="CW215" s="187">
        <f t="shared" si="115"/>
        <v>5215</v>
      </c>
      <c r="CX215" s="179">
        <f t="shared" si="116"/>
        <v>264.19600000000003</v>
      </c>
      <c r="CZ215" s="70">
        <f t="shared" si="117"/>
        <v>7.3058600326840093</v>
      </c>
      <c r="DA215" s="73" t="s">
        <v>25</v>
      </c>
      <c r="DB215" s="44">
        <f>INDEX(LINEST(CZ210:CZ229,$E210:$E229),2)</f>
        <v>8.7916356817586774</v>
      </c>
      <c r="DC215" s="74" t="s">
        <v>46</v>
      </c>
      <c r="DD215" s="187">
        <f t="shared" si="118"/>
        <v>5103</v>
      </c>
      <c r="DE215" s="179">
        <f t="shared" si="119"/>
        <v>391.87599999999998</v>
      </c>
    </row>
    <row r="216" spans="1:109" ht="15" customHeight="1">
      <c r="A216" s="21">
        <f t="shared" si="72"/>
        <v>2000</v>
      </c>
      <c r="B216" s="176">
        <f t="shared" si="72"/>
        <v>5489</v>
      </c>
      <c r="C216" s="69">
        <f t="shared" si="73"/>
        <v>8.6105013685498886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7252.088438867052</v>
      </c>
      <c r="I216" s="179">
        <f t="shared" si="75"/>
        <v>5261</v>
      </c>
      <c r="J216" s="180">
        <f t="shared" si="76"/>
        <v>4.153762069593733</v>
      </c>
      <c r="K216" s="179">
        <f t="shared" si="77"/>
        <v>51.984000000000002</v>
      </c>
      <c r="M216" s="70">
        <f t="shared" si="78"/>
        <v>8.6105013685498886</v>
      </c>
      <c r="N216" s="73" t="s">
        <v>29</v>
      </c>
      <c r="O216" s="75">
        <f>EXP(O215)</f>
        <v>7252.088438867052</v>
      </c>
      <c r="Q216" s="187">
        <f t="shared" si="79"/>
        <v>5261</v>
      </c>
      <c r="R216" s="179">
        <f t="shared" si="80"/>
        <v>51.984000000000002</v>
      </c>
      <c r="T216" s="70">
        <f t="shared" si="81"/>
        <v>8.4093852387819314</v>
      </c>
      <c r="U216" s="73" t="s">
        <v>29</v>
      </c>
      <c r="V216" s="75">
        <f>EXP(V215)</f>
        <v>6313.6586485772814</v>
      </c>
      <c r="X216" s="187">
        <f t="shared" si="82"/>
        <v>5248</v>
      </c>
      <c r="Y216" s="179">
        <f t="shared" si="83"/>
        <v>58.081000000000003</v>
      </c>
      <c r="AA216" s="70">
        <f t="shared" si="84"/>
        <v>8.3473534121243382</v>
      </c>
      <c r="AB216" s="73" t="s">
        <v>29</v>
      </c>
      <c r="AC216" s="75">
        <f>EXP(AC215)</f>
        <v>6066.600663458722</v>
      </c>
      <c r="AE216" s="187">
        <f t="shared" si="85"/>
        <v>5244</v>
      </c>
      <c r="AF216" s="179">
        <f t="shared" si="86"/>
        <v>60.024999999999999</v>
      </c>
      <c r="AH216" s="70">
        <f t="shared" si="87"/>
        <v>8.2812176612866502</v>
      </c>
      <c r="AI216" s="73" t="s">
        <v>29</v>
      </c>
      <c r="AJ216" s="75">
        <f>EXP(AJ215)</f>
        <v>5823.584036376853</v>
      </c>
      <c r="AL216" s="187">
        <f t="shared" si="88"/>
        <v>5239</v>
      </c>
      <c r="AM216" s="179">
        <f t="shared" si="89"/>
        <v>62.5</v>
      </c>
      <c r="AO216" s="70">
        <f t="shared" si="90"/>
        <v>8.210396255104774</v>
      </c>
      <c r="AP216" s="73" t="s">
        <v>29</v>
      </c>
      <c r="AQ216" s="75">
        <f>EXP(AQ215)</f>
        <v>5585.7878954245862</v>
      </c>
      <c r="AS216" s="187">
        <f t="shared" si="91"/>
        <v>5233</v>
      </c>
      <c r="AT216" s="179">
        <f t="shared" si="92"/>
        <v>65.536000000000001</v>
      </c>
      <c r="AV216" s="70">
        <f t="shared" si="93"/>
        <v>8.1341742721379031</v>
      </c>
      <c r="AW216" s="73" t="s">
        <v>29</v>
      </c>
      <c r="AX216" s="75">
        <f>EXP(AX215)</f>
        <v>5354.9033701703338</v>
      </c>
      <c r="AZ216" s="187">
        <f t="shared" si="94"/>
        <v>5226</v>
      </c>
      <c r="BA216" s="179">
        <f t="shared" si="95"/>
        <v>69.168999999999997</v>
      </c>
      <c r="BC216" s="70">
        <f t="shared" si="96"/>
        <v>8.0516595568419529</v>
      </c>
      <c r="BD216" s="73" t="s">
        <v>29</v>
      </c>
      <c r="BE216" s="75">
        <f>EXP(BE215)</f>
        <v>5133.4479810990806</v>
      </c>
      <c r="BG216" s="187">
        <f t="shared" si="97"/>
        <v>5218</v>
      </c>
      <c r="BH216" s="179">
        <f t="shared" si="98"/>
        <v>73.441000000000003</v>
      </c>
      <c r="BJ216" s="70">
        <f t="shared" si="99"/>
        <v>7.9617188159813645</v>
      </c>
      <c r="BK216" s="73" t="s">
        <v>29</v>
      </c>
      <c r="BL216" s="75">
        <f>EXP(BL215)</f>
        <v>4925.3466572917205</v>
      </c>
      <c r="BN216" s="187">
        <f t="shared" si="100"/>
        <v>5208</v>
      </c>
      <c r="BO216" s="179">
        <f t="shared" si="101"/>
        <v>78.960999999999999</v>
      </c>
      <c r="BQ216" s="70">
        <f t="shared" si="102"/>
        <v>7.8628820346414905</v>
      </c>
      <c r="BR216" s="73" t="s">
        <v>29</v>
      </c>
      <c r="BS216" s="75">
        <f>EXP(BS215)</f>
        <v>4737.0900610074905</v>
      </c>
      <c r="BU216" s="187">
        <f t="shared" si="103"/>
        <v>5196</v>
      </c>
      <c r="BV216" s="179">
        <f t="shared" si="104"/>
        <v>85.849000000000004</v>
      </c>
      <c r="BX216" s="70">
        <f t="shared" si="105"/>
        <v>7.7531942698843412</v>
      </c>
      <c r="BY216" s="73" t="s">
        <v>29</v>
      </c>
      <c r="BZ216" s="75">
        <f>EXP(BZ215)</f>
        <v>4580.2840160090736</v>
      </c>
      <c r="CB216" s="187">
        <f t="shared" si="106"/>
        <v>5180</v>
      </c>
      <c r="CC216" s="179">
        <f t="shared" si="107"/>
        <v>95.480999999999995</v>
      </c>
      <c r="CE216" s="70">
        <f t="shared" si="108"/>
        <v>7.6299757070277892</v>
      </c>
      <c r="CF216" s="73" t="s">
        <v>29</v>
      </c>
      <c r="CG216" s="75">
        <f>EXP(CG215)</f>
        <v>4478.0767469191296</v>
      </c>
      <c r="CI216" s="187">
        <f t="shared" si="109"/>
        <v>5159</v>
      </c>
      <c r="CJ216" s="179">
        <f t="shared" si="110"/>
        <v>108.9</v>
      </c>
      <c r="CL216" s="70">
        <f t="shared" si="111"/>
        <v>7.4894120835087188</v>
      </c>
      <c r="CM216" s="73" t="s">
        <v>29</v>
      </c>
      <c r="CN216" s="75">
        <f>EXP(CN215)</f>
        <v>4484.9766292659733</v>
      </c>
      <c r="CP216" s="187">
        <f t="shared" si="112"/>
        <v>5128</v>
      </c>
      <c r="CQ216" s="179">
        <f t="shared" si="113"/>
        <v>130.321</v>
      </c>
      <c r="CS216" s="70">
        <f t="shared" si="114"/>
        <v>7.3258075025957732</v>
      </c>
      <c r="CT216" s="73" t="s">
        <v>29</v>
      </c>
      <c r="CU216" s="75">
        <f>EXP(CU215)</f>
        <v>4773.0922078447065</v>
      </c>
      <c r="CW216" s="187">
        <f t="shared" si="115"/>
        <v>5079</v>
      </c>
      <c r="CX216" s="179">
        <f t="shared" si="116"/>
        <v>168.1</v>
      </c>
      <c r="CZ216" s="70">
        <f t="shared" si="117"/>
        <v>7.1300985101255776</v>
      </c>
      <c r="DA216" s="73" t="s">
        <v>29</v>
      </c>
      <c r="DB216" s="75">
        <f>EXP(DB215)</f>
        <v>6578.9845043198075</v>
      </c>
      <c r="DD216" s="187">
        <f t="shared" si="118"/>
        <v>4965</v>
      </c>
      <c r="DE216" s="179">
        <f t="shared" si="119"/>
        <v>274.57600000000002</v>
      </c>
    </row>
    <row r="217" spans="1:109" ht="15" customHeight="1">
      <c r="A217" s="21">
        <f t="shared" si="72"/>
        <v>2001</v>
      </c>
      <c r="B217" s="176">
        <f t="shared" si="72"/>
        <v>5353</v>
      </c>
      <c r="C217" s="69">
        <f t="shared" si="73"/>
        <v>8.5854124303933812</v>
      </c>
      <c r="D217" s="22">
        <v>8</v>
      </c>
      <c r="E217" s="71">
        <f t="shared" si="74"/>
        <v>2.0794415416798357</v>
      </c>
      <c r="H217" s="23"/>
      <c r="I217" s="179">
        <f t="shared" si="75"/>
        <v>5146</v>
      </c>
      <c r="J217" s="180">
        <f t="shared" si="76"/>
        <v>3.8669904726321689</v>
      </c>
      <c r="K217" s="179">
        <f t="shared" si="77"/>
        <v>42.848999999999997</v>
      </c>
      <c r="M217" s="70">
        <f t="shared" si="78"/>
        <v>8.5854124303933812</v>
      </c>
      <c r="P217" s="23"/>
      <c r="Q217" s="187">
        <f t="shared" si="79"/>
        <v>5146</v>
      </c>
      <c r="R217" s="179">
        <f t="shared" si="80"/>
        <v>42.848999999999997</v>
      </c>
      <c r="T217" s="70">
        <f t="shared" si="81"/>
        <v>8.3786205415522979</v>
      </c>
      <c r="W217" s="23"/>
      <c r="X217" s="187">
        <f t="shared" si="82"/>
        <v>5134</v>
      </c>
      <c r="Y217" s="179">
        <f t="shared" si="83"/>
        <v>47.960999999999999</v>
      </c>
      <c r="AA217" s="70">
        <f t="shared" si="84"/>
        <v>8.314587291319576</v>
      </c>
      <c r="AD217" s="23"/>
      <c r="AE217" s="187">
        <f t="shared" si="85"/>
        <v>5130</v>
      </c>
      <c r="AF217" s="179">
        <f t="shared" si="86"/>
        <v>49.728999999999999</v>
      </c>
      <c r="AH217" s="70">
        <f t="shared" si="87"/>
        <v>8.2461715598575633</v>
      </c>
      <c r="AK217" s="23"/>
      <c r="AL217" s="187">
        <f t="shared" si="88"/>
        <v>5126</v>
      </c>
      <c r="AM217" s="179">
        <f t="shared" si="89"/>
        <v>51.529000000000003</v>
      </c>
      <c r="AO217" s="70">
        <f t="shared" si="90"/>
        <v>8.1727291048654713</v>
      </c>
      <c r="AR217" s="23"/>
      <c r="AS217" s="187">
        <f t="shared" si="91"/>
        <v>5120</v>
      </c>
      <c r="AT217" s="179">
        <f t="shared" si="92"/>
        <v>54.289000000000001</v>
      </c>
      <c r="AV217" s="70">
        <f t="shared" si="93"/>
        <v>8.0934622745011797</v>
      </c>
      <c r="AY217" s="23"/>
      <c r="AZ217" s="187">
        <f t="shared" si="94"/>
        <v>5114</v>
      </c>
      <c r="BA217" s="179">
        <f t="shared" si="95"/>
        <v>57.121000000000002</v>
      </c>
      <c r="BC217" s="70">
        <f t="shared" si="96"/>
        <v>8.0073670679833295</v>
      </c>
      <c r="BF217" s="23"/>
      <c r="BG217" s="187">
        <f t="shared" si="97"/>
        <v>5106</v>
      </c>
      <c r="BH217" s="179">
        <f t="shared" si="98"/>
        <v>61.009</v>
      </c>
      <c r="BJ217" s="70">
        <f t="shared" si="99"/>
        <v>7.9131551859280682</v>
      </c>
      <c r="BM217" s="23"/>
      <c r="BN217" s="187">
        <f t="shared" si="100"/>
        <v>5096</v>
      </c>
      <c r="BO217" s="179">
        <f t="shared" si="101"/>
        <v>66.049000000000007</v>
      </c>
      <c r="BQ217" s="70">
        <f t="shared" si="102"/>
        <v>7.8091353981205378</v>
      </c>
      <c r="BT217" s="23"/>
      <c r="BU217" s="187">
        <f t="shared" si="103"/>
        <v>5085</v>
      </c>
      <c r="BV217" s="179">
        <f t="shared" si="104"/>
        <v>71.823999999999998</v>
      </c>
      <c r="BX217" s="70">
        <f t="shared" si="105"/>
        <v>7.6930257484178881</v>
      </c>
      <c r="CA217" s="23"/>
      <c r="CB217" s="187">
        <f t="shared" si="106"/>
        <v>5070</v>
      </c>
      <c r="CC217" s="179">
        <f t="shared" si="107"/>
        <v>80.088999999999999</v>
      </c>
      <c r="CE217" s="70">
        <f t="shared" si="108"/>
        <v>7.5616417455887799</v>
      </c>
      <c r="CH217" s="23"/>
      <c r="CI217" s="187">
        <f t="shared" si="109"/>
        <v>5049</v>
      </c>
      <c r="CJ217" s="179">
        <f t="shared" si="110"/>
        <v>92.415999999999997</v>
      </c>
      <c r="CL217" s="70">
        <f t="shared" si="111"/>
        <v>7.410347097821024</v>
      </c>
      <c r="CO217" s="23"/>
      <c r="CP217" s="187">
        <f t="shared" si="112"/>
        <v>5020</v>
      </c>
      <c r="CQ217" s="179">
        <f t="shared" si="113"/>
        <v>110.889</v>
      </c>
      <c r="CS217" s="70">
        <f t="shared" si="114"/>
        <v>7.2320103316647586</v>
      </c>
      <c r="CV217" s="23"/>
      <c r="CW217" s="187">
        <f t="shared" si="115"/>
        <v>4973</v>
      </c>
      <c r="CX217" s="179">
        <f t="shared" si="116"/>
        <v>144.4</v>
      </c>
      <c r="CZ217" s="70">
        <f t="shared" si="117"/>
        <v>7.014814351275545</v>
      </c>
      <c r="DC217" s="23"/>
      <c r="DD217" s="187">
        <f t="shared" si="118"/>
        <v>4863</v>
      </c>
      <c r="DE217" s="179">
        <f t="shared" si="119"/>
        <v>240.1</v>
      </c>
    </row>
    <row r="218" spans="1:109" ht="15" customHeight="1">
      <c r="A218" s="21">
        <f t="shared" si="72"/>
        <v>2002</v>
      </c>
      <c r="B218" s="176">
        <f t="shared" si="72"/>
        <v>5190</v>
      </c>
      <c r="C218" s="69">
        <f t="shared" si="73"/>
        <v>8.5544889761599343</v>
      </c>
      <c r="D218" s="22">
        <v>9</v>
      </c>
      <c r="E218" s="71">
        <f t="shared" si="74"/>
        <v>2.1972245773362196</v>
      </c>
      <c r="I218" s="179">
        <f t="shared" si="75"/>
        <v>5047</v>
      </c>
      <c r="J218" s="180">
        <f t="shared" si="76"/>
        <v>2.7552986512524082</v>
      </c>
      <c r="K218" s="179">
        <f t="shared" si="77"/>
        <v>20.449000000000002</v>
      </c>
      <c r="M218" s="70">
        <f t="shared" si="78"/>
        <v>8.5544889761599343</v>
      </c>
      <c r="Q218" s="187">
        <f t="shared" si="79"/>
        <v>5047</v>
      </c>
      <c r="R218" s="179">
        <f t="shared" si="80"/>
        <v>20.449000000000002</v>
      </c>
      <c r="T218" s="70">
        <f t="shared" si="81"/>
        <v>8.3404560129161833</v>
      </c>
      <c r="X218" s="187">
        <f t="shared" si="82"/>
        <v>5036</v>
      </c>
      <c r="Y218" s="179">
        <f t="shared" si="83"/>
        <v>23.716000000000001</v>
      </c>
      <c r="AA218" s="70">
        <f t="shared" si="84"/>
        <v>8.2738469327845081</v>
      </c>
      <c r="AE218" s="187">
        <f t="shared" si="85"/>
        <v>5033</v>
      </c>
      <c r="AF218" s="179">
        <f t="shared" si="86"/>
        <v>24.649000000000001</v>
      </c>
      <c r="AH218" s="70">
        <f t="shared" si="87"/>
        <v>8.2024824465765374</v>
      </c>
      <c r="AL218" s="187">
        <f t="shared" si="88"/>
        <v>5028</v>
      </c>
      <c r="AM218" s="179">
        <f t="shared" si="89"/>
        <v>26.244</v>
      </c>
      <c r="AO218" s="70">
        <f t="shared" si="90"/>
        <v>8.1256309884770648</v>
      </c>
      <c r="AS218" s="187">
        <f t="shared" si="91"/>
        <v>5023</v>
      </c>
      <c r="AT218" s="179">
        <f t="shared" si="92"/>
        <v>27.888999999999999</v>
      </c>
      <c r="AV218" s="70">
        <f t="shared" si="93"/>
        <v>8.0423780051732798</v>
      </c>
      <c r="AZ218" s="187">
        <f t="shared" si="94"/>
        <v>5017</v>
      </c>
      <c r="BA218" s="179">
        <f t="shared" si="95"/>
        <v>29.928999999999998</v>
      </c>
      <c r="BC218" s="70">
        <f t="shared" si="96"/>
        <v>7.9515593311552522</v>
      </c>
      <c r="BG218" s="187">
        <f t="shared" si="97"/>
        <v>5010</v>
      </c>
      <c r="BH218" s="179">
        <f t="shared" si="98"/>
        <v>32.4</v>
      </c>
      <c r="BJ218" s="70">
        <f t="shared" si="99"/>
        <v>7.8516611778892651</v>
      </c>
      <c r="BN218" s="187">
        <f t="shared" si="100"/>
        <v>5002</v>
      </c>
      <c r="BO218" s="179">
        <f t="shared" si="101"/>
        <v>35.344000000000001</v>
      </c>
      <c r="BQ218" s="70">
        <f t="shared" si="102"/>
        <v>7.7406644019172415</v>
      </c>
      <c r="BU218" s="187">
        <f t="shared" si="103"/>
        <v>4991</v>
      </c>
      <c r="BV218" s="179">
        <f t="shared" si="104"/>
        <v>39.600999999999999</v>
      </c>
      <c r="BX218" s="70">
        <f t="shared" si="105"/>
        <v>7.6157910720358331</v>
      </c>
      <c r="CB218" s="187">
        <f t="shared" si="106"/>
        <v>4977</v>
      </c>
      <c r="CC218" s="179">
        <f t="shared" si="107"/>
        <v>45.369</v>
      </c>
      <c r="CE218" s="70">
        <f t="shared" si="108"/>
        <v>7.4730690880321973</v>
      </c>
      <c r="CI218" s="187">
        <f t="shared" si="109"/>
        <v>4959</v>
      </c>
      <c r="CJ218" s="179">
        <f t="shared" si="110"/>
        <v>53.360999999999997</v>
      </c>
      <c r="CL218" s="70">
        <f t="shared" si="111"/>
        <v>7.3065313989395051</v>
      </c>
      <c r="CP218" s="187">
        <f t="shared" si="112"/>
        <v>4932</v>
      </c>
      <c r="CQ218" s="179">
        <f t="shared" si="113"/>
        <v>66.563999999999993</v>
      </c>
      <c r="CS218" s="70">
        <f t="shared" si="114"/>
        <v>7.1066061377273027</v>
      </c>
      <c r="CW218" s="187">
        <f t="shared" si="115"/>
        <v>4888</v>
      </c>
      <c r="CX218" s="179">
        <f t="shared" si="116"/>
        <v>91.203999999999994</v>
      </c>
      <c r="CZ218" s="70">
        <f t="shared" si="117"/>
        <v>6.8564619845945867</v>
      </c>
      <c r="DD218" s="187">
        <f t="shared" si="118"/>
        <v>4785</v>
      </c>
      <c r="DE218" s="179">
        <f t="shared" si="119"/>
        <v>164.02500000000001</v>
      </c>
    </row>
    <row r="219" spans="1:109" ht="15" customHeight="1">
      <c r="A219" s="21">
        <f t="shared" si="72"/>
        <v>2003</v>
      </c>
      <c r="B219" s="176">
        <f t="shared" si="72"/>
        <v>5007</v>
      </c>
      <c r="C219" s="69">
        <f t="shared" si="73"/>
        <v>8.5185922123299456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0.90119615511902929</v>
      </c>
      <c r="I219" s="179">
        <f t="shared" si="75"/>
        <v>4960</v>
      </c>
      <c r="J219" s="180">
        <f t="shared" si="76"/>
        <v>0.93868583982424614</v>
      </c>
      <c r="K219" s="179">
        <f t="shared" si="77"/>
        <v>2.2090000000000001</v>
      </c>
      <c r="M219" s="70">
        <f t="shared" si="78"/>
        <v>8.5185922123299456</v>
      </c>
      <c r="N219" s="23" t="s">
        <v>36</v>
      </c>
      <c r="O219" s="44">
        <f>Q209</f>
        <v>0.90119615511902929</v>
      </c>
      <c r="Q219" s="187">
        <f t="shared" si="79"/>
        <v>4960</v>
      </c>
      <c r="R219" s="179">
        <f t="shared" si="80"/>
        <v>2.2090000000000001</v>
      </c>
      <c r="T219" s="70">
        <f t="shared" si="81"/>
        <v>8.2957981106361451</v>
      </c>
      <c r="U219" s="23" t="s">
        <v>36</v>
      </c>
      <c r="V219" s="44">
        <f>X209</f>
        <v>0.89082225634523016</v>
      </c>
      <c r="X219" s="187">
        <f t="shared" si="82"/>
        <v>4951</v>
      </c>
      <c r="Y219" s="179">
        <f t="shared" si="83"/>
        <v>3.1360000000000001</v>
      </c>
      <c r="AA219" s="70">
        <f t="shared" si="84"/>
        <v>8.2260384294854845</v>
      </c>
      <c r="AB219" s="23" t="s">
        <v>36</v>
      </c>
      <c r="AC219" s="44">
        <f>AE209</f>
        <v>0.88699216544073878</v>
      </c>
      <c r="AE219" s="187">
        <f t="shared" si="85"/>
        <v>4947</v>
      </c>
      <c r="AF219" s="179">
        <f t="shared" si="86"/>
        <v>3.6</v>
      </c>
      <c r="AH219" s="70">
        <f t="shared" si="87"/>
        <v>8.1510449456850242</v>
      </c>
      <c r="AI219" s="23" t="s">
        <v>36</v>
      </c>
      <c r="AJ219" s="44">
        <f>AL209</f>
        <v>0.88248524744054513</v>
      </c>
      <c r="AL219" s="187">
        <f t="shared" si="88"/>
        <v>4944</v>
      </c>
      <c r="AM219" s="179">
        <f t="shared" si="89"/>
        <v>3.9689999999999999</v>
      </c>
      <c r="AO219" s="70">
        <f t="shared" si="90"/>
        <v>8.0699681490598412</v>
      </c>
      <c r="AP219" s="23" t="s">
        <v>36</v>
      </c>
      <c r="AQ219" s="44">
        <f>AS209</f>
        <v>0.87728997857723034</v>
      </c>
      <c r="AS219" s="187">
        <f t="shared" si="91"/>
        <v>4939</v>
      </c>
      <c r="AT219" s="179">
        <f t="shared" si="92"/>
        <v>4.6239999999999997</v>
      </c>
      <c r="AV219" s="70">
        <f t="shared" si="93"/>
        <v>7.9817332866918855</v>
      </c>
      <c r="AW219" s="23" t="s">
        <v>36</v>
      </c>
      <c r="AX219" s="44">
        <f>AZ209</f>
        <v>0.87073157806424739</v>
      </c>
      <c r="AZ219" s="187">
        <f t="shared" si="94"/>
        <v>4934</v>
      </c>
      <c r="BA219" s="179">
        <f t="shared" si="95"/>
        <v>5.3289999999999997</v>
      </c>
      <c r="BC219" s="70">
        <f t="shared" si="96"/>
        <v>7.8849529457598138</v>
      </c>
      <c r="BD219" s="23" t="s">
        <v>36</v>
      </c>
      <c r="BE219" s="44">
        <f>BG209</f>
        <v>0.86301603601924026</v>
      </c>
      <c r="BG219" s="187">
        <f t="shared" si="97"/>
        <v>4928</v>
      </c>
      <c r="BH219" s="179">
        <f t="shared" si="98"/>
        <v>6.2409999999999997</v>
      </c>
      <c r="BJ219" s="70">
        <f t="shared" si="99"/>
        <v>7.7777926263388304</v>
      </c>
      <c r="BK219" s="23" t="s">
        <v>36</v>
      </c>
      <c r="BL219" s="44">
        <f>BN209</f>
        <v>0.85314040594600704</v>
      </c>
      <c r="BN219" s="187">
        <f t="shared" si="100"/>
        <v>4920</v>
      </c>
      <c r="BO219" s="179">
        <f t="shared" si="101"/>
        <v>7.569</v>
      </c>
      <c r="BQ219" s="70">
        <f t="shared" si="102"/>
        <v>7.6577552711348655</v>
      </c>
      <c r="BR219" s="23" t="s">
        <v>36</v>
      </c>
      <c r="BS219" s="44">
        <f>BU209</f>
        <v>0.84034672231946017</v>
      </c>
      <c r="BU219" s="187">
        <f t="shared" si="103"/>
        <v>4911</v>
      </c>
      <c r="BV219" s="179">
        <f t="shared" si="104"/>
        <v>9.2159999999999993</v>
      </c>
      <c r="BX219" s="70">
        <f t="shared" si="105"/>
        <v>7.5213179801992398</v>
      </c>
      <c r="BY219" s="23" t="s">
        <v>36</v>
      </c>
      <c r="BZ219" s="44">
        <f>CB209</f>
        <v>0.8232314434609016</v>
      </c>
      <c r="CB219" s="187">
        <f t="shared" si="106"/>
        <v>4899</v>
      </c>
      <c r="CC219" s="179">
        <f t="shared" si="107"/>
        <v>11.664</v>
      </c>
      <c r="CE219" s="70">
        <f t="shared" si="108"/>
        <v>7.3632795869630385</v>
      </c>
      <c r="CF219" s="23" t="s">
        <v>36</v>
      </c>
      <c r="CG219" s="44">
        <f>CI209</f>
        <v>0.79931182620950147</v>
      </c>
      <c r="CI219" s="187">
        <f t="shared" si="109"/>
        <v>4882</v>
      </c>
      <c r="CJ219" s="179">
        <f t="shared" si="110"/>
        <v>15.625</v>
      </c>
      <c r="CL219" s="70">
        <f t="shared" si="111"/>
        <v>7.1754897136242217</v>
      </c>
      <c r="CM219" s="23" t="s">
        <v>36</v>
      </c>
      <c r="CN219" s="44">
        <f>CP209</f>
        <v>0.76330265464703206</v>
      </c>
      <c r="CP219" s="187">
        <f t="shared" si="112"/>
        <v>4858</v>
      </c>
      <c r="CQ219" s="179">
        <f t="shared" si="113"/>
        <v>22.201000000000001</v>
      </c>
      <c r="CS219" s="70">
        <f t="shared" si="114"/>
        <v>6.9440872082295275</v>
      </c>
      <c r="CT219" s="23" t="s">
        <v>36</v>
      </c>
      <c r="CU219" s="44">
        <f>CW209</f>
        <v>0.70212628703375446</v>
      </c>
      <c r="CW219" s="187">
        <f t="shared" si="115"/>
        <v>4819</v>
      </c>
      <c r="CX219" s="179">
        <f t="shared" si="116"/>
        <v>35.344000000000001</v>
      </c>
      <c r="CZ219" s="70">
        <f t="shared" si="117"/>
        <v>6.642486801367256</v>
      </c>
      <c r="DA219" s="23" t="s">
        <v>36</v>
      </c>
      <c r="DB219" s="44">
        <f>DD209</f>
        <v>0.56261678182112873</v>
      </c>
      <c r="DD219" s="187">
        <f t="shared" si="118"/>
        <v>4724</v>
      </c>
      <c r="DE219" s="179">
        <f t="shared" si="119"/>
        <v>80.088999999999999</v>
      </c>
    </row>
    <row r="220" spans="1:109" ht="15" customHeight="1">
      <c r="A220" s="21">
        <f t="shared" si="72"/>
        <v>2004</v>
      </c>
      <c r="B220" s="176">
        <f t="shared" si="72"/>
        <v>4844</v>
      </c>
      <c r="C220" s="69">
        <f t="shared" si="73"/>
        <v>8.4854961046729827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1062.0010000000002</v>
      </c>
      <c r="I220" s="179">
        <f t="shared" si="75"/>
        <v>4883</v>
      </c>
      <c r="J220" s="180">
        <f t="shared" si="76"/>
        <v>0.80511973575557394</v>
      </c>
      <c r="K220" s="179">
        <f t="shared" si="77"/>
        <v>1.5209999999999999</v>
      </c>
      <c r="M220" s="70">
        <f t="shared" si="78"/>
        <v>8.4854961046729827</v>
      </c>
      <c r="N220" s="23" t="s">
        <v>37</v>
      </c>
      <c r="O220" s="200">
        <f>SUM(R210:R229)</f>
        <v>1062.0010000000002</v>
      </c>
      <c r="Q220" s="187">
        <f t="shared" si="79"/>
        <v>4883</v>
      </c>
      <c r="R220" s="179">
        <f t="shared" si="80"/>
        <v>1.5209999999999999</v>
      </c>
      <c r="T220" s="70">
        <f t="shared" si="81"/>
        <v>8.2542687700901833</v>
      </c>
      <c r="U220" s="23" t="s">
        <v>37</v>
      </c>
      <c r="V220" s="200">
        <f>SUM(Y210:Y229)</f>
        <v>1195.7420000000002</v>
      </c>
      <c r="X220" s="187">
        <f t="shared" si="82"/>
        <v>4875</v>
      </c>
      <c r="Y220" s="179">
        <f t="shared" si="83"/>
        <v>0.96099999999999997</v>
      </c>
      <c r="AA220" s="70">
        <f t="shared" si="84"/>
        <v>8.1814406957193739</v>
      </c>
      <c r="AB220" s="23" t="s">
        <v>37</v>
      </c>
      <c r="AC220" s="200">
        <f>SUM(AF210:AF229)</f>
        <v>1247.0810000000004</v>
      </c>
      <c r="AE220" s="187">
        <f t="shared" si="85"/>
        <v>4872</v>
      </c>
      <c r="AF220" s="179">
        <f t="shared" si="86"/>
        <v>0.78400000000000003</v>
      </c>
      <c r="AH220" s="70">
        <f t="shared" si="87"/>
        <v>8.1028891346408685</v>
      </c>
      <c r="AI220" s="23" t="s">
        <v>37</v>
      </c>
      <c r="AJ220" s="200">
        <f>SUM(AM210:AM229)</f>
        <v>1308.8119999999999</v>
      </c>
      <c r="AL220" s="187">
        <f t="shared" si="88"/>
        <v>4869</v>
      </c>
      <c r="AM220" s="179">
        <f t="shared" si="89"/>
        <v>0.625</v>
      </c>
      <c r="AO220" s="70">
        <f t="shared" si="90"/>
        <v>8.0176371599084781</v>
      </c>
      <c r="AP220" s="23" t="s">
        <v>37</v>
      </c>
      <c r="AQ220" s="200">
        <f>SUM(AT210:AT229)</f>
        <v>1383.0399999999997</v>
      </c>
      <c r="AS220" s="187">
        <f t="shared" si="91"/>
        <v>4865</v>
      </c>
      <c r="AT220" s="179">
        <f t="shared" si="92"/>
        <v>0.441</v>
      </c>
      <c r="AV220" s="70">
        <f t="shared" si="93"/>
        <v>7.9244341848875601</v>
      </c>
      <c r="AW220" s="23" t="s">
        <v>37</v>
      </c>
      <c r="AX220" s="200">
        <f>SUM(BA210:BA229)</f>
        <v>1478.2780000000002</v>
      </c>
      <c r="AZ220" s="187">
        <f t="shared" si="94"/>
        <v>4861</v>
      </c>
      <c r="BA220" s="179">
        <f t="shared" si="95"/>
        <v>0.28899999999999998</v>
      </c>
      <c r="BC220" s="70">
        <f t="shared" si="96"/>
        <v>7.8216431262399819</v>
      </c>
      <c r="BD220" s="23" t="s">
        <v>37</v>
      </c>
      <c r="BE220" s="200">
        <f>SUM(BH210:BH229)</f>
        <v>1597.2720000000002</v>
      </c>
      <c r="BG220" s="187">
        <f t="shared" si="97"/>
        <v>4855</v>
      </c>
      <c r="BH220" s="179">
        <f t="shared" si="98"/>
        <v>0.121</v>
      </c>
      <c r="BJ220" s="70">
        <f t="shared" si="99"/>
        <v>7.7070626553704731</v>
      </c>
      <c r="BK220" s="23" t="s">
        <v>37</v>
      </c>
      <c r="BL220" s="200">
        <f>SUM(BO210:BO229)</f>
        <v>1757.6000000000004</v>
      </c>
      <c r="BN220" s="187">
        <f t="shared" si="100"/>
        <v>4849</v>
      </c>
      <c r="BO220" s="179">
        <f t="shared" si="101"/>
        <v>2.5000000000000001E-2</v>
      </c>
      <c r="BQ220" s="70">
        <f t="shared" si="102"/>
        <v>7.5776338326027277</v>
      </c>
      <c r="BR220" s="23" t="s">
        <v>37</v>
      </c>
      <c r="BS220" s="200">
        <f>SUM(BV210:BV229)</f>
        <v>1980.74</v>
      </c>
      <c r="BU220" s="187">
        <f t="shared" si="103"/>
        <v>4841</v>
      </c>
      <c r="BV220" s="179">
        <f t="shared" si="104"/>
        <v>8.9999999999999993E-3</v>
      </c>
      <c r="BX220" s="70">
        <f t="shared" si="105"/>
        <v>7.4289271948022719</v>
      </c>
      <c r="BY220" s="23" t="s">
        <v>37</v>
      </c>
      <c r="BZ220" s="200">
        <f>SUM(CC210:CC229)</f>
        <v>2310.1110000000008</v>
      </c>
      <c r="CB220" s="187">
        <f t="shared" si="106"/>
        <v>4830</v>
      </c>
      <c r="CC220" s="179">
        <f t="shared" si="107"/>
        <v>0.19600000000000001</v>
      </c>
      <c r="CE220" s="70">
        <f t="shared" si="108"/>
        <v>7.2541778464565176</v>
      </c>
      <c r="CF220" s="23" t="s">
        <v>37</v>
      </c>
      <c r="CG220" s="200">
        <f>SUM(CJ210:CJ229)</f>
        <v>2842.2</v>
      </c>
      <c r="CI220" s="187">
        <f t="shared" si="109"/>
        <v>4816</v>
      </c>
      <c r="CJ220" s="179">
        <f t="shared" si="110"/>
        <v>0.78400000000000003</v>
      </c>
      <c r="CL220" s="70">
        <f t="shared" si="111"/>
        <v>7.0422861719397432</v>
      </c>
      <c r="CM220" s="23" t="s">
        <v>37</v>
      </c>
      <c r="CN220" s="200">
        <f>SUM(CQ210:CQ229)</f>
        <v>3839.916999999999</v>
      </c>
      <c r="CP220" s="187">
        <f t="shared" si="112"/>
        <v>4795</v>
      </c>
      <c r="CQ220" s="179">
        <f t="shared" si="113"/>
        <v>2.4009999999999998</v>
      </c>
      <c r="CS220" s="70">
        <f t="shared" si="114"/>
        <v>6.7730803756555353</v>
      </c>
      <c r="CT220" s="23" t="s">
        <v>37</v>
      </c>
      <c r="CU220" s="200">
        <f>SUM(CX210:CX229)</f>
        <v>6307.1410000000005</v>
      </c>
      <c r="CW220" s="187">
        <f t="shared" si="115"/>
        <v>4760</v>
      </c>
      <c r="CX220" s="179">
        <f t="shared" si="116"/>
        <v>7.056</v>
      </c>
      <c r="CZ220" s="70">
        <f t="shared" si="117"/>
        <v>6.4035741979348151</v>
      </c>
      <c r="DA220" s="23" t="s">
        <v>37</v>
      </c>
      <c r="DB220" s="200">
        <f>SUM(DE210:DE229)</f>
        <v>20961.034000000007</v>
      </c>
      <c r="DD220" s="187">
        <f t="shared" si="118"/>
        <v>4674</v>
      </c>
      <c r="DE220" s="179">
        <f t="shared" si="119"/>
        <v>28.9</v>
      </c>
    </row>
    <row r="221" spans="1:109" ht="15" customHeight="1">
      <c r="A221" s="21">
        <f t="shared" si="72"/>
        <v>2005</v>
      </c>
      <c r="B221" s="176">
        <f t="shared" si="72"/>
        <v>4807</v>
      </c>
      <c r="C221" s="69">
        <f t="shared" si="73"/>
        <v>8.4778284678939606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100.42699999999999</v>
      </c>
      <c r="I221" s="179">
        <f t="shared" si="75"/>
        <v>4813</v>
      </c>
      <c r="J221" s="180">
        <f t="shared" si="76"/>
        <v>0.1248179737882255</v>
      </c>
      <c r="K221" s="179">
        <f t="shared" si="77"/>
        <v>3.5999999999999997E-2</v>
      </c>
      <c r="M221" s="70">
        <f t="shared" si="78"/>
        <v>8.4778284678939606</v>
      </c>
      <c r="O221" s="76"/>
      <c r="Q221" s="187">
        <f t="shared" si="79"/>
        <v>4813</v>
      </c>
      <c r="R221" s="179">
        <f t="shared" si="80"/>
        <v>3.5999999999999997E-2</v>
      </c>
      <c r="T221" s="70">
        <f t="shared" si="81"/>
        <v>8.2445967563824976</v>
      </c>
      <c r="V221" s="76"/>
      <c r="X221" s="187">
        <f t="shared" si="82"/>
        <v>4807</v>
      </c>
      <c r="Y221" s="179">
        <f t="shared" si="83"/>
        <v>0</v>
      </c>
      <c r="AA221" s="70">
        <f t="shared" si="84"/>
        <v>8.1710341892054803</v>
      </c>
      <c r="AC221" s="76"/>
      <c r="AE221" s="187">
        <f t="shared" si="85"/>
        <v>4805</v>
      </c>
      <c r="AF221" s="179">
        <f t="shared" si="86"/>
        <v>4.0000000000000001E-3</v>
      </c>
      <c r="AH221" s="70">
        <f t="shared" si="87"/>
        <v>8.0916274116010705</v>
      </c>
      <c r="AJ221" s="76"/>
      <c r="AL221" s="187">
        <f t="shared" si="88"/>
        <v>4802</v>
      </c>
      <c r="AM221" s="179">
        <f t="shared" si="89"/>
        <v>2.5000000000000001E-2</v>
      </c>
      <c r="AO221" s="70">
        <f t="shared" si="90"/>
        <v>8.0053670673166639</v>
      </c>
      <c r="AQ221" s="76"/>
      <c r="AS221" s="187">
        <f t="shared" si="91"/>
        <v>4799</v>
      </c>
      <c r="AT221" s="179">
        <f t="shared" si="92"/>
        <v>6.4000000000000001E-2</v>
      </c>
      <c r="AV221" s="70">
        <f t="shared" si="93"/>
        <v>7.9109573828455888</v>
      </c>
      <c r="AX221" s="76"/>
      <c r="AZ221" s="187">
        <f t="shared" si="94"/>
        <v>4795</v>
      </c>
      <c r="BA221" s="179">
        <f t="shared" si="95"/>
        <v>0.14399999999999999</v>
      </c>
      <c r="BC221" s="70">
        <f t="shared" si="96"/>
        <v>7.8066963725211789</v>
      </c>
      <c r="BE221" s="76"/>
      <c r="BG221" s="187">
        <f t="shared" si="97"/>
        <v>4791</v>
      </c>
      <c r="BH221" s="179">
        <f t="shared" si="98"/>
        <v>0.25600000000000001</v>
      </c>
      <c r="BJ221" s="70">
        <f t="shared" si="99"/>
        <v>7.6902860206767683</v>
      </c>
      <c r="BL221" s="76"/>
      <c r="BN221" s="187">
        <f t="shared" si="100"/>
        <v>4786</v>
      </c>
      <c r="BO221" s="179">
        <f t="shared" si="101"/>
        <v>0.441</v>
      </c>
      <c r="BQ221" s="70">
        <f t="shared" si="102"/>
        <v>7.5585167430456446</v>
      </c>
      <c r="BS221" s="76"/>
      <c r="BU221" s="187">
        <f t="shared" si="103"/>
        <v>4779</v>
      </c>
      <c r="BV221" s="179">
        <f t="shared" si="104"/>
        <v>0.78400000000000003</v>
      </c>
      <c r="BX221" s="70">
        <f t="shared" si="105"/>
        <v>7.4067107301776405</v>
      </c>
      <c r="BZ221" s="76"/>
      <c r="CB221" s="187">
        <f t="shared" si="106"/>
        <v>4770</v>
      </c>
      <c r="CC221" s="179">
        <f t="shared" si="107"/>
        <v>1.369</v>
      </c>
      <c r="CE221" s="70">
        <f t="shared" si="108"/>
        <v>7.2276624987286544</v>
      </c>
      <c r="CG221" s="76"/>
      <c r="CI221" s="187">
        <f t="shared" si="109"/>
        <v>4758</v>
      </c>
      <c r="CJ221" s="179">
        <f t="shared" si="110"/>
        <v>2.4009999999999998</v>
      </c>
      <c r="CL221" s="70">
        <f t="shared" si="111"/>
        <v>7.0094089327086371</v>
      </c>
      <c r="CN221" s="76"/>
      <c r="CP221" s="187">
        <f t="shared" si="112"/>
        <v>4740</v>
      </c>
      <c r="CQ221" s="179">
        <f t="shared" si="113"/>
        <v>4.4889999999999999</v>
      </c>
      <c r="CS221" s="70">
        <f t="shared" si="114"/>
        <v>6.7298240704894754</v>
      </c>
      <c r="CU221" s="76"/>
      <c r="CW221" s="187">
        <f t="shared" si="115"/>
        <v>4710</v>
      </c>
      <c r="CX221" s="179">
        <f t="shared" si="116"/>
        <v>9.4090000000000007</v>
      </c>
      <c r="CZ221" s="70">
        <f t="shared" si="117"/>
        <v>6.3403593037277517</v>
      </c>
      <c r="DB221" s="76"/>
      <c r="DD221" s="187">
        <f t="shared" si="118"/>
        <v>4633</v>
      </c>
      <c r="DE221" s="179">
        <f t="shared" si="119"/>
        <v>30.276</v>
      </c>
    </row>
    <row r="222" spans="1:109" ht="15" customHeight="1">
      <c r="A222" s="21">
        <f t="shared" si="72"/>
        <v>2006</v>
      </c>
      <c r="B222" s="176">
        <f t="shared" si="72"/>
        <v>4699</v>
      </c>
      <c r="C222" s="69">
        <f t="shared" si="73"/>
        <v>8.4551049991028151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3.0286469061330639</v>
      </c>
      <c r="I222" s="179">
        <f t="shared" si="75"/>
        <v>4750</v>
      </c>
      <c r="J222" s="180">
        <f t="shared" si="76"/>
        <v>1.0853373058097466</v>
      </c>
      <c r="K222" s="179">
        <f t="shared" si="77"/>
        <v>2.601</v>
      </c>
      <c r="M222" s="70">
        <f t="shared" si="78"/>
        <v>8.4551049991028151</v>
      </c>
      <c r="Q222" s="187">
        <f t="shared" si="79"/>
        <v>4750</v>
      </c>
      <c r="R222" s="179">
        <f t="shared" si="80"/>
        <v>2.601</v>
      </c>
      <c r="T222" s="70">
        <f t="shared" si="81"/>
        <v>8.2158177918324533</v>
      </c>
      <c r="X222" s="187">
        <f t="shared" si="82"/>
        <v>4745</v>
      </c>
      <c r="Y222" s="179">
        <f t="shared" si="83"/>
        <v>2.1160000000000001</v>
      </c>
      <c r="AA222" s="70">
        <f t="shared" si="84"/>
        <v>8.1400239524629203</v>
      </c>
      <c r="AE222" s="187">
        <f t="shared" si="85"/>
        <v>4744</v>
      </c>
      <c r="AF222" s="179">
        <f t="shared" si="86"/>
        <v>2.0249999999999999</v>
      </c>
      <c r="AH222" s="70">
        <f t="shared" si="87"/>
        <v>8.0580108008020854</v>
      </c>
      <c r="AL222" s="187">
        <f t="shared" si="88"/>
        <v>4742</v>
      </c>
      <c r="AM222" s="179">
        <f t="shared" si="89"/>
        <v>1.849</v>
      </c>
      <c r="AO222" s="70">
        <f t="shared" si="90"/>
        <v>7.9686657004662349</v>
      </c>
      <c r="AS222" s="187">
        <f t="shared" si="91"/>
        <v>4739</v>
      </c>
      <c r="AT222" s="179">
        <f t="shared" si="92"/>
        <v>1.6</v>
      </c>
      <c r="AV222" s="70">
        <f t="shared" si="93"/>
        <v>7.8705478445077119</v>
      </c>
      <c r="AZ222" s="187">
        <f t="shared" si="94"/>
        <v>4737</v>
      </c>
      <c r="BA222" s="179">
        <f t="shared" si="95"/>
        <v>1.444</v>
      </c>
      <c r="BC222" s="70">
        <f t="shared" si="96"/>
        <v>7.7617449846589128</v>
      </c>
      <c r="BG222" s="187">
        <f t="shared" si="97"/>
        <v>4733</v>
      </c>
      <c r="BH222" s="179">
        <f t="shared" si="98"/>
        <v>1.1559999999999999</v>
      </c>
      <c r="BJ222" s="70">
        <f t="shared" si="99"/>
        <v>7.6396422878580132</v>
      </c>
      <c r="BN222" s="187">
        <f t="shared" si="100"/>
        <v>4729</v>
      </c>
      <c r="BO222" s="179">
        <f t="shared" si="101"/>
        <v>0.9</v>
      </c>
      <c r="BQ222" s="70">
        <f t="shared" si="102"/>
        <v>7.5005294853952948</v>
      </c>
      <c r="BU222" s="187">
        <f t="shared" si="103"/>
        <v>4724</v>
      </c>
      <c r="BV222" s="179">
        <f t="shared" si="104"/>
        <v>0.625</v>
      </c>
      <c r="BX222" s="70">
        <f t="shared" si="105"/>
        <v>7.3388881338388794</v>
      </c>
      <c r="CB222" s="187">
        <f t="shared" si="106"/>
        <v>4717</v>
      </c>
      <c r="CC222" s="179">
        <f t="shared" si="107"/>
        <v>0.32400000000000001</v>
      </c>
      <c r="CE222" s="70">
        <f t="shared" si="108"/>
        <v>7.1459844677143876</v>
      </c>
      <c r="CI222" s="187">
        <f t="shared" si="109"/>
        <v>4707</v>
      </c>
      <c r="CJ222" s="179">
        <f t="shared" si="110"/>
        <v>6.4000000000000001E-2</v>
      </c>
      <c r="CL222" s="70">
        <f t="shared" si="111"/>
        <v>6.9067547786485539</v>
      </c>
      <c r="CP222" s="187">
        <f t="shared" si="112"/>
        <v>4692</v>
      </c>
      <c r="CQ222" s="179">
        <f t="shared" si="113"/>
        <v>4.9000000000000002E-2</v>
      </c>
      <c r="CS222" s="70">
        <f t="shared" si="114"/>
        <v>6.5916737320086582</v>
      </c>
      <c r="CW222" s="187">
        <f t="shared" si="115"/>
        <v>4667</v>
      </c>
      <c r="CX222" s="179">
        <f t="shared" si="116"/>
        <v>1.024</v>
      </c>
      <c r="CZ222" s="70">
        <f t="shared" si="117"/>
        <v>6.1290502100605453</v>
      </c>
      <c r="DD222" s="187">
        <f t="shared" si="118"/>
        <v>4599</v>
      </c>
      <c r="DE222" s="179">
        <f t="shared" si="119"/>
        <v>10</v>
      </c>
    </row>
    <row r="223" spans="1:109" ht="15" customHeight="1">
      <c r="A223" s="21">
        <f t="shared" si="72"/>
        <v>2007</v>
      </c>
      <c r="B223" s="176">
        <f t="shared" si="72"/>
        <v>4615</v>
      </c>
      <c r="C223" s="69">
        <f t="shared" si="73"/>
        <v>8.4370671469369523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1.9147801564071216</v>
      </c>
      <c r="I223" s="179">
        <f t="shared" si="75"/>
        <v>4692</v>
      </c>
      <c r="J223" s="180">
        <f t="shared" si="76"/>
        <v>1.6684723726977249</v>
      </c>
      <c r="K223" s="179">
        <f t="shared" si="77"/>
        <v>5.9290000000000003</v>
      </c>
      <c r="M223" s="70">
        <f t="shared" si="78"/>
        <v>8.4370671469369523</v>
      </c>
      <c r="Q223" s="187">
        <f t="shared" si="79"/>
        <v>4692</v>
      </c>
      <c r="R223" s="179">
        <f t="shared" si="80"/>
        <v>5.9290000000000003</v>
      </c>
      <c r="T223" s="70">
        <f t="shared" si="81"/>
        <v>8.1928471345928653</v>
      </c>
      <c r="X223" s="187">
        <f t="shared" si="82"/>
        <v>4689</v>
      </c>
      <c r="Y223" s="179">
        <f t="shared" si="83"/>
        <v>5.476</v>
      </c>
      <c r="AA223" s="70">
        <f t="shared" si="84"/>
        <v>8.1152219725623294</v>
      </c>
      <c r="AE223" s="187">
        <f t="shared" si="85"/>
        <v>4688</v>
      </c>
      <c r="AF223" s="179">
        <f t="shared" si="86"/>
        <v>5.3289999999999997</v>
      </c>
      <c r="AH223" s="70">
        <f t="shared" si="87"/>
        <v>8.031060180240619</v>
      </c>
      <c r="AL223" s="187">
        <f t="shared" si="88"/>
        <v>4687</v>
      </c>
      <c r="AM223" s="179">
        <f t="shared" si="89"/>
        <v>5.1840000000000002</v>
      </c>
      <c r="AO223" s="70">
        <f t="shared" si="90"/>
        <v>7.9391588179567965</v>
      </c>
      <c r="AS223" s="187">
        <f t="shared" si="91"/>
        <v>4685</v>
      </c>
      <c r="AT223" s="179">
        <f t="shared" si="92"/>
        <v>4.9000000000000004</v>
      </c>
      <c r="AV223" s="70">
        <f t="shared" si="93"/>
        <v>7.8379489160252831</v>
      </c>
      <c r="AZ223" s="187">
        <f t="shared" si="94"/>
        <v>4683</v>
      </c>
      <c r="BA223" s="179">
        <f t="shared" si="95"/>
        <v>4.6239999999999997</v>
      </c>
      <c r="BC223" s="70">
        <f t="shared" si="96"/>
        <v>7.7253300379171348</v>
      </c>
      <c r="BG223" s="187">
        <f t="shared" si="97"/>
        <v>4681</v>
      </c>
      <c r="BH223" s="179">
        <f t="shared" si="98"/>
        <v>4.3559999999999999</v>
      </c>
      <c r="BJ223" s="70">
        <f t="shared" si="99"/>
        <v>7.5983993293239642</v>
      </c>
      <c r="BN223" s="187">
        <f t="shared" si="100"/>
        <v>4678</v>
      </c>
      <c r="BO223" s="179">
        <f t="shared" si="101"/>
        <v>3.9689999999999999</v>
      </c>
      <c r="BQ223" s="70">
        <f t="shared" si="102"/>
        <v>7.4529823294654598</v>
      </c>
      <c r="BU223" s="187">
        <f t="shared" si="103"/>
        <v>4674</v>
      </c>
      <c r="BV223" s="179">
        <f t="shared" si="104"/>
        <v>3.4809999999999999</v>
      </c>
      <c r="BX223" s="70">
        <f t="shared" si="105"/>
        <v>7.2827611796055933</v>
      </c>
      <c r="CB223" s="187">
        <f t="shared" si="106"/>
        <v>4669</v>
      </c>
      <c r="CC223" s="179">
        <f t="shared" si="107"/>
        <v>2.9159999999999999</v>
      </c>
      <c r="CE223" s="70">
        <f t="shared" si="108"/>
        <v>7.0774980535692311</v>
      </c>
      <c r="CI223" s="187">
        <f t="shared" si="109"/>
        <v>4662</v>
      </c>
      <c r="CJ223" s="179">
        <f t="shared" si="110"/>
        <v>2.2090000000000001</v>
      </c>
      <c r="CL223" s="70">
        <f t="shared" si="111"/>
        <v>6.818924065275521</v>
      </c>
      <c r="CP223" s="187">
        <f t="shared" si="112"/>
        <v>4650</v>
      </c>
      <c r="CQ223" s="179">
        <f t="shared" si="113"/>
        <v>1.2250000000000001</v>
      </c>
      <c r="CS223" s="70">
        <f t="shared" si="114"/>
        <v>6.4692503167957724</v>
      </c>
      <c r="CW223" s="187">
        <f t="shared" si="115"/>
        <v>4629</v>
      </c>
      <c r="CX223" s="179">
        <f t="shared" si="116"/>
        <v>0.19600000000000001</v>
      </c>
      <c r="CZ223" s="70">
        <f t="shared" si="117"/>
        <v>5.9269260259704106</v>
      </c>
      <c r="DD223" s="187">
        <f t="shared" si="118"/>
        <v>4570</v>
      </c>
      <c r="DE223" s="179">
        <f t="shared" si="119"/>
        <v>2.0249999999999999</v>
      </c>
    </row>
    <row r="224" spans="1:109" ht="15" customHeight="1">
      <c r="A224" s="21">
        <f t="shared" si="72"/>
        <v>2008</v>
      </c>
      <c r="B224" s="176">
        <f t="shared" si="72"/>
        <v>4571</v>
      </c>
      <c r="C224" s="69">
        <f t="shared" si="73"/>
        <v>8.4274872783317445</v>
      </c>
      <c r="D224" s="22">
        <v>15</v>
      </c>
      <c r="E224" s="71">
        <f t="shared" si="74"/>
        <v>2.7080502011022101</v>
      </c>
      <c r="I224" s="179">
        <f t="shared" si="75"/>
        <v>4639</v>
      </c>
      <c r="J224" s="180">
        <f t="shared" si="76"/>
        <v>1.4876394661999561</v>
      </c>
      <c r="K224" s="179">
        <f t="shared" si="77"/>
        <v>4.6239999999999997</v>
      </c>
      <c r="M224" s="70">
        <f t="shared" si="78"/>
        <v>8.4274872783317445</v>
      </c>
      <c r="Q224" s="187">
        <f t="shared" si="79"/>
        <v>4639</v>
      </c>
      <c r="R224" s="179">
        <f t="shared" si="80"/>
        <v>4.6239999999999997</v>
      </c>
      <c r="T224" s="70">
        <f t="shared" si="81"/>
        <v>8.1806009475944492</v>
      </c>
      <c r="X224" s="187">
        <f t="shared" si="82"/>
        <v>4638</v>
      </c>
      <c r="Y224" s="179">
        <f t="shared" si="83"/>
        <v>4.4889999999999999</v>
      </c>
      <c r="AA224" s="70">
        <f t="shared" si="84"/>
        <v>8.1019807318531925</v>
      </c>
      <c r="AE224" s="187">
        <f t="shared" si="85"/>
        <v>4637</v>
      </c>
      <c r="AF224" s="179">
        <f t="shared" si="86"/>
        <v>4.3559999999999999</v>
      </c>
      <c r="AH224" s="70">
        <f t="shared" si="87"/>
        <v>8.0166478770578031</v>
      </c>
      <c r="AL224" s="187">
        <f t="shared" si="88"/>
        <v>4637</v>
      </c>
      <c r="AM224" s="179">
        <f t="shared" si="89"/>
        <v>4.3559999999999999</v>
      </c>
      <c r="AO224" s="70">
        <f t="shared" si="90"/>
        <v>7.9233482119301542</v>
      </c>
      <c r="AS224" s="187">
        <f t="shared" si="91"/>
        <v>4636</v>
      </c>
      <c r="AT224" s="179">
        <f t="shared" si="92"/>
        <v>4.2249999999999996</v>
      </c>
      <c r="AV224" s="70">
        <f t="shared" si="93"/>
        <v>7.8204395152621808</v>
      </c>
      <c r="AZ224" s="187">
        <f t="shared" si="94"/>
        <v>4635</v>
      </c>
      <c r="BA224" s="179">
        <f t="shared" si="95"/>
        <v>4.0960000000000001</v>
      </c>
      <c r="BC224" s="70">
        <f t="shared" si="96"/>
        <v>7.7057128238944275</v>
      </c>
      <c r="BG224" s="187">
        <f t="shared" si="97"/>
        <v>4633</v>
      </c>
      <c r="BH224" s="179">
        <f t="shared" si="98"/>
        <v>3.8439999999999999</v>
      </c>
      <c r="BJ224" s="70">
        <f t="shared" si="99"/>
        <v>7.5760973406231109</v>
      </c>
      <c r="BN224" s="187">
        <f t="shared" si="100"/>
        <v>4632</v>
      </c>
      <c r="BO224" s="179">
        <f t="shared" si="101"/>
        <v>3.7210000000000001</v>
      </c>
      <c r="BQ224" s="70">
        <f t="shared" si="102"/>
        <v>7.4271441334086159</v>
      </c>
      <c r="BU224" s="187">
        <f t="shared" si="103"/>
        <v>4629</v>
      </c>
      <c r="BV224" s="179">
        <f t="shared" si="104"/>
        <v>3.3639999999999999</v>
      </c>
      <c r="BX224" s="70">
        <f t="shared" si="105"/>
        <v>7.2520539518528144</v>
      </c>
      <c r="CB224" s="187">
        <f t="shared" si="106"/>
        <v>4626</v>
      </c>
      <c r="CC224" s="179">
        <f t="shared" si="107"/>
        <v>3.0249999999999999</v>
      </c>
      <c r="CE224" s="70">
        <f t="shared" si="108"/>
        <v>7.0396603498620758</v>
      </c>
      <c r="CI224" s="187">
        <f t="shared" si="109"/>
        <v>4621</v>
      </c>
      <c r="CJ224" s="179">
        <f t="shared" si="110"/>
        <v>2.5</v>
      </c>
      <c r="CL224" s="70">
        <f t="shared" si="111"/>
        <v>6.7696419768525029</v>
      </c>
      <c r="CP224" s="187">
        <f t="shared" si="112"/>
        <v>4612</v>
      </c>
      <c r="CQ224" s="179">
        <f t="shared" si="113"/>
        <v>1.681</v>
      </c>
      <c r="CS224" s="70">
        <f t="shared" si="114"/>
        <v>6.3985949345352076</v>
      </c>
      <c r="CW224" s="187">
        <f t="shared" si="115"/>
        <v>4596</v>
      </c>
      <c r="CX224" s="179">
        <f t="shared" si="116"/>
        <v>0.625</v>
      </c>
      <c r="CZ224" s="70">
        <f t="shared" si="117"/>
        <v>5.8021183753770629</v>
      </c>
      <c r="DD224" s="187">
        <f t="shared" si="118"/>
        <v>4545</v>
      </c>
      <c r="DE224" s="179">
        <f t="shared" si="119"/>
        <v>0.67600000000000005</v>
      </c>
    </row>
    <row r="225" spans="1:109" ht="15" customHeight="1">
      <c r="A225" s="21">
        <f t="shared" si="72"/>
        <v>2009</v>
      </c>
      <c r="B225" s="176">
        <f t="shared" si="72"/>
        <v>4406</v>
      </c>
      <c r="C225" s="69">
        <f t="shared" si="73"/>
        <v>8.3907225273622892</v>
      </c>
      <c r="D225" s="22">
        <v>16</v>
      </c>
      <c r="E225" s="71">
        <f t="shared" si="74"/>
        <v>2.7725887222397811</v>
      </c>
      <c r="I225" s="179">
        <f t="shared" si="75"/>
        <v>4590</v>
      </c>
      <c r="J225" s="180">
        <f t="shared" si="76"/>
        <v>4.1761234679981847</v>
      </c>
      <c r="K225" s="179">
        <f t="shared" si="77"/>
        <v>33.856000000000002</v>
      </c>
      <c r="M225" s="70">
        <f t="shared" si="78"/>
        <v>8.3907225273622892</v>
      </c>
      <c r="Q225" s="187">
        <f t="shared" si="79"/>
        <v>4590</v>
      </c>
      <c r="R225" s="179">
        <f t="shared" si="80"/>
        <v>33.856000000000002</v>
      </c>
      <c r="T225" s="70">
        <f t="shared" si="81"/>
        <v>8.1332938612226329</v>
      </c>
      <c r="X225" s="187">
        <f t="shared" si="82"/>
        <v>4590</v>
      </c>
      <c r="Y225" s="179">
        <f t="shared" si="83"/>
        <v>33.856000000000002</v>
      </c>
      <c r="AA225" s="70">
        <f t="shared" si="84"/>
        <v>8.0507033814702993</v>
      </c>
      <c r="AE225" s="187">
        <f t="shared" si="85"/>
        <v>4590</v>
      </c>
      <c r="AF225" s="179">
        <f t="shared" si="86"/>
        <v>33.856000000000002</v>
      </c>
      <c r="AH225" s="70">
        <f t="shared" si="87"/>
        <v>7.9606726083881174</v>
      </c>
      <c r="AL225" s="187">
        <f t="shared" si="88"/>
        <v>4590</v>
      </c>
      <c r="AM225" s="179">
        <f t="shared" si="89"/>
        <v>33.856000000000002</v>
      </c>
      <c r="AO225" s="70">
        <f t="shared" si="90"/>
        <v>7.8617270778239803</v>
      </c>
      <c r="AS225" s="187">
        <f t="shared" si="91"/>
        <v>4590</v>
      </c>
      <c r="AT225" s="179">
        <f t="shared" si="92"/>
        <v>33.856000000000002</v>
      </c>
      <c r="AV225" s="70">
        <f t="shared" si="93"/>
        <v>7.7519053330786098</v>
      </c>
      <c r="AZ225" s="187">
        <f t="shared" si="94"/>
        <v>4590</v>
      </c>
      <c r="BA225" s="179">
        <f t="shared" si="95"/>
        <v>33.856000000000002</v>
      </c>
      <c r="BC225" s="70">
        <f t="shared" si="96"/>
        <v>7.6285176265750554</v>
      </c>
      <c r="BG225" s="187">
        <f t="shared" si="97"/>
        <v>4590</v>
      </c>
      <c r="BH225" s="179">
        <f t="shared" si="98"/>
        <v>33.856000000000002</v>
      </c>
      <c r="BJ225" s="70">
        <f t="shared" si="99"/>
        <v>7.4877337614364441</v>
      </c>
      <c r="BN225" s="187">
        <f t="shared" si="100"/>
        <v>4589</v>
      </c>
      <c r="BO225" s="179">
        <f t="shared" si="101"/>
        <v>33.488999999999997</v>
      </c>
      <c r="BQ225" s="70">
        <f t="shared" si="102"/>
        <v>7.3238305662023171</v>
      </c>
      <c r="BU225" s="187">
        <f t="shared" si="103"/>
        <v>4588</v>
      </c>
      <c r="BV225" s="179">
        <f t="shared" si="104"/>
        <v>33.124000000000002</v>
      </c>
      <c r="BX225" s="70">
        <f t="shared" si="105"/>
        <v>7.1276936993473985</v>
      </c>
      <c r="CB225" s="187">
        <f t="shared" si="106"/>
        <v>4587</v>
      </c>
      <c r="CC225" s="179">
        <f t="shared" si="107"/>
        <v>32.761000000000003</v>
      </c>
      <c r="CE225" s="70">
        <f t="shared" si="108"/>
        <v>6.8834625864130921</v>
      </c>
      <c r="CI225" s="187">
        <f t="shared" si="109"/>
        <v>4584</v>
      </c>
      <c r="CJ225" s="179">
        <f t="shared" si="110"/>
        <v>31.684000000000001</v>
      </c>
      <c r="CL225" s="70">
        <f t="shared" si="111"/>
        <v>6.5596152374932419</v>
      </c>
      <c r="CP225" s="187">
        <f t="shared" si="112"/>
        <v>4578</v>
      </c>
      <c r="CQ225" s="179">
        <f t="shared" si="113"/>
        <v>29.584</v>
      </c>
      <c r="CS225" s="70">
        <f t="shared" si="114"/>
        <v>6.0776422433490342</v>
      </c>
      <c r="CW225" s="187">
        <f t="shared" si="115"/>
        <v>4566</v>
      </c>
      <c r="CX225" s="179">
        <f t="shared" si="116"/>
        <v>25.6</v>
      </c>
      <c r="CZ225" s="70">
        <f t="shared" si="117"/>
        <v>5.1119877883565437</v>
      </c>
      <c r="DD225" s="187">
        <f t="shared" si="118"/>
        <v>4524</v>
      </c>
      <c r="DE225" s="179">
        <f t="shared" si="119"/>
        <v>13.923999999999999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4391</v>
      </c>
      <c r="C226" s="69">
        <f t="shared" si="73"/>
        <v>8.3873122705617167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4544</v>
      </c>
      <c r="J226" s="180">
        <f t="shared" si="76"/>
        <v>3.4843999089045776</v>
      </c>
      <c r="K226" s="179">
        <f t="shared" si="77"/>
        <v>23.408999999999999</v>
      </c>
      <c r="M226" s="70">
        <f t="shared" si="78"/>
        <v>8.3873122705617167</v>
      </c>
      <c r="N226" s="52"/>
      <c r="P226" s="77"/>
      <c r="Q226" s="187">
        <f t="shared" si="79"/>
        <v>4544</v>
      </c>
      <c r="R226" s="179">
        <f t="shared" si="80"/>
        <v>23.408999999999999</v>
      </c>
      <c r="T226" s="70">
        <f t="shared" si="81"/>
        <v>8.128880142125638</v>
      </c>
      <c r="U226" s="52"/>
      <c r="W226" s="77"/>
      <c r="X226" s="187">
        <f t="shared" si="82"/>
        <v>4546</v>
      </c>
      <c r="Y226" s="179">
        <f t="shared" si="83"/>
        <v>24.024999999999999</v>
      </c>
      <c r="AA226" s="70">
        <f t="shared" si="84"/>
        <v>8.0459087422707789</v>
      </c>
      <c r="AB226" s="52"/>
      <c r="AD226" s="77"/>
      <c r="AE226" s="187">
        <f t="shared" si="85"/>
        <v>4547</v>
      </c>
      <c r="AF226" s="179">
        <f t="shared" si="86"/>
        <v>24.335999999999999</v>
      </c>
      <c r="AH226" s="70">
        <f t="shared" si="87"/>
        <v>7.9554250889126719</v>
      </c>
      <c r="AI226" s="52"/>
      <c r="AK226" s="77"/>
      <c r="AL226" s="187">
        <f t="shared" si="88"/>
        <v>4547</v>
      </c>
      <c r="AM226" s="179">
        <f t="shared" si="89"/>
        <v>24.335999999999999</v>
      </c>
      <c r="AO226" s="70">
        <f t="shared" si="90"/>
        <v>7.8559321997186142</v>
      </c>
      <c r="AP226" s="52"/>
      <c r="AR226" s="77"/>
      <c r="AS226" s="187">
        <f t="shared" si="91"/>
        <v>4548</v>
      </c>
      <c r="AT226" s="179">
        <f t="shared" si="92"/>
        <v>24.649000000000001</v>
      </c>
      <c r="AV226" s="70">
        <f t="shared" si="93"/>
        <v>7.7454356102743809</v>
      </c>
      <c r="AW226" s="52"/>
      <c r="AY226" s="77"/>
      <c r="AZ226" s="187">
        <f t="shared" si="94"/>
        <v>4549</v>
      </c>
      <c r="BA226" s="179">
        <f t="shared" si="95"/>
        <v>24.963999999999999</v>
      </c>
      <c r="BC226" s="70">
        <f t="shared" si="96"/>
        <v>7.6211951628098449</v>
      </c>
      <c r="BD226" s="52"/>
      <c r="BF226" s="77"/>
      <c r="BG226" s="187">
        <f t="shared" si="97"/>
        <v>4549</v>
      </c>
      <c r="BH226" s="179">
        <f t="shared" si="98"/>
        <v>24.963999999999999</v>
      </c>
      <c r="BJ226" s="70">
        <f t="shared" si="99"/>
        <v>7.4792996377828338</v>
      </c>
      <c r="BK226" s="52"/>
      <c r="BM226" s="77"/>
      <c r="BN226" s="187">
        <f t="shared" si="100"/>
        <v>4550</v>
      </c>
      <c r="BO226" s="179">
        <f t="shared" si="101"/>
        <v>25.280999999999999</v>
      </c>
      <c r="BQ226" s="70">
        <f t="shared" si="102"/>
        <v>7.3138868316334618</v>
      </c>
      <c r="BR226" s="52"/>
      <c r="BT226" s="77"/>
      <c r="BU226" s="187">
        <f t="shared" si="103"/>
        <v>4551</v>
      </c>
      <c r="BV226" s="179">
        <f t="shared" si="104"/>
        <v>25.6</v>
      </c>
      <c r="BX226" s="70">
        <f t="shared" si="105"/>
        <v>7.1155821261844538</v>
      </c>
      <c r="BY226" s="52"/>
      <c r="CA226" s="77"/>
      <c r="CB226" s="187">
        <f t="shared" si="106"/>
        <v>4551</v>
      </c>
      <c r="CC226" s="179">
        <f t="shared" si="107"/>
        <v>25.6</v>
      </c>
      <c r="CE226" s="70">
        <f t="shared" si="108"/>
        <v>6.8679744089702925</v>
      </c>
      <c r="CF226" s="52"/>
      <c r="CH226" s="77"/>
      <c r="CI226" s="187">
        <f t="shared" si="109"/>
        <v>4550</v>
      </c>
      <c r="CJ226" s="179">
        <f t="shared" si="110"/>
        <v>25.280999999999999</v>
      </c>
      <c r="CL226" s="70">
        <f t="shared" si="111"/>
        <v>6.5381398237676702</v>
      </c>
      <c r="CM226" s="52"/>
      <c r="CO226" s="77"/>
      <c r="CP226" s="187">
        <f t="shared" si="112"/>
        <v>4548</v>
      </c>
      <c r="CQ226" s="179">
        <f t="shared" si="113"/>
        <v>24.649000000000001</v>
      </c>
      <c r="CS226" s="70">
        <f t="shared" si="114"/>
        <v>6.0426328336823811</v>
      </c>
      <c r="CT226" s="52"/>
      <c r="CV226" s="77"/>
      <c r="CW226" s="187">
        <f t="shared" si="115"/>
        <v>4540</v>
      </c>
      <c r="CX226" s="179">
        <f t="shared" si="116"/>
        <v>22.201000000000001</v>
      </c>
      <c r="CZ226" s="70">
        <f t="shared" si="117"/>
        <v>5.0172798368149243</v>
      </c>
      <c r="DA226" s="52"/>
      <c r="DC226" s="77"/>
      <c r="DD226" s="187">
        <f t="shared" si="118"/>
        <v>4505</v>
      </c>
      <c r="DE226" s="179">
        <f t="shared" si="119"/>
        <v>12.996</v>
      </c>
    </row>
    <row r="227" spans="1:109" ht="15" customHeight="1">
      <c r="A227" s="21">
        <f t="shared" si="120"/>
        <v>2011</v>
      </c>
      <c r="B227" s="176">
        <f t="shared" si="120"/>
        <v>4405</v>
      </c>
      <c r="C227" s="69">
        <f t="shared" si="73"/>
        <v>8.3904955383702795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4502</v>
      </c>
      <c r="J227" s="180">
        <f t="shared" si="76"/>
        <v>2.2020431328036323</v>
      </c>
      <c r="K227" s="179">
        <f t="shared" si="77"/>
        <v>9.4090000000000007</v>
      </c>
      <c r="M227" s="70">
        <f t="shared" si="78"/>
        <v>8.3904955383702795</v>
      </c>
      <c r="N227" s="52"/>
      <c r="O227" s="27"/>
      <c r="P227" s="77"/>
      <c r="Q227" s="187">
        <f t="shared" si="79"/>
        <v>4502</v>
      </c>
      <c r="R227" s="179">
        <f t="shared" si="80"/>
        <v>9.4090000000000007</v>
      </c>
      <c r="T227" s="70">
        <f t="shared" si="81"/>
        <v>8.1330002185836126</v>
      </c>
      <c r="U227" s="52"/>
      <c r="V227" s="27"/>
      <c r="W227" s="77"/>
      <c r="X227" s="187">
        <f t="shared" si="82"/>
        <v>4505</v>
      </c>
      <c r="Y227" s="179">
        <f t="shared" si="83"/>
        <v>10</v>
      </c>
      <c r="AA227" s="70">
        <f t="shared" si="84"/>
        <v>8.0503844530670214</v>
      </c>
      <c r="AB227" s="52"/>
      <c r="AC227" s="27"/>
      <c r="AD227" s="77"/>
      <c r="AE227" s="187">
        <f t="shared" si="85"/>
        <v>4506</v>
      </c>
      <c r="AF227" s="179">
        <f t="shared" si="86"/>
        <v>10.201000000000001</v>
      </c>
      <c r="AH227" s="70">
        <f t="shared" si="87"/>
        <v>7.9603236291488395</v>
      </c>
      <c r="AI227" s="52"/>
      <c r="AJ227" s="27"/>
      <c r="AK227" s="77"/>
      <c r="AL227" s="187">
        <f t="shared" si="88"/>
        <v>4508</v>
      </c>
      <c r="AM227" s="179">
        <f t="shared" si="89"/>
        <v>10.609</v>
      </c>
      <c r="AO227" s="70">
        <f t="shared" si="90"/>
        <v>7.8613417955999889</v>
      </c>
      <c r="AP227" s="52"/>
      <c r="AQ227" s="27"/>
      <c r="AR227" s="77"/>
      <c r="AS227" s="187">
        <f t="shared" si="91"/>
        <v>4509</v>
      </c>
      <c r="AT227" s="179">
        <f t="shared" si="92"/>
        <v>10.816000000000001</v>
      </c>
      <c r="AV227" s="70">
        <f t="shared" si="93"/>
        <v>7.7514753180214564</v>
      </c>
      <c r="AW227" s="52"/>
      <c r="AX227" s="27"/>
      <c r="AY227" s="77"/>
      <c r="AZ227" s="187">
        <f t="shared" si="94"/>
        <v>4511</v>
      </c>
      <c r="BA227" s="179">
        <f t="shared" si="95"/>
        <v>11.236000000000001</v>
      </c>
      <c r="BC227" s="70">
        <f t="shared" si="96"/>
        <v>7.6280311269303347</v>
      </c>
      <c r="BD227" s="52"/>
      <c r="BE227" s="27"/>
      <c r="BF227" s="77"/>
      <c r="BG227" s="187">
        <f t="shared" si="97"/>
        <v>4512</v>
      </c>
      <c r="BH227" s="179">
        <f t="shared" si="98"/>
        <v>11.449</v>
      </c>
      <c r="BJ227" s="70">
        <f t="shared" si="99"/>
        <v>7.4871736942137392</v>
      </c>
      <c r="BK227" s="52"/>
      <c r="BL227" s="27"/>
      <c r="BM227" s="77"/>
      <c r="BN227" s="187">
        <f t="shared" si="100"/>
        <v>4514</v>
      </c>
      <c r="BO227" s="179">
        <f t="shared" si="101"/>
        <v>11.881</v>
      </c>
      <c r="BQ227" s="70">
        <f t="shared" si="102"/>
        <v>7.3231707179434693</v>
      </c>
      <c r="BR227" s="52"/>
      <c r="BS227" s="27"/>
      <c r="BT227" s="77"/>
      <c r="BU227" s="187">
        <f t="shared" si="103"/>
        <v>4516</v>
      </c>
      <c r="BV227" s="179">
        <f t="shared" si="104"/>
        <v>12.321</v>
      </c>
      <c r="BX227" s="70">
        <f t="shared" si="105"/>
        <v>7.1268908088988079</v>
      </c>
      <c r="BY227" s="52"/>
      <c r="BZ227" s="27"/>
      <c r="CA227" s="77"/>
      <c r="CB227" s="187">
        <f t="shared" si="106"/>
        <v>4518</v>
      </c>
      <c r="CC227" s="179">
        <f t="shared" si="107"/>
        <v>12.769</v>
      </c>
      <c r="CE227" s="70">
        <f t="shared" si="108"/>
        <v>6.8824374709978473</v>
      </c>
      <c r="CF227" s="52"/>
      <c r="CG227" s="27"/>
      <c r="CH227" s="77"/>
      <c r="CI227" s="187">
        <f t="shared" si="109"/>
        <v>4519</v>
      </c>
      <c r="CJ227" s="179">
        <f t="shared" si="110"/>
        <v>12.996</v>
      </c>
      <c r="CL227" s="70">
        <f t="shared" si="111"/>
        <v>6.5581978028122689</v>
      </c>
      <c r="CM227" s="52"/>
      <c r="CN227" s="27"/>
      <c r="CO227" s="77"/>
      <c r="CP227" s="187">
        <f t="shared" si="112"/>
        <v>4520</v>
      </c>
      <c r="CQ227" s="179">
        <f t="shared" si="113"/>
        <v>13.225</v>
      </c>
      <c r="CS227" s="70">
        <f t="shared" si="114"/>
        <v>6.0753460310886842</v>
      </c>
      <c r="CT227" s="52"/>
      <c r="CU227" s="27"/>
      <c r="CV227" s="77"/>
      <c r="CW227" s="187">
        <f t="shared" si="115"/>
        <v>4516</v>
      </c>
      <c r="CX227" s="179">
        <f t="shared" si="116"/>
        <v>12.321</v>
      </c>
      <c r="CZ227" s="70">
        <f t="shared" si="117"/>
        <v>5.1059454739005803</v>
      </c>
      <c r="DA227" s="52"/>
      <c r="DB227" s="27"/>
      <c r="DC227" s="77"/>
      <c r="DD227" s="187">
        <f t="shared" si="118"/>
        <v>4488</v>
      </c>
      <c r="DE227" s="179">
        <f t="shared" si="119"/>
        <v>6.8890000000000002</v>
      </c>
    </row>
    <row r="228" spans="1:109" s="27" customFormat="1" ht="15" customHeight="1">
      <c r="A228" s="21">
        <f t="shared" si="120"/>
        <v>2012</v>
      </c>
      <c r="B228" s="176">
        <f t="shared" si="120"/>
        <v>4413</v>
      </c>
      <c r="C228" s="69">
        <f t="shared" si="73"/>
        <v>8.3923100092695471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4462</v>
      </c>
      <c r="J228" s="180">
        <f t="shared" si="76"/>
        <v>1.1103557670518922</v>
      </c>
      <c r="K228" s="179">
        <f t="shared" si="77"/>
        <v>2.4009999999999998</v>
      </c>
      <c r="M228" s="70">
        <f t="shared" si="78"/>
        <v>8.3923100092695471</v>
      </c>
      <c r="N228" s="52"/>
      <c r="P228" s="34"/>
      <c r="Q228" s="187">
        <f t="shared" si="79"/>
        <v>4462</v>
      </c>
      <c r="R228" s="179">
        <f t="shared" si="80"/>
        <v>2.4009999999999998</v>
      </c>
      <c r="T228" s="70">
        <f t="shared" si="81"/>
        <v>8.1353469489067063</v>
      </c>
      <c r="U228" s="52"/>
      <c r="W228" s="34"/>
      <c r="X228" s="187">
        <f t="shared" si="82"/>
        <v>4467</v>
      </c>
      <c r="Y228" s="179">
        <f t="shared" si="83"/>
        <v>2.9159999999999999</v>
      </c>
      <c r="AA228" s="70">
        <f t="shared" si="84"/>
        <v>8.0529330367975671</v>
      </c>
      <c r="AB228" s="52"/>
      <c r="AD228" s="34"/>
      <c r="AE228" s="187">
        <f t="shared" si="85"/>
        <v>4469</v>
      </c>
      <c r="AF228" s="179">
        <f t="shared" si="86"/>
        <v>3.1360000000000001</v>
      </c>
      <c r="AH228" s="70">
        <f t="shared" si="87"/>
        <v>7.9631120589792896</v>
      </c>
      <c r="AI228" s="52"/>
      <c r="AK228" s="34"/>
      <c r="AL228" s="187">
        <f t="shared" si="88"/>
        <v>4470</v>
      </c>
      <c r="AM228" s="179">
        <f t="shared" si="89"/>
        <v>3.2490000000000001</v>
      </c>
      <c r="AO228" s="70">
        <f t="shared" si="90"/>
        <v>7.8644199049945653</v>
      </c>
      <c r="AP228" s="52"/>
      <c r="AR228" s="34"/>
      <c r="AS228" s="187">
        <f t="shared" si="91"/>
        <v>4473</v>
      </c>
      <c r="AT228" s="179">
        <f t="shared" si="92"/>
        <v>3.6</v>
      </c>
      <c r="AV228" s="70">
        <f t="shared" si="93"/>
        <v>7.75491027202143</v>
      </c>
      <c r="AW228" s="52"/>
      <c r="AY228" s="34"/>
      <c r="AZ228" s="187">
        <f t="shared" si="94"/>
        <v>4475</v>
      </c>
      <c r="BA228" s="179">
        <f t="shared" si="95"/>
        <v>3.8439999999999999</v>
      </c>
      <c r="BC228" s="70">
        <f t="shared" si="96"/>
        <v>7.6319165130712516</v>
      </c>
      <c r="BD228" s="52"/>
      <c r="BF228" s="34"/>
      <c r="BG228" s="187">
        <f t="shared" si="97"/>
        <v>4478</v>
      </c>
      <c r="BH228" s="179">
        <f t="shared" si="98"/>
        <v>4.2249999999999996</v>
      </c>
      <c r="BJ228" s="70">
        <f t="shared" si="99"/>
        <v>7.491645473605133</v>
      </c>
      <c r="BK228" s="52"/>
      <c r="BM228" s="34"/>
      <c r="BN228" s="187">
        <f t="shared" si="100"/>
        <v>4480</v>
      </c>
      <c r="BO228" s="179">
        <f t="shared" si="101"/>
        <v>4.4889999999999999</v>
      </c>
      <c r="BQ228" s="70">
        <f t="shared" si="102"/>
        <v>7.3284373528951621</v>
      </c>
      <c r="BR228" s="52"/>
      <c r="BT228" s="34"/>
      <c r="BU228" s="187">
        <f t="shared" si="103"/>
        <v>4484</v>
      </c>
      <c r="BV228" s="179">
        <f t="shared" si="104"/>
        <v>5.0410000000000004</v>
      </c>
      <c r="BX228" s="70">
        <f t="shared" si="105"/>
        <v>7.1332959548960684</v>
      </c>
      <c r="BY228" s="52"/>
      <c r="CA228" s="34"/>
      <c r="CB228" s="187">
        <f t="shared" si="106"/>
        <v>4487</v>
      </c>
      <c r="CC228" s="179">
        <f t="shared" si="107"/>
        <v>5.476</v>
      </c>
      <c r="CE228" s="70">
        <f t="shared" si="108"/>
        <v>6.8906091201471664</v>
      </c>
      <c r="CF228" s="52"/>
      <c r="CH228" s="34"/>
      <c r="CI228" s="187">
        <f t="shared" si="109"/>
        <v>4491</v>
      </c>
      <c r="CJ228" s="179">
        <f t="shared" si="110"/>
        <v>6.0839999999999996</v>
      </c>
      <c r="CL228" s="70">
        <f t="shared" si="111"/>
        <v>6.5694814204142959</v>
      </c>
      <c r="CM228" s="52"/>
      <c r="CO228" s="34"/>
      <c r="CP228" s="187">
        <f t="shared" si="112"/>
        <v>4494</v>
      </c>
      <c r="CQ228" s="179">
        <f t="shared" si="113"/>
        <v>6.5609999999999999</v>
      </c>
      <c r="CS228" s="70">
        <f t="shared" si="114"/>
        <v>6.0935697700451357</v>
      </c>
      <c r="CT228" s="52"/>
      <c r="CV228" s="34"/>
      <c r="CW228" s="187">
        <f t="shared" si="115"/>
        <v>4494</v>
      </c>
      <c r="CX228" s="179">
        <f t="shared" si="116"/>
        <v>6.5609999999999999</v>
      </c>
      <c r="CZ228" s="70">
        <f t="shared" si="117"/>
        <v>5.1532915944977793</v>
      </c>
      <c r="DA228" s="52"/>
      <c r="DC228" s="34"/>
      <c r="DD228" s="187">
        <f t="shared" si="118"/>
        <v>4474</v>
      </c>
      <c r="DE228" s="179">
        <f t="shared" si="119"/>
        <v>3.7210000000000001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4295</v>
      </c>
      <c r="C229" s="78">
        <f t="shared" si="73"/>
        <v>8.3652068344183554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4424</v>
      </c>
      <c r="J229" s="186">
        <f t="shared" si="76"/>
        <v>3.0034924330616999</v>
      </c>
      <c r="K229" s="185">
        <f t="shared" si="77"/>
        <v>16.640999999999998</v>
      </c>
      <c r="M229" s="81">
        <f t="shared" si="78"/>
        <v>8.3652068344183554</v>
      </c>
      <c r="N229" s="53"/>
      <c r="O229" s="32"/>
      <c r="P229" s="80"/>
      <c r="Q229" s="207">
        <f t="shared" si="79"/>
        <v>4424</v>
      </c>
      <c r="R229" s="185">
        <f t="shared" si="80"/>
        <v>16.640999999999998</v>
      </c>
      <c r="T229" s="81">
        <f t="shared" si="81"/>
        <v>8.1001614469366068</v>
      </c>
      <c r="U229" s="53"/>
      <c r="V229" s="32"/>
      <c r="W229" s="80"/>
      <c r="X229" s="207">
        <f t="shared" si="82"/>
        <v>4431</v>
      </c>
      <c r="Y229" s="185">
        <f t="shared" si="83"/>
        <v>18.495999999999999</v>
      </c>
      <c r="AA229" s="81">
        <f t="shared" si="84"/>
        <v>8.0146663704649423</v>
      </c>
      <c r="AB229" s="53"/>
      <c r="AC229" s="32"/>
      <c r="AD229" s="80"/>
      <c r="AE229" s="207">
        <f t="shared" si="85"/>
        <v>4433</v>
      </c>
      <c r="AF229" s="185">
        <f t="shared" si="86"/>
        <v>19.044</v>
      </c>
      <c r="AH229" s="81">
        <f t="shared" si="87"/>
        <v>7.9211727215870145</v>
      </c>
      <c r="AI229" s="53"/>
      <c r="AJ229" s="32"/>
      <c r="AK229" s="80"/>
      <c r="AL229" s="207">
        <f t="shared" si="88"/>
        <v>4436</v>
      </c>
      <c r="AM229" s="185">
        <f t="shared" si="89"/>
        <v>19.881</v>
      </c>
      <c r="AO229" s="81">
        <f t="shared" si="90"/>
        <v>7.8180279385307294</v>
      </c>
      <c r="AP229" s="53"/>
      <c r="AQ229" s="32"/>
      <c r="AR229" s="80"/>
      <c r="AS229" s="207">
        <f t="shared" si="91"/>
        <v>4438</v>
      </c>
      <c r="AT229" s="185">
        <f t="shared" si="92"/>
        <v>20.449000000000002</v>
      </c>
      <c r="AV229" s="81">
        <f t="shared" si="93"/>
        <v>7.7030076824792362</v>
      </c>
      <c r="AW229" s="53"/>
      <c r="AX229" s="32"/>
      <c r="AY229" s="80"/>
      <c r="AZ229" s="207">
        <f t="shared" si="94"/>
        <v>4442</v>
      </c>
      <c r="BA229" s="185">
        <f t="shared" si="95"/>
        <v>21.609000000000002</v>
      </c>
      <c r="BC229" s="81">
        <f t="shared" si="96"/>
        <v>7.5730172560525464</v>
      </c>
      <c r="BD229" s="53"/>
      <c r="BE229" s="32"/>
      <c r="BF229" s="80"/>
      <c r="BG229" s="207">
        <f t="shared" si="97"/>
        <v>4445</v>
      </c>
      <c r="BH229" s="185">
        <f t="shared" si="98"/>
        <v>22.5</v>
      </c>
      <c r="BJ229" s="81">
        <f t="shared" si="99"/>
        <v>7.4235684442591667</v>
      </c>
      <c r="BK229" s="53"/>
      <c r="BL229" s="32"/>
      <c r="BM229" s="80"/>
      <c r="BN229" s="207">
        <f t="shared" si="100"/>
        <v>4449</v>
      </c>
      <c r="BO229" s="185">
        <f t="shared" si="101"/>
        <v>23.716000000000001</v>
      </c>
      <c r="BQ229" s="81">
        <f t="shared" si="102"/>
        <v>7.2477925817678459</v>
      </c>
      <c r="BR229" s="53"/>
      <c r="BS229" s="32"/>
      <c r="BT229" s="80"/>
      <c r="BU229" s="207">
        <f t="shared" si="103"/>
        <v>4454</v>
      </c>
      <c r="BV229" s="185">
        <f t="shared" si="104"/>
        <v>25.280999999999999</v>
      </c>
      <c r="BX229" s="81">
        <f t="shared" si="105"/>
        <v>7.0343879299155034</v>
      </c>
      <c r="BY229" s="53"/>
      <c r="BZ229" s="32"/>
      <c r="CA229" s="80"/>
      <c r="CB229" s="207">
        <f t="shared" si="106"/>
        <v>4459</v>
      </c>
      <c r="CC229" s="185">
        <f t="shared" si="107"/>
        <v>26.896000000000001</v>
      </c>
      <c r="CE229" s="81">
        <f t="shared" si="108"/>
        <v>6.7627295069318789</v>
      </c>
      <c r="CF229" s="53"/>
      <c r="CG229" s="32"/>
      <c r="CH229" s="80"/>
      <c r="CI229" s="207">
        <f t="shared" si="109"/>
        <v>4464</v>
      </c>
      <c r="CJ229" s="185">
        <f t="shared" si="110"/>
        <v>28.561</v>
      </c>
      <c r="CL229" s="81">
        <f t="shared" si="111"/>
        <v>6.3885614055456301</v>
      </c>
      <c r="CM229" s="53"/>
      <c r="CN229" s="32"/>
      <c r="CO229" s="80"/>
      <c r="CP229" s="207">
        <f t="shared" si="112"/>
        <v>4470</v>
      </c>
      <c r="CQ229" s="185">
        <f t="shared" si="113"/>
        <v>30.625</v>
      </c>
      <c r="CS229" s="81">
        <f t="shared" si="114"/>
        <v>5.7838251823297373</v>
      </c>
      <c r="CT229" s="53"/>
      <c r="CU229" s="32"/>
      <c r="CV229" s="80"/>
      <c r="CW229" s="207">
        <f t="shared" si="115"/>
        <v>4474</v>
      </c>
      <c r="CX229" s="185">
        <f t="shared" si="116"/>
        <v>32.040999999999997</v>
      </c>
      <c r="CZ229" s="81">
        <f t="shared" si="117"/>
        <v>4.0073331852324712</v>
      </c>
      <c r="DA229" s="53"/>
      <c r="DB229" s="32"/>
      <c r="DC229" s="80"/>
      <c r="DD229" s="207">
        <f t="shared" si="118"/>
        <v>4460</v>
      </c>
      <c r="DE229" s="185">
        <f t="shared" si="119"/>
        <v>27.225000000000001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4389</v>
      </c>
      <c r="C230" s="54"/>
      <c r="D230" s="22">
        <v>21</v>
      </c>
      <c r="E230" s="22"/>
      <c r="F230" s="55"/>
      <c r="G230" s="82"/>
      <c r="H230" s="34"/>
      <c r="I230" s="179">
        <f t="shared" si="75"/>
        <v>4389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4355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4355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4323</v>
      </c>
      <c r="C232" s="54"/>
      <c r="D232" s="22">
        <v>23</v>
      </c>
      <c r="E232" s="22"/>
      <c r="F232" s="200">
        <f>O213</f>
        <v>0</v>
      </c>
      <c r="G232" s="203">
        <f>O219</f>
        <v>0.90119615511902929</v>
      </c>
      <c r="H232" s="222">
        <f>O220</f>
        <v>1062.0010000000002</v>
      </c>
      <c r="I232" s="179">
        <f t="shared" si="75"/>
        <v>4323</v>
      </c>
      <c r="J232" s="187"/>
      <c r="K232" s="187"/>
      <c r="M232" s="200" t="s">
        <v>48</v>
      </c>
      <c r="N232" s="200">
        <f>MIN(B210:B229)</f>
        <v>4295</v>
      </c>
      <c r="O232" s="200"/>
      <c r="P232" s="200"/>
      <c r="Q232" s="200"/>
      <c r="R232" s="200"/>
      <c r="S232" s="200"/>
      <c r="T232" s="200" t="s">
        <v>48</v>
      </c>
      <c r="U232" s="200">
        <f>N232</f>
        <v>4295</v>
      </c>
      <c r="V232" s="200"/>
      <c r="W232" s="200"/>
      <c r="X232" s="200"/>
      <c r="Y232" s="200"/>
      <c r="Z232" s="200"/>
      <c r="AA232" s="200" t="s">
        <v>48</v>
      </c>
      <c r="AB232" s="200">
        <f>U232</f>
        <v>4295</v>
      </c>
      <c r="AH232" s="200" t="s">
        <v>48</v>
      </c>
      <c r="AI232" s="200">
        <f>AB232</f>
        <v>4295</v>
      </c>
      <c r="AO232" s="200" t="s">
        <v>48</v>
      </c>
      <c r="AP232" s="200">
        <f>AI232</f>
        <v>4295</v>
      </c>
      <c r="AV232" s="200" t="s">
        <v>48</v>
      </c>
      <c r="AW232" s="200">
        <f>AP232</f>
        <v>4295</v>
      </c>
      <c r="BC232" s="200" t="s">
        <v>48</v>
      </c>
      <c r="BD232" s="200">
        <f>AW232</f>
        <v>4295</v>
      </c>
      <c r="BJ232" s="200" t="s">
        <v>48</v>
      </c>
      <c r="BK232" s="200">
        <f>BD232</f>
        <v>4295</v>
      </c>
      <c r="BQ232" s="200" t="s">
        <v>48</v>
      </c>
      <c r="BR232" s="200">
        <f>BK232</f>
        <v>4295</v>
      </c>
      <c r="BX232" s="200" t="s">
        <v>48</v>
      </c>
      <c r="BY232" s="200">
        <f>BR232</f>
        <v>4295</v>
      </c>
      <c r="CE232" s="200" t="s">
        <v>48</v>
      </c>
      <c r="CF232" s="200">
        <f>BY232</f>
        <v>4295</v>
      </c>
      <c r="CL232" s="200" t="s">
        <v>48</v>
      </c>
      <c r="CM232" s="200">
        <f>CF232</f>
        <v>4295</v>
      </c>
      <c r="CS232" s="200" t="s">
        <v>48</v>
      </c>
      <c r="CT232" s="200">
        <f>CM232</f>
        <v>4295</v>
      </c>
      <c r="CZ232" s="200" t="s">
        <v>48</v>
      </c>
      <c r="DA232" s="200">
        <f>CT232</f>
        <v>4295</v>
      </c>
    </row>
    <row r="233" spans="1:109" ht="15" customHeight="1">
      <c r="A233" s="21">
        <f t="shared" si="120"/>
        <v>2017</v>
      </c>
      <c r="B233" s="176">
        <f t="shared" si="121"/>
        <v>4293</v>
      </c>
      <c r="C233" s="54"/>
      <c r="D233" s="22">
        <v>24</v>
      </c>
      <c r="E233" s="22"/>
      <c r="F233" s="200">
        <f>V213</f>
        <v>1000</v>
      </c>
      <c r="G233" s="203">
        <f>V219</f>
        <v>0.89082225634523016</v>
      </c>
      <c r="H233" s="222">
        <f>V220</f>
        <v>1195.7420000000002</v>
      </c>
      <c r="I233" s="179">
        <f t="shared" si="75"/>
        <v>4293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4264</v>
      </c>
      <c r="C234" s="54"/>
      <c r="D234" s="22">
        <v>25</v>
      </c>
      <c r="E234" s="22"/>
      <c r="F234" s="200">
        <f>AC213</f>
        <v>1270</v>
      </c>
      <c r="G234" s="203">
        <f>AC219</f>
        <v>0.88699216544073878</v>
      </c>
      <c r="H234" s="222">
        <f>AC220</f>
        <v>1247.0810000000004</v>
      </c>
      <c r="I234" s="179">
        <f t="shared" si="75"/>
        <v>4264</v>
      </c>
      <c r="J234" s="187"/>
      <c r="K234" s="187"/>
      <c r="M234" s="200" t="s">
        <v>50</v>
      </c>
      <c r="N234" s="200">
        <v>270</v>
      </c>
      <c r="O234" s="200"/>
      <c r="P234" s="200"/>
      <c r="Q234" s="200"/>
      <c r="R234" s="200"/>
      <c r="S234" s="200"/>
      <c r="T234" s="200" t="s">
        <v>50</v>
      </c>
      <c r="U234" s="200">
        <f>N234</f>
        <v>270</v>
      </c>
      <c r="V234" s="200"/>
      <c r="W234" s="200"/>
      <c r="X234" s="200"/>
      <c r="Y234" s="200"/>
      <c r="Z234" s="200"/>
      <c r="AA234" s="200" t="s">
        <v>50</v>
      </c>
      <c r="AB234" s="200">
        <f>U234</f>
        <v>270</v>
      </c>
      <c r="AH234" s="200" t="s">
        <v>50</v>
      </c>
      <c r="AI234" s="200">
        <f>AB234</f>
        <v>270</v>
      </c>
      <c r="AO234" s="200" t="s">
        <v>50</v>
      </c>
      <c r="AP234" s="200">
        <f>AI234</f>
        <v>270</v>
      </c>
      <c r="AV234" s="200" t="s">
        <v>50</v>
      </c>
      <c r="AW234" s="200">
        <f>AP234</f>
        <v>270</v>
      </c>
      <c r="BC234" s="200" t="s">
        <v>50</v>
      </c>
      <c r="BD234" s="200">
        <f>AW234</f>
        <v>270</v>
      </c>
      <c r="BJ234" s="200" t="s">
        <v>50</v>
      </c>
      <c r="BK234" s="200">
        <f>BD234</f>
        <v>270</v>
      </c>
      <c r="BQ234" s="200" t="s">
        <v>50</v>
      </c>
      <c r="BR234" s="200">
        <f>BK234</f>
        <v>270</v>
      </c>
      <c r="BX234" s="200" t="s">
        <v>50</v>
      </c>
      <c r="BY234" s="200">
        <f>BR234</f>
        <v>270</v>
      </c>
      <c r="CE234" s="200" t="s">
        <v>50</v>
      </c>
      <c r="CF234" s="200">
        <f>BY234</f>
        <v>270</v>
      </c>
      <c r="CL234" s="200" t="s">
        <v>50</v>
      </c>
      <c r="CM234" s="200">
        <f>CF234</f>
        <v>270</v>
      </c>
      <c r="CS234" s="200" t="s">
        <v>50</v>
      </c>
      <c r="CT234" s="200">
        <f>CM234</f>
        <v>270</v>
      </c>
      <c r="CZ234" s="200" t="s">
        <v>50</v>
      </c>
      <c r="DA234" s="200">
        <f>CT234</f>
        <v>270</v>
      </c>
    </row>
    <row r="235" spans="1:109" ht="15" customHeight="1">
      <c r="A235" s="21">
        <f t="shared" si="120"/>
        <v>2019</v>
      </c>
      <c r="B235" s="176">
        <f t="shared" si="121"/>
        <v>4237</v>
      </c>
      <c r="C235" s="54"/>
      <c r="D235" s="22">
        <v>26</v>
      </c>
      <c r="E235" s="22"/>
      <c r="F235" s="200">
        <f>AJ213</f>
        <v>1540</v>
      </c>
      <c r="G235" s="203">
        <f>AJ219</f>
        <v>0.88248524744054513</v>
      </c>
      <c r="H235" s="222">
        <f>AJ220</f>
        <v>1308.8119999999999</v>
      </c>
      <c r="I235" s="179">
        <f t="shared" si="75"/>
        <v>4237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4210</v>
      </c>
      <c r="C236" s="54"/>
      <c r="D236" s="22">
        <v>27</v>
      </c>
      <c r="E236" s="22"/>
      <c r="F236" s="200">
        <f>AQ213</f>
        <v>1810</v>
      </c>
      <c r="G236" s="203">
        <f>AQ219</f>
        <v>0.87728997857723034</v>
      </c>
      <c r="H236" s="222">
        <f>AQ220</f>
        <v>1383.0399999999997</v>
      </c>
      <c r="I236" s="179">
        <f t="shared" si="75"/>
        <v>4210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4185</v>
      </c>
      <c r="C237" s="54"/>
      <c r="D237" s="22">
        <v>28</v>
      </c>
      <c r="E237" s="22"/>
      <c r="F237" s="200">
        <f>AX213</f>
        <v>2080</v>
      </c>
      <c r="G237" s="203">
        <f>AX219</f>
        <v>0.87073157806424739</v>
      </c>
      <c r="H237" s="222">
        <f>AX220</f>
        <v>1478.2780000000002</v>
      </c>
      <c r="I237" s="179">
        <f t="shared" si="75"/>
        <v>4185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4161</v>
      </c>
      <c r="C238" s="54"/>
      <c r="D238" s="22">
        <v>29</v>
      </c>
      <c r="E238" s="22"/>
      <c r="F238" s="200">
        <f>BE213</f>
        <v>2350</v>
      </c>
      <c r="G238" s="203">
        <f>BE219</f>
        <v>0.86301603601924026</v>
      </c>
      <c r="H238" s="222">
        <f>BE220</f>
        <v>1597.2720000000002</v>
      </c>
      <c r="I238" s="179">
        <f t="shared" si="75"/>
        <v>4161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4138</v>
      </c>
      <c r="C239" s="54"/>
      <c r="D239" s="22">
        <v>30</v>
      </c>
      <c r="E239" s="22"/>
      <c r="F239" s="200">
        <f>BL213</f>
        <v>2620</v>
      </c>
      <c r="G239" s="203">
        <f>BL219</f>
        <v>0.85314040594600704</v>
      </c>
      <c r="H239" s="222">
        <f>BL220</f>
        <v>1757.6000000000004</v>
      </c>
      <c r="I239" s="179">
        <f t="shared" si="75"/>
        <v>4138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4115</v>
      </c>
      <c r="C240" s="54"/>
      <c r="D240" s="22">
        <v>31</v>
      </c>
      <c r="E240" s="22"/>
      <c r="F240" s="200">
        <f>BS213</f>
        <v>2890</v>
      </c>
      <c r="G240" s="203">
        <f>BS219</f>
        <v>0.84034672231946017</v>
      </c>
      <c r="H240" s="222">
        <f>BS220</f>
        <v>1980.74</v>
      </c>
      <c r="I240" s="179">
        <f t="shared" si="75"/>
        <v>4115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4094</v>
      </c>
      <c r="C241" s="54"/>
      <c r="D241" s="22">
        <v>32</v>
      </c>
      <c r="E241" s="22"/>
      <c r="F241" s="200">
        <f>BZ213</f>
        <v>3160</v>
      </c>
      <c r="G241" s="203">
        <f>BZ219</f>
        <v>0.8232314434609016</v>
      </c>
      <c r="H241" s="222">
        <f>BZ220</f>
        <v>2310.1110000000008</v>
      </c>
      <c r="I241" s="179">
        <f t="shared" si="75"/>
        <v>4094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4073</v>
      </c>
      <c r="C242" s="54"/>
      <c r="D242" s="22">
        <v>33</v>
      </c>
      <c r="E242" s="22"/>
      <c r="F242" s="200">
        <f>CG213</f>
        <v>3430</v>
      </c>
      <c r="G242" s="203">
        <f>CG219</f>
        <v>0.79931182620950147</v>
      </c>
      <c r="H242" s="222">
        <f>CG220</f>
        <v>2842.2</v>
      </c>
      <c r="I242" s="179">
        <f t="shared" si="75"/>
        <v>4073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4053</v>
      </c>
      <c r="C243" s="54"/>
      <c r="D243" s="22">
        <v>34</v>
      </c>
      <c r="E243" s="22"/>
      <c r="F243" s="200">
        <f>CN213</f>
        <v>3700</v>
      </c>
      <c r="G243" s="203">
        <f>CN219</f>
        <v>0.76330265464703206</v>
      </c>
      <c r="H243" s="222">
        <f>CN220</f>
        <v>3839.916999999999</v>
      </c>
      <c r="I243" s="179">
        <f t="shared" si="75"/>
        <v>4053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4034</v>
      </c>
      <c r="C244" s="54"/>
      <c r="D244" s="22">
        <v>35</v>
      </c>
      <c r="E244" s="22"/>
      <c r="F244" s="200">
        <f>CU213</f>
        <v>3970</v>
      </c>
      <c r="G244" s="203">
        <f>CU219</f>
        <v>0.70212628703375446</v>
      </c>
      <c r="H244" s="222">
        <f>CU220</f>
        <v>6307.1410000000005</v>
      </c>
      <c r="I244" s="179">
        <f t="shared" si="75"/>
        <v>4034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4015</v>
      </c>
      <c r="C245" s="54"/>
      <c r="D245" s="22">
        <v>36</v>
      </c>
      <c r="E245" s="22"/>
      <c r="F245" s="200">
        <f>DB213</f>
        <v>4240</v>
      </c>
      <c r="G245" s="203">
        <f>DB219</f>
        <v>0.56261678182112873</v>
      </c>
      <c r="H245" s="222">
        <f>DB220</f>
        <v>20961.034000000007</v>
      </c>
      <c r="I245" s="179">
        <f t="shared" si="75"/>
        <v>4015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3997</v>
      </c>
      <c r="C246" s="54"/>
      <c r="D246" s="22">
        <v>37</v>
      </c>
      <c r="E246" s="22"/>
      <c r="F246" s="55"/>
      <c r="G246" s="82"/>
      <c r="H246" s="34"/>
      <c r="I246" s="179">
        <f t="shared" si="75"/>
        <v>3997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3980</v>
      </c>
      <c r="C247" s="54"/>
      <c r="D247" s="22">
        <v>38</v>
      </c>
      <c r="E247" s="22"/>
      <c r="F247" s="55"/>
      <c r="G247" s="82"/>
      <c r="H247" s="34"/>
      <c r="I247" s="179">
        <f t="shared" si="75"/>
        <v>3980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3963</v>
      </c>
      <c r="C248" s="54"/>
      <c r="D248" s="22">
        <v>39</v>
      </c>
      <c r="E248" s="22"/>
      <c r="F248" s="55"/>
      <c r="G248" s="82"/>
      <c r="H248" s="34"/>
      <c r="I248" s="179">
        <f t="shared" si="75"/>
        <v>3963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3946</v>
      </c>
      <c r="C249" s="54"/>
      <c r="D249" s="22">
        <v>40</v>
      </c>
      <c r="E249" s="22"/>
      <c r="F249" s="55"/>
      <c r="G249" s="82"/>
      <c r="H249" s="34"/>
      <c r="I249" s="179">
        <f t="shared" si="75"/>
        <v>3946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3930</v>
      </c>
      <c r="C250" s="195"/>
      <c r="D250" s="35">
        <v>41</v>
      </c>
      <c r="E250" s="35"/>
      <c r="F250" s="56"/>
      <c r="G250" s="84"/>
      <c r="H250" s="37"/>
      <c r="I250" s="189">
        <f t="shared" si="75"/>
        <v>3930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3914</v>
      </c>
      <c r="C251" s="195"/>
      <c r="D251" s="35">
        <v>42</v>
      </c>
      <c r="E251" s="35"/>
      <c r="F251" s="56"/>
      <c r="G251" s="84"/>
      <c r="H251" s="37"/>
      <c r="I251" s="189">
        <f t="shared" si="75"/>
        <v>3914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0.92352749118247168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0.73665372359363646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0.88016147490776508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0.89069898773513378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0.89887414404999044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0.90562079763048442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0.9110169975273682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0.91566985477029306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0.91958467569860813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0.92307611774816456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6520</v>
      </c>
      <c r="C255" s="209">
        <f t="shared" ref="C255:C274" si="124">LN(F$257/B255-1)</f>
        <v>-1.4828322881625378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6280</v>
      </c>
      <c r="J255" s="180">
        <f t="shared" ref="J255:J274" si="126">ABS(B255-I255)/B255*100</f>
        <v>3.6809815950920246</v>
      </c>
      <c r="K255" s="179">
        <f t="shared" ref="K255:K274" si="127">(B255-I255)^2/1000</f>
        <v>57.6</v>
      </c>
      <c r="M255" s="210">
        <f t="shared" ref="M255:M274" si="128">LN(O$257/$B255-1)</f>
        <v>-8.7826296549210667</v>
      </c>
      <c r="N255" s="40" t="s">
        <v>53</v>
      </c>
      <c r="O255" s="23"/>
      <c r="P255" s="187">
        <f t="shared" ref="P255:P274" si="129">ROUND(O$257/(1+EXP(O$262+O$261*$D255)),$G$1)</f>
        <v>6405</v>
      </c>
      <c r="Q255" s="179">
        <f t="shared" ref="Q255:Q274" si="130">($B255-P255)^2/1000</f>
        <v>13.225</v>
      </c>
      <c r="S255" s="210">
        <f t="shared" ref="S255:S274" si="131">LN(U$257/$B255-1)</f>
        <v>-2.608843551018762</v>
      </c>
      <c r="T255" s="40" t="s">
        <v>53</v>
      </c>
      <c r="U255" s="23"/>
      <c r="V255" s="187">
        <f t="shared" ref="V255:V274" si="132">ROUND(U$257/(1+EXP(U$262+U$261*$D255)),$G$1)</f>
        <v>6259</v>
      </c>
      <c r="W255" s="179">
        <f t="shared" ref="W255:W274" si="133">($B255-V255)^2/1000</f>
        <v>68.120999999999995</v>
      </c>
      <c r="Y255" s="210">
        <f t="shared" ref="Y255:Y274" si="134">LN(AA$257/$B255-1)</f>
        <v>-2.3529101768815623</v>
      </c>
      <c r="Z255" s="40" t="s">
        <v>53</v>
      </c>
      <c r="AA255" s="23"/>
      <c r="AB255" s="187">
        <f t="shared" ref="AB255:AB274" si="135">ROUND(AA$257/(1+EXP(AA$262+AA$261*$D255)),$G$1)</f>
        <v>6261</v>
      </c>
      <c r="AC255" s="179">
        <f t="shared" ref="AC255:AC274" si="136">($B255-AB255)^2/1000</f>
        <v>67.081000000000003</v>
      </c>
      <c r="AE255" s="210">
        <f t="shared" ref="AE255:AE274" si="137">LN(AG$257/$B255-1)</f>
        <v>-2.1493112216403221</v>
      </c>
      <c r="AF255" s="40" t="s">
        <v>53</v>
      </c>
      <c r="AG255" s="23"/>
      <c r="AH255" s="187">
        <f t="shared" ref="AH255:AH274" si="138">ROUND(AG$257/(1+EXP(AG$262+AG$261*$D255)),$G$1)</f>
        <v>6263</v>
      </c>
      <c r="AI255" s="179">
        <f t="shared" ref="AI255:AI274" si="139">($B255-AH255)^2/1000</f>
        <v>66.049000000000007</v>
      </c>
      <c r="AK255" s="210">
        <f t="shared" ref="AK255:AK274" si="140">LN(AM$257/$B255-1)</f>
        <v>-1.9802348915963872</v>
      </c>
      <c r="AL255" s="40" t="s">
        <v>53</v>
      </c>
      <c r="AM255" s="23"/>
      <c r="AN255" s="187">
        <f t="shared" ref="AN255:AN274" si="141">ROUND(AM$257/(1+EXP(AM$262+AM$261*$D255)),$G$1)</f>
        <v>6267</v>
      </c>
      <c r="AO255" s="179">
        <f t="shared" ref="AO255:AO274" si="142">($B255-AN255)^2/1000</f>
        <v>64.009</v>
      </c>
      <c r="AQ255" s="210">
        <f t="shared" ref="AQ255:AQ274" si="143">LN(AS$257/$B255-1)</f>
        <v>-1.8356536627852804</v>
      </c>
      <c r="AR255" s="40" t="s">
        <v>53</v>
      </c>
      <c r="AS255" s="23"/>
      <c r="AT255" s="187">
        <f t="shared" ref="AT255:AT274" si="144">ROUND(AS$257/(1+EXP(AS$262+AS$261*$D255)),$G$1)</f>
        <v>6270</v>
      </c>
      <c r="AU255" s="179">
        <f t="shared" ref="AU255:AU274" si="145">($B255-AT255)^2/1000</f>
        <v>62.5</v>
      </c>
      <c r="AW255" s="210">
        <f t="shared" ref="AW255:AW274" si="146">LN(AY$257/$B255-1)</f>
        <v>-1.7093599374609878</v>
      </c>
      <c r="AX255" s="40" t="s">
        <v>53</v>
      </c>
      <c r="AY255" s="23"/>
      <c r="AZ255" s="187">
        <f t="shared" ref="AZ255:AZ274" si="147">ROUND(AY$257/(1+EXP(AY$262+AY$261*$D255)),$G$1)</f>
        <v>6273</v>
      </c>
      <c r="BA255" s="179">
        <f t="shared" ref="BA255:BA274" si="148">($B255-AZ255)^2/1000</f>
        <v>61.009</v>
      </c>
      <c r="BC255" s="210">
        <f t="shared" ref="BC255:BC274" si="149">LN(BE$257/$B255-1)</f>
        <v>-1.5972426393402823</v>
      </c>
      <c r="BD255" s="40" t="s">
        <v>53</v>
      </c>
      <c r="BE255" s="23"/>
      <c r="BF255" s="187">
        <f t="shared" ref="BF255:BF274" si="150">ROUND(BE$257/(1+EXP(BE$262+BE$261*$D255)),$G$1)</f>
        <v>6277</v>
      </c>
      <c r="BG255" s="179">
        <f t="shared" ref="BG255:BG274" si="151">($B255-BF255)^2/1000</f>
        <v>59.048999999999999</v>
      </c>
      <c r="BI255" s="210">
        <f t="shared" ref="BI255:BI274" si="152">LN(BK$257/$B255-1)</f>
        <v>-1.4964379402183163</v>
      </c>
      <c r="BJ255" s="40" t="s">
        <v>53</v>
      </c>
      <c r="BK255" s="23"/>
      <c r="BL255" s="187">
        <f t="shared" ref="BL255:BL274" si="153">ROUND(BK$257/(1+EXP(BK$262+BK$261*$D255)),$G$1)</f>
        <v>6280</v>
      </c>
      <c r="BM255" s="179">
        <f t="shared" ref="BM255:BM274" si="154">($B255-BL255)^2/1000</f>
        <v>57.6</v>
      </c>
    </row>
    <row r="256" spans="1:65" ht="15" customHeight="1">
      <c r="A256" s="21">
        <f t="shared" si="123"/>
        <v>1995</v>
      </c>
      <c r="B256" s="176">
        <f t="shared" si="123"/>
        <v>6425</v>
      </c>
      <c r="C256" s="209">
        <f t="shared" si="124"/>
        <v>-1.4059413585036871</v>
      </c>
      <c r="D256" s="22">
        <v>2</v>
      </c>
      <c r="E256" s="40" t="s">
        <v>54</v>
      </c>
      <c r="G256" s="27"/>
      <c r="H256" s="26"/>
      <c r="I256" s="179">
        <f t="shared" si="125"/>
        <v>6183</v>
      </c>
      <c r="J256" s="180">
        <f t="shared" si="126"/>
        <v>3.7665369649805451</v>
      </c>
      <c r="K256" s="179">
        <f t="shared" si="127"/>
        <v>58.564</v>
      </c>
      <c r="M256" s="210">
        <f t="shared" si="128"/>
        <v>-4.2036037182955823</v>
      </c>
      <c r="N256" s="40" t="s">
        <v>54</v>
      </c>
      <c r="P256" s="187">
        <f t="shared" si="129"/>
        <v>6376</v>
      </c>
      <c r="Q256" s="179">
        <f t="shared" si="130"/>
        <v>2.4009999999999998</v>
      </c>
      <c r="S256" s="210">
        <f t="shared" si="131"/>
        <v>-2.4135818689660713</v>
      </c>
      <c r="T256" s="40" t="s">
        <v>54</v>
      </c>
      <c r="V256" s="187">
        <f t="shared" si="132"/>
        <v>6186</v>
      </c>
      <c r="W256" s="179">
        <f t="shared" si="133"/>
        <v>57.121000000000002</v>
      </c>
      <c r="Y256" s="210">
        <f t="shared" si="134"/>
        <v>-2.1956693670694123</v>
      </c>
      <c r="Z256" s="40" t="s">
        <v>54</v>
      </c>
      <c r="AB256" s="187">
        <f t="shared" si="135"/>
        <v>6183</v>
      </c>
      <c r="AC256" s="179">
        <f t="shared" si="136"/>
        <v>58.564</v>
      </c>
      <c r="AE256" s="210">
        <f t="shared" si="137"/>
        <v>-2.0168504408266608</v>
      </c>
      <c r="AF256" s="40" t="s">
        <v>54</v>
      </c>
      <c r="AH256" s="187">
        <f t="shared" si="138"/>
        <v>6181</v>
      </c>
      <c r="AI256" s="179">
        <f t="shared" si="139"/>
        <v>59.536000000000001</v>
      </c>
      <c r="AK256" s="210">
        <f t="shared" si="140"/>
        <v>-1.8652091726048285</v>
      </c>
      <c r="AL256" s="40" t="s">
        <v>54</v>
      </c>
      <c r="AN256" s="187">
        <f t="shared" si="141"/>
        <v>6181</v>
      </c>
      <c r="AO256" s="179">
        <f t="shared" si="142"/>
        <v>59.536000000000001</v>
      </c>
      <c r="AQ256" s="210">
        <f t="shared" si="143"/>
        <v>-1.7335639798479172</v>
      </c>
      <c r="AR256" s="40" t="s">
        <v>54</v>
      </c>
      <c r="AT256" s="187">
        <f t="shared" si="144"/>
        <v>6181</v>
      </c>
      <c r="AU256" s="179">
        <f t="shared" si="145"/>
        <v>59.536000000000001</v>
      </c>
      <c r="AW256" s="210">
        <f t="shared" si="146"/>
        <v>-1.6172504521708941</v>
      </c>
      <c r="AX256" s="40" t="s">
        <v>54</v>
      </c>
      <c r="AZ256" s="187">
        <f t="shared" si="147"/>
        <v>6182</v>
      </c>
      <c r="BA256" s="179">
        <f t="shared" si="148"/>
        <v>59.048999999999999</v>
      </c>
      <c r="BC256" s="210">
        <f t="shared" si="149"/>
        <v>-1.513067099686082</v>
      </c>
      <c r="BD256" s="40" t="s">
        <v>54</v>
      </c>
      <c r="BF256" s="187">
        <f t="shared" si="150"/>
        <v>6182</v>
      </c>
      <c r="BG256" s="179">
        <f t="shared" si="151"/>
        <v>59.048999999999999</v>
      </c>
      <c r="BI256" s="210">
        <f t="shared" si="152"/>
        <v>-1.418721085150086</v>
      </c>
      <c r="BJ256" s="40" t="s">
        <v>54</v>
      </c>
      <c r="BL256" s="187">
        <f t="shared" si="153"/>
        <v>6183</v>
      </c>
      <c r="BM256" s="179">
        <f t="shared" si="154"/>
        <v>58.564</v>
      </c>
    </row>
    <row r="257" spans="1:65" ht="15" customHeight="1">
      <c r="A257" s="21">
        <f t="shared" si="123"/>
        <v>1996</v>
      </c>
      <c r="B257" s="176">
        <f t="shared" si="123"/>
        <v>6186</v>
      </c>
      <c r="C257" s="209">
        <f t="shared" si="124"/>
        <v>-1.2267543225699331</v>
      </c>
      <c r="D257" s="22">
        <v>3</v>
      </c>
      <c r="E257" s="73" t="s">
        <v>55</v>
      </c>
      <c r="F257" s="243">
        <v>8000</v>
      </c>
      <c r="G257" s="27"/>
      <c r="I257" s="179">
        <f t="shared" si="125"/>
        <v>6083</v>
      </c>
      <c r="J257" s="180">
        <f t="shared" si="126"/>
        <v>1.6650501131587454</v>
      </c>
      <c r="K257" s="179">
        <f t="shared" si="127"/>
        <v>10.609</v>
      </c>
      <c r="M257" s="210">
        <f t="shared" si="128"/>
        <v>-2.9159134214199471</v>
      </c>
      <c r="N257" s="73" t="s">
        <v>55</v>
      </c>
      <c r="O257" s="211">
        <f>ROUNDDOWN(O258,0)+1</f>
        <v>6521</v>
      </c>
      <c r="P257" s="187">
        <f t="shared" si="129"/>
        <v>6340</v>
      </c>
      <c r="Q257" s="179">
        <f t="shared" si="130"/>
        <v>23.716000000000001</v>
      </c>
      <c r="S257" s="210">
        <f t="shared" si="131"/>
        <v>-2.0280835872424752</v>
      </c>
      <c r="T257" s="73" t="s">
        <v>55</v>
      </c>
      <c r="U257" s="211">
        <f>ROUNDDOWN(U258,-T277)+10^T277</f>
        <v>7000</v>
      </c>
      <c r="V257" s="187">
        <f t="shared" si="132"/>
        <v>6107</v>
      </c>
      <c r="W257" s="179">
        <f t="shared" si="133"/>
        <v>6.2409999999999997</v>
      </c>
      <c r="Y257" s="210">
        <f t="shared" si="134"/>
        <v>-1.8693802817967287</v>
      </c>
      <c r="Z257" s="73" t="s">
        <v>55</v>
      </c>
      <c r="AA257" s="211">
        <f>U257+Z278</f>
        <v>7140</v>
      </c>
      <c r="AB257" s="187">
        <f t="shared" si="135"/>
        <v>6099</v>
      </c>
      <c r="AC257" s="179">
        <f t="shared" si="136"/>
        <v>7.569</v>
      </c>
      <c r="AE257" s="210">
        <f t="shared" si="137"/>
        <v>-1.7324479702630884</v>
      </c>
      <c r="AF257" s="73" t="s">
        <v>55</v>
      </c>
      <c r="AG257" s="211">
        <f>AA257+AF278</f>
        <v>7280</v>
      </c>
      <c r="AH257" s="187">
        <f t="shared" si="138"/>
        <v>6094</v>
      </c>
      <c r="AI257" s="179">
        <f t="shared" si="139"/>
        <v>8.4640000000000004</v>
      </c>
      <c r="AK257" s="210">
        <f t="shared" si="140"/>
        <v>-1.6120277487796817</v>
      </c>
      <c r="AL257" s="73" t="s">
        <v>55</v>
      </c>
      <c r="AM257" s="211">
        <f>AG257+AL278</f>
        <v>7420</v>
      </c>
      <c r="AN257" s="187">
        <f t="shared" si="141"/>
        <v>6090</v>
      </c>
      <c r="AO257" s="179">
        <f t="shared" si="142"/>
        <v>9.2159999999999993</v>
      </c>
      <c r="AQ257" s="210">
        <f t="shared" si="143"/>
        <v>-1.50456248046272</v>
      </c>
      <c r="AR257" s="73" t="s">
        <v>55</v>
      </c>
      <c r="AS257" s="211">
        <f>AM257+AR278</f>
        <v>7560</v>
      </c>
      <c r="AT257" s="187">
        <f t="shared" si="144"/>
        <v>6088</v>
      </c>
      <c r="AU257" s="179">
        <f t="shared" si="145"/>
        <v>9.6039999999999992</v>
      </c>
      <c r="AW257" s="210">
        <f t="shared" si="146"/>
        <v>-1.4075335192476204</v>
      </c>
      <c r="AX257" s="73" t="s">
        <v>55</v>
      </c>
      <c r="AY257" s="211">
        <f>AS257+AX278</f>
        <v>7700</v>
      </c>
      <c r="AZ257" s="187">
        <f t="shared" si="147"/>
        <v>6086</v>
      </c>
      <c r="BA257" s="179">
        <f t="shared" si="148"/>
        <v>10</v>
      </c>
      <c r="BC257" s="210">
        <f t="shared" si="149"/>
        <v>-1.3190920776613786</v>
      </c>
      <c r="BD257" s="73" t="s">
        <v>55</v>
      </c>
      <c r="BE257" s="211">
        <f>AY257+BD278</f>
        <v>7840</v>
      </c>
      <c r="BF257" s="187">
        <f t="shared" si="150"/>
        <v>6084</v>
      </c>
      <c r="BG257" s="179">
        <f t="shared" si="151"/>
        <v>10.404</v>
      </c>
      <c r="BI257" s="210">
        <f t="shared" si="152"/>
        <v>-1.2378409106262738</v>
      </c>
      <c r="BJ257" s="73" t="s">
        <v>55</v>
      </c>
      <c r="BK257" s="211">
        <f>BE257+BJ278</f>
        <v>7980</v>
      </c>
      <c r="BL257" s="187">
        <f t="shared" si="153"/>
        <v>6083</v>
      </c>
      <c r="BM257" s="179">
        <f t="shared" si="154"/>
        <v>10.609</v>
      </c>
    </row>
    <row r="258" spans="1:65" ht="15" customHeight="1">
      <c r="A258" s="21">
        <f t="shared" si="123"/>
        <v>1997</v>
      </c>
      <c r="B258" s="176">
        <f t="shared" si="123"/>
        <v>6001</v>
      </c>
      <c r="C258" s="209">
        <f t="shared" si="124"/>
        <v>-1.0992790664891126</v>
      </c>
      <c r="D258" s="22">
        <v>4</v>
      </c>
      <c r="E258" s="88" t="s">
        <v>56</v>
      </c>
      <c r="F258" s="200">
        <f>MAX(B255:B274)</f>
        <v>6520</v>
      </c>
      <c r="G258" s="27"/>
      <c r="H258" s="26"/>
      <c r="I258" s="179">
        <f t="shared" si="125"/>
        <v>5978</v>
      </c>
      <c r="J258" s="180">
        <f t="shared" si="126"/>
        <v>0.38326945509081822</v>
      </c>
      <c r="K258" s="179">
        <f t="shared" si="127"/>
        <v>0.52900000000000003</v>
      </c>
      <c r="M258" s="210">
        <f t="shared" si="128"/>
        <v>-2.4458525894140393</v>
      </c>
      <c r="N258" s="88" t="s">
        <v>56</v>
      </c>
      <c r="O258" s="200">
        <f>MAX($B255:$B274)</f>
        <v>6520</v>
      </c>
      <c r="P258" s="187">
        <f t="shared" si="129"/>
        <v>6295</v>
      </c>
      <c r="Q258" s="179">
        <f t="shared" si="130"/>
        <v>86.436000000000007</v>
      </c>
      <c r="S258" s="210">
        <f t="shared" si="131"/>
        <v>-1.7929266223409599</v>
      </c>
      <c r="T258" s="88" t="s">
        <v>56</v>
      </c>
      <c r="U258" s="200">
        <f>MAX($B255:$B274)</f>
        <v>6520</v>
      </c>
      <c r="V258" s="187">
        <f t="shared" si="132"/>
        <v>6022</v>
      </c>
      <c r="W258" s="179">
        <f t="shared" si="133"/>
        <v>0.441</v>
      </c>
      <c r="Y258" s="210">
        <f t="shared" si="134"/>
        <v>-1.6617754375423313</v>
      </c>
      <c r="Z258" s="88" t="s">
        <v>56</v>
      </c>
      <c r="AA258" s="200">
        <f>MAX($B255:$B274)</f>
        <v>6520</v>
      </c>
      <c r="AB258" s="187">
        <f t="shared" si="135"/>
        <v>6010</v>
      </c>
      <c r="AC258" s="179">
        <f t="shared" si="136"/>
        <v>8.1000000000000003E-2</v>
      </c>
      <c r="AE258" s="210">
        <f t="shared" si="137"/>
        <v>-1.5458475994106706</v>
      </c>
      <c r="AF258" s="88" t="s">
        <v>56</v>
      </c>
      <c r="AG258" s="200">
        <f>MAX($B255:$B274)</f>
        <v>6520</v>
      </c>
      <c r="AH258" s="187">
        <f t="shared" si="138"/>
        <v>6002</v>
      </c>
      <c r="AI258" s="179">
        <f t="shared" si="139"/>
        <v>1E-3</v>
      </c>
      <c r="AK258" s="210">
        <f t="shared" si="140"/>
        <v>-1.4419737238294705</v>
      </c>
      <c r="AL258" s="88" t="s">
        <v>56</v>
      </c>
      <c r="AM258" s="200">
        <f>MAX($B255:$B274)</f>
        <v>6520</v>
      </c>
      <c r="AN258" s="187">
        <f t="shared" si="141"/>
        <v>5995</v>
      </c>
      <c r="AO258" s="179">
        <f t="shared" si="142"/>
        <v>3.5999999999999997E-2</v>
      </c>
      <c r="AQ258" s="210">
        <f t="shared" si="143"/>
        <v>-1.3478815319317368</v>
      </c>
      <c r="AR258" s="88" t="s">
        <v>56</v>
      </c>
      <c r="AS258" s="200">
        <f>MAX($B255:$B274)</f>
        <v>6520</v>
      </c>
      <c r="AT258" s="187">
        <f t="shared" si="144"/>
        <v>5990</v>
      </c>
      <c r="AU258" s="179">
        <f t="shared" si="145"/>
        <v>0.121</v>
      </c>
      <c r="AW258" s="210">
        <f t="shared" si="146"/>
        <v>-1.2618862793175805</v>
      </c>
      <c r="AX258" s="88" t="s">
        <v>56</v>
      </c>
      <c r="AY258" s="200">
        <f>MAX($B255:$B274)</f>
        <v>6520</v>
      </c>
      <c r="AZ258" s="187">
        <f t="shared" si="147"/>
        <v>5985</v>
      </c>
      <c r="BA258" s="179">
        <f t="shared" si="148"/>
        <v>0.25600000000000001</v>
      </c>
      <c r="BC258" s="210">
        <f t="shared" si="149"/>
        <v>-1.1827041763851913</v>
      </c>
      <c r="BD258" s="88" t="s">
        <v>56</v>
      </c>
      <c r="BE258" s="200">
        <f>MAX($B255:$B274)</f>
        <v>6520</v>
      </c>
      <c r="BF258" s="187">
        <f t="shared" si="150"/>
        <v>5982</v>
      </c>
      <c r="BG258" s="179">
        <f t="shared" si="151"/>
        <v>0.36099999999999999</v>
      </c>
      <c r="BI258" s="210">
        <f t="shared" si="152"/>
        <v>-1.1093344553869469</v>
      </c>
      <c r="BJ258" s="88" t="s">
        <v>56</v>
      </c>
      <c r="BK258" s="200">
        <f>MAX($B255:$B274)</f>
        <v>6520</v>
      </c>
      <c r="BL258" s="187">
        <f t="shared" si="153"/>
        <v>5979</v>
      </c>
      <c r="BM258" s="179">
        <f t="shared" si="154"/>
        <v>0.48399999999999999</v>
      </c>
    </row>
    <row r="259" spans="1:65" ht="15" customHeight="1">
      <c r="A259" s="21">
        <f t="shared" si="123"/>
        <v>1998</v>
      </c>
      <c r="B259" s="176">
        <f t="shared" si="123"/>
        <v>5912</v>
      </c>
      <c r="C259" s="209">
        <f t="shared" si="124"/>
        <v>-1.0407775136255086</v>
      </c>
      <c r="D259" s="22">
        <v>5</v>
      </c>
      <c r="E259" s="88" t="s">
        <v>57</v>
      </c>
      <c r="F259" s="200">
        <f>AVERAGE(B270:B274)</f>
        <v>4382</v>
      </c>
      <c r="G259" s="27"/>
      <c r="H259" s="26"/>
      <c r="I259" s="179">
        <f t="shared" si="125"/>
        <v>5870</v>
      </c>
      <c r="J259" s="180">
        <f t="shared" si="126"/>
        <v>0.71041948579161029</v>
      </c>
      <c r="K259" s="179">
        <f t="shared" si="127"/>
        <v>1.764</v>
      </c>
      <c r="M259" s="210">
        <f t="shared" si="128"/>
        <v>-2.2729211949181409</v>
      </c>
      <c r="N259" s="88" t="s">
        <v>57</v>
      </c>
      <c r="O259" s="200">
        <f>AVERAGE($B270:$B274)</f>
        <v>4382</v>
      </c>
      <c r="P259" s="187">
        <f t="shared" si="129"/>
        <v>6239</v>
      </c>
      <c r="Q259" s="179">
        <f t="shared" si="130"/>
        <v>106.929</v>
      </c>
      <c r="S259" s="210">
        <f t="shared" si="131"/>
        <v>-1.6926430352121502</v>
      </c>
      <c r="T259" s="88" t="s">
        <v>57</v>
      </c>
      <c r="U259" s="200">
        <f>AVERAGE($B270:$B274)</f>
        <v>4382</v>
      </c>
      <c r="V259" s="187">
        <f t="shared" si="132"/>
        <v>5930</v>
      </c>
      <c r="W259" s="179">
        <f t="shared" si="133"/>
        <v>0.32400000000000001</v>
      </c>
      <c r="Y259" s="210">
        <f t="shared" si="134"/>
        <v>-1.5715973539209502</v>
      </c>
      <c r="Z259" s="88" t="s">
        <v>57</v>
      </c>
      <c r="AA259" s="200">
        <f>AVERAGE($B270:$B274)</f>
        <v>4382</v>
      </c>
      <c r="AB259" s="187">
        <f t="shared" si="135"/>
        <v>5915</v>
      </c>
      <c r="AC259" s="179">
        <f t="shared" si="136"/>
        <v>8.9999999999999993E-3</v>
      </c>
      <c r="AE259" s="210">
        <f t="shared" si="137"/>
        <v>-1.4636343644455421</v>
      </c>
      <c r="AF259" s="88" t="s">
        <v>57</v>
      </c>
      <c r="AG259" s="200">
        <f>AVERAGE($B270:$B274)</f>
        <v>4382</v>
      </c>
      <c r="AH259" s="187">
        <f t="shared" si="138"/>
        <v>5903</v>
      </c>
      <c r="AI259" s="179">
        <f t="shared" si="139"/>
        <v>8.1000000000000003E-2</v>
      </c>
      <c r="AK259" s="210">
        <f t="shared" si="140"/>
        <v>-1.3661999140601362</v>
      </c>
      <c r="AL259" s="88" t="s">
        <v>57</v>
      </c>
      <c r="AM259" s="200">
        <f>AVERAGE($B270:$B274)</f>
        <v>4382</v>
      </c>
      <c r="AN259" s="187">
        <f t="shared" si="141"/>
        <v>5894</v>
      </c>
      <c r="AO259" s="179">
        <f t="shared" si="142"/>
        <v>0.32400000000000001</v>
      </c>
      <c r="AQ259" s="210">
        <f t="shared" si="143"/>
        <v>-1.2774217521586206</v>
      </c>
      <c r="AR259" s="88" t="s">
        <v>57</v>
      </c>
      <c r="AS259" s="200">
        <f>AVERAGE($B270:$B274)</f>
        <v>4382</v>
      </c>
      <c r="AT259" s="187">
        <f t="shared" si="144"/>
        <v>5887</v>
      </c>
      <c r="AU259" s="179">
        <f t="shared" si="145"/>
        <v>0.625</v>
      </c>
      <c r="AW259" s="210">
        <f t="shared" si="146"/>
        <v>-1.1958865068945781</v>
      </c>
      <c r="AX259" s="88" t="s">
        <v>57</v>
      </c>
      <c r="AY259" s="200">
        <f>AVERAGE($B270:$B274)</f>
        <v>4382</v>
      </c>
      <c r="AZ259" s="187">
        <f t="shared" si="147"/>
        <v>5881</v>
      </c>
      <c r="BA259" s="179">
        <f t="shared" si="148"/>
        <v>0.96099999999999997</v>
      </c>
      <c r="BC259" s="210">
        <f t="shared" si="149"/>
        <v>-1.1205009874575464</v>
      </c>
      <c r="BD259" s="88" t="s">
        <v>57</v>
      </c>
      <c r="BE259" s="200">
        <f>AVERAGE($B270:$B274)</f>
        <v>4382</v>
      </c>
      <c r="BF259" s="187">
        <f t="shared" si="150"/>
        <v>5875</v>
      </c>
      <c r="BG259" s="179">
        <f t="shared" si="151"/>
        <v>1.369</v>
      </c>
      <c r="BI259" s="210">
        <f t="shared" si="152"/>
        <v>-1.0504022269997182</v>
      </c>
      <c r="BJ259" s="88" t="s">
        <v>57</v>
      </c>
      <c r="BK259" s="200">
        <f>AVERAGE($B270:$B274)</f>
        <v>4382</v>
      </c>
      <c r="BL259" s="187">
        <f t="shared" si="153"/>
        <v>5871</v>
      </c>
      <c r="BM259" s="179">
        <f t="shared" si="154"/>
        <v>1.681</v>
      </c>
    </row>
    <row r="260" spans="1:65" ht="15" customHeight="1">
      <c r="A260" s="21">
        <f t="shared" si="123"/>
        <v>1999</v>
      </c>
      <c r="B260" s="176">
        <f t="shared" si="123"/>
        <v>5729</v>
      </c>
      <c r="C260" s="209">
        <f t="shared" si="124"/>
        <v>-0.92532073230301914</v>
      </c>
      <c r="D260" s="22">
        <v>6</v>
      </c>
      <c r="G260" s="27"/>
      <c r="H260" s="26"/>
      <c r="I260" s="179">
        <f t="shared" si="125"/>
        <v>5759</v>
      </c>
      <c r="J260" s="180">
        <f t="shared" si="126"/>
        <v>0.52365159713737131</v>
      </c>
      <c r="K260" s="179">
        <f t="shared" si="127"/>
        <v>0.9</v>
      </c>
      <c r="M260" s="210">
        <f t="shared" si="128"/>
        <v>-1.9787348825941522</v>
      </c>
      <c r="P260" s="187">
        <f t="shared" si="129"/>
        <v>6170</v>
      </c>
      <c r="Q260" s="179">
        <f t="shared" si="130"/>
        <v>194.48099999999999</v>
      </c>
      <c r="S260" s="210">
        <f t="shared" si="131"/>
        <v>-1.505737003219124</v>
      </c>
      <c r="V260" s="187">
        <f t="shared" si="132"/>
        <v>5831</v>
      </c>
      <c r="W260" s="179">
        <f t="shared" si="133"/>
        <v>10.404</v>
      </c>
      <c r="Y260" s="210">
        <f t="shared" si="134"/>
        <v>-1.401242322555764</v>
      </c>
      <c r="AB260" s="187">
        <f t="shared" si="135"/>
        <v>5813</v>
      </c>
      <c r="AC260" s="179">
        <f t="shared" si="136"/>
        <v>7.056</v>
      </c>
      <c r="AE260" s="210">
        <f t="shared" si="137"/>
        <v>-1.3066411112320393</v>
      </c>
      <c r="AH260" s="187">
        <f t="shared" si="138"/>
        <v>5799</v>
      </c>
      <c r="AI260" s="179">
        <f t="shared" si="139"/>
        <v>4.9000000000000004</v>
      </c>
      <c r="AK260" s="210">
        <f t="shared" si="140"/>
        <v>-1.2202209255099978</v>
      </c>
      <c r="AN260" s="187">
        <f t="shared" si="141"/>
        <v>5788</v>
      </c>
      <c r="AO260" s="179">
        <f t="shared" si="142"/>
        <v>3.4809999999999999</v>
      </c>
      <c r="AQ260" s="210">
        <f t="shared" si="143"/>
        <v>-1.1406787297340675</v>
      </c>
      <c r="AT260" s="187">
        <f t="shared" si="144"/>
        <v>5779</v>
      </c>
      <c r="AU260" s="179">
        <f t="shared" si="145"/>
        <v>2.5</v>
      </c>
      <c r="AW260" s="210">
        <f t="shared" si="146"/>
        <v>-1.0669999672558572</v>
      </c>
      <c r="AZ260" s="187">
        <f t="shared" si="147"/>
        <v>5771</v>
      </c>
      <c r="BA260" s="179">
        <f t="shared" si="148"/>
        <v>1.764</v>
      </c>
      <c r="BC260" s="210">
        <f t="shared" si="149"/>
        <v>-0.99837922656025702</v>
      </c>
      <c r="BF260" s="187">
        <f t="shared" si="150"/>
        <v>5765</v>
      </c>
      <c r="BG260" s="179">
        <f t="shared" si="151"/>
        <v>1.296</v>
      </c>
      <c r="BI260" s="210">
        <f t="shared" si="152"/>
        <v>-0.93416643350184536</v>
      </c>
      <c r="BL260" s="187">
        <f t="shared" si="153"/>
        <v>5759</v>
      </c>
      <c r="BM260" s="179">
        <f t="shared" si="154"/>
        <v>0.9</v>
      </c>
    </row>
    <row r="261" spans="1:65" ht="15" customHeight="1">
      <c r="A261" s="21">
        <f t="shared" si="123"/>
        <v>2000</v>
      </c>
      <c r="B261" s="176">
        <f t="shared" si="123"/>
        <v>5489</v>
      </c>
      <c r="C261" s="209">
        <f t="shared" si="124"/>
        <v>-0.78206500939230417</v>
      </c>
      <c r="D261" s="22">
        <v>7</v>
      </c>
      <c r="E261" s="89" t="s">
        <v>58</v>
      </c>
      <c r="F261" s="44">
        <f>INDEX(LINEST(C255:C274,D255:D274),1)</f>
        <v>7.0335932030287693E-2</v>
      </c>
      <c r="G261" s="90"/>
      <c r="H261" s="26"/>
      <c r="I261" s="179">
        <f t="shared" si="125"/>
        <v>5643</v>
      </c>
      <c r="J261" s="180">
        <f t="shared" si="126"/>
        <v>2.8056112224448899</v>
      </c>
      <c r="K261" s="179">
        <f t="shared" si="127"/>
        <v>23.716000000000001</v>
      </c>
      <c r="M261" s="210">
        <f t="shared" si="128"/>
        <v>-1.6712474225083807</v>
      </c>
      <c r="N261" s="89" t="s">
        <v>58</v>
      </c>
      <c r="O261" s="44">
        <f>INDEX(LINEST(M255:M274,$D255:$D274),1)</f>
        <v>0.22931849967083603</v>
      </c>
      <c r="P261" s="187">
        <f t="shared" si="129"/>
        <v>6086</v>
      </c>
      <c r="Q261" s="179">
        <f t="shared" si="130"/>
        <v>356.40899999999999</v>
      </c>
      <c r="S261" s="210">
        <f t="shared" si="131"/>
        <v>-1.2899744062771492</v>
      </c>
      <c r="T261" s="89" t="s">
        <v>58</v>
      </c>
      <c r="U261" s="44">
        <f>INDEX(LINEST(S255:S274,$D255:$D274),1)</f>
        <v>0.10531029406379866</v>
      </c>
      <c r="V261" s="187">
        <f t="shared" si="132"/>
        <v>5725</v>
      </c>
      <c r="W261" s="179">
        <f t="shared" si="133"/>
        <v>55.695999999999998</v>
      </c>
      <c r="Y261" s="210">
        <f t="shared" si="134"/>
        <v>-1.2013649246297611</v>
      </c>
      <c r="Z261" s="89" t="s">
        <v>58</v>
      </c>
      <c r="AA261" s="44">
        <f>INDEX(LINEST(Y255:Y274,$D255:$D274),1)</f>
        <v>9.7117689495548498E-2</v>
      </c>
      <c r="AB261" s="187">
        <f t="shared" si="135"/>
        <v>5705</v>
      </c>
      <c r="AC261" s="179">
        <f t="shared" si="136"/>
        <v>46.655999999999999</v>
      </c>
      <c r="AE261" s="210">
        <f t="shared" si="137"/>
        <v>-1.1199719664891776</v>
      </c>
      <c r="AF261" s="89" t="s">
        <v>58</v>
      </c>
      <c r="AG261" s="44">
        <f>INDEX(LINEST(AE255:AE274,$D255:$D274),1)</f>
        <v>9.0613215330335561E-2</v>
      </c>
      <c r="AH261" s="187">
        <f t="shared" si="138"/>
        <v>5689</v>
      </c>
      <c r="AI261" s="179">
        <f t="shared" si="139"/>
        <v>40</v>
      </c>
      <c r="AK261" s="210">
        <f t="shared" si="140"/>
        <v>-1.0447080861213747</v>
      </c>
      <c r="AL261" s="89" t="s">
        <v>58</v>
      </c>
      <c r="AM261" s="44">
        <f>INDEX(LINEST(AK255:AK274,$D255:$D274),1)</f>
        <v>8.5276119814689411E-2</v>
      </c>
      <c r="AN261" s="187">
        <f t="shared" si="141"/>
        <v>5677</v>
      </c>
      <c r="AO261" s="179">
        <f t="shared" si="142"/>
        <v>35.344000000000001</v>
      </c>
      <c r="AQ261" s="210">
        <f t="shared" si="143"/>
        <v>-0.97471450715430519</v>
      </c>
      <c r="AR261" s="89" t="s">
        <v>58</v>
      </c>
      <c r="AS261" s="44">
        <f>INDEX(LINEST(AQ255:AQ274,$D255:$D274),1)</f>
        <v>8.0793155527345492E-2</v>
      </c>
      <c r="AT261" s="187">
        <f t="shared" si="144"/>
        <v>5667</v>
      </c>
      <c r="AU261" s="179">
        <f t="shared" si="145"/>
        <v>31.684000000000001</v>
      </c>
      <c r="AW261" s="210">
        <f t="shared" si="146"/>
        <v>-0.90930118769244273</v>
      </c>
      <c r="AX261" s="89" t="s">
        <v>58</v>
      </c>
      <c r="AY261" s="44">
        <f>INDEX(LINEST(AW255:AW274,$D255:$D274),1)</f>
        <v>7.6960379352295744E-2</v>
      </c>
      <c r="AZ261" s="187">
        <f t="shared" si="147"/>
        <v>5658</v>
      </c>
      <c r="BA261" s="179">
        <f t="shared" si="148"/>
        <v>28.561</v>
      </c>
      <c r="BC261" s="210">
        <f t="shared" si="149"/>
        <v>-0.84790532000981977</v>
      </c>
      <c r="BD261" s="89" t="s">
        <v>58</v>
      </c>
      <c r="BE261" s="44">
        <f>INDEX(LINEST(BC255:BC274,$D255:$D274),1)</f>
        <v>7.3637392595646819E-2</v>
      </c>
      <c r="BF261" s="187">
        <f t="shared" si="150"/>
        <v>5651</v>
      </c>
      <c r="BG261" s="179">
        <f t="shared" si="151"/>
        <v>26.244</v>
      </c>
      <c r="BI261" s="210">
        <f t="shared" si="152"/>
        <v>-0.79006185328770862</v>
      </c>
      <c r="BJ261" s="89" t="s">
        <v>58</v>
      </c>
      <c r="BK261" s="44">
        <f>INDEX(LINEST(BI255:BI274,$D255:$D274),1)</f>
        <v>7.0723430665630319E-2</v>
      </c>
      <c r="BL261" s="187">
        <f t="shared" si="153"/>
        <v>5644</v>
      </c>
      <c r="BM261" s="179">
        <f t="shared" si="154"/>
        <v>24.024999999999999</v>
      </c>
    </row>
    <row r="262" spans="1:65" ht="15" customHeight="1">
      <c r="A262" s="21">
        <f t="shared" si="123"/>
        <v>2001</v>
      </c>
      <c r="B262" s="176">
        <f t="shared" si="123"/>
        <v>5353</v>
      </c>
      <c r="C262" s="209">
        <f t="shared" si="124"/>
        <v>-0.70423022816628</v>
      </c>
      <c r="D262" s="22">
        <v>8</v>
      </c>
      <c r="E262" s="73" t="s">
        <v>29</v>
      </c>
      <c r="F262" s="44">
        <f>INDEX(LINEST(C255:C274,D255:D274),2)</f>
        <v>-1.3655990119527943</v>
      </c>
      <c r="G262" s="27"/>
      <c r="H262" s="23"/>
      <c r="I262" s="179">
        <f t="shared" si="125"/>
        <v>5525</v>
      </c>
      <c r="J262" s="180">
        <f t="shared" si="126"/>
        <v>3.2131515038296281</v>
      </c>
      <c r="K262" s="179">
        <f t="shared" si="127"/>
        <v>29.584</v>
      </c>
      <c r="M262" s="210">
        <f t="shared" si="128"/>
        <v>-1.5223642670052091</v>
      </c>
      <c r="N262" s="73" t="s">
        <v>29</v>
      </c>
      <c r="O262" s="44">
        <f>INDEX(LINEST(M255:M274,$D255:$D274),2)</f>
        <v>-4.2434628967869266</v>
      </c>
      <c r="P262" s="187">
        <f t="shared" si="129"/>
        <v>5983</v>
      </c>
      <c r="Q262" s="179">
        <f t="shared" si="130"/>
        <v>396.9</v>
      </c>
      <c r="S262" s="210">
        <f t="shared" si="131"/>
        <v>-1.1787017002157407</v>
      </c>
      <c r="T262" s="73" t="s">
        <v>29</v>
      </c>
      <c r="U262" s="44">
        <f>INDEX(LINEST(S255:S274,$D255:$D274),2)</f>
        <v>-2.2388415763470766</v>
      </c>
      <c r="V262" s="187">
        <f t="shared" si="132"/>
        <v>5611</v>
      </c>
      <c r="W262" s="179">
        <f t="shared" si="133"/>
        <v>66.563999999999993</v>
      </c>
      <c r="Y262" s="210">
        <f t="shared" si="134"/>
        <v>-1.0971189152339531</v>
      </c>
      <c r="Z262" s="73" t="s">
        <v>29</v>
      </c>
      <c r="AA262" s="44">
        <f>INDEX(LINEST(Y255:Y274,$D255:$D274),2)</f>
        <v>-2.0598537590346297</v>
      </c>
      <c r="AB262" s="187">
        <f t="shared" si="135"/>
        <v>5590</v>
      </c>
      <c r="AC262" s="179">
        <f t="shared" si="136"/>
        <v>56.168999999999997</v>
      </c>
      <c r="AE262" s="210">
        <f t="shared" si="137"/>
        <v>-1.021692761979015</v>
      </c>
      <c r="AF262" s="73" t="s">
        <v>29</v>
      </c>
      <c r="AG262" s="44">
        <f>INDEX(LINEST(AE255:AE274,$D255:$D274),2)</f>
        <v>-1.9087836682727266</v>
      </c>
      <c r="AH262" s="187">
        <f t="shared" si="138"/>
        <v>5574</v>
      </c>
      <c r="AI262" s="179">
        <f t="shared" si="139"/>
        <v>48.841000000000001</v>
      </c>
      <c r="AK262" s="210">
        <f t="shared" si="140"/>
        <v>-0.95155887071161327</v>
      </c>
      <c r="AL262" s="73" t="s">
        <v>29</v>
      </c>
      <c r="AM262" s="44">
        <f>INDEX(LINEST(AK255:AK274,$D255:$D274),2)</f>
        <v>-1.7777354820556397</v>
      </c>
      <c r="AN262" s="187">
        <f t="shared" si="141"/>
        <v>5561</v>
      </c>
      <c r="AO262" s="179">
        <f t="shared" si="142"/>
        <v>43.264000000000003</v>
      </c>
      <c r="AQ262" s="210">
        <f t="shared" si="143"/>
        <v>-0.88602302413664469</v>
      </c>
      <c r="AR262" s="73" t="s">
        <v>29</v>
      </c>
      <c r="AS262" s="44">
        <f>INDEX(LINEST(AQ255:AQ274,$D255:$D274),2)</f>
        <v>-1.6618548228394312</v>
      </c>
      <c r="AT262" s="187">
        <f t="shared" si="144"/>
        <v>5550</v>
      </c>
      <c r="AU262" s="179">
        <f t="shared" si="145"/>
        <v>38.808999999999997</v>
      </c>
      <c r="AW262" s="210">
        <f t="shared" si="146"/>
        <v>-0.82451923454235776</v>
      </c>
      <c r="AX262" s="73" t="s">
        <v>29</v>
      </c>
      <c r="AY262" s="44">
        <f>INDEX(LINEST(AW255:AW274,$D255:$D274),2)</f>
        <v>-1.5579112688654768</v>
      </c>
      <c r="AZ262" s="187">
        <f t="shared" si="147"/>
        <v>5541</v>
      </c>
      <c r="BA262" s="179">
        <f t="shared" si="148"/>
        <v>35.344000000000001</v>
      </c>
      <c r="BC262" s="210">
        <f t="shared" si="149"/>
        <v>-0.76657998658997673</v>
      </c>
      <c r="BD262" s="73" t="s">
        <v>29</v>
      </c>
      <c r="BE262" s="44">
        <f>INDEX(LINEST(BC255:BC274,$D255:$D274),2)</f>
        <v>-1.4636319048833069</v>
      </c>
      <c r="BF262" s="187">
        <f t="shared" si="150"/>
        <v>5533</v>
      </c>
      <c r="BG262" s="179">
        <f t="shared" si="151"/>
        <v>32.4</v>
      </c>
      <c r="BI262" s="210">
        <f t="shared" si="152"/>
        <v>-0.71181464070784162</v>
      </c>
      <c r="BJ262" s="73" t="s">
        <v>29</v>
      </c>
      <c r="BK262" s="44">
        <f>INDEX(LINEST(BI255:BI274,$D255:$D274),2)</f>
        <v>-1.3773497700524688</v>
      </c>
      <c r="BL262" s="187">
        <f t="shared" si="153"/>
        <v>5526</v>
      </c>
      <c r="BM262" s="179">
        <f t="shared" si="154"/>
        <v>29.928999999999998</v>
      </c>
    </row>
    <row r="263" spans="1:65" ht="15" customHeight="1">
      <c r="A263" s="21">
        <f t="shared" si="123"/>
        <v>2002</v>
      </c>
      <c r="B263" s="176">
        <f t="shared" si="123"/>
        <v>5190</v>
      </c>
      <c r="C263" s="209">
        <f t="shared" si="124"/>
        <v>-0.61354921383214278</v>
      </c>
      <c r="D263" s="22">
        <v>9</v>
      </c>
      <c r="E263" s="88" t="s">
        <v>30</v>
      </c>
      <c r="F263" s="91">
        <f>F261*-1</f>
        <v>-7.0335932030287693E-2</v>
      </c>
      <c r="H263" s="77"/>
      <c r="I263" s="179">
        <f t="shared" si="125"/>
        <v>5403</v>
      </c>
      <c r="J263" s="180">
        <f t="shared" si="126"/>
        <v>4.1040462427745661</v>
      </c>
      <c r="K263" s="179">
        <f t="shared" si="127"/>
        <v>45.369</v>
      </c>
      <c r="M263" s="210">
        <f t="shared" si="128"/>
        <v>-1.3608031577648225</v>
      </c>
      <c r="N263" s="88" t="s">
        <v>30</v>
      </c>
      <c r="O263" s="91">
        <f>O261*-1</f>
        <v>-0.22931849967083603</v>
      </c>
      <c r="P263" s="187">
        <f t="shared" si="129"/>
        <v>5858</v>
      </c>
      <c r="Q263" s="179">
        <f t="shared" si="130"/>
        <v>446.22399999999999</v>
      </c>
      <c r="S263" s="210">
        <f t="shared" si="131"/>
        <v>-1.0534068519000628</v>
      </c>
      <c r="T263" s="88" t="s">
        <v>30</v>
      </c>
      <c r="U263" s="91">
        <f>U261*-1</f>
        <v>-0.10531029406379866</v>
      </c>
      <c r="V263" s="187">
        <f t="shared" si="132"/>
        <v>5490</v>
      </c>
      <c r="W263" s="179">
        <f t="shared" si="133"/>
        <v>90</v>
      </c>
      <c r="Y263" s="210">
        <f t="shared" si="134"/>
        <v>-0.97890432460214161</v>
      </c>
      <c r="Z263" s="88" t="s">
        <v>30</v>
      </c>
      <c r="AA263" s="91">
        <f>AA261*-1</f>
        <v>-9.7117689495548498E-2</v>
      </c>
      <c r="AB263" s="187">
        <f t="shared" si="135"/>
        <v>5469</v>
      </c>
      <c r="AC263" s="179">
        <f t="shared" si="136"/>
        <v>77.840999999999994</v>
      </c>
      <c r="AE263" s="210">
        <f t="shared" si="137"/>
        <v>-0.90956963120107792</v>
      </c>
      <c r="AF263" s="88" t="s">
        <v>30</v>
      </c>
      <c r="AG263" s="91">
        <f>AG261*-1</f>
        <v>-9.0613215330335561E-2</v>
      </c>
      <c r="AH263" s="187">
        <f t="shared" si="138"/>
        <v>5453</v>
      </c>
      <c r="AI263" s="179">
        <f t="shared" si="139"/>
        <v>69.168999999999997</v>
      </c>
      <c r="AK263" s="210">
        <f t="shared" si="140"/>
        <v>-0.84473211170577012</v>
      </c>
      <c r="AL263" s="88" t="s">
        <v>30</v>
      </c>
      <c r="AM263" s="91">
        <f>AM261*-1</f>
        <v>-8.5276119814689411E-2</v>
      </c>
      <c r="AN263" s="187">
        <f t="shared" si="141"/>
        <v>5439</v>
      </c>
      <c r="AO263" s="179">
        <f t="shared" si="142"/>
        <v>62.000999999999998</v>
      </c>
      <c r="AQ263" s="210">
        <f t="shared" si="143"/>
        <v>-0.78384374203075757</v>
      </c>
      <c r="AR263" s="88" t="s">
        <v>30</v>
      </c>
      <c r="AS263" s="91">
        <f>AS261*-1</f>
        <v>-8.0793155527345492E-2</v>
      </c>
      <c r="AT263" s="187">
        <f t="shared" si="144"/>
        <v>5428</v>
      </c>
      <c r="AU263" s="179">
        <f t="shared" si="145"/>
        <v>56.643999999999998</v>
      </c>
      <c r="AW263" s="210">
        <f t="shared" si="146"/>
        <v>-0.72645094403410482</v>
      </c>
      <c r="AX263" s="88" t="s">
        <v>30</v>
      </c>
      <c r="AY263" s="91">
        <f>AY261*-1</f>
        <v>-7.6960379352295744E-2</v>
      </c>
      <c r="AZ263" s="187">
        <f t="shared" si="147"/>
        <v>5419</v>
      </c>
      <c r="BA263" s="179">
        <f t="shared" si="148"/>
        <v>52.441000000000003</v>
      </c>
      <c r="BC263" s="210">
        <f t="shared" si="149"/>
        <v>-0.6721740571796665</v>
      </c>
      <c r="BD263" s="88" t="s">
        <v>30</v>
      </c>
      <c r="BE263" s="91">
        <f>BE261*-1</f>
        <v>-7.3637392595646819E-2</v>
      </c>
      <c r="BF263" s="187">
        <f t="shared" si="150"/>
        <v>5411</v>
      </c>
      <c r="BG263" s="179">
        <f t="shared" si="151"/>
        <v>48.841000000000001</v>
      </c>
      <c r="BI263" s="210">
        <f t="shared" si="152"/>
        <v>-0.62069210134452302</v>
      </c>
      <c r="BJ263" s="88" t="s">
        <v>30</v>
      </c>
      <c r="BK263" s="91">
        <f>BK261*-1</f>
        <v>-7.0723430665630319E-2</v>
      </c>
      <c r="BL263" s="187">
        <f t="shared" si="153"/>
        <v>5404</v>
      </c>
      <c r="BM263" s="179">
        <f t="shared" si="154"/>
        <v>45.795999999999999</v>
      </c>
    </row>
    <row r="264" spans="1:65" ht="15" customHeight="1">
      <c r="A264" s="21">
        <f t="shared" si="123"/>
        <v>2003</v>
      </c>
      <c r="B264" s="176">
        <f t="shared" si="123"/>
        <v>5007</v>
      </c>
      <c r="C264" s="209">
        <f t="shared" si="124"/>
        <v>-0.51456070447724589</v>
      </c>
      <c r="D264" s="22">
        <v>10</v>
      </c>
      <c r="E264" s="88"/>
      <c r="H264" s="77"/>
      <c r="I264" s="179">
        <f t="shared" si="125"/>
        <v>5278</v>
      </c>
      <c r="J264" s="180">
        <f t="shared" si="126"/>
        <v>5.4124226083483125</v>
      </c>
      <c r="K264" s="179">
        <f t="shared" si="127"/>
        <v>73.441000000000003</v>
      </c>
      <c r="M264" s="210">
        <f t="shared" si="128"/>
        <v>-1.1960817783325508</v>
      </c>
      <c r="N264" s="88"/>
      <c r="P264" s="187">
        <f t="shared" si="129"/>
        <v>5709</v>
      </c>
      <c r="Q264" s="179">
        <f t="shared" si="130"/>
        <v>492.80399999999997</v>
      </c>
      <c r="S264" s="210">
        <f t="shared" si="131"/>
        <v>-0.92119589211715003</v>
      </c>
      <c r="T264" s="88"/>
      <c r="V264" s="187">
        <f t="shared" si="132"/>
        <v>5362</v>
      </c>
      <c r="W264" s="179">
        <f t="shared" si="133"/>
        <v>126.02500000000001</v>
      </c>
      <c r="Y264" s="210">
        <f t="shared" si="134"/>
        <v>-0.85330749385859406</v>
      </c>
      <c r="Z264" s="88"/>
      <c r="AB264" s="187">
        <f t="shared" si="135"/>
        <v>5342</v>
      </c>
      <c r="AC264" s="179">
        <f t="shared" si="136"/>
        <v>112.22499999999999</v>
      </c>
      <c r="AE264" s="210">
        <f t="shared" si="137"/>
        <v>-0.7897363884774018</v>
      </c>
      <c r="AF264" s="88"/>
      <c r="AH264" s="187">
        <f t="shared" si="138"/>
        <v>5326</v>
      </c>
      <c r="AI264" s="179">
        <f t="shared" si="139"/>
        <v>101.761</v>
      </c>
      <c r="AK264" s="210">
        <f t="shared" si="140"/>
        <v>-0.72996614670491311</v>
      </c>
      <c r="AL264" s="88"/>
      <c r="AN264" s="187">
        <f t="shared" si="141"/>
        <v>5313</v>
      </c>
      <c r="AO264" s="179">
        <f t="shared" si="142"/>
        <v>93.635999999999996</v>
      </c>
      <c r="AQ264" s="210">
        <f t="shared" si="143"/>
        <v>-0.67356779508846087</v>
      </c>
      <c r="AR264" s="88"/>
      <c r="AT264" s="187">
        <f t="shared" si="144"/>
        <v>5303</v>
      </c>
      <c r="AU264" s="179">
        <f t="shared" si="145"/>
        <v>87.616</v>
      </c>
      <c r="AW264" s="210">
        <f t="shared" si="146"/>
        <v>-0.62018111951834609</v>
      </c>
      <c r="AX264" s="88"/>
      <c r="AZ264" s="187">
        <f t="shared" si="147"/>
        <v>5294</v>
      </c>
      <c r="BA264" s="179">
        <f t="shared" si="148"/>
        <v>82.369</v>
      </c>
      <c r="BC264" s="210">
        <f t="shared" si="149"/>
        <v>-0.56950071249942824</v>
      </c>
      <c r="BD264" s="88"/>
      <c r="BF264" s="187">
        <f t="shared" si="150"/>
        <v>5286</v>
      </c>
      <c r="BG264" s="179">
        <f t="shared" si="151"/>
        <v>77.840999999999994</v>
      </c>
      <c r="BI264" s="210">
        <f t="shared" si="152"/>
        <v>-0.52126538933184707</v>
      </c>
      <c r="BJ264" s="88"/>
      <c r="BL264" s="187">
        <f t="shared" si="153"/>
        <v>5279</v>
      </c>
      <c r="BM264" s="179">
        <f t="shared" si="154"/>
        <v>73.983999999999995</v>
      </c>
    </row>
    <row r="265" spans="1:65" ht="15" customHeight="1">
      <c r="A265" s="21">
        <f t="shared" si="123"/>
        <v>2004</v>
      </c>
      <c r="B265" s="176">
        <f t="shared" si="123"/>
        <v>4844</v>
      </c>
      <c r="C265" s="209">
        <f t="shared" si="124"/>
        <v>-0.42843542270721818</v>
      </c>
      <c r="D265" s="22">
        <v>11</v>
      </c>
      <c r="E265" s="347" t="s">
        <v>7</v>
      </c>
      <c r="F265" s="348"/>
      <c r="G265" s="357">
        <f>I254</f>
        <v>0.92352749118247168</v>
      </c>
      <c r="H265" s="358"/>
      <c r="I265" s="179">
        <f t="shared" si="125"/>
        <v>5150</v>
      </c>
      <c r="J265" s="180">
        <f t="shared" si="126"/>
        <v>6.3170933113129646</v>
      </c>
      <c r="K265" s="179">
        <f t="shared" si="127"/>
        <v>93.635999999999996</v>
      </c>
      <c r="M265" s="210">
        <f t="shared" si="128"/>
        <v>-1.060734342849774</v>
      </c>
      <c r="N265" s="23" t="s">
        <v>36</v>
      </c>
      <c r="O265" s="44">
        <f>P254</f>
        <v>0.73665372359363646</v>
      </c>
      <c r="P265" s="187">
        <f t="shared" si="129"/>
        <v>5531</v>
      </c>
      <c r="Q265" s="179">
        <f t="shared" si="130"/>
        <v>471.96899999999999</v>
      </c>
      <c r="S265" s="210">
        <f t="shared" si="131"/>
        <v>-0.80948617264409495</v>
      </c>
      <c r="T265" s="23" t="s">
        <v>36</v>
      </c>
      <c r="U265" s="44">
        <f>V254</f>
        <v>0.88016147490776508</v>
      </c>
      <c r="V265" s="187">
        <f t="shared" si="132"/>
        <v>5226</v>
      </c>
      <c r="W265" s="179">
        <f t="shared" si="133"/>
        <v>145.92400000000001</v>
      </c>
      <c r="Y265" s="210">
        <f t="shared" si="134"/>
        <v>-0.74657234723352561</v>
      </c>
      <c r="Z265" s="23" t="s">
        <v>36</v>
      </c>
      <c r="AA265" s="44">
        <f>AB254</f>
        <v>0.89069898773513378</v>
      </c>
      <c r="AB265" s="187">
        <f t="shared" si="135"/>
        <v>5208</v>
      </c>
      <c r="AC265" s="179">
        <f t="shared" si="136"/>
        <v>132.49600000000001</v>
      </c>
      <c r="AE265" s="210">
        <f t="shared" si="137"/>
        <v>-0.68738347584319537</v>
      </c>
      <c r="AF265" s="23" t="s">
        <v>36</v>
      </c>
      <c r="AG265" s="44">
        <f>AH254</f>
        <v>0.89887414404999044</v>
      </c>
      <c r="AH265" s="187">
        <f t="shared" si="138"/>
        <v>5194</v>
      </c>
      <c r="AI265" s="179">
        <f t="shared" si="139"/>
        <v>122.5</v>
      </c>
      <c r="AK265" s="210">
        <f t="shared" si="140"/>
        <v>-0.63150301744873871</v>
      </c>
      <c r="AL265" s="23" t="s">
        <v>36</v>
      </c>
      <c r="AM265" s="44">
        <f>AN254</f>
        <v>0.90562079763048442</v>
      </c>
      <c r="AN265" s="187">
        <f t="shared" si="141"/>
        <v>5182</v>
      </c>
      <c r="AO265" s="179">
        <f t="shared" si="142"/>
        <v>114.244</v>
      </c>
      <c r="AQ265" s="210">
        <f t="shared" si="143"/>
        <v>-0.57858061599439614</v>
      </c>
      <c r="AR265" s="23" t="s">
        <v>36</v>
      </c>
      <c r="AS265" s="44">
        <f>AT254</f>
        <v>0.9110169975273682</v>
      </c>
      <c r="AT265" s="187">
        <f t="shared" si="144"/>
        <v>5173</v>
      </c>
      <c r="AU265" s="179">
        <f t="shared" si="145"/>
        <v>108.241</v>
      </c>
      <c r="AW265" s="210">
        <f t="shared" si="146"/>
        <v>-0.52831878121350784</v>
      </c>
      <c r="AX265" s="23" t="s">
        <v>36</v>
      </c>
      <c r="AY265" s="44">
        <f>AZ254</f>
        <v>0.91566985477029306</v>
      </c>
      <c r="AZ265" s="187">
        <f t="shared" si="147"/>
        <v>5164</v>
      </c>
      <c r="BA265" s="179">
        <f t="shared" si="148"/>
        <v>102.4</v>
      </c>
      <c r="BC265" s="210">
        <f t="shared" si="149"/>
        <v>-0.48046276003587263</v>
      </c>
      <c r="BD265" s="23" t="s">
        <v>36</v>
      </c>
      <c r="BE265" s="44">
        <f>BF254</f>
        <v>0.91958467569860813</v>
      </c>
      <c r="BF265" s="187">
        <f t="shared" si="150"/>
        <v>5157</v>
      </c>
      <c r="BG265" s="179">
        <f t="shared" si="151"/>
        <v>97.968999999999994</v>
      </c>
      <c r="BI265" s="210">
        <f t="shared" si="152"/>
        <v>-0.43479272320268458</v>
      </c>
      <c r="BJ265" s="23" t="s">
        <v>36</v>
      </c>
      <c r="BK265" s="44">
        <f>BL254</f>
        <v>0.92307611774816456</v>
      </c>
      <c r="BL265" s="187">
        <f t="shared" si="153"/>
        <v>5151</v>
      </c>
      <c r="BM265" s="179">
        <f t="shared" si="154"/>
        <v>94.248999999999995</v>
      </c>
    </row>
    <row r="266" spans="1:65" ht="15" customHeight="1">
      <c r="A266" s="21">
        <f t="shared" si="123"/>
        <v>2005</v>
      </c>
      <c r="B266" s="176">
        <f t="shared" si="123"/>
        <v>4807</v>
      </c>
      <c r="C266" s="209">
        <f t="shared" si="124"/>
        <v>-0.40911227517917853</v>
      </c>
      <c r="D266" s="22">
        <v>12</v>
      </c>
      <c r="E266" s="347" t="s">
        <v>8</v>
      </c>
      <c r="F266" s="348"/>
      <c r="G266" s="355">
        <f>SUM(K255:K274)</f>
        <v>815.97199999999998</v>
      </c>
      <c r="H266" s="356"/>
      <c r="I266" s="179">
        <f t="shared" si="125"/>
        <v>5020</v>
      </c>
      <c r="J266" s="180">
        <f t="shared" si="126"/>
        <v>4.4310380694820051</v>
      </c>
      <c r="K266" s="179">
        <f t="shared" si="127"/>
        <v>45.369</v>
      </c>
      <c r="M266" s="210">
        <f t="shared" si="128"/>
        <v>-1.0312433687362352</v>
      </c>
      <c r="N266" s="23" t="s">
        <v>37</v>
      </c>
      <c r="O266" s="211">
        <f>SUM(Q255:Q274)</f>
        <v>8654.8119999999999</v>
      </c>
      <c r="P266" s="187">
        <f t="shared" si="129"/>
        <v>5323</v>
      </c>
      <c r="Q266" s="179">
        <f t="shared" si="130"/>
        <v>266.25599999999997</v>
      </c>
      <c r="S266" s="210">
        <f t="shared" si="131"/>
        <v>-0.78480271947607272</v>
      </c>
      <c r="T266" s="23" t="s">
        <v>37</v>
      </c>
      <c r="U266" s="211">
        <f>SUM(W255:W274)</f>
        <v>1463.3150000000001</v>
      </c>
      <c r="V266" s="187">
        <f t="shared" si="132"/>
        <v>5083</v>
      </c>
      <c r="W266" s="179">
        <f t="shared" si="133"/>
        <v>76.176000000000002</v>
      </c>
      <c r="Y266" s="210">
        <f t="shared" si="134"/>
        <v>-0.72291819587253092</v>
      </c>
      <c r="Z266" s="23" t="s">
        <v>37</v>
      </c>
      <c r="AA266" s="211">
        <f>SUM(AC255:AC274)</f>
        <v>1281.2399999999998</v>
      </c>
      <c r="AB266" s="187">
        <f t="shared" si="135"/>
        <v>5068</v>
      </c>
      <c r="AC266" s="179">
        <f t="shared" si="136"/>
        <v>68.120999999999995</v>
      </c>
      <c r="AE266" s="210">
        <f t="shared" si="137"/>
        <v>-0.66464120037254459</v>
      </c>
      <c r="AF266" s="23" t="s">
        <v>37</v>
      </c>
      <c r="AG266" s="211">
        <f>SUM(AI255:AI274)</f>
        <v>1151.5250000000001</v>
      </c>
      <c r="AH266" s="187">
        <f t="shared" si="138"/>
        <v>5056</v>
      </c>
      <c r="AI266" s="179">
        <f t="shared" si="139"/>
        <v>62.000999999999998</v>
      </c>
      <c r="AK266" s="210">
        <f t="shared" si="140"/>
        <v>-0.60957420237334836</v>
      </c>
      <c r="AL266" s="23" t="s">
        <v>37</v>
      </c>
      <c r="AM266" s="211">
        <f>SUM(AO255:AO274)</f>
        <v>1052.8990000000001</v>
      </c>
      <c r="AN266" s="187">
        <f t="shared" si="141"/>
        <v>5047</v>
      </c>
      <c r="AO266" s="179">
        <f t="shared" si="142"/>
        <v>57.6</v>
      </c>
      <c r="AQ266" s="210">
        <f t="shared" si="143"/>
        <v>-0.55738196275135343</v>
      </c>
      <c r="AR266" s="23" t="s">
        <v>37</v>
      </c>
      <c r="AS266" s="211">
        <f>SUM(AU255:AU274)</f>
        <v>977.72999999999979</v>
      </c>
      <c r="AT266" s="187">
        <f t="shared" si="144"/>
        <v>5039</v>
      </c>
      <c r="AU266" s="179">
        <f t="shared" si="145"/>
        <v>53.823999999999998</v>
      </c>
      <c r="AW266" s="210">
        <f t="shared" si="146"/>
        <v>-0.50777916291782565</v>
      </c>
      <c r="AX266" s="23" t="s">
        <v>37</v>
      </c>
      <c r="AY266" s="211">
        <f>SUM(BA255:BA274)</f>
        <v>915.61799999999994</v>
      </c>
      <c r="AZ266" s="187">
        <f t="shared" si="147"/>
        <v>5032</v>
      </c>
      <c r="BA266" s="179">
        <f t="shared" si="148"/>
        <v>50.625</v>
      </c>
      <c r="BC266" s="210">
        <f t="shared" si="149"/>
        <v>-0.46052096020537964</v>
      </c>
      <c r="BD266" s="23" t="s">
        <v>37</v>
      </c>
      <c r="BE266" s="211">
        <f>SUM(BG255:BG274)</f>
        <v>865.17000000000007</v>
      </c>
      <c r="BF266" s="187">
        <f t="shared" si="150"/>
        <v>5026</v>
      </c>
      <c r="BG266" s="179">
        <f t="shared" si="151"/>
        <v>47.960999999999999</v>
      </c>
      <c r="BI266" s="210">
        <f t="shared" si="152"/>
        <v>-0.41539567631076518</v>
      </c>
      <c r="BJ266" s="23" t="s">
        <v>37</v>
      </c>
      <c r="BK266" s="211">
        <f>SUM(BM255:BM274)</f>
        <v>821.62599999999998</v>
      </c>
      <c r="BL266" s="187">
        <f t="shared" si="153"/>
        <v>5021</v>
      </c>
      <c r="BM266" s="179">
        <f t="shared" si="154"/>
        <v>45.795999999999999</v>
      </c>
    </row>
    <row r="267" spans="1:65" ht="15" customHeight="1">
      <c r="A267" s="21">
        <f t="shared" si="123"/>
        <v>2006</v>
      </c>
      <c r="B267" s="176">
        <f t="shared" si="123"/>
        <v>4699</v>
      </c>
      <c r="C267" s="209">
        <f t="shared" si="124"/>
        <v>-0.35312426724962276</v>
      </c>
      <c r="D267" s="22">
        <v>13</v>
      </c>
      <c r="E267" s="347" t="s">
        <v>9</v>
      </c>
      <c r="F267" s="348"/>
      <c r="G267" s="355">
        <f>SUM(K265:K274)</f>
        <v>513.89600000000007</v>
      </c>
      <c r="H267" s="356"/>
      <c r="I267" s="179">
        <f t="shared" si="125"/>
        <v>4887</v>
      </c>
      <c r="J267" s="180">
        <f t="shared" si="126"/>
        <v>4.000851244945733</v>
      </c>
      <c r="K267" s="179">
        <f t="shared" si="127"/>
        <v>35.344000000000001</v>
      </c>
      <c r="M267" s="210">
        <f t="shared" si="128"/>
        <v>-0.94741492128291194</v>
      </c>
      <c r="O267" s="41"/>
      <c r="P267" s="187">
        <f t="shared" si="129"/>
        <v>5083</v>
      </c>
      <c r="Q267" s="179">
        <f t="shared" si="130"/>
        <v>147.45599999999999</v>
      </c>
      <c r="S267" s="210">
        <f t="shared" si="131"/>
        <v>-0.71400590906744998</v>
      </c>
      <c r="U267" s="41"/>
      <c r="V267" s="187">
        <f t="shared" si="132"/>
        <v>4933</v>
      </c>
      <c r="W267" s="179">
        <f t="shared" si="133"/>
        <v>54.756</v>
      </c>
      <c r="Y267" s="210">
        <f t="shared" si="134"/>
        <v>-0.65494192870985568</v>
      </c>
      <c r="AA267" s="41"/>
      <c r="AB267" s="187">
        <f t="shared" si="135"/>
        <v>4922</v>
      </c>
      <c r="AC267" s="179">
        <f t="shared" si="136"/>
        <v>49.728999999999999</v>
      </c>
      <c r="AE267" s="210">
        <f t="shared" si="137"/>
        <v>-0.59917279938420176</v>
      </c>
      <c r="AG267" s="41"/>
      <c r="AH267" s="187">
        <f t="shared" si="138"/>
        <v>4914</v>
      </c>
      <c r="AI267" s="179">
        <f t="shared" si="139"/>
        <v>46.225000000000001</v>
      </c>
      <c r="AK267" s="210">
        <f t="shared" si="140"/>
        <v>-0.54635026031956957</v>
      </c>
      <c r="AM267" s="41"/>
      <c r="AN267" s="187">
        <f t="shared" si="141"/>
        <v>4907</v>
      </c>
      <c r="AO267" s="179">
        <f t="shared" si="142"/>
        <v>43.264000000000003</v>
      </c>
      <c r="AQ267" s="210">
        <f t="shared" si="143"/>
        <v>-0.49617850605270553</v>
      </c>
      <c r="AS267" s="41"/>
      <c r="AT267" s="187">
        <f t="shared" si="144"/>
        <v>4901</v>
      </c>
      <c r="AU267" s="179">
        <f t="shared" si="145"/>
        <v>40.804000000000002</v>
      </c>
      <c r="AW267" s="210">
        <f t="shared" si="146"/>
        <v>-0.44840415366244857</v>
      </c>
      <c r="AY267" s="41"/>
      <c r="AZ267" s="187">
        <f t="shared" si="147"/>
        <v>4896</v>
      </c>
      <c r="BA267" s="179">
        <f t="shared" si="148"/>
        <v>38.808999999999997</v>
      </c>
      <c r="BC267" s="210">
        <f t="shared" si="149"/>
        <v>-0.40280849956416903</v>
      </c>
      <c r="BE267" s="41"/>
      <c r="BF267" s="187">
        <f t="shared" si="150"/>
        <v>4892</v>
      </c>
      <c r="BG267" s="179">
        <f t="shared" si="151"/>
        <v>37.249000000000002</v>
      </c>
      <c r="BI267" s="210">
        <f t="shared" si="152"/>
        <v>-0.35920146614171417</v>
      </c>
      <c r="BK267" s="41"/>
      <c r="BL267" s="187">
        <f t="shared" si="153"/>
        <v>4888</v>
      </c>
      <c r="BM267" s="179">
        <f t="shared" si="154"/>
        <v>35.720999999999997</v>
      </c>
    </row>
    <row r="268" spans="1:65" ht="15" customHeight="1">
      <c r="A268" s="21">
        <f t="shared" si="123"/>
        <v>2007</v>
      </c>
      <c r="B268" s="176">
        <f t="shared" si="123"/>
        <v>4615</v>
      </c>
      <c r="C268" s="209">
        <f t="shared" si="124"/>
        <v>-0.30995796159057715</v>
      </c>
      <c r="D268" s="22">
        <v>14</v>
      </c>
      <c r="E268" s="347" t="s">
        <v>10</v>
      </c>
      <c r="F268" s="348"/>
      <c r="G268" s="349">
        <f>SUM(J255:J274)/D274</f>
        <v>3.4652891144738631</v>
      </c>
      <c r="H268" s="350"/>
      <c r="I268" s="179">
        <f t="shared" si="125"/>
        <v>4753</v>
      </c>
      <c r="J268" s="180">
        <f t="shared" si="126"/>
        <v>2.9902491874322861</v>
      </c>
      <c r="K268" s="179">
        <f t="shared" si="127"/>
        <v>19.044</v>
      </c>
      <c r="M268" s="210">
        <f t="shared" si="128"/>
        <v>-0.88430506272280507</v>
      </c>
      <c r="P268" s="187">
        <f t="shared" si="129"/>
        <v>4809</v>
      </c>
      <c r="Q268" s="179">
        <f t="shared" si="130"/>
        <v>37.636000000000003</v>
      </c>
      <c r="S268" s="210">
        <f t="shared" si="131"/>
        <v>-0.660112743614511</v>
      </c>
      <c r="V268" s="187">
        <f t="shared" si="132"/>
        <v>4776</v>
      </c>
      <c r="W268" s="179">
        <f t="shared" si="133"/>
        <v>25.920999999999999</v>
      </c>
      <c r="Y268" s="210">
        <f t="shared" si="134"/>
        <v>-0.60307080522749246</v>
      </c>
      <c r="AB268" s="187">
        <f t="shared" si="135"/>
        <v>4771</v>
      </c>
      <c r="AC268" s="179">
        <f t="shared" si="136"/>
        <v>24.335999999999999</v>
      </c>
      <c r="AE268" s="210">
        <f t="shared" si="137"/>
        <v>-0.54910781033700784</v>
      </c>
      <c r="AH268" s="187">
        <f t="shared" si="138"/>
        <v>4767</v>
      </c>
      <c r="AI268" s="179">
        <f t="shared" si="139"/>
        <v>23.103999999999999</v>
      </c>
      <c r="AK268" s="210">
        <f t="shared" si="140"/>
        <v>-0.49790832898015569</v>
      </c>
      <c r="AN268" s="187">
        <f t="shared" si="141"/>
        <v>4763</v>
      </c>
      <c r="AO268" s="179">
        <f t="shared" si="142"/>
        <v>21.904</v>
      </c>
      <c r="AQ268" s="210">
        <f t="shared" si="143"/>
        <v>-0.44920305085126533</v>
      </c>
      <c r="AT268" s="187">
        <f t="shared" si="144"/>
        <v>4760</v>
      </c>
      <c r="AU268" s="179">
        <f t="shared" si="145"/>
        <v>21.024999999999999</v>
      </c>
      <c r="AW268" s="210">
        <f t="shared" si="146"/>
        <v>-0.40276021059746425</v>
      </c>
      <c r="AZ268" s="187">
        <f t="shared" si="147"/>
        <v>4758</v>
      </c>
      <c r="BA268" s="179">
        <f t="shared" si="148"/>
        <v>20.449000000000002</v>
      </c>
      <c r="BC268" s="210">
        <f t="shared" si="149"/>
        <v>-0.35837891770707964</v>
      </c>
      <c r="BF268" s="187">
        <f t="shared" si="150"/>
        <v>4755</v>
      </c>
      <c r="BG268" s="179">
        <f t="shared" si="151"/>
        <v>19.600000000000001</v>
      </c>
      <c r="BI268" s="210">
        <f t="shared" si="152"/>
        <v>-0.31588390485812434</v>
      </c>
      <c r="BL268" s="187">
        <f t="shared" si="153"/>
        <v>4753</v>
      </c>
      <c r="BM268" s="179">
        <f t="shared" si="154"/>
        <v>19.044</v>
      </c>
    </row>
    <row r="269" spans="1:65" ht="15" customHeight="1">
      <c r="A269" s="21">
        <f t="shared" si="123"/>
        <v>2008</v>
      </c>
      <c r="B269" s="176">
        <f t="shared" si="123"/>
        <v>4571</v>
      </c>
      <c r="C269" s="209">
        <f t="shared" si="124"/>
        <v>-0.28746332586882389</v>
      </c>
      <c r="D269" s="22">
        <v>15</v>
      </c>
      <c r="E269" s="347" t="s">
        <v>11</v>
      </c>
      <c r="F269" s="348"/>
      <c r="G269" s="349">
        <f>SUM(J265:J274)/10</f>
        <v>4.3040641500828745</v>
      </c>
      <c r="H269" s="350"/>
      <c r="I269" s="179">
        <f t="shared" si="125"/>
        <v>4616</v>
      </c>
      <c r="J269" s="180">
        <f t="shared" si="126"/>
        <v>0.98446729380879461</v>
      </c>
      <c r="K269" s="179">
        <f t="shared" si="127"/>
        <v>2.0249999999999999</v>
      </c>
      <c r="M269" s="210">
        <f t="shared" si="128"/>
        <v>-0.85190262677395212</v>
      </c>
      <c r="P269" s="187">
        <f t="shared" si="129"/>
        <v>4504</v>
      </c>
      <c r="Q269" s="179">
        <f t="shared" si="130"/>
        <v>4.4889999999999999</v>
      </c>
      <c r="S269" s="210">
        <f t="shared" si="131"/>
        <v>-0.63225234932957164</v>
      </c>
      <c r="V269" s="187">
        <f t="shared" si="132"/>
        <v>4614</v>
      </c>
      <c r="W269" s="179">
        <f t="shared" si="133"/>
        <v>1.849</v>
      </c>
      <c r="Y269" s="210">
        <f t="shared" si="134"/>
        <v>-0.57621528122186072</v>
      </c>
      <c r="AB269" s="187">
        <f t="shared" si="135"/>
        <v>4615</v>
      </c>
      <c r="AC269" s="179">
        <f t="shared" si="136"/>
        <v>1.9359999999999999</v>
      </c>
      <c r="AE269" s="210">
        <f t="shared" si="137"/>
        <v>-0.52315243624664931</v>
      </c>
      <c r="AH269" s="187">
        <f t="shared" si="138"/>
        <v>4616</v>
      </c>
      <c r="AI269" s="179">
        <f t="shared" si="139"/>
        <v>2.0249999999999999</v>
      </c>
      <c r="AK269" s="210">
        <f t="shared" si="140"/>
        <v>-0.47276394383383624</v>
      </c>
      <c r="AN269" s="187">
        <f t="shared" si="141"/>
        <v>4616</v>
      </c>
      <c r="AO269" s="179">
        <f t="shared" si="142"/>
        <v>2.0249999999999999</v>
      </c>
      <c r="AQ269" s="210">
        <f t="shared" si="143"/>
        <v>-0.42479311604780645</v>
      </c>
      <c r="AT269" s="187">
        <f t="shared" si="144"/>
        <v>4616</v>
      </c>
      <c r="AU269" s="179">
        <f t="shared" si="145"/>
        <v>2.0249999999999999</v>
      </c>
      <c r="AW269" s="210">
        <f t="shared" si="146"/>
        <v>-0.37901853466286228</v>
      </c>
      <c r="AZ269" s="187">
        <f t="shared" si="147"/>
        <v>4616</v>
      </c>
      <c r="BA269" s="179">
        <f t="shared" si="148"/>
        <v>2.0249999999999999</v>
      </c>
      <c r="BC269" s="210">
        <f t="shared" si="149"/>
        <v>-0.33524787160753389</v>
      </c>
      <c r="BF269" s="187">
        <f t="shared" si="150"/>
        <v>4616</v>
      </c>
      <c r="BG269" s="179">
        <f t="shared" si="151"/>
        <v>2.0249999999999999</v>
      </c>
      <c r="BI269" s="210">
        <f t="shared" si="152"/>
        <v>-0.29331300619384121</v>
      </c>
      <c r="BL269" s="187">
        <f t="shared" si="153"/>
        <v>4616</v>
      </c>
      <c r="BM269" s="179">
        <f t="shared" si="154"/>
        <v>2.0249999999999999</v>
      </c>
    </row>
    <row r="270" spans="1:65" ht="15" customHeight="1">
      <c r="A270" s="21">
        <f t="shared" si="123"/>
        <v>2009</v>
      </c>
      <c r="B270" s="176">
        <f t="shared" si="123"/>
        <v>4406</v>
      </c>
      <c r="C270" s="209">
        <f t="shared" si="124"/>
        <v>-0.203701460018784</v>
      </c>
      <c r="D270" s="22">
        <v>16</v>
      </c>
      <c r="G270" s="27"/>
      <c r="H270" s="77"/>
      <c r="I270" s="179">
        <f t="shared" si="125"/>
        <v>4478</v>
      </c>
      <c r="J270" s="180">
        <f t="shared" si="126"/>
        <v>1.6341352700862462</v>
      </c>
      <c r="K270" s="179">
        <f t="shared" si="127"/>
        <v>5.1840000000000002</v>
      </c>
      <c r="M270" s="210">
        <f t="shared" si="128"/>
        <v>-0.73391243588191013</v>
      </c>
      <c r="P270" s="187">
        <f t="shared" si="129"/>
        <v>4172</v>
      </c>
      <c r="Q270" s="179">
        <f t="shared" si="130"/>
        <v>54.756</v>
      </c>
      <c r="S270" s="210">
        <f t="shared" si="131"/>
        <v>-0.52976616248589936</v>
      </c>
      <c r="V270" s="187">
        <f t="shared" si="132"/>
        <v>4445</v>
      </c>
      <c r="W270" s="179">
        <f t="shared" si="133"/>
        <v>1.5209999999999999</v>
      </c>
      <c r="Y270" s="210">
        <f t="shared" si="134"/>
        <v>-0.47720151007839373</v>
      </c>
      <c r="AB270" s="187">
        <f t="shared" si="135"/>
        <v>4454</v>
      </c>
      <c r="AC270" s="179">
        <f t="shared" si="136"/>
        <v>2.3039999999999998</v>
      </c>
      <c r="AE270" s="210">
        <f t="shared" si="137"/>
        <v>-0.42726246072331836</v>
      </c>
      <c r="AH270" s="187">
        <f t="shared" si="138"/>
        <v>4461</v>
      </c>
      <c r="AI270" s="179">
        <f t="shared" si="139"/>
        <v>3.0249999999999999</v>
      </c>
      <c r="AK270" s="210">
        <f t="shared" si="140"/>
        <v>-0.37969914817584749</v>
      </c>
      <c r="AN270" s="187">
        <f t="shared" si="141"/>
        <v>4466</v>
      </c>
      <c r="AO270" s="179">
        <f t="shared" si="142"/>
        <v>3.6</v>
      </c>
      <c r="AQ270" s="210">
        <f t="shared" si="143"/>
        <v>-0.3342957598393046</v>
      </c>
      <c r="AT270" s="187">
        <f t="shared" si="144"/>
        <v>4470</v>
      </c>
      <c r="AU270" s="179">
        <f t="shared" si="145"/>
        <v>4.0960000000000001</v>
      </c>
      <c r="AW270" s="210">
        <f t="shared" si="146"/>
        <v>-0.2908646166247027</v>
      </c>
      <c r="AZ270" s="187">
        <f t="shared" si="147"/>
        <v>4473</v>
      </c>
      <c r="BA270" s="179">
        <f t="shared" si="148"/>
        <v>4.4889999999999999</v>
      </c>
      <c r="BC270" s="210">
        <f t="shared" si="149"/>
        <v>-0.2492414859048675</v>
      </c>
      <c r="BF270" s="187">
        <f t="shared" si="150"/>
        <v>4476</v>
      </c>
      <c r="BG270" s="179">
        <f t="shared" si="151"/>
        <v>4.9000000000000004</v>
      </c>
      <c r="BI270" s="210">
        <f t="shared" si="152"/>
        <v>-0.209281831642915</v>
      </c>
      <c r="BL270" s="187">
        <f t="shared" si="153"/>
        <v>4478</v>
      </c>
      <c r="BM270" s="179">
        <f t="shared" si="154"/>
        <v>5.1840000000000002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4391</v>
      </c>
      <c r="C271" s="209">
        <f t="shared" si="124"/>
        <v>-0.19612626591892887</v>
      </c>
      <c r="D271" s="22">
        <v>17</v>
      </c>
      <c r="H271" s="77"/>
      <c r="I271" s="179">
        <f t="shared" si="125"/>
        <v>4339</v>
      </c>
      <c r="J271" s="180">
        <f t="shared" si="126"/>
        <v>1.1842404919152811</v>
      </c>
      <c r="K271" s="179">
        <f t="shared" si="127"/>
        <v>2.7040000000000002</v>
      </c>
      <c r="M271" s="210">
        <f t="shared" si="128"/>
        <v>-0.72343501185824644</v>
      </c>
      <c r="P271" s="187">
        <f t="shared" si="129"/>
        <v>3817</v>
      </c>
      <c r="Q271" s="179">
        <f t="shared" si="130"/>
        <v>329.476</v>
      </c>
      <c r="S271" s="210">
        <f t="shared" si="131"/>
        <v>-0.52058998542498891</v>
      </c>
      <c r="V271" s="187">
        <f t="shared" si="132"/>
        <v>4272</v>
      </c>
      <c r="W271" s="179">
        <f t="shared" si="133"/>
        <v>14.161</v>
      </c>
      <c r="Y271" s="210">
        <f t="shared" si="134"/>
        <v>-0.46831978239647182</v>
      </c>
      <c r="AB271" s="187">
        <f t="shared" si="135"/>
        <v>4290</v>
      </c>
      <c r="AC271" s="179">
        <f t="shared" si="136"/>
        <v>10.201000000000001</v>
      </c>
      <c r="AE271" s="210">
        <f t="shared" si="137"/>
        <v>-0.41864657009548217</v>
      </c>
      <c r="AH271" s="187">
        <f t="shared" si="138"/>
        <v>4303</v>
      </c>
      <c r="AI271" s="179">
        <f t="shared" si="139"/>
        <v>7.7439999999999998</v>
      </c>
      <c r="AK271" s="210">
        <f t="shared" si="140"/>
        <v>-0.37132445953448001</v>
      </c>
      <c r="AN271" s="187">
        <f t="shared" si="141"/>
        <v>4313</v>
      </c>
      <c r="AO271" s="179">
        <f t="shared" si="142"/>
        <v>6.0839999999999996</v>
      </c>
      <c r="AQ271" s="210">
        <f t="shared" si="143"/>
        <v>-0.32614091087079677</v>
      </c>
      <c r="AT271" s="187">
        <f t="shared" si="144"/>
        <v>4321</v>
      </c>
      <c r="AU271" s="179">
        <f t="shared" si="145"/>
        <v>4.9000000000000004</v>
      </c>
      <c r="AW271" s="210">
        <f t="shared" si="146"/>
        <v>-0.28291096264010529</v>
      </c>
      <c r="AZ271" s="187">
        <f t="shared" si="147"/>
        <v>4328</v>
      </c>
      <c r="BA271" s="179">
        <f t="shared" si="148"/>
        <v>3.9689999999999999</v>
      </c>
      <c r="BC271" s="210">
        <f t="shared" si="149"/>
        <v>-0.24147265762487644</v>
      </c>
      <c r="BF271" s="187">
        <f t="shared" si="150"/>
        <v>4334</v>
      </c>
      <c r="BG271" s="179">
        <f t="shared" si="151"/>
        <v>3.2490000000000001</v>
      </c>
      <c r="BI271" s="210">
        <f t="shared" si="152"/>
        <v>-0.20168337941411027</v>
      </c>
      <c r="BL271" s="187">
        <f t="shared" si="153"/>
        <v>4338</v>
      </c>
      <c r="BM271" s="179">
        <f t="shared" si="154"/>
        <v>2.8090000000000002</v>
      </c>
    </row>
    <row r="272" spans="1:65" ht="15" customHeight="1">
      <c r="A272" s="21">
        <f t="shared" si="155"/>
        <v>2011</v>
      </c>
      <c r="B272" s="176">
        <f t="shared" si="155"/>
        <v>4405</v>
      </c>
      <c r="C272" s="209">
        <f t="shared" si="124"/>
        <v>-0.20319626821513287</v>
      </c>
      <c r="D272" s="22">
        <v>18</v>
      </c>
      <c r="E272" s="52"/>
      <c r="F272" s="27"/>
      <c r="G272" s="27"/>
      <c r="H272" s="77"/>
      <c r="I272" s="179">
        <f t="shared" si="125"/>
        <v>4199</v>
      </c>
      <c r="J272" s="180">
        <f t="shared" si="126"/>
        <v>4.6765039727582298</v>
      </c>
      <c r="K272" s="179">
        <f t="shared" si="127"/>
        <v>42.436</v>
      </c>
      <c r="M272" s="210">
        <f t="shared" si="128"/>
        <v>-0.73321274539209003</v>
      </c>
      <c r="N272" s="52"/>
      <c r="O272" s="27"/>
      <c r="P272" s="187">
        <f t="shared" si="129"/>
        <v>3449</v>
      </c>
      <c r="Q272" s="179">
        <f t="shared" si="130"/>
        <v>913.93600000000004</v>
      </c>
      <c r="S272" s="210">
        <f t="shared" si="131"/>
        <v>-0.52915374277029092</v>
      </c>
      <c r="T272" s="52"/>
      <c r="U272" s="27"/>
      <c r="V272" s="187">
        <f t="shared" si="132"/>
        <v>4095</v>
      </c>
      <c r="W272" s="179">
        <f t="shared" si="133"/>
        <v>96.1</v>
      </c>
      <c r="Y272" s="210">
        <f t="shared" si="134"/>
        <v>-0.4766088235141982</v>
      </c>
      <c r="Z272" s="52"/>
      <c r="AA272" s="27"/>
      <c r="AB272" s="187">
        <f t="shared" si="135"/>
        <v>4122</v>
      </c>
      <c r="AC272" s="179">
        <f t="shared" si="136"/>
        <v>80.088999999999999</v>
      </c>
      <c r="AE272" s="210">
        <f t="shared" si="137"/>
        <v>-0.42668758513882915</v>
      </c>
      <c r="AF272" s="52"/>
      <c r="AG272" s="27"/>
      <c r="AH272" s="187">
        <f t="shared" si="138"/>
        <v>4142</v>
      </c>
      <c r="AI272" s="179">
        <f t="shared" si="139"/>
        <v>69.168999999999997</v>
      </c>
      <c r="AK272" s="210">
        <f t="shared" si="140"/>
        <v>-0.37914042920899399</v>
      </c>
      <c r="AL272" s="52"/>
      <c r="AM272" s="27"/>
      <c r="AN272" s="187">
        <f t="shared" si="141"/>
        <v>4158</v>
      </c>
      <c r="AO272" s="179">
        <f t="shared" si="142"/>
        <v>61.009</v>
      </c>
      <c r="AQ272" s="210">
        <f t="shared" si="143"/>
        <v>-0.33375176339496643</v>
      </c>
      <c r="AR272" s="52"/>
      <c r="AS272" s="27"/>
      <c r="AT272" s="187">
        <f t="shared" si="144"/>
        <v>4171</v>
      </c>
      <c r="AU272" s="179">
        <f t="shared" si="145"/>
        <v>54.756</v>
      </c>
      <c r="AW272" s="210">
        <f t="shared" si="146"/>
        <v>-0.29033409143367223</v>
      </c>
      <c r="AX272" s="52"/>
      <c r="AY272" s="27"/>
      <c r="AZ272" s="187">
        <f t="shared" si="147"/>
        <v>4181</v>
      </c>
      <c r="BA272" s="179">
        <f t="shared" si="148"/>
        <v>50.176000000000002</v>
      </c>
      <c r="BC272" s="210">
        <f t="shared" si="149"/>
        <v>-0.24872333371383024</v>
      </c>
      <c r="BD272" s="52"/>
      <c r="BE272" s="27"/>
      <c r="BF272" s="187">
        <f t="shared" si="150"/>
        <v>4190</v>
      </c>
      <c r="BG272" s="179">
        <f t="shared" si="151"/>
        <v>46.225000000000001</v>
      </c>
      <c r="BI272" s="210">
        <f t="shared" si="152"/>
        <v>-0.20877508324217178</v>
      </c>
      <c r="BJ272" s="52"/>
      <c r="BK272" s="27"/>
      <c r="BL272" s="187">
        <f t="shared" si="153"/>
        <v>4198</v>
      </c>
      <c r="BM272" s="179">
        <f t="shared" si="154"/>
        <v>42.848999999999997</v>
      </c>
    </row>
    <row r="273" spans="1:70" s="27" customFormat="1" ht="15" customHeight="1">
      <c r="A273" s="21">
        <f t="shared" si="155"/>
        <v>2012</v>
      </c>
      <c r="B273" s="176">
        <f t="shared" si="155"/>
        <v>4413</v>
      </c>
      <c r="C273" s="209">
        <f t="shared" si="124"/>
        <v>-0.20723853173726453</v>
      </c>
      <c r="D273" s="22">
        <v>19</v>
      </c>
      <c r="E273" s="52"/>
      <c r="H273" s="34"/>
      <c r="I273" s="179">
        <f t="shared" si="125"/>
        <v>4058</v>
      </c>
      <c r="J273" s="180">
        <f t="shared" si="126"/>
        <v>8.0444142306820758</v>
      </c>
      <c r="K273" s="179">
        <f t="shared" si="127"/>
        <v>126.02500000000001</v>
      </c>
      <c r="M273" s="210">
        <f t="shared" si="128"/>
        <v>-0.73881509960829428</v>
      </c>
      <c r="N273" s="52"/>
      <c r="P273" s="187">
        <f t="shared" si="129"/>
        <v>3076</v>
      </c>
      <c r="Q273" s="179">
        <f t="shared" si="130"/>
        <v>1787.569</v>
      </c>
      <c r="S273" s="210">
        <f t="shared" si="131"/>
        <v>-0.53405582708351795</v>
      </c>
      <c r="T273" s="52"/>
      <c r="V273" s="187">
        <f t="shared" si="132"/>
        <v>3914</v>
      </c>
      <c r="W273" s="179">
        <f t="shared" si="133"/>
        <v>249.001</v>
      </c>
      <c r="Y273" s="210">
        <f t="shared" si="134"/>
        <v>-0.48135262642395882</v>
      </c>
      <c r="Z273" s="52"/>
      <c r="AB273" s="187">
        <f t="shared" si="135"/>
        <v>3952</v>
      </c>
      <c r="AC273" s="179">
        <f t="shared" si="136"/>
        <v>212.52099999999999</v>
      </c>
      <c r="AE273" s="210">
        <f t="shared" si="137"/>
        <v>-0.43128854338617745</v>
      </c>
      <c r="AF273" s="52"/>
      <c r="AH273" s="187">
        <f t="shared" si="138"/>
        <v>3980</v>
      </c>
      <c r="AI273" s="179">
        <f t="shared" si="139"/>
        <v>187.489</v>
      </c>
      <c r="AK273" s="210">
        <f t="shared" si="140"/>
        <v>-0.38361182628101814</v>
      </c>
      <c r="AL273" s="52"/>
      <c r="AN273" s="187">
        <f t="shared" si="141"/>
        <v>4002</v>
      </c>
      <c r="AO273" s="179">
        <f t="shared" si="142"/>
        <v>168.92099999999999</v>
      </c>
      <c r="AQ273" s="210">
        <f t="shared" si="143"/>
        <v>-0.33810511220514028</v>
      </c>
      <c r="AR273" s="52"/>
      <c r="AT273" s="187">
        <f t="shared" si="144"/>
        <v>4019</v>
      </c>
      <c r="AU273" s="179">
        <f t="shared" si="145"/>
        <v>155.23599999999999</v>
      </c>
      <c r="AW273" s="210">
        <f t="shared" si="146"/>
        <v>-0.29457943560532768</v>
      </c>
      <c r="AX273" s="52"/>
      <c r="AZ273" s="187">
        <f t="shared" si="147"/>
        <v>4034</v>
      </c>
      <c r="BA273" s="179">
        <f t="shared" si="148"/>
        <v>143.64099999999999</v>
      </c>
      <c r="BC273" s="210">
        <f t="shared" si="149"/>
        <v>-0.25286948739493847</v>
      </c>
      <c r="BD273" s="52"/>
      <c r="BF273" s="187">
        <f t="shared" si="150"/>
        <v>4046</v>
      </c>
      <c r="BG273" s="179">
        <f t="shared" si="151"/>
        <v>134.68899999999999</v>
      </c>
      <c r="BI273" s="210">
        <f t="shared" si="152"/>
        <v>-0.21282982391065572</v>
      </c>
      <c r="BJ273" s="52"/>
      <c r="BL273" s="187">
        <f t="shared" si="153"/>
        <v>4057</v>
      </c>
      <c r="BM273" s="179">
        <f t="shared" si="154"/>
        <v>126.736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4295</v>
      </c>
      <c r="C274" s="212">
        <f t="shared" si="124"/>
        <v>-0.14776829668816849</v>
      </c>
      <c r="D274" s="31">
        <v>20</v>
      </c>
      <c r="E274" s="53"/>
      <c r="F274" s="32"/>
      <c r="G274" s="32"/>
      <c r="H274" s="80"/>
      <c r="I274" s="185">
        <f t="shared" si="125"/>
        <v>3918</v>
      </c>
      <c r="J274" s="186">
        <f t="shared" si="126"/>
        <v>8.7776484284051222</v>
      </c>
      <c r="K274" s="185">
        <f t="shared" si="127"/>
        <v>142.12899999999999</v>
      </c>
      <c r="M274" s="213">
        <f t="shared" si="128"/>
        <v>-0.65724530258286562</v>
      </c>
      <c r="N274" s="53"/>
      <c r="O274" s="32"/>
      <c r="P274" s="207">
        <f t="shared" si="129"/>
        <v>2707</v>
      </c>
      <c r="Q274" s="185">
        <f t="shared" si="130"/>
        <v>2521.7440000000001</v>
      </c>
      <c r="S274" s="213">
        <f t="shared" si="131"/>
        <v>-0.46234964313777371</v>
      </c>
      <c r="T274" s="53"/>
      <c r="U274" s="32"/>
      <c r="V274" s="207">
        <f t="shared" si="132"/>
        <v>3732</v>
      </c>
      <c r="W274" s="185">
        <f t="shared" si="133"/>
        <v>316.96899999999999</v>
      </c>
      <c r="Y274" s="213">
        <f t="shared" si="134"/>
        <v>-0.41188848785792448</v>
      </c>
      <c r="Z274" s="53"/>
      <c r="AA274" s="32"/>
      <c r="AB274" s="207">
        <f t="shared" si="135"/>
        <v>3779</v>
      </c>
      <c r="AC274" s="185">
        <f t="shared" si="136"/>
        <v>266.25599999999997</v>
      </c>
      <c r="AE274" s="213">
        <f t="shared" si="137"/>
        <v>-0.36385180859165317</v>
      </c>
      <c r="AF274" s="53"/>
      <c r="AG274" s="32"/>
      <c r="AH274" s="207">
        <f t="shared" si="138"/>
        <v>3816</v>
      </c>
      <c r="AI274" s="185">
        <f t="shared" si="139"/>
        <v>229.441</v>
      </c>
      <c r="AK274" s="213">
        <f t="shared" si="140"/>
        <v>-0.31801727224785392</v>
      </c>
      <c r="AL274" s="53"/>
      <c r="AM274" s="32"/>
      <c r="AN274" s="207">
        <f t="shared" si="141"/>
        <v>3844</v>
      </c>
      <c r="AO274" s="185">
        <f t="shared" si="142"/>
        <v>203.40100000000001</v>
      </c>
      <c r="AQ274" s="213">
        <f t="shared" si="143"/>
        <v>-0.27419179270782418</v>
      </c>
      <c r="AR274" s="53"/>
      <c r="AS274" s="32"/>
      <c r="AT274" s="207">
        <f t="shared" si="144"/>
        <v>3867</v>
      </c>
      <c r="AU274" s="185">
        <f t="shared" si="145"/>
        <v>183.184</v>
      </c>
      <c r="AW274" s="213">
        <f t="shared" si="146"/>
        <v>-0.23220661583474303</v>
      </c>
      <c r="AX274" s="53"/>
      <c r="AY274" s="32"/>
      <c r="AZ274" s="207">
        <f t="shared" si="147"/>
        <v>3886</v>
      </c>
      <c r="BA274" s="185">
        <f t="shared" si="148"/>
        <v>167.28100000000001</v>
      </c>
      <c r="BC274" s="213">
        <f t="shared" si="149"/>
        <v>-0.19191339545212777</v>
      </c>
      <c r="BD274" s="53"/>
      <c r="BE274" s="32"/>
      <c r="BF274" s="207">
        <f t="shared" si="150"/>
        <v>3902</v>
      </c>
      <c r="BG274" s="185">
        <f t="shared" si="151"/>
        <v>154.44900000000001</v>
      </c>
      <c r="BI274" s="213">
        <f t="shared" si="152"/>
        <v>-0.15318102979491879</v>
      </c>
      <c r="BJ274" s="53"/>
      <c r="BK274" s="32"/>
      <c r="BL274" s="207">
        <f t="shared" si="153"/>
        <v>3916</v>
      </c>
      <c r="BM274" s="185">
        <f t="shared" si="154"/>
        <v>143.64099999999999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3777</v>
      </c>
      <c r="C275" s="54"/>
      <c r="D275" s="22">
        <v>21</v>
      </c>
      <c r="E275" s="55"/>
      <c r="F275" s="82"/>
      <c r="G275" s="27"/>
      <c r="H275" s="34"/>
      <c r="I275" s="179">
        <f t="shared" si="125"/>
        <v>3777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3637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3637</v>
      </c>
      <c r="J276" s="187"/>
      <c r="K276" s="187"/>
      <c r="M276" s="200" t="str">
        <f>E258</f>
        <v>max(y) =</v>
      </c>
      <c r="N276" s="200">
        <f>F258</f>
        <v>6520</v>
      </c>
      <c r="O276" s="200"/>
      <c r="P276" s="200"/>
      <c r="Q276" s="200"/>
      <c r="R276" s="200"/>
      <c r="S276" s="200" t="str">
        <f>M276</f>
        <v>max(y) =</v>
      </c>
      <c r="T276" s="200">
        <f>N276</f>
        <v>6520</v>
      </c>
      <c r="U276" s="200"/>
      <c r="V276" s="200"/>
      <c r="W276" s="200"/>
      <c r="X276" s="200"/>
      <c r="Y276" s="200" t="str">
        <f>S276</f>
        <v>max(y) =</v>
      </c>
      <c r="Z276" s="200">
        <f>T276</f>
        <v>6520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6520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6520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6520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6520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6520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6520</v>
      </c>
    </row>
    <row r="277" spans="1:70" ht="15" customHeight="1" thickTop="1">
      <c r="A277" s="21">
        <f t="shared" si="155"/>
        <v>2016</v>
      </c>
      <c r="B277" s="176">
        <f t="shared" si="156"/>
        <v>3498</v>
      </c>
      <c r="C277" s="54"/>
      <c r="D277" s="22">
        <v>23</v>
      </c>
      <c r="E277" s="200">
        <f>O257</f>
        <v>6521</v>
      </c>
      <c r="F277" s="203">
        <f>O265</f>
        <v>0.73665372359363646</v>
      </c>
      <c r="G277" s="345">
        <f>O266</f>
        <v>8654.8119999999999</v>
      </c>
      <c r="H277" s="346"/>
      <c r="I277" s="179">
        <f t="shared" si="125"/>
        <v>3498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3361</v>
      </c>
      <c r="C278" s="54"/>
      <c r="D278" s="22">
        <v>24</v>
      </c>
      <c r="E278" s="200">
        <f>U257</f>
        <v>7000</v>
      </c>
      <c r="F278" s="203">
        <f>U265</f>
        <v>0.88016147490776508</v>
      </c>
      <c r="G278" s="345">
        <f>U266</f>
        <v>1463.3150000000001</v>
      </c>
      <c r="H278" s="346"/>
      <c r="I278" s="179">
        <f t="shared" si="125"/>
        <v>3361</v>
      </c>
      <c r="J278" s="187"/>
      <c r="K278" s="187"/>
      <c r="M278" s="200" t="s">
        <v>60</v>
      </c>
      <c r="N278" s="214">
        <v>140</v>
      </c>
      <c r="O278" s="200"/>
      <c r="P278" s="200"/>
      <c r="Q278" s="200"/>
      <c r="R278" s="200"/>
      <c r="S278" s="200" t="s">
        <v>60</v>
      </c>
      <c r="T278" s="200">
        <f>N278</f>
        <v>140</v>
      </c>
      <c r="U278" s="200"/>
      <c r="V278" s="200"/>
      <c r="W278" s="200"/>
      <c r="X278" s="200"/>
      <c r="Y278" s="200" t="s">
        <v>60</v>
      </c>
      <c r="Z278" s="200">
        <f>T278</f>
        <v>140</v>
      </c>
      <c r="AA278" s="200"/>
      <c r="AB278" s="200"/>
      <c r="AC278" s="200"/>
      <c r="AD278" s="200"/>
      <c r="AE278" s="200" t="s">
        <v>60</v>
      </c>
      <c r="AF278" s="200">
        <f>Z278</f>
        <v>140</v>
      </c>
      <c r="AG278" s="200"/>
      <c r="AH278" s="200"/>
      <c r="AI278" s="200"/>
      <c r="AJ278" s="200"/>
      <c r="AK278" s="200" t="s">
        <v>60</v>
      </c>
      <c r="AL278" s="200">
        <f>AF278</f>
        <v>140</v>
      </c>
      <c r="AM278" s="200"/>
      <c r="AN278" s="200"/>
      <c r="AO278" s="200"/>
      <c r="AP278" s="200"/>
      <c r="AQ278" s="200" t="s">
        <v>60</v>
      </c>
      <c r="AR278" s="200">
        <f>AL278</f>
        <v>140</v>
      </c>
      <c r="AS278" s="200"/>
      <c r="AT278" s="200"/>
      <c r="AU278" s="200"/>
      <c r="AV278" s="200"/>
      <c r="AW278" s="200" t="s">
        <v>60</v>
      </c>
      <c r="AX278" s="200">
        <f>AR278</f>
        <v>140</v>
      </c>
      <c r="AY278" s="200"/>
      <c r="AZ278" s="200"/>
      <c r="BA278" s="200"/>
      <c r="BB278" s="200"/>
      <c r="BC278" s="200" t="s">
        <v>60</v>
      </c>
      <c r="BD278" s="200">
        <f>AX278</f>
        <v>140</v>
      </c>
      <c r="BE278" s="200"/>
      <c r="BF278" s="200"/>
      <c r="BG278" s="200"/>
      <c r="BH278" s="200"/>
      <c r="BI278" s="200" t="s">
        <v>60</v>
      </c>
      <c r="BJ278" s="200">
        <f>BD278</f>
        <v>140</v>
      </c>
    </row>
    <row r="279" spans="1:70" ht="15" customHeight="1">
      <c r="A279" s="21">
        <f t="shared" si="155"/>
        <v>2018</v>
      </c>
      <c r="B279" s="176">
        <f t="shared" si="156"/>
        <v>3224</v>
      </c>
      <c r="C279" s="54"/>
      <c r="D279" s="22">
        <v>25</v>
      </c>
      <c r="E279" s="200">
        <f>AA257</f>
        <v>7140</v>
      </c>
      <c r="F279" s="203">
        <f>AA265</f>
        <v>0.89069898773513378</v>
      </c>
      <c r="G279" s="345">
        <f>AA266</f>
        <v>1281.2399999999998</v>
      </c>
      <c r="H279" s="346"/>
      <c r="I279" s="179">
        <f t="shared" si="125"/>
        <v>3224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3090</v>
      </c>
      <c r="C280" s="54"/>
      <c r="D280" s="22">
        <v>26</v>
      </c>
      <c r="E280" s="200">
        <f>AG257</f>
        <v>7280</v>
      </c>
      <c r="F280" s="203">
        <f>AG265</f>
        <v>0.89887414404999044</v>
      </c>
      <c r="G280" s="345">
        <f>AG266</f>
        <v>1151.5250000000001</v>
      </c>
      <c r="H280" s="346"/>
      <c r="I280" s="179">
        <f t="shared" si="125"/>
        <v>3090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2958</v>
      </c>
      <c r="C281" s="54"/>
      <c r="D281" s="22">
        <v>27</v>
      </c>
      <c r="E281" s="200">
        <f>AM257</f>
        <v>7420</v>
      </c>
      <c r="F281" s="203">
        <f>AM265</f>
        <v>0.90562079763048442</v>
      </c>
      <c r="G281" s="345">
        <f>AM266</f>
        <v>1052.8990000000001</v>
      </c>
      <c r="H281" s="346"/>
      <c r="I281" s="179">
        <f t="shared" si="125"/>
        <v>2958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2828</v>
      </c>
      <c r="C282" s="54"/>
      <c r="D282" s="22">
        <v>28</v>
      </c>
      <c r="E282" s="200">
        <f>AS257</f>
        <v>7560</v>
      </c>
      <c r="F282" s="203">
        <f>AS265</f>
        <v>0.9110169975273682</v>
      </c>
      <c r="G282" s="345">
        <f>AS266</f>
        <v>977.72999999999979</v>
      </c>
      <c r="H282" s="346"/>
      <c r="I282" s="179">
        <f t="shared" si="125"/>
        <v>2828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2701</v>
      </c>
      <c r="C283" s="54"/>
      <c r="D283" s="22">
        <v>29</v>
      </c>
      <c r="E283" s="200">
        <f>AY257</f>
        <v>7700</v>
      </c>
      <c r="F283" s="203">
        <f>AY265</f>
        <v>0.91566985477029306</v>
      </c>
      <c r="G283" s="345">
        <f>AY266</f>
        <v>915.61799999999994</v>
      </c>
      <c r="H283" s="346"/>
      <c r="I283" s="179">
        <f t="shared" si="125"/>
        <v>2701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2576</v>
      </c>
      <c r="C284" s="54"/>
      <c r="D284" s="22">
        <v>30</v>
      </c>
      <c r="E284" s="200">
        <f>BE257</f>
        <v>7840</v>
      </c>
      <c r="F284" s="203">
        <f>BE265</f>
        <v>0.91958467569860813</v>
      </c>
      <c r="G284" s="345">
        <f>BE266</f>
        <v>865.17000000000007</v>
      </c>
      <c r="H284" s="346"/>
      <c r="I284" s="179">
        <f t="shared" si="125"/>
        <v>2576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2455</v>
      </c>
      <c r="C285" s="54"/>
      <c r="D285" s="22">
        <v>31</v>
      </c>
      <c r="E285" s="200">
        <f>BK257</f>
        <v>7980</v>
      </c>
      <c r="F285" s="203">
        <f>BK265</f>
        <v>0.92307611774816456</v>
      </c>
      <c r="G285" s="345">
        <f>BK266</f>
        <v>821.62599999999998</v>
      </c>
      <c r="H285" s="346"/>
      <c r="I285" s="179">
        <f t="shared" si="125"/>
        <v>2455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2337</v>
      </c>
      <c r="C286" s="54"/>
      <c r="D286" s="22">
        <v>32</v>
      </c>
      <c r="E286" s="66"/>
      <c r="F286" s="203"/>
      <c r="G286" s="215"/>
      <c r="H286" s="34"/>
      <c r="I286" s="179">
        <f t="shared" si="125"/>
        <v>2337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2222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2222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2111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2111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2004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2004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1900</v>
      </c>
      <c r="C290" s="54"/>
      <c r="D290" s="22">
        <v>36</v>
      </c>
      <c r="E290" s="66"/>
      <c r="F290" s="203"/>
      <c r="G290" s="215"/>
      <c r="H290" s="34"/>
      <c r="I290" s="179">
        <f t="shared" si="125"/>
        <v>1900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1800</v>
      </c>
      <c r="C291" s="54"/>
      <c r="D291" s="22">
        <v>37</v>
      </c>
      <c r="E291" s="55"/>
      <c r="F291" s="82"/>
      <c r="G291" s="27"/>
      <c r="H291" s="34"/>
      <c r="I291" s="179">
        <f t="shared" si="125"/>
        <v>1800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1704</v>
      </c>
      <c r="C292" s="54"/>
      <c r="D292" s="22">
        <v>38</v>
      </c>
      <c r="E292" s="55"/>
      <c r="F292" s="82"/>
      <c r="G292" s="27"/>
      <c r="H292" s="34"/>
      <c r="I292" s="179">
        <f t="shared" si="125"/>
        <v>1704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1611</v>
      </c>
      <c r="C293" s="54"/>
      <c r="D293" s="22">
        <v>39</v>
      </c>
      <c r="E293" s="55"/>
      <c r="F293" s="82"/>
      <c r="G293" s="27"/>
      <c r="H293" s="34"/>
      <c r="I293" s="179">
        <f t="shared" si="125"/>
        <v>1611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1523</v>
      </c>
      <c r="C294" s="54"/>
      <c r="D294" s="22">
        <v>40</v>
      </c>
      <c r="E294" s="55"/>
      <c r="F294" s="82"/>
      <c r="G294" s="27"/>
      <c r="H294" s="34"/>
      <c r="I294" s="179">
        <f t="shared" si="125"/>
        <v>1523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1438</v>
      </c>
      <c r="C295" s="195"/>
      <c r="D295" s="35">
        <v>41</v>
      </c>
      <c r="E295" s="56"/>
      <c r="F295" s="84"/>
      <c r="G295" s="11"/>
      <c r="H295" s="37"/>
      <c r="I295" s="189">
        <f t="shared" si="125"/>
        <v>1438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1357</v>
      </c>
      <c r="C296" s="195"/>
      <c r="D296" s="35">
        <v>42</v>
      </c>
      <c r="E296" s="56"/>
      <c r="F296" s="84"/>
      <c r="G296" s="11"/>
      <c r="H296" s="37"/>
      <c r="I296" s="189">
        <f t="shared" si="125"/>
        <v>1357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0.88390926677404025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0.59885274612751815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0.82422625117766524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0.83896282495967334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0.85035548335685207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0.85937605973048936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0.86691923649632685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0.87325915974271118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0.87875198379992825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0.88328153912817708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6520</v>
      </c>
      <c r="C300" s="191">
        <f t="shared" ref="C300:C319" si="159">LN($F$302-B300)</f>
        <v>7.2997973667581606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6254</v>
      </c>
      <c r="J300" s="180">
        <f t="shared" ref="J300:J319" si="161">ABS(B300-I300)/B300*100</f>
        <v>4.0797546012269938</v>
      </c>
      <c r="K300" s="179">
        <f t="shared" ref="K300:K319" si="162">(B300-I300)^2/1000</f>
        <v>70.756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6406</v>
      </c>
      <c r="Q300" s="179">
        <f t="shared" ref="Q300:Q319" si="165">($B300-P300)^2/1000</f>
        <v>12.996</v>
      </c>
      <c r="S300" s="218">
        <f t="shared" ref="S300:S319" si="166">LN(U$302-$B300)</f>
        <v>6.1737861039019366</v>
      </c>
      <c r="T300" s="98" t="s">
        <v>63</v>
      </c>
      <c r="U300" s="57"/>
      <c r="V300" s="187">
        <f t="shared" ref="V300:V319" si="167">ROUND(U$302-U$307*U$308^$D300,$G$1)</f>
        <v>6245</v>
      </c>
      <c r="W300" s="179">
        <f t="shared" ref="W300:W319" si="168">($B300-V300)^2/1000</f>
        <v>75.625</v>
      </c>
      <c r="Y300" s="218">
        <f t="shared" ref="Y300:Y319" si="169">LN(AA$302-$B300)</f>
        <v>6.4297194780391376</v>
      </c>
      <c r="Z300" s="98" t="s">
        <v>63</v>
      </c>
      <c r="AA300" s="57"/>
      <c r="AB300" s="187">
        <f t="shared" ref="AB300:AB319" si="170">ROUND(AA$302-AA$307*AA$308^$D300,$G$1)</f>
        <v>6244</v>
      </c>
      <c r="AC300" s="179">
        <f t="shared" ref="AC300:AC319" si="171">($B300-AB300)^2/1000</f>
        <v>76.176000000000002</v>
      </c>
      <c r="AE300" s="218">
        <f t="shared" ref="AE300:AE319" si="172">LN(AG$302-$B300)</f>
        <v>6.633318433280377</v>
      </c>
      <c r="AF300" s="98" t="s">
        <v>63</v>
      </c>
      <c r="AG300" s="57"/>
      <c r="AH300" s="187">
        <f t="shared" ref="AH300:AH319" si="173">ROUND(AG$302-AG$307*AG$308^$D300,$G$1)</f>
        <v>6245</v>
      </c>
      <c r="AI300" s="179">
        <f t="shared" ref="AI300:AI319" si="174">($B300-AH300)^2/1000</f>
        <v>75.625</v>
      </c>
      <c r="AK300" s="218">
        <f t="shared" ref="AK300:AK319" si="175">LN(AM$302-$B300)</f>
        <v>6.8023947633243109</v>
      </c>
      <c r="AL300" s="98" t="s">
        <v>63</v>
      </c>
      <c r="AM300" s="57"/>
      <c r="AN300" s="187">
        <f t="shared" ref="AN300:AN319" si="176">ROUND(AM$302-AM$307*AM$308^$D300,$G$1)</f>
        <v>6246</v>
      </c>
      <c r="AO300" s="179">
        <f t="shared" ref="AO300:AO319" si="177">($B300-AN300)^2/1000</f>
        <v>75.075999999999993</v>
      </c>
      <c r="AQ300" s="218">
        <f t="shared" ref="AQ300:AQ319" si="178">LN(AS$302-$B300)</f>
        <v>6.9469759921354184</v>
      </c>
      <c r="AR300" s="98" t="s">
        <v>63</v>
      </c>
      <c r="AS300" s="57"/>
      <c r="AT300" s="187">
        <f t="shared" ref="AT300:AT319" si="179">ROUND(AS$302-AS$307*AS$308^$D300,$G$1)</f>
        <v>6248</v>
      </c>
      <c r="AU300" s="179">
        <f t="shared" ref="AU300:AU319" si="180">($B300-AT300)^2/1000</f>
        <v>73.983999999999995</v>
      </c>
      <c r="AW300" s="218">
        <f t="shared" ref="AW300:AW319" si="181">LN(AY$302-$B300)</f>
        <v>7.0732697174597101</v>
      </c>
      <c r="AX300" s="98" t="s">
        <v>63</v>
      </c>
      <c r="AY300" s="57"/>
      <c r="AZ300" s="187">
        <f t="shared" ref="AZ300:AZ319" si="182">ROUND(AY$302-AY$307*AY$308^$D300,$G$1)</f>
        <v>6250</v>
      </c>
      <c r="BA300" s="179">
        <f t="shared" ref="BA300:BA319" si="183">($B300-AZ300)^2/1000</f>
        <v>72.900000000000006</v>
      </c>
      <c r="BC300" s="218">
        <f t="shared" ref="BC300:BC319" si="184">LN(BE$302-$B300)</f>
        <v>7.1853870155804165</v>
      </c>
      <c r="BD300" s="98" t="s">
        <v>63</v>
      </c>
      <c r="BE300" s="57"/>
      <c r="BF300" s="187">
        <f t="shared" ref="BF300:BF319" si="185">ROUND(BE$302-BE$307*BE$308^$D300,$G$1)</f>
        <v>6252</v>
      </c>
      <c r="BG300" s="179">
        <f t="shared" ref="BG300:BG319" si="186">($B300-BF300)^2/1000</f>
        <v>71.823999999999998</v>
      </c>
      <c r="BI300" s="218">
        <f t="shared" ref="BI300:BI319" si="187">LN(BK$302-$B300)</f>
        <v>7.2861917147023822</v>
      </c>
      <c r="BJ300" s="98" t="s">
        <v>63</v>
      </c>
      <c r="BK300" s="57"/>
      <c r="BL300" s="187">
        <f t="shared" ref="BL300:BL319" si="188">ROUND(BK$302-BK$307*BK$308^$D300,$G$1)</f>
        <v>6254</v>
      </c>
      <c r="BM300" s="179">
        <f t="shared" ref="BM300:BM319" si="189">($B300-BL300)^2/1000</f>
        <v>70.756</v>
      </c>
    </row>
    <row r="301" spans="1:65" ht="15" customHeight="1">
      <c r="A301" s="21">
        <f t="shared" si="158"/>
        <v>1995</v>
      </c>
      <c r="B301" s="176">
        <f t="shared" si="158"/>
        <v>6425</v>
      </c>
      <c r="C301" s="191">
        <f t="shared" si="159"/>
        <v>7.3620105512597336</v>
      </c>
      <c r="D301" s="22">
        <v>2</v>
      </c>
      <c r="E301" s="40" t="s">
        <v>64</v>
      </c>
      <c r="G301" s="23"/>
      <c r="H301" s="27"/>
      <c r="I301" s="179">
        <f t="shared" si="160"/>
        <v>6170</v>
      </c>
      <c r="J301" s="180">
        <f t="shared" si="161"/>
        <v>3.968871595330739</v>
      </c>
      <c r="K301" s="179">
        <f t="shared" si="162"/>
        <v>65.025000000000006</v>
      </c>
      <c r="M301" s="218">
        <f t="shared" si="163"/>
        <v>4.5643481914678361</v>
      </c>
      <c r="N301" s="72" t="s">
        <v>64</v>
      </c>
      <c r="P301" s="187">
        <f t="shared" si="164"/>
        <v>6380</v>
      </c>
      <c r="Q301" s="179">
        <f t="shared" si="165"/>
        <v>2.0249999999999999</v>
      </c>
      <c r="S301" s="218">
        <f t="shared" si="166"/>
        <v>6.3543700407973507</v>
      </c>
      <c r="T301" s="72" t="s">
        <v>64</v>
      </c>
      <c r="V301" s="187">
        <f t="shared" si="167"/>
        <v>6180</v>
      </c>
      <c r="W301" s="179">
        <f t="shared" si="168"/>
        <v>60.024999999999999</v>
      </c>
      <c r="Y301" s="218">
        <f t="shared" si="169"/>
        <v>6.5722825426940075</v>
      </c>
      <c r="Z301" s="72" t="s">
        <v>64</v>
      </c>
      <c r="AB301" s="187">
        <f t="shared" si="170"/>
        <v>6176</v>
      </c>
      <c r="AC301" s="179">
        <f t="shared" si="171"/>
        <v>62.000999999999998</v>
      </c>
      <c r="AE301" s="218">
        <f t="shared" si="172"/>
        <v>6.7511014689367599</v>
      </c>
      <c r="AF301" s="72" t="s">
        <v>64</v>
      </c>
      <c r="AH301" s="187">
        <f t="shared" si="173"/>
        <v>6173</v>
      </c>
      <c r="AI301" s="179">
        <f t="shared" si="174"/>
        <v>63.503999999999998</v>
      </c>
      <c r="AK301" s="218">
        <f t="shared" si="175"/>
        <v>6.9027427371585928</v>
      </c>
      <c r="AL301" s="72" t="s">
        <v>64</v>
      </c>
      <c r="AN301" s="187">
        <f t="shared" si="176"/>
        <v>6171</v>
      </c>
      <c r="AO301" s="179">
        <f t="shared" si="177"/>
        <v>64.516000000000005</v>
      </c>
      <c r="AQ301" s="218">
        <f t="shared" si="178"/>
        <v>7.0343879299155034</v>
      </c>
      <c r="AR301" s="72" t="s">
        <v>64</v>
      </c>
      <c r="AT301" s="187">
        <f t="shared" si="179"/>
        <v>6170</v>
      </c>
      <c r="AU301" s="179">
        <f t="shared" si="180"/>
        <v>65.025000000000006</v>
      </c>
      <c r="AW301" s="218">
        <f t="shared" si="181"/>
        <v>7.1507014575925263</v>
      </c>
      <c r="AX301" s="72" t="s">
        <v>64</v>
      </c>
      <c r="AZ301" s="187">
        <f t="shared" si="182"/>
        <v>6170</v>
      </c>
      <c r="BA301" s="179">
        <f t="shared" si="183"/>
        <v>65.025000000000006</v>
      </c>
      <c r="BC301" s="218">
        <f t="shared" si="184"/>
        <v>7.2548848100773382</v>
      </c>
      <c r="BD301" s="72" t="s">
        <v>64</v>
      </c>
      <c r="BF301" s="187">
        <f t="shared" si="185"/>
        <v>6170</v>
      </c>
      <c r="BG301" s="179">
        <f t="shared" si="186"/>
        <v>65.025000000000006</v>
      </c>
      <c r="BI301" s="218">
        <f t="shared" si="187"/>
        <v>7.3492308246133344</v>
      </c>
      <c r="BJ301" s="72" t="s">
        <v>64</v>
      </c>
      <c r="BL301" s="187">
        <f t="shared" si="188"/>
        <v>6170</v>
      </c>
      <c r="BM301" s="179">
        <f t="shared" si="189"/>
        <v>65.025000000000006</v>
      </c>
    </row>
    <row r="302" spans="1:65" ht="15" customHeight="1">
      <c r="A302" s="21">
        <f t="shared" si="158"/>
        <v>1996</v>
      </c>
      <c r="B302" s="176">
        <f t="shared" si="158"/>
        <v>6186</v>
      </c>
      <c r="C302" s="191">
        <f t="shared" si="159"/>
        <v>7.5032896306750816</v>
      </c>
      <c r="D302" s="22">
        <v>3</v>
      </c>
      <c r="E302" s="99" t="s">
        <v>65</v>
      </c>
      <c r="F302" s="243">
        <v>8000</v>
      </c>
      <c r="G302" s="23"/>
      <c r="H302" s="27"/>
      <c r="I302" s="179">
        <f t="shared" si="160"/>
        <v>6082</v>
      </c>
      <c r="J302" s="180">
        <f t="shared" si="161"/>
        <v>1.6812156482379566</v>
      </c>
      <c r="K302" s="179">
        <f t="shared" si="162"/>
        <v>10.816000000000001</v>
      </c>
      <c r="M302" s="218">
        <f t="shared" si="163"/>
        <v>5.8141305318250662</v>
      </c>
      <c r="N302" s="97" t="s">
        <v>65</v>
      </c>
      <c r="O302" s="201">
        <f>ROUNDDOWN(O258,0)+1</f>
        <v>6521</v>
      </c>
      <c r="P302" s="187">
        <f t="shared" si="164"/>
        <v>6347</v>
      </c>
      <c r="Q302" s="179">
        <f t="shared" si="165"/>
        <v>25.920999999999999</v>
      </c>
      <c r="S302" s="218">
        <f t="shared" si="166"/>
        <v>6.70196036600254</v>
      </c>
      <c r="T302" s="97" t="s">
        <v>65</v>
      </c>
      <c r="U302" s="201">
        <f>ROUNDDOWN(U258,-T323)+10^T323</f>
        <v>7000</v>
      </c>
      <c r="V302" s="187">
        <f t="shared" si="167"/>
        <v>6110</v>
      </c>
      <c r="W302" s="179">
        <f t="shared" si="168"/>
        <v>5.7759999999999998</v>
      </c>
      <c r="Y302" s="218">
        <f t="shared" si="169"/>
        <v>6.8606636714482869</v>
      </c>
      <c r="Z302" s="97" t="s">
        <v>65</v>
      </c>
      <c r="AA302" s="201">
        <f>U302+Z324</f>
        <v>7140</v>
      </c>
      <c r="AB302" s="187">
        <f t="shared" si="170"/>
        <v>6102</v>
      </c>
      <c r="AC302" s="179">
        <f t="shared" si="171"/>
        <v>7.056</v>
      </c>
      <c r="AE302" s="218">
        <f t="shared" si="172"/>
        <v>6.9975959829819265</v>
      </c>
      <c r="AF302" s="97" t="s">
        <v>65</v>
      </c>
      <c r="AG302" s="201">
        <f>AA302+AF324</f>
        <v>7280</v>
      </c>
      <c r="AH302" s="187">
        <f t="shared" si="173"/>
        <v>6096</v>
      </c>
      <c r="AI302" s="179">
        <f t="shared" si="174"/>
        <v>8.1</v>
      </c>
      <c r="AK302" s="218">
        <f t="shared" si="175"/>
        <v>7.1180162044653335</v>
      </c>
      <c r="AL302" s="97" t="s">
        <v>65</v>
      </c>
      <c r="AM302" s="201">
        <f>AG302+AL324</f>
        <v>7420</v>
      </c>
      <c r="AN302" s="187">
        <f t="shared" si="176"/>
        <v>6091</v>
      </c>
      <c r="AO302" s="179">
        <f t="shared" si="177"/>
        <v>9.0250000000000004</v>
      </c>
      <c r="AQ302" s="218">
        <f t="shared" si="178"/>
        <v>7.2254814727822945</v>
      </c>
      <c r="AR302" s="97" t="s">
        <v>65</v>
      </c>
      <c r="AS302" s="201">
        <f>AM302+AR324</f>
        <v>7560</v>
      </c>
      <c r="AT302" s="187">
        <f t="shared" si="179"/>
        <v>6088</v>
      </c>
      <c r="AU302" s="179">
        <f t="shared" si="180"/>
        <v>9.6039999999999992</v>
      </c>
      <c r="AW302" s="218">
        <f t="shared" si="181"/>
        <v>7.3225104339973939</v>
      </c>
      <c r="AX302" s="97" t="s">
        <v>65</v>
      </c>
      <c r="AY302" s="201">
        <f>AS302+AX324</f>
        <v>7700</v>
      </c>
      <c r="AZ302" s="187">
        <f t="shared" si="182"/>
        <v>6085</v>
      </c>
      <c r="BA302" s="179">
        <f t="shared" si="183"/>
        <v>10.201000000000001</v>
      </c>
      <c r="BC302" s="218">
        <f t="shared" si="184"/>
        <v>7.4109518755836366</v>
      </c>
      <c r="BD302" s="97" t="s">
        <v>65</v>
      </c>
      <c r="BE302" s="201">
        <f>AY302+BD324</f>
        <v>7840</v>
      </c>
      <c r="BF302" s="187">
        <f t="shared" si="185"/>
        <v>6083</v>
      </c>
      <c r="BG302" s="179">
        <f t="shared" si="186"/>
        <v>10.609</v>
      </c>
      <c r="BI302" s="218">
        <f t="shared" si="187"/>
        <v>7.4922030426187414</v>
      </c>
      <c r="BJ302" s="97" t="s">
        <v>65</v>
      </c>
      <c r="BK302" s="201">
        <f>BE302+BJ324</f>
        <v>7980</v>
      </c>
      <c r="BL302" s="187">
        <f t="shared" si="188"/>
        <v>6082</v>
      </c>
      <c r="BM302" s="179">
        <f t="shared" si="189"/>
        <v>10.816000000000001</v>
      </c>
    </row>
    <row r="303" spans="1:65" ht="15" customHeight="1">
      <c r="A303" s="21">
        <f t="shared" si="158"/>
        <v>1997</v>
      </c>
      <c r="B303" s="176">
        <f t="shared" si="158"/>
        <v>6001</v>
      </c>
      <c r="C303" s="191">
        <f t="shared" si="159"/>
        <v>7.6004023345003997</v>
      </c>
      <c r="D303" s="22">
        <v>4</v>
      </c>
      <c r="G303" s="23"/>
      <c r="H303" s="27"/>
      <c r="I303" s="179">
        <f t="shared" si="160"/>
        <v>5989</v>
      </c>
      <c r="J303" s="180">
        <f t="shared" si="161"/>
        <v>0.19996667222129647</v>
      </c>
      <c r="K303" s="179">
        <f t="shared" si="162"/>
        <v>0.14399999999999999</v>
      </c>
      <c r="M303" s="218">
        <f t="shared" si="163"/>
        <v>6.253828811575473</v>
      </c>
      <c r="P303" s="187">
        <f t="shared" si="164"/>
        <v>6307</v>
      </c>
      <c r="Q303" s="179">
        <f t="shared" si="165"/>
        <v>93.635999999999996</v>
      </c>
      <c r="S303" s="218">
        <f t="shared" si="166"/>
        <v>6.9067547786485539</v>
      </c>
      <c r="V303" s="187">
        <f t="shared" si="167"/>
        <v>6034</v>
      </c>
      <c r="W303" s="179">
        <f t="shared" si="168"/>
        <v>1.089</v>
      </c>
      <c r="Y303" s="218">
        <f t="shared" si="169"/>
        <v>7.0379059634471819</v>
      </c>
      <c r="AB303" s="187">
        <f t="shared" si="170"/>
        <v>6022</v>
      </c>
      <c r="AC303" s="179">
        <f t="shared" si="171"/>
        <v>0.441</v>
      </c>
      <c r="AE303" s="218">
        <f t="shared" si="172"/>
        <v>7.153833801578843</v>
      </c>
      <c r="AH303" s="187">
        <f t="shared" si="173"/>
        <v>6013</v>
      </c>
      <c r="AI303" s="179">
        <f t="shared" si="174"/>
        <v>0.14399999999999999</v>
      </c>
      <c r="AK303" s="218">
        <f t="shared" si="175"/>
        <v>7.2577076771600426</v>
      </c>
      <c r="AN303" s="187">
        <f t="shared" si="176"/>
        <v>6006</v>
      </c>
      <c r="AO303" s="179">
        <f t="shared" si="177"/>
        <v>2.5000000000000001E-2</v>
      </c>
      <c r="AQ303" s="218">
        <f t="shared" si="178"/>
        <v>7.3517998690577766</v>
      </c>
      <c r="AT303" s="187">
        <f t="shared" si="179"/>
        <v>6001</v>
      </c>
      <c r="AU303" s="179">
        <f t="shared" si="180"/>
        <v>0</v>
      </c>
      <c r="AW303" s="218">
        <f t="shared" si="181"/>
        <v>7.4377951216719325</v>
      </c>
      <c r="AZ303" s="187">
        <f t="shared" si="182"/>
        <v>5996</v>
      </c>
      <c r="BA303" s="179">
        <f t="shared" si="183"/>
        <v>2.5000000000000001E-2</v>
      </c>
      <c r="BC303" s="218">
        <f t="shared" si="184"/>
        <v>7.5169772246043207</v>
      </c>
      <c r="BF303" s="187">
        <f t="shared" si="185"/>
        <v>5993</v>
      </c>
      <c r="BG303" s="179">
        <f t="shared" si="186"/>
        <v>6.4000000000000001E-2</v>
      </c>
      <c r="BI303" s="218">
        <f t="shared" si="187"/>
        <v>7.5903469456025654</v>
      </c>
      <c r="BL303" s="187">
        <f t="shared" si="188"/>
        <v>5989</v>
      </c>
      <c r="BM303" s="179">
        <f t="shared" si="189"/>
        <v>0.14399999999999999</v>
      </c>
    </row>
    <row r="304" spans="1:65" ht="15" customHeight="1">
      <c r="A304" s="21">
        <f t="shared" si="158"/>
        <v>1998</v>
      </c>
      <c r="B304" s="176">
        <f t="shared" si="158"/>
        <v>5912</v>
      </c>
      <c r="C304" s="191">
        <f t="shared" si="159"/>
        <v>7.643961949002529</v>
      </c>
      <c r="D304" s="22">
        <v>5</v>
      </c>
      <c r="E304" s="99" t="s">
        <v>66</v>
      </c>
      <c r="F304" s="42">
        <f>INDEX(LINEST(C300:C319,D300:D319),2)</f>
        <v>7.4178991059792567</v>
      </c>
      <c r="G304" s="23"/>
      <c r="H304" s="27"/>
      <c r="I304" s="179">
        <f t="shared" si="160"/>
        <v>5892</v>
      </c>
      <c r="J304" s="180">
        <f t="shared" si="161"/>
        <v>0.33829499323410012</v>
      </c>
      <c r="K304" s="179">
        <f t="shared" si="162"/>
        <v>0.4</v>
      </c>
      <c r="M304" s="218">
        <f t="shared" si="163"/>
        <v>6.4118182677098972</v>
      </c>
      <c r="N304" s="97" t="s">
        <v>66</v>
      </c>
      <c r="O304" s="42">
        <f>INDEX(LINEST(M300:M319,$D300:$D319),2)</f>
        <v>4.5400352211451924</v>
      </c>
      <c r="P304" s="187">
        <f t="shared" si="164"/>
        <v>6258</v>
      </c>
      <c r="Q304" s="179">
        <f t="shared" si="165"/>
        <v>119.71599999999999</v>
      </c>
      <c r="S304" s="218">
        <f t="shared" si="166"/>
        <v>6.9920964274158877</v>
      </c>
      <c r="T304" s="97" t="s">
        <v>66</v>
      </c>
      <c r="U304" s="42">
        <f>INDEX(LINEST(S300:S319,$D300:$D319),2)</f>
        <v>6.544656541584974</v>
      </c>
      <c r="V304" s="187">
        <f t="shared" si="167"/>
        <v>5951</v>
      </c>
      <c r="W304" s="179">
        <f t="shared" si="168"/>
        <v>1.5209999999999999</v>
      </c>
      <c r="Y304" s="218">
        <f t="shared" si="169"/>
        <v>7.1131421087070876</v>
      </c>
      <c r="Z304" s="97" t="s">
        <v>66</v>
      </c>
      <c r="AA304" s="42">
        <f>INDEX(LINEST(Y300:Y319,$D300:$D319),2)</f>
        <v>6.7236443588974222</v>
      </c>
      <c r="AB304" s="187">
        <f t="shared" si="170"/>
        <v>5936</v>
      </c>
      <c r="AC304" s="179">
        <f t="shared" si="171"/>
        <v>0.57599999999999996</v>
      </c>
      <c r="AE304" s="218">
        <f t="shared" si="172"/>
        <v>7.2211050981824956</v>
      </c>
      <c r="AF304" s="97" t="s">
        <v>66</v>
      </c>
      <c r="AG304" s="42">
        <f>INDEX(LINEST(AE300:AE319,$D300:$D319),2)</f>
        <v>6.874714449659324</v>
      </c>
      <c r="AH304" s="187">
        <f t="shared" si="173"/>
        <v>5925</v>
      </c>
      <c r="AI304" s="179">
        <f t="shared" si="174"/>
        <v>0.16900000000000001</v>
      </c>
      <c r="AK304" s="218">
        <f t="shared" si="175"/>
        <v>7.3185395485679017</v>
      </c>
      <c r="AL304" s="97" t="s">
        <v>66</v>
      </c>
      <c r="AM304" s="42">
        <f>INDEX(LINEST(AK300:AK319,$D300:$D319),2)</f>
        <v>7.0057626358764118</v>
      </c>
      <c r="AN304" s="187">
        <f t="shared" si="176"/>
        <v>5916</v>
      </c>
      <c r="AO304" s="179">
        <f t="shared" si="177"/>
        <v>1.6E-2</v>
      </c>
      <c r="AQ304" s="218">
        <f t="shared" si="178"/>
        <v>7.4073177104694174</v>
      </c>
      <c r="AR304" s="97" t="s">
        <v>66</v>
      </c>
      <c r="AS304" s="42">
        <f>INDEX(LINEST(AQ300:AQ319,$D300:$D319),2)</f>
        <v>7.1216432950926203</v>
      </c>
      <c r="AT304" s="187">
        <f t="shared" si="179"/>
        <v>5908</v>
      </c>
      <c r="AU304" s="179">
        <f t="shared" si="180"/>
        <v>1.6E-2</v>
      </c>
      <c r="AW304" s="218">
        <f t="shared" si="181"/>
        <v>7.4888529557334591</v>
      </c>
      <c r="AX304" s="97" t="s">
        <v>66</v>
      </c>
      <c r="AY304" s="42">
        <f>INDEX(LINEST(AW300:AW319,$D300:$D319),2)</f>
        <v>7.2255868490665733</v>
      </c>
      <c r="AZ304" s="187">
        <f t="shared" si="182"/>
        <v>5902</v>
      </c>
      <c r="BA304" s="179">
        <f t="shared" si="183"/>
        <v>0.1</v>
      </c>
      <c r="BC304" s="218">
        <f t="shared" si="184"/>
        <v>7.564238475170491</v>
      </c>
      <c r="BD304" s="97" t="s">
        <v>66</v>
      </c>
      <c r="BE304" s="42">
        <f>INDEX(LINEST(BC300:BC319,$D300:$D319),2)</f>
        <v>7.3198662130487442</v>
      </c>
      <c r="BF304" s="187">
        <f t="shared" si="185"/>
        <v>5897</v>
      </c>
      <c r="BG304" s="179">
        <f t="shared" si="186"/>
        <v>0.22500000000000001</v>
      </c>
      <c r="BI304" s="218">
        <f t="shared" si="187"/>
        <v>7.6343372356283199</v>
      </c>
      <c r="BJ304" s="97" t="s">
        <v>66</v>
      </c>
      <c r="BK304" s="42">
        <f>INDEX(LINEST(BI300:BI319,$D300:$D319),2)</f>
        <v>7.406148347879582</v>
      </c>
      <c r="BL304" s="187">
        <f t="shared" si="188"/>
        <v>5892</v>
      </c>
      <c r="BM304" s="179">
        <f t="shared" si="189"/>
        <v>0.4</v>
      </c>
    </row>
    <row r="305" spans="1:65" ht="15" customHeight="1">
      <c r="A305" s="21">
        <f t="shared" si="158"/>
        <v>1999</v>
      </c>
      <c r="B305" s="176">
        <f t="shared" si="158"/>
        <v>5729</v>
      </c>
      <c r="C305" s="191">
        <f t="shared" si="159"/>
        <v>7.7279755421055585</v>
      </c>
      <c r="D305" s="22">
        <v>6</v>
      </c>
      <c r="E305" s="99" t="s">
        <v>67</v>
      </c>
      <c r="F305" s="42">
        <f>INDEX(LINEST(C300:C319,D300:D319),1)</f>
        <v>4.7128343752516441E-2</v>
      </c>
      <c r="G305" s="27"/>
      <c r="H305" s="27"/>
      <c r="I305" s="179">
        <f t="shared" si="160"/>
        <v>5790</v>
      </c>
      <c r="J305" s="180">
        <f t="shared" si="161"/>
        <v>1.0647582475126549</v>
      </c>
      <c r="K305" s="179">
        <f t="shared" si="162"/>
        <v>3.7210000000000001</v>
      </c>
      <c r="M305" s="218">
        <f t="shared" si="163"/>
        <v>6.674561391814426</v>
      </c>
      <c r="N305" s="97" t="s">
        <v>67</v>
      </c>
      <c r="O305" s="42">
        <f>INDEX(LINEST(M300:M319,$D300:$D319),1)</f>
        <v>0.20611091139305984</v>
      </c>
      <c r="P305" s="187">
        <f t="shared" si="164"/>
        <v>6198</v>
      </c>
      <c r="Q305" s="179">
        <f t="shared" si="165"/>
        <v>219.96100000000001</v>
      </c>
      <c r="S305" s="218">
        <f t="shared" si="166"/>
        <v>7.1475592711894542</v>
      </c>
      <c r="T305" s="97" t="s">
        <v>67</v>
      </c>
      <c r="U305" s="42">
        <f>INDEX(LINEST(S300:S319,$D300:$D319),1)</f>
        <v>8.2102705786027436E-2</v>
      </c>
      <c r="V305" s="187">
        <f t="shared" si="167"/>
        <v>5862</v>
      </c>
      <c r="W305" s="179">
        <f t="shared" si="168"/>
        <v>17.689</v>
      </c>
      <c r="Y305" s="218">
        <f t="shared" si="169"/>
        <v>7.2520539518528144</v>
      </c>
      <c r="Z305" s="97" t="s">
        <v>67</v>
      </c>
      <c r="AA305" s="42">
        <f>INDEX(LINEST(Y300:Y319,$D300:$D319),1)</f>
        <v>7.3910101217777177E-2</v>
      </c>
      <c r="AB305" s="187">
        <f t="shared" si="170"/>
        <v>5844</v>
      </c>
      <c r="AC305" s="179">
        <f t="shared" si="171"/>
        <v>13.225</v>
      </c>
      <c r="AE305" s="218">
        <f t="shared" si="172"/>
        <v>7.3466551631765391</v>
      </c>
      <c r="AF305" s="97" t="s">
        <v>67</v>
      </c>
      <c r="AG305" s="42">
        <f>INDEX(LINEST(AE300:AE319,$D300:$D319),1)</f>
        <v>6.7405627052564338E-2</v>
      </c>
      <c r="AH305" s="187">
        <f t="shared" si="173"/>
        <v>5830</v>
      </c>
      <c r="AI305" s="179">
        <f t="shared" si="174"/>
        <v>10.201000000000001</v>
      </c>
      <c r="AK305" s="218">
        <f t="shared" si="175"/>
        <v>7.4330753488985799</v>
      </c>
      <c r="AL305" s="97" t="s">
        <v>67</v>
      </c>
      <c r="AM305" s="42">
        <f>INDEX(LINEST(AK300:AK319,$D300:$D319),1)</f>
        <v>6.2068531536918159E-2</v>
      </c>
      <c r="AN305" s="187">
        <f t="shared" si="176"/>
        <v>5819</v>
      </c>
      <c r="AO305" s="179">
        <f t="shared" si="177"/>
        <v>8.1</v>
      </c>
      <c r="AQ305" s="218">
        <f t="shared" si="178"/>
        <v>7.5126175446745105</v>
      </c>
      <c r="AR305" s="97" t="s">
        <v>67</v>
      </c>
      <c r="AS305" s="42">
        <f>INDEX(LINEST(AQ300:AQ319,$D300:$D319),1)</f>
        <v>5.7585567249574192E-2</v>
      </c>
      <c r="AT305" s="187">
        <f t="shared" si="179"/>
        <v>5810</v>
      </c>
      <c r="AU305" s="179">
        <f t="shared" si="180"/>
        <v>6.5609999999999999</v>
      </c>
      <c r="AW305" s="218">
        <f t="shared" si="181"/>
        <v>7.5862963071527201</v>
      </c>
      <c r="AX305" s="97" t="s">
        <v>67</v>
      </c>
      <c r="AY305" s="42">
        <f>INDEX(LINEST(AW300:AW319,$D300:$D319),1)</f>
        <v>5.3752791074524499E-2</v>
      </c>
      <c r="AZ305" s="187">
        <f t="shared" si="182"/>
        <v>5803</v>
      </c>
      <c r="BA305" s="179">
        <f t="shared" si="183"/>
        <v>5.476</v>
      </c>
      <c r="BC305" s="218">
        <f t="shared" si="184"/>
        <v>7.6549170478483202</v>
      </c>
      <c r="BD305" s="97" t="s">
        <v>67</v>
      </c>
      <c r="BE305" s="42">
        <f>INDEX(LINEST(BC300:BC319,$D300:$D319),1)</f>
        <v>5.0429804317875616E-2</v>
      </c>
      <c r="BF305" s="187">
        <f t="shared" si="185"/>
        <v>5796</v>
      </c>
      <c r="BG305" s="179">
        <f t="shared" si="186"/>
        <v>4.4889999999999999</v>
      </c>
      <c r="BI305" s="218">
        <f t="shared" si="187"/>
        <v>7.7191298409067324</v>
      </c>
      <c r="BJ305" s="97" t="s">
        <v>67</v>
      </c>
      <c r="BK305" s="42">
        <f>INDEX(LINEST(BI300:BI319,$D300:$D319),1)</f>
        <v>4.751584238785906E-2</v>
      </c>
      <c r="BL305" s="187">
        <f t="shared" si="188"/>
        <v>5791</v>
      </c>
      <c r="BM305" s="179">
        <f t="shared" si="189"/>
        <v>3.8439999999999999</v>
      </c>
    </row>
    <row r="306" spans="1:65" ht="15" customHeight="1">
      <c r="A306" s="21">
        <f t="shared" si="158"/>
        <v>2000</v>
      </c>
      <c r="B306" s="176">
        <f t="shared" si="158"/>
        <v>5489</v>
      </c>
      <c r="C306" s="191">
        <f t="shared" si="159"/>
        <v>7.8284363591575854</v>
      </c>
      <c r="D306" s="22">
        <v>7</v>
      </c>
      <c r="G306" s="27"/>
      <c r="H306" s="27"/>
      <c r="I306" s="179">
        <f t="shared" si="160"/>
        <v>5684</v>
      </c>
      <c r="J306" s="180">
        <f t="shared" si="161"/>
        <v>3.5525596647841136</v>
      </c>
      <c r="K306" s="179">
        <f t="shared" si="162"/>
        <v>38.024999999999999</v>
      </c>
      <c r="M306" s="218">
        <f t="shared" si="163"/>
        <v>6.9392539460415081</v>
      </c>
      <c r="P306" s="187">
        <f t="shared" si="164"/>
        <v>6124</v>
      </c>
      <c r="Q306" s="179">
        <f t="shared" si="165"/>
        <v>403.22500000000002</v>
      </c>
      <c r="S306" s="218">
        <f t="shared" si="166"/>
        <v>7.3205269622727398</v>
      </c>
      <c r="V306" s="187">
        <f t="shared" si="167"/>
        <v>5764</v>
      </c>
      <c r="W306" s="179">
        <f t="shared" si="168"/>
        <v>75.625</v>
      </c>
      <c r="Y306" s="218">
        <f t="shared" si="169"/>
        <v>7.4091364439201284</v>
      </c>
      <c r="AB306" s="187">
        <f t="shared" si="170"/>
        <v>5744</v>
      </c>
      <c r="AC306" s="179">
        <f t="shared" si="171"/>
        <v>65.025000000000006</v>
      </c>
      <c r="AE306" s="218">
        <f t="shared" si="172"/>
        <v>7.4905294020607114</v>
      </c>
      <c r="AH306" s="187">
        <f t="shared" si="173"/>
        <v>5729</v>
      </c>
      <c r="AI306" s="179">
        <f t="shared" si="174"/>
        <v>57.6</v>
      </c>
      <c r="AK306" s="218">
        <f t="shared" si="175"/>
        <v>7.5657932824285146</v>
      </c>
      <c r="AN306" s="187">
        <f t="shared" si="176"/>
        <v>5717</v>
      </c>
      <c r="AO306" s="179">
        <f t="shared" si="177"/>
        <v>51.984000000000002</v>
      </c>
      <c r="AQ306" s="218">
        <f t="shared" si="178"/>
        <v>7.6357868613955846</v>
      </c>
      <c r="AT306" s="187">
        <f t="shared" si="179"/>
        <v>5707</v>
      </c>
      <c r="AU306" s="179">
        <f t="shared" si="180"/>
        <v>47.524000000000001</v>
      </c>
      <c r="AW306" s="218">
        <f t="shared" si="181"/>
        <v>7.7012001808574464</v>
      </c>
      <c r="AZ306" s="187">
        <f t="shared" si="182"/>
        <v>5698</v>
      </c>
      <c r="BA306" s="179">
        <f t="shared" si="183"/>
        <v>43.680999999999997</v>
      </c>
      <c r="BC306" s="218">
        <f t="shared" si="184"/>
        <v>7.7625960485400691</v>
      </c>
      <c r="BF306" s="187">
        <f t="shared" si="185"/>
        <v>5691</v>
      </c>
      <c r="BG306" s="179">
        <f t="shared" si="186"/>
        <v>40.804000000000002</v>
      </c>
      <c r="BI306" s="218">
        <f t="shared" si="187"/>
        <v>7.8204395152621808</v>
      </c>
      <c r="BL306" s="187">
        <f t="shared" si="188"/>
        <v>5684</v>
      </c>
      <c r="BM306" s="179">
        <f t="shared" si="189"/>
        <v>38.024999999999999</v>
      </c>
    </row>
    <row r="307" spans="1:65" ht="15" customHeight="1">
      <c r="A307" s="21">
        <f t="shared" si="158"/>
        <v>2001</v>
      </c>
      <c r="B307" s="176">
        <f t="shared" si="158"/>
        <v>5353</v>
      </c>
      <c r="C307" s="191">
        <f t="shared" si="159"/>
        <v>7.8811822022271016</v>
      </c>
      <c r="D307" s="22">
        <v>8</v>
      </c>
      <c r="E307" s="99" t="s">
        <v>29</v>
      </c>
      <c r="F307" s="240">
        <f>EXP(F304)</f>
        <v>1665.5307260028885</v>
      </c>
      <c r="G307" s="27"/>
      <c r="H307" s="27"/>
      <c r="I307" s="179">
        <f t="shared" si="160"/>
        <v>5572</v>
      </c>
      <c r="J307" s="180">
        <f t="shared" si="161"/>
        <v>4.0911638333644689</v>
      </c>
      <c r="K307" s="179">
        <f t="shared" si="162"/>
        <v>47.960999999999999</v>
      </c>
      <c r="M307" s="218">
        <f t="shared" si="163"/>
        <v>7.0630481633881725</v>
      </c>
      <c r="N307" s="97" t="s">
        <v>29</v>
      </c>
      <c r="O307" s="201">
        <f>EXP(O304)</f>
        <v>93.694100074861936</v>
      </c>
      <c r="P307" s="187">
        <f t="shared" si="164"/>
        <v>6034</v>
      </c>
      <c r="Q307" s="179">
        <f t="shared" si="165"/>
        <v>463.76100000000002</v>
      </c>
      <c r="S307" s="218">
        <f t="shared" si="166"/>
        <v>7.4067107301776405</v>
      </c>
      <c r="T307" s="97" t="s">
        <v>29</v>
      </c>
      <c r="U307" s="201">
        <f>EXP(U304)</f>
        <v>695.51775649569947</v>
      </c>
      <c r="V307" s="187">
        <f t="shared" si="167"/>
        <v>5659</v>
      </c>
      <c r="W307" s="179">
        <f t="shared" si="168"/>
        <v>93.635999999999996</v>
      </c>
      <c r="Y307" s="218">
        <f t="shared" si="169"/>
        <v>7.4882935151594276</v>
      </c>
      <c r="Z307" s="97" t="s">
        <v>29</v>
      </c>
      <c r="AA307" s="201">
        <f>EXP(AA304)</f>
        <v>831.84353055440818</v>
      </c>
      <c r="AB307" s="187">
        <f t="shared" si="170"/>
        <v>5637</v>
      </c>
      <c r="AC307" s="179">
        <f t="shared" si="171"/>
        <v>80.656000000000006</v>
      </c>
      <c r="AE307" s="218">
        <f t="shared" si="172"/>
        <v>7.5637196684143664</v>
      </c>
      <c r="AF307" s="97" t="s">
        <v>29</v>
      </c>
      <c r="AG307" s="201">
        <f>EXP(AG304)</f>
        <v>967.49905645129718</v>
      </c>
      <c r="AH307" s="187">
        <f t="shared" si="173"/>
        <v>5621</v>
      </c>
      <c r="AI307" s="179">
        <f t="shared" si="174"/>
        <v>71.823999999999998</v>
      </c>
      <c r="AK307" s="218">
        <f t="shared" si="175"/>
        <v>7.6338535596817678</v>
      </c>
      <c r="AL307" s="97" t="s">
        <v>29</v>
      </c>
      <c r="AM307" s="201">
        <f>EXP(AM304)</f>
        <v>1102.9708995189551</v>
      </c>
      <c r="AN307" s="187">
        <f t="shared" si="176"/>
        <v>5608</v>
      </c>
      <c r="AO307" s="179">
        <f t="shared" si="177"/>
        <v>65.025000000000006</v>
      </c>
      <c r="AQ307" s="218">
        <f t="shared" si="178"/>
        <v>7.6993894062567367</v>
      </c>
      <c r="AR307" s="97" t="s">
        <v>29</v>
      </c>
      <c r="AS307" s="201">
        <f>EXP(AS304)</f>
        <v>1238.4839567770416</v>
      </c>
      <c r="AT307" s="187">
        <f t="shared" si="179"/>
        <v>5597</v>
      </c>
      <c r="AU307" s="179">
        <f t="shared" si="180"/>
        <v>59.536000000000001</v>
      </c>
      <c r="AW307" s="218">
        <f t="shared" si="181"/>
        <v>7.7608931958510237</v>
      </c>
      <c r="AX307" s="97" t="s">
        <v>29</v>
      </c>
      <c r="AY307" s="201">
        <f>EXP(AY304)</f>
        <v>1374.1447946434257</v>
      </c>
      <c r="AZ307" s="187">
        <f t="shared" si="182"/>
        <v>5588</v>
      </c>
      <c r="BA307" s="179">
        <f t="shared" si="183"/>
        <v>55.225000000000001</v>
      </c>
      <c r="BC307" s="218">
        <f t="shared" si="184"/>
        <v>7.8188324438034043</v>
      </c>
      <c r="BD307" s="97" t="s">
        <v>29</v>
      </c>
      <c r="BE307" s="201">
        <f>EXP(BE304)</f>
        <v>1510.0019376933024</v>
      </c>
      <c r="BF307" s="187">
        <f t="shared" si="185"/>
        <v>5580</v>
      </c>
      <c r="BG307" s="179">
        <f t="shared" si="186"/>
        <v>51.529000000000003</v>
      </c>
      <c r="BI307" s="218">
        <f t="shared" si="187"/>
        <v>7.8735977896855402</v>
      </c>
      <c r="BJ307" s="97" t="s">
        <v>29</v>
      </c>
      <c r="BK307" s="201">
        <f>EXP(BK304)</f>
        <v>1646.0740167577951</v>
      </c>
      <c r="BL307" s="187">
        <f t="shared" si="188"/>
        <v>5573</v>
      </c>
      <c r="BM307" s="179">
        <f t="shared" si="189"/>
        <v>48.4</v>
      </c>
    </row>
    <row r="308" spans="1:65" ht="15" customHeight="1">
      <c r="A308" s="21">
        <f t="shared" si="158"/>
        <v>2002</v>
      </c>
      <c r="B308" s="176">
        <f t="shared" si="158"/>
        <v>5190</v>
      </c>
      <c r="C308" s="191">
        <f t="shared" si="159"/>
        <v>7.9409397623277913</v>
      </c>
      <c r="D308" s="22">
        <v>9</v>
      </c>
      <c r="E308" s="99" t="s">
        <v>30</v>
      </c>
      <c r="F308" s="42">
        <f>EXP(F305)</f>
        <v>1.0482565376241604</v>
      </c>
      <c r="G308" s="27"/>
      <c r="H308" s="27"/>
      <c r="I308" s="179">
        <f t="shared" si="160"/>
        <v>5455</v>
      </c>
      <c r="J308" s="180">
        <f t="shared" si="161"/>
        <v>5.1059730250481694</v>
      </c>
      <c r="K308" s="179">
        <f t="shared" si="162"/>
        <v>70.224999999999994</v>
      </c>
      <c r="M308" s="218">
        <f t="shared" si="163"/>
        <v>7.193685818395112</v>
      </c>
      <c r="N308" s="97" t="s">
        <v>30</v>
      </c>
      <c r="O308" s="42">
        <f>EXP(O305)</f>
        <v>1.228889494282827</v>
      </c>
      <c r="P308" s="187">
        <f t="shared" si="164"/>
        <v>5922</v>
      </c>
      <c r="Q308" s="179">
        <f t="shared" si="165"/>
        <v>535.82399999999996</v>
      </c>
      <c r="S308" s="218">
        <f t="shared" si="166"/>
        <v>7.5010821242598711</v>
      </c>
      <c r="T308" s="97" t="s">
        <v>30</v>
      </c>
      <c r="U308" s="42">
        <f>EXP(U305)</f>
        <v>1.0855672981468454</v>
      </c>
      <c r="V308" s="187">
        <f t="shared" si="167"/>
        <v>5544</v>
      </c>
      <c r="W308" s="179">
        <f t="shared" si="168"/>
        <v>125.316</v>
      </c>
      <c r="Y308" s="218">
        <f t="shared" si="169"/>
        <v>7.5755846515577927</v>
      </c>
      <c r="Z308" s="97" t="s">
        <v>30</v>
      </c>
      <c r="AA308" s="42">
        <f>EXP(AA305)</f>
        <v>1.07671000622685</v>
      </c>
      <c r="AB308" s="187">
        <f t="shared" si="170"/>
        <v>5522</v>
      </c>
      <c r="AC308" s="179">
        <f t="shared" si="171"/>
        <v>110.224</v>
      </c>
      <c r="AE308" s="218">
        <f t="shared" si="172"/>
        <v>7.6449193449588568</v>
      </c>
      <c r="AF308" s="97" t="s">
        <v>30</v>
      </c>
      <c r="AG308" s="42">
        <f>EXP(AG305)</f>
        <v>1.0697293013269877</v>
      </c>
      <c r="AH308" s="187">
        <f t="shared" si="173"/>
        <v>5505</v>
      </c>
      <c r="AI308" s="179">
        <f t="shared" si="174"/>
        <v>99.224999999999994</v>
      </c>
      <c r="AK308" s="218">
        <f t="shared" si="175"/>
        <v>7.7097568644541647</v>
      </c>
      <c r="AL308" s="97" t="s">
        <v>30</v>
      </c>
      <c r="AM308" s="42">
        <f>EXP(AM305)</f>
        <v>1.0640352622012856</v>
      </c>
      <c r="AN308" s="187">
        <f t="shared" si="176"/>
        <v>5492</v>
      </c>
      <c r="AO308" s="179">
        <f t="shared" si="177"/>
        <v>91.203999999999994</v>
      </c>
      <c r="AQ308" s="218">
        <f t="shared" si="178"/>
        <v>7.7706452341291765</v>
      </c>
      <c r="AR308" s="97" t="s">
        <v>30</v>
      </c>
      <c r="AS308" s="42">
        <f>EXP(AS305)</f>
        <v>1.0592759061027894</v>
      </c>
      <c r="AT308" s="187">
        <f t="shared" si="179"/>
        <v>5480</v>
      </c>
      <c r="AU308" s="179">
        <f t="shared" si="180"/>
        <v>84.1</v>
      </c>
      <c r="AW308" s="218">
        <f t="shared" si="181"/>
        <v>7.8280380321258294</v>
      </c>
      <c r="AX308" s="97" t="s">
        <v>30</v>
      </c>
      <c r="AY308" s="42">
        <f>EXP(AY305)</f>
        <v>1.0552237091895889</v>
      </c>
      <c r="AZ308" s="187">
        <f t="shared" si="182"/>
        <v>5471</v>
      </c>
      <c r="BA308" s="179">
        <f t="shared" si="183"/>
        <v>78.960999999999999</v>
      </c>
      <c r="BC308" s="218">
        <f t="shared" si="184"/>
        <v>7.8823149189802679</v>
      </c>
      <c r="BD308" s="97" t="s">
        <v>30</v>
      </c>
      <c r="BE308" s="42">
        <f>EXP(BE305)</f>
        <v>1.0517230343479929</v>
      </c>
      <c r="BF308" s="187">
        <f t="shared" si="185"/>
        <v>5463</v>
      </c>
      <c r="BG308" s="179">
        <f t="shared" si="186"/>
        <v>74.528999999999996</v>
      </c>
      <c r="BI308" s="218">
        <f t="shared" si="187"/>
        <v>7.9337968748154113</v>
      </c>
      <c r="BJ308" s="97" t="s">
        <v>30</v>
      </c>
      <c r="BK308" s="42">
        <f>EXP(BK305)</f>
        <v>1.0486628143127263</v>
      </c>
      <c r="BL308" s="187">
        <f t="shared" si="188"/>
        <v>5456</v>
      </c>
      <c r="BM308" s="179">
        <f t="shared" si="189"/>
        <v>70.756</v>
      </c>
    </row>
    <row r="309" spans="1:65" ht="15" customHeight="1">
      <c r="A309" s="21">
        <f t="shared" si="158"/>
        <v>2003</v>
      </c>
      <c r="B309" s="176">
        <f t="shared" si="158"/>
        <v>5007</v>
      </c>
      <c r="C309" s="191">
        <f t="shared" si="159"/>
        <v>8.0040315078526998</v>
      </c>
      <c r="D309" s="22">
        <v>10</v>
      </c>
      <c r="E309" s="73"/>
      <c r="F309" s="23"/>
      <c r="G309" s="27"/>
      <c r="H309" s="27"/>
      <c r="I309" s="179">
        <f t="shared" si="160"/>
        <v>5332</v>
      </c>
      <c r="J309" s="180">
        <f t="shared" si="161"/>
        <v>6.4909127221889351</v>
      </c>
      <c r="K309" s="179">
        <f t="shared" si="162"/>
        <v>105.625</v>
      </c>
      <c r="M309" s="218">
        <f t="shared" si="163"/>
        <v>7.3225104339973939</v>
      </c>
      <c r="N309" s="23"/>
      <c r="O309" s="23"/>
      <c r="P309" s="187">
        <f t="shared" si="164"/>
        <v>5785</v>
      </c>
      <c r="Q309" s="179">
        <f t="shared" si="165"/>
        <v>605.28399999999999</v>
      </c>
      <c r="S309" s="218">
        <f t="shared" si="166"/>
        <v>7.5973963202127948</v>
      </c>
      <c r="T309" s="23"/>
      <c r="U309" s="23"/>
      <c r="V309" s="187">
        <f t="shared" si="167"/>
        <v>5419</v>
      </c>
      <c r="W309" s="179">
        <f t="shared" si="168"/>
        <v>169.744</v>
      </c>
      <c r="Y309" s="218">
        <f t="shared" si="169"/>
        <v>7.6652847184713506</v>
      </c>
      <c r="Z309" s="23"/>
      <c r="AA309" s="23"/>
      <c r="AB309" s="187">
        <f t="shared" si="170"/>
        <v>5398</v>
      </c>
      <c r="AC309" s="179">
        <f t="shared" si="171"/>
        <v>152.881</v>
      </c>
      <c r="AE309" s="218">
        <f t="shared" si="172"/>
        <v>7.7288558238525429</v>
      </c>
      <c r="AF309" s="23"/>
      <c r="AG309" s="23"/>
      <c r="AH309" s="187">
        <f t="shared" si="173"/>
        <v>5382</v>
      </c>
      <c r="AI309" s="179">
        <f t="shared" si="174"/>
        <v>140.625</v>
      </c>
      <c r="AK309" s="218">
        <f t="shared" si="175"/>
        <v>7.7886260656250315</v>
      </c>
      <c r="AL309" s="23"/>
      <c r="AM309" s="23"/>
      <c r="AN309" s="187">
        <f t="shared" si="176"/>
        <v>5368</v>
      </c>
      <c r="AO309" s="179">
        <f t="shared" si="177"/>
        <v>130.321</v>
      </c>
      <c r="AQ309" s="218">
        <f t="shared" si="178"/>
        <v>7.8450244172414836</v>
      </c>
      <c r="AR309" s="23"/>
      <c r="AS309" s="23"/>
      <c r="AT309" s="187">
        <f t="shared" si="179"/>
        <v>5357</v>
      </c>
      <c r="AU309" s="179">
        <f t="shared" si="180"/>
        <v>122.5</v>
      </c>
      <c r="AW309" s="218">
        <f t="shared" si="181"/>
        <v>7.8984110928115987</v>
      </c>
      <c r="AX309" s="23"/>
      <c r="AY309" s="23"/>
      <c r="AZ309" s="187">
        <f t="shared" si="182"/>
        <v>5348</v>
      </c>
      <c r="BA309" s="179">
        <f t="shared" si="183"/>
        <v>116.28100000000001</v>
      </c>
      <c r="BC309" s="218">
        <f t="shared" si="184"/>
        <v>7.9490914998305167</v>
      </c>
      <c r="BD309" s="23"/>
      <c r="BE309" s="23"/>
      <c r="BF309" s="187">
        <f t="shared" si="185"/>
        <v>5340</v>
      </c>
      <c r="BG309" s="179">
        <f t="shared" si="186"/>
        <v>110.889</v>
      </c>
      <c r="BI309" s="218">
        <f t="shared" si="187"/>
        <v>7.9973268229980974</v>
      </c>
      <c r="BJ309" s="23"/>
      <c r="BK309" s="23"/>
      <c r="BL309" s="187">
        <f t="shared" si="188"/>
        <v>5333</v>
      </c>
      <c r="BM309" s="179">
        <f t="shared" si="189"/>
        <v>106.276</v>
      </c>
    </row>
    <row r="310" spans="1:65" ht="15" customHeight="1">
      <c r="A310" s="21">
        <f t="shared" si="158"/>
        <v>2004</v>
      </c>
      <c r="B310" s="176">
        <f t="shared" si="158"/>
        <v>4844</v>
      </c>
      <c r="C310" s="191">
        <f t="shared" si="159"/>
        <v>8.0570606819657655</v>
      </c>
      <c r="D310" s="22">
        <v>11</v>
      </c>
      <c r="E310" s="347" t="s">
        <v>7</v>
      </c>
      <c r="F310" s="348"/>
      <c r="G310" s="357">
        <f>I299</f>
        <v>0.88390926677404025</v>
      </c>
      <c r="H310" s="358"/>
      <c r="I310" s="179">
        <f t="shared" si="160"/>
        <v>5203</v>
      </c>
      <c r="J310" s="180">
        <f t="shared" si="161"/>
        <v>7.4112303881090007</v>
      </c>
      <c r="K310" s="179">
        <f t="shared" si="162"/>
        <v>128.881</v>
      </c>
      <c r="M310" s="218">
        <f t="shared" si="163"/>
        <v>7.4247617618232091</v>
      </c>
      <c r="N310" s="23" t="s">
        <v>36</v>
      </c>
      <c r="O310" s="44">
        <f>P299</f>
        <v>0.59885274612751815</v>
      </c>
      <c r="P310" s="187">
        <f t="shared" si="164"/>
        <v>5617</v>
      </c>
      <c r="Q310" s="179">
        <f t="shared" si="165"/>
        <v>597.529</v>
      </c>
      <c r="S310" s="218">
        <f t="shared" si="166"/>
        <v>7.6760099320288875</v>
      </c>
      <c r="T310" s="23" t="s">
        <v>36</v>
      </c>
      <c r="U310" s="44">
        <f>V299</f>
        <v>0.82422625117766524</v>
      </c>
      <c r="V310" s="187">
        <f t="shared" si="167"/>
        <v>5284</v>
      </c>
      <c r="W310" s="179">
        <f t="shared" si="168"/>
        <v>193.6</v>
      </c>
      <c r="Y310" s="218">
        <f t="shared" si="169"/>
        <v>7.7389237574394567</v>
      </c>
      <c r="Z310" s="23" t="s">
        <v>36</v>
      </c>
      <c r="AA310" s="44">
        <f>AB299</f>
        <v>0.83896282495967334</v>
      </c>
      <c r="AB310" s="187">
        <f t="shared" si="170"/>
        <v>5264</v>
      </c>
      <c r="AC310" s="179">
        <f t="shared" si="171"/>
        <v>176.4</v>
      </c>
      <c r="AE310" s="218">
        <f t="shared" si="172"/>
        <v>7.798112628829788</v>
      </c>
      <c r="AF310" s="23" t="s">
        <v>36</v>
      </c>
      <c r="AG310" s="44">
        <f>AH299</f>
        <v>0.85035548335685207</v>
      </c>
      <c r="AH310" s="187">
        <f t="shared" si="173"/>
        <v>5249</v>
      </c>
      <c r="AI310" s="179">
        <f t="shared" si="174"/>
        <v>164.02500000000001</v>
      </c>
      <c r="AK310" s="218">
        <f t="shared" si="175"/>
        <v>7.8539930872242438</v>
      </c>
      <c r="AL310" s="23" t="s">
        <v>36</v>
      </c>
      <c r="AM310" s="44">
        <f>AN299</f>
        <v>0.85937605973048936</v>
      </c>
      <c r="AN310" s="187">
        <f t="shared" si="176"/>
        <v>5237</v>
      </c>
      <c r="AO310" s="179">
        <f t="shared" si="177"/>
        <v>154.44900000000001</v>
      </c>
      <c r="AQ310" s="218">
        <f t="shared" si="178"/>
        <v>7.9069154886785871</v>
      </c>
      <c r="AR310" s="23" t="s">
        <v>36</v>
      </c>
      <c r="AS310" s="44">
        <f>AT299</f>
        <v>0.86691923649632685</v>
      </c>
      <c r="AT310" s="187">
        <f t="shared" si="179"/>
        <v>5227</v>
      </c>
      <c r="AU310" s="179">
        <f t="shared" si="180"/>
        <v>146.68899999999999</v>
      </c>
      <c r="AW310" s="218">
        <f t="shared" si="181"/>
        <v>7.9571773234594749</v>
      </c>
      <c r="AX310" s="23" t="s">
        <v>36</v>
      </c>
      <c r="AY310" s="44">
        <f>AZ299</f>
        <v>0.87325915974271118</v>
      </c>
      <c r="AZ310" s="187">
        <f t="shared" si="182"/>
        <v>5218</v>
      </c>
      <c r="BA310" s="179">
        <f t="shared" si="183"/>
        <v>139.876</v>
      </c>
      <c r="BC310" s="218">
        <f t="shared" si="184"/>
        <v>8.0050333446371109</v>
      </c>
      <c r="BD310" s="23" t="s">
        <v>36</v>
      </c>
      <c r="BE310" s="44">
        <f>BF299</f>
        <v>0.87875198379992825</v>
      </c>
      <c r="BF310" s="187">
        <f t="shared" si="185"/>
        <v>5210</v>
      </c>
      <c r="BG310" s="179">
        <f t="shared" si="186"/>
        <v>133.95599999999999</v>
      </c>
      <c r="BI310" s="218">
        <f t="shared" si="187"/>
        <v>8.0507033814702993</v>
      </c>
      <c r="BJ310" s="23" t="s">
        <v>36</v>
      </c>
      <c r="BK310" s="44">
        <f>BL299</f>
        <v>0.88328153912817708</v>
      </c>
      <c r="BL310" s="187">
        <f t="shared" si="188"/>
        <v>5204</v>
      </c>
      <c r="BM310" s="179">
        <f t="shared" si="189"/>
        <v>129.6</v>
      </c>
    </row>
    <row r="311" spans="1:65" ht="15" customHeight="1">
      <c r="A311" s="21">
        <f t="shared" si="158"/>
        <v>2005</v>
      </c>
      <c r="B311" s="176">
        <f t="shared" si="158"/>
        <v>4807</v>
      </c>
      <c r="C311" s="191">
        <f t="shared" si="159"/>
        <v>8.0687161927147812</v>
      </c>
      <c r="D311" s="22">
        <v>12</v>
      </c>
      <c r="E311" s="347" t="s">
        <v>8</v>
      </c>
      <c r="F311" s="348"/>
      <c r="G311" s="355">
        <f>SUM(K300:K319)</f>
        <v>1357.2829999999999</v>
      </c>
      <c r="H311" s="356"/>
      <c r="I311" s="179">
        <f t="shared" si="160"/>
        <v>5068</v>
      </c>
      <c r="J311" s="180">
        <f t="shared" si="161"/>
        <v>5.4295818597878096</v>
      </c>
      <c r="K311" s="179">
        <f t="shared" si="162"/>
        <v>68.120999999999995</v>
      </c>
      <c r="M311" s="218">
        <f t="shared" si="163"/>
        <v>7.4465850991577254</v>
      </c>
      <c r="N311" s="23" t="s">
        <v>37</v>
      </c>
      <c r="O311" s="201">
        <f>SUM(Q300:Q319)</f>
        <v>27170.986000000001</v>
      </c>
      <c r="P311" s="187">
        <f t="shared" si="164"/>
        <v>5410</v>
      </c>
      <c r="Q311" s="179">
        <f t="shared" si="165"/>
        <v>363.60899999999998</v>
      </c>
      <c r="S311" s="218">
        <f t="shared" si="166"/>
        <v>7.6930257484178881</v>
      </c>
      <c r="T311" s="23" t="s">
        <v>37</v>
      </c>
      <c r="U311" s="201">
        <f>SUM(W300:W319)</f>
        <v>2601.6420000000003</v>
      </c>
      <c r="V311" s="187">
        <f t="shared" si="167"/>
        <v>5137</v>
      </c>
      <c r="W311" s="179">
        <f t="shared" si="168"/>
        <v>108.9</v>
      </c>
      <c r="Y311" s="218">
        <f t="shared" si="169"/>
        <v>7.75491027202143</v>
      </c>
      <c r="Z311" s="23" t="s">
        <v>37</v>
      </c>
      <c r="AA311" s="201">
        <f>SUM(AC300:AC319)</f>
        <v>2231.6859999999997</v>
      </c>
      <c r="AB311" s="187">
        <f t="shared" si="170"/>
        <v>5121</v>
      </c>
      <c r="AC311" s="179">
        <f t="shared" si="171"/>
        <v>98.596000000000004</v>
      </c>
      <c r="AE311" s="218">
        <f t="shared" si="172"/>
        <v>7.8131872675214158</v>
      </c>
      <c r="AF311" s="23" t="s">
        <v>37</v>
      </c>
      <c r="AG311" s="201">
        <f>SUM(AI300:AI319)</f>
        <v>1977.0149999999999</v>
      </c>
      <c r="AH311" s="187">
        <f t="shared" si="173"/>
        <v>5108</v>
      </c>
      <c r="AI311" s="179">
        <f t="shared" si="174"/>
        <v>90.600999999999999</v>
      </c>
      <c r="AK311" s="218">
        <f t="shared" si="175"/>
        <v>7.8682542655206129</v>
      </c>
      <c r="AL311" s="23" t="s">
        <v>37</v>
      </c>
      <c r="AM311" s="201">
        <f>SUM(AO300:AO319)</f>
        <v>1791.6849999999999</v>
      </c>
      <c r="AN311" s="187">
        <f t="shared" si="176"/>
        <v>5097</v>
      </c>
      <c r="AO311" s="179">
        <f t="shared" si="177"/>
        <v>84.1</v>
      </c>
      <c r="AQ311" s="218">
        <f t="shared" si="178"/>
        <v>7.920446505142607</v>
      </c>
      <c r="AR311" s="23" t="s">
        <v>37</v>
      </c>
      <c r="AS311" s="201">
        <f>SUM(AU300:AU319)</f>
        <v>1648.3089999999997</v>
      </c>
      <c r="AT311" s="187">
        <f t="shared" si="179"/>
        <v>5088</v>
      </c>
      <c r="AU311" s="179">
        <f t="shared" si="180"/>
        <v>78.960999999999999</v>
      </c>
      <c r="AW311" s="218">
        <f t="shared" si="181"/>
        <v>7.9700493049761354</v>
      </c>
      <c r="AX311" s="23" t="s">
        <v>37</v>
      </c>
      <c r="AY311" s="201">
        <f>SUM(BA300:BA319)</f>
        <v>1534.8139999999999</v>
      </c>
      <c r="AZ311" s="187">
        <f t="shared" si="182"/>
        <v>5081</v>
      </c>
      <c r="BA311" s="179">
        <f t="shared" si="183"/>
        <v>75.075999999999993</v>
      </c>
      <c r="BC311" s="218">
        <f t="shared" si="184"/>
        <v>8.0173075076885816</v>
      </c>
      <c r="BD311" s="23" t="s">
        <v>37</v>
      </c>
      <c r="BE311" s="201">
        <f>SUM(BG300:BG319)</f>
        <v>1441.886</v>
      </c>
      <c r="BF311" s="187">
        <f t="shared" si="185"/>
        <v>5074</v>
      </c>
      <c r="BG311" s="179">
        <f t="shared" si="186"/>
        <v>71.289000000000001</v>
      </c>
      <c r="BI311" s="218">
        <f t="shared" si="187"/>
        <v>8.0624327915831948</v>
      </c>
      <c r="BJ311" s="23" t="s">
        <v>37</v>
      </c>
      <c r="BK311" s="201">
        <f>SUM(BM300:BM319)</f>
        <v>1367.2749999999999</v>
      </c>
      <c r="BL311" s="187">
        <f t="shared" si="188"/>
        <v>5069</v>
      </c>
      <c r="BM311" s="179">
        <f t="shared" si="189"/>
        <v>68.644000000000005</v>
      </c>
    </row>
    <row r="312" spans="1:65" ht="15" customHeight="1">
      <c r="A312" s="21">
        <f t="shared" si="158"/>
        <v>2006</v>
      </c>
      <c r="B312" s="176">
        <f t="shared" si="158"/>
        <v>4699</v>
      </c>
      <c r="C312" s="191">
        <f t="shared" si="159"/>
        <v>8.1019807318531925</v>
      </c>
      <c r="D312" s="22">
        <v>13</v>
      </c>
      <c r="E312" s="347" t="s">
        <v>9</v>
      </c>
      <c r="F312" s="348"/>
      <c r="G312" s="355">
        <f>SUM(K310:K319)</f>
        <v>944.58500000000004</v>
      </c>
      <c r="H312" s="356"/>
      <c r="I312" s="179">
        <f t="shared" si="160"/>
        <v>4927</v>
      </c>
      <c r="J312" s="180">
        <f t="shared" si="161"/>
        <v>4.8520961906788678</v>
      </c>
      <c r="K312" s="179">
        <f t="shared" si="162"/>
        <v>51.984000000000002</v>
      </c>
      <c r="M312" s="218">
        <f t="shared" si="163"/>
        <v>7.5076900778199036</v>
      </c>
      <c r="O312" s="100"/>
      <c r="P312" s="187">
        <f t="shared" si="164"/>
        <v>5155</v>
      </c>
      <c r="Q312" s="179">
        <f t="shared" si="165"/>
        <v>207.93600000000001</v>
      </c>
      <c r="S312" s="218">
        <f t="shared" si="166"/>
        <v>7.741099090035366</v>
      </c>
      <c r="U312" s="100"/>
      <c r="V312" s="187">
        <f t="shared" si="167"/>
        <v>4978</v>
      </c>
      <c r="W312" s="179">
        <f t="shared" si="168"/>
        <v>77.840999999999994</v>
      </c>
      <c r="Y312" s="218">
        <f t="shared" si="169"/>
        <v>7.8001630703929603</v>
      </c>
      <c r="AA312" s="100"/>
      <c r="AB312" s="187">
        <f t="shared" si="170"/>
        <v>4966</v>
      </c>
      <c r="AC312" s="179">
        <f t="shared" si="171"/>
        <v>71.289000000000001</v>
      </c>
      <c r="AE312" s="218">
        <f t="shared" si="172"/>
        <v>7.8559321997186142</v>
      </c>
      <c r="AG312" s="100"/>
      <c r="AH312" s="187">
        <f t="shared" si="173"/>
        <v>4956</v>
      </c>
      <c r="AI312" s="179">
        <f t="shared" si="174"/>
        <v>66.049000000000007</v>
      </c>
      <c r="AK312" s="218">
        <f t="shared" si="175"/>
        <v>7.9087547387832462</v>
      </c>
      <c r="AM312" s="100"/>
      <c r="AN312" s="187">
        <f t="shared" si="176"/>
        <v>4948</v>
      </c>
      <c r="AO312" s="179">
        <f t="shared" si="177"/>
        <v>62.000999999999998</v>
      </c>
      <c r="AQ312" s="218">
        <f t="shared" si="178"/>
        <v>7.95892649305011</v>
      </c>
      <c r="AS312" s="100"/>
      <c r="AT312" s="187">
        <f t="shared" si="179"/>
        <v>4942</v>
      </c>
      <c r="AU312" s="179">
        <f t="shared" si="180"/>
        <v>59.048999999999999</v>
      </c>
      <c r="AW312" s="218">
        <f t="shared" si="181"/>
        <v>8.006700845440367</v>
      </c>
      <c r="AY312" s="100"/>
      <c r="AZ312" s="187">
        <f t="shared" si="182"/>
        <v>4936</v>
      </c>
      <c r="BA312" s="179">
        <f t="shared" si="183"/>
        <v>56.168999999999997</v>
      </c>
      <c r="BC312" s="218">
        <f t="shared" si="184"/>
        <v>8.052296499538647</v>
      </c>
      <c r="BE312" s="100"/>
      <c r="BF312" s="187">
        <f t="shared" si="185"/>
        <v>4931</v>
      </c>
      <c r="BG312" s="179">
        <f t="shared" si="186"/>
        <v>53.823999999999998</v>
      </c>
      <c r="BI312" s="218">
        <f t="shared" si="187"/>
        <v>8.0959035329611009</v>
      </c>
      <c r="BK312" s="100"/>
      <c r="BL312" s="187">
        <f t="shared" si="188"/>
        <v>4927</v>
      </c>
      <c r="BM312" s="179">
        <f t="shared" si="189"/>
        <v>51.984000000000002</v>
      </c>
    </row>
    <row r="313" spans="1:65" ht="15" customHeight="1">
      <c r="A313" s="21">
        <f t="shared" si="158"/>
        <v>2007</v>
      </c>
      <c r="B313" s="176">
        <f t="shared" si="158"/>
        <v>4615</v>
      </c>
      <c r="C313" s="191">
        <f t="shared" si="159"/>
        <v>8.1271091853463755</v>
      </c>
      <c r="D313" s="22">
        <v>14</v>
      </c>
      <c r="E313" s="347" t="s">
        <v>10</v>
      </c>
      <c r="F313" s="348"/>
      <c r="G313" s="349">
        <f>SUM(J300:J319)/D319</f>
        <v>4.3789440370907382</v>
      </c>
      <c r="H313" s="350"/>
      <c r="I313" s="179">
        <f t="shared" si="160"/>
        <v>4778</v>
      </c>
      <c r="J313" s="180">
        <f t="shared" si="161"/>
        <v>3.5319609967497292</v>
      </c>
      <c r="K313" s="179">
        <f t="shared" si="162"/>
        <v>26.568999999999999</v>
      </c>
      <c r="M313" s="218">
        <f t="shared" si="163"/>
        <v>7.5527620842141472</v>
      </c>
      <c r="P313" s="187">
        <f t="shared" si="164"/>
        <v>4843</v>
      </c>
      <c r="Q313" s="179">
        <f t="shared" si="165"/>
        <v>51.984000000000002</v>
      </c>
      <c r="S313" s="218">
        <f t="shared" si="166"/>
        <v>7.776954403322442</v>
      </c>
      <c r="V313" s="187">
        <f t="shared" si="167"/>
        <v>4805</v>
      </c>
      <c r="W313" s="179">
        <f t="shared" si="168"/>
        <v>36.1</v>
      </c>
      <c r="Y313" s="218">
        <f t="shared" si="169"/>
        <v>7.8339963417094598</v>
      </c>
      <c r="AB313" s="187">
        <f t="shared" si="170"/>
        <v>4799</v>
      </c>
      <c r="AC313" s="179">
        <f t="shared" si="171"/>
        <v>33.856000000000002</v>
      </c>
      <c r="AE313" s="218">
        <f t="shared" si="172"/>
        <v>7.8879593365999447</v>
      </c>
      <c r="AH313" s="187">
        <f t="shared" si="173"/>
        <v>4794</v>
      </c>
      <c r="AI313" s="179">
        <f t="shared" si="174"/>
        <v>32.040999999999997</v>
      </c>
      <c r="AK313" s="218">
        <f t="shared" si="175"/>
        <v>7.9391588179567965</v>
      </c>
      <c r="AN313" s="187">
        <f t="shared" si="176"/>
        <v>4790</v>
      </c>
      <c r="AO313" s="179">
        <f t="shared" si="177"/>
        <v>30.625</v>
      </c>
      <c r="AQ313" s="218">
        <f t="shared" si="178"/>
        <v>7.987864096085687</v>
      </c>
      <c r="AT313" s="187">
        <f t="shared" si="179"/>
        <v>4787</v>
      </c>
      <c r="AU313" s="179">
        <f t="shared" si="180"/>
        <v>29.584</v>
      </c>
      <c r="AW313" s="218">
        <f t="shared" si="181"/>
        <v>8.0343069363394886</v>
      </c>
      <c r="AZ313" s="187">
        <f t="shared" si="182"/>
        <v>4784</v>
      </c>
      <c r="BA313" s="179">
        <f t="shared" si="183"/>
        <v>28.561</v>
      </c>
      <c r="BC313" s="218">
        <f t="shared" si="184"/>
        <v>8.0786882292298721</v>
      </c>
      <c r="BF313" s="187">
        <f t="shared" si="185"/>
        <v>4781</v>
      </c>
      <c r="BG313" s="179">
        <f t="shared" si="186"/>
        <v>27.556000000000001</v>
      </c>
      <c r="BI313" s="218">
        <f t="shared" si="187"/>
        <v>8.1211832420788284</v>
      </c>
      <c r="BL313" s="187">
        <f t="shared" si="188"/>
        <v>4779</v>
      </c>
      <c r="BM313" s="179">
        <f t="shared" si="189"/>
        <v>26.896000000000001</v>
      </c>
    </row>
    <row r="314" spans="1:65" ht="15" customHeight="1">
      <c r="A314" s="21">
        <f t="shared" si="158"/>
        <v>2008</v>
      </c>
      <c r="B314" s="176">
        <f t="shared" si="158"/>
        <v>4571</v>
      </c>
      <c r="C314" s="191">
        <f t="shared" si="159"/>
        <v>8.1400239524629203</v>
      </c>
      <c r="D314" s="22">
        <v>15</v>
      </c>
      <c r="E314" s="347" t="s">
        <v>11</v>
      </c>
      <c r="F314" s="348"/>
      <c r="G314" s="349">
        <f>SUM(J310:J319)/10</f>
        <v>5.700540973866536</v>
      </c>
      <c r="H314" s="350"/>
      <c r="I314" s="179">
        <f t="shared" si="160"/>
        <v>4623</v>
      </c>
      <c r="J314" s="180">
        <f t="shared" si="161"/>
        <v>1.1376066506234959</v>
      </c>
      <c r="K314" s="179">
        <f t="shared" si="162"/>
        <v>2.7040000000000002</v>
      </c>
      <c r="M314" s="218">
        <f t="shared" si="163"/>
        <v>7.5755846515577927</v>
      </c>
      <c r="N314" s="23"/>
      <c r="O314" s="57"/>
      <c r="P314" s="187">
        <f t="shared" si="164"/>
        <v>4458</v>
      </c>
      <c r="Q314" s="179">
        <f t="shared" si="165"/>
        <v>12.769</v>
      </c>
      <c r="S314" s="218">
        <f t="shared" si="166"/>
        <v>7.7952349290021727</v>
      </c>
      <c r="T314" s="23"/>
      <c r="U314" s="57"/>
      <c r="V314" s="187">
        <f t="shared" si="167"/>
        <v>4617</v>
      </c>
      <c r="W314" s="179">
        <f t="shared" si="168"/>
        <v>2.1160000000000001</v>
      </c>
      <c r="Y314" s="218">
        <f t="shared" si="169"/>
        <v>7.8512719971098832</v>
      </c>
      <c r="Z314" s="23"/>
      <c r="AA314" s="57"/>
      <c r="AB314" s="187">
        <f t="shared" si="170"/>
        <v>4619</v>
      </c>
      <c r="AC314" s="179">
        <f t="shared" si="171"/>
        <v>2.3039999999999998</v>
      </c>
      <c r="AE314" s="218">
        <f t="shared" si="172"/>
        <v>7.9043348420850954</v>
      </c>
      <c r="AF314" s="23"/>
      <c r="AG314" s="57"/>
      <c r="AH314" s="187">
        <f t="shared" si="173"/>
        <v>4621</v>
      </c>
      <c r="AI314" s="179">
        <f t="shared" si="174"/>
        <v>2.5</v>
      </c>
      <c r="AK314" s="218">
        <f t="shared" si="175"/>
        <v>7.954723334497908</v>
      </c>
      <c r="AL314" s="23"/>
      <c r="AM314" s="57"/>
      <c r="AN314" s="187">
        <f t="shared" si="176"/>
        <v>4622</v>
      </c>
      <c r="AO314" s="179">
        <f t="shared" si="177"/>
        <v>2.601</v>
      </c>
      <c r="AQ314" s="218">
        <f t="shared" si="178"/>
        <v>8.0026941622839374</v>
      </c>
      <c r="AR314" s="23"/>
      <c r="AS314" s="57"/>
      <c r="AT314" s="187">
        <f t="shared" si="179"/>
        <v>4622</v>
      </c>
      <c r="AU314" s="179">
        <f t="shared" si="180"/>
        <v>2.601</v>
      </c>
      <c r="AW314" s="218">
        <f t="shared" si="181"/>
        <v>8.0484687436688827</v>
      </c>
      <c r="AX314" s="23"/>
      <c r="AY314" s="57"/>
      <c r="AZ314" s="187">
        <f t="shared" si="182"/>
        <v>4622</v>
      </c>
      <c r="BA314" s="179">
        <f t="shared" si="183"/>
        <v>2.601</v>
      </c>
      <c r="BC314" s="218">
        <f t="shared" si="184"/>
        <v>8.0922394067242109</v>
      </c>
      <c r="BD314" s="23"/>
      <c r="BE314" s="57"/>
      <c r="BF314" s="187">
        <f t="shared" si="185"/>
        <v>4623</v>
      </c>
      <c r="BG314" s="179">
        <f t="shared" si="186"/>
        <v>2.7040000000000002</v>
      </c>
      <c r="BI314" s="218">
        <f t="shared" si="187"/>
        <v>8.1341742721379031</v>
      </c>
      <c r="BJ314" s="23"/>
      <c r="BK314" s="57"/>
      <c r="BL314" s="187">
        <f t="shared" si="188"/>
        <v>4623</v>
      </c>
      <c r="BM314" s="179">
        <f t="shared" si="189"/>
        <v>2.7040000000000002</v>
      </c>
    </row>
    <row r="315" spans="1:65" ht="15" customHeight="1">
      <c r="A315" s="21">
        <f t="shared" si="158"/>
        <v>2009</v>
      </c>
      <c r="B315" s="176">
        <f t="shared" si="158"/>
        <v>4406</v>
      </c>
      <c r="C315" s="191">
        <f t="shared" si="159"/>
        <v>8.1870210673435047</v>
      </c>
      <c r="D315" s="22">
        <v>16</v>
      </c>
      <c r="E315" s="73"/>
      <c r="F315" s="57"/>
      <c r="G315" s="27"/>
      <c r="H315" s="27"/>
      <c r="I315" s="179">
        <f t="shared" si="160"/>
        <v>4460</v>
      </c>
      <c r="J315" s="180">
        <f t="shared" si="161"/>
        <v>1.2256014525646846</v>
      </c>
      <c r="K315" s="179">
        <f t="shared" si="162"/>
        <v>2.9159999999999999</v>
      </c>
      <c r="M315" s="218">
        <f t="shared" si="163"/>
        <v>7.6568100914803781</v>
      </c>
      <c r="N315" s="23"/>
      <c r="O315" s="57"/>
      <c r="P315" s="187">
        <f t="shared" si="164"/>
        <v>3986</v>
      </c>
      <c r="Q315" s="179">
        <f t="shared" si="165"/>
        <v>176.4</v>
      </c>
      <c r="S315" s="218">
        <f t="shared" si="166"/>
        <v>7.8609563648763894</v>
      </c>
      <c r="T315" s="23"/>
      <c r="U315" s="57"/>
      <c r="V315" s="187">
        <f t="shared" si="167"/>
        <v>4413</v>
      </c>
      <c r="W315" s="179">
        <f t="shared" si="168"/>
        <v>4.9000000000000002E-2</v>
      </c>
      <c r="Y315" s="218">
        <f t="shared" si="169"/>
        <v>7.9135210172838946</v>
      </c>
      <c r="Z315" s="23"/>
      <c r="AA315" s="57"/>
      <c r="AB315" s="187">
        <f t="shared" si="170"/>
        <v>4426</v>
      </c>
      <c r="AC315" s="179">
        <f t="shared" si="171"/>
        <v>0.4</v>
      </c>
      <c r="AE315" s="218">
        <f t="shared" si="172"/>
        <v>7.9634600666389703</v>
      </c>
      <c r="AF315" s="23"/>
      <c r="AG315" s="57"/>
      <c r="AH315" s="187">
        <f t="shared" si="173"/>
        <v>4435</v>
      </c>
      <c r="AI315" s="179">
        <f t="shared" si="174"/>
        <v>0.84099999999999997</v>
      </c>
      <c r="AK315" s="218">
        <f t="shared" si="175"/>
        <v>8.0110233791864403</v>
      </c>
      <c r="AL315" s="23"/>
      <c r="AM315" s="57"/>
      <c r="AN315" s="187">
        <f t="shared" si="176"/>
        <v>4442</v>
      </c>
      <c r="AO315" s="179">
        <f t="shared" si="177"/>
        <v>1.296</v>
      </c>
      <c r="AQ315" s="218">
        <f t="shared" si="178"/>
        <v>8.0564267675229839</v>
      </c>
      <c r="AR315" s="23"/>
      <c r="AS315" s="57"/>
      <c r="AT315" s="187">
        <f t="shared" si="179"/>
        <v>4448</v>
      </c>
      <c r="AU315" s="179">
        <f t="shared" si="180"/>
        <v>1.764</v>
      </c>
      <c r="AW315" s="218">
        <f t="shared" si="181"/>
        <v>8.099857910737585</v>
      </c>
      <c r="AX315" s="23"/>
      <c r="AY315" s="57"/>
      <c r="AZ315" s="187">
        <f t="shared" si="182"/>
        <v>4453</v>
      </c>
      <c r="BA315" s="179">
        <f t="shared" si="183"/>
        <v>2.2090000000000001</v>
      </c>
      <c r="BC315" s="218">
        <f t="shared" si="184"/>
        <v>8.1414810414574212</v>
      </c>
      <c r="BD315" s="23"/>
      <c r="BE315" s="57"/>
      <c r="BF315" s="187">
        <f t="shared" si="185"/>
        <v>4456</v>
      </c>
      <c r="BG315" s="179">
        <f t="shared" si="186"/>
        <v>2.5</v>
      </c>
      <c r="BI315" s="218">
        <f t="shared" si="187"/>
        <v>8.1814406957193739</v>
      </c>
      <c r="BJ315" s="23"/>
      <c r="BK315" s="57"/>
      <c r="BL315" s="187">
        <f t="shared" si="188"/>
        <v>4459</v>
      </c>
      <c r="BM315" s="179">
        <f t="shared" si="189"/>
        <v>2.8090000000000002</v>
      </c>
    </row>
    <row r="316" spans="1:65" ht="15" customHeight="1">
      <c r="A316" s="21">
        <f t="shared" ref="A316:B331" si="190">A271</f>
        <v>2010</v>
      </c>
      <c r="B316" s="176">
        <f t="shared" si="190"/>
        <v>4391</v>
      </c>
      <c r="C316" s="191">
        <f t="shared" si="159"/>
        <v>8.1911860046427893</v>
      </c>
      <c r="D316" s="22">
        <v>17</v>
      </c>
      <c r="E316" s="73"/>
      <c r="F316" s="57"/>
      <c r="G316" s="27"/>
      <c r="H316" s="27"/>
      <c r="I316" s="179">
        <f t="shared" si="160"/>
        <v>4289</v>
      </c>
      <c r="J316" s="180">
        <f t="shared" si="161"/>
        <v>2.3229332726030516</v>
      </c>
      <c r="K316" s="179">
        <f t="shared" si="162"/>
        <v>10.404</v>
      </c>
      <c r="M316" s="218">
        <f t="shared" si="163"/>
        <v>7.6638772587034705</v>
      </c>
      <c r="N316" s="23"/>
      <c r="O316" s="57"/>
      <c r="P316" s="187">
        <f t="shared" si="164"/>
        <v>3406</v>
      </c>
      <c r="Q316" s="179">
        <f t="shared" si="165"/>
        <v>970.22500000000002</v>
      </c>
      <c r="S316" s="218">
        <f t="shared" si="166"/>
        <v>7.8667222851367287</v>
      </c>
      <c r="T316" s="23"/>
      <c r="U316" s="57"/>
      <c r="V316" s="187">
        <f t="shared" si="167"/>
        <v>4192</v>
      </c>
      <c r="W316" s="179">
        <f t="shared" si="168"/>
        <v>39.600999999999999</v>
      </c>
      <c r="Y316" s="218">
        <f t="shared" si="169"/>
        <v>7.9189924881652454</v>
      </c>
      <c r="Z316" s="23"/>
      <c r="AA316" s="57"/>
      <c r="AB316" s="187">
        <f t="shared" si="170"/>
        <v>4218</v>
      </c>
      <c r="AC316" s="179">
        <f t="shared" si="171"/>
        <v>29.928999999999998</v>
      </c>
      <c r="AE316" s="218">
        <f t="shared" si="172"/>
        <v>7.9686657004662349</v>
      </c>
      <c r="AF316" s="23"/>
      <c r="AG316" s="57"/>
      <c r="AH316" s="187">
        <f t="shared" si="173"/>
        <v>4237</v>
      </c>
      <c r="AI316" s="179">
        <f t="shared" si="174"/>
        <v>23.716000000000001</v>
      </c>
      <c r="AK316" s="218">
        <f t="shared" si="175"/>
        <v>8.0159878110272373</v>
      </c>
      <c r="AL316" s="23"/>
      <c r="AM316" s="57"/>
      <c r="AN316" s="187">
        <f t="shared" si="176"/>
        <v>4252</v>
      </c>
      <c r="AO316" s="179">
        <f t="shared" si="177"/>
        <v>19.321000000000002</v>
      </c>
      <c r="AQ316" s="218">
        <f t="shared" si="178"/>
        <v>8.0611713596909205</v>
      </c>
      <c r="AR316" s="23"/>
      <c r="AS316" s="57"/>
      <c r="AT316" s="187">
        <f t="shared" si="179"/>
        <v>4264</v>
      </c>
      <c r="AU316" s="179">
        <f t="shared" si="180"/>
        <v>16.129000000000001</v>
      </c>
      <c r="AW316" s="218">
        <f t="shared" si="181"/>
        <v>8.1044013079216128</v>
      </c>
      <c r="AX316" s="23"/>
      <c r="AY316" s="57"/>
      <c r="AZ316" s="187">
        <f t="shared" si="182"/>
        <v>4273</v>
      </c>
      <c r="BA316" s="179">
        <f t="shared" si="183"/>
        <v>13.923999999999999</v>
      </c>
      <c r="BC316" s="218">
        <f t="shared" si="184"/>
        <v>8.1458396129368413</v>
      </c>
      <c r="BD316" s="23"/>
      <c r="BE316" s="57"/>
      <c r="BF316" s="187">
        <f t="shared" si="185"/>
        <v>4281</v>
      </c>
      <c r="BG316" s="179">
        <f t="shared" si="186"/>
        <v>12.1</v>
      </c>
      <c r="BI316" s="218">
        <f t="shared" si="187"/>
        <v>8.1856288911476067</v>
      </c>
      <c r="BJ316" s="23"/>
      <c r="BK316" s="57"/>
      <c r="BL316" s="187">
        <f t="shared" si="188"/>
        <v>4288</v>
      </c>
      <c r="BM316" s="179">
        <f t="shared" si="189"/>
        <v>10.609</v>
      </c>
    </row>
    <row r="317" spans="1:65" ht="15" customHeight="1">
      <c r="A317" s="21">
        <f t="shared" si="190"/>
        <v>2011</v>
      </c>
      <c r="B317" s="176">
        <f t="shared" si="190"/>
        <v>4405</v>
      </c>
      <c r="C317" s="191">
        <f t="shared" si="159"/>
        <v>8.1872992701551475</v>
      </c>
      <c r="D317" s="22">
        <v>18</v>
      </c>
      <c r="E317" s="73"/>
      <c r="F317" s="57"/>
      <c r="G317" s="27"/>
      <c r="H317" s="27"/>
      <c r="I317" s="179">
        <f t="shared" si="160"/>
        <v>4110</v>
      </c>
      <c r="J317" s="180">
        <f t="shared" si="161"/>
        <v>6.6969353007945518</v>
      </c>
      <c r="K317" s="179">
        <f t="shared" si="162"/>
        <v>87.025000000000006</v>
      </c>
      <c r="M317" s="218">
        <f t="shared" si="163"/>
        <v>7.6572827929781901</v>
      </c>
      <c r="N317" s="23"/>
      <c r="O317" s="57"/>
      <c r="P317" s="187">
        <f t="shared" si="164"/>
        <v>2693</v>
      </c>
      <c r="Q317" s="179">
        <f t="shared" si="165"/>
        <v>2930.944</v>
      </c>
      <c r="S317" s="218">
        <f t="shared" si="166"/>
        <v>7.8613417955999889</v>
      </c>
      <c r="T317" s="23"/>
      <c r="U317" s="57"/>
      <c r="V317" s="187">
        <f t="shared" si="167"/>
        <v>3951</v>
      </c>
      <c r="W317" s="179">
        <f t="shared" si="168"/>
        <v>206.11600000000001</v>
      </c>
      <c r="Y317" s="218">
        <f t="shared" si="169"/>
        <v>7.9138867148560816</v>
      </c>
      <c r="Z317" s="23"/>
      <c r="AA317" s="57"/>
      <c r="AB317" s="187">
        <f t="shared" si="170"/>
        <v>3994</v>
      </c>
      <c r="AC317" s="179">
        <f t="shared" si="171"/>
        <v>168.92099999999999</v>
      </c>
      <c r="AE317" s="218">
        <f t="shared" si="172"/>
        <v>7.9638079532314512</v>
      </c>
      <c r="AF317" s="23"/>
      <c r="AG317" s="57"/>
      <c r="AH317" s="187">
        <f t="shared" si="173"/>
        <v>4025</v>
      </c>
      <c r="AI317" s="179">
        <f t="shared" si="174"/>
        <v>144.4</v>
      </c>
      <c r="AK317" s="218">
        <f t="shared" si="175"/>
        <v>8.0113551091612862</v>
      </c>
      <c r="AL317" s="23"/>
      <c r="AM317" s="57"/>
      <c r="AN317" s="187">
        <f t="shared" si="176"/>
        <v>4049</v>
      </c>
      <c r="AO317" s="179">
        <f t="shared" si="177"/>
        <v>126.736</v>
      </c>
      <c r="AQ317" s="218">
        <f t="shared" si="178"/>
        <v>8.0567437749753132</v>
      </c>
      <c r="AR317" s="23"/>
      <c r="AS317" s="57"/>
      <c r="AT317" s="187">
        <f t="shared" si="179"/>
        <v>4068</v>
      </c>
      <c r="AU317" s="179">
        <f t="shared" si="180"/>
        <v>113.569</v>
      </c>
      <c r="AW317" s="218">
        <f t="shared" si="181"/>
        <v>8.1001614469366068</v>
      </c>
      <c r="AX317" s="23"/>
      <c r="AY317" s="57"/>
      <c r="AZ317" s="187">
        <f t="shared" si="182"/>
        <v>4084</v>
      </c>
      <c r="BA317" s="179">
        <f t="shared" si="183"/>
        <v>103.041</v>
      </c>
      <c r="BC317" s="218">
        <f t="shared" si="184"/>
        <v>8.1417722046564496</v>
      </c>
      <c r="BD317" s="23"/>
      <c r="BE317" s="57"/>
      <c r="BF317" s="187">
        <f t="shared" si="185"/>
        <v>4097</v>
      </c>
      <c r="BG317" s="179">
        <f t="shared" si="186"/>
        <v>94.864000000000004</v>
      </c>
      <c r="BI317" s="218">
        <f t="shared" si="187"/>
        <v>8.181720455128108</v>
      </c>
      <c r="BJ317" s="23"/>
      <c r="BK317" s="57"/>
      <c r="BL317" s="187">
        <f t="shared" si="188"/>
        <v>4108</v>
      </c>
      <c r="BM317" s="179">
        <f t="shared" si="189"/>
        <v>88.209000000000003</v>
      </c>
    </row>
    <row r="318" spans="1:65" ht="15" customHeight="1">
      <c r="A318" s="21">
        <f t="shared" si="190"/>
        <v>2012</v>
      </c>
      <c r="B318" s="176">
        <f t="shared" si="190"/>
        <v>4413</v>
      </c>
      <c r="C318" s="191">
        <f t="shared" si="159"/>
        <v>8.1850714775322828</v>
      </c>
      <c r="D318" s="22">
        <v>19</v>
      </c>
      <c r="E318" s="73"/>
      <c r="F318" s="57"/>
      <c r="G318" s="27"/>
      <c r="H318" s="27"/>
      <c r="I318" s="179">
        <f t="shared" si="160"/>
        <v>3922</v>
      </c>
      <c r="J318" s="180">
        <f t="shared" si="161"/>
        <v>11.126217992295491</v>
      </c>
      <c r="K318" s="179">
        <f t="shared" si="162"/>
        <v>241.08099999999999</v>
      </c>
      <c r="M318" s="218">
        <f t="shared" si="163"/>
        <v>7.6534949096612532</v>
      </c>
      <c r="N318" s="23"/>
      <c r="O318" s="57"/>
      <c r="P318" s="187">
        <f t="shared" si="164"/>
        <v>1817</v>
      </c>
      <c r="Q318" s="179">
        <f t="shared" si="165"/>
        <v>6739.2160000000003</v>
      </c>
      <c r="S318" s="218">
        <f t="shared" si="166"/>
        <v>7.8582541821860294</v>
      </c>
      <c r="T318" s="23"/>
      <c r="U318" s="57"/>
      <c r="V318" s="187">
        <f t="shared" si="167"/>
        <v>3690</v>
      </c>
      <c r="W318" s="179">
        <f t="shared" si="168"/>
        <v>522.72900000000004</v>
      </c>
      <c r="Y318" s="218">
        <f t="shared" si="169"/>
        <v>7.9109573828455888</v>
      </c>
      <c r="Z318" s="23"/>
      <c r="AA318" s="57"/>
      <c r="AB318" s="187">
        <f t="shared" si="170"/>
        <v>3752</v>
      </c>
      <c r="AC318" s="179">
        <f t="shared" si="171"/>
        <v>436.92099999999999</v>
      </c>
      <c r="AE318" s="218">
        <f t="shared" si="172"/>
        <v>7.9610214658833698</v>
      </c>
      <c r="AF318" s="23"/>
      <c r="AG318" s="57"/>
      <c r="AH318" s="187">
        <f t="shared" si="173"/>
        <v>3798</v>
      </c>
      <c r="AI318" s="179">
        <f t="shared" si="174"/>
        <v>378.22500000000002</v>
      </c>
      <c r="AK318" s="218">
        <f t="shared" si="175"/>
        <v>8.0086981829885282</v>
      </c>
      <c r="AL318" s="23"/>
      <c r="AM318" s="57"/>
      <c r="AN318" s="187">
        <f t="shared" si="176"/>
        <v>3833</v>
      </c>
      <c r="AO318" s="179">
        <f t="shared" si="177"/>
        <v>336.4</v>
      </c>
      <c r="AQ318" s="218">
        <f t="shared" si="178"/>
        <v>8.0542048970644071</v>
      </c>
      <c r="AR318" s="23"/>
      <c r="AS318" s="57"/>
      <c r="AT318" s="187">
        <f t="shared" si="179"/>
        <v>3861</v>
      </c>
      <c r="AU318" s="179">
        <f t="shared" si="180"/>
        <v>304.70400000000001</v>
      </c>
      <c r="AW318" s="218">
        <f t="shared" si="181"/>
        <v>8.0977305736642187</v>
      </c>
      <c r="AX318" s="23"/>
      <c r="AY318" s="57"/>
      <c r="AZ318" s="187">
        <f t="shared" si="182"/>
        <v>3884</v>
      </c>
      <c r="BA318" s="179">
        <f t="shared" si="183"/>
        <v>279.84100000000001</v>
      </c>
      <c r="BC318" s="218">
        <f t="shared" si="184"/>
        <v>8.139440521874608</v>
      </c>
      <c r="BD318" s="23"/>
      <c r="BE318" s="57"/>
      <c r="BF318" s="187">
        <f t="shared" si="185"/>
        <v>3904</v>
      </c>
      <c r="BG318" s="179">
        <f t="shared" si="186"/>
        <v>259.08100000000002</v>
      </c>
      <c r="BI318" s="218">
        <f t="shared" si="187"/>
        <v>8.1794801853588908</v>
      </c>
      <c r="BJ318" s="23"/>
      <c r="BK318" s="57"/>
      <c r="BL318" s="187">
        <f t="shared" si="188"/>
        <v>3920</v>
      </c>
      <c r="BM318" s="179">
        <f t="shared" si="189"/>
        <v>243.04900000000001</v>
      </c>
    </row>
    <row r="319" spans="1:65" ht="15" customHeight="1" thickBot="1">
      <c r="A319" s="30">
        <f t="shared" si="190"/>
        <v>2013</v>
      </c>
      <c r="B319" s="184">
        <f t="shared" si="190"/>
        <v>4295</v>
      </c>
      <c r="C319" s="219">
        <f t="shared" si="159"/>
        <v>8.2174385377301871</v>
      </c>
      <c r="D319" s="31">
        <v>20</v>
      </c>
      <c r="E319" s="101"/>
      <c r="F319" s="102"/>
      <c r="G319" s="32"/>
      <c r="H319" s="32"/>
      <c r="I319" s="185">
        <f t="shared" si="160"/>
        <v>3725</v>
      </c>
      <c r="J319" s="186">
        <f t="shared" si="161"/>
        <v>13.271245634458673</v>
      </c>
      <c r="K319" s="185">
        <f t="shared" si="162"/>
        <v>324.89999999999998</v>
      </c>
      <c r="M319" s="220">
        <f t="shared" si="163"/>
        <v>7.7079615318354904</v>
      </c>
      <c r="N319" s="103"/>
      <c r="O319" s="102"/>
      <c r="P319" s="207">
        <f t="shared" si="164"/>
        <v>740</v>
      </c>
      <c r="Q319" s="185">
        <f t="shared" si="165"/>
        <v>12638.025</v>
      </c>
      <c r="S319" s="220">
        <f t="shared" si="166"/>
        <v>7.9028571912805816</v>
      </c>
      <c r="T319" s="103"/>
      <c r="U319" s="102"/>
      <c r="V319" s="207">
        <f t="shared" si="167"/>
        <v>3407</v>
      </c>
      <c r="W319" s="185">
        <f t="shared" si="168"/>
        <v>788.54399999999998</v>
      </c>
      <c r="Y319" s="220">
        <f t="shared" si="169"/>
        <v>7.9533183465604314</v>
      </c>
      <c r="Z319" s="103"/>
      <c r="AA319" s="102"/>
      <c r="AB319" s="207">
        <f t="shared" si="170"/>
        <v>3492</v>
      </c>
      <c r="AC319" s="185">
        <f t="shared" si="171"/>
        <v>644.80899999999997</v>
      </c>
      <c r="AE319" s="220">
        <f t="shared" si="172"/>
        <v>8.0013550258267028</v>
      </c>
      <c r="AF319" s="103"/>
      <c r="AG319" s="102"/>
      <c r="AH319" s="207">
        <f t="shared" si="173"/>
        <v>3555</v>
      </c>
      <c r="AI319" s="185">
        <f t="shared" si="174"/>
        <v>547.6</v>
      </c>
      <c r="AK319" s="220">
        <f t="shared" si="175"/>
        <v>8.0471895621705016</v>
      </c>
      <c r="AL319" s="103"/>
      <c r="AM319" s="102"/>
      <c r="AN319" s="207">
        <f t="shared" si="176"/>
        <v>3603</v>
      </c>
      <c r="AO319" s="185">
        <f t="shared" si="177"/>
        <v>478.86399999999998</v>
      </c>
      <c r="AQ319" s="220">
        <f t="shared" si="178"/>
        <v>8.0910150417105307</v>
      </c>
      <c r="AR319" s="103"/>
      <c r="AS319" s="102"/>
      <c r="AT319" s="207">
        <f t="shared" si="179"/>
        <v>3642</v>
      </c>
      <c r="AU319" s="185">
        <f t="shared" si="180"/>
        <v>426.40899999999999</v>
      </c>
      <c r="AW319" s="220">
        <f t="shared" si="181"/>
        <v>8.1330002185836126</v>
      </c>
      <c r="AX319" s="103"/>
      <c r="AY319" s="102"/>
      <c r="AZ319" s="207">
        <f t="shared" si="182"/>
        <v>3674</v>
      </c>
      <c r="BA319" s="185">
        <f t="shared" si="183"/>
        <v>385.64100000000002</v>
      </c>
      <c r="BC319" s="220">
        <f t="shared" si="184"/>
        <v>8.173293438966228</v>
      </c>
      <c r="BD319" s="103"/>
      <c r="BE319" s="102"/>
      <c r="BF319" s="207">
        <f t="shared" si="185"/>
        <v>3700</v>
      </c>
      <c r="BG319" s="185">
        <f t="shared" si="186"/>
        <v>354.02499999999998</v>
      </c>
      <c r="BI319" s="220">
        <f t="shared" si="187"/>
        <v>8.2120258046234369</v>
      </c>
      <c r="BJ319" s="103"/>
      <c r="BK319" s="102"/>
      <c r="BL319" s="207">
        <f t="shared" si="188"/>
        <v>3722</v>
      </c>
      <c r="BM319" s="185">
        <f t="shared" si="189"/>
        <v>328.32900000000001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3519</v>
      </c>
      <c r="C320" s="221"/>
      <c r="D320" s="22">
        <v>21</v>
      </c>
      <c r="E320" s="73"/>
      <c r="F320" s="57"/>
      <c r="G320" s="27"/>
      <c r="H320" s="27"/>
      <c r="I320" s="179">
        <f t="shared" si="160"/>
        <v>3519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3303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3303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3076</v>
      </c>
      <c r="C322" s="221"/>
      <c r="D322" s="22">
        <v>23</v>
      </c>
      <c r="E322" s="200">
        <f>O302</f>
        <v>6521</v>
      </c>
      <c r="F322" s="203">
        <f>O310</f>
        <v>0.59885274612751815</v>
      </c>
      <c r="G322" s="364">
        <f>O311</f>
        <v>27170.986000000001</v>
      </c>
      <c r="H322" s="365"/>
      <c r="I322" s="179">
        <f t="shared" si="160"/>
        <v>3076</v>
      </c>
      <c r="J322" s="187"/>
      <c r="K322" s="187"/>
      <c r="M322" s="200" t="str">
        <f>M276</f>
        <v>max(y) =</v>
      </c>
      <c r="N322" s="200">
        <f>N276</f>
        <v>6520</v>
      </c>
      <c r="S322" s="200" t="str">
        <f>S276</f>
        <v>max(y) =</v>
      </c>
      <c r="T322" s="200">
        <f>N322</f>
        <v>6520</v>
      </c>
      <c r="Y322" s="200" t="str">
        <f>Y276</f>
        <v>max(y) =</v>
      </c>
      <c r="Z322" s="200">
        <f>T322</f>
        <v>6520</v>
      </c>
      <c r="AE322" s="200" t="str">
        <f>AE276</f>
        <v>max(y) =</v>
      </c>
      <c r="AF322" s="200">
        <f>Z322</f>
        <v>6520</v>
      </c>
      <c r="AK322" s="200" t="str">
        <f>AK276</f>
        <v>max(y) =</v>
      </c>
      <c r="AL322" s="200">
        <f>AF322</f>
        <v>6520</v>
      </c>
      <c r="AQ322" s="200" t="str">
        <f>AQ276</f>
        <v>max(y) =</v>
      </c>
      <c r="AR322" s="200">
        <f>AL322</f>
        <v>6520</v>
      </c>
      <c r="AW322" s="200" t="str">
        <f>AW276</f>
        <v>max(y) =</v>
      </c>
      <c r="AX322" s="200">
        <f>AR322</f>
        <v>6520</v>
      </c>
      <c r="BC322" s="200" t="str">
        <f>BC276</f>
        <v>max(y) =</v>
      </c>
      <c r="BD322" s="200">
        <f>AX322</f>
        <v>6520</v>
      </c>
      <c r="BI322" s="200" t="str">
        <f>BI276</f>
        <v>max(y) =</v>
      </c>
      <c r="BJ322" s="200">
        <f>BD322</f>
        <v>6520</v>
      </c>
    </row>
    <row r="323" spans="1:62" ht="15" customHeight="1">
      <c r="A323" s="21">
        <f t="shared" si="190"/>
        <v>2017</v>
      </c>
      <c r="B323" s="176">
        <f t="shared" si="191"/>
        <v>2839</v>
      </c>
      <c r="C323" s="221"/>
      <c r="D323" s="22">
        <v>24</v>
      </c>
      <c r="E323" s="200">
        <f>U302</f>
        <v>7000</v>
      </c>
      <c r="F323" s="203">
        <f>U310</f>
        <v>0.82422625117766524</v>
      </c>
      <c r="G323" s="345">
        <f>U311</f>
        <v>2601.6420000000003</v>
      </c>
      <c r="H323" s="346"/>
      <c r="I323" s="179">
        <f t="shared" si="160"/>
        <v>2839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2589</v>
      </c>
      <c r="C324" s="221"/>
      <c r="D324" s="22">
        <v>25</v>
      </c>
      <c r="E324" s="200">
        <f>AA302</f>
        <v>7140</v>
      </c>
      <c r="F324" s="203">
        <f>AA310</f>
        <v>0.83896282495967334</v>
      </c>
      <c r="G324" s="345">
        <f>AA311</f>
        <v>2231.6859999999997</v>
      </c>
      <c r="H324" s="346"/>
      <c r="I324" s="179">
        <f t="shared" si="160"/>
        <v>2589</v>
      </c>
      <c r="J324" s="187"/>
      <c r="K324" s="187"/>
      <c r="M324" s="200" t="s">
        <v>60</v>
      </c>
      <c r="N324" s="214">
        <v>140</v>
      </c>
      <c r="S324" s="200" t="s">
        <v>60</v>
      </c>
      <c r="T324" s="214">
        <f>N324</f>
        <v>140</v>
      </c>
      <c r="Y324" s="200" t="s">
        <v>60</v>
      </c>
      <c r="Z324" s="214">
        <f>T324</f>
        <v>140</v>
      </c>
      <c r="AE324" s="200" t="s">
        <v>60</v>
      </c>
      <c r="AF324" s="214">
        <f>Z324</f>
        <v>140</v>
      </c>
      <c r="AK324" s="200" t="s">
        <v>60</v>
      </c>
      <c r="AL324" s="214">
        <f>AF324</f>
        <v>140</v>
      </c>
      <c r="AQ324" s="200" t="s">
        <v>60</v>
      </c>
      <c r="AR324" s="214">
        <f>AL324</f>
        <v>140</v>
      </c>
      <c r="AW324" s="200" t="s">
        <v>60</v>
      </c>
      <c r="AX324" s="214">
        <f>AR324</f>
        <v>140</v>
      </c>
      <c r="BC324" s="200" t="s">
        <v>60</v>
      </c>
      <c r="BD324" s="214">
        <f>AX324</f>
        <v>140</v>
      </c>
      <c r="BI324" s="200" t="s">
        <v>60</v>
      </c>
      <c r="BJ324" s="214">
        <f>BD324</f>
        <v>140</v>
      </c>
    </row>
    <row r="325" spans="1:62" ht="15" customHeight="1">
      <c r="A325" s="21">
        <f t="shared" si="190"/>
        <v>2019</v>
      </c>
      <c r="B325" s="176">
        <f t="shared" si="191"/>
        <v>2328</v>
      </c>
      <c r="C325" s="221"/>
      <c r="D325" s="22">
        <v>26</v>
      </c>
      <c r="E325" s="200">
        <f>AG302</f>
        <v>7280</v>
      </c>
      <c r="F325" s="203">
        <f>AG310</f>
        <v>0.85035548335685207</v>
      </c>
      <c r="G325" s="345">
        <f>AG311</f>
        <v>1977.0149999999999</v>
      </c>
      <c r="H325" s="346"/>
      <c r="I325" s="179">
        <f t="shared" si="160"/>
        <v>2328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2055</v>
      </c>
      <c r="C326" s="221"/>
      <c r="D326" s="22">
        <v>27</v>
      </c>
      <c r="E326" s="200">
        <f>AM302</f>
        <v>7420</v>
      </c>
      <c r="F326" s="203">
        <f>AM310</f>
        <v>0.85937605973048936</v>
      </c>
      <c r="G326" s="345">
        <f>AM311</f>
        <v>1791.6849999999999</v>
      </c>
      <c r="H326" s="346"/>
      <c r="I326" s="179">
        <f t="shared" si="160"/>
        <v>2055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1768</v>
      </c>
      <c r="C327" s="221"/>
      <c r="D327" s="22">
        <v>28</v>
      </c>
      <c r="E327" s="200">
        <f>AS302</f>
        <v>7560</v>
      </c>
      <c r="F327" s="203">
        <f>AS310</f>
        <v>0.86691923649632685</v>
      </c>
      <c r="G327" s="345">
        <f>AS311</f>
        <v>1648.3089999999997</v>
      </c>
      <c r="H327" s="346"/>
      <c r="I327" s="179">
        <f t="shared" si="160"/>
        <v>1768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1467</v>
      </c>
      <c r="C328" s="221"/>
      <c r="D328" s="22">
        <v>29</v>
      </c>
      <c r="E328" s="200">
        <f>AY302</f>
        <v>7700</v>
      </c>
      <c r="F328" s="203">
        <f>AY310</f>
        <v>0.87325915974271118</v>
      </c>
      <c r="G328" s="345">
        <f>AY311</f>
        <v>1534.8139999999999</v>
      </c>
      <c r="H328" s="346"/>
      <c r="I328" s="179">
        <f t="shared" si="160"/>
        <v>1467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1152</v>
      </c>
      <c r="C329" s="221"/>
      <c r="D329" s="22">
        <v>30</v>
      </c>
      <c r="E329" s="200">
        <f>BE302</f>
        <v>7840</v>
      </c>
      <c r="F329" s="203">
        <f>BE310</f>
        <v>0.87875198379992825</v>
      </c>
      <c r="G329" s="345">
        <f>BE311</f>
        <v>1441.886</v>
      </c>
      <c r="H329" s="346"/>
      <c r="I329" s="179">
        <f t="shared" si="160"/>
        <v>1152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821</v>
      </c>
      <c r="C330" s="221"/>
      <c r="D330" s="22">
        <v>31</v>
      </c>
      <c r="E330" s="200">
        <f>BK302</f>
        <v>7980</v>
      </c>
      <c r="F330" s="203">
        <f>BK310</f>
        <v>0.88328153912817708</v>
      </c>
      <c r="G330" s="345">
        <f>BK311</f>
        <v>1367.2749999999999</v>
      </c>
      <c r="H330" s="346"/>
      <c r="I330" s="179">
        <f t="shared" si="160"/>
        <v>821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475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475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112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112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-269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-269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-668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-668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-1086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-1086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-1525</v>
      </c>
      <c r="C336" s="221"/>
      <c r="D336" s="22">
        <v>37</v>
      </c>
      <c r="E336" s="73"/>
      <c r="F336" s="57"/>
      <c r="G336" s="27"/>
      <c r="H336" s="27"/>
      <c r="I336" s="179">
        <f t="shared" si="160"/>
        <v>-1525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-1984</v>
      </c>
      <c r="C337" s="221"/>
      <c r="D337" s="22">
        <v>38</v>
      </c>
      <c r="E337" s="73"/>
      <c r="F337" s="57"/>
      <c r="G337" s="27"/>
      <c r="H337" s="27"/>
      <c r="I337" s="179">
        <f t="shared" si="160"/>
        <v>-1984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-2466</v>
      </c>
      <c r="C338" s="221"/>
      <c r="D338" s="22">
        <v>39</v>
      </c>
      <c r="E338" s="73"/>
      <c r="F338" s="57"/>
      <c r="G338" s="27"/>
      <c r="H338" s="27"/>
      <c r="I338" s="179">
        <f t="shared" si="160"/>
        <v>-2466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-2971</v>
      </c>
      <c r="C339" s="221"/>
      <c r="D339" s="22">
        <v>40</v>
      </c>
      <c r="E339" s="73"/>
      <c r="F339" s="57"/>
      <c r="G339" s="27"/>
      <c r="H339" s="27"/>
      <c r="I339" s="179">
        <f t="shared" si="160"/>
        <v>-2971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-3501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-3501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-4056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-4056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96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6372</v>
      </c>
      <c r="C4" s="121">
        <f t="shared" ref="C4:C45" si="0">I75</f>
        <v>6086</v>
      </c>
      <c r="D4" s="122">
        <f t="shared" ref="D4:D45" si="1">I120</f>
        <v>6086</v>
      </c>
      <c r="E4" s="122">
        <f t="shared" ref="E4:E45" si="2">I165</f>
        <v>6230</v>
      </c>
      <c r="F4" s="123">
        <f t="shared" ref="F4:F45" si="3">I210</f>
        <v>6474</v>
      </c>
      <c r="G4" s="123">
        <f t="shared" ref="G4:G45" si="4">I255</f>
        <v>6088</v>
      </c>
      <c r="H4" s="123">
        <f t="shared" ref="H4:H45" si="5">I300</f>
        <v>6090</v>
      </c>
      <c r="I4" s="124">
        <f t="shared" ref="I4:I45" si="6">ROUND(SUMIF(C$46:H$46,"○",C4:H4),$G$1)</f>
        <v>6474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6379</v>
      </c>
      <c r="C5" s="121">
        <f t="shared" si="0"/>
        <v>6042</v>
      </c>
      <c r="D5" s="122">
        <f t="shared" si="1"/>
        <v>6039</v>
      </c>
      <c r="E5" s="122">
        <f t="shared" si="2"/>
        <v>6121</v>
      </c>
      <c r="F5" s="123">
        <f t="shared" si="3"/>
        <v>6174</v>
      </c>
      <c r="G5" s="123">
        <f t="shared" si="4"/>
        <v>6045</v>
      </c>
      <c r="H5" s="123">
        <f t="shared" si="5"/>
        <v>6049</v>
      </c>
      <c r="I5" s="124">
        <f t="shared" si="6"/>
        <v>6174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6091</v>
      </c>
      <c r="C6" s="121">
        <f t="shared" si="0"/>
        <v>5998</v>
      </c>
      <c r="D6" s="122">
        <f t="shared" si="1"/>
        <v>5992</v>
      </c>
      <c r="E6" s="122">
        <f t="shared" si="2"/>
        <v>6020</v>
      </c>
      <c r="F6" s="123">
        <f t="shared" si="3"/>
        <v>6011</v>
      </c>
      <c r="G6" s="123">
        <f t="shared" si="4"/>
        <v>6002</v>
      </c>
      <c r="H6" s="123">
        <f t="shared" si="5"/>
        <v>6008</v>
      </c>
      <c r="I6" s="124">
        <f t="shared" si="6"/>
        <v>6011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5820</v>
      </c>
      <c r="C7" s="121">
        <f t="shared" si="0"/>
        <v>5954</v>
      </c>
      <c r="D7" s="122">
        <f t="shared" si="1"/>
        <v>5946</v>
      </c>
      <c r="E7" s="122">
        <f t="shared" si="2"/>
        <v>5928</v>
      </c>
      <c r="F7" s="123">
        <f t="shared" si="3"/>
        <v>5900</v>
      </c>
      <c r="G7" s="123">
        <f t="shared" si="4"/>
        <v>5958</v>
      </c>
      <c r="H7" s="123">
        <f t="shared" si="5"/>
        <v>5966</v>
      </c>
      <c r="I7" s="124">
        <f t="shared" si="6"/>
        <v>5900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5800</v>
      </c>
      <c r="C8" s="121">
        <f t="shared" si="0"/>
        <v>5910</v>
      </c>
      <c r="D8" s="122">
        <f t="shared" si="1"/>
        <v>5899</v>
      </c>
      <c r="E8" s="122">
        <f t="shared" si="2"/>
        <v>5843</v>
      </c>
      <c r="F8" s="123">
        <f t="shared" si="3"/>
        <v>5817</v>
      </c>
      <c r="G8" s="123">
        <f t="shared" si="4"/>
        <v>5914</v>
      </c>
      <c r="H8" s="123">
        <f t="shared" si="5"/>
        <v>5925</v>
      </c>
      <c r="I8" s="124">
        <f t="shared" si="6"/>
        <v>5817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5650</v>
      </c>
      <c r="C9" s="121">
        <f t="shared" si="0"/>
        <v>5866</v>
      </c>
      <c r="D9" s="122">
        <f t="shared" si="1"/>
        <v>5854</v>
      </c>
      <c r="E9" s="122">
        <f t="shared" si="2"/>
        <v>5765</v>
      </c>
      <c r="F9" s="123">
        <f t="shared" si="3"/>
        <v>5750</v>
      </c>
      <c r="G9" s="123">
        <f t="shared" si="4"/>
        <v>5870</v>
      </c>
      <c r="H9" s="123">
        <f t="shared" si="5"/>
        <v>5882</v>
      </c>
      <c r="I9" s="124">
        <f t="shared" si="6"/>
        <v>5750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5568</v>
      </c>
      <c r="C10" s="121">
        <f t="shared" si="0"/>
        <v>5821</v>
      </c>
      <c r="D10" s="122">
        <f t="shared" si="1"/>
        <v>5808</v>
      </c>
      <c r="E10" s="122">
        <f t="shared" si="2"/>
        <v>5694</v>
      </c>
      <c r="F10" s="123">
        <f t="shared" si="3"/>
        <v>5695</v>
      </c>
      <c r="G10" s="123">
        <f t="shared" si="4"/>
        <v>5826</v>
      </c>
      <c r="H10" s="123">
        <f t="shared" si="5"/>
        <v>5839</v>
      </c>
      <c r="I10" s="124">
        <f t="shared" si="6"/>
        <v>5695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5391</v>
      </c>
      <c r="C11" s="121">
        <f t="shared" si="0"/>
        <v>5777</v>
      </c>
      <c r="D11" s="122">
        <f t="shared" si="1"/>
        <v>5763</v>
      </c>
      <c r="E11" s="122">
        <f t="shared" si="2"/>
        <v>5629</v>
      </c>
      <c r="F11" s="123">
        <f t="shared" si="3"/>
        <v>5649</v>
      </c>
      <c r="G11" s="123">
        <f t="shared" si="4"/>
        <v>5782</v>
      </c>
      <c r="H11" s="123">
        <f t="shared" si="5"/>
        <v>5796</v>
      </c>
      <c r="I11" s="124">
        <f t="shared" si="6"/>
        <v>5649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5495</v>
      </c>
      <c r="C12" s="121">
        <f t="shared" si="0"/>
        <v>5733</v>
      </c>
      <c r="D12" s="122">
        <f t="shared" si="1"/>
        <v>5719</v>
      </c>
      <c r="E12" s="122">
        <f t="shared" si="2"/>
        <v>5569</v>
      </c>
      <c r="F12" s="123">
        <f t="shared" si="3"/>
        <v>5608</v>
      </c>
      <c r="G12" s="123">
        <f t="shared" si="4"/>
        <v>5738</v>
      </c>
      <c r="H12" s="123">
        <f t="shared" si="5"/>
        <v>5752</v>
      </c>
      <c r="I12" s="124">
        <f t="shared" si="6"/>
        <v>5608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5787</v>
      </c>
      <c r="C13" s="121">
        <f t="shared" si="0"/>
        <v>5689</v>
      </c>
      <c r="D13" s="122">
        <f t="shared" si="1"/>
        <v>5674</v>
      </c>
      <c r="E13" s="122">
        <f t="shared" si="2"/>
        <v>5514</v>
      </c>
      <c r="F13" s="123">
        <f t="shared" si="3"/>
        <v>5573</v>
      </c>
      <c r="G13" s="123">
        <f t="shared" si="4"/>
        <v>5694</v>
      </c>
      <c r="H13" s="123">
        <f t="shared" si="5"/>
        <v>5708</v>
      </c>
      <c r="I13" s="124">
        <f t="shared" si="6"/>
        <v>5573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6167</v>
      </c>
      <c r="C14" s="121">
        <f t="shared" si="0"/>
        <v>5645</v>
      </c>
      <c r="D14" s="122">
        <f t="shared" si="1"/>
        <v>5630</v>
      </c>
      <c r="E14" s="122">
        <f t="shared" si="2"/>
        <v>5463</v>
      </c>
      <c r="F14" s="123">
        <f t="shared" si="3"/>
        <v>5541</v>
      </c>
      <c r="G14" s="123">
        <f t="shared" si="4"/>
        <v>5649</v>
      </c>
      <c r="H14" s="123">
        <f t="shared" si="5"/>
        <v>5664</v>
      </c>
      <c r="I14" s="124">
        <f t="shared" si="6"/>
        <v>5541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6018</v>
      </c>
      <c r="C15" s="121">
        <f t="shared" si="0"/>
        <v>5601</v>
      </c>
      <c r="D15" s="122">
        <f t="shared" si="1"/>
        <v>5587</v>
      </c>
      <c r="E15" s="122">
        <f t="shared" si="2"/>
        <v>5417</v>
      </c>
      <c r="F15" s="123">
        <f t="shared" si="3"/>
        <v>5512</v>
      </c>
      <c r="G15" s="123">
        <f t="shared" si="4"/>
        <v>5604</v>
      </c>
      <c r="H15" s="123">
        <f t="shared" si="5"/>
        <v>5618</v>
      </c>
      <c r="I15" s="124">
        <f t="shared" si="6"/>
        <v>5512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5604</v>
      </c>
      <c r="C16" s="121">
        <f t="shared" si="0"/>
        <v>5556</v>
      </c>
      <c r="D16" s="122">
        <f t="shared" si="1"/>
        <v>5543</v>
      </c>
      <c r="E16" s="122">
        <f t="shared" si="2"/>
        <v>5374</v>
      </c>
      <c r="F16" s="123">
        <f t="shared" si="3"/>
        <v>5486</v>
      </c>
      <c r="G16" s="123">
        <f t="shared" si="4"/>
        <v>5560</v>
      </c>
      <c r="H16" s="123">
        <f t="shared" si="5"/>
        <v>5573</v>
      </c>
      <c r="I16" s="124">
        <f t="shared" si="6"/>
        <v>5486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5254</v>
      </c>
      <c r="C17" s="121">
        <f t="shared" si="0"/>
        <v>5512</v>
      </c>
      <c r="D17" s="122">
        <f t="shared" si="1"/>
        <v>5500</v>
      </c>
      <c r="E17" s="122">
        <f t="shared" si="2"/>
        <v>5335</v>
      </c>
      <c r="F17" s="123">
        <f t="shared" si="3"/>
        <v>5462</v>
      </c>
      <c r="G17" s="123">
        <f t="shared" si="4"/>
        <v>5515</v>
      </c>
      <c r="H17" s="123">
        <f t="shared" si="5"/>
        <v>5527</v>
      </c>
      <c r="I17" s="124">
        <f t="shared" si="6"/>
        <v>5462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5103</v>
      </c>
      <c r="C18" s="121">
        <f t="shared" si="0"/>
        <v>5468</v>
      </c>
      <c r="D18" s="122">
        <f t="shared" si="1"/>
        <v>5458</v>
      </c>
      <c r="E18" s="122">
        <f t="shared" si="2"/>
        <v>5299</v>
      </c>
      <c r="F18" s="123">
        <f t="shared" si="3"/>
        <v>5440</v>
      </c>
      <c r="G18" s="123">
        <f t="shared" si="4"/>
        <v>5470</v>
      </c>
      <c r="H18" s="123">
        <f t="shared" si="5"/>
        <v>5480</v>
      </c>
      <c r="I18" s="124">
        <f t="shared" si="6"/>
        <v>5440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5000</v>
      </c>
      <c r="C19" s="121">
        <f t="shared" si="0"/>
        <v>5424</v>
      </c>
      <c r="D19" s="122">
        <f t="shared" si="1"/>
        <v>5415</v>
      </c>
      <c r="E19" s="122">
        <f t="shared" si="2"/>
        <v>5266</v>
      </c>
      <c r="F19" s="123">
        <f t="shared" si="3"/>
        <v>5419</v>
      </c>
      <c r="G19" s="123">
        <f t="shared" si="4"/>
        <v>5425</v>
      </c>
      <c r="H19" s="123">
        <f t="shared" si="5"/>
        <v>5433</v>
      </c>
      <c r="I19" s="124">
        <f t="shared" si="6"/>
        <v>5419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4933</v>
      </c>
      <c r="C20" s="121">
        <f t="shared" si="0"/>
        <v>5380</v>
      </c>
      <c r="D20" s="122">
        <f t="shared" si="1"/>
        <v>5373</v>
      </c>
      <c r="E20" s="122">
        <f t="shared" si="2"/>
        <v>5236</v>
      </c>
      <c r="F20" s="123">
        <f t="shared" si="3"/>
        <v>5400</v>
      </c>
      <c r="G20" s="123">
        <f t="shared" si="4"/>
        <v>5380</v>
      </c>
      <c r="H20" s="123">
        <f t="shared" si="5"/>
        <v>5386</v>
      </c>
      <c r="I20" s="124">
        <f t="shared" si="6"/>
        <v>5400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5831</v>
      </c>
      <c r="C21" s="121">
        <f t="shared" si="0"/>
        <v>5336</v>
      </c>
      <c r="D21" s="122">
        <f t="shared" si="1"/>
        <v>5332</v>
      </c>
      <c r="E21" s="122">
        <f t="shared" si="2"/>
        <v>5208</v>
      </c>
      <c r="F21" s="123">
        <f t="shared" si="3"/>
        <v>5382</v>
      </c>
      <c r="G21" s="123">
        <f t="shared" si="4"/>
        <v>5335</v>
      </c>
      <c r="H21" s="123">
        <f t="shared" si="5"/>
        <v>5338</v>
      </c>
      <c r="I21" s="124">
        <f t="shared" si="6"/>
        <v>5382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5642</v>
      </c>
      <c r="C22" s="121">
        <f t="shared" si="0"/>
        <v>5291</v>
      </c>
      <c r="D22" s="122">
        <f t="shared" si="1"/>
        <v>5290</v>
      </c>
      <c r="E22" s="122">
        <f t="shared" si="2"/>
        <v>5183</v>
      </c>
      <c r="F22" s="123">
        <f t="shared" si="3"/>
        <v>5365</v>
      </c>
      <c r="G22" s="123">
        <f t="shared" si="4"/>
        <v>5290</v>
      </c>
      <c r="H22" s="123">
        <f t="shared" si="5"/>
        <v>5289</v>
      </c>
      <c r="I22" s="124">
        <f t="shared" si="6"/>
        <v>5365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5431</v>
      </c>
      <c r="C23" s="130">
        <f t="shared" si="0"/>
        <v>5247</v>
      </c>
      <c r="D23" s="131">
        <f t="shared" si="1"/>
        <v>5249</v>
      </c>
      <c r="E23" s="131">
        <f t="shared" si="2"/>
        <v>5160</v>
      </c>
      <c r="F23" s="132">
        <f t="shared" si="3"/>
        <v>5349</v>
      </c>
      <c r="G23" s="132">
        <f t="shared" si="4"/>
        <v>5245</v>
      </c>
      <c r="H23" s="132">
        <f t="shared" si="5"/>
        <v>5240</v>
      </c>
      <c r="I23" s="133">
        <f t="shared" si="6"/>
        <v>5349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5203</v>
      </c>
      <c r="D24" s="140">
        <f t="shared" si="1"/>
        <v>5209</v>
      </c>
      <c r="E24" s="139">
        <f t="shared" si="2"/>
        <v>5138</v>
      </c>
      <c r="F24" s="139">
        <f t="shared" si="3"/>
        <v>5334</v>
      </c>
      <c r="G24" s="139">
        <f t="shared" si="4"/>
        <v>5199</v>
      </c>
      <c r="H24" s="139">
        <f t="shared" si="5"/>
        <v>5191</v>
      </c>
      <c r="I24" s="251">
        <f t="shared" si="6"/>
        <v>5334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5159</v>
      </c>
      <c r="D25" s="255">
        <f t="shared" si="1"/>
        <v>5168</v>
      </c>
      <c r="E25" s="254">
        <f t="shared" si="2"/>
        <v>5119</v>
      </c>
      <c r="F25" s="254">
        <f t="shared" si="3"/>
        <v>5320</v>
      </c>
      <c r="G25" s="254">
        <f t="shared" si="4"/>
        <v>5154</v>
      </c>
      <c r="H25" s="254">
        <f t="shared" si="5"/>
        <v>5141</v>
      </c>
      <c r="I25" s="256">
        <f t="shared" si="6"/>
        <v>5320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5115</v>
      </c>
      <c r="D26" s="255">
        <f t="shared" si="1"/>
        <v>5128</v>
      </c>
      <c r="E26" s="254">
        <f t="shared" si="2"/>
        <v>5101</v>
      </c>
      <c r="F26" s="254">
        <f t="shared" si="3"/>
        <v>5307</v>
      </c>
      <c r="G26" s="254">
        <f t="shared" si="4"/>
        <v>5109</v>
      </c>
      <c r="H26" s="254">
        <f t="shared" si="5"/>
        <v>5090</v>
      </c>
      <c r="I26" s="256">
        <f t="shared" si="6"/>
        <v>5307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5071</v>
      </c>
      <c r="D27" s="255">
        <f t="shared" si="1"/>
        <v>5088</v>
      </c>
      <c r="E27" s="254">
        <f t="shared" si="2"/>
        <v>5084</v>
      </c>
      <c r="F27" s="254">
        <f t="shared" si="3"/>
        <v>5294</v>
      </c>
      <c r="G27" s="254">
        <f t="shared" si="4"/>
        <v>5064</v>
      </c>
      <c r="H27" s="254">
        <f t="shared" si="5"/>
        <v>5039</v>
      </c>
      <c r="I27" s="256">
        <f t="shared" si="6"/>
        <v>5294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5026</v>
      </c>
      <c r="D28" s="255">
        <f t="shared" si="1"/>
        <v>5049</v>
      </c>
      <c r="E28" s="254">
        <f t="shared" si="2"/>
        <v>5069</v>
      </c>
      <c r="F28" s="254">
        <f t="shared" si="3"/>
        <v>5282</v>
      </c>
      <c r="G28" s="254">
        <f t="shared" si="4"/>
        <v>5018</v>
      </c>
      <c r="H28" s="254">
        <f t="shared" si="5"/>
        <v>4988</v>
      </c>
      <c r="I28" s="256">
        <f t="shared" si="6"/>
        <v>5282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4982</v>
      </c>
      <c r="D29" s="140">
        <f t="shared" si="1"/>
        <v>5010</v>
      </c>
      <c r="E29" s="139">
        <f t="shared" si="2"/>
        <v>5055</v>
      </c>
      <c r="F29" s="139">
        <f t="shared" si="3"/>
        <v>5270</v>
      </c>
      <c r="G29" s="139">
        <f t="shared" si="4"/>
        <v>4973</v>
      </c>
      <c r="H29" s="139">
        <f t="shared" si="5"/>
        <v>4936</v>
      </c>
      <c r="I29" s="251">
        <f t="shared" si="6"/>
        <v>5270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4938</v>
      </c>
      <c r="D30" s="255">
        <f t="shared" si="1"/>
        <v>4971</v>
      </c>
      <c r="E30" s="254">
        <f t="shared" si="2"/>
        <v>5042</v>
      </c>
      <c r="F30" s="254">
        <f t="shared" si="3"/>
        <v>5259</v>
      </c>
      <c r="G30" s="254">
        <f t="shared" si="4"/>
        <v>4928</v>
      </c>
      <c r="H30" s="254">
        <f t="shared" si="5"/>
        <v>4883</v>
      </c>
      <c r="I30" s="256">
        <f t="shared" si="6"/>
        <v>5259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4894</v>
      </c>
      <c r="D31" s="255">
        <f t="shared" si="1"/>
        <v>4932</v>
      </c>
      <c r="E31" s="254">
        <f t="shared" si="2"/>
        <v>5030</v>
      </c>
      <c r="F31" s="254">
        <f t="shared" si="3"/>
        <v>5248</v>
      </c>
      <c r="G31" s="254">
        <f t="shared" si="4"/>
        <v>4882</v>
      </c>
      <c r="H31" s="254">
        <f t="shared" si="5"/>
        <v>4830</v>
      </c>
      <c r="I31" s="256">
        <f t="shared" si="6"/>
        <v>5248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4850</v>
      </c>
      <c r="D32" s="255">
        <f t="shared" si="1"/>
        <v>4894</v>
      </c>
      <c r="E32" s="254">
        <f t="shared" si="2"/>
        <v>5020</v>
      </c>
      <c r="F32" s="254">
        <f t="shared" si="3"/>
        <v>5238</v>
      </c>
      <c r="G32" s="254">
        <f t="shared" si="4"/>
        <v>4837</v>
      </c>
      <c r="H32" s="254">
        <f t="shared" si="5"/>
        <v>4776</v>
      </c>
      <c r="I32" s="256">
        <f t="shared" si="6"/>
        <v>5238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4805</v>
      </c>
      <c r="D33" s="255">
        <f t="shared" si="1"/>
        <v>4856</v>
      </c>
      <c r="E33" s="254">
        <f t="shared" si="2"/>
        <v>5010</v>
      </c>
      <c r="F33" s="254">
        <f t="shared" si="3"/>
        <v>5228</v>
      </c>
      <c r="G33" s="254">
        <f t="shared" si="4"/>
        <v>4792</v>
      </c>
      <c r="H33" s="254">
        <f t="shared" si="5"/>
        <v>4722</v>
      </c>
      <c r="I33" s="256">
        <f t="shared" si="6"/>
        <v>5228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4761</v>
      </c>
      <c r="D34" s="140">
        <f t="shared" si="1"/>
        <v>4819</v>
      </c>
      <c r="E34" s="139">
        <f t="shared" si="2"/>
        <v>5001</v>
      </c>
      <c r="F34" s="139">
        <f t="shared" si="3"/>
        <v>5218</v>
      </c>
      <c r="G34" s="139">
        <f t="shared" si="4"/>
        <v>4746</v>
      </c>
      <c r="H34" s="139">
        <f t="shared" si="5"/>
        <v>4667</v>
      </c>
      <c r="I34" s="251">
        <f t="shared" si="6"/>
        <v>5218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4717</v>
      </c>
      <c r="D35" s="255">
        <f t="shared" si="1"/>
        <v>4781</v>
      </c>
      <c r="E35" s="254">
        <f t="shared" si="2"/>
        <v>4993</v>
      </c>
      <c r="F35" s="254">
        <f t="shared" si="3"/>
        <v>5209</v>
      </c>
      <c r="G35" s="254">
        <f t="shared" si="4"/>
        <v>4701</v>
      </c>
      <c r="H35" s="254">
        <f t="shared" si="5"/>
        <v>4611</v>
      </c>
      <c r="I35" s="256">
        <f t="shared" si="6"/>
        <v>5209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4673</v>
      </c>
      <c r="D36" s="255">
        <f t="shared" si="1"/>
        <v>4744</v>
      </c>
      <c r="E36" s="254">
        <f t="shared" si="2"/>
        <v>4985</v>
      </c>
      <c r="F36" s="254">
        <f t="shared" si="3"/>
        <v>5200</v>
      </c>
      <c r="G36" s="254">
        <f t="shared" si="4"/>
        <v>4656</v>
      </c>
      <c r="H36" s="254">
        <f t="shared" si="5"/>
        <v>4555</v>
      </c>
      <c r="I36" s="256">
        <f t="shared" si="6"/>
        <v>5200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4629</v>
      </c>
      <c r="D37" s="255">
        <f t="shared" si="1"/>
        <v>4707</v>
      </c>
      <c r="E37" s="254">
        <f t="shared" si="2"/>
        <v>4978</v>
      </c>
      <c r="F37" s="254">
        <f t="shared" si="3"/>
        <v>5191</v>
      </c>
      <c r="G37" s="254">
        <f t="shared" si="4"/>
        <v>4611</v>
      </c>
      <c r="H37" s="254">
        <f t="shared" si="5"/>
        <v>4498</v>
      </c>
      <c r="I37" s="256">
        <f t="shared" si="6"/>
        <v>5191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4585</v>
      </c>
      <c r="D38" s="255">
        <f t="shared" si="1"/>
        <v>4671</v>
      </c>
      <c r="E38" s="254">
        <f t="shared" si="2"/>
        <v>4971</v>
      </c>
      <c r="F38" s="254">
        <f t="shared" si="3"/>
        <v>5183</v>
      </c>
      <c r="G38" s="254">
        <f t="shared" si="4"/>
        <v>4566</v>
      </c>
      <c r="H38" s="254">
        <f t="shared" si="5"/>
        <v>4441</v>
      </c>
      <c r="I38" s="256">
        <f t="shared" si="6"/>
        <v>5183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4540</v>
      </c>
      <c r="D39" s="140">
        <f t="shared" si="1"/>
        <v>4635</v>
      </c>
      <c r="E39" s="139">
        <f t="shared" si="2"/>
        <v>4966</v>
      </c>
      <c r="F39" s="139">
        <f t="shared" si="3"/>
        <v>5175</v>
      </c>
      <c r="G39" s="139">
        <f t="shared" si="4"/>
        <v>4521</v>
      </c>
      <c r="H39" s="139">
        <f t="shared" si="5"/>
        <v>4383</v>
      </c>
      <c r="I39" s="251">
        <f t="shared" si="6"/>
        <v>5175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4496</v>
      </c>
      <c r="D40" s="255">
        <f t="shared" si="1"/>
        <v>4599</v>
      </c>
      <c r="E40" s="254">
        <f t="shared" si="2"/>
        <v>4960</v>
      </c>
      <c r="F40" s="254">
        <f t="shared" si="3"/>
        <v>5167</v>
      </c>
      <c r="G40" s="254">
        <f t="shared" si="4"/>
        <v>4476</v>
      </c>
      <c r="H40" s="254">
        <f t="shared" si="5"/>
        <v>4325</v>
      </c>
      <c r="I40" s="256">
        <f t="shared" si="6"/>
        <v>5167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4452</v>
      </c>
      <c r="D41" s="255">
        <f t="shared" si="1"/>
        <v>4563</v>
      </c>
      <c r="E41" s="254">
        <f t="shared" si="2"/>
        <v>4955</v>
      </c>
      <c r="F41" s="254">
        <f t="shared" si="3"/>
        <v>5160</v>
      </c>
      <c r="G41" s="254">
        <f t="shared" si="4"/>
        <v>4431</v>
      </c>
      <c r="H41" s="254">
        <f t="shared" si="5"/>
        <v>4266</v>
      </c>
      <c r="I41" s="256">
        <f t="shared" si="6"/>
        <v>5160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4408</v>
      </c>
      <c r="D42" s="255">
        <f t="shared" si="1"/>
        <v>4528</v>
      </c>
      <c r="E42" s="254">
        <f t="shared" si="2"/>
        <v>4951</v>
      </c>
      <c r="F42" s="254">
        <f t="shared" si="3"/>
        <v>5152</v>
      </c>
      <c r="G42" s="254">
        <f t="shared" si="4"/>
        <v>4387</v>
      </c>
      <c r="H42" s="254">
        <f t="shared" si="5"/>
        <v>4206</v>
      </c>
      <c r="I42" s="256">
        <f t="shared" si="6"/>
        <v>5152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4364</v>
      </c>
      <c r="D43" s="255">
        <f t="shared" si="1"/>
        <v>4493</v>
      </c>
      <c r="E43" s="254">
        <f t="shared" si="2"/>
        <v>4946</v>
      </c>
      <c r="F43" s="254">
        <f t="shared" si="3"/>
        <v>5145</v>
      </c>
      <c r="G43" s="254">
        <f t="shared" si="4"/>
        <v>4342</v>
      </c>
      <c r="H43" s="254">
        <f t="shared" si="5"/>
        <v>4146</v>
      </c>
      <c r="I43" s="256">
        <f t="shared" si="6"/>
        <v>5145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4320</v>
      </c>
      <c r="D44" s="140">
        <f t="shared" si="1"/>
        <v>4458</v>
      </c>
      <c r="E44" s="139">
        <f t="shared" si="2"/>
        <v>4943</v>
      </c>
      <c r="F44" s="139">
        <f t="shared" si="3"/>
        <v>5138</v>
      </c>
      <c r="G44" s="261">
        <f t="shared" si="4"/>
        <v>4298</v>
      </c>
      <c r="H44" s="261">
        <f t="shared" si="5"/>
        <v>4085</v>
      </c>
      <c r="I44" s="251">
        <f t="shared" si="6"/>
        <v>5138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4275</v>
      </c>
      <c r="D45" s="140">
        <f t="shared" si="1"/>
        <v>4423</v>
      </c>
      <c r="E45" s="139">
        <f t="shared" si="2"/>
        <v>4939</v>
      </c>
      <c r="F45" s="139">
        <f t="shared" si="3"/>
        <v>5131</v>
      </c>
      <c r="G45" s="261">
        <f t="shared" si="4"/>
        <v>4253</v>
      </c>
      <c r="H45" s="261">
        <f t="shared" si="5"/>
        <v>4024</v>
      </c>
      <c r="I45" s="251">
        <f t="shared" si="6"/>
        <v>5131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F46" s="152" t="s">
        <v>79</v>
      </c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0.39469601587207725</v>
      </c>
      <c r="D47" s="232">
        <f>G129</f>
        <v>0.40145401987368062</v>
      </c>
      <c r="E47" s="232">
        <f>G175</f>
        <v>0.45313249969574948</v>
      </c>
      <c r="F47" s="232">
        <f>H219</f>
        <v>0.48083897716630708</v>
      </c>
      <c r="G47" s="245">
        <f>G265</f>
        <v>0.39263224502989286</v>
      </c>
      <c r="H47" s="245">
        <f>G310</f>
        <v>0.38560475904492192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1990.1120000000001</v>
      </c>
      <c r="D48" s="246">
        <f>G130</f>
        <v>1969.665</v>
      </c>
      <c r="E48" s="246">
        <f>G176</f>
        <v>2060.5419999999999</v>
      </c>
      <c r="F48" s="241">
        <f>H220</f>
        <v>1714.1489999999999</v>
      </c>
      <c r="G48" s="246">
        <f>G266</f>
        <v>1997.1320000000001</v>
      </c>
      <c r="H48" s="246">
        <f>G311</f>
        <v>2023.299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1430.133</v>
      </c>
      <c r="D49" s="233">
        <f>G131</f>
        <v>1436.2459999999999</v>
      </c>
      <c r="E49" s="247">
        <f>G177</f>
        <v>1789.51</v>
      </c>
      <c r="F49" s="248">
        <f>H221</f>
        <v>1497.373</v>
      </c>
      <c r="G49" s="247">
        <f>G267</f>
        <v>1429.4160000000002</v>
      </c>
      <c r="H49" s="260">
        <f>G312</f>
        <v>1427.4649999999999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5.0500879703873531</v>
      </c>
      <c r="D50" s="259">
        <f>G132</f>
        <v>5.0065063347926282</v>
      </c>
      <c r="E50" s="259">
        <f>G178</f>
        <v>4.5486956002566297</v>
      </c>
      <c r="F50" s="249">
        <f>H222</f>
        <v>4.2790179410496814</v>
      </c>
      <c r="G50" s="259">
        <f>G268</f>
        <v>5.0627601019815289</v>
      </c>
      <c r="H50" s="259">
        <f>G313</f>
        <v>5.1082308024919598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6.3953039563738416</v>
      </c>
      <c r="D51" s="234">
        <f>G133</f>
        <v>6.3964117644133633</v>
      </c>
      <c r="E51" s="234">
        <f>G179</f>
        <v>6.6160943971846722</v>
      </c>
      <c r="F51" s="249">
        <f>H223</f>
        <v>6.3193933610445514</v>
      </c>
      <c r="G51" s="249">
        <f>G269</f>
        <v>6.3954941712401778</v>
      </c>
      <c r="H51" s="234">
        <f>G314</f>
        <v>6.4011428577564145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0.39469601587207725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6372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6086</v>
      </c>
      <c r="J75" s="180">
        <f t="shared" ref="J75:J94" si="10">ABS(B75-I75)/B75*100</f>
        <v>4.4883866917765216</v>
      </c>
      <c r="K75" s="179">
        <f t="shared" ref="K75:K94" si="11">(B75-I75)^2/1000</f>
        <v>81.796000000000006</v>
      </c>
    </row>
    <row r="76" spans="1:40" ht="15" customHeight="1">
      <c r="A76" s="21">
        <f t="shared" ref="A76:A116" si="12">A75+1</f>
        <v>1995</v>
      </c>
      <c r="B76" s="176">
        <f t="shared" si="8"/>
        <v>6379</v>
      </c>
      <c r="C76" s="22">
        <v>2</v>
      </c>
      <c r="D76" s="23" t="s">
        <v>18</v>
      </c>
      <c r="E76" s="28">
        <f>INDEX(LINEST(B75:B94,C75:C94),1)</f>
        <v>-44.169924812030068</v>
      </c>
      <c r="G76" s="29"/>
      <c r="H76" s="26"/>
      <c r="I76" s="179">
        <f t="shared" si="9"/>
        <v>6042</v>
      </c>
      <c r="J76" s="180">
        <f t="shared" si="10"/>
        <v>5.2829597115535352</v>
      </c>
      <c r="K76" s="179">
        <f t="shared" si="11"/>
        <v>113.569</v>
      </c>
    </row>
    <row r="77" spans="1:40" ht="15" customHeight="1">
      <c r="A77" s="21">
        <f t="shared" si="12"/>
        <v>1996</v>
      </c>
      <c r="B77" s="176">
        <f t="shared" si="8"/>
        <v>6091</v>
      </c>
      <c r="C77" s="22">
        <v>3</v>
      </c>
      <c r="D77" s="23" t="s">
        <v>19</v>
      </c>
      <c r="E77" s="28">
        <f>INDEX(LINEST(B75:B94,C75:C94),2)</f>
        <v>6130.5842105263155</v>
      </c>
      <c r="G77" s="29"/>
      <c r="H77" s="26"/>
      <c r="I77" s="179">
        <f t="shared" si="9"/>
        <v>5998</v>
      </c>
      <c r="J77" s="180">
        <f t="shared" si="10"/>
        <v>1.5268428829420457</v>
      </c>
      <c r="K77" s="179">
        <f t="shared" si="11"/>
        <v>8.6489999999999991</v>
      </c>
    </row>
    <row r="78" spans="1:40" ht="15" customHeight="1">
      <c r="A78" s="21">
        <f t="shared" si="12"/>
        <v>1997</v>
      </c>
      <c r="B78" s="176">
        <f t="shared" si="8"/>
        <v>5820</v>
      </c>
      <c r="C78" s="22">
        <v>4</v>
      </c>
      <c r="G78" s="29"/>
      <c r="H78" s="26"/>
      <c r="I78" s="179">
        <f t="shared" si="9"/>
        <v>5954</v>
      </c>
      <c r="J78" s="180">
        <f t="shared" si="10"/>
        <v>2.3024054982817872</v>
      </c>
      <c r="K78" s="179">
        <f t="shared" si="11"/>
        <v>17.956</v>
      </c>
    </row>
    <row r="79" spans="1:40" ht="15" customHeight="1">
      <c r="A79" s="21">
        <f t="shared" si="12"/>
        <v>1998</v>
      </c>
      <c r="B79" s="176">
        <f t="shared" si="8"/>
        <v>5800</v>
      </c>
      <c r="C79" s="22">
        <v>5</v>
      </c>
      <c r="D79" s="347" t="s">
        <v>7</v>
      </c>
      <c r="E79" s="348"/>
      <c r="F79" s="181">
        <f>I74</f>
        <v>0.39469601587207725</v>
      </c>
      <c r="G79" s="29"/>
      <c r="H79" s="26"/>
      <c r="I79" s="179">
        <f t="shared" si="9"/>
        <v>5910</v>
      </c>
      <c r="J79" s="180">
        <f t="shared" si="10"/>
        <v>1.896551724137931</v>
      </c>
      <c r="K79" s="179">
        <f t="shared" si="11"/>
        <v>12.1</v>
      </c>
    </row>
    <row r="80" spans="1:40" ht="15" customHeight="1">
      <c r="A80" s="21">
        <f t="shared" si="12"/>
        <v>1999</v>
      </c>
      <c r="B80" s="176">
        <f t="shared" si="8"/>
        <v>5650</v>
      </c>
      <c r="C80" s="22">
        <v>6</v>
      </c>
      <c r="D80" s="347" t="s">
        <v>8</v>
      </c>
      <c r="E80" s="348"/>
      <c r="F80" s="182">
        <f>SUM(K75:K94)</f>
        <v>1990.1120000000001</v>
      </c>
      <c r="G80" s="29"/>
      <c r="H80" s="26"/>
      <c r="I80" s="179">
        <f t="shared" si="9"/>
        <v>5866</v>
      </c>
      <c r="J80" s="180">
        <f t="shared" si="10"/>
        <v>3.8230088495575223</v>
      </c>
      <c r="K80" s="179">
        <f t="shared" si="11"/>
        <v>46.655999999999999</v>
      </c>
    </row>
    <row r="81" spans="1:11" ht="15" customHeight="1">
      <c r="A81" s="21">
        <f t="shared" si="12"/>
        <v>2000</v>
      </c>
      <c r="B81" s="176">
        <f t="shared" si="8"/>
        <v>5568</v>
      </c>
      <c r="C81" s="22">
        <v>7</v>
      </c>
      <c r="D81" s="347" t="s">
        <v>9</v>
      </c>
      <c r="E81" s="348"/>
      <c r="F81" s="182">
        <f>SUM(K85:K94)</f>
        <v>1430.133</v>
      </c>
      <c r="G81" s="29"/>
      <c r="H81" s="26"/>
      <c r="I81" s="179">
        <f t="shared" si="9"/>
        <v>5821</v>
      </c>
      <c r="J81" s="180">
        <f t="shared" si="10"/>
        <v>4.5438218390804597</v>
      </c>
      <c r="K81" s="179">
        <f t="shared" si="11"/>
        <v>64.009</v>
      </c>
    </row>
    <row r="82" spans="1:11" ht="15" customHeight="1">
      <c r="A82" s="21">
        <f t="shared" si="12"/>
        <v>2001</v>
      </c>
      <c r="B82" s="176">
        <f t="shared" si="8"/>
        <v>5391</v>
      </c>
      <c r="C82" s="22">
        <v>8</v>
      </c>
      <c r="D82" s="347" t="s">
        <v>10</v>
      </c>
      <c r="E82" s="348"/>
      <c r="F82" s="183">
        <f>SUM(J75:J94)/C94</f>
        <v>5.0500879703873531</v>
      </c>
      <c r="G82" s="23"/>
      <c r="H82" s="27"/>
      <c r="I82" s="179">
        <f t="shared" si="9"/>
        <v>5777</v>
      </c>
      <c r="J82" s="180">
        <f t="shared" si="10"/>
        <v>7.1600816175106665</v>
      </c>
      <c r="K82" s="179">
        <f t="shared" si="11"/>
        <v>148.99600000000001</v>
      </c>
    </row>
    <row r="83" spans="1:11" ht="15" customHeight="1">
      <c r="A83" s="21">
        <f t="shared" si="12"/>
        <v>2002</v>
      </c>
      <c r="B83" s="176">
        <f t="shared" si="8"/>
        <v>5495</v>
      </c>
      <c r="C83" s="22">
        <v>9</v>
      </c>
      <c r="D83" s="347" t="s">
        <v>11</v>
      </c>
      <c r="E83" s="348"/>
      <c r="F83" s="183">
        <f>SUM(J85:J94)/10</f>
        <v>6.3953039563738416</v>
      </c>
      <c r="G83" s="23"/>
      <c r="H83" s="27"/>
      <c r="I83" s="179">
        <f t="shared" si="9"/>
        <v>5733</v>
      </c>
      <c r="J83" s="180">
        <f t="shared" si="10"/>
        <v>4.3312101910828025</v>
      </c>
      <c r="K83" s="179">
        <f t="shared" si="11"/>
        <v>56.643999999999998</v>
      </c>
    </row>
    <row r="84" spans="1:11" ht="15" customHeight="1">
      <c r="A84" s="21">
        <f t="shared" si="12"/>
        <v>2003</v>
      </c>
      <c r="B84" s="176">
        <f t="shared" si="8"/>
        <v>5787</v>
      </c>
      <c r="C84" s="22">
        <v>10</v>
      </c>
      <c r="G84" s="23"/>
      <c r="H84" s="27"/>
      <c r="I84" s="179">
        <f t="shared" si="9"/>
        <v>5689</v>
      </c>
      <c r="J84" s="180">
        <f t="shared" si="10"/>
        <v>1.6934508380853637</v>
      </c>
      <c r="K84" s="179">
        <f t="shared" si="11"/>
        <v>9.6039999999999992</v>
      </c>
    </row>
    <row r="85" spans="1:11" ht="15" customHeight="1">
      <c r="A85" s="21">
        <f t="shared" si="12"/>
        <v>2004</v>
      </c>
      <c r="B85" s="176">
        <f t="shared" si="8"/>
        <v>6167</v>
      </c>
      <c r="C85" s="22">
        <v>11</v>
      </c>
      <c r="F85" s="27"/>
      <c r="G85" s="23"/>
      <c r="H85" s="27"/>
      <c r="I85" s="179">
        <f t="shared" si="9"/>
        <v>5645</v>
      </c>
      <c r="J85" s="180">
        <f t="shared" si="10"/>
        <v>8.4644073293335502</v>
      </c>
      <c r="K85" s="179">
        <f t="shared" si="11"/>
        <v>272.48399999999998</v>
      </c>
    </row>
    <row r="86" spans="1:11" ht="15" customHeight="1">
      <c r="A86" s="21">
        <f t="shared" si="12"/>
        <v>2005</v>
      </c>
      <c r="B86" s="176">
        <f t="shared" si="8"/>
        <v>6018</v>
      </c>
      <c r="C86" s="22">
        <v>12</v>
      </c>
      <c r="F86" s="27"/>
      <c r="G86" s="23"/>
      <c r="H86" s="27"/>
      <c r="I86" s="179">
        <f t="shared" si="9"/>
        <v>5601</v>
      </c>
      <c r="J86" s="180">
        <f t="shared" si="10"/>
        <v>6.9292123629112661</v>
      </c>
      <c r="K86" s="179">
        <f t="shared" si="11"/>
        <v>173.88900000000001</v>
      </c>
    </row>
    <row r="87" spans="1:11" ht="15" customHeight="1">
      <c r="A87" s="21">
        <f t="shared" si="12"/>
        <v>2006</v>
      </c>
      <c r="B87" s="176">
        <f t="shared" si="8"/>
        <v>5604</v>
      </c>
      <c r="C87" s="22">
        <v>13</v>
      </c>
      <c r="F87" s="27"/>
      <c r="G87" s="23"/>
      <c r="H87" s="27"/>
      <c r="I87" s="179">
        <f t="shared" si="9"/>
        <v>5556</v>
      </c>
      <c r="J87" s="180">
        <f t="shared" si="10"/>
        <v>0.85653104925053536</v>
      </c>
      <c r="K87" s="179">
        <f t="shared" si="11"/>
        <v>2.3039999999999998</v>
      </c>
    </row>
    <row r="88" spans="1:11" ht="15" customHeight="1">
      <c r="A88" s="21">
        <f t="shared" si="12"/>
        <v>2007</v>
      </c>
      <c r="B88" s="176">
        <f t="shared" si="8"/>
        <v>5254</v>
      </c>
      <c r="C88" s="22">
        <v>14</v>
      </c>
      <c r="F88" s="27"/>
      <c r="G88" s="23"/>
      <c r="H88" s="27"/>
      <c r="I88" s="179">
        <f t="shared" si="9"/>
        <v>5512</v>
      </c>
      <c r="J88" s="180">
        <f t="shared" si="10"/>
        <v>4.9105443471640653</v>
      </c>
      <c r="K88" s="179">
        <f t="shared" si="11"/>
        <v>66.563999999999993</v>
      </c>
    </row>
    <row r="89" spans="1:11" ht="15" customHeight="1">
      <c r="A89" s="21">
        <f t="shared" si="12"/>
        <v>2008</v>
      </c>
      <c r="B89" s="176">
        <f t="shared" si="8"/>
        <v>5103</v>
      </c>
      <c r="C89" s="22">
        <v>15</v>
      </c>
      <c r="D89" s="23"/>
      <c r="E89" s="23"/>
      <c r="F89" s="27"/>
      <c r="G89" s="23"/>
      <c r="H89" s="27"/>
      <c r="I89" s="179">
        <f t="shared" si="9"/>
        <v>5468</v>
      </c>
      <c r="J89" s="180">
        <f t="shared" si="10"/>
        <v>7.1526553008034499</v>
      </c>
      <c r="K89" s="179">
        <f t="shared" si="11"/>
        <v>133.22499999999999</v>
      </c>
    </row>
    <row r="90" spans="1:11" ht="15" customHeight="1">
      <c r="A90" s="21">
        <f t="shared" si="12"/>
        <v>2009</v>
      </c>
      <c r="B90" s="176">
        <f t="shared" si="8"/>
        <v>5000</v>
      </c>
      <c r="C90" s="22">
        <v>16</v>
      </c>
      <c r="D90" s="23"/>
      <c r="E90" s="23"/>
      <c r="F90" s="27"/>
      <c r="G90" s="23"/>
      <c r="H90" s="27"/>
      <c r="I90" s="179">
        <f t="shared" si="9"/>
        <v>5424</v>
      </c>
      <c r="J90" s="180">
        <f t="shared" si="10"/>
        <v>8.48</v>
      </c>
      <c r="K90" s="179">
        <f t="shared" si="11"/>
        <v>179.77600000000001</v>
      </c>
    </row>
    <row r="91" spans="1:11" s="27" customFormat="1" ht="15" customHeight="1">
      <c r="A91" s="21">
        <f t="shared" si="12"/>
        <v>2010</v>
      </c>
      <c r="B91" s="176">
        <f t="shared" si="8"/>
        <v>4933</v>
      </c>
      <c r="C91" s="22">
        <v>17</v>
      </c>
      <c r="G91" s="23"/>
      <c r="H91" s="23"/>
      <c r="I91" s="179">
        <f t="shared" si="9"/>
        <v>5380</v>
      </c>
      <c r="J91" s="180">
        <f t="shared" si="10"/>
        <v>9.0614230691262918</v>
      </c>
      <c r="K91" s="179">
        <f t="shared" si="11"/>
        <v>199.809</v>
      </c>
    </row>
    <row r="92" spans="1:11" ht="15" customHeight="1">
      <c r="A92" s="21">
        <f t="shared" si="12"/>
        <v>2011</v>
      </c>
      <c r="B92" s="176">
        <f t="shared" si="8"/>
        <v>5831</v>
      </c>
      <c r="C92" s="22">
        <v>18</v>
      </c>
      <c r="D92" s="27"/>
      <c r="E92" s="27"/>
      <c r="F92" s="27"/>
      <c r="G92" s="23"/>
      <c r="H92" s="27"/>
      <c r="I92" s="179">
        <f t="shared" si="9"/>
        <v>5336</v>
      </c>
      <c r="J92" s="180">
        <f t="shared" si="10"/>
        <v>8.4891099296861601</v>
      </c>
      <c r="K92" s="179">
        <f t="shared" si="11"/>
        <v>245.02500000000001</v>
      </c>
    </row>
    <row r="93" spans="1:11" s="27" customFormat="1" ht="15" customHeight="1">
      <c r="A93" s="21">
        <f t="shared" si="12"/>
        <v>2012</v>
      </c>
      <c r="B93" s="176">
        <f t="shared" si="8"/>
        <v>5642</v>
      </c>
      <c r="C93" s="22">
        <v>19</v>
      </c>
      <c r="G93" s="23"/>
      <c r="I93" s="179">
        <f t="shared" si="9"/>
        <v>5291</v>
      </c>
      <c r="J93" s="180">
        <f t="shared" si="10"/>
        <v>6.2211981566820276</v>
      </c>
      <c r="K93" s="179">
        <f t="shared" si="11"/>
        <v>123.20099999999999</v>
      </c>
    </row>
    <row r="94" spans="1:11" s="27" customFormat="1" ht="15" customHeight="1" thickBot="1">
      <c r="A94" s="30">
        <f t="shared" si="12"/>
        <v>2013</v>
      </c>
      <c r="B94" s="184">
        <f t="shared" si="8"/>
        <v>5431</v>
      </c>
      <c r="C94" s="31">
        <v>20</v>
      </c>
      <c r="D94" s="32"/>
      <c r="E94" s="32"/>
      <c r="F94" s="32"/>
      <c r="G94" s="32"/>
      <c r="H94" s="32"/>
      <c r="I94" s="185">
        <f t="shared" si="9"/>
        <v>5247</v>
      </c>
      <c r="J94" s="186">
        <f t="shared" si="10"/>
        <v>3.3879580187810716</v>
      </c>
      <c r="K94" s="185">
        <f t="shared" si="11"/>
        <v>33.856000000000002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5203</v>
      </c>
      <c r="C95" s="22">
        <v>21</v>
      </c>
      <c r="D95" s="33"/>
      <c r="E95" s="33"/>
      <c r="I95" s="179">
        <f t="shared" si="9"/>
        <v>5203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5159</v>
      </c>
      <c r="C96" s="22">
        <v>22</v>
      </c>
      <c r="D96" s="33"/>
      <c r="E96" s="33"/>
      <c r="F96" s="27"/>
      <c r="G96" s="27"/>
      <c r="H96" s="27"/>
      <c r="I96" s="179">
        <f t="shared" si="9"/>
        <v>5159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5115</v>
      </c>
      <c r="C97" s="22">
        <v>23</v>
      </c>
      <c r="D97" s="33"/>
      <c r="E97" s="33"/>
      <c r="F97" s="27"/>
      <c r="G97" s="27"/>
      <c r="H97" s="27"/>
      <c r="I97" s="179">
        <f t="shared" si="9"/>
        <v>5115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5071</v>
      </c>
      <c r="C98" s="22">
        <v>24</v>
      </c>
      <c r="D98" s="33"/>
      <c r="E98" s="33"/>
      <c r="F98" s="27"/>
      <c r="G98" s="27"/>
      <c r="H98" s="27"/>
      <c r="I98" s="179">
        <f t="shared" si="9"/>
        <v>5071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5026</v>
      </c>
      <c r="C99" s="22">
        <v>25</v>
      </c>
      <c r="D99" s="33"/>
      <c r="E99" s="33"/>
      <c r="F99" s="27"/>
      <c r="G99" s="27"/>
      <c r="H99" s="27"/>
      <c r="I99" s="179">
        <f t="shared" si="9"/>
        <v>5026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4982</v>
      </c>
      <c r="C100" s="22">
        <v>26</v>
      </c>
      <c r="D100" s="33"/>
      <c r="E100" s="33"/>
      <c r="F100" s="27"/>
      <c r="G100" s="27"/>
      <c r="H100" s="27"/>
      <c r="I100" s="179">
        <f t="shared" si="9"/>
        <v>4982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4938</v>
      </c>
      <c r="C101" s="22">
        <v>27</v>
      </c>
      <c r="D101" s="33"/>
      <c r="E101" s="33"/>
      <c r="F101" s="27"/>
      <c r="G101" s="27"/>
      <c r="H101" s="27"/>
      <c r="I101" s="179">
        <f t="shared" si="9"/>
        <v>4938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4894</v>
      </c>
      <c r="C102" s="22">
        <v>28</v>
      </c>
      <c r="D102" s="33"/>
      <c r="E102" s="33"/>
      <c r="F102" s="27"/>
      <c r="G102" s="27"/>
      <c r="H102" s="27"/>
      <c r="I102" s="179">
        <f t="shared" si="9"/>
        <v>4894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4850</v>
      </c>
      <c r="C103" s="22">
        <v>29</v>
      </c>
      <c r="D103" s="33"/>
      <c r="E103" s="33"/>
      <c r="F103" s="27"/>
      <c r="G103" s="27"/>
      <c r="H103" s="27"/>
      <c r="I103" s="179">
        <f t="shared" si="9"/>
        <v>4850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4805</v>
      </c>
      <c r="C104" s="22">
        <v>30</v>
      </c>
      <c r="D104" s="33"/>
      <c r="E104" s="33"/>
      <c r="F104" s="27"/>
      <c r="G104" s="27"/>
      <c r="H104" s="27"/>
      <c r="I104" s="179">
        <f t="shared" si="9"/>
        <v>4805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4761</v>
      </c>
      <c r="C105" s="22">
        <v>31</v>
      </c>
      <c r="D105" s="33"/>
      <c r="E105" s="33"/>
      <c r="F105" s="27"/>
      <c r="G105" s="27"/>
      <c r="H105" s="27"/>
      <c r="I105" s="179">
        <f t="shared" si="9"/>
        <v>4761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4717</v>
      </c>
      <c r="C106" s="22">
        <v>32</v>
      </c>
      <c r="D106" s="33"/>
      <c r="E106" s="33"/>
      <c r="F106" s="27"/>
      <c r="G106" s="27"/>
      <c r="H106" s="27"/>
      <c r="I106" s="179">
        <f t="shared" si="9"/>
        <v>4717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4673</v>
      </c>
      <c r="C107" s="22">
        <v>33</v>
      </c>
      <c r="D107" s="33"/>
      <c r="E107" s="33"/>
      <c r="F107" s="27"/>
      <c r="G107" s="27"/>
      <c r="H107" s="27"/>
      <c r="I107" s="179">
        <f t="shared" si="9"/>
        <v>4673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4629</v>
      </c>
      <c r="C108" s="22">
        <v>34</v>
      </c>
      <c r="D108" s="33"/>
      <c r="E108" s="33"/>
      <c r="F108" s="27"/>
      <c r="G108" s="27"/>
      <c r="H108" s="27"/>
      <c r="I108" s="179">
        <f t="shared" si="9"/>
        <v>4629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4585</v>
      </c>
      <c r="C109" s="22">
        <v>35</v>
      </c>
      <c r="D109" s="33"/>
      <c r="E109" s="33"/>
      <c r="F109" s="27"/>
      <c r="G109" s="27"/>
      <c r="H109" s="27"/>
      <c r="I109" s="179">
        <f t="shared" si="9"/>
        <v>4585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4540</v>
      </c>
      <c r="C110" s="22">
        <v>36</v>
      </c>
      <c r="D110" s="33"/>
      <c r="E110" s="33"/>
      <c r="F110" s="27"/>
      <c r="G110" s="27"/>
      <c r="H110" s="27"/>
      <c r="I110" s="179">
        <f t="shared" si="9"/>
        <v>4540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4496</v>
      </c>
      <c r="C111" s="22">
        <v>37</v>
      </c>
      <c r="D111" s="33"/>
      <c r="E111" s="33"/>
      <c r="F111" s="27"/>
      <c r="G111" s="27"/>
      <c r="H111" s="27"/>
      <c r="I111" s="179">
        <f t="shared" si="9"/>
        <v>4496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4452</v>
      </c>
      <c r="C112" s="22">
        <v>38</v>
      </c>
      <c r="D112" s="33"/>
      <c r="E112" s="33"/>
      <c r="F112" s="27"/>
      <c r="G112" s="27"/>
      <c r="H112" s="27"/>
      <c r="I112" s="179">
        <f t="shared" si="9"/>
        <v>4452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4408</v>
      </c>
      <c r="C113" s="22">
        <v>39</v>
      </c>
      <c r="D113" s="33"/>
      <c r="E113" s="33"/>
      <c r="F113" s="27"/>
      <c r="G113" s="27"/>
      <c r="H113" s="27"/>
      <c r="I113" s="179">
        <f t="shared" si="9"/>
        <v>4408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4364</v>
      </c>
      <c r="C114" s="22">
        <v>40</v>
      </c>
      <c r="D114" s="33"/>
      <c r="E114" s="33"/>
      <c r="F114" s="27"/>
      <c r="G114" s="27"/>
      <c r="H114" s="27"/>
      <c r="I114" s="179">
        <f t="shared" si="9"/>
        <v>4364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4320</v>
      </c>
      <c r="C115" s="35">
        <v>41</v>
      </c>
      <c r="D115" s="36"/>
      <c r="E115" s="36"/>
      <c r="F115" s="11"/>
      <c r="G115" s="11"/>
      <c r="H115" s="11"/>
      <c r="I115" s="189">
        <f t="shared" si="9"/>
        <v>4320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4275</v>
      </c>
      <c r="C116" s="35">
        <v>42</v>
      </c>
      <c r="D116" s="36"/>
      <c r="E116" s="36"/>
      <c r="F116" s="11"/>
      <c r="G116" s="11"/>
      <c r="H116" s="11"/>
      <c r="I116" s="189">
        <f t="shared" si="9"/>
        <v>4275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0.40145401987368062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6372</v>
      </c>
      <c r="C120" s="193">
        <f t="shared" ref="C120:C139" si="15">LN(B120)</f>
        <v>8.7596686710299387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6086</v>
      </c>
      <c r="J120" s="180">
        <f t="shared" ref="J120:J139" si="17">ABS(B120-I120)/B120*100</f>
        <v>4.4883866917765216</v>
      </c>
      <c r="K120" s="179">
        <f t="shared" ref="K120:K139" si="18">(B120-I120)^2/1000</f>
        <v>81.796000000000006</v>
      </c>
    </row>
    <row r="121" spans="1:11" ht="15" customHeight="1">
      <c r="A121" s="21">
        <f t="shared" si="14"/>
        <v>1995</v>
      </c>
      <c r="B121" s="176">
        <f t="shared" si="14"/>
        <v>6379</v>
      </c>
      <c r="C121" s="193">
        <f t="shared" si="15"/>
        <v>8.7607666242419562</v>
      </c>
      <c r="D121" s="22">
        <v>2</v>
      </c>
      <c r="E121" s="40" t="s">
        <v>23</v>
      </c>
      <c r="G121" s="27"/>
      <c r="H121" s="26"/>
      <c r="I121" s="179">
        <f t="shared" si="16"/>
        <v>6039</v>
      </c>
      <c r="J121" s="180">
        <f t="shared" si="17"/>
        <v>5.3299890264931804</v>
      </c>
      <c r="K121" s="179">
        <f t="shared" si="18"/>
        <v>115.6</v>
      </c>
    </row>
    <row r="122" spans="1:11" ht="15" customHeight="1">
      <c r="A122" s="21">
        <f t="shared" si="14"/>
        <v>1996</v>
      </c>
      <c r="B122" s="176">
        <f t="shared" si="14"/>
        <v>6091</v>
      </c>
      <c r="C122" s="193">
        <f t="shared" si="15"/>
        <v>8.7145675508364846</v>
      </c>
      <c r="D122" s="22">
        <v>3</v>
      </c>
      <c r="E122" s="2" t="s">
        <v>24</v>
      </c>
      <c r="H122" s="26"/>
      <c r="I122" s="179">
        <f t="shared" si="16"/>
        <v>5992</v>
      </c>
      <c r="J122" s="180">
        <f t="shared" si="17"/>
        <v>1.6253488753899197</v>
      </c>
      <c r="K122" s="179">
        <f t="shared" si="18"/>
        <v>9.8010000000000002</v>
      </c>
    </row>
    <row r="123" spans="1:11" ht="15" customHeight="1">
      <c r="A123" s="21">
        <f t="shared" si="14"/>
        <v>1997</v>
      </c>
      <c r="B123" s="176">
        <f t="shared" si="14"/>
        <v>5820</v>
      </c>
      <c r="C123" s="193">
        <f t="shared" si="15"/>
        <v>8.6690555407254841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8.7215332289318255</v>
      </c>
      <c r="H123" s="26"/>
      <c r="I123" s="179">
        <f t="shared" si="16"/>
        <v>5946</v>
      </c>
      <c r="J123" s="180">
        <f t="shared" si="17"/>
        <v>2.1649484536082473</v>
      </c>
      <c r="K123" s="179">
        <f t="shared" si="18"/>
        <v>15.875999999999999</v>
      </c>
    </row>
    <row r="124" spans="1:11" ht="15" customHeight="1">
      <c r="A124" s="21">
        <f t="shared" si="14"/>
        <v>1998</v>
      </c>
      <c r="B124" s="176">
        <f t="shared" si="14"/>
        <v>5800</v>
      </c>
      <c r="C124" s="193">
        <f t="shared" si="15"/>
        <v>8.66561319653451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-7.7837466706353773E-3</v>
      </c>
      <c r="H124" s="26"/>
      <c r="I124" s="179">
        <f t="shared" si="16"/>
        <v>5899</v>
      </c>
      <c r="J124" s="180">
        <f t="shared" si="17"/>
        <v>1.7068965517241379</v>
      </c>
      <c r="K124" s="179">
        <f t="shared" si="18"/>
        <v>9.8010000000000002</v>
      </c>
    </row>
    <row r="125" spans="1:11" ht="15" customHeight="1">
      <c r="A125" s="21">
        <f t="shared" si="14"/>
        <v>1999</v>
      </c>
      <c r="B125" s="176">
        <f t="shared" si="14"/>
        <v>5650</v>
      </c>
      <c r="C125" s="193">
        <f t="shared" si="15"/>
        <v>8.6394108241404872</v>
      </c>
      <c r="D125" s="22">
        <v>6</v>
      </c>
      <c r="H125" s="26"/>
      <c r="I125" s="179">
        <f t="shared" si="16"/>
        <v>5854</v>
      </c>
      <c r="J125" s="180">
        <f t="shared" si="17"/>
        <v>3.6106194690265485</v>
      </c>
      <c r="K125" s="179">
        <f t="shared" si="18"/>
        <v>41.616</v>
      </c>
    </row>
    <row r="126" spans="1:11" ht="15" customHeight="1">
      <c r="A126" s="21">
        <f t="shared" si="14"/>
        <v>2000</v>
      </c>
      <c r="B126" s="176">
        <f t="shared" si="14"/>
        <v>5568</v>
      </c>
      <c r="C126" s="193">
        <f t="shared" si="15"/>
        <v>8.6247912020142561</v>
      </c>
      <c r="D126" s="22">
        <v>7</v>
      </c>
      <c r="E126" s="5" t="s">
        <v>29</v>
      </c>
      <c r="F126" s="45">
        <f>EXP(G123)</f>
        <v>6133.5760586869719</v>
      </c>
      <c r="G126" s="27"/>
      <c r="H126" s="26"/>
      <c r="I126" s="179">
        <f t="shared" si="16"/>
        <v>5808</v>
      </c>
      <c r="J126" s="180">
        <f t="shared" si="17"/>
        <v>4.3103448275862073</v>
      </c>
      <c r="K126" s="179">
        <f t="shared" si="18"/>
        <v>57.6</v>
      </c>
    </row>
    <row r="127" spans="1:11" ht="15" customHeight="1">
      <c r="A127" s="21">
        <f t="shared" si="14"/>
        <v>2001</v>
      </c>
      <c r="B127" s="176">
        <f t="shared" si="14"/>
        <v>5391</v>
      </c>
      <c r="C127" s="193">
        <f t="shared" si="15"/>
        <v>8.5924861754516684</v>
      </c>
      <c r="D127" s="22">
        <v>8</v>
      </c>
      <c r="E127" s="5" t="s">
        <v>30</v>
      </c>
      <c r="F127" s="46">
        <f>EXP(G124)-1</f>
        <v>-7.7535317604122689E-3</v>
      </c>
      <c r="G127" s="27"/>
      <c r="H127" s="47"/>
      <c r="I127" s="179">
        <f t="shared" si="16"/>
        <v>5763</v>
      </c>
      <c r="J127" s="180">
        <f t="shared" si="17"/>
        <v>6.9003895381190876</v>
      </c>
      <c r="K127" s="179">
        <f t="shared" si="18"/>
        <v>138.38399999999999</v>
      </c>
    </row>
    <row r="128" spans="1:11" ht="15" customHeight="1">
      <c r="A128" s="21">
        <f t="shared" si="14"/>
        <v>2002</v>
      </c>
      <c r="B128" s="176">
        <f t="shared" si="14"/>
        <v>5495</v>
      </c>
      <c r="C128" s="193">
        <f t="shared" si="15"/>
        <v>8.6115938668377225</v>
      </c>
      <c r="D128" s="22">
        <v>9</v>
      </c>
      <c r="G128" s="48"/>
      <c r="H128" s="47"/>
      <c r="I128" s="179">
        <f t="shared" si="16"/>
        <v>5719</v>
      </c>
      <c r="J128" s="180">
        <f t="shared" si="17"/>
        <v>4.0764331210191083</v>
      </c>
      <c r="K128" s="179">
        <f t="shared" si="18"/>
        <v>50.176000000000002</v>
      </c>
    </row>
    <row r="129" spans="1:11" ht="15" customHeight="1">
      <c r="A129" s="21">
        <f t="shared" si="14"/>
        <v>2003</v>
      </c>
      <c r="B129" s="176">
        <f t="shared" si="14"/>
        <v>5787</v>
      </c>
      <c r="C129" s="193">
        <f t="shared" si="15"/>
        <v>8.6633693015738391</v>
      </c>
      <c r="D129" s="22">
        <v>10</v>
      </c>
      <c r="E129" s="347" t="s">
        <v>7</v>
      </c>
      <c r="F129" s="348"/>
      <c r="G129" s="357">
        <f>I119</f>
        <v>0.40145401987368062</v>
      </c>
      <c r="H129" s="358"/>
      <c r="I129" s="179">
        <f t="shared" si="16"/>
        <v>5674</v>
      </c>
      <c r="J129" s="180">
        <f t="shared" si="17"/>
        <v>1.9526524969759806</v>
      </c>
      <c r="K129" s="179">
        <f t="shared" si="18"/>
        <v>12.769</v>
      </c>
    </row>
    <row r="130" spans="1:11" ht="15" customHeight="1">
      <c r="A130" s="21">
        <f t="shared" si="14"/>
        <v>2004</v>
      </c>
      <c r="B130" s="176">
        <f t="shared" si="14"/>
        <v>6167</v>
      </c>
      <c r="C130" s="193">
        <f t="shared" si="15"/>
        <v>8.7269677749914933</v>
      </c>
      <c r="D130" s="22">
        <v>11</v>
      </c>
      <c r="E130" s="347" t="s">
        <v>8</v>
      </c>
      <c r="F130" s="348"/>
      <c r="G130" s="355">
        <f>SUM(K120:K139)</f>
        <v>1969.665</v>
      </c>
      <c r="H130" s="356"/>
      <c r="I130" s="179">
        <f t="shared" si="16"/>
        <v>5630</v>
      </c>
      <c r="J130" s="180">
        <f t="shared" si="17"/>
        <v>8.7076374250040534</v>
      </c>
      <c r="K130" s="179">
        <f t="shared" si="18"/>
        <v>288.36900000000003</v>
      </c>
    </row>
    <row r="131" spans="1:11" ht="15" customHeight="1">
      <c r="A131" s="21">
        <f t="shared" si="14"/>
        <v>2005</v>
      </c>
      <c r="B131" s="176">
        <f t="shared" si="14"/>
        <v>6018</v>
      </c>
      <c r="C131" s="193">
        <f t="shared" si="15"/>
        <v>8.7025102571899904</v>
      </c>
      <c r="D131" s="22">
        <v>12</v>
      </c>
      <c r="E131" s="347" t="s">
        <v>9</v>
      </c>
      <c r="F131" s="348"/>
      <c r="G131" s="355">
        <f>SUM(K130:K139)</f>
        <v>1436.2459999999999</v>
      </c>
      <c r="H131" s="356"/>
      <c r="I131" s="179">
        <f t="shared" si="16"/>
        <v>5587</v>
      </c>
      <c r="J131" s="180">
        <f t="shared" si="17"/>
        <v>7.1618477899634438</v>
      </c>
      <c r="K131" s="179">
        <f t="shared" si="18"/>
        <v>185.761</v>
      </c>
    </row>
    <row r="132" spans="1:11" ht="15" customHeight="1">
      <c r="A132" s="21">
        <f t="shared" si="14"/>
        <v>2006</v>
      </c>
      <c r="B132" s="176">
        <f t="shared" si="14"/>
        <v>5604</v>
      </c>
      <c r="C132" s="193">
        <f t="shared" si="15"/>
        <v>8.6312359074568974</v>
      </c>
      <c r="D132" s="22">
        <v>13</v>
      </c>
      <c r="E132" s="347" t="s">
        <v>10</v>
      </c>
      <c r="F132" s="348"/>
      <c r="G132" s="349">
        <f>SUM(J120:J139)/D139</f>
        <v>5.0065063347926282</v>
      </c>
      <c r="H132" s="350"/>
      <c r="I132" s="179">
        <f t="shared" si="16"/>
        <v>5543</v>
      </c>
      <c r="J132" s="180">
        <f t="shared" si="17"/>
        <v>1.0885082084225552</v>
      </c>
      <c r="K132" s="179">
        <f t="shared" si="18"/>
        <v>3.7210000000000001</v>
      </c>
    </row>
    <row r="133" spans="1:11" ht="15" customHeight="1">
      <c r="A133" s="21">
        <f t="shared" si="14"/>
        <v>2007</v>
      </c>
      <c r="B133" s="176">
        <f t="shared" si="14"/>
        <v>5254</v>
      </c>
      <c r="C133" s="193">
        <f t="shared" si="15"/>
        <v>8.5667449702454856</v>
      </c>
      <c r="D133" s="22">
        <v>14</v>
      </c>
      <c r="E133" s="347" t="s">
        <v>11</v>
      </c>
      <c r="F133" s="348"/>
      <c r="G133" s="349">
        <f>SUM(J130:J139)/10</f>
        <v>6.3964117644133633</v>
      </c>
      <c r="H133" s="350"/>
      <c r="I133" s="179">
        <f t="shared" si="16"/>
        <v>5500</v>
      </c>
      <c r="J133" s="180">
        <f t="shared" si="17"/>
        <v>4.6821469356680625</v>
      </c>
      <c r="K133" s="179">
        <f t="shared" si="18"/>
        <v>60.515999999999998</v>
      </c>
    </row>
    <row r="134" spans="1:11" ht="15" customHeight="1">
      <c r="A134" s="21">
        <f t="shared" si="14"/>
        <v>2008</v>
      </c>
      <c r="B134" s="176">
        <f t="shared" si="14"/>
        <v>5103</v>
      </c>
      <c r="C134" s="193">
        <f t="shared" si="15"/>
        <v>8.5375838810639717</v>
      </c>
      <c r="D134" s="22">
        <v>15</v>
      </c>
      <c r="E134" s="49"/>
      <c r="F134" s="50"/>
      <c r="G134" s="47"/>
      <c r="H134" s="47"/>
      <c r="I134" s="179">
        <f t="shared" si="16"/>
        <v>5458</v>
      </c>
      <c r="J134" s="180">
        <f t="shared" si="17"/>
        <v>6.9566921418773271</v>
      </c>
      <c r="K134" s="179">
        <f t="shared" si="18"/>
        <v>126.02500000000001</v>
      </c>
    </row>
    <row r="135" spans="1:11" ht="15" customHeight="1">
      <c r="A135" s="21">
        <f t="shared" si="14"/>
        <v>2009</v>
      </c>
      <c r="B135" s="176">
        <f t="shared" si="14"/>
        <v>5000</v>
      </c>
      <c r="C135" s="193">
        <f t="shared" si="15"/>
        <v>8.5171931914162382</v>
      </c>
      <c r="D135" s="22">
        <v>16</v>
      </c>
      <c r="E135" s="47"/>
      <c r="F135" s="47"/>
      <c r="G135" s="51"/>
      <c r="H135" s="47"/>
      <c r="I135" s="179">
        <f t="shared" si="16"/>
        <v>5415</v>
      </c>
      <c r="J135" s="180">
        <f t="shared" si="17"/>
        <v>8.3000000000000007</v>
      </c>
      <c r="K135" s="179">
        <f t="shared" si="18"/>
        <v>172.22499999999999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4933</v>
      </c>
      <c r="C136" s="193">
        <f t="shared" si="15"/>
        <v>8.5037026012337389</v>
      </c>
      <c r="D136" s="22">
        <v>17</v>
      </c>
      <c r="G136" s="51"/>
      <c r="H136" s="47"/>
      <c r="I136" s="179">
        <f t="shared" si="16"/>
        <v>5373</v>
      </c>
      <c r="J136" s="180">
        <f t="shared" si="17"/>
        <v>8.9195215892965738</v>
      </c>
      <c r="K136" s="179">
        <f t="shared" si="18"/>
        <v>193.6</v>
      </c>
    </row>
    <row r="137" spans="1:11" ht="15" customHeight="1">
      <c r="A137" s="21">
        <f t="shared" si="19"/>
        <v>2011</v>
      </c>
      <c r="B137" s="176">
        <f t="shared" si="19"/>
        <v>5831</v>
      </c>
      <c r="C137" s="193">
        <f t="shared" si="15"/>
        <v>8.6709437912221556</v>
      </c>
      <c r="D137" s="22">
        <v>18</v>
      </c>
      <c r="E137" s="52"/>
      <c r="F137" s="27"/>
      <c r="G137" s="27"/>
      <c r="H137" s="27"/>
      <c r="I137" s="179">
        <f t="shared" si="16"/>
        <v>5332</v>
      </c>
      <c r="J137" s="180">
        <f t="shared" si="17"/>
        <v>8.5577087978048354</v>
      </c>
      <c r="K137" s="179">
        <f t="shared" si="18"/>
        <v>249.001</v>
      </c>
    </row>
    <row r="138" spans="1:11" s="27" customFormat="1" ht="15" customHeight="1">
      <c r="A138" s="21">
        <f t="shared" si="19"/>
        <v>2012</v>
      </c>
      <c r="B138" s="176">
        <f t="shared" si="19"/>
        <v>5642</v>
      </c>
      <c r="C138" s="193">
        <f t="shared" si="15"/>
        <v>8.6379938915619423</v>
      </c>
      <c r="D138" s="22">
        <v>19</v>
      </c>
      <c r="E138" s="52"/>
      <c r="I138" s="179">
        <f t="shared" si="16"/>
        <v>5290</v>
      </c>
      <c r="J138" s="180">
        <f t="shared" si="17"/>
        <v>6.2389223679546264</v>
      </c>
      <c r="K138" s="179">
        <f t="shared" si="18"/>
        <v>123.904</v>
      </c>
    </row>
    <row r="139" spans="1:11" s="27" customFormat="1" ht="15" customHeight="1" thickBot="1">
      <c r="A139" s="30">
        <f t="shared" si="19"/>
        <v>2013</v>
      </c>
      <c r="B139" s="184">
        <f t="shared" si="19"/>
        <v>5431</v>
      </c>
      <c r="C139" s="194">
        <f t="shared" si="15"/>
        <v>8.5998785580348454</v>
      </c>
      <c r="D139" s="31">
        <v>20</v>
      </c>
      <c r="E139" s="53"/>
      <c r="F139" s="32"/>
      <c r="G139" s="32"/>
      <c r="H139" s="32"/>
      <c r="I139" s="185">
        <f t="shared" si="16"/>
        <v>5249</v>
      </c>
      <c r="J139" s="186">
        <f t="shared" si="17"/>
        <v>3.3511323881421466</v>
      </c>
      <c r="K139" s="185">
        <f t="shared" si="18"/>
        <v>33.124000000000002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5209</v>
      </c>
      <c r="C140" s="54"/>
      <c r="D140" s="22">
        <v>21</v>
      </c>
      <c r="E140" s="55"/>
      <c r="F140" s="33"/>
      <c r="G140" s="27"/>
      <c r="H140" s="27"/>
      <c r="I140" s="179">
        <f t="shared" si="16"/>
        <v>5209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5168</v>
      </c>
      <c r="C141" s="54"/>
      <c r="D141" s="22">
        <v>22</v>
      </c>
      <c r="E141" s="55"/>
      <c r="F141" s="33"/>
      <c r="G141" s="27"/>
      <c r="H141" s="27"/>
      <c r="I141" s="179">
        <f t="shared" si="16"/>
        <v>5168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5128</v>
      </c>
      <c r="C142" s="54"/>
      <c r="D142" s="22">
        <v>23</v>
      </c>
      <c r="E142" s="55"/>
      <c r="F142" s="33"/>
      <c r="G142" s="27"/>
      <c r="H142" s="27"/>
      <c r="I142" s="179">
        <f t="shared" si="16"/>
        <v>5128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5088</v>
      </c>
      <c r="C143" s="54"/>
      <c r="D143" s="22">
        <v>24</v>
      </c>
      <c r="E143" s="55"/>
      <c r="F143" s="33"/>
      <c r="G143" s="27"/>
      <c r="H143" s="27"/>
      <c r="I143" s="179">
        <f t="shared" si="16"/>
        <v>5088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5049</v>
      </c>
      <c r="C144" s="54"/>
      <c r="D144" s="22">
        <v>25</v>
      </c>
      <c r="E144" s="55"/>
      <c r="F144" s="33"/>
      <c r="G144" s="27"/>
      <c r="H144" s="27"/>
      <c r="I144" s="179">
        <f t="shared" si="16"/>
        <v>5049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5010</v>
      </c>
      <c r="C145" s="54"/>
      <c r="D145" s="22">
        <v>26</v>
      </c>
      <c r="E145" s="55"/>
      <c r="F145" s="33"/>
      <c r="G145" s="27"/>
      <c r="H145" s="27"/>
      <c r="I145" s="179">
        <f t="shared" si="16"/>
        <v>5010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4971</v>
      </c>
      <c r="C146" s="54"/>
      <c r="D146" s="22">
        <v>27</v>
      </c>
      <c r="E146" s="55"/>
      <c r="F146" s="33"/>
      <c r="G146" s="27"/>
      <c r="H146" s="27"/>
      <c r="I146" s="179">
        <f t="shared" si="16"/>
        <v>4971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4932</v>
      </c>
      <c r="C147" s="54"/>
      <c r="D147" s="22">
        <v>28</v>
      </c>
      <c r="E147" s="55"/>
      <c r="F147" s="33"/>
      <c r="G147" s="27"/>
      <c r="H147" s="27"/>
      <c r="I147" s="179">
        <f t="shared" si="16"/>
        <v>4932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4894</v>
      </c>
      <c r="C148" s="54"/>
      <c r="D148" s="22">
        <v>29</v>
      </c>
      <c r="E148" s="55"/>
      <c r="F148" s="33"/>
      <c r="G148" s="27"/>
      <c r="H148" s="27"/>
      <c r="I148" s="179">
        <f t="shared" si="16"/>
        <v>4894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4856</v>
      </c>
      <c r="C149" s="54"/>
      <c r="D149" s="22">
        <v>30</v>
      </c>
      <c r="E149" s="55"/>
      <c r="F149" s="33"/>
      <c r="G149" s="27"/>
      <c r="H149" s="27"/>
      <c r="I149" s="179">
        <f t="shared" si="16"/>
        <v>4856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4819</v>
      </c>
      <c r="C150" s="54"/>
      <c r="D150" s="22">
        <v>31</v>
      </c>
      <c r="E150" s="55"/>
      <c r="F150" s="33"/>
      <c r="G150" s="27"/>
      <c r="H150" s="27"/>
      <c r="I150" s="179">
        <f t="shared" si="16"/>
        <v>4819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4781</v>
      </c>
      <c r="C151" s="54"/>
      <c r="D151" s="22">
        <v>32</v>
      </c>
      <c r="E151" s="55"/>
      <c r="F151" s="33"/>
      <c r="G151" s="27"/>
      <c r="H151" s="27"/>
      <c r="I151" s="179">
        <f t="shared" si="16"/>
        <v>4781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4744</v>
      </c>
      <c r="C152" s="54"/>
      <c r="D152" s="22">
        <v>33</v>
      </c>
      <c r="E152" s="55"/>
      <c r="F152" s="33"/>
      <c r="G152" s="27"/>
      <c r="H152" s="27"/>
      <c r="I152" s="179">
        <f t="shared" si="16"/>
        <v>4744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4707</v>
      </c>
      <c r="C153" s="54"/>
      <c r="D153" s="22">
        <v>34</v>
      </c>
      <c r="E153" s="55"/>
      <c r="F153" s="33"/>
      <c r="G153" s="27"/>
      <c r="H153" s="27"/>
      <c r="I153" s="179">
        <f t="shared" si="16"/>
        <v>4707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4671</v>
      </c>
      <c r="C154" s="54"/>
      <c r="D154" s="22">
        <v>35</v>
      </c>
      <c r="E154" s="55"/>
      <c r="F154" s="33"/>
      <c r="G154" s="27"/>
      <c r="H154" s="27"/>
      <c r="I154" s="179">
        <f t="shared" si="16"/>
        <v>4671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4635</v>
      </c>
      <c r="C155" s="54"/>
      <c r="D155" s="22">
        <v>36</v>
      </c>
      <c r="E155" s="55"/>
      <c r="F155" s="33"/>
      <c r="G155" s="27"/>
      <c r="H155" s="27"/>
      <c r="I155" s="179">
        <f t="shared" si="16"/>
        <v>4635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4599</v>
      </c>
      <c r="C156" s="54"/>
      <c r="D156" s="22">
        <v>37</v>
      </c>
      <c r="E156" s="55"/>
      <c r="F156" s="33"/>
      <c r="G156" s="27"/>
      <c r="H156" s="27"/>
      <c r="I156" s="179">
        <f t="shared" si="16"/>
        <v>4599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4563</v>
      </c>
      <c r="C157" s="54"/>
      <c r="D157" s="22">
        <v>38</v>
      </c>
      <c r="E157" s="55"/>
      <c r="F157" s="33"/>
      <c r="G157" s="27"/>
      <c r="H157" s="27"/>
      <c r="I157" s="179">
        <f t="shared" si="16"/>
        <v>4563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4528</v>
      </c>
      <c r="C158" s="54"/>
      <c r="D158" s="22">
        <v>39</v>
      </c>
      <c r="E158" s="55"/>
      <c r="F158" s="33"/>
      <c r="G158" s="27"/>
      <c r="H158" s="27"/>
      <c r="I158" s="179">
        <f t="shared" si="16"/>
        <v>4528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4493</v>
      </c>
      <c r="C159" s="54"/>
      <c r="D159" s="22">
        <v>40</v>
      </c>
      <c r="E159" s="55"/>
      <c r="F159" s="33"/>
      <c r="G159" s="27"/>
      <c r="H159" s="27"/>
      <c r="I159" s="179">
        <f t="shared" si="16"/>
        <v>4493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4458</v>
      </c>
      <c r="C160" s="195"/>
      <c r="D160" s="35">
        <v>41</v>
      </c>
      <c r="E160" s="56"/>
      <c r="F160" s="36"/>
      <c r="G160" s="11"/>
      <c r="H160" s="11"/>
      <c r="I160" s="189">
        <f t="shared" si="16"/>
        <v>4458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4423</v>
      </c>
      <c r="C161" s="195"/>
      <c r="D161" s="35">
        <v>42</v>
      </c>
      <c r="E161" s="56"/>
      <c r="F161" s="36"/>
      <c r="G161" s="11"/>
      <c r="H161" s="11"/>
      <c r="I161" s="189">
        <f t="shared" si="16"/>
        <v>4423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0.45313249969574948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0.40145401987368062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0.40290790248908104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0.40333710190907296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0.40418873116832638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0.40487724103316081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0.40528408328801291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0.40662237944465229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0.40821814654720551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0.41033813473621711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0.41264391217616186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0.41568232796943405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0.42131994358523167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0.42981165552589312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0.45313249969574948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6372</v>
      </c>
      <c r="C165" s="193">
        <f t="shared" ref="C165:C184" si="23">LN(B165-$F$168)</f>
        <v>7.2943772992888212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6230</v>
      </c>
      <c r="J165" s="180">
        <f t="shared" ref="J165:J184" si="25">ABS(B165-I165)/B165*100</f>
        <v>2.2284996861268049</v>
      </c>
      <c r="K165" s="179">
        <f t="shared" ref="K165:K184" si="26">(B165-I165)^2/1000</f>
        <v>20.164000000000001</v>
      </c>
      <c r="M165" s="199">
        <f t="shared" ref="M165:M184" si="27">LN($B165-O$168)</f>
        <v>8.7596686710299387</v>
      </c>
      <c r="N165" s="27"/>
      <c r="O165" s="27"/>
      <c r="P165" s="27"/>
      <c r="Q165" s="179">
        <f t="shared" ref="Q165:Q184" si="28">ROUND(O$172*(1+O$173)^$D165+O$168,$G$1)</f>
        <v>6086</v>
      </c>
      <c r="R165" s="179">
        <f t="shared" ref="R165:R184" si="29">($B165-Q165)^2/1000</f>
        <v>81.796000000000006</v>
      </c>
      <c r="T165" s="199">
        <f t="shared" ref="T165:T184" si="30">LN($B165-V$168)</f>
        <v>8.5889555576431285</v>
      </c>
      <c r="U165" s="27"/>
      <c r="V165" s="27"/>
      <c r="W165" s="27"/>
      <c r="X165" s="179">
        <f t="shared" ref="X165:X184" si="31">ROUND(V$172*(1+V$173)^$D165+V$168,$G$1)</f>
        <v>6086</v>
      </c>
      <c r="Y165" s="179">
        <f t="shared" ref="Y165:Y184" si="32">($B165-X165)^2/1000</f>
        <v>81.796000000000006</v>
      </c>
      <c r="AA165" s="199">
        <f t="shared" ref="AA165:AA184" si="33">LN($B165-AC$168)</f>
        <v>8.5265492863402628</v>
      </c>
      <c r="AB165" s="27"/>
      <c r="AC165" s="27"/>
      <c r="AD165" s="27"/>
      <c r="AE165" s="179">
        <f t="shared" ref="AE165:AE184" si="34">ROUND(AC$172*(1+AC$173)^$D165+AC$168,$G$1)</f>
        <v>6086</v>
      </c>
      <c r="AF165" s="179">
        <f t="shared" ref="AF165:AF184" si="35">($B165-AE165)^2/1000</f>
        <v>81.796000000000006</v>
      </c>
      <c r="AH165" s="199">
        <f t="shared" ref="AH165:AH184" si="36">LN($B165-AJ$168)</f>
        <v>8.4599877176454576</v>
      </c>
      <c r="AI165" s="27"/>
      <c r="AJ165" s="27"/>
      <c r="AK165" s="27"/>
      <c r="AL165" s="179">
        <f t="shared" ref="AL165:AL184" si="37">ROUND(AJ$172*(1+AJ$173)^$D165+AJ$168,$G$1)</f>
        <v>6086</v>
      </c>
      <c r="AM165" s="179">
        <f t="shared" ref="AM165:AM184" si="38">($B165-AL165)^2/1000</f>
        <v>81.796000000000006</v>
      </c>
      <c r="AO165" s="199">
        <f t="shared" ref="AO165:AO184" si="39">LN($B165-AQ$168)</f>
        <v>8.388677769180811</v>
      </c>
      <c r="AP165" s="27"/>
      <c r="AQ165" s="27"/>
      <c r="AR165" s="27"/>
      <c r="AS165" s="179">
        <f t="shared" ref="AS165:AS184" si="40">ROUND(AQ$172*(1+AQ$173)^$D165+AQ$168,$G$1)</f>
        <v>6087</v>
      </c>
      <c r="AT165" s="179">
        <f t="shared" ref="AT165:AT184" si="41">($B165-AS165)^2/1000</f>
        <v>81.224999999999994</v>
      </c>
      <c r="AV165" s="199">
        <f t="shared" ref="AV165:AV184" si="42">LN($B165-AX$168)</f>
        <v>8.3118895582303587</v>
      </c>
      <c r="AW165" s="27"/>
      <c r="AX165" s="27"/>
      <c r="AY165" s="27"/>
      <c r="AZ165" s="179">
        <f t="shared" ref="AZ165:AZ184" si="43">ROUND(AX$172*(1+AX$173)^$D165+AX$168,$G$1)</f>
        <v>6087</v>
      </c>
      <c r="BA165" s="179">
        <f t="shared" ref="BA165:BA184" si="44">($B165-AZ165)^2/1000</f>
        <v>81.224999999999994</v>
      </c>
      <c r="BC165" s="199">
        <f t="shared" ref="BC165:BC184" si="45">LN($B165-BE$168)</f>
        <v>8.2287107987936867</v>
      </c>
      <c r="BD165" s="27"/>
      <c r="BE165" s="27"/>
      <c r="BF165" s="27"/>
      <c r="BG165" s="179">
        <f t="shared" ref="BG165:BG184" si="46">ROUND(BE$172*(1+BE$173)^$D165+BE$168,$G$1)</f>
        <v>6087</v>
      </c>
      <c r="BH165" s="179">
        <f t="shared" ref="BH165:BH184" si="47">($B165-BG165)^2/1000</f>
        <v>81.224999999999994</v>
      </c>
      <c r="BJ165" s="199">
        <f t="shared" ref="BJ165:BJ184" si="48">LN($B165-BL$168)</f>
        <v>8.1379804544521388</v>
      </c>
      <c r="BK165" s="27"/>
      <c r="BL165" s="27"/>
      <c r="BM165" s="27"/>
      <c r="BN165" s="179">
        <f t="shared" ref="BN165:BN184" si="49">ROUND(BL$172*(1+BL$173)^$D165+BL$168,$G$1)</f>
        <v>6088</v>
      </c>
      <c r="BO165" s="179">
        <f t="shared" ref="BO165:BO184" si="50">($B165-BN165)^2/1000</f>
        <v>80.656000000000006</v>
      </c>
      <c r="BQ165" s="199">
        <f t="shared" ref="BQ165:BQ184" si="51">LN($B165-BS$168)</f>
        <v>8.0381891799732035</v>
      </c>
      <c r="BR165" s="27"/>
      <c r="BS165" s="27"/>
      <c r="BT165" s="27"/>
      <c r="BU165" s="179">
        <f t="shared" ref="BU165:BU184" si="52">ROUND(BS$172*(1+BS$173)^$D165+BS$168,$G$1)</f>
        <v>6089</v>
      </c>
      <c r="BV165" s="179">
        <f t="shared" ref="BV165:BV184" si="53">($B165-BU165)^2/1000</f>
        <v>80.088999999999999</v>
      </c>
      <c r="BX165" s="199">
        <f t="shared" ref="BX165:BX184" si="54">LN($B165-BZ$168)</f>
        <v>7.927324360309794</v>
      </c>
      <c r="BY165" s="27"/>
      <c r="BZ165" s="27"/>
      <c r="CA165" s="27"/>
      <c r="CB165" s="179">
        <f t="shared" ref="CB165:CB184" si="55">ROUND(BZ$172*(1+BZ$173)^$D165+BZ$168,$G$1)</f>
        <v>6090</v>
      </c>
      <c r="CC165" s="179">
        <f t="shared" ref="CC165:CC184" si="56">($B165-CB165)^2/1000</f>
        <v>79.524000000000001</v>
      </c>
      <c r="CE165" s="199">
        <f t="shared" ref="CE165:CE184" si="57">LN($B165-CG$168)</f>
        <v>7.8026180634426714</v>
      </c>
      <c r="CF165" s="27"/>
      <c r="CG165" s="27"/>
      <c r="CH165" s="27"/>
      <c r="CI165" s="179">
        <f t="shared" ref="CI165:CI184" si="58">ROUND(CG$172*(1+CG$173)^$D165+CG$168,$G$1)</f>
        <v>6093</v>
      </c>
      <c r="CJ165" s="179">
        <f t="shared" ref="CJ165:CJ184" si="59">($B165-CI165)^2/1000</f>
        <v>77.840999999999994</v>
      </c>
      <c r="CL165" s="199">
        <f t="shared" ref="CL165:CL184" si="60">LN($B165-CN$168)</f>
        <v>7.6601143191739283</v>
      </c>
      <c r="CM165" s="27"/>
      <c r="CN165" s="27"/>
      <c r="CO165" s="27"/>
      <c r="CP165" s="179">
        <f t="shared" ref="CP165:CP184" si="61">ROUND(CN$172*(1+CN$173)^$D165+CN$168,$G$1)</f>
        <v>6099</v>
      </c>
      <c r="CQ165" s="179">
        <f t="shared" ref="CQ165:CQ184" si="62">($B165-CP165)^2/1000</f>
        <v>74.528999999999996</v>
      </c>
      <c r="CS165" s="199">
        <f t="shared" ref="CS165:CS184" si="63">LN($B165-CU$168)</f>
        <v>7.4938738867835593</v>
      </c>
      <c r="CT165" s="27"/>
      <c r="CU165" s="27"/>
      <c r="CV165" s="27"/>
      <c r="CW165" s="179">
        <f t="shared" ref="CW165:CW184" si="64">ROUND(CU$172*(1+CU$173)^$D165+CU$168,$G$1)</f>
        <v>6115</v>
      </c>
      <c r="CX165" s="179">
        <f t="shared" ref="CX165:CX184" si="65">($B165-CW165)^2/1000</f>
        <v>66.049000000000007</v>
      </c>
      <c r="CZ165" s="199">
        <f t="shared" ref="CZ165:CZ184" si="66">LN($B165-DB$168)</f>
        <v>7.2943772992888212</v>
      </c>
      <c r="DA165" s="27"/>
      <c r="DB165" s="27"/>
      <c r="DC165" s="27"/>
      <c r="DD165" s="179">
        <f t="shared" ref="DD165:DD184" si="67">ROUND(DB$172*(1+DB$173)^$D165+DB$168,$G$1)</f>
        <v>6230</v>
      </c>
      <c r="DE165" s="179">
        <f t="shared" ref="DE165:DE184" si="68">($B165-DD165)^2/1000</f>
        <v>20.164000000000001</v>
      </c>
    </row>
    <row r="166" spans="1:109" ht="15" customHeight="1">
      <c r="A166" s="21">
        <f t="shared" si="22"/>
        <v>1995</v>
      </c>
      <c r="B166" s="176">
        <f t="shared" si="22"/>
        <v>6379</v>
      </c>
      <c r="C166" s="193">
        <f t="shared" si="23"/>
        <v>7.2991214627107999</v>
      </c>
      <c r="D166" s="22">
        <v>2</v>
      </c>
      <c r="E166" s="40" t="s">
        <v>34</v>
      </c>
      <c r="G166" s="27"/>
      <c r="H166" s="26"/>
      <c r="I166" s="179">
        <f t="shared" si="24"/>
        <v>6121</v>
      </c>
      <c r="J166" s="180">
        <f t="shared" si="25"/>
        <v>4.0445210848095314</v>
      </c>
      <c r="K166" s="179">
        <f t="shared" si="26"/>
        <v>66.563999999999993</v>
      </c>
      <c r="M166" s="199">
        <f t="shared" si="27"/>
        <v>8.7607666242419562</v>
      </c>
      <c r="N166" s="27"/>
      <c r="O166" s="27"/>
      <c r="P166" s="27"/>
      <c r="Q166" s="179">
        <f t="shared" si="28"/>
        <v>6039</v>
      </c>
      <c r="R166" s="179">
        <f t="shared" si="29"/>
        <v>115.6</v>
      </c>
      <c r="T166" s="199">
        <f t="shared" si="30"/>
        <v>8.590257762273243</v>
      </c>
      <c r="U166" s="27"/>
      <c r="V166" s="27"/>
      <c r="W166" s="27"/>
      <c r="X166" s="179">
        <f t="shared" si="31"/>
        <v>6038</v>
      </c>
      <c r="Y166" s="179">
        <f t="shared" si="32"/>
        <v>116.28100000000001</v>
      </c>
      <c r="AA166" s="199">
        <f t="shared" si="33"/>
        <v>8.5279352879481394</v>
      </c>
      <c r="AB166" s="27"/>
      <c r="AC166" s="27"/>
      <c r="AD166" s="27"/>
      <c r="AE166" s="179">
        <f t="shared" si="34"/>
        <v>6038</v>
      </c>
      <c r="AF166" s="179">
        <f t="shared" si="35"/>
        <v>116.28100000000001</v>
      </c>
      <c r="AH166" s="199">
        <f t="shared" si="36"/>
        <v>8.4614690426438752</v>
      </c>
      <c r="AI166" s="27"/>
      <c r="AJ166" s="27"/>
      <c r="AK166" s="27"/>
      <c r="AL166" s="179">
        <f t="shared" si="37"/>
        <v>6038</v>
      </c>
      <c r="AM166" s="179">
        <f t="shared" si="38"/>
        <v>116.28100000000001</v>
      </c>
      <c r="AO166" s="199">
        <f t="shared" si="39"/>
        <v>8.3902684978425714</v>
      </c>
      <c r="AP166" s="27"/>
      <c r="AQ166" s="27"/>
      <c r="AR166" s="27"/>
      <c r="AS166" s="179">
        <f t="shared" si="40"/>
        <v>6038</v>
      </c>
      <c r="AT166" s="179">
        <f t="shared" si="41"/>
        <v>116.28100000000001</v>
      </c>
      <c r="AV166" s="199">
        <f t="shared" si="42"/>
        <v>8.3136071393175577</v>
      </c>
      <c r="AW166" s="27"/>
      <c r="AX166" s="27"/>
      <c r="AY166" s="27"/>
      <c r="AZ166" s="179">
        <f t="shared" si="43"/>
        <v>6037</v>
      </c>
      <c r="BA166" s="179">
        <f t="shared" si="44"/>
        <v>116.964</v>
      </c>
      <c r="BC166" s="199">
        <f t="shared" si="45"/>
        <v>8.230577217146454</v>
      </c>
      <c r="BD166" s="27"/>
      <c r="BE166" s="27"/>
      <c r="BF166" s="27"/>
      <c r="BG166" s="179">
        <f t="shared" si="46"/>
        <v>6037</v>
      </c>
      <c r="BH166" s="179">
        <f t="shared" si="47"/>
        <v>116.964</v>
      </c>
      <c r="BJ166" s="199">
        <f t="shared" si="48"/>
        <v>8.1400239524629203</v>
      </c>
      <c r="BK166" s="27"/>
      <c r="BL166" s="27"/>
      <c r="BM166" s="27"/>
      <c r="BN166" s="179">
        <f t="shared" si="49"/>
        <v>6037</v>
      </c>
      <c r="BO166" s="179">
        <f t="shared" si="50"/>
        <v>116.964</v>
      </c>
      <c r="BQ166" s="199">
        <f t="shared" si="51"/>
        <v>8.0404468813031098</v>
      </c>
      <c r="BR166" s="27"/>
      <c r="BS166" s="27"/>
      <c r="BT166" s="27"/>
      <c r="BU166" s="179">
        <f t="shared" si="52"/>
        <v>6037</v>
      </c>
      <c r="BV166" s="179">
        <f t="shared" si="53"/>
        <v>116.964</v>
      </c>
      <c r="BX166" s="199">
        <f t="shared" si="54"/>
        <v>7.9298464297425033</v>
      </c>
      <c r="BY166" s="27"/>
      <c r="BZ166" s="27"/>
      <c r="CA166" s="27"/>
      <c r="CB166" s="179">
        <f t="shared" si="55"/>
        <v>6037</v>
      </c>
      <c r="CC166" s="179">
        <f t="shared" si="56"/>
        <v>116.964</v>
      </c>
      <c r="CE166" s="199">
        <f t="shared" si="57"/>
        <v>7.8054746252708567</v>
      </c>
      <c r="CF166" s="27"/>
      <c r="CG166" s="27"/>
      <c r="CH166" s="27"/>
      <c r="CI166" s="179">
        <f t="shared" si="58"/>
        <v>6037</v>
      </c>
      <c r="CJ166" s="179">
        <f t="shared" si="59"/>
        <v>116.964</v>
      </c>
      <c r="CL166" s="199">
        <f t="shared" si="60"/>
        <v>7.6634076648934792</v>
      </c>
      <c r="CM166" s="27"/>
      <c r="CN166" s="27"/>
      <c r="CO166" s="27"/>
      <c r="CP166" s="179">
        <f t="shared" si="61"/>
        <v>6040</v>
      </c>
      <c r="CQ166" s="179">
        <f t="shared" si="62"/>
        <v>114.92100000000001</v>
      </c>
      <c r="CS166" s="199">
        <f t="shared" si="63"/>
        <v>7.4977617006225685</v>
      </c>
      <c r="CT166" s="27"/>
      <c r="CU166" s="27"/>
      <c r="CV166" s="27"/>
      <c r="CW166" s="179">
        <f t="shared" si="64"/>
        <v>6047</v>
      </c>
      <c r="CX166" s="179">
        <f t="shared" si="65"/>
        <v>110.224</v>
      </c>
      <c r="CZ166" s="199">
        <f t="shared" si="66"/>
        <v>7.2991214627107999</v>
      </c>
      <c r="DA166" s="27"/>
      <c r="DB166" s="27"/>
      <c r="DC166" s="27"/>
      <c r="DD166" s="179">
        <f t="shared" si="67"/>
        <v>6121</v>
      </c>
      <c r="DE166" s="179">
        <f t="shared" si="68"/>
        <v>66.563999999999993</v>
      </c>
    </row>
    <row r="167" spans="1:109" ht="15" customHeight="1">
      <c r="A167" s="21">
        <f t="shared" si="22"/>
        <v>1996</v>
      </c>
      <c r="B167" s="176">
        <f t="shared" si="22"/>
        <v>6091</v>
      </c>
      <c r="C167" s="193">
        <f t="shared" si="23"/>
        <v>7.0825485693552999</v>
      </c>
      <c r="D167" s="22">
        <v>3</v>
      </c>
      <c r="E167" s="2" t="s">
        <v>24</v>
      </c>
      <c r="H167" s="26"/>
      <c r="I167" s="179">
        <f t="shared" si="24"/>
        <v>6020</v>
      </c>
      <c r="J167" s="180">
        <f t="shared" si="25"/>
        <v>1.1656542439665079</v>
      </c>
      <c r="K167" s="179">
        <f t="shared" si="26"/>
        <v>5.0410000000000004</v>
      </c>
      <c r="M167" s="199">
        <f t="shared" si="27"/>
        <v>8.7145675508364846</v>
      </c>
      <c r="N167" s="27"/>
      <c r="O167" s="27"/>
      <c r="P167" s="27"/>
      <c r="Q167" s="179">
        <f t="shared" si="28"/>
        <v>5992</v>
      </c>
      <c r="R167" s="179">
        <f t="shared" si="29"/>
        <v>9.8010000000000002</v>
      </c>
      <c r="T167" s="199">
        <f t="shared" si="30"/>
        <v>8.5352295539023366</v>
      </c>
      <c r="U167" s="27"/>
      <c r="V167" s="27"/>
      <c r="W167" s="27"/>
      <c r="X167" s="179">
        <f t="shared" si="31"/>
        <v>5991</v>
      </c>
      <c r="Y167" s="179">
        <f t="shared" si="32"/>
        <v>10</v>
      </c>
      <c r="AA167" s="199">
        <f t="shared" si="33"/>
        <v>8.4692626576586871</v>
      </c>
      <c r="AB167" s="27"/>
      <c r="AC167" s="27"/>
      <c r="AD167" s="27"/>
      <c r="AE167" s="179">
        <f t="shared" si="34"/>
        <v>5990</v>
      </c>
      <c r="AF167" s="179">
        <f t="shared" si="35"/>
        <v>10.201000000000001</v>
      </c>
      <c r="AH167" s="199">
        <f t="shared" si="36"/>
        <v>8.3986348552921015</v>
      </c>
      <c r="AI167" s="27"/>
      <c r="AJ167" s="27"/>
      <c r="AK167" s="27"/>
      <c r="AL167" s="179">
        <f t="shared" si="37"/>
        <v>5990</v>
      </c>
      <c r="AM167" s="179">
        <f t="shared" si="38"/>
        <v>10.201000000000001</v>
      </c>
      <c r="AO167" s="199">
        <f t="shared" si="39"/>
        <v>8.3226370969539403</v>
      </c>
      <c r="AP167" s="27"/>
      <c r="AQ167" s="27"/>
      <c r="AR167" s="27"/>
      <c r="AS167" s="179">
        <f t="shared" si="40"/>
        <v>5989</v>
      </c>
      <c r="AT167" s="179">
        <f t="shared" si="41"/>
        <v>10.404</v>
      </c>
      <c r="AV167" s="199">
        <f t="shared" si="42"/>
        <v>8.2403851155163341</v>
      </c>
      <c r="AW167" s="27"/>
      <c r="AX167" s="27"/>
      <c r="AY167" s="27"/>
      <c r="AZ167" s="179">
        <f t="shared" si="43"/>
        <v>5989</v>
      </c>
      <c r="BA167" s="179">
        <f t="shared" si="44"/>
        <v>10.404</v>
      </c>
      <c r="BC167" s="199">
        <f t="shared" si="45"/>
        <v>8.1507564702755513</v>
      </c>
      <c r="BD167" s="27"/>
      <c r="BE167" s="27"/>
      <c r="BF167" s="27"/>
      <c r="BG167" s="179">
        <f t="shared" si="46"/>
        <v>5988</v>
      </c>
      <c r="BH167" s="179">
        <f t="shared" si="47"/>
        <v>10.609</v>
      </c>
      <c r="BJ167" s="199">
        <f t="shared" si="48"/>
        <v>8.052296499538647</v>
      </c>
      <c r="BK167" s="27"/>
      <c r="BL167" s="27"/>
      <c r="BM167" s="27"/>
      <c r="BN167" s="179">
        <f t="shared" si="49"/>
        <v>5987</v>
      </c>
      <c r="BO167" s="179">
        <f t="shared" si="50"/>
        <v>10.816000000000001</v>
      </c>
      <c r="BQ167" s="199">
        <f t="shared" si="51"/>
        <v>7.943072717277933</v>
      </c>
      <c r="BR167" s="27"/>
      <c r="BS167" s="27"/>
      <c r="BT167" s="27"/>
      <c r="BU167" s="179">
        <f t="shared" si="52"/>
        <v>5986</v>
      </c>
      <c r="BV167" s="179">
        <f t="shared" si="53"/>
        <v>11.025</v>
      </c>
      <c r="BX167" s="199">
        <f t="shared" si="54"/>
        <v>7.8204395152621808</v>
      </c>
      <c r="BY167" s="27"/>
      <c r="BZ167" s="27"/>
      <c r="CA167" s="27"/>
      <c r="CB167" s="179">
        <f t="shared" si="55"/>
        <v>5984</v>
      </c>
      <c r="CC167" s="179">
        <f t="shared" si="56"/>
        <v>11.449</v>
      </c>
      <c r="CE167" s="199">
        <f t="shared" si="57"/>
        <v>7.6806374275609359</v>
      </c>
      <c r="CF167" s="27"/>
      <c r="CG167" s="27"/>
      <c r="CH167" s="27"/>
      <c r="CI167" s="179">
        <f t="shared" si="58"/>
        <v>5983</v>
      </c>
      <c r="CJ167" s="179">
        <f t="shared" si="59"/>
        <v>11.664</v>
      </c>
      <c r="CL167" s="199">
        <f t="shared" si="60"/>
        <v>7.5180641812330782</v>
      </c>
      <c r="CM167" s="27"/>
      <c r="CN167" s="27"/>
      <c r="CO167" s="27"/>
      <c r="CP167" s="179">
        <f t="shared" si="61"/>
        <v>5982</v>
      </c>
      <c r="CQ167" s="179">
        <f t="shared" si="62"/>
        <v>11.881</v>
      </c>
      <c r="CS167" s="199">
        <f t="shared" si="63"/>
        <v>7.3238305662023171</v>
      </c>
      <c r="CT167" s="27"/>
      <c r="CU167" s="27"/>
      <c r="CV167" s="27"/>
      <c r="CW167" s="179">
        <f t="shared" si="64"/>
        <v>5983</v>
      </c>
      <c r="CX167" s="179">
        <f t="shared" si="65"/>
        <v>11.664</v>
      </c>
      <c r="CZ167" s="199">
        <f t="shared" si="66"/>
        <v>7.0825485693552999</v>
      </c>
      <c r="DA167" s="27"/>
      <c r="DB167" s="27"/>
      <c r="DC167" s="27"/>
      <c r="DD167" s="179">
        <f t="shared" si="67"/>
        <v>6020</v>
      </c>
      <c r="DE167" s="179">
        <f t="shared" si="68"/>
        <v>5.0410000000000004</v>
      </c>
    </row>
    <row r="168" spans="1:109" ht="15" customHeight="1">
      <c r="A168" s="21">
        <f t="shared" si="22"/>
        <v>1997</v>
      </c>
      <c r="B168" s="176">
        <f t="shared" si="22"/>
        <v>5820</v>
      </c>
      <c r="C168" s="193">
        <f t="shared" si="23"/>
        <v>6.8243736700430864</v>
      </c>
      <c r="D168" s="22">
        <v>4</v>
      </c>
      <c r="E168" s="5" t="s">
        <v>35</v>
      </c>
      <c r="F168" s="214">
        <v>4900</v>
      </c>
      <c r="H168" s="26"/>
      <c r="I168" s="179">
        <f t="shared" si="24"/>
        <v>5928</v>
      </c>
      <c r="J168" s="180">
        <f t="shared" si="25"/>
        <v>1.8556701030927836</v>
      </c>
      <c r="K168" s="179">
        <f t="shared" si="26"/>
        <v>11.664</v>
      </c>
      <c r="M168" s="199">
        <f t="shared" si="27"/>
        <v>8.6690555407254841</v>
      </c>
      <c r="N168" s="29" t="s">
        <v>35</v>
      </c>
      <c r="O168" s="27">
        <v>0</v>
      </c>
      <c r="P168" s="27"/>
      <c r="Q168" s="179">
        <f t="shared" si="28"/>
        <v>5946</v>
      </c>
      <c r="R168" s="179">
        <f t="shared" si="29"/>
        <v>15.875999999999999</v>
      </c>
      <c r="T168" s="199">
        <f t="shared" si="30"/>
        <v>8.4805292070446452</v>
      </c>
      <c r="U168" s="29" t="s">
        <v>35</v>
      </c>
      <c r="V168" s="85">
        <f>10^U188</f>
        <v>1000</v>
      </c>
      <c r="W168" s="27"/>
      <c r="X168" s="179">
        <f t="shared" si="31"/>
        <v>5944</v>
      </c>
      <c r="Y168" s="179">
        <f t="shared" si="32"/>
        <v>15.375999999999999</v>
      </c>
      <c r="AA168" s="199">
        <f t="shared" si="33"/>
        <v>8.4107209469057214</v>
      </c>
      <c r="AB168" s="29" t="s">
        <v>35</v>
      </c>
      <c r="AC168" s="85">
        <f>V168+AB189</f>
        <v>1325</v>
      </c>
      <c r="AD168" s="27"/>
      <c r="AE168" s="179">
        <f t="shared" si="34"/>
        <v>5943</v>
      </c>
      <c r="AF168" s="179">
        <f t="shared" si="35"/>
        <v>15.129</v>
      </c>
      <c r="AH168" s="199">
        <f t="shared" si="36"/>
        <v>8.3356713147928474</v>
      </c>
      <c r="AI168" s="29" t="s">
        <v>35</v>
      </c>
      <c r="AJ168" s="85">
        <f>AC168+AI189</f>
        <v>1650</v>
      </c>
      <c r="AK168" s="27"/>
      <c r="AL168" s="179">
        <f t="shared" si="37"/>
        <v>5942</v>
      </c>
      <c r="AM168" s="179">
        <f t="shared" si="38"/>
        <v>14.884</v>
      </c>
      <c r="AO168" s="199">
        <f t="shared" si="39"/>
        <v>8.2545288819397449</v>
      </c>
      <c r="AP168" s="29" t="s">
        <v>35</v>
      </c>
      <c r="AQ168" s="85">
        <f>AJ168+AP189</f>
        <v>1975</v>
      </c>
      <c r="AR168" s="27"/>
      <c r="AS168" s="179">
        <f t="shared" si="40"/>
        <v>5941</v>
      </c>
      <c r="AT168" s="179">
        <f t="shared" si="41"/>
        <v>14.641</v>
      </c>
      <c r="AV168" s="199">
        <f t="shared" si="42"/>
        <v>8.1662162685921427</v>
      </c>
      <c r="AW168" s="29" t="s">
        <v>35</v>
      </c>
      <c r="AX168" s="85">
        <f>AQ168+AW189</f>
        <v>2300</v>
      </c>
      <c r="AY168" s="27"/>
      <c r="AZ168" s="179">
        <f t="shared" si="43"/>
        <v>5940</v>
      </c>
      <c r="BA168" s="179">
        <f t="shared" si="44"/>
        <v>14.4</v>
      </c>
      <c r="BC168" s="199">
        <f t="shared" si="45"/>
        <v>8.069342366811636</v>
      </c>
      <c r="BD168" s="29" t="s">
        <v>35</v>
      </c>
      <c r="BE168" s="85">
        <f>AX168+BD189</f>
        <v>2625</v>
      </c>
      <c r="BF168" s="27"/>
      <c r="BG168" s="179">
        <f t="shared" si="46"/>
        <v>5939</v>
      </c>
      <c r="BH168" s="179">
        <f t="shared" si="47"/>
        <v>14.161</v>
      </c>
      <c r="BJ168" s="199">
        <f t="shared" si="48"/>
        <v>7.9620673087536664</v>
      </c>
      <c r="BK168" s="29" t="s">
        <v>35</v>
      </c>
      <c r="BL168" s="85">
        <f>BE168+BK189</f>
        <v>2950</v>
      </c>
      <c r="BM168" s="27"/>
      <c r="BN168" s="179">
        <f t="shared" si="49"/>
        <v>5938</v>
      </c>
      <c r="BO168" s="179">
        <f t="shared" si="50"/>
        <v>13.923999999999999</v>
      </c>
      <c r="BQ168" s="199">
        <f t="shared" si="51"/>
        <v>7.841885928984623</v>
      </c>
      <c r="BR168" s="29" t="s">
        <v>35</v>
      </c>
      <c r="BS168" s="85">
        <f>BL168+BR189</f>
        <v>3275</v>
      </c>
      <c r="BT168" s="27"/>
      <c r="BU168" s="179">
        <f t="shared" si="52"/>
        <v>5936</v>
      </c>
      <c r="BV168" s="179">
        <f t="shared" si="53"/>
        <v>13.456</v>
      </c>
      <c r="BX168" s="199">
        <f t="shared" si="54"/>
        <v>7.7052624748663252</v>
      </c>
      <c r="BY168" s="29" t="s">
        <v>35</v>
      </c>
      <c r="BZ168" s="85">
        <f>BS168+BY189</f>
        <v>3600</v>
      </c>
      <c r="CA168" s="27"/>
      <c r="CB168" s="179">
        <f t="shared" si="55"/>
        <v>5933</v>
      </c>
      <c r="CC168" s="179">
        <f t="shared" si="56"/>
        <v>12.769</v>
      </c>
      <c r="CE168" s="199">
        <f t="shared" si="57"/>
        <v>7.5469741175165268</v>
      </c>
      <c r="CF168" s="29" t="s">
        <v>35</v>
      </c>
      <c r="CG168" s="85">
        <f>BZ168+CF189</f>
        <v>3925</v>
      </c>
      <c r="CH168" s="27"/>
      <c r="CI168" s="179">
        <f t="shared" si="58"/>
        <v>5930</v>
      </c>
      <c r="CJ168" s="179">
        <f t="shared" si="59"/>
        <v>12.1</v>
      </c>
      <c r="CL168" s="199">
        <f t="shared" si="60"/>
        <v>7.3588308983423536</v>
      </c>
      <c r="CM168" s="29" t="s">
        <v>35</v>
      </c>
      <c r="CN168" s="85">
        <f>CG168+CM189</f>
        <v>4250</v>
      </c>
      <c r="CO168" s="27"/>
      <c r="CP168" s="179">
        <f t="shared" si="61"/>
        <v>5926</v>
      </c>
      <c r="CQ168" s="179">
        <f t="shared" si="62"/>
        <v>11.236000000000001</v>
      </c>
      <c r="CS168" s="199">
        <f t="shared" si="63"/>
        <v>7.1268908088988079</v>
      </c>
      <c r="CT168" s="29" t="s">
        <v>35</v>
      </c>
      <c r="CU168" s="85">
        <f>CN168+CT189</f>
        <v>4575</v>
      </c>
      <c r="CV168" s="27"/>
      <c r="CW168" s="179">
        <f t="shared" si="64"/>
        <v>5920</v>
      </c>
      <c r="CX168" s="179">
        <f t="shared" si="65"/>
        <v>10</v>
      </c>
      <c r="CZ168" s="199">
        <f t="shared" si="66"/>
        <v>6.8243736700430864</v>
      </c>
      <c r="DA168" s="29" t="s">
        <v>35</v>
      </c>
      <c r="DB168" s="85">
        <f>CU168+DA189</f>
        <v>4900</v>
      </c>
      <c r="DC168" s="27"/>
      <c r="DD168" s="179">
        <f t="shared" si="67"/>
        <v>5928</v>
      </c>
      <c r="DE168" s="179">
        <f t="shared" si="68"/>
        <v>11.664</v>
      </c>
    </row>
    <row r="169" spans="1:109" ht="15" customHeight="1">
      <c r="A169" s="21">
        <f t="shared" si="22"/>
        <v>1998</v>
      </c>
      <c r="B169" s="176">
        <f t="shared" si="22"/>
        <v>5800</v>
      </c>
      <c r="C169" s="193">
        <f t="shared" si="23"/>
        <v>6.8023947633243109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7.2792624616846719</v>
      </c>
      <c r="H169" s="26"/>
      <c r="I169" s="179">
        <f t="shared" si="24"/>
        <v>5843</v>
      </c>
      <c r="J169" s="180">
        <f t="shared" si="25"/>
        <v>0.74137931034482762</v>
      </c>
      <c r="K169" s="179">
        <f t="shared" si="26"/>
        <v>1.849</v>
      </c>
      <c r="M169" s="199">
        <f t="shared" si="27"/>
        <v>8.66561319653451</v>
      </c>
      <c r="N169" s="29" t="s">
        <v>25</v>
      </c>
      <c r="O169" s="29" t="s">
        <v>26</v>
      </c>
      <c r="P169" s="44">
        <f>INDEX(LINEST(M165:M184,$D165:$D184),2)</f>
        <v>8.7215332289318255</v>
      </c>
      <c r="Q169" s="179">
        <f t="shared" si="28"/>
        <v>5899</v>
      </c>
      <c r="R169" s="179">
        <f t="shared" si="29"/>
        <v>9.8010000000000002</v>
      </c>
      <c r="T169" s="199">
        <f t="shared" si="30"/>
        <v>8.4763711968959825</v>
      </c>
      <c r="U169" s="29" t="s">
        <v>25</v>
      </c>
      <c r="V169" s="29" t="s">
        <v>26</v>
      </c>
      <c r="W169" s="44">
        <f>INDEX(LINEST(T165:T184,$D165:$D184),2)</f>
        <v>8.5437439389516197</v>
      </c>
      <c r="X169" s="179">
        <f t="shared" si="31"/>
        <v>5897</v>
      </c>
      <c r="Y169" s="179">
        <f t="shared" si="32"/>
        <v>9.4090000000000007</v>
      </c>
      <c r="AA169" s="199">
        <f t="shared" si="33"/>
        <v>8.4062616307089559</v>
      </c>
      <c r="AB169" s="29" t="s">
        <v>25</v>
      </c>
      <c r="AC169" s="29" t="s">
        <v>26</v>
      </c>
      <c r="AD169" s="44">
        <f>INDEX(LINEST(AA165:AA184,$D165:$D184),2)</f>
        <v>8.4784468041916874</v>
      </c>
      <c r="AE169" s="179">
        <f t="shared" si="34"/>
        <v>5896</v>
      </c>
      <c r="AF169" s="179">
        <f t="shared" si="35"/>
        <v>9.2159999999999993</v>
      </c>
      <c r="AH169" s="199">
        <f t="shared" si="36"/>
        <v>8.3308636132247447</v>
      </c>
      <c r="AI169" s="29" t="s">
        <v>25</v>
      </c>
      <c r="AJ169" s="29" t="s">
        <v>26</v>
      </c>
      <c r="AK169" s="44">
        <f>INDEX(LINEST(AH165:AH184,$D165:$D184),2)</f>
        <v>8.4086083494850108</v>
      </c>
      <c r="AL169" s="179">
        <f t="shared" si="37"/>
        <v>5895</v>
      </c>
      <c r="AM169" s="179">
        <f t="shared" si="38"/>
        <v>9.0250000000000004</v>
      </c>
      <c r="AO169" s="199">
        <f t="shared" si="39"/>
        <v>8.2493137462606363</v>
      </c>
      <c r="AP169" s="29" t="s">
        <v>25</v>
      </c>
      <c r="AQ169" s="29" t="s">
        <v>26</v>
      </c>
      <c r="AR169" s="44">
        <f>INDEX(LINEST(AO165:AO184,$D165:$D184),2)</f>
        <v>8.3335560691068036</v>
      </c>
      <c r="AS169" s="179">
        <f t="shared" si="40"/>
        <v>5894</v>
      </c>
      <c r="AT169" s="179">
        <f t="shared" si="41"/>
        <v>8.8360000000000003</v>
      </c>
      <c r="AV169" s="199">
        <f t="shared" si="42"/>
        <v>8.1605182474775049</v>
      </c>
      <c r="AW169" s="29" t="s">
        <v>25</v>
      </c>
      <c r="AX169" s="29" t="s">
        <v>26</v>
      </c>
      <c r="AY169" s="44">
        <f>INDEX(LINEST(AV165:AV184,$D165:$D184),2)</f>
        <v>8.2524592935925636</v>
      </c>
      <c r="AZ169" s="179">
        <f t="shared" si="43"/>
        <v>5893</v>
      </c>
      <c r="BA169" s="179">
        <f t="shared" si="44"/>
        <v>8.6489999999999991</v>
      </c>
      <c r="BC169" s="199">
        <f t="shared" si="45"/>
        <v>8.0630629113267922</v>
      </c>
      <c r="BD169" s="29" t="s">
        <v>25</v>
      </c>
      <c r="BE169" s="29" t="s">
        <v>26</v>
      </c>
      <c r="BF169" s="44">
        <f>INDEX(LINEST(BC165:BC184,$D165:$D184),2)</f>
        <v>8.164277683405496</v>
      </c>
      <c r="BG169" s="179">
        <f t="shared" si="46"/>
        <v>5891</v>
      </c>
      <c r="BH169" s="179">
        <f t="shared" si="47"/>
        <v>8.2810000000000006</v>
      </c>
      <c r="BJ169" s="199">
        <f t="shared" si="48"/>
        <v>7.9550742732626958</v>
      </c>
      <c r="BK169" s="29" t="s">
        <v>25</v>
      </c>
      <c r="BL169" s="29" t="s">
        <v>26</v>
      </c>
      <c r="BM169" s="44">
        <f>INDEX(LINEST(BJ165:BJ184,$D165:$D184),2)</f>
        <v>8.0676893480007816</v>
      </c>
      <c r="BN169" s="179">
        <f t="shared" si="49"/>
        <v>5889</v>
      </c>
      <c r="BO169" s="179">
        <f t="shared" si="50"/>
        <v>7.9210000000000003</v>
      </c>
      <c r="BQ169" s="199">
        <f t="shared" si="51"/>
        <v>7.8339963417094598</v>
      </c>
      <c r="BR169" s="29" t="s">
        <v>25</v>
      </c>
      <c r="BS169" s="29" t="s">
        <v>26</v>
      </c>
      <c r="BT169" s="44">
        <f>INDEX(LINEST(BQ165:BQ184,$D165:$D184),2)</f>
        <v>7.9609919448011972</v>
      </c>
      <c r="BU169" s="179">
        <f t="shared" si="52"/>
        <v>5886</v>
      </c>
      <c r="BV169" s="179">
        <f t="shared" si="53"/>
        <v>7.3959999999999999</v>
      </c>
      <c r="BX169" s="199">
        <f t="shared" si="54"/>
        <v>7.696212639346407</v>
      </c>
      <c r="BY169" s="29" t="s">
        <v>25</v>
      </c>
      <c r="BZ169" s="29" t="s">
        <v>26</v>
      </c>
      <c r="CA169" s="44">
        <f>INDEX(LINEST(BX165:BX184,$D165:$D184),2)</f>
        <v>7.8419771682099553</v>
      </c>
      <c r="CB169" s="179">
        <f t="shared" si="55"/>
        <v>5883</v>
      </c>
      <c r="CC169" s="179">
        <f t="shared" si="56"/>
        <v>6.8890000000000002</v>
      </c>
      <c r="CE169" s="199">
        <f t="shared" si="57"/>
        <v>7.5363639384045111</v>
      </c>
      <c r="CF169" s="29" t="s">
        <v>25</v>
      </c>
      <c r="CG169" s="29" t="s">
        <v>26</v>
      </c>
      <c r="CH169" s="44">
        <f>INDEX(LINEST(CE165:CE184,$D165:$D184),2)</f>
        <v>7.7078294993602494</v>
      </c>
      <c r="CI169" s="179">
        <f t="shared" si="58"/>
        <v>5878</v>
      </c>
      <c r="CJ169" s="179">
        <f t="shared" si="59"/>
        <v>6.0839999999999996</v>
      </c>
      <c r="CL169" s="199">
        <f t="shared" si="60"/>
        <v>7.3460102099132927</v>
      </c>
      <c r="CM169" s="29" t="s">
        <v>25</v>
      </c>
      <c r="CN169" s="29" t="s">
        <v>26</v>
      </c>
      <c r="CO169" s="44">
        <f>INDEX(LINEST(CL165:CL184,$D165:$D184),2)</f>
        <v>7.5554139316325175</v>
      </c>
      <c r="CP169" s="179">
        <f t="shared" si="61"/>
        <v>5872</v>
      </c>
      <c r="CQ169" s="179">
        <f t="shared" si="62"/>
        <v>5.1840000000000002</v>
      </c>
      <c r="CS169" s="199">
        <f t="shared" si="63"/>
        <v>7.110696122978827</v>
      </c>
      <c r="CT169" s="29" t="s">
        <v>25</v>
      </c>
      <c r="CU169" s="29" t="s">
        <v>26</v>
      </c>
      <c r="CV169" s="44">
        <f>INDEX(LINEST(CS165:CS184,$D165:$D184),2)</f>
        <v>7.3848612282332438</v>
      </c>
      <c r="CW169" s="179">
        <f t="shared" si="64"/>
        <v>5861</v>
      </c>
      <c r="CX169" s="179">
        <f t="shared" si="65"/>
        <v>3.7210000000000001</v>
      </c>
      <c r="CZ169" s="199">
        <f t="shared" si="66"/>
        <v>6.8023947633243109</v>
      </c>
      <c r="DA169" s="29" t="s">
        <v>25</v>
      </c>
      <c r="DB169" s="29" t="s">
        <v>26</v>
      </c>
      <c r="DC169" s="44">
        <f>INDEX(LINEST(CZ165:CZ184,$D165:$D184),2)</f>
        <v>7.2792624616846719</v>
      </c>
      <c r="DD169" s="179">
        <f t="shared" si="67"/>
        <v>5843</v>
      </c>
      <c r="DE169" s="179">
        <f t="shared" si="68"/>
        <v>1.849</v>
      </c>
    </row>
    <row r="170" spans="1:109" ht="15" customHeight="1">
      <c r="A170" s="21">
        <f t="shared" si="22"/>
        <v>1999</v>
      </c>
      <c r="B170" s="176">
        <f t="shared" si="22"/>
        <v>5650</v>
      </c>
      <c r="C170" s="193">
        <f t="shared" si="23"/>
        <v>6.620073206530356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-8.6000896198779278E-2</v>
      </c>
      <c r="H170" s="26"/>
      <c r="I170" s="179">
        <f t="shared" si="24"/>
        <v>5765</v>
      </c>
      <c r="J170" s="180">
        <f t="shared" si="25"/>
        <v>2.0353982300884956</v>
      </c>
      <c r="K170" s="179">
        <f t="shared" si="26"/>
        <v>13.225</v>
      </c>
      <c r="M170" s="199">
        <f t="shared" si="27"/>
        <v>8.6394108241404872</v>
      </c>
      <c r="N170" s="29" t="s">
        <v>27</v>
      </c>
      <c r="O170" s="29" t="s">
        <v>28</v>
      </c>
      <c r="P170" s="44">
        <f>INDEX(LINEST(M165:M184,$D165:$D184),1)</f>
        <v>-7.7837466706353773E-3</v>
      </c>
      <c r="Q170" s="179">
        <f t="shared" si="28"/>
        <v>5854</v>
      </c>
      <c r="R170" s="179">
        <f t="shared" si="29"/>
        <v>41.616</v>
      </c>
      <c r="T170" s="199">
        <f t="shared" si="30"/>
        <v>8.4446224985814027</v>
      </c>
      <c r="U170" s="29" t="s">
        <v>27</v>
      </c>
      <c r="V170" s="29" t="s">
        <v>28</v>
      </c>
      <c r="W170" s="44">
        <f>INDEX(LINEST(T165:T184,$D165:$D184),1)</f>
        <v>-9.4594704576953341E-3</v>
      </c>
      <c r="X170" s="179">
        <f t="shared" si="31"/>
        <v>5851</v>
      </c>
      <c r="Y170" s="179">
        <f t="shared" si="32"/>
        <v>40.401000000000003</v>
      </c>
      <c r="AA170" s="199">
        <f t="shared" si="33"/>
        <v>8.3721674193659794</v>
      </c>
      <c r="AB170" s="29" t="s">
        <v>27</v>
      </c>
      <c r="AC170" s="29" t="s">
        <v>28</v>
      </c>
      <c r="AD170" s="44">
        <f>INDEX(LINEST(AA165:AA184,$D165:$D184),1)</f>
        <v>-1.0172361816404364E-2</v>
      </c>
      <c r="AE170" s="179">
        <f t="shared" si="34"/>
        <v>5850</v>
      </c>
      <c r="AF170" s="179">
        <f t="shared" si="35"/>
        <v>40</v>
      </c>
      <c r="AH170" s="199">
        <f t="shared" si="36"/>
        <v>8.2940496401020276</v>
      </c>
      <c r="AI170" s="29" t="s">
        <v>27</v>
      </c>
      <c r="AJ170" s="29" t="s">
        <v>28</v>
      </c>
      <c r="AK170" s="44">
        <f>INDEX(LINEST(AH165:AH184,$D165:$D184),1)</f>
        <v>-1.1002476365798498E-2</v>
      </c>
      <c r="AL170" s="179">
        <f t="shared" si="37"/>
        <v>5849</v>
      </c>
      <c r="AM170" s="179">
        <f t="shared" si="38"/>
        <v>39.600999999999999</v>
      </c>
      <c r="AO170" s="199">
        <f t="shared" si="39"/>
        <v>8.209308411646937</v>
      </c>
      <c r="AP170" s="29" t="s">
        <v>27</v>
      </c>
      <c r="AQ170" s="29" t="s">
        <v>28</v>
      </c>
      <c r="AR170" s="44">
        <f>INDEX(LINEST(AO165:AO184,$D165:$D184),1)</f>
        <v>-1.1981644543320125E-2</v>
      </c>
      <c r="AS170" s="179">
        <f t="shared" si="40"/>
        <v>5848</v>
      </c>
      <c r="AT170" s="179">
        <f t="shared" si="41"/>
        <v>39.204000000000001</v>
      </c>
      <c r="AV170" s="199">
        <f t="shared" si="42"/>
        <v>8.1167156248191112</v>
      </c>
      <c r="AW170" s="29" t="s">
        <v>27</v>
      </c>
      <c r="AX170" s="29" t="s">
        <v>28</v>
      </c>
      <c r="AY170" s="44">
        <f>INDEX(LINEST(AV165:AV184,$D165:$D184),1)</f>
        <v>-1.3154525998163923E-2</v>
      </c>
      <c r="AZ170" s="179">
        <f t="shared" si="43"/>
        <v>5846</v>
      </c>
      <c r="BA170" s="179">
        <f t="shared" si="44"/>
        <v>38.415999999999997</v>
      </c>
      <c r="BC170" s="199">
        <f t="shared" si="45"/>
        <v>8.0146663704649423</v>
      </c>
      <c r="BD170" s="29" t="s">
        <v>27</v>
      </c>
      <c r="BE170" s="29" t="s">
        <v>28</v>
      </c>
      <c r="BF170" s="44">
        <f>INDEX(LINEST(BC165:BC184,$D165:$D184),1)</f>
        <v>-1.4585906411726787E-2</v>
      </c>
      <c r="BG170" s="179">
        <f t="shared" si="46"/>
        <v>5844</v>
      </c>
      <c r="BH170" s="179">
        <f t="shared" si="47"/>
        <v>37.636000000000003</v>
      </c>
      <c r="BJ170" s="199">
        <f t="shared" si="48"/>
        <v>7.90100705199242</v>
      </c>
      <c r="BK170" s="29" t="s">
        <v>27</v>
      </c>
      <c r="BL170" s="29" t="s">
        <v>28</v>
      </c>
      <c r="BM170" s="44">
        <f>INDEX(LINEST(BJ165:BJ184,$D165:$D184),1)</f>
        <v>-1.6373719070977105E-2</v>
      </c>
      <c r="BN170" s="179">
        <f t="shared" si="49"/>
        <v>5841</v>
      </c>
      <c r="BO170" s="179">
        <f t="shared" si="50"/>
        <v>36.481000000000002</v>
      </c>
      <c r="BQ170" s="199">
        <f t="shared" si="51"/>
        <v>7.7727527164687418</v>
      </c>
      <c r="BR170" s="29" t="s">
        <v>27</v>
      </c>
      <c r="BS170" s="29" t="s">
        <v>28</v>
      </c>
      <c r="BT170" s="44">
        <f>INDEX(LINEST(BQ165:BQ184,$D165:$D184),1)</f>
        <v>-1.8673961848086288E-2</v>
      </c>
      <c r="BU170" s="179">
        <f t="shared" si="52"/>
        <v>5838</v>
      </c>
      <c r="BV170" s="179">
        <f t="shared" si="53"/>
        <v>35.344000000000001</v>
      </c>
      <c r="BX170" s="199">
        <f t="shared" si="54"/>
        <v>7.6255950721324535</v>
      </c>
      <c r="BY170" s="29" t="s">
        <v>27</v>
      </c>
      <c r="BZ170" s="29" t="s">
        <v>28</v>
      </c>
      <c r="CA170" s="44">
        <f>INDEX(LINEST(BX165:BX184,$D165:$D184),1)</f>
        <v>-2.1752941626058602E-2</v>
      </c>
      <c r="CB170" s="179">
        <f t="shared" si="55"/>
        <v>5834</v>
      </c>
      <c r="CC170" s="179">
        <f t="shared" si="56"/>
        <v>33.856000000000002</v>
      </c>
      <c r="CE170" s="199">
        <f t="shared" si="57"/>
        <v>7.4529823294654598</v>
      </c>
      <c r="CF170" s="29" t="s">
        <v>27</v>
      </c>
      <c r="CG170" s="29" t="s">
        <v>28</v>
      </c>
      <c r="CH170" s="44">
        <f>INDEX(LINEST(CE165:CE184,$D165:$D184),1)</f>
        <v>-2.6111599905408928E-2</v>
      </c>
      <c r="CI170" s="179">
        <f t="shared" si="58"/>
        <v>5828</v>
      </c>
      <c r="CJ170" s="179">
        <f t="shared" si="59"/>
        <v>31.684000000000001</v>
      </c>
      <c r="CL170" s="199">
        <f t="shared" si="60"/>
        <v>7.2442275156033498</v>
      </c>
      <c r="CM170" s="29" t="s">
        <v>27</v>
      </c>
      <c r="CN170" s="29" t="s">
        <v>28</v>
      </c>
      <c r="CO170" s="44">
        <f>INDEX(LINEST(CL165:CL184,$D165:$D184),1)</f>
        <v>-3.2843682753656199E-2</v>
      </c>
      <c r="CP170" s="179">
        <f t="shared" si="61"/>
        <v>5819</v>
      </c>
      <c r="CQ170" s="179">
        <f t="shared" si="62"/>
        <v>28.561</v>
      </c>
      <c r="CS170" s="199">
        <f t="shared" si="63"/>
        <v>6.9800759405617629</v>
      </c>
      <c r="CT170" s="29" t="s">
        <v>27</v>
      </c>
      <c r="CU170" s="29" t="s">
        <v>28</v>
      </c>
      <c r="CV170" s="44">
        <f>INDEX(LINEST(CS165:CS184,$D165:$D184),1)</f>
        <v>-4.5086083242197449E-2</v>
      </c>
      <c r="CW170" s="179">
        <f t="shared" si="64"/>
        <v>5804</v>
      </c>
      <c r="CX170" s="179">
        <f t="shared" si="65"/>
        <v>23.716000000000001</v>
      </c>
      <c r="CZ170" s="199">
        <f t="shared" si="66"/>
        <v>6.620073206530356</v>
      </c>
      <c r="DA170" s="29" t="s">
        <v>27</v>
      </c>
      <c r="DB170" s="29" t="s">
        <v>28</v>
      </c>
      <c r="DC170" s="44">
        <f>INDEX(LINEST(CZ165:CZ184,$D165:$D184),1)</f>
        <v>-8.6000896198779278E-2</v>
      </c>
      <c r="DD170" s="179">
        <f t="shared" si="67"/>
        <v>5765</v>
      </c>
      <c r="DE170" s="179">
        <f t="shared" si="68"/>
        <v>13.225</v>
      </c>
    </row>
    <row r="171" spans="1:109" ht="15" customHeight="1">
      <c r="A171" s="21">
        <f t="shared" si="22"/>
        <v>2000</v>
      </c>
      <c r="B171" s="176">
        <f t="shared" si="22"/>
        <v>5568</v>
      </c>
      <c r="C171" s="193">
        <f t="shared" si="23"/>
        <v>6.5042881735366453</v>
      </c>
      <c r="D171" s="22">
        <v>7</v>
      </c>
      <c r="H171" s="26"/>
      <c r="I171" s="179">
        <f t="shared" si="24"/>
        <v>5694</v>
      </c>
      <c r="J171" s="180">
        <f t="shared" si="25"/>
        <v>2.2629310344827585</v>
      </c>
      <c r="K171" s="179">
        <f t="shared" si="26"/>
        <v>15.875999999999999</v>
      </c>
      <c r="M171" s="199">
        <f t="shared" si="27"/>
        <v>8.6247912020142561</v>
      </c>
      <c r="N171" s="27"/>
      <c r="O171" s="27"/>
      <c r="P171" s="27"/>
      <c r="Q171" s="179">
        <f t="shared" si="28"/>
        <v>5808</v>
      </c>
      <c r="R171" s="179">
        <f t="shared" si="29"/>
        <v>57.6</v>
      </c>
      <c r="T171" s="199">
        <f t="shared" si="30"/>
        <v>8.4268307513358458</v>
      </c>
      <c r="U171" s="27"/>
      <c r="V171" s="27"/>
      <c r="W171" s="27"/>
      <c r="X171" s="179">
        <f t="shared" si="31"/>
        <v>5806</v>
      </c>
      <c r="Y171" s="179">
        <f t="shared" si="32"/>
        <v>56.643999999999998</v>
      </c>
      <c r="AA171" s="199">
        <f t="shared" si="33"/>
        <v>8.3530258452023247</v>
      </c>
      <c r="AB171" s="27"/>
      <c r="AC171" s="27"/>
      <c r="AD171" s="27"/>
      <c r="AE171" s="179">
        <f t="shared" si="34"/>
        <v>5804</v>
      </c>
      <c r="AF171" s="179">
        <f t="shared" si="35"/>
        <v>55.695999999999998</v>
      </c>
      <c r="AH171" s="199">
        <f t="shared" si="36"/>
        <v>8.2733365985044856</v>
      </c>
      <c r="AI171" s="27"/>
      <c r="AJ171" s="27"/>
      <c r="AK171" s="27"/>
      <c r="AL171" s="179">
        <f t="shared" si="37"/>
        <v>5803</v>
      </c>
      <c r="AM171" s="179">
        <f t="shared" si="38"/>
        <v>55.225000000000001</v>
      </c>
      <c r="AO171" s="199">
        <f t="shared" si="39"/>
        <v>8.1867427871135181</v>
      </c>
      <c r="AP171" s="27"/>
      <c r="AQ171" s="27"/>
      <c r="AR171" s="27"/>
      <c r="AS171" s="179">
        <f t="shared" si="40"/>
        <v>5801</v>
      </c>
      <c r="AT171" s="179">
        <f t="shared" si="41"/>
        <v>54.289000000000001</v>
      </c>
      <c r="AV171" s="199">
        <f t="shared" si="42"/>
        <v>8.091933455979893</v>
      </c>
      <c r="AW171" s="27"/>
      <c r="AX171" s="27"/>
      <c r="AY171" s="27"/>
      <c r="AZ171" s="179">
        <f t="shared" si="43"/>
        <v>5800</v>
      </c>
      <c r="BA171" s="179">
        <f t="shared" si="44"/>
        <v>53.823999999999998</v>
      </c>
      <c r="BC171" s="199">
        <f t="shared" si="45"/>
        <v>7.9871847482334726</v>
      </c>
      <c r="BD171" s="27"/>
      <c r="BE171" s="27"/>
      <c r="BF171" s="27"/>
      <c r="BG171" s="179">
        <f t="shared" si="46"/>
        <v>5797</v>
      </c>
      <c r="BH171" s="179">
        <f t="shared" si="47"/>
        <v>52.441000000000003</v>
      </c>
      <c r="BJ171" s="199">
        <f t="shared" si="48"/>
        <v>7.8701659464698448</v>
      </c>
      <c r="BK171" s="27"/>
      <c r="BL171" s="27"/>
      <c r="BM171" s="27"/>
      <c r="BN171" s="179">
        <f t="shared" si="49"/>
        <v>5794</v>
      </c>
      <c r="BO171" s="179">
        <f t="shared" si="50"/>
        <v>51.076000000000001</v>
      </c>
      <c r="BQ171" s="199">
        <f t="shared" si="51"/>
        <v>7.7376162828579043</v>
      </c>
      <c r="BR171" s="27"/>
      <c r="BS171" s="27"/>
      <c r="BT171" s="27"/>
      <c r="BU171" s="179">
        <f t="shared" si="52"/>
        <v>5791</v>
      </c>
      <c r="BV171" s="179">
        <f t="shared" si="53"/>
        <v>49.728999999999999</v>
      </c>
      <c r="BX171" s="199">
        <f t="shared" si="54"/>
        <v>7.5847730776121987</v>
      </c>
      <c r="BY171" s="27"/>
      <c r="BZ171" s="27"/>
      <c r="CA171" s="27"/>
      <c r="CB171" s="179">
        <f t="shared" si="55"/>
        <v>5786</v>
      </c>
      <c r="CC171" s="179">
        <f t="shared" si="56"/>
        <v>47.524000000000001</v>
      </c>
      <c r="CE171" s="199">
        <f t="shared" si="57"/>
        <v>7.4042791180372678</v>
      </c>
      <c r="CF171" s="27"/>
      <c r="CG171" s="27"/>
      <c r="CH171" s="27"/>
      <c r="CI171" s="179">
        <f t="shared" si="58"/>
        <v>5779</v>
      </c>
      <c r="CJ171" s="179">
        <f t="shared" si="59"/>
        <v>44.521000000000001</v>
      </c>
      <c r="CL171" s="199">
        <f t="shared" si="60"/>
        <v>7.1838707150624526</v>
      </c>
      <c r="CM171" s="27"/>
      <c r="CN171" s="27"/>
      <c r="CO171" s="27"/>
      <c r="CP171" s="179">
        <f t="shared" si="61"/>
        <v>5769</v>
      </c>
      <c r="CQ171" s="179">
        <f t="shared" si="62"/>
        <v>40.401000000000003</v>
      </c>
      <c r="CS171" s="199">
        <f t="shared" si="63"/>
        <v>6.9007306640451729</v>
      </c>
      <c r="CT171" s="27"/>
      <c r="CU171" s="27"/>
      <c r="CV171" s="27"/>
      <c r="CW171" s="179">
        <f t="shared" si="64"/>
        <v>5750</v>
      </c>
      <c r="CX171" s="179">
        <f t="shared" si="65"/>
        <v>33.124000000000002</v>
      </c>
      <c r="CZ171" s="199">
        <f t="shared" si="66"/>
        <v>6.5042881735366453</v>
      </c>
      <c r="DA171" s="27"/>
      <c r="DB171" s="27"/>
      <c r="DC171" s="27"/>
      <c r="DD171" s="179">
        <f t="shared" si="67"/>
        <v>5694</v>
      </c>
      <c r="DE171" s="179">
        <f t="shared" si="68"/>
        <v>15.875999999999999</v>
      </c>
    </row>
    <row r="172" spans="1:109" ht="15" customHeight="1">
      <c r="A172" s="21">
        <f t="shared" si="22"/>
        <v>2001</v>
      </c>
      <c r="B172" s="176">
        <f t="shared" si="22"/>
        <v>5391</v>
      </c>
      <c r="C172" s="193">
        <f t="shared" si="23"/>
        <v>6.1964441277945204</v>
      </c>
      <c r="D172" s="22">
        <v>8</v>
      </c>
      <c r="E172" s="5" t="s">
        <v>29</v>
      </c>
      <c r="F172" s="45">
        <f>EXP(G169)</f>
        <v>1449.9182603955801</v>
      </c>
      <c r="G172" s="27"/>
      <c r="H172" s="47"/>
      <c r="I172" s="179">
        <f t="shared" si="24"/>
        <v>5629</v>
      </c>
      <c r="J172" s="180">
        <f t="shared" si="25"/>
        <v>4.414765349656836</v>
      </c>
      <c r="K172" s="179">
        <f t="shared" si="26"/>
        <v>56.643999999999998</v>
      </c>
      <c r="M172" s="199">
        <f t="shared" si="27"/>
        <v>8.5924861754516684</v>
      </c>
      <c r="N172" s="29" t="s">
        <v>29</v>
      </c>
      <c r="O172" s="61">
        <f>EXP(P169)</f>
        <v>6133.5760586869719</v>
      </c>
      <c r="P172" s="27"/>
      <c r="Q172" s="179">
        <f t="shared" si="28"/>
        <v>5763</v>
      </c>
      <c r="R172" s="179">
        <f t="shared" si="29"/>
        <v>138.38399999999999</v>
      </c>
      <c r="T172" s="199">
        <f t="shared" si="30"/>
        <v>8.3873122705617167</v>
      </c>
      <c r="U172" s="29" t="s">
        <v>29</v>
      </c>
      <c r="V172" s="61">
        <f>EXP(W169)</f>
        <v>5134.5317945309253</v>
      </c>
      <c r="W172" s="27"/>
      <c r="X172" s="179">
        <f t="shared" si="31"/>
        <v>5760</v>
      </c>
      <c r="Y172" s="179">
        <f t="shared" si="32"/>
        <v>136.161</v>
      </c>
      <c r="AA172" s="199">
        <f t="shared" si="33"/>
        <v>8.3104149941882923</v>
      </c>
      <c r="AB172" s="29" t="s">
        <v>29</v>
      </c>
      <c r="AC172" s="61">
        <f>EXP(AD169)</f>
        <v>4809.9732617262634</v>
      </c>
      <c r="AD172" s="27"/>
      <c r="AE172" s="179">
        <f t="shared" si="34"/>
        <v>5759</v>
      </c>
      <c r="AF172" s="179">
        <f t="shared" si="35"/>
        <v>135.42400000000001</v>
      </c>
      <c r="AH172" s="199">
        <f t="shared" si="36"/>
        <v>8.2271082343481456</v>
      </c>
      <c r="AI172" s="29" t="s">
        <v>29</v>
      </c>
      <c r="AJ172" s="61">
        <f>EXP(AK169)</f>
        <v>4485.5138982790158</v>
      </c>
      <c r="AK172" s="27"/>
      <c r="AL172" s="179">
        <f t="shared" si="37"/>
        <v>5758</v>
      </c>
      <c r="AM172" s="179">
        <f t="shared" si="38"/>
        <v>134.68899999999999</v>
      </c>
      <c r="AO172" s="199">
        <f t="shared" si="39"/>
        <v>8.1362255549084601</v>
      </c>
      <c r="AP172" s="29" t="s">
        <v>29</v>
      </c>
      <c r="AQ172" s="61">
        <f>EXP(AR169)</f>
        <v>4161.1887477561695</v>
      </c>
      <c r="AR172" s="27"/>
      <c r="AS172" s="179">
        <f t="shared" si="40"/>
        <v>5756</v>
      </c>
      <c r="AT172" s="179">
        <f t="shared" si="41"/>
        <v>133.22499999999999</v>
      </c>
      <c r="AV172" s="199">
        <f t="shared" si="42"/>
        <v>8.0362499421321161</v>
      </c>
      <c r="AW172" s="29" t="s">
        <v>29</v>
      </c>
      <c r="AX172" s="61">
        <f>EXP(AY169)</f>
        <v>3837.0506615715603</v>
      </c>
      <c r="AY172" s="27"/>
      <c r="AZ172" s="179">
        <f t="shared" si="43"/>
        <v>5754</v>
      </c>
      <c r="BA172" s="179">
        <f t="shared" si="44"/>
        <v>131.76900000000001</v>
      </c>
      <c r="BC172" s="199">
        <f t="shared" si="45"/>
        <v>7.9251575122247031</v>
      </c>
      <c r="BD172" s="29" t="s">
        <v>29</v>
      </c>
      <c r="BE172" s="61">
        <f>EXP(BF169)</f>
        <v>3513.1827901490055</v>
      </c>
      <c r="BF172" s="27"/>
      <c r="BG172" s="179">
        <f t="shared" si="46"/>
        <v>5751</v>
      </c>
      <c r="BH172" s="179">
        <f t="shared" si="47"/>
        <v>129.6</v>
      </c>
      <c r="BJ172" s="199">
        <f t="shared" si="48"/>
        <v>7.8001630703929603</v>
      </c>
      <c r="BK172" s="29" t="s">
        <v>29</v>
      </c>
      <c r="BL172" s="61">
        <f>EXP(BM169)</f>
        <v>3189.7229676178313</v>
      </c>
      <c r="BM172" s="27"/>
      <c r="BN172" s="179">
        <f t="shared" si="49"/>
        <v>5748</v>
      </c>
      <c r="BO172" s="179">
        <f t="shared" si="50"/>
        <v>127.449</v>
      </c>
      <c r="BQ172" s="199">
        <f t="shared" si="51"/>
        <v>7.6572827929781901</v>
      </c>
      <c r="BR172" s="29" t="s">
        <v>29</v>
      </c>
      <c r="BS172" s="61">
        <f>EXP(BT169)</f>
        <v>2866.9153643066857</v>
      </c>
      <c r="BT172" s="27"/>
      <c r="BU172" s="179">
        <f t="shared" si="52"/>
        <v>5744</v>
      </c>
      <c r="BV172" s="179">
        <f t="shared" si="53"/>
        <v>124.60899999999999</v>
      </c>
      <c r="BX172" s="199">
        <f t="shared" si="54"/>
        <v>7.4905294020607114</v>
      </c>
      <c r="BY172" s="29" t="s">
        <v>29</v>
      </c>
      <c r="BZ172" s="61">
        <f>EXP(CA169)</f>
        <v>2545.232214421841</v>
      </c>
      <c r="CA172" s="27"/>
      <c r="CB172" s="179">
        <f t="shared" si="55"/>
        <v>5739</v>
      </c>
      <c r="CC172" s="179">
        <f t="shared" si="56"/>
        <v>121.104</v>
      </c>
      <c r="CE172" s="199">
        <f t="shared" si="57"/>
        <v>7.2902928824465967</v>
      </c>
      <c r="CF172" s="29" t="s">
        <v>29</v>
      </c>
      <c r="CG172" s="61">
        <f>EXP(CH169)</f>
        <v>2225.7061151117159</v>
      </c>
      <c r="CH172" s="27"/>
      <c r="CI172" s="179">
        <f t="shared" si="58"/>
        <v>5731</v>
      </c>
      <c r="CJ172" s="179">
        <f t="shared" si="59"/>
        <v>115.6</v>
      </c>
      <c r="CL172" s="199">
        <f t="shared" si="60"/>
        <v>7.0396603498620758</v>
      </c>
      <c r="CM172" s="29" t="s">
        <v>29</v>
      </c>
      <c r="CN172" s="61">
        <f>EXP(CO169)</f>
        <v>1911.0611288842508</v>
      </c>
      <c r="CO172" s="27"/>
      <c r="CP172" s="179">
        <f t="shared" si="61"/>
        <v>5719</v>
      </c>
      <c r="CQ172" s="179">
        <f t="shared" si="62"/>
        <v>107.584</v>
      </c>
      <c r="CS172" s="199">
        <f t="shared" si="63"/>
        <v>6.7044143549641069</v>
      </c>
      <c r="CT172" s="29" t="s">
        <v>29</v>
      </c>
      <c r="CU172" s="61">
        <f>EXP(CV169)</f>
        <v>1611.40416207456</v>
      </c>
      <c r="CV172" s="27"/>
      <c r="CW172" s="179">
        <f t="shared" si="64"/>
        <v>5698</v>
      </c>
      <c r="CX172" s="179">
        <f t="shared" si="65"/>
        <v>94.248999999999995</v>
      </c>
      <c r="CZ172" s="199">
        <f t="shared" si="66"/>
        <v>6.1964441277945204</v>
      </c>
      <c r="DA172" s="29" t="s">
        <v>29</v>
      </c>
      <c r="DB172" s="61">
        <f>EXP(DC169)</f>
        <v>1449.9182603955801</v>
      </c>
      <c r="DC172" s="27"/>
      <c r="DD172" s="179">
        <f t="shared" si="67"/>
        <v>5629</v>
      </c>
      <c r="DE172" s="179">
        <f t="shared" si="68"/>
        <v>56.643999999999998</v>
      </c>
    </row>
    <row r="173" spans="1:109" ht="15" customHeight="1">
      <c r="A173" s="21">
        <f t="shared" si="22"/>
        <v>2002</v>
      </c>
      <c r="B173" s="176">
        <f t="shared" si="22"/>
        <v>5495</v>
      </c>
      <c r="C173" s="193">
        <f t="shared" si="23"/>
        <v>6.3885614055456301</v>
      </c>
      <c r="D173" s="22">
        <v>9</v>
      </c>
      <c r="E173" s="5" t="s">
        <v>30</v>
      </c>
      <c r="F173" s="46">
        <f>EXP(G170)-1</f>
        <v>-8.2406591126310436E-2</v>
      </c>
      <c r="G173" s="27"/>
      <c r="H173" s="47"/>
      <c r="I173" s="179">
        <f t="shared" si="24"/>
        <v>5569</v>
      </c>
      <c r="J173" s="180">
        <f t="shared" si="25"/>
        <v>1.3466787989080984</v>
      </c>
      <c r="K173" s="179">
        <f t="shared" si="26"/>
        <v>5.476</v>
      </c>
      <c r="M173" s="199">
        <f t="shared" si="27"/>
        <v>8.6115938668377225</v>
      </c>
      <c r="N173" s="29" t="s">
        <v>30</v>
      </c>
      <c r="O173" s="62">
        <f>EXP(P170)-1</f>
        <v>-7.7535317604122689E-3</v>
      </c>
      <c r="P173" s="27"/>
      <c r="Q173" s="179">
        <f t="shared" si="28"/>
        <v>5719</v>
      </c>
      <c r="R173" s="179">
        <f t="shared" si="29"/>
        <v>50.176000000000002</v>
      </c>
      <c r="T173" s="199">
        <f t="shared" si="30"/>
        <v>8.4107209469057214</v>
      </c>
      <c r="U173" s="29" t="s">
        <v>30</v>
      </c>
      <c r="V173" s="62">
        <f>EXP(W170)-1</f>
        <v>-9.4148704087616553E-3</v>
      </c>
      <c r="W173" s="27"/>
      <c r="X173" s="179">
        <f t="shared" si="31"/>
        <v>5715</v>
      </c>
      <c r="Y173" s="179">
        <f t="shared" si="32"/>
        <v>48.4</v>
      </c>
      <c r="AA173" s="199">
        <f t="shared" si="33"/>
        <v>8.3356713147928474</v>
      </c>
      <c r="AB173" s="29" t="s">
        <v>30</v>
      </c>
      <c r="AC173" s="62">
        <f>EXP(AD170)-1</f>
        <v>-1.0120798332857506E-2</v>
      </c>
      <c r="AD173" s="27"/>
      <c r="AE173" s="179">
        <f t="shared" si="34"/>
        <v>5714</v>
      </c>
      <c r="AF173" s="179">
        <f t="shared" si="35"/>
        <v>47.960999999999999</v>
      </c>
      <c r="AH173" s="199">
        <f t="shared" si="36"/>
        <v>8.2545288819397449</v>
      </c>
      <c r="AI173" s="29" t="s">
        <v>30</v>
      </c>
      <c r="AJ173" s="62">
        <f>EXP(AK170)-1</f>
        <v>-1.0942170496645698E-2</v>
      </c>
      <c r="AK173" s="27"/>
      <c r="AL173" s="179">
        <f t="shared" si="37"/>
        <v>5713</v>
      </c>
      <c r="AM173" s="179">
        <f t="shared" si="38"/>
        <v>47.524000000000001</v>
      </c>
      <c r="AO173" s="199">
        <f t="shared" si="39"/>
        <v>8.1662162685921427</v>
      </c>
      <c r="AP173" s="29" t="s">
        <v>30</v>
      </c>
      <c r="AQ173" s="62">
        <f>EXP(AR170)-1</f>
        <v>-1.1910150464094493E-2</v>
      </c>
      <c r="AR173" s="27"/>
      <c r="AS173" s="179">
        <f t="shared" si="40"/>
        <v>5711</v>
      </c>
      <c r="AT173" s="179">
        <f t="shared" si="41"/>
        <v>46.655999999999999</v>
      </c>
      <c r="AV173" s="199">
        <f t="shared" si="42"/>
        <v>8.069342366811636</v>
      </c>
      <c r="AW173" s="29" t="s">
        <v>30</v>
      </c>
      <c r="AX173" s="62">
        <f>EXP(AY170)-1</f>
        <v>-1.306838335661753E-2</v>
      </c>
      <c r="AY173" s="27"/>
      <c r="AZ173" s="179">
        <f t="shared" si="43"/>
        <v>5709</v>
      </c>
      <c r="BA173" s="179">
        <f t="shared" si="44"/>
        <v>45.795999999999999</v>
      </c>
      <c r="BC173" s="199">
        <f t="shared" si="45"/>
        <v>7.9620673087536664</v>
      </c>
      <c r="BD173" s="29" t="s">
        <v>30</v>
      </c>
      <c r="BE173" s="62">
        <f>EXP(BF170)-1</f>
        <v>-1.448004738706099E-2</v>
      </c>
      <c r="BF173" s="27"/>
      <c r="BG173" s="179">
        <f t="shared" si="46"/>
        <v>5706</v>
      </c>
      <c r="BH173" s="179">
        <f t="shared" si="47"/>
        <v>44.521000000000001</v>
      </c>
      <c r="BJ173" s="199">
        <f t="shared" si="48"/>
        <v>7.841885928984623</v>
      </c>
      <c r="BK173" s="29" t="s">
        <v>30</v>
      </c>
      <c r="BL173" s="62">
        <f>EXP(BM170)-1</f>
        <v>-1.624039837651392E-2</v>
      </c>
      <c r="BM173" s="27"/>
      <c r="BN173" s="179">
        <f t="shared" si="49"/>
        <v>5703</v>
      </c>
      <c r="BO173" s="179">
        <f t="shared" si="50"/>
        <v>43.264000000000003</v>
      </c>
      <c r="BQ173" s="199">
        <f t="shared" si="51"/>
        <v>7.7052624748663252</v>
      </c>
      <c r="BR173" s="29" t="s">
        <v>30</v>
      </c>
      <c r="BS173" s="62">
        <f>EXP(BT170)-1</f>
        <v>-1.8500683695451214E-2</v>
      </c>
      <c r="BT173" s="27"/>
      <c r="BU173" s="179">
        <f t="shared" si="52"/>
        <v>5698</v>
      </c>
      <c r="BV173" s="179">
        <f t="shared" si="53"/>
        <v>41.209000000000003</v>
      </c>
      <c r="BX173" s="199">
        <f t="shared" si="54"/>
        <v>7.5469741175165268</v>
      </c>
      <c r="BY173" s="29" t="s">
        <v>30</v>
      </c>
      <c r="BZ173" s="62">
        <f>EXP(CA170)-1</f>
        <v>-2.1518052649699859E-2</v>
      </c>
      <c r="CA173" s="27"/>
      <c r="CB173" s="179">
        <f t="shared" si="55"/>
        <v>5693</v>
      </c>
      <c r="CC173" s="179">
        <f t="shared" si="56"/>
        <v>39.204000000000001</v>
      </c>
      <c r="CE173" s="199">
        <f t="shared" si="57"/>
        <v>7.3588308983423536</v>
      </c>
      <c r="CF173" s="29" t="s">
        <v>30</v>
      </c>
      <c r="CG173" s="62">
        <f>EXP(CH170)-1</f>
        <v>-2.5773640027866196E-2</v>
      </c>
      <c r="CH173" s="27"/>
      <c r="CI173" s="179">
        <f t="shared" si="58"/>
        <v>5685</v>
      </c>
      <c r="CJ173" s="179">
        <f t="shared" si="59"/>
        <v>36.1</v>
      </c>
      <c r="CL173" s="199">
        <f t="shared" si="60"/>
        <v>7.1268908088988079</v>
      </c>
      <c r="CM173" s="29" t="s">
        <v>30</v>
      </c>
      <c r="CN173" s="62">
        <f>EXP(CO170)-1</f>
        <v>-3.2310185626043819E-2</v>
      </c>
      <c r="CO173" s="27"/>
      <c r="CP173" s="179">
        <f t="shared" si="61"/>
        <v>5672</v>
      </c>
      <c r="CQ173" s="179">
        <f t="shared" si="62"/>
        <v>31.329000000000001</v>
      </c>
      <c r="CS173" s="199">
        <f t="shared" si="63"/>
        <v>6.8243736700430864</v>
      </c>
      <c r="CT173" s="29" t="s">
        <v>30</v>
      </c>
      <c r="CU173" s="62">
        <f>EXP(CV170)-1</f>
        <v>-4.4084809987644746E-2</v>
      </c>
      <c r="CV173" s="27"/>
      <c r="CW173" s="179">
        <f t="shared" si="64"/>
        <v>5649</v>
      </c>
      <c r="CX173" s="179">
        <f t="shared" si="65"/>
        <v>23.716000000000001</v>
      </c>
      <c r="CZ173" s="199">
        <f t="shared" si="66"/>
        <v>6.3885614055456301</v>
      </c>
      <c r="DA173" s="29" t="s">
        <v>30</v>
      </c>
      <c r="DB173" s="62">
        <f>EXP(DC170)-1</f>
        <v>-8.2406591126310436E-2</v>
      </c>
      <c r="DC173" s="27"/>
      <c r="DD173" s="179">
        <f t="shared" si="67"/>
        <v>5569</v>
      </c>
      <c r="DE173" s="179">
        <f t="shared" si="68"/>
        <v>5.476</v>
      </c>
    </row>
    <row r="174" spans="1:109" ht="15" customHeight="1">
      <c r="A174" s="21">
        <f t="shared" si="22"/>
        <v>2003</v>
      </c>
      <c r="B174" s="176">
        <f t="shared" si="22"/>
        <v>5787</v>
      </c>
      <c r="C174" s="193">
        <f t="shared" si="23"/>
        <v>6.7878449823095792</v>
      </c>
      <c r="D174" s="22">
        <v>10</v>
      </c>
      <c r="G174" s="48"/>
      <c r="H174" s="47"/>
      <c r="I174" s="179">
        <f t="shared" si="24"/>
        <v>5514</v>
      </c>
      <c r="J174" s="180">
        <f t="shared" si="25"/>
        <v>4.7174701918092277</v>
      </c>
      <c r="K174" s="179">
        <f t="shared" si="26"/>
        <v>74.528999999999996</v>
      </c>
      <c r="M174" s="199">
        <f t="shared" si="27"/>
        <v>8.6633693015738391</v>
      </c>
      <c r="N174" s="27"/>
      <c r="O174" s="27"/>
      <c r="P174" s="48"/>
      <c r="Q174" s="179">
        <f t="shared" si="28"/>
        <v>5674</v>
      </c>
      <c r="R174" s="179">
        <f t="shared" si="29"/>
        <v>12.769</v>
      </c>
      <c r="T174" s="199">
        <f t="shared" si="30"/>
        <v>8.4736591893925084</v>
      </c>
      <c r="U174" s="27"/>
      <c r="V174" s="27"/>
      <c r="W174" s="48"/>
      <c r="X174" s="179">
        <f t="shared" si="31"/>
        <v>5671</v>
      </c>
      <c r="Y174" s="179">
        <f t="shared" si="32"/>
        <v>13.456</v>
      </c>
      <c r="AA174" s="199">
        <f t="shared" si="33"/>
        <v>8.4033523749924779</v>
      </c>
      <c r="AB174" s="27"/>
      <c r="AC174" s="27"/>
      <c r="AD174" s="48"/>
      <c r="AE174" s="179">
        <f t="shared" si="34"/>
        <v>5670</v>
      </c>
      <c r="AF174" s="179">
        <f t="shared" si="35"/>
        <v>13.689</v>
      </c>
      <c r="AH174" s="199">
        <f t="shared" si="36"/>
        <v>8.3277261664614119</v>
      </c>
      <c r="AI174" s="27"/>
      <c r="AJ174" s="27"/>
      <c r="AK174" s="48"/>
      <c r="AL174" s="179">
        <f t="shared" si="37"/>
        <v>5668</v>
      </c>
      <c r="AM174" s="179">
        <f t="shared" si="38"/>
        <v>14.161</v>
      </c>
      <c r="AO174" s="199">
        <f t="shared" si="39"/>
        <v>8.2459092647740935</v>
      </c>
      <c r="AP174" s="27"/>
      <c r="AQ174" s="27"/>
      <c r="AR174" s="48"/>
      <c r="AS174" s="179">
        <f t="shared" si="40"/>
        <v>5666</v>
      </c>
      <c r="AT174" s="179">
        <f t="shared" si="41"/>
        <v>14.641</v>
      </c>
      <c r="AV174" s="199">
        <f t="shared" si="42"/>
        <v>8.156797046675651</v>
      </c>
      <c r="AW174" s="27"/>
      <c r="AX174" s="27"/>
      <c r="AY174" s="48"/>
      <c r="AZ174" s="179">
        <f t="shared" si="43"/>
        <v>5664</v>
      </c>
      <c r="BA174" s="179">
        <f t="shared" si="44"/>
        <v>15.129</v>
      </c>
      <c r="BC174" s="199">
        <f t="shared" si="45"/>
        <v>8.058960017769417</v>
      </c>
      <c r="BD174" s="27"/>
      <c r="BE174" s="27"/>
      <c r="BF174" s="48"/>
      <c r="BG174" s="179">
        <f t="shared" si="46"/>
        <v>5661</v>
      </c>
      <c r="BH174" s="179">
        <f t="shared" si="47"/>
        <v>15.875999999999999</v>
      </c>
      <c r="BJ174" s="199">
        <f t="shared" si="48"/>
        <v>7.9505024348088513</v>
      </c>
      <c r="BK174" s="27"/>
      <c r="BL174" s="27"/>
      <c r="BM174" s="48"/>
      <c r="BN174" s="179">
        <f t="shared" si="49"/>
        <v>5658</v>
      </c>
      <c r="BO174" s="179">
        <f t="shared" si="50"/>
        <v>16.640999999999998</v>
      </c>
      <c r="BQ174" s="199">
        <f t="shared" si="51"/>
        <v>7.8288345275880893</v>
      </c>
      <c r="BR174" s="27"/>
      <c r="BS174" s="27"/>
      <c r="BT174" s="48"/>
      <c r="BU174" s="179">
        <f t="shared" si="52"/>
        <v>5654</v>
      </c>
      <c r="BV174" s="179">
        <f t="shared" si="53"/>
        <v>17.689</v>
      </c>
      <c r="BX174" s="199">
        <f t="shared" si="54"/>
        <v>7.6902860206767683</v>
      </c>
      <c r="BY174" s="27"/>
      <c r="BZ174" s="27"/>
      <c r="CA174" s="48"/>
      <c r="CB174" s="179">
        <f t="shared" si="55"/>
        <v>5648</v>
      </c>
      <c r="CC174" s="179">
        <f t="shared" si="56"/>
        <v>19.321000000000002</v>
      </c>
      <c r="CE174" s="199">
        <f t="shared" si="57"/>
        <v>7.5294064578370126</v>
      </c>
      <c r="CF174" s="27"/>
      <c r="CG174" s="27"/>
      <c r="CH174" s="48"/>
      <c r="CI174" s="179">
        <f t="shared" si="58"/>
        <v>5639</v>
      </c>
      <c r="CJ174" s="179">
        <f t="shared" si="59"/>
        <v>21.904</v>
      </c>
      <c r="CL174" s="199">
        <f t="shared" si="60"/>
        <v>7.3375877435385961</v>
      </c>
      <c r="CM174" s="27"/>
      <c r="CN174" s="27"/>
      <c r="CO174" s="48"/>
      <c r="CP174" s="179">
        <f t="shared" si="61"/>
        <v>5626</v>
      </c>
      <c r="CQ174" s="179">
        <f t="shared" si="62"/>
        <v>25.920999999999999</v>
      </c>
      <c r="CS174" s="199">
        <f t="shared" si="63"/>
        <v>7.1000271666292596</v>
      </c>
      <c r="CT174" s="27"/>
      <c r="CU174" s="27"/>
      <c r="CV174" s="48"/>
      <c r="CW174" s="179">
        <f t="shared" si="64"/>
        <v>5602</v>
      </c>
      <c r="CX174" s="179">
        <f t="shared" si="65"/>
        <v>34.225000000000001</v>
      </c>
      <c r="CZ174" s="199">
        <f t="shared" si="66"/>
        <v>6.7878449823095792</v>
      </c>
      <c r="DA174" s="27"/>
      <c r="DB174" s="27"/>
      <c r="DC174" s="48"/>
      <c r="DD174" s="179">
        <f t="shared" si="67"/>
        <v>5514</v>
      </c>
      <c r="DE174" s="179">
        <f t="shared" si="68"/>
        <v>74.528999999999996</v>
      </c>
    </row>
    <row r="175" spans="1:109" ht="15" customHeight="1">
      <c r="A175" s="21">
        <f t="shared" si="22"/>
        <v>2004</v>
      </c>
      <c r="B175" s="176">
        <f t="shared" si="22"/>
        <v>6167</v>
      </c>
      <c r="C175" s="193">
        <f t="shared" si="23"/>
        <v>7.1444071803211386</v>
      </c>
      <c r="D175" s="22">
        <v>11</v>
      </c>
      <c r="E175" s="347" t="s">
        <v>7</v>
      </c>
      <c r="F175" s="348"/>
      <c r="G175" s="357">
        <f>I164</f>
        <v>0.45313249969574948</v>
      </c>
      <c r="H175" s="358"/>
      <c r="I175" s="179">
        <f t="shared" si="24"/>
        <v>5463</v>
      </c>
      <c r="J175" s="180">
        <f t="shared" si="25"/>
        <v>11.415599156802335</v>
      </c>
      <c r="K175" s="179">
        <f t="shared" si="26"/>
        <v>495.61599999999999</v>
      </c>
      <c r="M175" s="199">
        <f t="shared" si="27"/>
        <v>8.7269677749914933</v>
      </c>
      <c r="N175" s="23" t="s">
        <v>36</v>
      </c>
      <c r="O175" s="44">
        <f>Q164</f>
        <v>0.40145401987368062</v>
      </c>
      <c r="P175" s="48"/>
      <c r="Q175" s="179">
        <f t="shared" si="28"/>
        <v>5630</v>
      </c>
      <c r="R175" s="179">
        <f t="shared" si="29"/>
        <v>288.36900000000003</v>
      </c>
      <c r="T175" s="199">
        <f t="shared" si="30"/>
        <v>8.550047528287184</v>
      </c>
      <c r="U175" s="23" t="s">
        <v>36</v>
      </c>
      <c r="V175" s="44">
        <f>X164</f>
        <v>0.40290790248908104</v>
      </c>
      <c r="W175" s="48"/>
      <c r="X175" s="179">
        <f t="shared" si="31"/>
        <v>5627</v>
      </c>
      <c r="Y175" s="179">
        <f t="shared" si="32"/>
        <v>291.60000000000002</v>
      </c>
      <c r="AA175" s="199">
        <f t="shared" si="33"/>
        <v>8.4850831374980036</v>
      </c>
      <c r="AB175" s="23" t="s">
        <v>36</v>
      </c>
      <c r="AC175" s="44">
        <f>AE164</f>
        <v>0.40333710190907296</v>
      </c>
      <c r="AD175" s="48"/>
      <c r="AE175" s="179">
        <f t="shared" si="34"/>
        <v>5626</v>
      </c>
      <c r="AF175" s="179">
        <f t="shared" si="35"/>
        <v>292.68099999999998</v>
      </c>
      <c r="AH175" s="199">
        <f t="shared" si="36"/>
        <v>8.4156033356546036</v>
      </c>
      <c r="AI175" s="23" t="s">
        <v>36</v>
      </c>
      <c r="AJ175" s="44">
        <f>AL164</f>
        <v>0.40418873116832638</v>
      </c>
      <c r="AK175" s="48"/>
      <c r="AL175" s="179">
        <f t="shared" si="37"/>
        <v>5624</v>
      </c>
      <c r="AM175" s="179">
        <f t="shared" si="38"/>
        <v>294.84899999999999</v>
      </c>
      <c r="AO175" s="199">
        <f t="shared" si="39"/>
        <v>8.3409332260008782</v>
      </c>
      <c r="AP175" s="23" t="s">
        <v>36</v>
      </c>
      <c r="AQ175" s="44">
        <f>AS164</f>
        <v>0.40487724103316081</v>
      </c>
      <c r="AR175" s="48"/>
      <c r="AS175" s="179">
        <f t="shared" si="40"/>
        <v>5622</v>
      </c>
      <c r="AT175" s="179">
        <f t="shared" si="41"/>
        <v>297.02499999999998</v>
      </c>
      <c r="AV175" s="199">
        <f t="shared" si="42"/>
        <v>8.2602342916072971</v>
      </c>
      <c r="AW175" s="23" t="s">
        <v>36</v>
      </c>
      <c r="AX175" s="44">
        <f>AZ164</f>
        <v>0.40528408328801291</v>
      </c>
      <c r="AY175" s="48"/>
      <c r="AZ175" s="179">
        <f t="shared" si="43"/>
        <v>5620</v>
      </c>
      <c r="BA175" s="179">
        <f t="shared" si="44"/>
        <v>299.209</v>
      </c>
      <c r="BC175" s="199">
        <f t="shared" si="45"/>
        <v>8.1724468183427792</v>
      </c>
      <c r="BD175" s="23" t="s">
        <v>36</v>
      </c>
      <c r="BE175" s="44">
        <f>BG164</f>
        <v>0.40662237944465229</v>
      </c>
      <c r="BF175" s="48"/>
      <c r="BG175" s="179">
        <f t="shared" si="46"/>
        <v>5617</v>
      </c>
      <c r="BH175" s="179">
        <f t="shared" si="47"/>
        <v>302.5</v>
      </c>
      <c r="BJ175" s="199">
        <f t="shared" si="48"/>
        <v>8.0762045272390264</v>
      </c>
      <c r="BK175" s="23" t="s">
        <v>36</v>
      </c>
      <c r="BL175" s="44">
        <f>BN164</f>
        <v>0.40821814654720551</v>
      </c>
      <c r="BM175" s="48"/>
      <c r="BN175" s="179">
        <f t="shared" si="49"/>
        <v>5614</v>
      </c>
      <c r="BO175" s="179">
        <f t="shared" si="50"/>
        <v>305.80900000000003</v>
      </c>
      <c r="BQ175" s="199">
        <f t="shared" si="51"/>
        <v>7.9697035832786556</v>
      </c>
      <c r="BR175" s="23" t="s">
        <v>36</v>
      </c>
      <c r="BS175" s="44">
        <f>BU164</f>
        <v>0.41033813473621711</v>
      </c>
      <c r="BT175" s="48"/>
      <c r="BU175" s="179">
        <f t="shared" si="52"/>
        <v>5610</v>
      </c>
      <c r="BV175" s="179">
        <f t="shared" si="53"/>
        <v>310.24900000000002</v>
      </c>
      <c r="BX175" s="199">
        <f t="shared" si="54"/>
        <v>7.8504931808711405</v>
      </c>
      <c r="BY175" s="23" t="s">
        <v>36</v>
      </c>
      <c r="BZ175" s="44">
        <f>CB164</f>
        <v>0.41264391217616186</v>
      </c>
      <c r="CA175" s="48"/>
      <c r="CB175" s="179">
        <f t="shared" si="55"/>
        <v>5604</v>
      </c>
      <c r="CC175" s="179">
        <f t="shared" si="56"/>
        <v>316.96899999999999</v>
      </c>
      <c r="CE175" s="199">
        <f t="shared" si="57"/>
        <v>7.7151236036321054</v>
      </c>
      <c r="CF175" s="23" t="s">
        <v>36</v>
      </c>
      <c r="CG175" s="44">
        <f>CI164</f>
        <v>0.41568232796943405</v>
      </c>
      <c r="CH175" s="48"/>
      <c r="CI175" s="179">
        <f t="shared" si="58"/>
        <v>5595</v>
      </c>
      <c r="CJ175" s="179">
        <f t="shared" si="59"/>
        <v>327.18400000000003</v>
      </c>
      <c r="CL175" s="199">
        <f t="shared" si="60"/>
        <v>7.5585167430456446</v>
      </c>
      <c r="CM175" s="23" t="s">
        <v>36</v>
      </c>
      <c r="CN175" s="44">
        <f>CP164</f>
        <v>0.42131994358523167</v>
      </c>
      <c r="CO175" s="48"/>
      <c r="CP175" s="179">
        <f t="shared" si="61"/>
        <v>5582</v>
      </c>
      <c r="CQ175" s="179">
        <f t="shared" si="62"/>
        <v>342.22500000000002</v>
      </c>
      <c r="CS175" s="199">
        <f t="shared" si="63"/>
        <v>7.3727463664043285</v>
      </c>
      <c r="CT175" s="23" t="s">
        <v>36</v>
      </c>
      <c r="CU175" s="44">
        <f>CW164</f>
        <v>0.42981165552589312</v>
      </c>
      <c r="CV175" s="48"/>
      <c r="CW175" s="179">
        <f t="shared" si="64"/>
        <v>5556</v>
      </c>
      <c r="CX175" s="179">
        <f t="shared" si="65"/>
        <v>373.32100000000003</v>
      </c>
      <c r="CZ175" s="199">
        <f t="shared" si="66"/>
        <v>7.1444071803211386</v>
      </c>
      <c r="DA175" s="23" t="s">
        <v>36</v>
      </c>
      <c r="DB175" s="44">
        <f>DD164</f>
        <v>0.45313249969574948</v>
      </c>
      <c r="DC175" s="48"/>
      <c r="DD175" s="179">
        <f t="shared" si="67"/>
        <v>5463</v>
      </c>
      <c r="DE175" s="179">
        <f t="shared" si="68"/>
        <v>495.61599999999999</v>
      </c>
    </row>
    <row r="176" spans="1:109" ht="15" customHeight="1">
      <c r="A176" s="21">
        <f t="shared" si="22"/>
        <v>2005</v>
      </c>
      <c r="B176" s="176">
        <f t="shared" si="22"/>
        <v>6018</v>
      </c>
      <c r="C176" s="193">
        <f t="shared" si="23"/>
        <v>7.0192966537150445</v>
      </c>
      <c r="D176" s="22">
        <v>12</v>
      </c>
      <c r="E176" s="347" t="s">
        <v>8</v>
      </c>
      <c r="F176" s="348"/>
      <c r="G176" s="355">
        <f>SUM(K165:K184)</f>
        <v>2060.5419999999999</v>
      </c>
      <c r="H176" s="356"/>
      <c r="I176" s="179">
        <f t="shared" si="24"/>
        <v>5417</v>
      </c>
      <c r="J176" s="180">
        <f t="shared" si="25"/>
        <v>9.9867065470255891</v>
      </c>
      <c r="K176" s="179">
        <f t="shared" si="26"/>
        <v>361.20100000000002</v>
      </c>
      <c r="M176" s="199">
        <f t="shared" si="27"/>
        <v>8.7025102571899904</v>
      </c>
      <c r="N176" s="23" t="s">
        <v>37</v>
      </c>
      <c r="O176" s="201">
        <f>SUM(R165:R184)</f>
        <v>1969.665</v>
      </c>
      <c r="P176" s="47"/>
      <c r="Q176" s="179">
        <f t="shared" si="28"/>
        <v>5587</v>
      </c>
      <c r="R176" s="179">
        <f t="shared" si="29"/>
        <v>185.761</v>
      </c>
      <c r="T176" s="199">
        <f t="shared" si="30"/>
        <v>8.5207867269263673</v>
      </c>
      <c r="U176" s="23" t="s">
        <v>37</v>
      </c>
      <c r="V176" s="201">
        <f>SUM(Y165:Y184)</f>
        <v>1965.7339999999999</v>
      </c>
      <c r="W176" s="47"/>
      <c r="X176" s="179">
        <f t="shared" si="31"/>
        <v>5584</v>
      </c>
      <c r="Y176" s="179">
        <f t="shared" si="32"/>
        <v>188.35599999999999</v>
      </c>
      <c r="AA176" s="199">
        <f t="shared" si="33"/>
        <v>8.4538273157944168</v>
      </c>
      <c r="AB176" s="23" t="s">
        <v>37</v>
      </c>
      <c r="AC176" s="201">
        <f>SUM(AF165:AF184)</f>
        <v>1964.7239999999999</v>
      </c>
      <c r="AD176" s="47"/>
      <c r="AE176" s="179">
        <f t="shared" si="34"/>
        <v>5582</v>
      </c>
      <c r="AF176" s="179">
        <f t="shared" si="35"/>
        <v>190.096</v>
      </c>
      <c r="AH176" s="199">
        <f t="shared" si="36"/>
        <v>8.3820605174247405</v>
      </c>
      <c r="AI176" s="23" t="s">
        <v>37</v>
      </c>
      <c r="AJ176" s="201">
        <f>SUM(AM165:AM184)</f>
        <v>1962.4029999999998</v>
      </c>
      <c r="AK176" s="47"/>
      <c r="AL176" s="179">
        <f t="shared" si="37"/>
        <v>5581</v>
      </c>
      <c r="AM176" s="179">
        <f t="shared" si="38"/>
        <v>190.96899999999999</v>
      </c>
      <c r="AO176" s="199">
        <f t="shared" si="39"/>
        <v>8.3047422696407711</v>
      </c>
      <c r="AP176" s="23" t="s">
        <v>37</v>
      </c>
      <c r="AQ176" s="201">
        <f>SUM(AT165:AT184)</f>
        <v>1960.7429999999997</v>
      </c>
      <c r="AR176" s="47"/>
      <c r="AS176" s="179">
        <f t="shared" si="40"/>
        <v>5579</v>
      </c>
      <c r="AT176" s="179">
        <f t="shared" si="41"/>
        <v>192.721</v>
      </c>
      <c r="AV176" s="199">
        <f t="shared" si="42"/>
        <v>8.2209411682813887</v>
      </c>
      <c r="AW176" s="23" t="s">
        <v>37</v>
      </c>
      <c r="AX176" s="201">
        <f>SUM(BA165:BA184)</f>
        <v>1960.174</v>
      </c>
      <c r="AY176" s="47"/>
      <c r="AZ176" s="179">
        <f t="shared" si="43"/>
        <v>5577</v>
      </c>
      <c r="BA176" s="179">
        <f t="shared" si="44"/>
        <v>194.48099999999999</v>
      </c>
      <c r="BC176" s="199">
        <f t="shared" si="45"/>
        <v>8.1294697647842309</v>
      </c>
      <c r="BD176" s="23" t="s">
        <v>37</v>
      </c>
      <c r="BE176" s="201">
        <f>SUM(BH165:BH184)</f>
        <v>1956.99</v>
      </c>
      <c r="BF176" s="47"/>
      <c r="BG176" s="179">
        <f t="shared" si="46"/>
        <v>5574</v>
      </c>
      <c r="BH176" s="179">
        <f t="shared" si="47"/>
        <v>197.136</v>
      </c>
      <c r="BJ176" s="199">
        <f t="shared" si="48"/>
        <v>8.0287811624871477</v>
      </c>
      <c r="BK176" s="23" t="s">
        <v>37</v>
      </c>
      <c r="BL176" s="201">
        <f>SUM(BO165:BO184)</f>
        <v>1953.2080000000003</v>
      </c>
      <c r="BM176" s="47"/>
      <c r="BN176" s="179">
        <f t="shared" si="49"/>
        <v>5571</v>
      </c>
      <c r="BO176" s="179">
        <f t="shared" si="50"/>
        <v>199.809</v>
      </c>
      <c r="BQ176" s="199">
        <f t="shared" si="51"/>
        <v>7.9168074909376029</v>
      </c>
      <c r="BR176" s="23" t="s">
        <v>37</v>
      </c>
      <c r="BS176" s="201">
        <f>SUM(BV165:BV184)</f>
        <v>1948.499</v>
      </c>
      <c r="BT176" s="47"/>
      <c r="BU176" s="179">
        <f t="shared" si="52"/>
        <v>5566</v>
      </c>
      <c r="BV176" s="179">
        <f t="shared" si="53"/>
        <v>204.304</v>
      </c>
      <c r="BX176" s="199">
        <f t="shared" si="54"/>
        <v>7.790696031174738</v>
      </c>
      <c r="BY176" s="23" t="s">
        <v>37</v>
      </c>
      <c r="BZ176" s="201">
        <f>SUM(CC165:CC184)</f>
        <v>1944.3719999999998</v>
      </c>
      <c r="CA176" s="47"/>
      <c r="CB176" s="179">
        <f t="shared" si="55"/>
        <v>5560</v>
      </c>
      <c r="CC176" s="179">
        <f t="shared" si="56"/>
        <v>209.76400000000001</v>
      </c>
      <c r="CE176" s="199">
        <f t="shared" si="57"/>
        <v>7.6463537224459994</v>
      </c>
      <c r="CF176" s="23" t="s">
        <v>37</v>
      </c>
      <c r="CG176" s="201">
        <f>SUM(CJ165:CJ184)</f>
        <v>1940.2850000000001</v>
      </c>
      <c r="CH176" s="47"/>
      <c r="CI176" s="179">
        <f t="shared" si="58"/>
        <v>5552</v>
      </c>
      <c r="CJ176" s="179">
        <f t="shared" si="59"/>
        <v>217.15600000000001</v>
      </c>
      <c r="CL176" s="199">
        <f t="shared" si="60"/>
        <v>7.4776042431975887</v>
      </c>
      <c r="CM176" s="23" t="s">
        <v>37</v>
      </c>
      <c r="CN176" s="201">
        <f>SUM(CQ165:CQ184)</f>
        <v>1932.6489999999999</v>
      </c>
      <c r="CO176" s="47"/>
      <c r="CP176" s="179">
        <f t="shared" si="61"/>
        <v>5539</v>
      </c>
      <c r="CQ176" s="179">
        <f t="shared" si="62"/>
        <v>229.441</v>
      </c>
      <c r="CS176" s="199">
        <f t="shared" si="63"/>
        <v>7.2744795587738711</v>
      </c>
      <c r="CT176" s="23" t="s">
        <v>37</v>
      </c>
      <c r="CU176" s="201">
        <f>SUM(CX165:CX184)</f>
        <v>1932.9610000000005</v>
      </c>
      <c r="CV176" s="47"/>
      <c r="CW176" s="179">
        <f t="shared" si="64"/>
        <v>5513</v>
      </c>
      <c r="CX176" s="179">
        <f t="shared" si="65"/>
        <v>255.02500000000001</v>
      </c>
      <c r="CZ176" s="199">
        <f t="shared" si="66"/>
        <v>7.0192966537150445</v>
      </c>
      <c r="DA176" s="23" t="s">
        <v>37</v>
      </c>
      <c r="DB176" s="201">
        <f>SUM(DE165:DE184)</f>
        <v>2060.5419999999999</v>
      </c>
      <c r="DC176" s="47"/>
      <c r="DD176" s="179">
        <f t="shared" si="67"/>
        <v>5417</v>
      </c>
      <c r="DE176" s="179">
        <f t="shared" si="68"/>
        <v>361.20100000000002</v>
      </c>
    </row>
    <row r="177" spans="1:109" ht="15" customHeight="1">
      <c r="A177" s="21">
        <f t="shared" si="22"/>
        <v>2006</v>
      </c>
      <c r="B177" s="176">
        <f t="shared" si="22"/>
        <v>5604</v>
      </c>
      <c r="C177" s="193">
        <f t="shared" si="23"/>
        <v>6.5567783561580422</v>
      </c>
      <c r="D177" s="22">
        <v>13</v>
      </c>
      <c r="E177" s="347" t="s">
        <v>9</v>
      </c>
      <c r="F177" s="348"/>
      <c r="G177" s="355">
        <f>SUM(K175:K184)</f>
        <v>1789.51</v>
      </c>
      <c r="H177" s="356"/>
      <c r="I177" s="179">
        <f t="shared" si="24"/>
        <v>5374</v>
      </c>
      <c r="J177" s="180">
        <f t="shared" si="25"/>
        <v>4.1042112776588153</v>
      </c>
      <c r="K177" s="179">
        <f t="shared" si="26"/>
        <v>52.9</v>
      </c>
      <c r="M177" s="199">
        <f t="shared" si="27"/>
        <v>8.6312359074568974</v>
      </c>
      <c r="N177" s="27"/>
      <c r="O177" s="63"/>
      <c r="P177" s="27"/>
      <c r="Q177" s="179">
        <f t="shared" si="28"/>
        <v>5543</v>
      </c>
      <c r="R177" s="179">
        <f t="shared" si="29"/>
        <v>3.7210000000000001</v>
      </c>
      <c r="T177" s="199">
        <f t="shared" si="30"/>
        <v>8.4346807698417727</v>
      </c>
      <c r="U177" s="27"/>
      <c r="V177" s="63"/>
      <c r="W177" s="27"/>
      <c r="X177" s="179">
        <f t="shared" si="31"/>
        <v>5540</v>
      </c>
      <c r="Y177" s="179">
        <f t="shared" si="32"/>
        <v>4.0960000000000001</v>
      </c>
      <c r="AA177" s="199">
        <f t="shared" si="33"/>
        <v>8.3614746164168174</v>
      </c>
      <c r="AB177" s="27"/>
      <c r="AC177" s="63"/>
      <c r="AD177" s="27"/>
      <c r="AE177" s="179">
        <f t="shared" si="34"/>
        <v>5539</v>
      </c>
      <c r="AF177" s="179">
        <f t="shared" si="35"/>
        <v>4.2249999999999996</v>
      </c>
      <c r="AH177" s="199">
        <f t="shared" si="36"/>
        <v>8.2824830037305617</v>
      </c>
      <c r="AI177" s="27"/>
      <c r="AJ177" s="63"/>
      <c r="AK177" s="27"/>
      <c r="AL177" s="179">
        <f t="shared" si="37"/>
        <v>5538</v>
      </c>
      <c r="AM177" s="179">
        <f t="shared" si="38"/>
        <v>4.3559999999999999</v>
      </c>
      <c r="AO177" s="199">
        <f t="shared" si="39"/>
        <v>8.1967124072130702</v>
      </c>
      <c r="AP177" s="27"/>
      <c r="AQ177" s="63"/>
      <c r="AR177" s="27"/>
      <c r="AS177" s="179">
        <f t="shared" si="40"/>
        <v>5536</v>
      </c>
      <c r="AT177" s="179">
        <f t="shared" si="41"/>
        <v>4.6239999999999997</v>
      </c>
      <c r="AV177" s="199">
        <f t="shared" si="42"/>
        <v>8.1028891346408685</v>
      </c>
      <c r="AW177" s="27"/>
      <c r="AX177" s="63"/>
      <c r="AY177" s="27"/>
      <c r="AZ177" s="179">
        <f t="shared" si="43"/>
        <v>5534</v>
      </c>
      <c r="BA177" s="179">
        <f t="shared" si="44"/>
        <v>4.9000000000000004</v>
      </c>
      <c r="BC177" s="199">
        <f t="shared" si="45"/>
        <v>7.999342952713282</v>
      </c>
      <c r="BD177" s="27"/>
      <c r="BE177" s="63"/>
      <c r="BF177" s="27"/>
      <c r="BG177" s="179">
        <f t="shared" si="46"/>
        <v>5531</v>
      </c>
      <c r="BH177" s="179">
        <f t="shared" si="47"/>
        <v>5.3289999999999997</v>
      </c>
      <c r="BJ177" s="199">
        <f t="shared" si="48"/>
        <v>7.8838232148921525</v>
      </c>
      <c r="BK177" s="27"/>
      <c r="BL177" s="63"/>
      <c r="BM177" s="27"/>
      <c r="BN177" s="179">
        <f t="shared" si="49"/>
        <v>5528</v>
      </c>
      <c r="BO177" s="179">
        <f t="shared" si="50"/>
        <v>5.7759999999999998</v>
      </c>
      <c r="BQ177" s="199">
        <f t="shared" si="51"/>
        <v>7.7531942698843412</v>
      </c>
      <c r="BR177" s="27"/>
      <c r="BS177" s="63"/>
      <c r="BT177" s="27"/>
      <c r="BU177" s="179">
        <f t="shared" si="52"/>
        <v>5524</v>
      </c>
      <c r="BV177" s="179">
        <f t="shared" si="53"/>
        <v>6.4</v>
      </c>
      <c r="BX177" s="199">
        <f t="shared" si="54"/>
        <v>7.6029004622047553</v>
      </c>
      <c r="BY177" s="27"/>
      <c r="BZ177" s="63"/>
      <c r="CA177" s="27"/>
      <c r="CB177" s="179">
        <f t="shared" si="55"/>
        <v>5518</v>
      </c>
      <c r="CC177" s="179">
        <f t="shared" si="56"/>
        <v>7.3959999999999999</v>
      </c>
      <c r="CE177" s="199">
        <f t="shared" si="57"/>
        <v>7.4259536570775406</v>
      </c>
      <c r="CF177" s="27"/>
      <c r="CG177" s="63"/>
      <c r="CH177" s="27"/>
      <c r="CI177" s="179">
        <f t="shared" si="58"/>
        <v>5510</v>
      </c>
      <c r="CJ177" s="179">
        <f t="shared" si="59"/>
        <v>8.8360000000000003</v>
      </c>
      <c r="CL177" s="199">
        <f t="shared" si="60"/>
        <v>7.2108184534722204</v>
      </c>
      <c r="CM177" s="27"/>
      <c r="CN177" s="63"/>
      <c r="CO177" s="27"/>
      <c r="CP177" s="179">
        <f t="shared" si="61"/>
        <v>5497</v>
      </c>
      <c r="CQ177" s="179">
        <f t="shared" si="62"/>
        <v>11.449</v>
      </c>
      <c r="CS177" s="199">
        <f t="shared" si="63"/>
        <v>6.9363427358340495</v>
      </c>
      <c r="CT177" s="27"/>
      <c r="CU177" s="63"/>
      <c r="CV177" s="27"/>
      <c r="CW177" s="179">
        <f t="shared" si="64"/>
        <v>5472</v>
      </c>
      <c r="CX177" s="179">
        <f t="shared" si="65"/>
        <v>17.423999999999999</v>
      </c>
      <c r="CZ177" s="199">
        <f t="shared" si="66"/>
        <v>6.5567783561580422</v>
      </c>
      <c r="DA177" s="27"/>
      <c r="DB177" s="63"/>
      <c r="DC177" s="27"/>
      <c r="DD177" s="179">
        <f t="shared" si="67"/>
        <v>5374</v>
      </c>
      <c r="DE177" s="179">
        <f t="shared" si="68"/>
        <v>52.9</v>
      </c>
    </row>
    <row r="178" spans="1:109" ht="15" customHeight="1">
      <c r="A178" s="21">
        <f t="shared" si="22"/>
        <v>2007</v>
      </c>
      <c r="B178" s="176">
        <f t="shared" si="22"/>
        <v>5254</v>
      </c>
      <c r="C178" s="193">
        <f t="shared" si="23"/>
        <v>5.8692969131337742</v>
      </c>
      <c r="D178" s="22">
        <v>14</v>
      </c>
      <c r="E178" s="347" t="s">
        <v>10</v>
      </c>
      <c r="F178" s="348"/>
      <c r="G178" s="349">
        <f>SUM(J165:J184)/D184</f>
        <v>4.5486956002566297</v>
      </c>
      <c r="H178" s="350"/>
      <c r="I178" s="179">
        <f t="shared" si="24"/>
        <v>5335</v>
      </c>
      <c r="J178" s="180">
        <f t="shared" si="25"/>
        <v>1.5416825275980206</v>
      </c>
      <c r="K178" s="179">
        <f t="shared" si="26"/>
        <v>6.5609999999999999</v>
      </c>
      <c r="M178" s="199">
        <f t="shared" si="27"/>
        <v>8.5667449702454856</v>
      </c>
      <c r="N178" s="27"/>
      <c r="O178" s="27"/>
      <c r="P178" s="27"/>
      <c r="Q178" s="179">
        <f t="shared" si="28"/>
        <v>5500</v>
      </c>
      <c r="R178" s="179">
        <f t="shared" si="29"/>
        <v>60.515999999999998</v>
      </c>
      <c r="T178" s="199">
        <f t="shared" si="30"/>
        <v>8.3556149957601829</v>
      </c>
      <c r="U178" s="27"/>
      <c r="V178" s="27"/>
      <c r="W178" s="27"/>
      <c r="X178" s="179">
        <f t="shared" si="31"/>
        <v>5498</v>
      </c>
      <c r="Y178" s="179">
        <f t="shared" si="32"/>
        <v>59.536000000000001</v>
      </c>
      <c r="AA178" s="199">
        <f t="shared" si="33"/>
        <v>8.2761402195584601</v>
      </c>
      <c r="AB178" s="27"/>
      <c r="AC178" s="27"/>
      <c r="AD178" s="27"/>
      <c r="AE178" s="179">
        <f t="shared" si="34"/>
        <v>5497</v>
      </c>
      <c r="AF178" s="179">
        <f t="shared" si="35"/>
        <v>59.048999999999999</v>
      </c>
      <c r="AH178" s="199">
        <f t="shared" si="36"/>
        <v>8.1897996187282285</v>
      </c>
      <c r="AI178" s="27"/>
      <c r="AJ178" s="27"/>
      <c r="AK178" s="27"/>
      <c r="AL178" s="179">
        <f t="shared" si="37"/>
        <v>5495</v>
      </c>
      <c r="AM178" s="179">
        <f t="shared" si="38"/>
        <v>58.081000000000003</v>
      </c>
      <c r="AO178" s="199">
        <f t="shared" si="39"/>
        <v>8.0952937768446489</v>
      </c>
      <c r="AP178" s="27"/>
      <c r="AQ178" s="27"/>
      <c r="AR178" s="27"/>
      <c r="AS178" s="179">
        <f t="shared" si="40"/>
        <v>5494</v>
      </c>
      <c r="AT178" s="179">
        <f t="shared" si="41"/>
        <v>57.6</v>
      </c>
      <c r="AV178" s="199">
        <f t="shared" si="42"/>
        <v>7.9909154630913255</v>
      </c>
      <c r="AW178" s="27"/>
      <c r="AX178" s="27"/>
      <c r="AY178" s="27"/>
      <c r="AZ178" s="179">
        <f t="shared" si="43"/>
        <v>5492</v>
      </c>
      <c r="BA178" s="179">
        <f t="shared" si="44"/>
        <v>56.643999999999998</v>
      </c>
      <c r="BC178" s="199">
        <f t="shared" si="45"/>
        <v>7.8743588247298808</v>
      </c>
      <c r="BD178" s="27"/>
      <c r="BE178" s="27"/>
      <c r="BF178" s="27"/>
      <c r="BG178" s="179">
        <f t="shared" si="46"/>
        <v>5489</v>
      </c>
      <c r="BH178" s="179">
        <f t="shared" si="47"/>
        <v>55.225000000000001</v>
      </c>
      <c r="BJ178" s="199">
        <f t="shared" si="48"/>
        <v>7.7424020218157823</v>
      </c>
      <c r="BK178" s="27"/>
      <c r="BL178" s="27"/>
      <c r="BM178" s="27"/>
      <c r="BN178" s="179">
        <f t="shared" si="49"/>
        <v>5486</v>
      </c>
      <c r="BO178" s="179">
        <f t="shared" si="50"/>
        <v>53.823999999999998</v>
      </c>
      <c r="BQ178" s="199">
        <f t="shared" si="51"/>
        <v>7.5903469456025654</v>
      </c>
      <c r="BR178" s="27"/>
      <c r="BS178" s="27"/>
      <c r="BT178" s="27"/>
      <c r="BU178" s="179">
        <f t="shared" si="52"/>
        <v>5482</v>
      </c>
      <c r="BV178" s="179">
        <f t="shared" si="53"/>
        <v>51.984000000000002</v>
      </c>
      <c r="BX178" s="199">
        <f t="shared" si="54"/>
        <v>7.4109518755836366</v>
      </c>
      <c r="BY178" s="27"/>
      <c r="BZ178" s="27"/>
      <c r="CA178" s="27"/>
      <c r="CB178" s="179">
        <f t="shared" si="55"/>
        <v>5477</v>
      </c>
      <c r="CC178" s="179">
        <f t="shared" si="56"/>
        <v>49.728999999999999</v>
      </c>
      <c r="CE178" s="199">
        <f t="shared" si="57"/>
        <v>7.1921820587132457</v>
      </c>
      <c r="CF178" s="27"/>
      <c r="CG178" s="27"/>
      <c r="CH178" s="27"/>
      <c r="CI178" s="179">
        <f t="shared" si="58"/>
        <v>5469</v>
      </c>
      <c r="CJ178" s="179">
        <f t="shared" si="59"/>
        <v>46.225000000000001</v>
      </c>
      <c r="CL178" s="199">
        <f t="shared" si="60"/>
        <v>6.9117473002516743</v>
      </c>
      <c r="CM178" s="27"/>
      <c r="CN178" s="27"/>
      <c r="CO178" s="27"/>
      <c r="CP178" s="179">
        <f t="shared" si="61"/>
        <v>5457</v>
      </c>
      <c r="CQ178" s="179">
        <f t="shared" si="62"/>
        <v>41.209000000000003</v>
      </c>
      <c r="CS178" s="199">
        <f t="shared" si="63"/>
        <v>6.5206211275586963</v>
      </c>
      <c r="CT178" s="27"/>
      <c r="CU178" s="27"/>
      <c r="CV178" s="27"/>
      <c r="CW178" s="179">
        <f t="shared" si="64"/>
        <v>5432</v>
      </c>
      <c r="CX178" s="179">
        <f t="shared" si="65"/>
        <v>31.684000000000001</v>
      </c>
      <c r="CZ178" s="199">
        <f t="shared" si="66"/>
        <v>5.8692969131337742</v>
      </c>
      <c r="DA178" s="27"/>
      <c r="DB178" s="27"/>
      <c r="DC178" s="27"/>
      <c r="DD178" s="179">
        <f t="shared" si="67"/>
        <v>5335</v>
      </c>
      <c r="DE178" s="179">
        <f t="shared" si="68"/>
        <v>6.5609999999999999</v>
      </c>
    </row>
    <row r="179" spans="1:109" ht="15" customHeight="1">
      <c r="A179" s="21">
        <f t="shared" si="22"/>
        <v>2008</v>
      </c>
      <c r="B179" s="176">
        <f t="shared" si="22"/>
        <v>5103</v>
      </c>
      <c r="C179" s="193">
        <f t="shared" si="23"/>
        <v>5.3132059790417872</v>
      </c>
      <c r="D179" s="22">
        <v>15</v>
      </c>
      <c r="E179" s="347" t="s">
        <v>11</v>
      </c>
      <c r="F179" s="348"/>
      <c r="G179" s="349">
        <f>SUM(J175:J184)/10</f>
        <v>6.6160943971846722</v>
      </c>
      <c r="H179" s="350"/>
      <c r="I179" s="179">
        <f t="shared" si="24"/>
        <v>5299</v>
      </c>
      <c r="J179" s="180">
        <f t="shared" si="25"/>
        <v>3.8408779149519892</v>
      </c>
      <c r="K179" s="179">
        <f t="shared" si="26"/>
        <v>38.415999999999997</v>
      </c>
      <c r="M179" s="199">
        <f t="shared" si="27"/>
        <v>8.5375838810639717</v>
      </c>
      <c r="N179" s="27"/>
      <c r="O179" s="27"/>
      <c r="P179" s="27"/>
      <c r="Q179" s="179">
        <f t="shared" si="28"/>
        <v>5458</v>
      </c>
      <c r="R179" s="179">
        <f t="shared" si="29"/>
        <v>126.02500000000001</v>
      </c>
      <c r="T179" s="199">
        <f t="shared" si="30"/>
        <v>8.3194736924421857</v>
      </c>
      <c r="U179" s="27"/>
      <c r="V179" s="27"/>
      <c r="W179" s="27"/>
      <c r="X179" s="179">
        <f t="shared" si="31"/>
        <v>5455</v>
      </c>
      <c r="Y179" s="179">
        <f t="shared" si="32"/>
        <v>123.904</v>
      </c>
      <c r="AA179" s="199">
        <f t="shared" si="33"/>
        <v>8.2369500480614555</v>
      </c>
      <c r="AB179" s="27"/>
      <c r="AC179" s="27"/>
      <c r="AD179" s="27"/>
      <c r="AE179" s="179">
        <f t="shared" si="34"/>
        <v>5454</v>
      </c>
      <c r="AF179" s="179">
        <f t="shared" si="35"/>
        <v>123.20099999999999</v>
      </c>
      <c r="AH179" s="199">
        <f t="shared" si="36"/>
        <v>8.1469986973899928</v>
      </c>
      <c r="AI179" s="27"/>
      <c r="AJ179" s="27"/>
      <c r="AK179" s="27"/>
      <c r="AL179" s="179">
        <f t="shared" si="37"/>
        <v>5453</v>
      </c>
      <c r="AM179" s="179">
        <f t="shared" si="38"/>
        <v>122.5</v>
      </c>
      <c r="AO179" s="199">
        <f t="shared" si="39"/>
        <v>8.0481491016652011</v>
      </c>
      <c r="AP179" s="27"/>
      <c r="AQ179" s="27"/>
      <c r="AR179" s="27"/>
      <c r="AS179" s="179">
        <f t="shared" si="40"/>
        <v>5452</v>
      </c>
      <c r="AT179" s="179">
        <f t="shared" si="41"/>
        <v>121.801</v>
      </c>
      <c r="AV179" s="199">
        <f t="shared" si="42"/>
        <v>7.9384455511647882</v>
      </c>
      <c r="AW179" s="27"/>
      <c r="AX179" s="27"/>
      <c r="AY179" s="27"/>
      <c r="AZ179" s="179">
        <f t="shared" si="43"/>
        <v>5450</v>
      </c>
      <c r="BA179" s="179">
        <f t="shared" si="44"/>
        <v>120.40900000000001</v>
      </c>
      <c r="BC179" s="199">
        <f t="shared" si="45"/>
        <v>7.8152070621890877</v>
      </c>
      <c r="BD179" s="27"/>
      <c r="BE179" s="27"/>
      <c r="BF179" s="27"/>
      <c r="BG179" s="179">
        <f t="shared" si="46"/>
        <v>5448</v>
      </c>
      <c r="BH179" s="179">
        <f t="shared" si="47"/>
        <v>119.02500000000001</v>
      </c>
      <c r="BJ179" s="199">
        <f t="shared" si="48"/>
        <v>7.6746174973643626</v>
      </c>
      <c r="BK179" s="27"/>
      <c r="BL179" s="27"/>
      <c r="BM179" s="27"/>
      <c r="BN179" s="179">
        <f t="shared" si="49"/>
        <v>5445</v>
      </c>
      <c r="BO179" s="179">
        <f t="shared" si="50"/>
        <v>116.964</v>
      </c>
      <c r="BQ179" s="199">
        <f t="shared" si="51"/>
        <v>7.510977752014095</v>
      </c>
      <c r="BR179" s="27"/>
      <c r="BS179" s="27"/>
      <c r="BT179" s="27"/>
      <c r="BU179" s="179">
        <f t="shared" si="52"/>
        <v>5442</v>
      </c>
      <c r="BV179" s="179">
        <f t="shared" si="53"/>
        <v>114.92100000000001</v>
      </c>
      <c r="BX179" s="199">
        <f t="shared" si="54"/>
        <v>7.3152183897529746</v>
      </c>
      <c r="BY179" s="27"/>
      <c r="BZ179" s="27"/>
      <c r="CA179" s="27"/>
      <c r="CB179" s="179">
        <f t="shared" si="55"/>
        <v>5437</v>
      </c>
      <c r="CC179" s="179">
        <f t="shared" si="56"/>
        <v>111.556</v>
      </c>
      <c r="CE179" s="199">
        <f t="shared" si="57"/>
        <v>7.0715733642115319</v>
      </c>
      <c r="CF179" s="27"/>
      <c r="CG179" s="27"/>
      <c r="CH179" s="27"/>
      <c r="CI179" s="179">
        <f t="shared" si="58"/>
        <v>5429</v>
      </c>
      <c r="CJ179" s="179">
        <f t="shared" si="59"/>
        <v>106.276</v>
      </c>
      <c r="CL179" s="199">
        <f t="shared" si="60"/>
        <v>6.7487595474916793</v>
      </c>
      <c r="CM179" s="27"/>
      <c r="CN179" s="27"/>
      <c r="CO179" s="27"/>
      <c r="CP179" s="179">
        <f t="shared" si="61"/>
        <v>5418</v>
      </c>
      <c r="CQ179" s="179">
        <f t="shared" si="62"/>
        <v>99.224999999999994</v>
      </c>
      <c r="CS179" s="199">
        <f t="shared" si="63"/>
        <v>6.2690962837062614</v>
      </c>
      <c r="CT179" s="27"/>
      <c r="CU179" s="27"/>
      <c r="CV179" s="27"/>
      <c r="CW179" s="179">
        <f t="shared" si="64"/>
        <v>5394</v>
      </c>
      <c r="CX179" s="179">
        <f t="shared" si="65"/>
        <v>84.680999999999997</v>
      </c>
      <c r="CZ179" s="199">
        <f t="shared" si="66"/>
        <v>5.3132059790417872</v>
      </c>
      <c r="DA179" s="27"/>
      <c r="DB179" s="27"/>
      <c r="DC179" s="27"/>
      <c r="DD179" s="179">
        <f t="shared" si="67"/>
        <v>5299</v>
      </c>
      <c r="DE179" s="179">
        <f t="shared" si="68"/>
        <v>38.415999999999997</v>
      </c>
    </row>
    <row r="180" spans="1:109" ht="15" customHeight="1">
      <c r="A180" s="21">
        <f t="shared" si="22"/>
        <v>2009</v>
      </c>
      <c r="B180" s="176">
        <f t="shared" si="22"/>
        <v>5000</v>
      </c>
      <c r="C180" s="193">
        <f t="shared" si="23"/>
        <v>4.6051701859880918</v>
      </c>
      <c r="D180" s="22">
        <v>16</v>
      </c>
      <c r="E180" s="47"/>
      <c r="F180" s="47"/>
      <c r="G180" s="51"/>
      <c r="H180" s="47"/>
      <c r="I180" s="179">
        <f t="shared" si="24"/>
        <v>5266</v>
      </c>
      <c r="J180" s="180">
        <f t="shared" si="25"/>
        <v>5.3199999999999994</v>
      </c>
      <c r="K180" s="179">
        <f t="shared" si="26"/>
        <v>70.756</v>
      </c>
      <c r="M180" s="199">
        <f t="shared" si="27"/>
        <v>8.5171931914162382</v>
      </c>
      <c r="N180" s="27"/>
      <c r="O180" s="27"/>
      <c r="P180" s="27"/>
      <c r="Q180" s="179">
        <f t="shared" si="28"/>
        <v>5415</v>
      </c>
      <c r="R180" s="179">
        <f t="shared" si="29"/>
        <v>172.22499999999999</v>
      </c>
      <c r="T180" s="199">
        <f t="shared" si="30"/>
        <v>8.2940496401020276</v>
      </c>
      <c r="U180" s="27"/>
      <c r="V180" s="27"/>
      <c r="W180" s="27"/>
      <c r="X180" s="179">
        <f t="shared" si="31"/>
        <v>5413</v>
      </c>
      <c r="Y180" s="179">
        <f t="shared" si="32"/>
        <v>170.56899999999999</v>
      </c>
      <c r="AA180" s="199">
        <f t="shared" si="33"/>
        <v>8.209308411646937</v>
      </c>
      <c r="AB180" s="27"/>
      <c r="AC180" s="27"/>
      <c r="AD180" s="27"/>
      <c r="AE180" s="179">
        <f t="shared" si="34"/>
        <v>5413</v>
      </c>
      <c r="AF180" s="179">
        <f t="shared" si="35"/>
        <v>170.56899999999999</v>
      </c>
      <c r="AH180" s="199">
        <f t="shared" si="36"/>
        <v>8.1167156248191112</v>
      </c>
      <c r="AI180" s="27"/>
      <c r="AJ180" s="27"/>
      <c r="AK180" s="27"/>
      <c r="AL180" s="179">
        <f t="shared" si="37"/>
        <v>5411</v>
      </c>
      <c r="AM180" s="179">
        <f t="shared" si="38"/>
        <v>168.92099999999999</v>
      </c>
      <c r="AO180" s="199">
        <f t="shared" si="39"/>
        <v>8.0146663704649423</v>
      </c>
      <c r="AP180" s="27"/>
      <c r="AQ180" s="27"/>
      <c r="AR180" s="27"/>
      <c r="AS180" s="179">
        <f t="shared" si="40"/>
        <v>5410</v>
      </c>
      <c r="AT180" s="179">
        <f t="shared" si="41"/>
        <v>168.1</v>
      </c>
      <c r="AV180" s="199">
        <f t="shared" si="42"/>
        <v>7.90100705199242</v>
      </c>
      <c r="AW180" s="27"/>
      <c r="AX180" s="27"/>
      <c r="AY180" s="27"/>
      <c r="AZ180" s="179">
        <f t="shared" si="43"/>
        <v>5409</v>
      </c>
      <c r="BA180" s="179">
        <f t="shared" si="44"/>
        <v>167.28100000000001</v>
      </c>
      <c r="BC180" s="199">
        <f t="shared" si="45"/>
        <v>7.7727527164687418</v>
      </c>
      <c r="BD180" s="27"/>
      <c r="BE180" s="27"/>
      <c r="BF180" s="27"/>
      <c r="BG180" s="179">
        <f t="shared" si="46"/>
        <v>5407</v>
      </c>
      <c r="BH180" s="179">
        <f t="shared" si="47"/>
        <v>165.649</v>
      </c>
      <c r="BJ180" s="199">
        <f t="shared" si="48"/>
        <v>7.6255950721324535</v>
      </c>
      <c r="BK180" s="27"/>
      <c r="BL180" s="27"/>
      <c r="BM180" s="27"/>
      <c r="BN180" s="179">
        <f t="shared" si="49"/>
        <v>5405</v>
      </c>
      <c r="BO180" s="179">
        <f t="shared" si="50"/>
        <v>164.02500000000001</v>
      </c>
      <c r="BQ180" s="199">
        <f t="shared" si="51"/>
        <v>7.4529823294654598</v>
      </c>
      <c r="BR180" s="27"/>
      <c r="BS180" s="27"/>
      <c r="BT180" s="27"/>
      <c r="BU180" s="179">
        <f t="shared" si="52"/>
        <v>5401</v>
      </c>
      <c r="BV180" s="179">
        <f t="shared" si="53"/>
        <v>160.80099999999999</v>
      </c>
      <c r="BX180" s="199">
        <f t="shared" si="54"/>
        <v>7.2442275156033498</v>
      </c>
      <c r="BY180" s="27"/>
      <c r="BZ180" s="27"/>
      <c r="CA180" s="27"/>
      <c r="CB180" s="179">
        <f t="shared" si="55"/>
        <v>5397</v>
      </c>
      <c r="CC180" s="179">
        <f t="shared" si="56"/>
        <v>157.60900000000001</v>
      </c>
      <c r="CE180" s="199">
        <f t="shared" si="57"/>
        <v>6.9800759405617629</v>
      </c>
      <c r="CF180" s="27"/>
      <c r="CG180" s="27"/>
      <c r="CH180" s="27"/>
      <c r="CI180" s="179">
        <f t="shared" si="58"/>
        <v>5391</v>
      </c>
      <c r="CJ180" s="179">
        <f t="shared" si="59"/>
        <v>152.881</v>
      </c>
      <c r="CL180" s="199">
        <f t="shared" si="60"/>
        <v>6.620073206530356</v>
      </c>
      <c r="CM180" s="27"/>
      <c r="CN180" s="27"/>
      <c r="CO180" s="27"/>
      <c r="CP180" s="179">
        <f t="shared" si="61"/>
        <v>5380</v>
      </c>
      <c r="CQ180" s="179">
        <f t="shared" si="62"/>
        <v>144.4</v>
      </c>
      <c r="CS180" s="199">
        <f t="shared" si="63"/>
        <v>6.0520891689244172</v>
      </c>
      <c r="CT180" s="27"/>
      <c r="CU180" s="27"/>
      <c r="CV180" s="27"/>
      <c r="CW180" s="179">
        <f t="shared" si="64"/>
        <v>5358</v>
      </c>
      <c r="CX180" s="179">
        <f t="shared" si="65"/>
        <v>128.16399999999999</v>
      </c>
      <c r="CZ180" s="199">
        <f t="shared" si="66"/>
        <v>4.6051701859880918</v>
      </c>
      <c r="DA180" s="27"/>
      <c r="DB180" s="27"/>
      <c r="DC180" s="27"/>
      <c r="DD180" s="179">
        <f t="shared" si="67"/>
        <v>5266</v>
      </c>
      <c r="DE180" s="179">
        <f t="shared" si="68"/>
        <v>70.756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4933</v>
      </c>
      <c r="C181" s="193">
        <f t="shared" si="23"/>
        <v>3.4965075614664802</v>
      </c>
      <c r="D181" s="22">
        <v>17</v>
      </c>
      <c r="G181" s="51"/>
      <c r="H181" s="47"/>
      <c r="I181" s="179">
        <f t="shared" si="24"/>
        <v>5236</v>
      </c>
      <c r="J181" s="180">
        <f t="shared" si="25"/>
        <v>6.1423069126292313</v>
      </c>
      <c r="K181" s="179">
        <f t="shared" si="26"/>
        <v>91.808999999999997</v>
      </c>
      <c r="M181" s="199">
        <f t="shared" si="27"/>
        <v>8.5037026012337389</v>
      </c>
      <c r="Q181" s="179">
        <f t="shared" si="28"/>
        <v>5373</v>
      </c>
      <c r="R181" s="179">
        <f t="shared" si="29"/>
        <v>193.6</v>
      </c>
      <c r="T181" s="199">
        <f t="shared" si="30"/>
        <v>8.2771577724318099</v>
      </c>
      <c r="X181" s="179">
        <f t="shared" si="31"/>
        <v>5372</v>
      </c>
      <c r="Y181" s="179">
        <f t="shared" si="32"/>
        <v>192.721</v>
      </c>
      <c r="AA181" s="199">
        <f t="shared" si="33"/>
        <v>8.1909088811825139</v>
      </c>
      <c r="AE181" s="179">
        <f t="shared" si="34"/>
        <v>5371</v>
      </c>
      <c r="AF181" s="179">
        <f t="shared" si="35"/>
        <v>191.84399999999999</v>
      </c>
      <c r="AH181" s="199">
        <f t="shared" si="36"/>
        <v>8.0965129175015935</v>
      </c>
      <c r="AL181" s="179">
        <f t="shared" si="37"/>
        <v>5370</v>
      </c>
      <c r="AM181" s="179">
        <f t="shared" si="38"/>
        <v>190.96899999999999</v>
      </c>
      <c r="AO181" s="199">
        <f t="shared" si="39"/>
        <v>7.9922686432707453</v>
      </c>
      <c r="AS181" s="179">
        <f t="shared" si="40"/>
        <v>5369</v>
      </c>
      <c r="AT181" s="179">
        <f t="shared" si="41"/>
        <v>190.096</v>
      </c>
      <c r="AV181" s="199">
        <f t="shared" si="42"/>
        <v>7.8758791594963098</v>
      </c>
      <c r="AZ181" s="179">
        <f t="shared" si="43"/>
        <v>5368</v>
      </c>
      <c r="BA181" s="179">
        <f t="shared" si="44"/>
        <v>189.22499999999999</v>
      </c>
      <c r="BC181" s="199">
        <f t="shared" si="45"/>
        <v>7.7441366276279906</v>
      </c>
      <c r="BG181" s="179">
        <f t="shared" si="46"/>
        <v>5367</v>
      </c>
      <c r="BH181" s="179">
        <f t="shared" si="47"/>
        <v>188.35599999999999</v>
      </c>
      <c r="BJ181" s="199">
        <f t="shared" si="48"/>
        <v>7.5923661285197959</v>
      </c>
      <c r="BN181" s="179">
        <f t="shared" si="49"/>
        <v>5365</v>
      </c>
      <c r="BO181" s="179">
        <f t="shared" si="50"/>
        <v>186.624</v>
      </c>
      <c r="BQ181" s="199">
        <f t="shared" si="51"/>
        <v>7.4133673356952405</v>
      </c>
      <c r="BU181" s="179">
        <f t="shared" si="52"/>
        <v>5362</v>
      </c>
      <c r="BV181" s="179">
        <f t="shared" si="53"/>
        <v>184.041</v>
      </c>
      <c r="BX181" s="199">
        <f t="shared" si="54"/>
        <v>7.1951873201787091</v>
      </c>
      <c r="CB181" s="179">
        <f t="shared" si="55"/>
        <v>5358</v>
      </c>
      <c r="CC181" s="179">
        <f t="shared" si="56"/>
        <v>180.625</v>
      </c>
      <c r="CE181" s="199">
        <f t="shared" si="57"/>
        <v>6.9157234486313142</v>
      </c>
      <c r="CI181" s="179">
        <f t="shared" si="58"/>
        <v>5353</v>
      </c>
      <c r="CJ181" s="179">
        <f t="shared" si="59"/>
        <v>176.4</v>
      </c>
      <c r="CL181" s="199">
        <f t="shared" si="60"/>
        <v>6.5264948595707901</v>
      </c>
      <c r="CP181" s="179">
        <f t="shared" si="61"/>
        <v>5343</v>
      </c>
      <c r="CQ181" s="179">
        <f t="shared" si="62"/>
        <v>168.1</v>
      </c>
      <c r="CS181" s="199">
        <f t="shared" si="63"/>
        <v>5.8805329864007003</v>
      </c>
      <c r="CW181" s="179">
        <f t="shared" si="64"/>
        <v>5324</v>
      </c>
      <c r="CX181" s="179">
        <f t="shared" si="65"/>
        <v>152.881</v>
      </c>
      <c r="CZ181" s="199">
        <f t="shared" si="66"/>
        <v>3.4965075614664802</v>
      </c>
      <c r="DD181" s="179">
        <f t="shared" si="67"/>
        <v>5236</v>
      </c>
      <c r="DE181" s="179">
        <f t="shared" si="68"/>
        <v>91.808999999999997</v>
      </c>
    </row>
    <row r="182" spans="1:109" ht="15" customHeight="1">
      <c r="A182" s="21">
        <f t="shared" si="69"/>
        <v>2011</v>
      </c>
      <c r="B182" s="176">
        <f t="shared" si="69"/>
        <v>5831</v>
      </c>
      <c r="C182" s="193">
        <f t="shared" si="23"/>
        <v>6.8362592772770672</v>
      </c>
      <c r="D182" s="22">
        <v>18</v>
      </c>
      <c r="E182" s="52"/>
      <c r="F182" s="27"/>
      <c r="G182" s="27"/>
      <c r="H182" s="27"/>
      <c r="I182" s="179">
        <f t="shared" si="24"/>
        <v>5208</v>
      </c>
      <c r="J182" s="180">
        <f t="shared" si="25"/>
        <v>10.684273709483794</v>
      </c>
      <c r="K182" s="179">
        <f t="shared" si="26"/>
        <v>388.12900000000002</v>
      </c>
      <c r="M182" s="199">
        <f t="shared" si="27"/>
        <v>8.6709437912221556</v>
      </c>
      <c r="N182" s="27"/>
      <c r="O182" s="27"/>
      <c r="P182" s="27"/>
      <c r="Q182" s="179">
        <f t="shared" si="28"/>
        <v>5332</v>
      </c>
      <c r="R182" s="179">
        <f t="shared" si="29"/>
        <v>249.001</v>
      </c>
      <c r="T182" s="199">
        <f t="shared" si="30"/>
        <v>8.4828087645544059</v>
      </c>
      <c r="U182" s="27"/>
      <c r="V182" s="27"/>
      <c r="W182" s="27"/>
      <c r="X182" s="179">
        <f t="shared" si="31"/>
        <v>5331</v>
      </c>
      <c r="Y182" s="179">
        <f t="shared" si="32"/>
        <v>250</v>
      </c>
      <c r="AA182" s="199">
        <f t="shared" si="33"/>
        <v>8.4131651209921898</v>
      </c>
      <c r="AB182" s="27"/>
      <c r="AC182" s="27"/>
      <c r="AD182" s="27"/>
      <c r="AE182" s="179">
        <f t="shared" si="34"/>
        <v>5330</v>
      </c>
      <c r="AF182" s="179">
        <f t="shared" si="35"/>
        <v>251.001</v>
      </c>
      <c r="AH182" s="199">
        <f t="shared" si="36"/>
        <v>8.3383057313565647</v>
      </c>
      <c r="AI182" s="27"/>
      <c r="AJ182" s="27"/>
      <c r="AK182" s="27"/>
      <c r="AL182" s="179">
        <f t="shared" si="37"/>
        <v>5330</v>
      </c>
      <c r="AM182" s="179">
        <f t="shared" si="38"/>
        <v>251.001</v>
      </c>
      <c r="AO182" s="199">
        <f t="shared" si="39"/>
        <v>8.2573856557304364</v>
      </c>
      <c r="AP182" s="27"/>
      <c r="AQ182" s="27"/>
      <c r="AR182" s="27"/>
      <c r="AS182" s="179">
        <f t="shared" si="40"/>
        <v>5329</v>
      </c>
      <c r="AT182" s="179">
        <f t="shared" si="41"/>
        <v>252.00399999999999</v>
      </c>
      <c r="AV182" s="199">
        <f t="shared" si="42"/>
        <v>8.1693363959283865</v>
      </c>
      <c r="AW182" s="27"/>
      <c r="AX182" s="27"/>
      <c r="AY182" s="27"/>
      <c r="AZ182" s="179">
        <f t="shared" si="43"/>
        <v>5328</v>
      </c>
      <c r="BA182" s="179">
        <f t="shared" si="44"/>
        <v>253.00899999999999</v>
      </c>
      <c r="BC182" s="199">
        <f t="shared" si="45"/>
        <v>8.0727793331694979</v>
      </c>
      <c r="BD182" s="27"/>
      <c r="BE182" s="27"/>
      <c r="BF182" s="27"/>
      <c r="BG182" s="179">
        <f t="shared" si="46"/>
        <v>5327</v>
      </c>
      <c r="BH182" s="179">
        <f t="shared" si="47"/>
        <v>254.01599999999999</v>
      </c>
      <c r="BJ182" s="199">
        <f t="shared" si="48"/>
        <v>7.9658927350845286</v>
      </c>
      <c r="BK182" s="27"/>
      <c r="BL182" s="27"/>
      <c r="BM182" s="27"/>
      <c r="BN182" s="179">
        <f t="shared" si="49"/>
        <v>5325</v>
      </c>
      <c r="BO182" s="179">
        <f t="shared" si="50"/>
        <v>256.036</v>
      </c>
      <c r="BQ182" s="199">
        <f t="shared" si="51"/>
        <v>7.8461988154974254</v>
      </c>
      <c r="BR182" s="27"/>
      <c r="BS182" s="27"/>
      <c r="BT182" s="27"/>
      <c r="BU182" s="179">
        <f t="shared" si="52"/>
        <v>5323</v>
      </c>
      <c r="BV182" s="179">
        <f t="shared" si="53"/>
        <v>258.06400000000002</v>
      </c>
      <c r="BX182" s="199">
        <f t="shared" si="54"/>
        <v>7.7102051944325325</v>
      </c>
      <c r="BY182" s="27"/>
      <c r="BZ182" s="27"/>
      <c r="CA182" s="27"/>
      <c r="CB182" s="179">
        <f t="shared" si="55"/>
        <v>5321</v>
      </c>
      <c r="CC182" s="179">
        <f t="shared" si="56"/>
        <v>260.10000000000002</v>
      </c>
      <c r="CE182" s="199">
        <f t="shared" si="57"/>
        <v>7.5527620842141472</v>
      </c>
      <c r="CF182" s="27"/>
      <c r="CG182" s="27"/>
      <c r="CH182" s="27"/>
      <c r="CI182" s="179">
        <f t="shared" si="58"/>
        <v>5316</v>
      </c>
      <c r="CJ182" s="179">
        <f t="shared" si="59"/>
        <v>265.22500000000002</v>
      </c>
      <c r="CL182" s="199">
        <f t="shared" si="60"/>
        <v>7.3658128372094724</v>
      </c>
      <c r="CM182" s="27"/>
      <c r="CN182" s="27"/>
      <c r="CO182" s="27"/>
      <c r="CP182" s="179">
        <f t="shared" si="61"/>
        <v>5308</v>
      </c>
      <c r="CQ182" s="179">
        <f t="shared" si="62"/>
        <v>273.529</v>
      </c>
      <c r="CS182" s="199">
        <f t="shared" si="63"/>
        <v>7.1356873470281439</v>
      </c>
      <c r="CT182" s="27"/>
      <c r="CU182" s="27"/>
      <c r="CV182" s="27"/>
      <c r="CW182" s="179">
        <f t="shared" si="64"/>
        <v>5291</v>
      </c>
      <c r="CX182" s="179">
        <f t="shared" si="65"/>
        <v>291.60000000000002</v>
      </c>
      <c r="CZ182" s="199">
        <f t="shared" si="66"/>
        <v>6.8362592772770672</v>
      </c>
      <c r="DA182" s="27"/>
      <c r="DB182" s="27"/>
      <c r="DC182" s="27"/>
      <c r="DD182" s="179">
        <f t="shared" si="67"/>
        <v>5208</v>
      </c>
      <c r="DE182" s="179">
        <f t="shared" si="68"/>
        <v>388.12900000000002</v>
      </c>
    </row>
    <row r="183" spans="1:109" s="27" customFormat="1" ht="15" customHeight="1">
      <c r="A183" s="21">
        <f t="shared" si="69"/>
        <v>2012</v>
      </c>
      <c r="B183" s="176">
        <f t="shared" si="69"/>
        <v>5642</v>
      </c>
      <c r="C183" s="193">
        <f t="shared" si="23"/>
        <v>6.6093492431673804</v>
      </c>
      <c r="D183" s="22">
        <v>19</v>
      </c>
      <c r="E183" s="52"/>
      <c r="I183" s="179">
        <f t="shared" si="24"/>
        <v>5183</v>
      </c>
      <c r="J183" s="180">
        <f t="shared" si="25"/>
        <v>8.1354129741226515</v>
      </c>
      <c r="K183" s="179">
        <f t="shared" si="26"/>
        <v>210.68100000000001</v>
      </c>
      <c r="M183" s="199">
        <f t="shared" si="27"/>
        <v>8.6379938915619423</v>
      </c>
      <c r="Q183" s="179">
        <f t="shared" si="28"/>
        <v>5290</v>
      </c>
      <c r="R183" s="179">
        <f t="shared" si="29"/>
        <v>123.904</v>
      </c>
      <c r="T183" s="199">
        <f t="shared" si="30"/>
        <v>8.4429005868343818</v>
      </c>
      <c r="X183" s="179">
        <f t="shared" si="31"/>
        <v>5290</v>
      </c>
      <c r="Y183" s="179">
        <f t="shared" si="32"/>
        <v>123.904</v>
      </c>
      <c r="AA183" s="199">
        <f t="shared" si="33"/>
        <v>8.3703159955554778</v>
      </c>
      <c r="AE183" s="179">
        <f t="shared" si="34"/>
        <v>5290</v>
      </c>
      <c r="AF183" s="179">
        <f t="shared" si="35"/>
        <v>123.904</v>
      </c>
      <c r="AH183" s="199">
        <f t="shared" si="36"/>
        <v>8.2920476374313541</v>
      </c>
      <c r="AL183" s="179">
        <f t="shared" si="37"/>
        <v>5289</v>
      </c>
      <c r="AM183" s="179">
        <f t="shared" si="38"/>
        <v>124.60899999999999</v>
      </c>
      <c r="AO183" s="199">
        <f t="shared" si="39"/>
        <v>8.2071291680713259</v>
      </c>
      <c r="AS183" s="179">
        <f t="shared" si="40"/>
        <v>5289</v>
      </c>
      <c r="AT183" s="179">
        <f t="shared" si="41"/>
        <v>124.60899999999999</v>
      </c>
      <c r="AV183" s="199">
        <f t="shared" si="42"/>
        <v>8.1143247091553388</v>
      </c>
      <c r="AZ183" s="179">
        <f t="shared" si="43"/>
        <v>5288</v>
      </c>
      <c r="BA183" s="179">
        <f t="shared" si="44"/>
        <v>125.316</v>
      </c>
      <c r="BC183" s="199">
        <f t="shared" si="45"/>
        <v>8.0120182391590617</v>
      </c>
      <c r="BG183" s="179">
        <f t="shared" si="46"/>
        <v>5288</v>
      </c>
      <c r="BH183" s="179">
        <f t="shared" si="47"/>
        <v>125.316</v>
      </c>
      <c r="BJ183" s="199">
        <f t="shared" si="48"/>
        <v>7.8980396907646186</v>
      </c>
      <c r="BN183" s="179">
        <f t="shared" si="49"/>
        <v>5287</v>
      </c>
      <c r="BO183" s="179">
        <f t="shared" si="50"/>
        <v>126.02500000000001</v>
      </c>
      <c r="BQ183" s="199">
        <f t="shared" si="51"/>
        <v>7.7693786095139838</v>
      </c>
      <c r="BU183" s="179">
        <f t="shared" si="52"/>
        <v>5286</v>
      </c>
      <c r="BV183" s="179">
        <f t="shared" si="53"/>
        <v>126.736</v>
      </c>
      <c r="BX183" s="199">
        <f t="shared" si="54"/>
        <v>7.6216849987246107</v>
      </c>
      <c r="CB183" s="179">
        <f t="shared" si="55"/>
        <v>5284</v>
      </c>
      <c r="CC183" s="179">
        <f t="shared" si="56"/>
        <v>128.16399999999999</v>
      </c>
      <c r="CE183" s="199">
        <f t="shared" si="57"/>
        <v>7.4483338608974758</v>
      </c>
      <c r="CI183" s="179">
        <f t="shared" si="58"/>
        <v>5280</v>
      </c>
      <c r="CJ183" s="179">
        <f t="shared" si="59"/>
        <v>131.04400000000001</v>
      </c>
      <c r="CL183" s="199">
        <f t="shared" si="60"/>
        <v>7.2384968408943653</v>
      </c>
      <c r="CP183" s="179">
        <f t="shared" si="61"/>
        <v>5274</v>
      </c>
      <c r="CQ183" s="179">
        <f t="shared" si="62"/>
        <v>135.42400000000001</v>
      </c>
      <c r="CS183" s="199">
        <f t="shared" si="63"/>
        <v>6.9726062513017535</v>
      </c>
      <c r="CW183" s="179">
        <f t="shared" si="64"/>
        <v>5259</v>
      </c>
      <c r="CX183" s="179">
        <f t="shared" si="65"/>
        <v>146.68899999999999</v>
      </c>
      <c r="CZ183" s="199">
        <f t="shared" si="66"/>
        <v>6.6093492431673804</v>
      </c>
      <c r="DD183" s="179">
        <f t="shared" si="67"/>
        <v>5183</v>
      </c>
      <c r="DE183" s="179">
        <f t="shared" si="68"/>
        <v>210.68100000000001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5431</v>
      </c>
      <c r="C184" s="194">
        <f t="shared" si="23"/>
        <v>6.2747620212419388</v>
      </c>
      <c r="D184" s="31">
        <v>20</v>
      </c>
      <c r="E184" s="53"/>
      <c r="F184" s="32"/>
      <c r="G184" s="32"/>
      <c r="H184" s="32"/>
      <c r="I184" s="185">
        <f t="shared" si="24"/>
        <v>5160</v>
      </c>
      <c r="J184" s="186">
        <f t="shared" si="25"/>
        <v>4.9898729515742959</v>
      </c>
      <c r="K184" s="185">
        <f t="shared" si="26"/>
        <v>73.441000000000003</v>
      </c>
      <c r="M184" s="202">
        <f t="shared" si="27"/>
        <v>8.5998785580348454</v>
      </c>
      <c r="N184" s="11"/>
      <c r="O184" s="11"/>
      <c r="P184" s="11"/>
      <c r="Q184" s="189">
        <f t="shared" si="28"/>
        <v>5249</v>
      </c>
      <c r="R184" s="189">
        <f t="shared" si="29"/>
        <v>33.124000000000002</v>
      </c>
      <c r="T184" s="202">
        <f t="shared" si="30"/>
        <v>8.3963805711994901</v>
      </c>
      <c r="U184" s="11"/>
      <c r="V184" s="11"/>
      <c r="W184" s="11"/>
      <c r="X184" s="189">
        <f t="shared" si="31"/>
        <v>5249</v>
      </c>
      <c r="Y184" s="189">
        <f t="shared" si="32"/>
        <v>33.124000000000002</v>
      </c>
      <c r="AA184" s="202">
        <f t="shared" si="33"/>
        <v>8.3202045975788792</v>
      </c>
      <c r="AB184" s="11"/>
      <c r="AC184" s="11"/>
      <c r="AD184" s="11"/>
      <c r="AE184" s="189">
        <f t="shared" si="34"/>
        <v>5250</v>
      </c>
      <c r="AF184" s="189">
        <f t="shared" si="35"/>
        <v>32.761000000000003</v>
      </c>
      <c r="AH184" s="202">
        <f t="shared" si="36"/>
        <v>8.2377438038909325</v>
      </c>
      <c r="AI184" s="11"/>
      <c r="AJ184" s="11"/>
      <c r="AK184" s="11"/>
      <c r="AL184" s="189">
        <f t="shared" si="37"/>
        <v>5250</v>
      </c>
      <c r="AM184" s="189">
        <f t="shared" si="38"/>
        <v>32.761000000000003</v>
      </c>
      <c r="AO184" s="202">
        <f t="shared" si="39"/>
        <v>8.1478671299239469</v>
      </c>
      <c r="AP184" s="11"/>
      <c r="AQ184" s="11"/>
      <c r="AR184" s="11"/>
      <c r="AS184" s="189">
        <f t="shared" si="40"/>
        <v>5250</v>
      </c>
      <c r="AT184" s="189">
        <f t="shared" si="41"/>
        <v>32.761000000000003</v>
      </c>
      <c r="AV184" s="202">
        <f t="shared" si="42"/>
        <v>8.049107721326406</v>
      </c>
      <c r="AW184" s="11"/>
      <c r="AX184" s="11"/>
      <c r="AY184" s="11"/>
      <c r="AZ184" s="189">
        <f t="shared" si="43"/>
        <v>5249</v>
      </c>
      <c r="BA184" s="189">
        <f t="shared" si="44"/>
        <v>33.124000000000002</v>
      </c>
      <c r="BC184" s="202">
        <f t="shared" si="45"/>
        <v>7.9395152606624064</v>
      </c>
      <c r="BD184" s="11"/>
      <c r="BE184" s="11"/>
      <c r="BF184" s="11"/>
      <c r="BG184" s="189">
        <f t="shared" si="46"/>
        <v>5249</v>
      </c>
      <c r="BH184" s="189">
        <f t="shared" si="47"/>
        <v>33.124000000000002</v>
      </c>
      <c r="BJ184" s="202">
        <f t="shared" si="48"/>
        <v>7.8164169836918012</v>
      </c>
      <c r="BK184" s="11"/>
      <c r="BL184" s="11"/>
      <c r="BM184" s="11"/>
      <c r="BN184" s="189">
        <f t="shared" si="49"/>
        <v>5249</v>
      </c>
      <c r="BO184" s="189">
        <f t="shared" si="50"/>
        <v>33.124000000000002</v>
      </c>
      <c r="BQ184" s="202">
        <f t="shared" si="51"/>
        <v>7.6760099320288875</v>
      </c>
      <c r="BR184" s="11"/>
      <c r="BS184" s="11"/>
      <c r="BT184" s="11"/>
      <c r="BU184" s="189">
        <f t="shared" si="52"/>
        <v>5248</v>
      </c>
      <c r="BV184" s="189">
        <f t="shared" si="53"/>
        <v>33.488999999999997</v>
      </c>
      <c r="BX184" s="202">
        <f t="shared" si="54"/>
        <v>7.5126175446745105</v>
      </c>
      <c r="BY184" s="11"/>
      <c r="BZ184" s="11"/>
      <c r="CA184" s="11"/>
      <c r="CB184" s="189">
        <f t="shared" si="55"/>
        <v>5247</v>
      </c>
      <c r="CC184" s="189">
        <f t="shared" si="56"/>
        <v>33.856000000000002</v>
      </c>
      <c r="CE184" s="202">
        <f t="shared" si="57"/>
        <v>7.3172124083598389</v>
      </c>
      <c r="CF184" s="11"/>
      <c r="CG184" s="11"/>
      <c r="CH184" s="11"/>
      <c r="CI184" s="189">
        <f t="shared" si="58"/>
        <v>5245</v>
      </c>
      <c r="CJ184" s="189">
        <f t="shared" si="59"/>
        <v>34.595999999999997</v>
      </c>
      <c r="CL184" s="202">
        <f t="shared" si="60"/>
        <v>7.0741168161973622</v>
      </c>
      <c r="CM184" s="11"/>
      <c r="CN184" s="11"/>
      <c r="CO184" s="11"/>
      <c r="CP184" s="189">
        <f t="shared" si="61"/>
        <v>5241</v>
      </c>
      <c r="CQ184" s="189">
        <f t="shared" si="62"/>
        <v>36.1</v>
      </c>
      <c r="CS184" s="202">
        <f t="shared" si="63"/>
        <v>6.752270376141742</v>
      </c>
      <c r="CT184" s="11"/>
      <c r="CU184" s="11"/>
      <c r="CV184" s="11"/>
      <c r="CW184" s="189">
        <f t="shared" si="64"/>
        <v>5229</v>
      </c>
      <c r="CX184" s="189">
        <f t="shared" si="65"/>
        <v>40.804000000000002</v>
      </c>
      <c r="CZ184" s="202">
        <f t="shared" si="66"/>
        <v>6.2747620212419388</v>
      </c>
      <c r="DA184" s="11"/>
      <c r="DB184" s="11"/>
      <c r="DC184" s="11"/>
      <c r="DD184" s="189">
        <f t="shared" si="67"/>
        <v>5160</v>
      </c>
      <c r="DE184" s="189">
        <f t="shared" si="68"/>
        <v>73.441000000000003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5138</v>
      </c>
      <c r="C185" s="54"/>
      <c r="D185" s="22">
        <v>21</v>
      </c>
      <c r="E185" s="55"/>
      <c r="F185" s="33"/>
      <c r="G185" s="27"/>
      <c r="H185" s="27"/>
      <c r="I185" s="179">
        <f t="shared" si="24"/>
        <v>5138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5119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5119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5101</v>
      </c>
      <c r="C187" s="54"/>
      <c r="D187" s="22">
        <v>23</v>
      </c>
      <c r="E187" s="200">
        <f>O168</f>
        <v>0</v>
      </c>
      <c r="F187" s="203">
        <f>O175</f>
        <v>0.40145401987368062</v>
      </c>
      <c r="G187" s="359">
        <f>O176</f>
        <v>1969.665</v>
      </c>
      <c r="H187" s="360"/>
      <c r="I187" s="179">
        <f t="shared" si="24"/>
        <v>5101</v>
      </c>
      <c r="J187" s="187"/>
      <c r="K187" s="187"/>
      <c r="M187" s="200" t="s">
        <v>72</v>
      </c>
      <c r="N187" s="200">
        <f>MIN(B165:B184)</f>
        <v>4933</v>
      </c>
      <c r="T187" s="200" t="s">
        <v>72</v>
      </c>
      <c r="U187" s="200">
        <f>N187</f>
        <v>4933</v>
      </c>
      <c r="AA187" s="200" t="s">
        <v>72</v>
      </c>
      <c r="AB187" s="200">
        <f>U187</f>
        <v>4933</v>
      </c>
      <c r="AH187" s="200" t="s">
        <v>72</v>
      </c>
      <c r="AI187" s="200">
        <f>AB187</f>
        <v>4933</v>
      </c>
      <c r="AO187" s="200" t="s">
        <v>72</v>
      </c>
      <c r="AP187" s="200">
        <f>AI187</f>
        <v>4933</v>
      </c>
      <c r="AV187" s="200" t="s">
        <v>72</v>
      </c>
      <c r="AW187" s="200">
        <f>AP187</f>
        <v>4933</v>
      </c>
      <c r="BC187" s="200" t="s">
        <v>72</v>
      </c>
      <c r="BD187" s="200">
        <f>AW187</f>
        <v>4933</v>
      </c>
      <c r="BJ187" s="200" t="s">
        <v>72</v>
      </c>
      <c r="BK187" s="200">
        <f>BD187</f>
        <v>4933</v>
      </c>
      <c r="BQ187" s="200" t="s">
        <v>72</v>
      </c>
      <c r="BR187" s="200">
        <f>BK187</f>
        <v>4933</v>
      </c>
      <c r="BX187" s="200" t="s">
        <v>72</v>
      </c>
      <c r="BY187" s="200">
        <f>BR187</f>
        <v>4933</v>
      </c>
      <c r="CE187" s="200" t="s">
        <v>72</v>
      </c>
      <c r="CF187" s="200">
        <f>BY187</f>
        <v>4933</v>
      </c>
      <c r="CL187" s="200" t="s">
        <v>72</v>
      </c>
      <c r="CM187" s="200">
        <f>CF187</f>
        <v>4933</v>
      </c>
      <c r="CS187" s="200" t="s">
        <v>72</v>
      </c>
      <c r="CT187" s="200">
        <f>CM187</f>
        <v>4933</v>
      </c>
      <c r="CZ187" s="200" t="s">
        <v>72</v>
      </c>
      <c r="DA187" s="200">
        <f>CT187</f>
        <v>4933</v>
      </c>
    </row>
    <row r="188" spans="1:109" ht="15" customHeight="1">
      <c r="A188" s="21">
        <f t="shared" si="69"/>
        <v>2017</v>
      </c>
      <c r="B188" s="176">
        <f t="shared" si="70"/>
        <v>5084</v>
      </c>
      <c r="C188" s="54"/>
      <c r="D188" s="22">
        <v>24</v>
      </c>
      <c r="E188" s="200">
        <f>V168</f>
        <v>1000</v>
      </c>
      <c r="F188" s="203">
        <f>V175</f>
        <v>0.40290790248908104</v>
      </c>
      <c r="G188" s="359">
        <f>V176</f>
        <v>1965.7339999999999</v>
      </c>
      <c r="H188" s="360"/>
      <c r="I188" s="179">
        <f t="shared" si="24"/>
        <v>5084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5069</v>
      </c>
      <c r="C189" s="54"/>
      <c r="D189" s="22">
        <v>25</v>
      </c>
      <c r="E189" s="200">
        <f>AC168</f>
        <v>1325</v>
      </c>
      <c r="F189" s="203">
        <f>AC175</f>
        <v>0.40333710190907296</v>
      </c>
      <c r="G189" s="359">
        <f>AC176</f>
        <v>1964.7239999999999</v>
      </c>
      <c r="H189" s="360"/>
      <c r="I189" s="179">
        <f t="shared" si="24"/>
        <v>5069</v>
      </c>
      <c r="J189" s="187"/>
      <c r="K189" s="187"/>
      <c r="M189" s="200" t="s">
        <v>50</v>
      </c>
      <c r="N189" s="200">
        <v>325</v>
      </c>
      <c r="T189" s="200" t="s">
        <v>50</v>
      </c>
      <c r="U189" s="200">
        <f>N189</f>
        <v>325</v>
      </c>
      <c r="AA189" s="200" t="s">
        <v>50</v>
      </c>
      <c r="AB189" s="200">
        <f>U189</f>
        <v>325</v>
      </c>
      <c r="AH189" s="200" t="s">
        <v>50</v>
      </c>
      <c r="AI189" s="200">
        <f>AB189</f>
        <v>325</v>
      </c>
      <c r="AO189" s="200" t="s">
        <v>50</v>
      </c>
      <c r="AP189" s="200">
        <f>AI189</f>
        <v>325</v>
      </c>
      <c r="AV189" s="200" t="s">
        <v>50</v>
      </c>
      <c r="AW189" s="200">
        <f>AP189</f>
        <v>325</v>
      </c>
      <c r="BC189" s="200" t="s">
        <v>50</v>
      </c>
      <c r="BD189" s="200">
        <f>AW189</f>
        <v>325</v>
      </c>
      <c r="BJ189" s="200" t="s">
        <v>50</v>
      </c>
      <c r="BK189" s="200">
        <f>BD189</f>
        <v>325</v>
      </c>
      <c r="BQ189" s="200" t="s">
        <v>50</v>
      </c>
      <c r="BR189" s="200">
        <f>BK189</f>
        <v>325</v>
      </c>
      <c r="BX189" s="200" t="s">
        <v>50</v>
      </c>
      <c r="BY189" s="200">
        <f>BR189</f>
        <v>325</v>
      </c>
      <c r="CE189" s="200" t="s">
        <v>50</v>
      </c>
      <c r="CF189" s="200">
        <f>BY189</f>
        <v>325</v>
      </c>
      <c r="CL189" s="200" t="s">
        <v>50</v>
      </c>
      <c r="CM189" s="200">
        <f>CF189</f>
        <v>325</v>
      </c>
      <c r="CS189" s="200" t="s">
        <v>50</v>
      </c>
      <c r="CT189" s="200">
        <f>CM189</f>
        <v>325</v>
      </c>
      <c r="CZ189" s="200" t="s">
        <v>50</v>
      </c>
      <c r="DA189" s="200">
        <f>CT189</f>
        <v>325</v>
      </c>
    </row>
    <row r="190" spans="1:109" ht="15" customHeight="1">
      <c r="A190" s="21">
        <f t="shared" si="69"/>
        <v>2019</v>
      </c>
      <c r="B190" s="176">
        <f t="shared" si="70"/>
        <v>5055</v>
      </c>
      <c r="C190" s="54"/>
      <c r="D190" s="22">
        <v>26</v>
      </c>
      <c r="E190" s="200">
        <f>AJ168</f>
        <v>1650</v>
      </c>
      <c r="F190" s="203">
        <f>AJ175</f>
        <v>0.40418873116832638</v>
      </c>
      <c r="G190" s="359">
        <f>AJ176</f>
        <v>1962.4029999999998</v>
      </c>
      <c r="H190" s="360"/>
      <c r="I190" s="179">
        <f t="shared" si="24"/>
        <v>5055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5042</v>
      </c>
      <c r="C191" s="54"/>
      <c r="D191" s="22">
        <v>27</v>
      </c>
      <c r="E191" s="200">
        <f>AQ168</f>
        <v>1975</v>
      </c>
      <c r="F191" s="203">
        <f>AQ175</f>
        <v>0.40487724103316081</v>
      </c>
      <c r="G191" s="359">
        <f>AQ176</f>
        <v>1960.7429999999997</v>
      </c>
      <c r="H191" s="360"/>
      <c r="I191" s="179">
        <f t="shared" si="24"/>
        <v>5042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5030</v>
      </c>
      <c r="C192" s="54"/>
      <c r="D192" s="22">
        <v>28</v>
      </c>
      <c r="E192" s="200">
        <f>AX168</f>
        <v>2300</v>
      </c>
      <c r="F192" s="203">
        <f>AX175</f>
        <v>0.40528408328801291</v>
      </c>
      <c r="G192" s="359">
        <f>AX176</f>
        <v>1960.174</v>
      </c>
      <c r="H192" s="360"/>
      <c r="I192" s="179">
        <f t="shared" si="24"/>
        <v>5030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5020</v>
      </c>
      <c r="C193" s="54"/>
      <c r="D193" s="22">
        <v>29</v>
      </c>
      <c r="E193" s="200">
        <f>BE168</f>
        <v>2625</v>
      </c>
      <c r="F193" s="203">
        <f>BE175</f>
        <v>0.40662237944465229</v>
      </c>
      <c r="G193" s="359">
        <f>BE176</f>
        <v>1956.99</v>
      </c>
      <c r="H193" s="360"/>
      <c r="I193" s="179">
        <f t="shared" si="24"/>
        <v>5020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5010</v>
      </c>
      <c r="C194" s="54"/>
      <c r="D194" s="22">
        <v>30</v>
      </c>
      <c r="E194" s="200">
        <f>BL168</f>
        <v>2950</v>
      </c>
      <c r="F194" s="203">
        <f>BL175</f>
        <v>0.40821814654720551</v>
      </c>
      <c r="G194" s="359">
        <f>BL176</f>
        <v>1953.2080000000003</v>
      </c>
      <c r="H194" s="360"/>
      <c r="I194" s="179">
        <f t="shared" si="24"/>
        <v>5010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5001</v>
      </c>
      <c r="C195" s="54"/>
      <c r="D195" s="22">
        <v>31</v>
      </c>
      <c r="E195" s="200">
        <f>BS168</f>
        <v>3275</v>
      </c>
      <c r="F195" s="203">
        <f>BS175</f>
        <v>0.41033813473621711</v>
      </c>
      <c r="G195" s="359">
        <f>BS176</f>
        <v>1948.499</v>
      </c>
      <c r="H195" s="360"/>
      <c r="I195" s="179">
        <f t="shared" si="24"/>
        <v>5001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4993</v>
      </c>
      <c r="C196" s="54"/>
      <c r="D196" s="22">
        <v>32</v>
      </c>
      <c r="E196" s="200">
        <f>BZ168</f>
        <v>3600</v>
      </c>
      <c r="F196" s="203">
        <f>BZ175</f>
        <v>0.41264391217616186</v>
      </c>
      <c r="G196" s="359">
        <f>BZ176</f>
        <v>1944.3719999999998</v>
      </c>
      <c r="H196" s="360"/>
      <c r="I196" s="179">
        <f t="shared" si="24"/>
        <v>4993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4985</v>
      </c>
      <c r="C197" s="54"/>
      <c r="D197" s="22">
        <v>33</v>
      </c>
      <c r="E197" s="200">
        <f>CG168</f>
        <v>3925</v>
      </c>
      <c r="F197" s="203">
        <f>CG175</f>
        <v>0.41568232796943405</v>
      </c>
      <c r="G197" s="359">
        <f>CG176</f>
        <v>1940.2850000000001</v>
      </c>
      <c r="H197" s="360"/>
      <c r="I197" s="179">
        <f t="shared" si="24"/>
        <v>4985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4978</v>
      </c>
      <c r="C198" s="54"/>
      <c r="D198" s="22">
        <v>34</v>
      </c>
      <c r="E198" s="200">
        <f>CN168</f>
        <v>4250</v>
      </c>
      <c r="F198" s="203">
        <f>CN175</f>
        <v>0.42131994358523167</v>
      </c>
      <c r="G198" s="359">
        <f>CN176</f>
        <v>1932.6489999999999</v>
      </c>
      <c r="H198" s="360"/>
      <c r="I198" s="179">
        <f t="shared" si="24"/>
        <v>4978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4971</v>
      </c>
      <c r="C199" s="54"/>
      <c r="D199" s="22">
        <v>35</v>
      </c>
      <c r="E199" s="200">
        <f>CU168</f>
        <v>4575</v>
      </c>
      <c r="F199" s="203">
        <f>CU175</f>
        <v>0.42981165552589312</v>
      </c>
      <c r="G199" s="359">
        <f>CU176</f>
        <v>1932.9610000000005</v>
      </c>
      <c r="H199" s="360"/>
      <c r="I199" s="179">
        <f t="shared" si="24"/>
        <v>4971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4966</v>
      </c>
      <c r="C200" s="54"/>
      <c r="D200" s="22">
        <v>36</v>
      </c>
      <c r="E200" s="200">
        <f>DB168</f>
        <v>4900</v>
      </c>
      <c r="F200" s="203">
        <f>DB175</f>
        <v>0.45313249969574948</v>
      </c>
      <c r="G200" s="359">
        <f>DB176</f>
        <v>2060.5419999999999</v>
      </c>
      <c r="H200" s="360"/>
      <c r="I200" s="179">
        <f t="shared" si="24"/>
        <v>4966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4960</v>
      </c>
      <c r="C201" s="54"/>
      <c r="D201" s="22">
        <v>37</v>
      </c>
      <c r="E201" s="55"/>
      <c r="F201" s="275"/>
      <c r="G201" s="27"/>
      <c r="H201" s="27"/>
      <c r="I201" s="179">
        <f t="shared" si="24"/>
        <v>4960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4955</v>
      </c>
      <c r="C202" s="54"/>
      <c r="D202" s="22">
        <v>38</v>
      </c>
      <c r="E202" s="55"/>
      <c r="F202" s="33"/>
      <c r="G202" s="27"/>
      <c r="H202" s="27"/>
      <c r="I202" s="179">
        <f t="shared" si="24"/>
        <v>4955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4951</v>
      </c>
      <c r="C203" s="54"/>
      <c r="D203" s="22">
        <v>39</v>
      </c>
      <c r="E203" s="55"/>
      <c r="F203" s="33"/>
      <c r="G203" s="27"/>
      <c r="H203" s="27"/>
      <c r="I203" s="179">
        <f t="shared" si="24"/>
        <v>4951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4946</v>
      </c>
      <c r="C204" s="54"/>
      <c r="D204" s="22">
        <v>40</v>
      </c>
      <c r="E204" s="55"/>
      <c r="F204" s="33"/>
      <c r="G204" s="27"/>
      <c r="H204" s="27"/>
      <c r="I204" s="179">
        <f t="shared" si="24"/>
        <v>4946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4943</v>
      </c>
      <c r="C205" s="195"/>
      <c r="D205" s="35">
        <v>41</v>
      </c>
      <c r="E205" s="56"/>
      <c r="F205" s="36"/>
      <c r="G205" s="11"/>
      <c r="H205" s="11"/>
      <c r="I205" s="189">
        <f t="shared" si="24"/>
        <v>4943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4939</v>
      </c>
      <c r="C206" s="195"/>
      <c r="D206" s="35">
        <v>42</v>
      </c>
      <c r="E206" s="56"/>
      <c r="F206" s="36"/>
      <c r="G206" s="11"/>
      <c r="H206" s="11"/>
      <c r="I206" s="189">
        <f t="shared" si="24"/>
        <v>4939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0.48083897716630708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0.48033066041325084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0.4807101289953758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0.48055668105099958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0.48067130799624619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0.48078298937378955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0.48071018855488545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0.48070096331058587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0.48083897716630708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0.48057252145094681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0.48034626546330872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0.48003263476448599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0.47850363040394767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0.47503491893100264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0.4535565604578648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6372</v>
      </c>
      <c r="C210" s="69">
        <f t="shared" ref="C210:C229" si="73">LN(B210-$G$213)</f>
        <v>8.1379804544521388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6474</v>
      </c>
      <c r="J210" s="180">
        <f t="shared" ref="J210:J229" si="76">ABS(B210-I210)/B210*100</f>
        <v>1.60075329566855</v>
      </c>
      <c r="K210" s="179">
        <f t="shared" ref="K210:K229" si="77">(B210-I210)^2/1000</f>
        <v>10.404</v>
      </c>
      <c r="M210" s="70">
        <f t="shared" ref="M210:M229" si="78">LN($B210-O$213)</f>
        <v>8.7596686710299387</v>
      </c>
      <c r="N210" s="40" t="s">
        <v>43</v>
      </c>
      <c r="Q210" s="187">
        <f t="shared" ref="Q210:Q229" si="79">ROUND(O$213+O$216*$D210^O$214,$G$1)</f>
        <v>6442</v>
      </c>
      <c r="R210" s="179">
        <f t="shared" ref="R210:R229" si="80">($B210-Q210)^2/1000</f>
        <v>4.9000000000000004</v>
      </c>
      <c r="T210" s="70">
        <f t="shared" ref="T210:T229" si="81">LN($B210-V$213)</f>
        <v>8.5889555576431285</v>
      </c>
      <c r="U210" s="40" t="s">
        <v>43</v>
      </c>
      <c r="X210" s="187">
        <f t="shared" ref="X210:X229" si="82">ROUND(V$213+V$216*$D210^V$214,$G$1)</f>
        <v>6448</v>
      </c>
      <c r="Y210" s="179">
        <f t="shared" ref="Y210:Y229" si="83">($B210-X210)^2/1000</f>
        <v>5.7759999999999998</v>
      </c>
      <c r="AA210" s="70">
        <f t="shared" ref="AA210:AA229" si="84">LN($B210-AC$213)</f>
        <v>8.5265492863402628</v>
      </c>
      <c r="AB210" s="40" t="s">
        <v>43</v>
      </c>
      <c r="AE210" s="187">
        <f t="shared" ref="AE210:AE229" si="85">ROUND(AC$213+AC$216*$D210^AC$214,$G$1)</f>
        <v>6450</v>
      </c>
      <c r="AF210" s="179">
        <f t="shared" ref="AF210:AF229" si="86">($B210-AE210)^2/1000</f>
        <v>6.0839999999999996</v>
      </c>
      <c r="AH210" s="70">
        <f t="shared" ref="AH210:AH229" si="87">LN($B210-AJ$213)</f>
        <v>8.4599877176454576</v>
      </c>
      <c r="AI210" s="40" t="s">
        <v>43</v>
      </c>
      <c r="AL210" s="187">
        <f t="shared" ref="AL210:AL229" si="88">ROUND(AJ$213+AJ$216*$D210^AJ$214,$G$1)</f>
        <v>6453</v>
      </c>
      <c r="AM210" s="179">
        <f t="shared" ref="AM210:AM229" si="89">($B210-AL210)^2/1000</f>
        <v>6.5609999999999999</v>
      </c>
      <c r="AO210" s="70">
        <f t="shared" ref="AO210:AO229" si="90">LN($B210-AQ$213)</f>
        <v>8.388677769180811</v>
      </c>
      <c r="AP210" s="40" t="s">
        <v>43</v>
      </c>
      <c r="AS210" s="187">
        <f t="shared" ref="AS210:AS229" si="91">ROUND(AQ$213+AQ$216*$D210^AQ$214,$G$1)</f>
        <v>6457</v>
      </c>
      <c r="AT210" s="179">
        <f t="shared" ref="AT210:AT229" si="92">($B210-AS210)^2/1000</f>
        <v>7.2249999999999996</v>
      </c>
      <c r="AV210" s="70">
        <f t="shared" ref="AV210:AV229" si="93">LN($B210-AX$213)</f>
        <v>8.3118895582303587</v>
      </c>
      <c r="AW210" s="40" t="s">
        <v>43</v>
      </c>
      <c r="AZ210" s="187">
        <f t="shared" ref="AZ210:AZ229" si="94">ROUND(AX$213+AX$216*$D210^AX$214,$G$1)</f>
        <v>6462</v>
      </c>
      <c r="BA210" s="179">
        <f t="shared" ref="BA210:BA229" si="95">($B210-AZ210)^2/1000</f>
        <v>8.1</v>
      </c>
      <c r="BC210" s="70">
        <f t="shared" ref="BC210:BC229" si="96">LN($B210-BE$213)</f>
        <v>8.2287107987936867</v>
      </c>
      <c r="BD210" s="40" t="s">
        <v>43</v>
      </c>
      <c r="BG210" s="187">
        <f t="shared" ref="BG210:BG229" si="97">ROUND(BE$213+BE$216*$D210^BE$214,$G$1)</f>
        <v>6467</v>
      </c>
      <c r="BH210" s="179">
        <f t="shared" ref="BH210:BH229" si="98">($B210-BG210)^2/1000</f>
        <v>9.0250000000000004</v>
      </c>
      <c r="BJ210" s="70">
        <f t="shared" ref="BJ210:BJ229" si="99">LN($B210-BL$213)</f>
        <v>8.1379804544521388</v>
      </c>
      <c r="BK210" s="40" t="s">
        <v>43</v>
      </c>
      <c r="BN210" s="187">
        <f t="shared" ref="BN210:BN229" si="100">ROUND(BL$213+BL$216*$D210^BL$214,$G$1)</f>
        <v>6474</v>
      </c>
      <c r="BO210" s="179">
        <f t="shared" ref="BO210:BO229" si="101">($B210-BN210)^2/1000</f>
        <v>10.404</v>
      </c>
      <c r="BQ210" s="70">
        <f t="shared" ref="BQ210:BQ229" si="102">LN($B210-BS$213)</f>
        <v>8.0381891799732035</v>
      </c>
      <c r="BR210" s="40" t="s">
        <v>43</v>
      </c>
      <c r="BU210" s="187">
        <f t="shared" ref="BU210:BU229" si="103">ROUND(BS$213+BS$216*$D210^BS$214,$G$1)</f>
        <v>6484</v>
      </c>
      <c r="BV210" s="179">
        <f t="shared" ref="BV210:BV229" si="104">($B210-BU210)^2/1000</f>
        <v>12.544</v>
      </c>
      <c r="BX210" s="70">
        <f t="shared" ref="BX210:BX229" si="105">LN($B210-BZ$213)</f>
        <v>7.927324360309794</v>
      </c>
      <c r="BY210" s="40" t="s">
        <v>43</v>
      </c>
      <c r="CB210" s="187">
        <f t="shared" ref="CB210:CB229" si="106">ROUND(BZ$213+BZ$216*$D210^BZ$214,$G$1)</f>
        <v>6498</v>
      </c>
      <c r="CC210" s="179">
        <f t="shared" ref="CC210:CC229" si="107">($B210-CB210)^2/1000</f>
        <v>15.875999999999999</v>
      </c>
      <c r="CE210" s="70">
        <f t="shared" ref="CE210:CE229" si="108">LN($B210-CG$213)</f>
        <v>7.8026180634426714</v>
      </c>
      <c r="CF210" s="40" t="s">
        <v>43</v>
      </c>
      <c r="CI210" s="187">
        <f t="shared" ref="CI210:CI229" si="109">ROUND(CG$213+CG$216*$D210^CG$214,$G$1)</f>
        <v>6519</v>
      </c>
      <c r="CJ210" s="179">
        <f t="shared" ref="CJ210:CJ229" si="110">($B210-CI210)^2/1000</f>
        <v>21.609000000000002</v>
      </c>
      <c r="CL210" s="70">
        <f t="shared" ref="CL210:CL229" si="111">LN($B210-CN$213)</f>
        <v>7.6601143191739283</v>
      </c>
      <c r="CM210" s="40" t="s">
        <v>43</v>
      </c>
      <c r="CP210" s="187">
        <f t="shared" ref="CP210:CP229" si="112">ROUND(CN$213+CN$216*$D210^CN$214,$G$1)</f>
        <v>6555</v>
      </c>
      <c r="CQ210" s="179">
        <f t="shared" ref="CQ210:CQ229" si="113">($B210-CP210)^2/1000</f>
        <v>33.488999999999997</v>
      </c>
      <c r="CS210" s="70">
        <f t="shared" ref="CS210:CS229" si="114">LN($B210-CU$213)</f>
        <v>7.4938738867835593</v>
      </c>
      <c r="CT210" s="40" t="s">
        <v>43</v>
      </c>
      <c r="CW210" s="187">
        <f t="shared" ref="CW210:CW229" si="115">ROUND(CU$213+CU$216*$D210^CU$214,$G$1)</f>
        <v>6633</v>
      </c>
      <c r="CX210" s="179">
        <f t="shared" ref="CX210:CX229" si="116">($B210-CW210)^2/1000</f>
        <v>68.120999999999995</v>
      </c>
      <c r="CZ210" s="70">
        <f t="shared" ref="CZ210:CZ229" si="117">LN($B210-DB$213)</f>
        <v>7.2943772992888212</v>
      </c>
      <c r="DA210" s="40" t="s">
        <v>43</v>
      </c>
      <c r="DD210" s="187">
        <f t="shared" ref="DD210:DD229" si="118">ROUND(DB$213+DB$216*$D210^DB$214,$G$1)</f>
        <v>7040</v>
      </c>
      <c r="DE210" s="179">
        <f t="shared" ref="DE210:DE229" si="119">($B210-DD210)^2/1000</f>
        <v>446.22399999999999</v>
      </c>
    </row>
    <row r="211" spans="1:109" ht="15" customHeight="1">
      <c r="A211" s="21">
        <f t="shared" si="72"/>
        <v>1995</v>
      </c>
      <c r="B211" s="176">
        <f t="shared" si="72"/>
        <v>6379</v>
      </c>
      <c r="C211" s="69">
        <f t="shared" si="73"/>
        <v>8.1400239524629203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6174</v>
      </c>
      <c r="J211" s="180">
        <f t="shared" si="76"/>
        <v>3.2136698542091238</v>
      </c>
      <c r="K211" s="179">
        <f t="shared" si="77"/>
        <v>42.024999999999999</v>
      </c>
      <c r="M211" s="70">
        <f t="shared" si="78"/>
        <v>8.7607666242419562</v>
      </c>
      <c r="N211" s="40" t="s">
        <v>44</v>
      </c>
      <c r="O211" s="72"/>
      <c r="P211" s="23"/>
      <c r="Q211" s="187">
        <f t="shared" si="79"/>
        <v>6172</v>
      </c>
      <c r="R211" s="179">
        <f t="shared" si="80"/>
        <v>42.848999999999997</v>
      </c>
      <c r="T211" s="70">
        <f t="shared" si="81"/>
        <v>8.590257762273243</v>
      </c>
      <c r="U211" s="40" t="s">
        <v>44</v>
      </c>
      <c r="V211" s="72"/>
      <c r="W211" s="23"/>
      <c r="X211" s="187">
        <f t="shared" si="82"/>
        <v>6172</v>
      </c>
      <c r="Y211" s="179">
        <f t="shared" si="83"/>
        <v>42.848999999999997</v>
      </c>
      <c r="AA211" s="70">
        <f t="shared" si="84"/>
        <v>8.5279352879481394</v>
      </c>
      <c r="AB211" s="40" t="s">
        <v>44</v>
      </c>
      <c r="AC211" s="72"/>
      <c r="AD211" s="23"/>
      <c r="AE211" s="187">
        <f t="shared" si="85"/>
        <v>6172</v>
      </c>
      <c r="AF211" s="179">
        <f t="shared" si="86"/>
        <v>42.848999999999997</v>
      </c>
      <c r="AH211" s="70">
        <f t="shared" si="87"/>
        <v>8.4614690426438752</v>
      </c>
      <c r="AI211" s="40" t="s">
        <v>44</v>
      </c>
      <c r="AJ211" s="72"/>
      <c r="AK211" s="23"/>
      <c r="AL211" s="187">
        <f t="shared" si="88"/>
        <v>6173</v>
      </c>
      <c r="AM211" s="179">
        <f t="shared" si="89"/>
        <v>42.436</v>
      </c>
      <c r="AO211" s="70">
        <f t="shared" si="90"/>
        <v>8.3902684978425714</v>
      </c>
      <c r="AP211" s="40" t="s">
        <v>44</v>
      </c>
      <c r="AQ211" s="72"/>
      <c r="AR211" s="23"/>
      <c r="AS211" s="187">
        <f t="shared" si="91"/>
        <v>6173</v>
      </c>
      <c r="AT211" s="179">
        <f t="shared" si="92"/>
        <v>42.436</v>
      </c>
      <c r="AV211" s="70">
        <f t="shared" si="93"/>
        <v>8.3136071393175577</v>
      </c>
      <c r="AW211" s="40" t="s">
        <v>44</v>
      </c>
      <c r="AX211" s="72"/>
      <c r="AY211" s="23"/>
      <c r="AZ211" s="187">
        <f t="shared" si="94"/>
        <v>6173</v>
      </c>
      <c r="BA211" s="179">
        <f t="shared" si="95"/>
        <v>42.436</v>
      </c>
      <c r="BC211" s="70">
        <f t="shared" si="96"/>
        <v>8.230577217146454</v>
      </c>
      <c r="BD211" s="40" t="s">
        <v>44</v>
      </c>
      <c r="BE211" s="72"/>
      <c r="BF211" s="23"/>
      <c r="BG211" s="187">
        <f t="shared" si="97"/>
        <v>6174</v>
      </c>
      <c r="BH211" s="179">
        <f t="shared" si="98"/>
        <v>42.024999999999999</v>
      </c>
      <c r="BJ211" s="70">
        <f t="shared" si="99"/>
        <v>8.1400239524629203</v>
      </c>
      <c r="BK211" s="40" t="s">
        <v>44</v>
      </c>
      <c r="BL211" s="72"/>
      <c r="BM211" s="23"/>
      <c r="BN211" s="187">
        <f t="shared" si="100"/>
        <v>6174</v>
      </c>
      <c r="BO211" s="179">
        <f t="shared" si="101"/>
        <v>42.024999999999999</v>
      </c>
      <c r="BQ211" s="70">
        <f t="shared" si="102"/>
        <v>8.0404468813031098</v>
      </c>
      <c r="BR211" s="40" t="s">
        <v>44</v>
      </c>
      <c r="BS211" s="72"/>
      <c r="BT211" s="23"/>
      <c r="BU211" s="187">
        <f t="shared" si="103"/>
        <v>6176</v>
      </c>
      <c r="BV211" s="179">
        <f t="shared" si="104"/>
        <v>41.209000000000003</v>
      </c>
      <c r="BX211" s="70">
        <f t="shared" si="105"/>
        <v>7.9298464297425033</v>
      </c>
      <c r="BY211" s="40" t="s">
        <v>44</v>
      </c>
      <c r="BZ211" s="72"/>
      <c r="CA211" s="23"/>
      <c r="CB211" s="187">
        <f t="shared" si="106"/>
        <v>6177</v>
      </c>
      <c r="CC211" s="179">
        <f t="shared" si="107"/>
        <v>40.804000000000002</v>
      </c>
      <c r="CE211" s="70">
        <f t="shared" si="108"/>
        <v>7.8054746252708567</v>
      </c>
      <c r="CF211" s="40" t="s">
        <v>44</v>
      </c>
      <c r="CG211" s="72"/>
      <c r="CH211" s="23"/>
      <c r="CI211" s="187">
        <f t="shared" si="109"/>
        <v>6180</v>
      </c>
      <c r="CJ211" s="179">
        <f t="shared" si="110"/>
        <v>39.600999999999999</v>
      </c>
      <c r="CL211" s="70">
        <f t="shared" si="111"/>
        <v>7.6634076648934792</v>
      </c>
      <c r="CM211" s="40" t="s">
        <v>44</v>
      </c>
      <c r="CN211" s="72"/>
      <c r="CO211" s="23"/>
      <c r="CP211" s="187">
        <f t="shared" si="112"/>
        <v>6186</v>
      </c>
      <c r="CQ211" s="179">
        <f t="shared" si="113"/>
        <v>37.249000000000002</v>
      </c>
      <c r="CS211" s="70">
        <f t="shared" si="114"/>
        <v>7.4977617006225685</v>
      </c>
      <c r="CT211" s="40" t="s">
        <v>44</v>
      </c>
      <c r="CU211" s="72"/>
      <c r="CV211" s="23"/>
      <c r="CW211" s="187">
        <f t="shared" si="115"/>
        <v>6202</v>
      </c>
      <c r="CX211" s="179">
        <f t="shared" si="116"/>
        <v>31.329000000000001</v>
      </c>
      <c r="CZ211" s="70">
        <f t="shared" si="117"/>
        <v>7.2991214627107999</v>
      </c>
      <c r="DA211" s="40" t="s">
        <v>44</v>
      </c>
      <c r="DB211" s="72"/>
      <c r="DC211" s="23"/>
      <c r="DD211" s="187">
        <f t="shared" si="118"/>
        <v>6302</v>
      </c>
      <c r="DE211" s="179">
        <f t="shared" si="119"/>
        <v>5.9290000000000003</v>
      </c>
    </row>
    <row r="212" spans="1:109" ht="15" customHeight="1">
      <c r="A212" s="21">
        <f t="shared" si="72"/>
        <v>1996</v>
      </c>
      <c r="B212" s="176">
        <f t="shared" si="72"/>
        <v>6091</v>
      </c>
      <c r="C212" s="69">
        <f t="shared" si="73"/>
        <v>8.052296499538647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6011</v>
      </c>
      <c r="J212" s="180">
        <f t="shared" si="76"/>
        <v>1.3134132326383188</v>
      </c>
      <c r="K212" s="179">
        <f t="shared" si="77"/>
        <v>6.4</v>
      </c>
      <c r="M212" s="70">
        <f t="shared" si="78"/>
        <v>8.7145675508364846</v>
      </c>
      <c r="N212" s="27" t="s">
        <v>45</v>
      </c>
      <c r="Q212" s="187">
        <f t="shared" si="79"/>
        <v>6019</v>
      </c>
      <c r="R212" s="179">
        <f t="shared" si="80"/>
        <v>5.1840000000000002</v>
      </c>
      <c r="T212" s="70">
        <f t="shared" si="81"/>
        <v>8.5352295539023366</v>
      </c>
      <c r="U212" s="27" t="s">
        <v>45</v>
      </c>
      <c r="X212" s="187">
        <f t="shared" si="82"/>
        <v>6017</v>
      </c>
      <c r="Y212" s="179">
        <f t="shared" si="83"/>
        <v>5.476</v>
      </c>
      <c r="AA212" s="70">
        <f t="shared" si="84"/>
        <v>8.4692626576586871</v>
      </c>
      <c r="AB212" s="27" t="s">
        <v>45</v>
      </c>
      <c r="AE212" s="187">
        <f t="shared" si="85"/>
        <v>6017</v>
      </c>
      <c r="AF212" s="179">
        <f t="shared" si="86"/>
        <v>5.476</v>
      </c>
      <c r="AH212" s="70">
        <f t="shared" si="87"/>
        <v>8.3986348552921015</v>
      </c>
      <c r="AI212" s="27" t="s">
        <v>45</v>
      </c>
      <c r="AL212" s="187">
        <f t="shared" si="88"/>
        <v>6016</v>
      </c>
      <c r="AM212" s="179">
        <f t="shared" si="89"/>
        <v>5.625</v>
      </c>
      <c r="AO212" s="70">
        <f t="shared" si="90"/>
        <v>8.3226370969539403</v>
      </c>
      <c r="AP212" s="27" t="s">
        <v>45</v>
      </c>
      <c r="AS212" s="187">
        <f t="shared" si="91"/>
        <v>6015</v>
      </c>
      <c r="AT212" s="179">
        <f t="shared" si="92"/>
        <v>5.7759999999999998</v>
      </c>
      <c r="AV212" s="70">
        <f t="shared" si="93"/>
        <v>8.2403851155163341</v>
      </c>
      <c r="AW212" s="27" t="s">
        <v>45</v>
      </c>
      <c r="AZ212" s="187">
        <f t="shared" si="94"/>
        <v>6014</v>
      </c>
      <c r="BA212" s="179">
        <f t="shared" si="95"/>
        <v>5.9290000000000003</v>
      </c>
      <c r="BC212" s="70">
        <f t="shared" si="96"/>
        <v>8.1507564702755513</v>
      </c>
      <c r="BD212" s="27" t="s">
        <v>45</v>
      </c>
      <c r="BG212" s="187">
        <f t="shared" si="97"/>
        <v>6013</v>
      </c>
      <c r="BH212" s="179">
        <f t="shared" si="98"/>
        <v>6.0839999999999996</v>
      </c>
      <c r="BJ212" s="70">
        <f t="shared" si="99"/>
        <v>8.052296499538647</v>
      </c>
      <c r="BK212" s="27" t="s">
        <v>45</v>
      </c>
      <c r="BN212" s="187">
        <f t="shared" si="100"/>
        <v>6011</v>
      </c>
      <c r="BO212" s="179">
        <f t="shared" si="101"/>
        <v>6.4</v>
      </c>
      <c r="BQ212" s="70">
        <f t="shared" si="102"/>
        <v>7.943072717277933</v>
      </c>
      <c r="BR212" s="27" t="s">
        <v>45</v>
      </c>
      <c r="BU212" s="187">
        <f t="shared" si="103"/>
        <v>6009</v>
      </c>
      <c r="BV212" s="179">
        <f t="shared" si="104"/>
        <v>6.7240000000000002</v>
      </c>
      <c r="BX212" s="70">
        <f t="shared" si="105"/>
        <v>7.8204395152621808</v>
      </c>
      <c r="BY212" s="27" t="s">
        <v>45</v>
      </c>
      <c r="CB212" s="187">
        <f t="shared" si="106"/>
        <v>6006</v>
      </c>
      <c r="CC212" s="179">
        <f t="shared" si="107"/>
        <v>7.2249999999999996</v>
      </c>
      <c r="CE212" s="70">
        <f t="shared" si="108"/>
        <v>7.6806374275609359</v>
      </c>
      <c r="CF212" s="27" t="s">
        <v>45</v>
      </c>
      <c r="CI212" s="187">
        <f t="shared" si="109"/>
        <v>6003</v>
      </c>
      <c r="CJ212" s="179">
        <f t="shared" si="110"/>
        <v>7.7439999999999998</v>
      </c>
      <c r="CL212" s="70">
        <f t="shared" si="111"/>
        <v>7.5180641812330782</v>
      </c>
      <c r="CM212" s="27" t="s">
        <v>45</v>
      </c>
      <c r="CP212" s="187">
        <f t="shared" si="112"/>
        <v>5999</v>
      </c>
      <c r="CQ212" s="179">
        <f t="shared" si="113"/>
        <v>8.4640000000000004</v>
      </c>
      <c r="CS212" s="70">
        <f t="shared" si="114"/>
        <v>7.3238305662023171</v>
      </c>
      <c r="CT212" s="27" t="s">
        <v>45</v>
      </c>
      <c r="CW212" s="187">
        <f t="shared" si="115"/>
        <v>5993</v>
      </c>
      <c r="CX212" s="179">
        <f t="shared" si="116"/>
        <v>9.6039999999999992</v>
      </c>
      <c r="CZ212" s="70">
        <f t="shared" si="117"/>
        <v>7.0825485693552999</v>
      </c>
      <c r="DA212" s="27" t="s">
        <v>45</v>
      </c>
      <c r="DD212" s="187">
        <f t="shared" si="118"/>
        <v>5994</v>
      </c>
      <c r="DE212" s="179">
        <f t="shared" si="119"/>
        <v>9.4090000000000007</v>
      </c>
    </row>
    <row r="213" spans="1:109" ht="15" customHeight="1">
      <c r="A213" s="21">
        <f t="shared" si="72"/>
        <v>1997</v>
      </c>
      <c r="B213" s="176">
        <f t="shared" si="72"/>
        <v>5820</v>
      </c>
      <c r="C213" s="69">
        <f t="shared" si="73"/>
        <v>7.9620673087536664</v>
      </c>
      <c r="D213" s="22">
        <v>4</v>
      </c>
      <c r="E213" s="71">
        <f t="shared" si="74"/>
        <v>1.3862943611198906</v>
      </c>
      <c r="F213" s="73" t="s">
        <v>35</v>
      </c>
      <c r="G213" s="244">
        <v>2950</v>
      </c>
      <c r="H213" s="23"/>
      <c r="I213" s="179">
        <f t="shared" si="75"/>
        <v>5900</v>
      </c>
      <c r="J213" s="180">
        <f t="shared" si="76"/>
        <v>1.3745704467353952</v>
      </c>
      <c r="K213" s="179">
        <f t="shared" si="77"/>
        <v>6.4</v>
      </c>
      <c r="M213" s="70">
        <f t="shared" si="78"/>
        <v>8.6690555407254841</v>
      </c>
      <c r="N213" s="73" t="s">
        <v>35</v>
      </c>
      <c r="O213" s="206">
        <v>0</v>
      </c>
      <c r="P213" s="23"/>
      <c r="Q213" s="187">
        <f t="shared" si="79"/>
        <v>5913</v>
      </c>
      <c r="R213" s="179">
        <f t="shared" si="80"/>
        <v>8.6489999999999991</v>
      </c>
      <c r="T213" s="70">
        <f t="shared" si="81"/>
        <v>8.4805292070446452</v>
      </c>
      <c r="U213" s="73" t="s">
        <v>35</v>
      </c>
      <c r="V213" s="206">
        <f>10^U233</f>
        <v>1000</v>
      </c>
      <c r="W213" s="23"/>
      <c r="X213" s="187">
        <f t="shared" si="82"/>
        <v>5910</v>
      </c>
      <c r="Y213" s="179">
        <f t="shared" si="83"/>
        <v>8.1</v>
      </c>
      <c r="AA213" s="70">
        <f t="shared" si="84"/>
        <v>8.4107209469057214</v>
      </c>
      <c r="AB213" s="73" t="s">
        <v>35</v>
      </c>
      <c r="AC213" s="206">
        <f>V213+AB234</f>
        <v>1325</v>
      </c>
      <c r="AD213" s="23"/>
      <c r="AE213" s="187">
        <f t="shared" si="85"/>
        <v>5909</v>
      </c>
      <c r="AF213" s="179">
        <f t="shared" si="86"/>
        <v>7.9210000000000003</v>
      </c>
      <c r="AH213" s="70">
        <f t="shared" si="87"/>
        <v>8.3356713147928474</v>
      </c>
      <c r="AI213" s="73" t="s">
        <v>35</v>
      </c>
      <c r="AJ213" s="206">
        <f>AC213+AI234</f>
        <v>1650</v>
      </c>
      <c r="AK213" s="23"/>
      <c r="AL213" s="187">
        <f t="shared" si="88"/>
        <v>5908</v>
      </c>
      <c r="AM213" s="179">
        <f t="shared" si="89"/>
        <v>7.7439999999999998</v>
      </c>
      <c r="AO213" s="70">
        <f t="shared" si="90"/>
        <v>8.2545288819397449</v>
      </c>
      <c r="AP213" s="73" t="s">
        <v>35</v>
      </c>
      <c r="AQ213" s="206">
        <f>AJ213+AP234</f>
        <v>1975</v>
      </c>
      <c r="AR213" s="23"/>
      <c r="AS213" s="187">
        <f t="shared" si="91"/>
        <v>5907</v>
      </c>
      <c r="AT213" s="179">
        <f t="shared" si="92"/>
        <v>7.569</v>
      </c>
      <c r="AV213" s="70">
        <f t="shared" si="93"/>
        <v>8.1662162685921427</v>
      </c>
      <c r="AW213" s="73" t="s">
        <v>35</v>
      </c>
      <c r="AX213" s="206">
        <f>AQ213+AW234</f>
        <v>2300</v>
      </c>
      <c r="AY213" s="23"/>
      <c r="AZ213" s="187">
        <f t="shared" si="94"/>
        <v>5905</v>
      </c>
      <c r="BA213" s="179">
        <f t="shared" si="95"/>
        <v>7.2249999999999996</v>
      </c>
      <c r="BC213" s="70">
        <f t="shared" si="96"/>
        <v>8.069342366811636</v>
      </c>
      <c r="BD213" s="73" t="s">
        <v>35</v>
      </c>
      <c r="BE213" s="206">
        <f>AX213+BD234</f>
        <v>2625</v>
      </c>
      <c r="BF213" s="23"/>
      <c r="BG213" s="187">
        <f t="shared" si="97"/>
        <v>5903</v>
      </c>
      <c r="BH213" s="179">
        <f t="shared" si="98"/>
        <v>6.8890000000000002</v>
      </c>
      <c r="BJ213" s="70">
        <f t="shared" si="99"/>
        <v>7.9620673087536664</v>
      </c>
      <c r="BK213" s="73" t="s">
        <v>35</v>
      </c>
      <c r="BL213" s="206">
        <f>BE213+BK234</f>
        <v>2950</v>
      </c>
      <c r="BM213" s="23"/>
      <c r="BN213" s="187">
        <f t="shared" si="100"/>
        <v>5900</v>
      </c>
      <c r="BO213" s="179">
        <f t="shared" si="101"/>
        <v>6.4</v>
      </c>
      <c r="BQ213" s="70">
        <f t="shared" si="102"/>
        <v>7.841885928984623</v>
      </c>
      <c r="BR213" s="73" t="s">
        <v>35</v>
      </c>
      <c r="BS213" s="206">
        <f>BL213+BR234</f>
        <v>3275</v>
      </c>
      <c r="BT213" s="23"/>
      <c r="BU213" s="187">
        <f t="shared" si="103"/>
        <v>5897</v>
      </c>
      <c r="BV213" s="179">
        <f t="shared" si="104"/>
        <v>5.9290000000000003</v>
      </c>
      <c r="BX213" s="70">
        <f t="shared" si="105"/>
        <v>7.7052624748663252</v>
      </c>
      <c r="BY213" s="73" t="s">
        <v>35</v>
      </c>
      <c r="BZ213" s="206">
        <f>BS213+BY234</f>
        <v>3600</v>
      </c>
      <c r="CA213" s="23"/>
      <c r="CB213" s="187">
        <f t="shared" si="106"/>
        <v>5892</v>
      </c>
      <c r="CC213" s="179">
        <f t="shared" si="107"/>
        <v>5.1840000000000002</v>
      </c>
      <c r="CE213" s="70">
        <f t="shared" si="108"/>
        <v>7.5469741175165268</v>
      </c>
      <c r="CF213" s="73" t="s">
        <v>35</v>
      </c>
      <c r="CG213" s="206">
        <f>BZ213+CF234</f>
        <v>3925</v>
      </c>
      <c r="CH213" s="23"/>
      <c r="CI213" s="187">
        <f t="shared" si="109"/>
        <v>5886</v>
      </c>
      <c r="CJ213" s="179">
        <f t="shared" si="110"/>
        <v>4.3559999999999999</v>
      </c>
      <c r="CL213" s="70">
        <f t="shared" si="111"/>
        <v>7.3588308983423536</v>
      </c>
      <c r="CM213" s="73" t="s">
        <v>35</v>
      </c>
      <c r="CN213" s="206">
        <f>CG213+CM234</f>
        <v>4250</v>
      </c>
      <c r="CO213" s="23"/>
      <c r="CP213" s="187">
        <f t="shared" si="112"/>
        <v>5877</v>
      </c>
      <c r="CQ213" s="179">
        <f t="shared" si="113"/>
        <v>3.2490000000000001</v>
      </c>
      <c r="CS213" s="70">
        <f t="shared" si="114"/>
        <v>7.1268908088988079</v>
      </c>
      <c r="CT213" s="73" t="s">
        <v>35</v>
      </c>
      <c r="CU213" s="206">
        <f>CN213+CT234</f>
        <v>4575</v>
      </c>
      <c r="CV213" s="23"/>
      <c r="CW213" s="187">
        <f t="shared" si="115"/>
        <v>5861</v>
      </c>
      <c r="CX213" s="179">
        <f t="shared" si="116"/>
        <v>1.681</v>
      </c>
      <c r="CZ213" s="70">
        <f t="shared" si="117"/>
        <v>6.8243736700430864</v>
      </c>
      <c r="DA213" s="73" t="s">
        <v>35</v>
      </c>
      <c r="DB213" s="206">
        <f>CU213+DA234</f>
        <v>4900</v>
      </c>
      <c r="DC213" s="23"/>
      <c r="DD213" s="187">
        <f t="shared" si="118"/>
        <v>5818</v>
      </c>
      <c r="DE213" s="179">
        <f t="shared" si="119"/>
        <v>4.0000000000000001E-3</v>
      </c>
    </row>
    <row r="214" spans="1:109" ht="15" customHeight="1">
      <c r="A214" s="21">
        <f t="shared" si="72"/>
        <v>1998</v>
      </c>
      <c r="B214" s="176">
        <f t="shared" si="72"/>
        <v>5800</v>
      </c>
      <c r="C214" s="69">
        <f t="shared" si="73"/>
        <v>7.9550742732626958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-0.12836694589184972</v>
      </c>
      <c r="H214" s="23"/>
      <c r="I214" s="179">
        <f t="shared" si="75"/>
        <v>5817</v>
      </c>
      <c r="J214" s="180">
        <f t="shared" si="76"/>
        <v>0.2931034482758621</v>
      </c>
      <c r="K214" s="179">
        <f t="shared" si="77"/>
        <v>0.28899999999999998</v>
      </c>
      <c r="M214" s="70">
        <f t="shared" si="78"/>
        <v>8.66561319653451</v>
      </c>
      <c r="N214" s="73" t="s">
        <v>30</v>
      </c>
      <c r="O214" s="44">
        <f>INDEX(LINEST(M210:M229,$E210:$E229),1)</f>
        <v>-6.1772483503171653E-2</v>
      </c>
      <c r="P214" s="23"/>
      <c r="Q214" s="187">
        <f t="shared" si="79"/>
        <v>5832</v>
      </c>
      <c r="R214" s="179">
        <f t="shared" si="80"/>
        <v>1.024</v>
      </c>
      <c r="T214" s="70">
        <f t="shared" si="81"/>
        <v>8.4763711968959825</v>
      </c>
      <c r="U214" s="73" t="s">
        <v>30</v>
      </c>
      <c r="V214" s="44">
        <f>INDEX(LINEST(T210:T229,$E210:$E229),1)</f>
        <v>-7.4892798779195802E-2</v>
      </c>
      <c r="W214" s="23"/>
      <c r="X214" s="187">
        <f t="shared" si="82"/>
        <v>5829</v>
      </c>
      <c r="Y214" s="179">
        <f t="shared" si="83"/>
        <v>0.84099999999999997</v>
      </c>
      <c r="AA214" s="70">
        <f t="shared" si="84"/>
        <v>8.4062616307089559</v>
      </c>
      <c r="AB214" s="73" t="s">
        <v>30</v>
      </c>
      <c r="AC214" s="44">
        <f>INDEX(LINEST(AA210:AA229,$E210:$E229),1)</f>
        <v>-8.0455432766995405E-2</v>
      </c>
      <c r="AD214" s="23"/>
      <c r="AE214" s="187">
        <f t="shared" si="85"/>
        <v>5828</v>
      </c>
      <c r="AF214" s="179">
        <f t="shared" si="86"/>
        <v>0.78400000000000003</v>
      </c>
      <c r="AH214" s="70">
        <f t="shared" si="87"/>
        <v>8.3308636132247447</v>
      </c>
      <c r="AI214" s="73" t="s">
        <v>30</v>
      </c>
      <c r="AJ214" s="44">
        <f>INDEX(LINEST(AH210:AH229,$E210:$E229),1)</f>
        <v>-8.6918448470245713E-2</v>
      </c>
      <c r="AK214" s="23"/>
      <c r="AL214" s="187">
        <f t="shared" si="88"/>
        <v>5826</v>
      </c>
      <c r="AM214" s="179">
        <f t="shared" si="89"/>
        <v>0.67600000000000005</v>
      </c>
      <c r="AO214" s="70">
        <f t="shared" si="90"/>
        <v>8.2493137462606363</v>
      </c>
      <c r="AP214" s="73" t="s">
        <v>30</v>
      </c>
      <c r="AQ214" s="44">
        <f>INDEX(LINEST(AO210:AO229,$E210:$E229),1)</f>
        <v>-9.4522199338839791E-2</v>
      </c>
      <c r="AR214" s="23"/>
      <c r="AS214" s="187">
        <f t="shared" si="91"/>
        <v>5825</v>
      </c>
      <c r="AT214" s="179">
        <f t="shared" si="92"/>
        <v>0.625</v>
      </c>
      <c r="AV214" s="70">
        <f t="shared" si="93"/>
        <v>8.1605182474775049</v>
      </c>
      <c r="AW214" s="73" t="s">
        <v>30</v>
      </c>
      <c r="AX214" s="44">
        <f>INDEX(LINEST(AV210:AV229,$E210:$E229),1)</f>
        <v>-0.10360214622673557</v>
      </c>
      <c r="AY214" s="23"/>
      <c r="AZ214" s="187">
        <f t="shared" si="94"/>
        <v>5822</v>
      </c>
      <c r="BA214" s="179">
        <f t="shared" si="95"/>
        <v>0.48399999999999999</v>
      </c>
      <c r="BC214" s="70">
        <f t="shared" si="96"/>
        <v>8.0630629113267922</v>
      </c>
      <c r="BD214" s="73" t="s">
        <v>30</v>
      </c>
      <c r="BE214" s="44">
        <f>INDEX(LINEST(BC210:BC229,$E210:$E229),1)</f>
        <v>-0.11464189100528295</v>
      </c>
      <c r="BF214" s="23"/>
      <c r="BG214" s="187">
        <f t="shared" si="97"/>
        <v>5820</v>
      </c>
      <c r="BH214" s="179">
        <f t="shared" si="98"/>
        <v>0.4</v>
      </c>
      <c r="BJ214" s="70">
        <f t="shared" si="99"/>
        <v>7.9550742732626958</v>
      </c>
      <c r="BK214" s="73" t="s">
        <v>30</v>
      </c>
      <c r="BL214" s="44">
        <f>INDEX(LINEST(BJ210:BJ229,$E210:$E229),1)</f>
        <v>-0.12836694589184972</v>
      </c>
      <c r="BM214" s="23"/>
      <c r="BN214" s="187">
        <f t="shared" si="100"/>
        <v>5817</v>
      </c>
      <c r="BO214" s="179">
        <f t="shared" si="101"/>
        <v>0.28899999999999998</v>
      </c>
      <c r="BQ214" s="70">
        <f t="shared" si="102"/>
        <v>7.8339963417094598</v>
      </c>
      <c r="BR214" s="73" t="s">
        <v>30</v>
      </c>
      <c r="BS214" s="44">
        <f>INDEX(LINEST(BQ210:BQ229,$E210:$E229),1)</f>
        <v>-0.14592216955444487</v>
      </c>
      <c r="BT214" s="23"/>
      <c r="BU214" s="187">
        <f t="shared" si="103"/>
        <v>5813</v>
      </c>
      <c r="BV214" s="179">
        <f t="shared" si="104"/>
        <v>0.16900000000000001</v>
      </c>
      <c r="BX214" s="70">
        <f t="shared" si="105"/>
        <v>7.696212639346407</v>
      </c>
      <c r="BY214" s="73" t="s">
        <v>30</v>
      </c>
      <c r="BZ214" s="44">
        <f>INDEX(LINEST(BX210:BX229,$E210:$E229),1)</f>
        <v>-0.16923872349632951</v>
      </c>
      <c r="CA214" s="23"/>
      <c r="CB214" s="187">
        <f t="shared" si="106"/>
        <v>5807</v>
      </c>
      <c r="CC214" s="179">
        <f t="shared" si="107"/>
        <v>4.9000000000000002E-2</v>
      </c>
      <c r="CE214" s="70">
        <f t="shared" si="108"/>
        <v>7.5363639384045111</v>
      </c>
      <c r="CF214" s="73" t="s">
        <v>30</v>
      </c>
      <c r="CG214" s="44">
        <f>INDEX(LINEST(CE210:CE229,$E210:$E229),1)</f>
        <v>-0.20189227261229256</v>
      </c>
      <c r="CH214" s="23"/>
      <c r="CI214" s="187">
        <f t="shared" si="109"/>
        <v>5799</v>
      </c>
      <c r="CJ214" s="179">
        <f t="shared" si="110"/>
        <v>1E-3</v>
      </c>
      <c r="CL214" s="70">
        <f t="shared" si="111"/>
        <v>7.3460102099132927</v>
      </c>
      <c r="CM214" s="73" t="s">
        <v>30</v>
      </c>
      <c r="CN214" s="44">
        <f>INDEX(LINEST(CL210:CL229,$E210:$E229),1)</f>
        <v>-0.25151970522217409</v>
      </c>
      <c r="CO214" s="23"/>
      <c r="CP214" s="187">
        <f t="shared" si="112"/>
        <v>5788</v>
      </c>
      <c r="CQ214" s="179">
        <f t="shared" si="113"/>
        <v>0.14399999999999999</v>
      </c>
      <c r="CS214" s="70">
        <f t="shared" si="114"/>
        <v>7.110696122978827</v>
      </c>
      <c r="CT214" s="73" t="s">
        <v>30</v>
      </c>
      <c r="CU214" s="44">
        <f>INDEX(LINEST(CS210:CS229,$E210:$E229),1)</f>
        <v>-0.33929832967580775</v>
      </c>
      <c r="CV214" s="23"/>
      <c r="CW214" s="187">
        <f t="shared" si="115"/>
        <v>5767</v>
      </c>
      <c r="CX214" s="179">
        <f t="shared" si="116"/>
        <v>1.089</v>
      </c>
      <c r="CZ214" s="70">
        <f t="shared" si="117"/>
        <v>6.8023947633243109</v>
      </c>
      <c r="DA214" s="73" t="s">
        <v>30</v>
      </c>
      <c r="DB214" s="44">
        <f>INDEX(LINEST(CZ210:CZ229,$E210:$E229),1)</f>
        <v>-0.61051840179893313</v>
      </c>
      <c r="DC214" s="23"/>
      <c r="DD214" s="187">
        <f t="shared" si="118"/>
        <v>5701</v>
      </c>
      <c r="DE214" s="179">
        <f t="shared" si="119"/>
        <v>9.8010000000000002</v>
      </c>
    </row>
    <row r="215" spans="1:109" ht="15" customHeight="1">
      <c r="A215" s="21">
        <f t="shared" si="72"/>
        <v>1999</v>
      </c>
      <c r="B215" s="176">
        <f t="shared" si="72"/>
        <v>5650</v>
      </c>
      <c r="C215" s="69">
        <f t="shared" si="73"/>
        <v>7.90100705199242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8.1674899871313045</v>
      </c>
      <c r="H215" s="74" t="s">
        <v>46</v>
      </c>
      <c r="I215" s="179">
        <f t="shared" si="75"/>
        <v>5750</v>
      </c>
      <c r="J215" s="180">
        <f t="shared" si="76"/>
        <v>1.7699115044247788</v>
      </c>
      <c r="K215" s="179">
        <f t="shared" si="77"/>
        <v>10</v>
      </c>
      <c r="M215" s="70">
        <f t="shared" si="78"/>
        <v>8.6394108241404872</v>
      </c>
      <c r="N215" s="73" t="s">
        <v>25</v>
      </c>
      <c r="O215" s="44">
        <f>INDEX(LINEST(M210:M229,$E210:$E229),2)</f>
        <v>8.7705626973610773</v>
      </c>
      <c r="P215" s="74" t="s">
        <v>46</v>
      </c>
      <c r="Q215" s="187">
        <f t="shared" si="79"/>
        <v>5767</v>
      </c>
      <c r="R215" s="179">
        <f t="shared" si="80"/>
        <v>13.689</v>
      </c>
      <c r="T215" s="70">
        <f t="shared" si="81"/>
        <v>8.4446224985814027</v>
      </c>
      <c r="U215" s="73" t="s">
        <v>25</v>
      </c>
      <c r="V215" s="44">
        <f>INDEX(LINEST(T210:T229,$E210:$E229),2)</f>
        <v>8.6029511393852385</v>
      </c>
      <c r="W215" s="74" t="s">
        <v>46</v>
      </c>
      <c r="X215" s="187">
        <f t="shared" si="82"/>
        <v>5764</v>
      </c>
      <c r="Y215" s="179">
        <f t="shared" si="83"/>
        <v>12.996</v>
      </c>
      <c r="AA215" s="70">
        <f t="shared" si="84"/>
        <v>8.3721674193659794</v>
      </c>
      <c r="AB215" s="73" t="s">
        <v>25</v>
      </c>
      <c r="AC215" s="44">
        <f>INDEX(LINEST(AA210:AA229,$E210:$E229),2)</f>
        <v>8.5419435223098148</v>
      </c>
      <c r="AD215" s="74" t="s">
        <v>46</v>
      </c>
      <c r="AE215" s="187">
        <f t="shared" si="85"/>
        <v>5762</v>
      </c>
      <c r="AF215" s="179">
        <f t="shared" si="86"/>
        <v>12.544</v>
      </c>
      <c r="AH215" s="70">
        <f t="shared" si="87"/>
        <v>8.2940496401020276</v>
      </c>
      <c r="AI215" s="73" t="s">
        <v>25</v>
      </c>
      <c r="AJ215" s="44">
        <f>INDEX(LINEST(AH210:AH229,$E210:$E229),2)</f>
        <v>8.4770696525341318</v>
      </c>
      <c r="AK215" s="74" t="s">
        <v>46</v>
      </c>
      <c r="AL215" s="187">
        <f t="shared" si="88"/>
        <v>5761</v>
      </c>
      <c r="AM215" s="179">
        <f t="shared" si="89"/>
        <v>12.321</v>
      </c>
      <c r="AO215" s="70">
        <f t="shared" si="90"/>
        <v>8.209308411646937</v>
      </c>
      <c r="AP215" s="73" t="s">
        <v>25</v>
      </c>
      <c r="AQ215" s="44">
        <f>INDEX(LINEST(AO210:AO229,$E210:$E229),2)</f>
        <v>8.4078315803137436</v>
      </c>
      <c r="AR215" s="74" t="s">
        <v>46</v>
      </c>
      <c r="AS215" s="187">
        <f t="shared" si="91"/>
        <v>5759</v>
      </c>
      <c r="AT215" s="179">
        <f t="shared" si="92"/>
        <v>11.881</v>
      </c>
      <c r="AV215" s="70">
        <f t="shared" si="93"/>
        <v>8.1167156248191112</v>
      </c>
      <c r="AW215" s="73" t="s">
        <v>25</v>
      </c>
      <c r="AX215" s="44">
        <f>INDEX(LINEST(AV210:AV229,$E210:$E229),2)</f>
        <v>8.3336398069701421</v>
      </c>
      <c r="AY215" s="74" t="s">
        <v>46</v>
      </c>
      <c r="AZ215" s="187">
        <f t="shared" si="94"/>
        <v>5756</v>
      </c>
      <c r="BA215" s="179">
        <f t="shared" si="95"/>
        <v>11.236000000000001</v>
      </c>
      <c r="BC215" s="70">
        <f t="shared" si="96"/>
        <v>8.0146663704649423</v>
      </c>
      <c r="BD215" s="73" t="s">
        <v>25</v>
      </c>
      <c r="BE215" s="44">
        <f>INDEX(LINEST(BC210:BC229,$E210:$E229),2)</f>
        <v>8.2537974224791224</v>
      </c>
      <c r="BF215" s="74" t="s">
        <v>46</v>
      </c>
      <c r="BG215" s="187">
        <f t="shared" si="97"/>
        <v>5754</v>
      </c>
      <c r="BH215" s="179">
        <f t="shared" si="98"/>
        <v>10.816000000000001</v>
      </c>
      <c r="BJ215" s="70">
        <f t="shared" si="99"/>
        <v>7.90100705199242</v>
      </c>
      <c r="BK215" s="73" t="s">
        <v>25</v>
      </c>
      <c r="BL215" s="44">
        <f>INDEX(LINEST(BJ210:BJ229,$E210:$E229),2)</f>
        <v>8.1674899871313045</v>
      </c>
      <c r="BM215" s="74" t="s">
        <v>46</v>
      </c>
      <c r="BN215" s="187">
        <f t="shared" si="100"/>
        <v>5750</v>
      </c>
      <c r="BO215" s="179">
        <f t="shared" si="101"/>
        <v>10</v>
      </c>
      <c r="BQ215" s="70">
        <f t="shared" si="102"/>
        <v>7.7727527164687418</v>
      </c>
      <c r="BR215" s="73" t="s">
        <v>25</v>
      </c>
      <c r="BS215" s="44">
        <f>INDEX(LINEST(BQ210:BQ229,$E210:$E229),2)</f>
        <v>8.0738005955651921</v>
      </c>
      <c r="BT215" s="74" t="s">
        <v>46</v>
      </c>
      <c r="BU215" s="187">
        <f t="shared" si="103"/>
        <v>5746</v>
      </c>
      <c r="BV215" s="179">
        <f t="shared" si="104"/>
        <v>9.2159999999999993</v>
      </c>
      <c r="BX215" s="70">
        <f t="shared" si="105"/>
        <v>7.6255950721324535</v>
      </c>
      <c r="BY215" s="73" t="s">
        <v>25</v>
      </c>
      <c r="BZ215" s="44">
        <f>INDEX(LINEST(BX210:BX229,$E210:$E229),2)</f>
        <v>7.9718125655487464</v>
      </c>
      <c r="CA215" s="74" t="s">
        <v>46</v>
      </c>
      <c r="CB215" s="187">
        <f t="shared" si="106"/>
        <v>5740</v>
      </c>
      <c r="CC215" s="179">
        <f t="shared" si="107"/>
        <v>8.1</v>
      </c>
      <c r="CE215" s="70">
        <f t="shared" si="108"/>
        <v>7.4529823294654598</v>
      </c>
      <c r="CF215" s="73" t="s">
        <v>25</v>
      </c>
      <c r="CG215" s="44">
        <f>INDEX(LINEST(CE210:CE229,$E210:$E229),2)</f>
        <v>7.861019391338651</v>
      </c>
      <c r="CH215" s="74" t="s">
        <v>46</v>
      </c>
      <c r="CI215" s="187">
        <f t="shared" si="109"/>
        <v>5732</v>
      </c>
      <c r="CJ215" s="179">
        <f t="shared" si="110"/>
        <v>6.7240000000000002</v>
      </c>
      <c r="CL215" s="70">
        <f t="shared" si="111"/>
        <v>7.2442275156033498</v>
      </c>
      <c r="CM215" s="73" t="s">
        <v>25</v>
      </c>
      <c r="CN215" s="44">
        <f>INDEX(LINEST(CL210:CL229,$E210:$E229),2)</f>
        <v>7.742967351349515</v>
      </c>
      <c r="CO215" s="74" t="s">
        <v>46</v>
      </c>
      <c r="CP215" s="187">
        <f t="shared" si="112"/>
        <v>5719</v>
      </c>
      <c r="CQ215" s="179">
        <f t="shared" si="113"/>
        <v>4.7610000000000001</v>
      </c>
      <c r="CS215" s="70">
        <f t="shared" si="114"/>
        <v>6.9800759405617629</v>
      </c>
      <c r="CT215" s="73" t="s">
        <v>25</v>
      </c>
      <c r="CU215" s="44">
        <f>INDEX(LINEST(CS210:CS229,$E210:$E229),2)</f>
        <v>7.6296775517366351</v>
      </c>
      <c r="CV215" s="74" t="s">
        <v>46</v>
      </c>
      <c r="CW215" s="187">
        <f t="shared" si="115"/>
        <v>5696</v>
      </c>
      <c r="CX215" s="179">
        <f t="shared" si="116"/>
        <v>2.1160000000000001</v>
      </c>
      <c r="CZ215" s="70">
        <f t="shared" si="117"/>
        <v>6.620073206530356</v>
      </c>
      <c r="DA215" s="73" t="s">
        <v>25</v>
      </c>
      <c r="DB215" s="44">
        <f>INDEX(LINEST(CZ210:CZ229,$E210:$E229),2)</f>
        <v>7.6685866966370817</v>
      </c>
      <c r="DC215" s="74" t="s">
        <v>46</v>
      </c>
      <c r="DD215" s="187">
        <f t="shared" si="118"/>
        <v>5617</v>
      </c>
      <c r="DE215" s="179">
        <f t="shared" si="119"/>
        <v>1.089</v>
      </c>
    </row>
    <row r="216" spans="1:109" ht="15" customHeight="1">
      <c r="A216" s="21">
        <f t="shared" si="72"/>
        <v>2000</v>
      </c>
      <c r="B216" s="176">
        <f t="shared" si="72"/>
        <v>5568</v>
      </c>
      <c r="C216" s="69">
        <f t="shared" si="73"/>
        <v>7.8701659464698448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3524.4863458222339</v>
      </c>
      <c r="I216" s="179">
        <f t="shared" si="75"/>
        <v>5695</v>
      </c>
      <c r="J216" s="180">
        <f t="shared" si="76"/>
        <v>2.2808908045977012</v>
      </c>
      <c r="K216" s="179">
        <f t="shared" si="77"/>
        <v>16.129000000000001</v>
      </c>
      <c r="M216" s="70">
        <f t="shared" si="78"/>
        <v>8.6247912020142561</v>
      </c>
      <c r="N216" s="73" t="s">
        <v>29</v>
      </c>
      <c r="O216" s="75">
        <f>EXP(O215)</f>
        <v>6441.7962264642629</v>
      </c>
      <c r="Q216" s="187">
        <f t="shared" si="79"/>
        <v>5712</v>
      </c>
      <c r="R216" s="179">
        <f t="shared" si="80"/>
        <v>20.736000000000001</v>
      </c>
      <c r="T216" s="70">
        <f t="shared" si="81"/>
        <v>8.4268307513358458</v>
      </c>
      <c r="U216" s="73" t="s">
        <v>29</v>
      </c>
      <c r="V216" s="75">
        <f>EXP(V215)</f>
        <v>5447.7128519641192</v>
      </c>
      <c r="X216" s="187">
        <f t="shared" si="82"/>
        <v>5709</v>
      </c>
      <c r="Y216" s="179">
        <f t="shared" si="83"/>
        <v>19.881</v>
      </c>
      <c r="AA216" s="70">
        <f t="shared" si="84"/>
        <v>8.3530258452023247</v>
      </c>
      <c r="AB216" s="73" t="s">
        <v>29</v>
      </c>
      <c r="AC216" s="75">
        <f>EXP(AC215)</f>
        <v>5125.2958148408134</v>
      </c>
      <c r="AE216" s="187">
        <f t="shared" si="85"/>
        <v>5708</v>
      </c>
      <c r="AF216" s="179">
        <f t="shared" si="86"/>
        <v>19.600000000000001</v>
      </c>
      <c r="AH216" s="70">
        <f t="shared" si="87"/>
        <v>8.2733365985044856</v>
      </c>
      <c r="AI216" s="73" t="s">
        <v>29</v>
      </c>
      <c r="AJ216" s="75">
        <f>EXP(AJ215)</f>
        <v>4803.3537581524215</v>
      </c>
      <c r="AL216" s="187">
        <f t="shared" si="88"/>
        <v>5706</v>
      </c>
      <c r="AM216" s="179">
        <f t="shared" si="89"/>
        <v>19.044</v>
      </c>
      <c r="AO216" s="70">
        <f t="shared" si="90"/>
        <v>8.1867427871135181</v>
      </c>
      <c r="AP216" s="73" t="s">
        <v>29</v>
      </c>
      <c r="AQ216" s="75">
        <f>EXP(AQ215)</f>
        <v>4482.0310422282673</v>
      </c>
      <c r="AS216" s="187">
        <f t="shared" si="91"/>
        <v>5704</v>
      </c>
      <c r="AT216" s="179">
        <f t="shared" si="92"/>
        <v>18.495999999999999</v>
      </c>
      <c r="AV216" s="70">
        <f t="shared" si="93"/>
        <v>8.091933455979893</v>
      </c>
      <c r="AW216" s="73" t="s">
        <v>29</v>
      </c>
      <c r="AX216" s="75">
        <f>EXP(AX215)</f>
        <v>4161.5372114004513</v>
      </c>
      <c r="AZ216" s="187">
        <f t="shared" si="94"/>
        <v>5702</v>
      </c>
      <c r="BA216" s="179">
        <f t="shared" si="95"/>
        <v>17.956</v>
      </c>
      <c r="BC216" s="70">
        <f t="shared" si="96"/>
        <v>7.9871847482334726</v>
      </c>
      <c r="BD216" s="73" t="s">
        <v>29</v>
      </c>
      <c r="BE216" s="75">
        <f>EXP(BE215)</f>
        <v>3842.1885667239931</v>
      </c>
      <c r="BG216" s="187">
        <f t="shared" si="97"/>
        <v>5699</v>
      </c>
      <c r="BH216" s="179">
        <f t="shared" si="98"/>
        <v>17.161000000000001</v>
      </c>
      <c r="BJ216" s="70">
        <f t="shared" si="99"/>
        <v>7.8701659464698448</v>
      </c>
      <c r="BK216" s="73" t="s">
        <v>29</v>
      </c>
      <c r="BL216" s="75">
        <f>EXP(BL215)</f>
        <v>3524.4863458222339</v>
      </c>
      <c r="BN216" s="187">
        <f t="shared" si="100"/>
        <v>5695</v>
      </c>
      <c r="BO216" s="179">
        <f t="shared" si="101"/>
        <v>16.129000000000001</v>
      </c>
      <c r="BQ216" s="70">
        <f t="shared" si="102"/>
        <v>7.7376162828579043</v>
      </c>
      <c r="BR216" s="73" t="s">
        <v>29</v>
      </c>
      <c r="BS216" s="75">
        <f>EXP(BS215)</f>
        <v>3209.2758397018265</v>
      </c>
      <c r="BU216" s="187">
        <f t="shared" si="103"/>
        <v>5691</v>
      </c>
      <c r="BV216" s="179">
        <f t="shared" si="104"/>
        <v>15.129</v>
      </c>
      <c r="BX216" s="70">
        <f t="shared" si="105"/>
        <v>7.5847730776121987</v>
      </c>
      <c r="BY216" s="73" t="s">
        <v>29</v>
      </c>
      <c r="BZ216" s="75">
        <f>EXP(BZ215)</f>
        <v>2898.1056127766019</v>
      </c>
      <c r="CB216" s="187">
        <f t="shared" si="106"/>
        <v>5685</v>
      </c>
      <c r="CC216" s="179">
        <f t="shared" si="107"/>
        <v>13.689</v>
      </c>
      <c r="CE216" s="70">
        <f t="shared" si="108"/>
        <v>7.4042791180372678</v>
      </c>
      <c r="CF216" s="73" t="s">
        <v>29</v>
      </c>
      <c r="CG216" s="75">
        <f>EXP(CG215)</f>
        <v>2594.1634957953338</v>
      </c>
      <c r="CI216" s="187">
        <f t="shared" si="109"/>
        <v>5676</v>
      </c>
      <c r="CJ216" s="179">
        <f t="shared" si="110"/>
        <v>11.664</v>
      </c>
      <c r="CL216" s="70">
        <f t="shared" si="111"/>
        <v>7.1838707150624526</v>
      </c>
      <c r="CM216" s="73" t="s">
        <v>29</v>
      </c>
      <c r="CN216" s="75">
        <f>EXP(CN215)</f>
        <v>2305.3028874914103</v>
      </c>
      <c r="CP216" s="187">
        <f t="shared" si="112"/>
        <v>5663</v>
      </c>
      <c r="CQ216" s="179">
        <f t="shared" si="113"/>
        <v>9.0250000000000004</v>
      </c>
      <c r="CS216" s="70">
        <f t="shared" si="114"/>
        <v>6.9007306640451729</v>
      </c>
      <c r="CT216" s="73" t="s">
        <v>29</v>
      </c>
      <c r="CU216" s="75">
        <f>EXP(CU215)</f>
        <v>2058.3861897654451</v>
      </c>
      <c r="CW216" s="187">
        <f t="shared" si="115"/>
        <v>5639</v>
      </c>
      <c r="CX216" s="179">
        <f t="shared" si="116"/>
        <v>5.0410000000000004</v>
      </c>
      <c r="CZ216" s="70">
        <f t="shared" si="117"/>
        <v>6.5042881735366453</v>
      </c>
      <c r="DA216" s="73" t="s">
        <v>29</v>
      </c>
      <c r="DB216" s="75">
        <f>EXP(DB215)</f>
        <v>2140.0547603499526</v>
      </c>
      <c r="DD216" s="187">
        <f t="shared" si="118"/>
        <v>5552</v>
      </c>
      <c r="DE216" s="179">
        <f t="shared" si="119"/>
        <v>0.25600000000000001</v>
      </c>
    </row>
    <row r="217" spans="1:109" ht="15" customHeight="1">
      <c r="A217" s="21">
        <f t="shared" si="72"/>
        <v>2001</v>
      </c>
      <c r="B217" s="176">
        <f t="shared" si="72"/>
        <v>5391</v>
      </c>
      <c r="C217" s="69">
        <f t="shared" si="73"/>
        <v>7.8001630703929603</v>
      </c>
      <c r="D217" s="22">
        <v>8</v>
      </c>
      <c r="E217" s="71">
        <f t="shared" si="74"/>
        <v>2.0794415416798357</v>
      </c>
      <c r="H217" s="23"/>
      <c r="I217" s="179">
        <f t="shared" si="75"/>
        <v>5649</v>
      </c>
      <c r="J217" s="180">
        <f t="shared" si="76"/>
        <v>4.7857540345019478</v>
      </c>
      <c r="K217" s="179">
        <f t="shared" si="77"/>
        <v>66.563999999999993</v>
      </c>
      <c r="M217" s="70">
        <f t="shared" si="78"/>
        <v>8.5924861754516684</v>
      </c>
      <c r="P217" s="23"/>
      <c r="Q217" s="187">
        <f t="shared" si="79"/>
        <v>5665</v>
      </c>
      <c r="R217" s="179">
        <f t="shared" si="80"/>
        <v>75.075999999999993</v>
      </c>
      <c r="T217" s="70">
        <f t="shared" si="81"/>
        <v>8.3873122705617167</v>
      </c>
      <c r="W217" s="23"/>
      <c r="X217" s="187">
        <f t="shared" si="82"/>
        <v>5662</v>
      </c>
      <c r="Y217" s="179">
        <f t="shared" si="83"/>
        <v>73.441000000000003</v>
      </c>
      <c r="AA217" s="70">
        <f t="shared" si="84"/>
        <v>8.3104149941882923</v>
      </c>
      <c r="AD217" s="23"/>
      <c r="AE217" s="187">
        <f t="shared" si="85"/>
        <v>5661</v>
      </c>
      <c r="AF217" s="179">
        <f t="shared" si="86"/>
        <v>72.900000000000006</v>
      </c>
      <c r="AH217" s="70">
        <f t="shared" si="87"/>
        <v>8.2271082343481456</v>
      </c>
      <c r="AK217" s="23"/>
      <c r="AL217" s="187">
        <f t="shared" si="88"/>
        <v>5659</v>
      </c>
      <c r="AM217" s="179">
        <f t="shared" si="89"/>
        <v>71.823999999999998</v>
      </c>
      <c r="AO217" s="70">
        <f t="shared" si="90"/>
        <v>8.1362255549084601</v>
      </c>
      <c r="AR217" s="23"/>
      <c r="AS217" s="187">
        <f t="shared" si="91"/>
        <v>5657</v>
      </c>
      <c r="AT217" s="179">
        <f t="shared" si="92"/>
        <v>70.756</v>
      </c>
      <c r="AV217" s="70">
        <f t="shared" si="93"/>
        <v>8.0362499421321161</v>
      </c>
      <c r="AY217" s="23"/>
      <c r="AZ217" s="187">
        <f t="shared" si="94"/>
        <v>5655</v>
      </c>
      <c r="BA217" s="179">
        <f t="shared" si="95"/>
        <v>69.695999999999998</v>
      </c>
      <c r="BC217" s="70">
        <f t="shared" si="96"/>
        <v>7.9251575122247031</v>
      </c>
      <c r="BF217" s="23"/>
      <c r="BG217" s="187">
        <f t="shared" si="97"/>
        <v>5652</v>
      </c>
      <c r="BH217" s="179">
        <f t="shared" si="98"/>
        <v>68.120999999999995</v>
      </c>
      <c r="BJ217" s="70">
        <f t="shared" si="99"/>
        <v>7.8001630703929603</v>
      </c>
      <c r="BM217" s="23"/>
      <c r="BN217" s="187">
        <f t="shared" si="100"/>
        <v>5649</v>
      </c>
      <c r="BO217" s="179">
        <f t="shared" si="101"/>
        <v>66.563999999999993</v>
      </c>
      <c r="BQ217" s="70">
        <f t="shared" si="102"/>
        <v>7.6572827929781901</v>
      </c>
      <c r="BT217" s="23"/>
      <c r="BU217" s="187">
        <f t="shared" si="103"/>
        <v>5644</v>
      </c>
      <c r="BV217" s="179">
        <f t="shared" si="104"/>
        <v>64.009</v>
      </c>
      <c r="BX217" s="70">
        <f t="shared" si="105"/>
        <v>7.4905294020607114</v>
      </c>
      <c r="CA217" s="23"/>
      <c r="CB217" s="187">
        <f t="shared" si="106"/>
        <v>5638</v>
      </c>
      <c r="CC217" s="179">
        <f t="shared" si="107"/>
        <v>61.009</v>
      </c>
      <c r="CE217" s="70">
        <f t="shared" si="108"/>
        <v>7.2902928824465967</v>
      </c>
      <c r="CH217" s="23"/>
      <c r="CI217" s="187">
        <f t="shared" si="109"/>
        <v>5630</v>
      </c>
      <c r="CJ217" s="179">
        <f t="shared" si="110"/>
        <v>57.121000000000002</v>
      </c>
      <c r="CL217" s="70">
        <f t="shared" si="111"/>
        <v>7.0396603498620758</v>
      </c>
      <c r="CO217" s="23"/>
      <c r="CP217" s="187">
        <f t="shared" si="112"/>
        <v>5616</v>
      </c>
      <c r="CQ217" s="179">
        <f t="shared" si="113"/>
        <v>50.625</v>
      </c>
      <c r="CS217" s="70">
        <f t="shared" si="114"/>
        <v>6.7044143549641069</v>
      </c>
      <c r="CV217" s="23"/>
      <c r="CW217" s="187">
        <f t="shared" si="115"/>
        <v>5592</v>
      </c>
      <c r="CX217" s="179">
        <f t="shared" si="116"/>
        <v>40.401000000000003</v>
      </c>
      <c r="CZ217" s="70">
        <f t="shared" si="117"/>
        <v>6.1964441277945204</v>
      </c>
      <c r="DC217" s="23"/>
      <c r="DD217" s="187">
        <f t="shared" si="118"/>
        <v>5501</v>
      </c>
      <c r="DE217" s="179">
        <f t="shared" si="119"/>
        <v>12.1</v>
      </c>
    </row>
    <row r="218" spans="1:109" ht="15" customHeight="1">
      <c r="A218" s="21">
        <f t="shared" si="72"/>
        <v>2002</v>
      </c>
      <c r="B218" s="176">
        <f t="shared" si="72"/>
        <v>5495</v>
      </c>
      <c r="C218" s="69">
        <f t="shared" si="73"/>
        <v>7.841885928984623</v>
      </c>
      <c r="D218" s="22">
        <v>9</v>
      </c>
      <c r="E218" s="71">
        <f t="shared" si="74"/>
        <v>2.1972245773362196</v>
      </c>
      <c r="I218" s="179">
        <f t="shared" si="75"/>
        <v>5608</v>
      </c>
      <c r="J218" s="180">
        <f t="shared" si="76"/>
        <v>2.0564149226569608</v>
      </c>
      <c r="K218" s="179">
        <f t="shared" si="77"/>
        <v>12.769</v>
      </c>
      <c r="M218" s="70">
        <f t="shared" si="78"/>
        <v>8.6115938668377225</v>
      </c>
      <c r="Q218" s="187">
        <f t="shared" si="79"/>
        <v>5624</v>
      </c>
      <c r="R218" s="179">
        <f t="shared" si="80"/>
        <v>16.640999999999998</v>
      </c>
      <c r="T218" s="70">
        <f t="shared" si="81"/>
        <v>8.4107209469057214</v>
      </c>
      <c r="X218" s="187">
        <f t="shared" si="82"/>
        <v>5621</v>
      </c>
      <c r="Y218" s="179">
        <f t="shared" si="83"/>
        <v>15.875999999999999</v>
      </c>
      <c r="AA218" s="70">
        <f t="shared" si="84"/>
        <v>8.3356713147928474</v>
      </c>
      <c r="AE218" s="187">
        <f t="shared" si="85"/>
        <v>5620</v>
      </c>
      <c r="AF218" s="179">
        <f t="shared" si="86"/>
        <v>15.625</v>
      </c>
      <c r="AH218" s="70">
        <f t="shared" si="87"/>
        <v>8.2545288819397449</v>
      </c>
      <c r="AL218" s="187">
        <f t="shared" si="88"/>
        <v>5618</v>
      </c>
      <c r="AM218" s="179">
        <f t="shared" si="89"/>
        <v>15.129</v>
      </c>
      <c r="AO218" s="70">
        <f t="shared" si="90"/>
        <v>8.1662162685921427</v>
      </c>
      <c r="AS218" s="187">
        <f t="shared" si="91"/>
        <v>5616</v>
      </c>
      <c r="AT218" s="179">
        <f t="shared" si="92"/>
        <v>14.641</v>
      </c>
      <c r="AV218" s="70">
        <f t="shared" si="93"/>
        <v>8.069342366811636</v>
      </c>
      <c r="AZ218" s="187">
        <f t="shared" si="94"/>
        <v>5614</v>
      </c>
      <c r="BA218" s="179">
        <f t="shared" si="95"/>
        <v>14.161</v>
      </c>
      <c r="BC218" s="70">
        <f t="shared" si="96"/>
        <v>7.9620673087536664</v>
      </c>
      <c r="BG218" s="187">
        <f t="shared" si="97"/>
        <v>5612</v>
      </c>
      <c r="BH218" s="179">
        <f t="shared" si="98"/>
        <v>13.689</v>
      </c>
      <c r="BJ218" s="70">
        <f t="shared" si="99"/>
        <v>7.841885928984623</v>
      </c>
      <c r="BN218" s="187">
        <f t="shared" si="100"/>
        <v>5608</v>
      </c>
      <c r="BO218" s="179">
        <f t="shared" si="101"/>
        <v>12.769</v>
      </c>
      <c r="BQ218" s="70">
        <f t="shared" si="102"/>
        <v>7.7052624748663252</v>
      </c>
      <c r="BU218" s="187">
        <f t="shared" si="103"/>
        <v>5604</v>
      </c>
      <c r="BV218" s="179">
        <f t="shared" si="104"/>
        <v>11.881</v>
      </c>
      <c r="BX218" s="70">
        <f t="shared" si="105"/>
        <v>7.5469741175165268</v>
      </c>
      <c r="CB218" s="187">
        <f t="shared" si="106"/>
        <v>5598</v>
      </c>
      <c r="CC218" s="179">
        <f t="shared" si="107"/>
        <v>10.609</v>
      </c>
      <c r="CE218" s="70">
        <f t="shared" si="108"/>
        <v>7.3588308983423536</v>
      </c>
      <c r="CI218" s="187">
        <f t="shared" si="109"/>
        <v>5590</v>
      </c>
      <c r="CJ218" s="179">
        <f t="shared" si="110"/>
        <v>9.0250000000000004</v>
      </c>
      <c r="CL218" s="70">
        <f t="shared" si="111"/>
        <v>7.1268908088988079</v>
      </c>
      <c r="CP218" s="187">
        <f t="shared" si="112"/>
        <v>5577</v>
      </c>
      <c r="CQ218" s="179">
        <f t="shared" si="113"/>
        <v>6.7240000000000002</v>
      </c>
      <c r="CS218" s="70">
        <f t="shared" si="114"/>
        <v>6.8243736700430864</v>
      </c>
      <c r="CW218" s="187">
        <f t="shared" si="115"/>
        <v>5552</v>
      </c>
      <c r="CX218" s="179">
        <f t="shared" si="116"/>
        <v>3.2490000000000001</v>
      </c>
      <c r="CZ218" s="70">
        <f t="shared" si="117"/>
        <v>6.3885614055456301</v>
      </c>
      <c r="DD218" s="187">
        <f t="shared" si="118"/>
        <v>5460</v>
      </c>
      <c r="DE218" s="179">
        <f t="shared" si="119"/>
        <v>1.2250000000000001</v>
      </c>
    </row>
    <row r="219" spans="1:109" ht="15" customHeight="1">
      <c r="A219" s="21">
        <f t="shared" si="72"/>
        <v>2003</v>
      </c>
      <c r="B219" s="176">
        <f t="shared" si="72"/>
        <v>5787</v>
      </c>
      <c r="C219" s="69">
        <f t="shared" si="73"/>
        <v>7.9505024348088513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0.48083897716630708</v>
      </c>
      <c r="I219" s="179">
        <f t="shared" si="75"/>
        <v>5573</v>
      </c>
      <c r="J219" s="180">
        <f t="shared" si="76"/>
        <v>3.6979436668394676</v>
      </c>
      <c r="K219" s="179">
        <f t="shared" si="77"/>
        <v>45.795999999999999</v>
      </c>
      <c r="M219" s="70">
        <f t="shared" si="78"/>
        <v>8.6633693015738391</v>
      </c>
      <c r="N219" s="23" t="s">
        <v>36</v>
      </c>
      <c r="O219" s="44">
        <f>Q209</f>
        <v>0.48033066041325084</v>
      </c>
      <c r="Q219" s="187">
        <f t="shared" si="79"/>
        <v>5588</v>
      </c>
      <c r="R219" s="179">
        <f t="shared" si="80"/>
        <v>39.600999999999999</v>
      </c>
      <c r="T219" s="70">
        <f t="shared" si="81"/>
        <v>8.4736591893925084</v>
      </c>
      <c r="U219" s="23" t="s">
        <v>36</v>
      </c>
      <c r="V219" s="44">
        <f>X209</f>
        <v>0.4807101289953758</v>
      </c>
      <c r="X219" s="187">
        <f t="shared" si="82"/>
        <v>5585</v>
      </c>
      <c r="Y219" s="179">
        <f t="shared" si="83"/>
        <v>40.804000000000002</v>
      </c>
      <c r="AA219" s="70">
        <f t="shared" si="84"/>
        <v>8.4033523749924779</v>
      </c>
      <c r="AB219" s="23" t="s">
        <v>36</v>
      </c>
      <c r="AC219" s="44">
        <f>AE209</f>
        <v>0.48055668105099958</v>
      </c>
      <c r="AE219" s="187">
        <f t="shared" si="85"/>
        <v>5584</v>
      </c>
      <c r="AF219" s="179">
        <f t="shared" si="86"/>
        <v>41.209000000000003</v>
      </c>
      <c r="AH219" s="70">
        <f t="shared" si="87"/>
        <v>8.3277261664614119</v>
      </c>
      <c r="AI219" s="23" t="s">
        <v>36</v>
      </c>
      <c r="AJ219" s="44">
        <f>AL209</f>
        <v>0.48067130799624619</v>
      </c>
      <c r="AL219" s="187">
        <f t="shared" si="88"/>
        <v>5582</v>
      </c>
      <c r="AM219" s="179">
        <f t="shared" si="89"/>
        <v>42.024999999999999</v>
      </c>
      <c r="AO219" s="70">
        <f t="shared" si="90"/>
        <v>8.2459092647740935</v>
      </c>
      <c r="AP219" s="23" t="s">
        <v>36</v>
      </c>
      <c r="AQ219" s="44">
        <f>AS209</f>
        <v>0.48078298937378955</v>
      </c>
      <c r="AS219" s="187">
        <f t="shared" si="91"/>
        <v>5580</v>
      </c>
      <c r="AT219" s="179">
        <f t="shared" si="92"/>
        <v>42.848999999999997</v>
      </c>
      <c r="AV219" s="70">
        <f t="shared" si="93"/>
        <v>8.156797046675651</v>
      </c>
      <c r="AW219" s="23" t="s">
        <v>36</v>
      </c>
      <c r="AX219" s="44">
        <f>AZ209</f>
        <v>0.48071018855488545</v>
      </c>
      <c r="AZ219" s="187">
        <f t="shared" si="94"/>
        <v>5578</v>
      </c>
      <c r="BA219" s="179">
        <f t="shared" si="95"/>
        <v>43.680999999999997</v>
      </c>
      <c r="BC219" s="70">
        <f t="shared" si="96"/>
        <v>8.058960017769417</v>
      </c>
      <c r="BD219" s="23" t="s">
        <v>36</v>
      </c>
      <c r="BE219" s="44">
        <f>BG209</f>
        <v>0.48070096331058587</v>
      </c>
      <c r="BG219" s="187">
        <f t="shared" si="97"/>
        <v>5576</v>
      </c>
      <c r="BH219" s="179">
        <f t="shared" si="98"/>
        <v>44.521000000000001</v>
      </c>
      <c r="BJ219" s="70">
        <f t="shared" si="99"/>
        <v>7.9505024348088513</v>
      </c>
      <c r="BK219" s="23" t="s">
        <v>36</v>
      </c>
      <c r="BL219" s="44">
        <f>BN209</f>
        <v>0.48083897716630708</v>
      </c>
      <c r="BN219" s="187">
        <f t="shared" si="100"/>
        <v>5573</v>
      </c>
      <c r="BO219" s="179">
        <f t="shared" si="101"/>
        <v>45.795999999999999</v>
      </c>
      <c r="BQ219" s="70">
        <f t="shared" si="102"/>
        <v>7.8288345275880893</v>
      </c>
      <c r="BR219" s="23" t="s">
        <v>36</v>
      </c>
      <c r="BS219" s="44">
        <f>BU209</f>
        <v>0.48057252145094681</v>
      </c>
      <c r="BU219" s="187">
        <f t="shared" si="103"/>
        <v>5568</v>
      </c>
      <c r="BV219" s="179">
        <f t="shared" si="104"/>
        <v>47.960999999999999</v>
      </c>
      <c r="BX219" s="70">
        <f t="shared" si="105"/>
        <v>7.6902860206767683</v>
      </c>
      <c r="BY219" s="23" t="s">
        <v>36</v>
      </c>
      <c r="BZ219" s="44">
        <f>CB209</f>
        <v>0.48034626546330872</v>
      </c>
      <c r="CB219" s="187">
        <f t="shared" si="106"/>
        <v>5563</v>
      </c>
      <c r="CC219" s="179">
        <f t="shared" si="107"/>
        <v>50.176000000000002</v>
      </c>
      <c r="CE219" s="70">
        <f t="shared" si="108"/>
        <v>7.5294064578370126</v>
      </c>
      <c r="CF219" s="23" t="s">
        <v>36</v>
      </c>
      <c r="CG219" s="44">
        <f>CI209</f>
        <v>0.48003263476448599</v>
      </c>
      <c r="CI219" s="187">
        <f t="shared" si="109"/>
        <v>5555</v>
      </c>
      <c r="CJ219" s="179">
        <f t="shared" si="110"/>
        <v>53.823999999999998</v>
      </c>
      <c r="CL219" s="70">
        <f t="shared" si="111"/>
        <v>7.3375877435385961</v>
      </c>
      <c r="CM219" s="23" t="s">
        <v>36</v>
      </c>
      <c r="CN219" s="44">
        <f>CP209</f>
        <v>0.47850363040394767</v>
      </c>
      <c r="CP219" s="187">
        <f t="shared" si="112"/>
        <v>5542</v>
      </c>
      <c r="CQ219" s="179">
        <f t="shared" si="113"/>
        <v>60.024999999999999</v>
      </c>
      <c r="CS219" s="70">
        <f t="shared" si="114"/>
        <v>7.1000271666292596</v>
      </c>
      <c r="CT219" s="23" t="s">
        <v>36</v>
      </c>
      <c r="CU219" s="44">
        <f>CW209</f>
        <v>0.47503491893100264</v>
      </c>
      <c r="CW219" s="187">
        <f t="shared" si="115"/>
        <v>5517</v>
      </c>
      <c r="CX219" s="179">
        <f t="shared" si="116"/>
        <v>72.900000000000006</v>
      </c>
      <c r="CZ219" s="70">
        <f t="shared" si="117"/>
        <v>6.7878449823095792</v>
      </c>
      <c r="DA219" s="23" t="s">
        <v>36</v>
      </c>
      <c r="DB219" s="44">
        <f>DD209</f>
        <v>0.4535565604578648</v>
      </c>
      <c r="DD219" s="187">
        <f t="shared" si="118"/>
        <v>5425</v>
      </c>
      <c r="DE219" s="179">
        <f t="shared" si="119"/>
        <v>131.04400000000001</v>
      </c>
    </row>
    <row r="220" spans="1:109" ht="15" customHeight="1">
      <c r="A220" s="21">
        <f t="shared" si="72"/>
        <v>2004</v>
      </c>
      <c r="B220" s="176">
        <f t="shared" si="72"/>
        <v>6167</v>
      </c>
      <c r="C220" s="69">
        <f t="shared" si="73"/>
        <v>8.0762045272390264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1714.1489999999999</v>
      </c>
      <c r="I220" s="179">
        <f t="shared" si="75"/>
        <v>5541</v>
      </c>
      <c r="J220" s="180">
        <f t="shared" si="76"/>
        <v>10.150802659315712</v>
      </c>
      <c r="K220" s="179">
        <f t="shared" si="77"/>
        <v>391.87599999999998</v>
      </c>
      <c r="M220" s="70">
        <f t="shared" si="78"/>
        <v>8.7269677749914933</v>
      </c>
      <c r="N220" s="23" t="s">
        <v>37</v>
      </c>
      <c r="O220" s="200">
        <f>SUM(R210:R229)</f>
        <v>1709.9760000000001</v>
      </c>
      <c r="Q220" s="187">
        <f t="shared" si="79"/>
        <v>5555</v>
      </c>
      <c r="R220" s="179">
        <f t="shared" si="80"/>
        <v>374.54399999999998</v>
      </c>
      <c r="T220" s="70">
        <f t="shared" si="81"/>
        <v>8.550047528287184</v>
      </c>
      <c r="U220" s="23" t="s">
        <v>37</v>
      </c>
      <c r="V220" s="200">
        <f>SUM(Y210:Y229)</f>
        <v>1709.4770000000003</v>
      </c>
      <c r="X220" s="187">
        <f t="shared" si="82"/>
        <v>5552</v>
      </c>
      <c r="Y220" s="179">
        <f t="shared" si="83"/>
        <v>378.22500000000002</v>
      </c>
      <c r="AA220" s="70">
        <f t="shared" si="84"/>
        <v>8.4850831374980036</v>
      </c>
      <c r="AB220" s="23" t="s">
        <v>37</v>
      </c>
      <c r="AC220" s="200">
        <f>SUM(AF210:AF229)</f>
        <v>1710.2909999999997</v>
      </c>
      <c r="AE220" s="187">
        <f t="shared" si="85"/>
        <v>5551</v>
      </c>
      <c r="AF220" s="179">
        <f t="shared" si="86"/>
        <v>379.45600000000002</v>
      </c>
      <c r="AH220" s="70">
        <f t="shared" si="87"/>
        <v>8.4156033356546036</v>
      </c>
      <c r="AI220" s="23" t="s">
        <v>37</v>
      </c>
      <c r="AJ220" s="200">
        <f>SUM(AM210:AM229)</f>
        <v>1710.4770000000003</v>
      </c>
      <c r="AL220" s="187">
        <f t="shared" si="88"/>
        <v>5550</v>
      </c>
      <c r="AM220" s="179">
        <f t="shared" si="89"/>
        <v>380.68900000000002</v>
      </c>
      <c r="AO220" s="70">
        <f t="shared" si="90"/>
        <v>8.3409332260008782</v>
      </c>
      <c r="AP220" s="23" t="s">
        <v>37</v>
      </c>
      <c r="AQ220" s="200">
        <f>SUM(AT210:AT229)</f>
        <v>1710.6790000000001</v>
      </c>
      <c r="AS220" s="187">
        <f t="shared" si="91"/>
        <v>5548</v>
      </c>
      <c r="AT220" s="179">
        <f t="shared" si="92"/>
        <v>383.161</v>
      </c>
      <c r="AV220" s="70">
        <f t="shared" si="93"/>
        <v>8.2602342916072971</v>
      </c>
      <c r="AW220" s="23" t="s">
        <v>37</v>
      </c>
      <c r="AX220" s="200">
        <f>SUM(BA210:BA229)</f>
        <v>1711.8560000000002</v>
      </c>
      <c r="AZ220" s="187">
        <f t="shared" si="94"/>
        <v>5546</v>
      </c>
      <c r="BA220" s="179">
        <f t="shared" si="95"/>
        <v>385.64100000000002</v>
      </c>
      <c r="BC220" s="70">
        <f t="shared" si="96"/>
        <v>8.1724468183427792</v>
      </c>
      <c r="BD220" s="23" t="s">
        <v>37</v>
      </c>
      <c r="BE220" s="200">
        <f>SUM(BH210:BH229)</f>
        <v>1712.9889999999998</v>
      </c>
      <c r="BG220" s="187">
        <f t="shared" si="97"/>
        <v>5544</v>
      </c>
      <c r="BH220" s="179">
        <f t="shared" si="98"/>
        <v>388.12900000000002</v>
      </c>
      <c r="BJ220" s="70">
        <f t="shared" si="99"/>
        <v>8.0762045272390264</v>
      </c>
      <c r="BK220" s="23" t="s">
        <v>37</v>
      </c>
      <c r="BL220" s="200">
        <f>SUM(BO210:BO229)</f>
        <v>1714.1489999999999</v>
      </c>
      <c r="BN220" s="187">
        <f t="shared" si="100"/>
        <v>5541</v>
      </c>
      <c r="BO220" s="179">
        <f t="shared" si="101"/>
        <v>391.87599999999998</v>
      </c>
      <c r="BQ220" s="70">
        <f t="shared" si="102"/>
        <v>7.9697035832786556</v>
      </c>
      <c r="BR220" s="23" t="s">
        <v>37</v>
      </c>
      <c r="BS220" s="200">
        <f>SUM(BV210:BV229)</f>
        <v>1717.6479999999999</v>
      </c>
      <c r="BU220" s="187">
        <f t="shared" si="103"/>
        <v>5537</v>
      </c>
      <c r="BV220" s="179">
        <f t="shared" si="104"/>
        <v>396.9</v>
      </c>
      <c r="BX220" s="70">
        <f t="shared" si="105"/>
        <v>7.8504931808711405</v>
      </c>
      <c r="BY220" s="23" t="s">
        <v>37</v>
      </c>
      <c r="BZ220" s="200">
        <f>SUM(CC210:CC229)</f>
        <v>1722.61</v>
      </c>
      <c r="CB220" s="187">
        <f t="shared" si="106"/>
        <v>5531</v>
      </c>
      <c r="CC220" s="179">
        <f t="shared" si="107"/>
        <v>404.49599999999998</v>
      </c>
      <c r="CE220" s="70">
        <f t="shared" si="108"/>
        <v>7.7151236036321054</v>
      </c>
      <c r="CF220" s="23" t="s">
        <v>37</v>
      </c>
      <c r="CG220" s="200">
        <f>SUM(CJ210:CJ229)</f>
        <v>1731.3150000000001</v>
      </c>
      <c r="CI220" s="187">
        <f t="shared" si="109"/>
        <v>5524</v>
      </c>
      <c r="CJ220" s="179">
        <f t="shared" si="110"/>
        <v>413.44900000000001</v>
      </c>
      <c r="CL220" s="70">
        <f t="shared" si="111"/>
        <v>7.5585167430456446</v>
      </c>
      <c r="CM220" s="23" t="s">
        <v>37</v>
      </c>
      <c r="CN220" s="200">
        <f>SUM(CQ210:CQ229)</f>
        <v>1753.7239999999997</v>
      </c>
      <c r="CP220" s="187">
        <f t="shared" si="112"/>
        <v>5511</v>
      </c>
      <c r="CQ220" s="179">
        <f t="shared" si="113"/>
        <v>430.33600000000001</v>
      </c>
      <c r="CS220" s="70">
        <f t="shared" si="114"/>
        <v>7.3727463664043285</v>
      </c>
      <c r="CT220" s="23" t="s">
        <v>37</v>
      </c>
      <c r="CU220" s="200">
        <f>SUM(CX210:CX229)</f>
        <v>1817.1449999999998</v>
      </c>
      <c r="CW220" s="187">
        <f t="shared" si="115"/>
        <v>5487</v>
      </c>
      <c r="CX220" s="179">
        <f t="shared" si="116"/>
        <v>462.4</v>
      </c>
      <c r="CZ220" s="70">
        <f t="shared" si="117"/>
        <v>7.1444071803211386</v>
      </c>
      <c r="DA220" s="23" t="s">
        <v>37</v>
      </c>
      <c r="DB220" s="200">
        <f>SUM(DE210:DE229)</f>
        <v>2459.3010000000004</v>
      </c>
      <c r="DD220" s="187">
        <f t="shared" si="118"/>
        <v>5395</v>
      </c>
      <c r="DE220" s="179">
        <f t="shared" si="119"/>
        <v>595.98400000000004</v>
      </c>
    </row>
    <row r="221" spans="1:109" ht="15" customHeight="1">
      <c r="A221" s="21">
        <f t="shared" si="72"/>
        <v>2005</v>
      </c>
      <c r="B221" s="176">
        <f t="shared" si="72"/>
        <v>6018</v>
      </c>
      <c r="C221" s="69">
        <f t="shared" si="73"/>
        <v>8.0287811624871477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1497.373</v>
      </c>
      <c r="I221" s="179">
        <f t="shared" si="75"/>
        <v>5512</v>
      </c>
      <c r="J221" s="180">
        <f t="shared" si="76"/>
        <v>8.4081090063143904</v>
      </c>
      <c r="K221" s="179">
        <f t="shared" si="77"/>
        <v>256.036</v>
      </c>
      <c r="M221" s="70">
        <f t="shared" si="78"/>
        <v>8.7025102571899904</v>
      </c>
      <c r="O221" s="76"/>
      <c r="Q221" s="187">
        <f t="shared" si="79"/>
        <v>5525</v>
      </c>
      <c r="R221" s="179">
        <f t="shared" si="80"/>
        <v>243.04900000000001</v>
      </c>
      <c r="T221" s="70">
        <f t="shared" si="81"/>
        <v>8.5207867269263673</v>
      </c>
      <c r="V221" s="76"/>
      <c r="X221" s="187">
        <f t="shared" si="82"/>
        <v>5523</v>
      </c>
      <c r="Y221" s="179">
        <f t="shared" si="83"/>
        <v>245.02500000000001</v>
      </c>
      <c r="AA221" s="70">
        <f t="shared" si="84"/>
        <v>8.4538273157944168</v>
      </c>
      <c r="AC221" s="76"/>
      <c r="AE221" s="187">
        <f t="shared" si="85"/>
        <v>5522</v>
      </c>
      <c r="AF221" s="179">
        <f t="shared" si="86"/>
        <v>246.01599999999999</v>
      </c>
      <c r="AH221" s="70">
        <f t="shared" si="87"/>
        <v>8.3820605174247405</v>
      </c>
      <c r="AJ221" s="76"/>
      <c r="AL221" s="187">
        <f t="shared" si="88"/>
        <v>5520</v>
      </c>
      <c r="AM221" s="179">
        <f t="shared" si="89"/>
        <v>248.00399999999999</v>
      </c>
      <c r="AO221" s="70">
        <f t="shared" si="90"/>
        <v>8.3047422696407711</v>
      </c>
      <c r="AQ221" s="76"/>
      <c r="AS221" s="187">
        <f t="shared" si="91"/>
        <v>5519</v>
      </c>
      <c r="AT221" s="179">
        <f t="shared" si="92"/>
        <v>249.001</v>
      </c>
      <c r="AV221" s="70">
        <f t="shared" si="93"/>
        <v>8.2209411682813887</v>
      </c>
      <c r="AX221" s="76"/>
      <c r="AZ221" s="187">
        <f t="shared" si="94"/>
        <v>5517</v>
      </c>
      <c r="BA221" s="179">
        <f t="shared" si="95"/>
        <v>251.001</v>
      </c>
      <c r="BC221" s="70">
        <f t="shared" si="96"/>
        <v>8.1294697647842309</v>
      </c>
      <c r="BE221" s="76"/>
      <c r="BG221" s="187">
        <f t="shared" si="97"/>
        <v>5515</v>
      </c>
      <c r="BH221" s="179">
        <f t="shared" si="98"/>
        <v>253.00899999999999</v>
      </c>
      <c r="BJ221" s="70">
        <f t="shared" si="99"/>
        <v>8.0287811624871477</v>
      </c>
      <c r="BL221" s="76"/>
      <c r="BN221" s="187">
        <f t="shared" si="100"/>
        <v>5512</v>
      </c>
      <c r="BO221" s="179">
        <f t="shared" si="101"/>
        <v>256.036</v>
      </c>
      <c r="BQ221" s="70">
        <f t="shared" si="102"/>
        <v>7.9168074909376029</v>
      </c>
      <c r="BS221" s="76"/>
      <c r="BU221" s="187">
        <f t="shared" si="103"/>
        <v>5508</v>
      </c>
      <c r="BV221" s="179">
        <f t="shared" si="104"/>
        <v>260.10000000000002</v>
      </c>
      <c r="BX221" s="70">
        <f t="shared" si="105"/>
        <v>7.790696031174738</v>
      </c>
      <c r="BZ221" s="76"/>
      <c r="CB221" s="187">
        <f t="shared" si="106"/>
        <v>5503</v>
      </c>
      <c r="CC221" s="179">
        <f t="shared" si="107"/>
        <v>265.22500000000002</v>
      </c>
      <c r="CE221" s="70">
        <f t="shared" si="108"/>
        <v>7.6463537224459994</v>
      </c>
      <c r="CG221" s="76"/>
      <c r="CI221" s="187">
        <f t="shared" si="109"/>
        <v>5496</v>
      </c>
      <c r="CJ221" s="179">
        <f t="shared" si="110"/>
        <v>272.48399999999998</v>
      </c>
      <c r="CL221" s="70">
        <f t="shared" si="111"/>
        <v>7.4776042431975887</v>
      </c>
      <c r="CN221" s="76"/>
      <c r="CP221" s="187">
        <f t="shared" si="112"/>
        <v>5484</v>
      </c>
      <c r="CQ221" s="179">
        <f t="shared" si="113"/>
        <v>285.15600000000001</v>
      </c>
      <c r="CS221" s="70">
        <f t="shared" si="114"/>
        <v>7.2744795587738711</v>
      </c>
      <c r="CU221" s="76"/>
      <c r="CW221" s="187">
        <f t="shared" si="115"/>
        <v>5461</v>
      </c>
      <c r="CX221" s="179">
        <f t="shared" si="116"/>
        <v>310.24900000000002</v>
      </c>
      <c r="CZ221" s="70">
        <f t="shared" si="117"/>
        <v>7.0192966537150445</v>
      </c>
      <c r="DB221" s="76"/>
      <c r="DD221" s="187">
        <f t="shared" si="118"/>
        <v>5369</v>
      </c>
      <c r="DE221" s="179">
        <f t="shared" si="119"/>
        <v>421.20100000000002</v>
      </c>
    </row>
    <row r="222" spans="1:109" ht="15" customHeight="1">
      <c r="A222" s="21">
        <f t="shared" si="72"/>
        <v>2006</v>
      </c>
      <c r="B222" s="176">
        <f t="shared" si="72"/>
        <v>5604</v>
      </c>
      <c r="C222" s="69">
        <f t="shared" si="73"/>
        <v>7.8838232148921525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4.2790179410496814</v>
      </c>
      <c r="I222" s="179">
        <f t="shared" si="75"/>
        <v>5486</v>
      </c>
      <c r="J222" s="180">
        <f t="shared" si="76"/>
        <v>2.1056388294075661</v>
      </c>
      <c r="K222" s="179">
        <f t="shared" si="77"/>
        <v>13.923999999999999</v>
      </c>
      <c r="M222" s="70">
        <f t="shared" si="78"/>
        <v>8.6312359074568974</v>
      </c>
      <c r="Q222" s="187">
        <f t="shared" si="79"/>
        <v>5498</v>
      </c>
      <c r="R222" s="179">
        <f t="shared" si="80"/>
        <v>11.236000000000001</v>
      </c>
      <c r="T222" s="70">
        <f t="shared" si="81"/>
        <v>8.4346807698417727</v>
      </c>
      <c r="X222" s="187">
        <f t="shared" si="82"/>
        <v>5496</v>
      </c>
      <c r="Y222" s="179">
        <f t="shared" si="83"/>
        <v>11.664</v>
      </c>
      <c r="AA222" s="70">
        <f t="shared" si="84"/>
        <v>8.3614746164168174</v>
      </c>
      <c r="AE222" s="187">
        <f t="shared" si="85"/>
        <v>5495</v>
      </c>
      <c r="AF222" s="179">
        <f t="shared" si="86"/>
        <v>11.881</v>
      </c>
      <c r="AH222" s="70">
        <f t="shared" si="87"/>
        <v>8.2824830037305617</v>
      </c>
      <c r="AL222" s="187">
        <f t="shared" si="88"/>
        <v>5493</v>
      </c>
      <c r="AM222" s="179">
        <f t="shared" si="89"/>
        <v>12.321</v>
      </c>
      <c r="AO222" s="70">
        <f t="shared" si="90"/>
        <v>8.1967124072130702</v>
      </c>
      <c r="AS222" s="187">
        <f t="shared" si="91"/>
        <v>5492</v>
      </c>
      <c r="AT222" s="179">
        <f t="shared" si="92"/>
        <v>12.544</v>
      </c>
      <c r="AV222" s="70">
        <f t="shared" si="93"/>
        <v>8.1028891346408685</v>
      </c>
      <c r="AZ222" s="187">
        <f t="shared" si="94"/>
        <v>5490</v>
      </c>
      <c r="BA222" s="179">
        <f t="shared" si="95"/>
        <v>12.996</v>
      </c>
      <c r="BC222" s="70">
        <f t="shared" si="96"/>
        <v>7.999342952713282</v>
      </c>
      <c r="BG222" s="187">
        <f t="shared" si="97"/>
        <v>5488</v>
      </c>
      <c r="BH222" s="179">
        <f t="shared" si="98"/>
        <v>13.456</v>
      </c>
      <c r="BJ222" s="70">
        <f t="shared" si="99"/>
        <v>7.8838232148921525</v>
      </c>
      <c r="BN222" s="187">
        <f t="shared" si="100"/>
        <v>5486</v>
      </c>
      <c r="BO222" s="179">
        <f t="shared" si="101"/>
        <v>13.923999999999999</v>
      </c>
      <c r="BQ222" s="70">
        <f t="shared" si="102"/>
        <v>7.7531942698843412</v>
      </c>
      <c r="BU222" s="187">
        <f t="shared" si="103"/>
        <v>5482</v>
      </c>
      <c r="BV222" s="179">
        <f t="shared" si="104"/>
        <v>14.884</v>
      </c>
      <c r="BX222" s="70">
        <f t="shared" si="105"/>
        <v>7.6029004622047553</v>
      </c>
      <c r="CB222" s="187">
        <f t="shared" si="106"/>
        <v>5478</v>
      </c>
      <c r="CC222" s="179">
        <f t="shared" si="107"/>
        <v>15.875999999999999</v>
      </c>
      <c r="CE222" s="70">
        <f t="shared" si="108"/>
        <v>7.4259536570775406</v>
      </c>
      <c r="CI222" s="187">
        <f t="shared" si="109"/>
        <v>5471</v>
      </c>
      <c r="CJ222" s="179">
        <f t="shared" si="110"/>
        <v>17.689</v>
      </c>
      <c r="CL222" s="70">
        <f t="shared" si="111"/>
        <v>7.2108184534722204</v>
      </c>
      <c r="CP222" s="187">
        <f t="shared" si="112"/>
        <v>5459</v>
      </c>
      <c r="CQ222" s="179">
        <f t="shared" si="113"/>
        <v>21.024999999999999</v>
      </c>
      <c r="CS222" s="70">
        <f t="shared" si="114"/>
        <v>6.9363427358340495</v>
      </c>
      <c r="CW222" s="187">
        <f t="shared" si="115"/>
        <v>5437</v>
      </c>
      <c r="CX222" s="179">
        <f t="shared" si="116"/>
        <v>27.888999999999999</v>
      </c>
      <c r="CZ222" s="70">
        <f t="shared" si="117"/>
        <v>6.5567783561580422</v>
      </c>
      <c r="DD222" s="187">
        <f t="shared" si="118"/>
        <v>5347</v>
      </c>
      <c r="DE222" s="179">
        <f t="shared" si="119"/>
        <v>66.049000000000007</v>
      </c>
    </row>
    <row r="223" spans="1:109" ht="15" customHeight="1">
      <c r="A223" s="21">
        <f t="shared" si="72"/>
        <v>2007</v>
      </c>
      <c r="B223" s="176">
        <f t="shared" si="72"/>
        <v>5254</v>
      </c>
      <c r="C223" s="69">
        <f t="shared" si="73"/>
        <v>7.7424020218157823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6.3193933610445514</v>
      </c>
      <c r="I223" s="179">
        <f t="shared" si="75"/>
        <v>5462</v>
      </c>
      <c r="J223" s="180">
        <f t="shared" si="76"/>
        <v>3.9588884659307197</v>
      </c>
      <c r="K223" s="179">
        <f t="shared" si="77"/>
        <v>43.264000000000003</v>
      </c>
      <c r="M223" s="70">
        <f t="shared" si="78"/>
        <v>8.5667449702454856</v>
      </c>
      <c r="Q223" s="187">
        <f t="shared" si="79"/>
        <v>5473</v>
      </c>
      <c r="R223" s="179">
        <f t="shared" si="80"/>
        <v>47.960999999999999</v>
      </c>
      <c r="T223" s="70">
        <f t="shared" si="81"/>
        <v>8.3556149957601829</v>
      </c>
      <c r="X223" s="187">
        <f t="shared" si="82"/>
        <v>5471</v>
      </c>
      <c r="Y223" s="179">
        <f t="shared" si="83"/>
        <v>47.088999999999999</v>
      </c>
      <c r="AA223" s="70">
        <f t="shared" si="84"/>
        <v>8.2761402195584601</v>
      </c>
      <c r="AE223" s="187">
        <f t="shared" si="85"/>
        <v>5470</v>
      </c>
      <c r="AF223" s="179">
        <f t="shared" si="86"/>
        <v>46.655999999999999</v>
      </c>
      <c r="AH223" s="70">
        <f t="shared" si="87"/>
        <v>8.1897996187282285</v>
      </c>
      <c r="AL223" s="187">
        <f t="shared" si="88"/>
        <v>5469</v>
      </c>
      <c r="AM223" s="179">
        <f t="shared" si="89"/>
        <v>46.225000000000001</v>
      </c>
      <c r="AO223" s="70">
        <f t="shared" si="90"/>
        <v>8.0952937768446489</v>
      </c>
      <c r="AS223" s="187">
        <f t="shared" si="91"/>
        <v>5468</v>
      </c>
      <c r="AT223" s="179">
        <f t="shared" si="92"/>
        <v>45.795999999999999</v>
      </c>
      <c r="AV223" s="70">
        <f t="shared" si="93"/>
        <v>7.9909154630913255</v>
      </c>
      <c r="AZ223" s="187">
        <f t="shared" si="94"/>
        <v>5466</v>
      </c>
      <c r="BA223" s="179">
        <f t="shared" si="95"/>
        <v>44.944000000000003</v>
      </c>
      <c r="BC223" s="70">
        <f t="shared" si="96"/>
        <v>7.8743588247298808</v>
      </c>
      <c r="BG223" s="187">
        <f t="shared" si="97"/>
        <v>5464</v>
      </c>
      <c r="BH223" s="179">
        <f t="shared" si="98"/>
        <v>44.1</v>
      </c>
      <c r="BJ223" s="70">
        <f t="shared" si="99"/>
        <v>7.7424020218157823</v>
      </c>
      <c r="BN223" s="187">
        <f t="shared" si="100"/>
        <v>5462</v>
      </c>
      <c r="BO223" s="179">
        <f t="shared" si="101"/>
        <v>43.264000000000003</v>
      </c>
      <c r="BQ223" s="70">
        <f t="shared" si="102"/>
        <v>7.5903469456025654</v>
      </c>
      <c r="BU223" s="187">
        <f t="shared" si="103"/>
        <v>5459</v>
      </c>
      <c r="BV223" s="179">
        <f t="shared" si="104"/>
        <v>42.024999999999999</v>
      </c>
      <c r="BX223" s="70">
        <f t="shared" si="105"/>
        <v>7.4109518755836366</v>
      </c>
      <c r="CB223" s="187">
        <f t="shared" si="106"/>
        <v>5454</v>
      </c>
      <c r="CC223" s="179">
        <f t="shared" si="107"/>
        <v>40</v>
      </c>
      <c r="CE223" s="70">
        <f t="shared" si="108"/>
        <v>7.1921820587132457</v>
      </c>
      <c r="CI223" s="187">
        <f t="shared" si="109"/>
        <v>5448</v>
      </c>
      <c r="CJ223" s="179">
        <f t="shared" si="110"/>
        <v>37.636000000000003</v>
      </c>
      <c r="CL223" s="70">
        <f t="shared" si="111"/>
        <v>6.9117473002516743</v>
      </c>
      <c r="CP223" s="187">
        <f t="shared" si="112"/>
        <v>5437</v>
      </c>
      <c r="CQ223" s="179">
        <f t="shared" si="113"/>
        <v>33.488999999999997</v>
      </c>
      <c r="CS223" s="70">
        <f t="shared" si="114"/>
        <v>6.5206211275586963</v>
      </c>
      <c r="CW223" s="187">
        <f t="shared" si="115"/>
        <v>5416</v>
      </c>
      <c r="CX223" s="179">
        <f t="shared" si="116"/>
        <v>26.244</v>
      </c>
      <c r="CZ223" s="70">
        <f t="shared" si="117"/>
        <v>5.8692969131337742</v>
      </c>
      <c r="DD223" s="187">
        <f t="shared" si="118"/>
        <v>5327</v>
      </c>
      <c r="DE223" s="179">
        <f t="shared" si="119"/>
        <v>5.3289999999999997</v>
      </c>
    </row>
    <row r="224" spans="1:109" ht="15" customHeight="1">
      <c r="A224" s="21">
        <f t="shared" si="72"/>
        <v>2008</v>
      </c>
      <c r="B224" s="176">
        <f t="shared" si="72"/>
        <v>5103</v>
      </c>
      <c r="C224" s="69">
        <f t="shared" si="73"/>
        <v>7.6746174973643626</v>
      </c>
      <c r="D224" s="22">
        <v>15</v>
      </c>
      <c r="E224" s="71">
        <f t="shared" si="74"/>
        <v>2.7080502011022101</v>
      </c>
      <c r="I224" s="179">
        <f t="shared" si="75"/>
        <v>5440</v>
      </c>
      <c r="J224" s="180">
        <f t="shared" si="76"/>
        <v>6.6039584558103073</v>
      </c>
      <c r="K224" s="179">
        <f t="shared" si="77"/>
        <v>113.569</v>
      </c>
      <c r="M224" s="70">
        <f t="shared" si="78"/>
        <v>8.5375838810639717</v>
      </c>
      <c r="Q224" s="187">
        <f t="shared" si="79"/>
        <v>5450</v>
      </c>
      <c r="R224" s="179">
        <f t="shared" si="80"/>
        <v>120.40900000000001</v>
      </c>
      <c r="T224" s="70">
        <f t="shared" si="81"/>
        <v>8.3194736924421857</v>
      </c>
      <c r="X224" s="187">
        <f t="shared" si="82"/>
        <v>5448</v>
      </c>
      <c r="Y224" s="179">
        <f t="shared" si="83"/>
        <v>119.02500000000001</v>
      </c>
      <c r="AA224" s="70">
        <f t="shared" si="84"/>
        <v>8.2369500480614555</v>
      </c>
      <c r="AE224" s="187">
        <f t="shared" si="85"/>
        <v>5447</v>
      </c>
      <c r="AF224" s="179">
        <f t="shared" si="86"/>
        <v>118.336</v>
      </c>
      <c r="AH224" s="70">
        <f t="shared" si="87"/>
        <v>8.1469986973899928</v>
      </c>
      <c r="AL224" s="187">
        <f t="shared" si="88"/>
        <v>5446</v>
      </c>
      <c r="AM224" s="179">
        <f t="shared" si="89"/>
        <v>117.649</v>
      </c>
      <c r="AO224" s="70">
        <f t="shared" si="90"/>
        <v>8.0481491016652011</v>
      </c>
      <c r="AS224" s="187">
        <f t="shared" si="91"/>
        <v>5445</v>
      </c>
      <c r="AT224" s="179">
        <f t="shared" si="92"/>
        <v>116.964</v>
      </c>
      <c r="AV224" s="70">
        <f t="shared" si="93"/>
        <v>7.9384455511647882</v>
      </c>
      <c r="AZ224" s="187">
        <f t="shared" si="94"/>
        <v>5443</v>
      </c>
      <c r="BA224" s="179">
        <f t="shared" si="95"/>
        <v>115.6</v>
      </c>
      <c r="BC224" s="70">
        <f t="shared" si="96"/>
        <v>7.8152070621890877</v>
      </c>
      <c r="BG224" s="187">
        <f t="shared" si="97"/>
        <v>5442</v>
      </c>
      <c r="BH224" s="179">
        <f t="shared" si="98"/>
        <v>114.92100000000001</v>
      </c>
      <c r="BJ224" s="70">
        <f t="shared" si="99"/>
        <v>7.6746174973643626</v>
      </c>
      <c r="BN224" s="187">
        <f t="shared" si="100"/>
        <v>5440</v>
      </c>
      <c r="BO224" s="179">
        <f t="shared" si="101"/>
        <v>113.569</v>
      </c>
      <c r="BQ224" s="70">
        <f t="shared" si="102"/>
        <v>7.510977752014095</v>
      </c>
      <c r="BU224" s="187">
        <f t="shared" si="103"/>
        <v>5437</v>
      </c>
      <c r="BV224" s="179">
        <f t="shared" si="104"/>
        <v>111.556</v>
      </c>
      <c r="BX224" s="70">
        <f t="shared" si="105"/>
        <v>7.3152183897529746</v>
      </c>
      <c r="CB224" s="187">
        <f t="shared" si="106"/>
        <v>5433</v>
      </c>
      <c r="CC224" s="179">
        <f t="shared" si="107"/>
        <v>108.9</v>
      </c>
      <c r="CE224" s="70">
        <f t="shared" si="108"/>
        <v>7.0715733642115319</v>
      </c>
      <c r="CI224" s="187">
        <f t="shared" si="109"/>
        <v>5427</v>
      </c>
      <c r="CJ224" s="179">
        <f t="shared" si="110"/>
        <v>104.976</v>
      </c>
      <c r="CL224" s="70">
        <f t="shared" si="111"/>
        <v>6.7487595474916793</v>
      </c>
      <c r="CP224" s="187">
        <f t="shared" si="112"/>
        <v>5417</v>
      </c>
      <c r="CQ224" s="179">
        <f t="shared" si="113"/>
        <v>98.596000000000004</v>
      </c>
      <c r="CS224" s="70">
        <f t="shared" si="114"/>
        <v>6.2690962837062614</v>
      </c>
      <c r="CW224" s="187">
        <f t="shared" si="115"/>
        <v>5396</v>
      </c>
      <c r="CX224" s="179">
        <f t="shared" si="116"/>
        <v>85.849000000000004</v>
      </c>
      <c r="CZ224" s="70">
        <f t="shared" si="117"/>
        <v>5.3132059790417872</v>
      </c>
      <c r="DD224" s="187">
        <f t="shared" si="118"/>
        <v>5310</v>
      </c>
      <c r="DE224" s="179">
        <f t="shared" si="119"/>
        <v>42.848999999999997</v>
      </c>
    </row>
    <row r="225" spans="1:109" ht="15" customHeight="1">
      <c r="A225" s="21">
        <f t="shared" si="72"/>
        <v>2009</v>
      </c>
      <c r="B225" s="176">
        <f t="shared" si="72"/>
        <v>5000</v>
      </c>
      <c r="C225" s="69">
        <f t="shared" si="73"/>
        <v>7.6255950721324535</v>
      </c>
      <c r="D225" s="22">
        <v>16</v>
      </c>
      <c r="E225" s="71">
        <f t="shared" si="74"/>
        <v>2.7725887222397811</v>
      </c>
      <c r="I225" s="179">
        <f t="shared" si="75"/>
        <v>5419</v>
      </c>
      <c r="J225" s="180">
        <f t="shared" si="76"/>
        <v>8.3800000000000008</v>
      </c>
      <c r="K225" s="179">
        <f t="shared" si="77"/>
        <v>175.56100000000001</v>
      </c>
      <c r="M225" s="70">
        <f t="shared" si="78"/>
        <v>8.5171931914162382</v>
      </c>
      <c r="Q225" s="187">
        <f t="shared" si="79"/>
        <v>5428</v>
      </c>
      <c r="R225" s="179">
        <f t="shared" si="80"/>
        <v>183.184</v>
      </c>
      <c r="T225" s="70">
        <f t="shared" si="81"/>
        <v>8.2940496401020276</v>
      </c>
      <c r="X225" s="187">
        <f t="shared" si="82"/>
        <v>5426</v>
      </c>
      <c r="Y225" s="179">
        <f t="shared" si="83"/>
        <v>181.476</v>
      </c>
      <c r="AA225" s="70">
        <f t="shared" si="84"/>
        <v>8.209308411646937</v>
      </c>
      <c r="AE225" s="187">
        <f t="shared" si="85"/>
        <v>5426</v>
      </c>
      <c r="AF225" s="179">
        <f t="shared" si="86"/>
        <v>181.476</v>
      </c>
      <c r="AH225" s="70">
        <f t="shared" si="87"/>
        <v>8.1167156248191112</v>
      </c>
      <c r="AL225" s="187">
        <f t="shared" si="88"/>
        <v>5425</v>
      </c>
      <c r="AM225" s="179">
        <f t="shared" si="89"/>
        <v>180.625</v>
      </c>
      <c r="AO225" s="70">
        <f t="shared" si="90"/>
        <v>8.0146663704649423</v>
      </c>
      <c r="AS225" s="187">
        <f t="shared" si="91"/>
        <v>5424</v>
      </c>
      <c r="AT225" s="179">
        <f t="shared" si="92"/>
        <v>179.77600000000001</v>
      </c>
      <c r="AV225" s="70">
        <f t="shared" si="93"/>
        <v>7.90100705199242</v>
      </c>
      <c r="AZ225" s="187">
        <f t="shared" si="94"/>
        <v>5423</v>
      </c>
      <c r="BA225" s="179">
        <f t="shared" si="95"/>
        <v>178.929</v>
      </c>
      <c r="BC225" s="70">
        <f t="shared" si="96"/>
        <v>7.7727527164687418</v>
      </c>
      <c r="BG225" s="187">
        <f t="shared" si="97"/>
        <v>5421</v>
      </c>
      <c r="BH225" s="179">
        <f t="shared" si="98"/>
        <v>177.24100000000001</v>
      </c>
      <c r="BJ225" s="70">
        <f t="shared" si="99"/>
        <v>7.6255950721324535</v>
      </c>
      <c r="BN225" s="187">
        <f t="shared" si="100"/>
        <v>5419</v>
      </c>
      <c r="BO225" s="179">
        <f t="shared" si="101"/>
        <v>175.56100000000001</v>
      </c>
      <c r="BQ225" s="70">
        <f t="shared" si="102"/>
        <v>7.4529823294654598</v>
      </c>
      <c r="BU225" s="187">
        <f t="shared" si="103"/>
        <v>5416</v>
      </c>
      <c r="BV225" s="179">
        <f t="shared" si="104"/>
        <v>173.05600000000001</v>
      </c>
      <c r="BX225" s="70">
        <f t="shared" si="105"/>
        <v>7.2442275156033498</v>
      </c>
      <c r="CB225" s="187">
        <f t="shared" si="106"/>
        <v>5413</v>
      </c>
      <c r="CC225" s="179">
        <f t="shared" si="107"/>
        <v>170.56899999999999</v>
      </c>
      <c r="CE225" s="70">
        <f t="shared" si="108"/>
        <v>6.9800759405617629</v>
      </c>
      <c r="CI225" s="187">
        <f t="shared" si="109"/>
        <v>5407</v>
      </c>
      <c r="CJ225" s="179">
        <f t="shared" si="110"/>
        <v>165.649</v>
      </c>
      <c r="CL225" s="70">
        <f t="shared" si="111"/>
        <v>6.620073206530356</v>
      </c>
      <c r="CP225" s="187">
        <f t="shared" si="112"/>
        <v>5398</v>
      </c>
      <c r="CQ225" s="179">
        <f t="shared" si="113"/>
        <v>158.404</v>
      </c>
      <c r="CS225" s="70">
        <f t="shared" si="114"/>
        <v>6.0520891689244172</v>
      </c>
      <c r="CW225" s="187">
        <f t="shared" si="115"/>
        <v>5378</v>
      </c>
      <c r="CX225" s="179">
        <f t="shared" si="116"/>
        <v>142.88399999999999</v>
      </c>
      <c r="CZ225" s="70">
        <f t="shared" si="117"/>
        <v>4.6051701859880918</v>
      </c>
      <c r="DD225" s="187">
        <f t="shared" si="118"/>
        <v>5294</v>
      </c>
      <c r="DE225" s="179">
        <f t="shared" si="119"/>
        <v>86.436000000000007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4933</v>
      </c>
      <c r="C226" s="69">
        <f t="shared" si="73"/>
        <v>7.5923661285197959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5400</v>
      </c>
      <c r="J226" s="180">
        <f t="shared" si="76"/>
        <v>9.4668558686397724</v>
      </c>
      <c r="K226" s="179">
        <f t="shared" si="77"/>
        <v>218.089</v>
      </c>
      <c r="M226" s="70">
        <f t="shared" si="78"/>
        <v>8.5037026012337389</v>
      </c>
      <c r="N226" s="52"/>
      <c r="P226" s="77"/>
      <c r="Q226" s="187">
        <f t="shared" si="79"/>
        <v>5408</v>
      </c>
      <c r="R226" s="179">
        <f t="shared" si="80"/>
        <v>225.625</v>
      </c>
      <c r="T226" s="70">
        <f t="shared" si="81"/>
        <v>8.2771577724318099</v>
      </c>
      <c r="U226" s="52"/>
      <c r="W226" s="77"/>
      <c r="X226" s="187">
        <f t="shared" si="82"/>
        <v>5406</v>
      </c>
      <c r="Y226" s="179">
        <f t="shared" si="83"/>
        <v>223.72900000000001</v>
      </c>
      <c r="AA226" s="70">
        <f t="shared" si="84"/>
        <v>8.1909088811825139</v>
      </c>
      <c r="AB226" s="52"/>
      <c r="AD226" s="77"/>
      <c r="AE226" s="187">
        <f t="shared" si="85"/>
        <v>5406</v>
      </c>
      <c r="AF226" s="179">
        <f t="shared" si="86"/>
        <v>223.72900000000001</v>
      </c>
      <c r="AH226" s="70">
        <f t="shared" si="87"/>
        <v>8.0965129175015935</v>
      </c>
      <c r="AI226" s="52"/>
      <c r="AK226" s="77"/>
      <c r="AL226" s="187">
        <f t="shared" si="88"/>
        <v>5405</v>
      </c>
      <c r="AM226" s="179">
        <f t="shared" si="89"/>
        <v>222.78399999999999</v>
      </c>
      <c r="AO226" s="70">
        <f t="shared" si="90"/>
        <v>7.9922686432707453</v>
      </c>
      <c r="AP226" s="52"/>
      <c r="AR226" s="77"/>
      <c r="AS226" s="187">
        <f t="shared" si="91"/>
        <v>5404</v>
      </c>
      <c r="AT226" s="179">
        <f t="shared" si="92"/>
        <v>221.84100000000001</v>
      </c>
      <c r="AV226" s="70">
        <f t="shared" si="93"/>
        <v>7.8758791594963098</v>
      </c>
      <c r="AW226" s="52"/>
      <c r="AY226" s="77"/>
      <c r="AZ226" s="187">
        <f t="shared" si="94"/>
        <v>5403</v>
      </c>
      <c r="BA226" s="179">
        <f t="shared" si="95"/>
        <v>220.9</v>
      </c>
      <c r="BC226" s="70">
        <f t="shared" si="96"/>
        <v>7.7441366276279906</v>
      </c>
      <c r="BD226" s="52"/>
      <c r="BF226" s="77"/>
      <c r="BG226" s="187">
        <f t="shared" si="97"/>
        <v>5402</v>
      </c>
      <c r="BH226" s="179">
        <f t="shared" si="98"/>
        <v>219.96100000000001</v>
      </c>
      <c r="BJ226" s="70">
        <f t="shared" si="99"/>
        <v>7.5923661285197959</v>
      </c>
      <c r="BK226" s="52"/>
      <c r="BM226" s="77"/>
      <c r="BN226" s="187">
        <f t="shared" si="100"/>
        <v>5400</v>
      </c>
      <c r="BO226" s="179">
        <f t="shared" si="101"/>
        <v>218.089</v>
      </c>
      <c r="BQ226" s="70">
        <f t="shared" si="102"/>
        <v>7.4133673356952405</v>
      </c>
      <c r="BR226" s="52"/>
      <c r="BT226" s="77"/>
      <c r="BU226" s="187">
        <f t="shared" si="103"/>
        <v>5398</v>
      </c>
      <c r="BV226" s="179">
        <f t="shared" si="104"/>
        <v>216.22499999999999</v>
      </c>
      <c r="BX226" s="70">
        <f t="shared" si="105"/>
        <v>7.1951873201787091</v>
      </c>
      <c r="BY226" s="52"/>
      <c r="CA226" s="77"/>
      <c r="CB226" s="187">
        <f t="shared" si="106"/>
        <v>5394</v>
      </c>
      <c r="CC226" s="179">
        <f t="shared" si="107"/>
        <v>212.52099999999999</v>
      </c>
      <c r="CE226" s="70">
        <f t="shared" si="108"/>
        <v>6.9157234486313142</v>
      </c>
      <c r="CF226" s="52"/>
      <c r="CH226" s="77"/>
      <c r="CI226" s="187">
        <f t="shared" si="109"/>
        <v>5389</v>
      </c>
      <c r="CJ226" s="179">
        <f t="shared" si="110"/>
        <v>207.93600000000001</v>
      </c>
      <c r="CL226" s="70">
        <f t="shared" si="111"/>
        <v>6.5264948595707901</v>
      </c>
      <c r="CM226" s="52"/>
      <c r="CO226" s="77"/>
      <c r="CP226" s="187">
        <f t="shared" si="112"/>
        <v>5380</v>
      </c>
      <c r="CQ226" s="179">
        <f t="shared" si="113"/>
        <v>199.809</v>
      </c>
      <c r="CS226" s="70">
        <f t="shared" si="114"/>
        <v>5.8805329864007003</v>
      </c>
      <c r="CT226" s="52"/>
      <c r="CV226" s="77"/>
      <c r="CW226" s="187">
        <f t="shared" si="115"/>
        <v>5362</v>
      </c>
      <c r="CX226" s="179">
        <f t="shared" si="116"/>
        <v>184.041</v>
      </c>
      <c r="CZ226" s="70">
        <f t="shared" si="117"/>
        <v>3.4965075614664802</v>
      </c>
      <c r="DA226" s="52"/>
      <c r="DC226" s="77"/>
      <c r="DD226" s="187">
        <f t="shared" si="118"/>
        <v>5280</v>
      </c>
      <c r="DE226" s="179">
        <f t="shared" si="119"/>
        <v>120.40900000000001</v>
      </c>
    </row>
    <row r="227" spans="1:109" ht="15" customHeight="1">
      <c r="A227" s="21">
        <f t="shared" si="120"/>
        <v>2011</v>
      </c>
      <c r="B227" s="176">
        <f t="shared" si="120"/>
        <v>5831</v>
      </c>
      <c r="C227" s="69">
        <f t="shared" si="73"/>
        <v>7.9658927350845286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5382</v>
      </c>
      <c r="J227" s="180">
        <f t="shared" si="76"/>
        <v>7.7002229463213858</v>
      </c>
      <c r="K227" s="179">
        <f t="shared" si="77"/>
        <v>201.601</v>
      </c>
      <c r="M227" s="70">
        <f t="shared" si="78"/>
        <v>8.6709437912221556</v>
      </c>
      <c r="N227" s="52"/>
      <c r="O227" s="27"/>
      <c r="P227" s="77"/>
      <c r="Q227" s="187">
        <f t="shared" si="79"/>
        <v>5388</v>
      </c>
      <c r="R227" s="179">
        <f t="shared" si="80"/>
        <v>196.249</v>
      </c>
      <c r="T227" s="70">
        <f t="shared" si="81"/>
        <v>8.4828087645544059</v>
      </c>
      <c r="U227" s="52"/>
      <c r="V227" s="27"/>
      <c r="W227" s="77"/>
      <c r="X227" s="187">
        <f t="shared" si="82"/>
        <v>5387</v>
      </c>
      <c r="Y227" s="179">
        <f t="shared" si="83"/>
        <v>197.136</v>
      </c>
      <c r="AA227" s="70">
        <f t="shared" si="84"/>
        <v>8.4131651209921898</v>
      </c>
      <c r="AB227" s="52"/>
      <c r="AC227" s="27"/>
      <c r="AD227" s="77"/>
      <c r="AE227" s="187">
        <f t="shared" si="85"/>
        <v>5387</v>
      </c>
      <c r="AF227" s="179">
        <f t="shared" si="86"/>
        <v>197.136</v>
      </c>
      <c r="AH227" s="70">
        <f t="shared" si="87"/>
        <v>8.3383057313565647</v>
      </c>
      <c r="AI227" s="52"/>
      <c r="AJ227" s="27"/>
      <c r="AK227" s="77"/>
      <c r="AL227" s="187">
        <f t="shared" si="88"/>
        <v>5386</v>
      </c>
      <c r="AM227" s="179">
        <f t="shared" si="89"/>
        <v>198.02500000000001</v>
      </c>
      <c r="AO227" s="70">
        <f t="shared" si="90"/>
        <v>8.2573856557304364</v>
      </c>
      <c r="AP227" s="52"/>
      <c r="AQ227" s="27"/>
      <c r="AR227" s="77"/>
      <c r="AS227" s="187">
        <f t="shared" si="91"/>
        <v>5386</v>
      </c>
      <c r="AT227" s="179">
        <f t="shared" si="92"/>
        <v>198.02500000000001</v>
      </c>
      <c r="AV227" s="70">
        <f t="shared" si="93"/>
        <v>8.1693363959283865</v>
      </c>
      <c r="AW227" s="52"/>
      <c r="AX227" s="27"/>
      <c r="AY227" s="77"/>
      <c r="AZ227" s="187">
        <f t="shared" si="94"/>
        <v>5385</v>
      </c>
      <c r="BA227" s="179">
        <f t="shared" si="95"/>
        <v>198.916</v>
      </c>
      <c r="BC227" s="70">
        <f t="shared" si="96"/>
        <v>8.0727793331694979</v>
      </c>
      <c r="BD227" s="52"/>
      <c r="BE227" s="27"/>
      <c r="BF227" s="77"/>
      <c r="BG227" s="187">
        <f t="shared" si="97"/>
        <v>5383</v>
      </c>
      <c r="BH227" s="179">
        <f t="shared" si="98"/>
        <v>200.70400000000001</v>
      </c>
      <c r="BJ227" s="70">
        <f t="shared" si="99"/>
        <v>7.9658927350845286</v>
      </c>
      <c r="BK227" s="52"/>
      <c r="BL227" s="27"/>
      <c r="BM227" s="77"/>
      <c r="BN227" s="187">
        <f t="shared" si="100"/>
        <v>5382</v>
      </c>
      <c r="BO227" s="179">
        <f t="shared" si="101"/>
        <v>201.601</v>
      </c>
      <c r="BQ227" s="70">
        <f t="shared" si="102"/>
        <v>7.8461988154974254</v>
      </c>
      <c r="BR227" s="52"/>
      <c r="BS227" s="27"/>
      <c r="BT227" s="77"/>
      <c r="BU227" s="187">
        <f t="shared" si="103"/>
        <v>5380</v>
      </c>
      <c r="BV227" s="179">
        <f t="shared" si="104"/>
        <v>203.40100000000001</v>
      </c>
      <c r="BX227" s="70">
        <f t="shared" si="105"/>
        <v>7.7102051944325325</v>
      </c>
      <c r="BY227" s="52"/>
      <c r="BZ227" s="27"/>
      <c r="CA227" s="77"/>
      <c r="CB227" s="187">
        <f t="shared" si="106"/>
        <v>5377</v>
      </c>
      <c r="CC227" s="179">
        <f t="shared" si="107"/>
        <v>206.11600000000001</v>
      </c>
      <c r="CE227" s="70">
        <f t="shared" si="108"/>
        <v>7.5527620842141472</v>
      </c>
      <c r="CF227" s="52"/>
      <c r="CG227" s="27"/>
      <c r="CH227" s="77"/>
      <c r="CI227" s="187">
        <f t="shared" si="109"/>
        <v>5372</v>
      </c>
      <c r="CJ227" s="179">
        <f t="shared" si="110"/>
        <v>210.68100000000001</v>
      </c>
      <c r="CL227" s="70">
        <f t="shared" si="111"/>
        <v>7.3658128372094724</v>
      </c>
      <c r="CM227" s="52"/>
      <c r="CN227" s="27"/>
      <c r="CO227" s="77"/>
      <c r="CP227" s="187">
        <f t="shared" si="112"/>
        <v>5364</v>
      </c>
      <c r="CQ227" s="179">
        <f t="shared" si="113"/>
        <v>218.089</v>
      </c>
      <c r="CS227" s="70">
        <f t="shared" si="114"/>
        <v>7.1356873470281439</v>
      </c>
      <c r="CT227" s="52"/>
      <c r="CU227" s="27"/>
      <c r="CV227" s="77"/>
      <c r="CW227" s="187">
        <f t="shared" si="115"/>
        <v>5347</v>
      </c>
      <c r="CX227" s="179">
        <f t="shared" si="116"/>
        <v>234.256</v>
      </c>
      <c r="CZ227" s="70">
        <f t="shared" si="117"/>
        <v>6.8362592772770672</v>
      </c>
      <c r="DA227" s="52"/>
      <c r="DB227" s="27"/>
      <c r="DC227" s="77"/>
      <c r="DD227" s="187">
        <f t="shared" si="118"/>
        <v>5266</v>
      </c>
      <c r="DE227" s="179">
        <f t="shared" si="119"/>
        <v>319.22500000000002</v>
      </c>
    </row>
    <row r="228" spans="1:109" s="27" customFormat="1" ht="15" customHeight="1">
      <c r="A228" s="21">
        <f t="shared" si="120"/>
        <v>2012</v>
      </c>
      <c r="B228" s="176">
        <f t="shared" si="120"/>
        <v>5642</v>
      </c>
      <c r="C228" s="69">
        <f t="shared" si="73"/>
        <v>7.8980396907646186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5365</v>
      </c>
      <c r="J228" s="180">
        <f t="shared" si="76"/>
        <v>4.9096065225097485</v>
      </c>
      <c r="K228" s="179">
        <f t="shared" si="77"/>
        <v>76.728999999999999</v>
      </c>
      <c r="M228" s="70">
        <f t="shared" si="78"/>
        <v>8.6379938915619423</v>
      </c>
      <c r="N228" s="52"/>
      <c r="P228" s="34"/>
      <c r="Q228" s="187">
        <f t="shared" si="79"/>
        <v>5371</v>
      </c>
      <c r="R228" s="179">
        <f t="shared" si="80"/>
        <v>73.441000000000003</v>
      </c>
      <c r="T228" s="70">
        <f t="shared" si="81"/>
        <v>8.4429005868343818</v>
      </c>
      <c r="U228" s="52"/>
      <c r="W228" s="34"/>
      <c r="X228" s="187">
        <f t="shared" si="82"/>
        <v>5370</v>
      </c>
      <c r="Y228" s="179">
        <f t="shared" si="83"/>
        <v>73.983999999999995</v>
      </c>
      <c r="AA228" s="70">
        <f t="shared" si="84"/>
        <v>8.3703159955554778</v>
      </c>
      <c r="AB228" s="52"/>
      <c r="AD228" s="34"/>
      <c r="AE228" s="187">
        <f t="shared" si="85"/>
        <v>5369</v>
      </c>
      <c r="AF228" s="179">
        <f t="shared" si="86"/>
        <v>74.528999999999996</v>
      </c>
      <c r="AH228" s="70">
        <f t="shared" si="87"/>
        <v>8.2920476374313541</v>
      </c>
      <c r="AI228" s="52"/>
      <c r="AK228" s="34"/>
      <c r="AL228" s="187">
        <f t="shared" si="88"/>
        <v>5369</v>
      </c>
      <c r="AM228" s="179">
        <f t="shared" si="89"/>
        <v>74.528999999999996</v>
      </c>
      <c r="AO228" s="70">
        <f t="shared" si="90"/>
        <v>8.2071291680713259</v>
      </c>
      <c r="AP228" s="52"/>
      <c r="AR228" s="34"/>
      <c r="AS228" s="187">
        <f t="shared" si="91"/>
        <v>5368</v>
      </c>
      <c r="AT228" s="179">
        <f t="shared" si="92"/>
        <v>75.075999999999993</v>
      </c>
      <c r="AV228" s="70">
        <f t="shared" si="93"/>
        <v>8.1143247091553388</v>
      </c>
      <c r="AW228" s="52"/>
      <c r="AY228" s="34"/>
      <c r="AZ228" s="187">
        <f t="shared" si="94"/>
        <v>5367</v>
      </c>
      <c r="BA228" s="179">
        <f t="shared" si="95"/>
        <v>75.625</v>
      </c>
      <c r="BC228" s="70">
        <f t="shared" si="96"/>
        <v>8.0120182391590617</v>
      </c>
      <c r="BD228" s="52"/>
      <c r="BF228" s="34"/>
      <c r="BG228" s="187">
        <f t="shared" si="97"/>
        <v>5366</v>
      </c>
      <c r="BH228" s="179">
        <f t="shared" si="98"/>
        <v>76.176000000000002</v>
      </c>
      <c r="BJ228" s="70">
        <f t="shared" si="99"/>
        <v>7.8980396907646186</v>
      </c>
      <c r="BK228" s="52"/>
      <c r="BM228" s="34"/>
      <c r="BN228" s="187">
        <f t="shared" si="100"/>
        <v>5365</v>
      </c>
      <c r="BO228" s="179">
        <f t="shared" si="101"/>
        <v>76.728999999999999</v>
      </c>
      <c r="BQ228" s="70">
        <f t="shared" si="102"/>
        <v>7.7693786095139838</v>
      </c>
      <c r="BR228" s="52"/>
      <c r="BT228" s="34"/>
      <c r="BU228" s="187">
        <f t="shared" si="103"/>
        <v>5363</v>
      </c>
      <c r="BV228" s="179">
        <f t="shared" si="104"/>
        <v>77.840999999999994</v>
      </c>
      <c r="BX228" s="70">
        <f t="shared" si="105"/>
        <v>7.6216849987246107</v>
      </c>
      <c r="BY228" s="52"/>
      <c r="CA228" s="34"/>
      <c r="CB228" s="187">
        <f t="shared" si="106"/>
        <v>5361</v>
      </c>
      <c r="CC228" s="179">
        <f t="shared" si="107"/>
        <v>78.960999999999999</v>
      </c>
      <c r="CE228" s="70">
        <f t="shared" si="108"/>
        <v>7.4483338608974758</v>
      </c>
      <c r="CF228" s="52"/>
      <c r="CH228" s="34"/>
      <c r="CI228" s="187">
        <f t="shared" si="109"/>
        <v>5357</v>
      </c>
      <c r="CJ228" s="179">
        <f t="shared" si="110"/>
        <v>81.224999999999994</v>
      </c>
      <c r="CL228" s="70">
        <f t="shared" si="111"/>
        <v>7.2384968408943653</v>
      </c>
      <c r="CM228" s="52"/>
      <c r="CO228" s="34"/>
      <c r="CP228" s="187">
        <f t="shared" si="112"/>
        <v>5349</v>
      </c>
      <c r="CQ228" s="179">
        <f t="shared" si="113"/>
        <v>85.849000000000004</v>
      </c>
      <c r="CS228" s="70">
        <f t="shared" si="114"/>
        <v>6.9726062513017535</v>
      </c>
      <c r="CT228" s="52"/>
      <c r="CV228" s="34"/>
      <c r="CW228" s="187">
        <f t="shared" si="115"/>
        <v>5333</v>
      </c>
      <c r="CX228" s="179">
        <f t="shared" si="116"/>
        <v>95.480999999999995</v>
      </c>
      <c r="CZ228" s="70">
        <f t="shared" si="117"/>
        <v>6.6093492431673804</v>
      </c>
      <c r="DA228" s="52"/>
      <c r="DC228" s="34"/>
      <c r="DD228" s="187">
        <f t="shared" si="118"/>
        <v>5255</v>
      </c>
      <c r="DE228" s="179">
        <f t="shared" si="119"/>
        <v>149.76900000000001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5431</v>
      </c>
      <c r="C229" s="78">
        <f t="shared" si="73"/>
        <v>7.8164169836918012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5349</v>
      </c>
      <c r="J229" s="186">
        <f t="shared" si="76"/>
        <v>1.5098508561959123</v>
      </c>
      <c r="K229" s="185">
        <f t="shared" si="77"/>
        <v>6.7240000000000002</v>
      </c>
      <c r="M229" s="81">
        <f t="shared" si="78"/>
        <v>8.5998785580348454</v>
      </c>
      <c r="N229" s="53"/>
      <c r="O229" s="32"/>
      <c r="P229" s="80"/>
      <c r="Q229" s="207">
        <f t="shared" si="79"/>
        <v>5354</v>
      </c>
      <c r="R229" s="185">
        <f t="shared" si="80"/>
        <v>5.9290000000000003</v>
      </c>
      <c r="T229" s="81">
        <f t="shared" si="81"/>
        <v>8.3963805711994901</v>
      </c>
      <c r="U229" s="53"/>
      <c r="V229" s="32"/>
      <c r="W229" s="80"/>
      <c r="X229" s="207">
        <f t="shared" si="82"/>
        <v>5353</v>
      </c>
      <c r="Y229" s="185">
        <f t="shared" si="83"/>
        <v>6.0839999999999996</v>
      </c>
      <c r="AA229" s="81">
        <f t="shared" si="84"/>
        <v>8.3202045975788792</v>
      </c>
      <c r="AB229" s="53"/>
      <c r="AC229" s="32"/>
      <c r="AD229" s="80"/>
      <c r="AE229" s="207">
        <f t="shared" si="85"/>
        <v>5353</v>
      </c>
      <c r="AF229" s="185">
        <f t="shared" si="86"/>
        <v>6.0839999999999996</v>
      </c>
      <c r="AH229" s="81">
        <f t="shared" si="87"/>
        <v>8.2377438038909325</v>
      </c>
      <c r="AI229" s="53"/>
      <c r="AJ229" s="32"/>
      <c r="AK229" s="80"/>
      <c r="AL229" s="207">
        <f t="shared" si="88"/>
        <v>5352</v>
      </c>
      <c r="AM229" s="185">
        <f t="shared" si="89"/>
        <v>6.2409999999999997</v>
      </c>
      <c r="AO229" s="81">
        <f t="shared" si="90"/>
        <v>8.1478671299239469</v>
      </c>
      <c r="AP229" s="53"/>
      <c r="AQ229" s="32"/>
      <c r="AR229" s="80"/>
      <c r="AS229" s="207">
        <f t="shared" si="91"/>
        <v>5352</v>
      </c>
      <c r="AT229" s="185">
        <f t="shared" si="92"/>
        <v>6.2409999999999997</v>
      </c>
      <c r="AV229" s="81">
        <f t="shared" si="93"/>
        <v>8.049107721326406</v>
      </c>
      <c r="AW229" s="53"/>
      <c r="AX229" s="32"/>
      <c r="AY229" s="80"/>
      <c r="AZ229" s="207">
        <f t="shared" si="94"/>
        <v>5351</v>
      </c>
      <c r="BA229" s="185">
        <f t="shared" si="95"/>
        <v>6.4</v>
      </c>
      <c r="BC229" s="81">
        <f t="shared" si="96"/>
        <v>7.9395152606624064</v>
      </c>
      <c r="BD229" s="53"/>
      <c r="BE229" s="32"/>
      <c r="BF229" s="80"/>
      <c r="BG229" s="207">
        <f t="shared" si="97"/>
        <v>5350</v>
      </c>
      <c r="BH229" s="185">
        <f t="shared" si="98"/>
        <v>6.5609999999999999</v>
      </c>
      <c r="BJ229" s="81">
        <f t="shared" si="99"/>
        <v>7.8164169836918012</v>
      </c>
      <c r="BK229" s="53"/>
      <c r="BL229" s="32"/>
      <c r="BM229" s="80"/>
      <c r="BN229" s="207">
        <f t="shared" si="100"/>
        <v>5349</v>
      </c>
      <c r="BO229" s="185">
        <f t="shared" si="101"/>
        <v>6.7240000000000002</v>
      </c>
      <c r="BQ229" s="81">
        <f t="shared" si="102"/>
        <v>7.6760099320288875</v>
      </c>
      <c r="BR229" s="53"/>
      <c r="BS229" s="32"/>
      <c r="BT229" s="80"/>
      <c r="BU229" s="207">
        <f t="shared" si="103"/>
        <v>5348</v>
      </c>
      <c r="BV229" s="185">
        <f t="shared" si="104"/>
        <v>6.8890000000000002</v>
      </c>
      <c r="BX229" s="81">
        <f t="shared" si="105"/>
        <v>7.5126175446745105</v>
      </c>
      <c r="BY229" s="53"/>
      <c r="BZ229" s="32"/>
      <c r="CA229" s="80"/>
      <c r="CB229" s="207">
        <f t="shared" si="106"/>
        <v>5346</v>
      </c>
      <c r="CC229" s="185">
        <f t="shared" si="107"/>
        <v>7.2249999999999996</v>
      </c>
      <c r="CE229" s="81">
        <f t="shared" si="108"/>
        <v>7.3172124083598389</v>
      </c>
      <c r="CF229" s="53"/>
      <c r="CG229" s="32"/>
      <c r="CH229" s="80"/>
      <c r="CI229" s="207">
        <f t="shared" si="109"/>
        <v>5342</v>
      </c>
      <c r="CJ229" s="185">
        <f t="shared" si="110"/>
        <v>7.9210000000000003</v>
      </c>
      <c r="CL229" s="81">
        <f t="shared" si="111"/>
        <v>7.0741168161973622</v>
      </c>
      <c r="CM229" s="53"/>
      <c r="CN229" s="32"/>
      <c r="CO229" s="80"/>
      <c r="CP229" s="207">
        <f t="shared" si="112"/>
        <v>5335</v>
      </c>
      <c r="CQ229" s="185">
        <f t="shared" si="113"/>
        <v>9.2159999999999993</v>
      </c>
      <c r="CS229" s="81">
        <f t="shared" si="114"/>
        <v>6.752270376141742</v>
      </c>
      <c r="CT229" s="53"/>
      <c r="CU229" s="32"/>
      <c r="CV229" s="80"/>
      <c r="CW229" s="207">
        <f t="shared" si="115"/>
        <v>5320</v>
      </c>
      <c r="CX229" s="185">
        <f t="shared" si="116"/>
        <v>12.321</v>
      </c>
      <c r="CZ229" s="81">
        <f t="shared" si="117"/>
        <v>6.2747620212419388</v>
      </c>
      <c r="DA229" s="53"/>
      <c r="DB229" s="32"/>
      <c r="DC229" s="80"/>
      <c r="DD229" s="207">
        <f t="shared" si="118"/>
        <v>5244</v>
      </c>
      <c r="DE229" s="185">
        <f t="shared" si="119"/>
        <v>34.969000000000001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5334</v>
      </c>
      <c r="C230" s="54"/>
      <c r="D230" s="22">
        <v>21</v>
      </c>
      <c r="E230" s="22"/>
      <c r="F230" s="55"/>
      <c r="G230" s="82"/>
      <c r="H230" s="34"/>
      <c r="I230" s="179">
        <f t="shared" si="75"/>
        <v>5334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5320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5320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5307</v>
      </c>
      <c r="C232" s="54"/>
      <c r="D232" s="22">
        <v>23</v>
      </c>
      <c r="E232" s="22"/>
      <c r="F232" s="200">
        <f>O213</f>
        <v>0</v>
      </c>
      <c r="G232" s="203">
        <f>O219</f>
        <v>0.48033066041325084</v>
      </c>
      <c r="H232" s="222">
        <f>O220</f>
        <v>1709.9760000000001</v>
      </c>
      <c r="I232" s="179">
        <f t="shared" si="75"/>
        <v>5307</v>
      </c>
      <c r="J232" s="187"/>
      <c r="K232" s="187"/>
      <c r="M232" s="200" t="s">
        <v>48</v>
      </c>
      <c r="N232" s="200">
        <f>MIN(B210:B229)</f>
        <v>4933</v>
      </c>
      <c r="O232" s="200"/>
      <c r="P232" s="200"/>
      <c r="Q232" s="200"/>
      <c r="R232" s="200"/>
      <c r="S232" s="200"/>
      <c r="T232" s="200" t="s">
        <v>48</v>
      </c>
      <c r="U232" s="200">
        <f>N232</f>
        <v>4933</v>
      </c>
      <c r="V232" s="200"/>
      <c r="W232" s="200"/>
      <c r="X232" s="200"/>
      <c r="Y232" s="200"/>
      <c r="Z232" s="200"/>
      <c r="AA232" s="200" t="s">
        <v>48</v>
      </c>
      <c r="AB232" s="200">
        <f>U232</f>
        <v>4933</v>
      </c>
      <c r="AH232" s="200" t="s">
        <v>48</v>
      </c>
      <c r="AI232" s="200">
        <f>AB232</f>
        <v>4933</v>
      </c>
      <c r="AO232" s="200" t="s">
        <v>48</v>
      </c>
      <c r="AP232" s="200">
        <f>AI232</f>
        <v>4933</v>
      </c>
      <c r="AV232" s="200" t="s">
        <v>48</v>
      </c>
      <c r="AW232" s="200">
        <f>AP232</f>
        <v>4933</v>
      </c>
      <c r="BC232" s="200" t="s">
        <v>48</v>
      </c>
      <c r="BD232" s="200">
        <f>AW232</f>
        <v>4933</v>
      </c>
      <c r="BJ232" s="200" t="s">
        <v>48</v>
      </c>
      <c r="BK232" s="200">
        <f>BD232</f>
        <v>4933</v>
      </c>
      <c r="BQ232" s="200" t="s">
        <v>48</v>
      </c>
      <c r="BR232" s="200">
        <f>BK232</f>
        <v>4933</v>
      </c>
      <c r="BX232" s="200" t="s">
        <v>48</v>
      </c>
      <c r="BY232" s="200">
        <f>BR232</f>
        <v>4933</v>
      </c>
      <c r="CE232" s="200" t="s">
        <v>48</v>
      </c>
      <c r="CF232" s="200">
        <f>BY232</f>
        <v>4933</v>
      </c>
      <c r="CL232" s="200" t="s">
        <v>48</v>
      </c>
      <c r="CM232" s="200">
        <f>CF232</f>
        <v>4933</v>
      </c>
      <c r="CS232" s="200" t="s">
        <v>48</v>
      </c>
      <c r="CT232" s="200">
        <f>CM232</f>
        <v>4933</v>
      </c>
      <c r="CZ232" s="200" t="s">
        <v>48</v>
      </c>
      <c r="DA232" s="200">
        <f>CT232</f>
        <v>4933</v>
      </c>
    </row>
    <row r="233" spans="1:109" ht="15" customHeight="1">
      <c r="A233" s="21">
        <f t="shared" si="120"/>
        <v>2017</v>
      </c>
      <c r="B233" s="176">
        <f t="shared" si="121"/>
        <v>5294</v>
      </c>
      <c r="C233" s="54"/>
      <c r="D233" s="22">
        <v>24</v>
      </c>
      <c r="E233" s="22"/>
      <c r="F233" s="200">
        <f>V213</f>
        <v>1000</v>
      </c>
      <c r="G233" s="203">
        <f>V219</f>
        <v>0.4807101289953758</v>
      </c>
      <c r="H233" s="222">
        <f>V220</f>
        <v>1709.4770000000003</v>
      </c>
      <c r="I233" s="179">
        <f t="shared" si="75"/>
        <v>5294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5282</v>
      </c>
      <c r="C234" s="54"/>
      <c r="D234" s="22">
        <v>25</v>
      </c>
      <c r="E234" s="22"/>
      <c r="F234" s="200">
        <f>AC213</f>
        <v>1325</v>
      </c>
      <c r="G234" s="203">
        <f>AC219</f>
        <v>0.48055668105099958</v>
      </c>
      <c r="H234" s="222">
        <f>AC220</f>
        <v>1710.2909999999997</v>
      </c>
      <c r="I234" s="179">
        <f t="shared" si="75"/>
        <v>5282</v>
      </c>
      <c r="J234" s="187"/>
      <c r="K234" s="187"/>
      <c r="M234" s="200" t="s">
        <v>50</v>
      </c>
      <c r="N234" s="200">
        <v>325</v>
      </c>
      <c r="O234" s="200"/>
      <c r="P234" s="200"/>
      <c r="Q234" s="200"/>
      <c r="R234" s="200"/>
      <c r="S234" s="200"/>
      <c r="T234" s="200" t="s">
        <v>50</v>
      </c>
      <c r="U234" s="200">
        <f>N234</f>
        <v>325</v>
      </c>
      <c r="V234" s="200"/>
      <c r="W234" s="200"/>
      <c r="X234" s="200"/>
      <c r="Y234" s="200"/>
      <c r="Z234" s="200"/>
      <c r="AA234" s="200" t="s">
        <v>50</v>
      </c>
      <c r="AB234" s="200">
        <f>U234</f>
        <v>325</v>
      </c>
      <c r="AH234" s="200" t="s">
        <v>50</v>
      </c>
      <c r="AI234" s="200">
        <f>AB234</f>
        <v>325</v>
      </c>
      <c r="AO234" s="200" t="s">
        <v>50</v>
      </c>
      <c r="AP234" s="200">
        <f>AI234</f>
        <v>325</v>
      </c>
      <c r="AV234" s="200" t="s">
        <v>50</v>
      </c>
      <c r="AW234" s="200">
        <f>AP234</f>
        <v>325</v>
      </c>
      <c r="BC234" s="200" t="s">
        <v>50</v>
      </c>
      <c r="BD234" s="200">
        <f>AW234</f>
        <v>325</v>
      </c>
      <c r="BJ234" s="200" t="s">
        <v>50</v>
      </c>
      <c r="BK234" s="200">
        <f>BD234</f>
        <v>325</v>
      </c>
      <c r="BQ234" s="200" t="s">
        <v>50</v>
      </c>
      <c r="BR234" s="200">
        <f>BK234</f>
        <v>325</v>
      </c>
      <c r="BX234" s="200" t="s">
        <v>50</v>
      </c>
      <c r="BY234" s="200">
        <f>BR234</f>
        <v>325</v>
      </c>
      <c r="CE234" s="200" t="s">
        <v>50</v>
      </c>
      <c r="CF234" s="200">
        <f>BY234</f>
        <v>325</v>
      </c>
      <c r="CL234" s="200" t="s">
        <v>50</v>
      </c>
      <c r="CM234" s="200">
        <f>CF234</f>
        <v>325</v>
      </c>
      <c r="CS234" s="200" t="s">
        <v>50</v>
      </c>
      <c r="CT234" s="200">
        <f>CM234</f>
        <v>325</v>
      </c>
      <c r="CZ234" s="200" t="s">
        <v>50</v>
      </c>
      <c r="DA234" s="200">
        <f>CT234</f>
        <v>325</v>
      </c>
    </row>
    <row r="235" spans="1:109" ht="15" customHeight="1">
      <c r="A235" s="21">
        <f t="shared" si="120"/>
        <v>2019</v>
      </c>
      <c r="B235" s="176">
        <f t="shared" si="121"/>
        <v>5270</v>
      </c>
      <c r="C235" s="54"/>
      <c r="D235" s="22">
        <v>26</v>
      </c>
      <c r="E235" s="22"/>
      <c r="F235" s="200">
        <f>AJ213</f>
        <v>1650</v>
      </c>
      <c r="G235" s="203">
        <f>AJ219</f>
        <v>0.48067130799624619</v>
      </c>
      <c r="H235" s="222">
        <f>AJ220</f>
        <v>1710.4770000000003</v>
      </c>
      <c r="I235" s="179">
        <f t="shared" si="75"/>
        <v>5270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5259</v>
      </c>
      <c r="C236" s="54"/>
      <c r="D236" s="22">
        <v>27</v>
      </c>
      <c r="E236" s="22"/>
      <c r="F236" s="200">
        <f>AQ213</f>
        <v>1975</v>
      </c>
      <c r="G236" s="203">
        <f>AQ219</f>
        <v>0.48078298937378955</v>
      </c>
      <c r="H236" s="222">
        <f>AQ220</f>
        <v>1710.6790000000001</v>
      </c>
      <c r="I236" s="179">
        <f t="shared" si="75"/>
        <v>5259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5248</v>
      </c>
      <c r="C237" s="54"/>
      <c r="D237" s="22">
        <v>28</v>
      </c>
      <c r="E237" s="22"/>
      <c r="F237" s="200">
        <f>AX213</f>
        <v>2300</v>
      </c>
      <c r="G237" s="203">
        <f>AX219</f>
        <v>0.48071018855488545</v>
      </c>
      <c r="H237" s="222">
        <f>AX220</f>
        <v>1711.8560000000002</v>
      </c>
      <c r="I237" s="179">
        <f t="shared" si="75"/>
        <v>5248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5238</v>
      </c>
      <c r="C238" s="54"/>
      <c r="D238" s="22">
        <v>29</v>
      </c>
      <c r="E238" s="22"/>
      <c r="F238" s="200">
        <f>BE213</f>
        <v>2625</v>
      </c>
      <c r="G238" s="203">
        <f>BE219</f>
        <v>0.48070096331058587</v>
      </c>
      <c r="H238" s="222">
        <f>BE220</f>
        <v>1712.9889999999998</v>
      </c>
      <c r="I238" s="179">
        <f t="shared" si="75"/>
        <v>5238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5228</v>
      </c>
      <c r="C239" s="54"/>
      <c r="D239" s="22">
        <v>30</v>
      </c>
      <c r="E239" s="22"/>
      <c r="F239" s="200">
        <f>BL213</f>
        <v>2950</v>
      </c>
      <c r="G239" s="203">
        <f>BL219</f>
        <v>0.48083897716630708</v>
      </c>
      <c r="H239" s="222">
        <f>BL220</f>
        <v>1714.1489999999999</v>
      </c>
      <c r="I239" s="179">
        <f t="shared" si="75"/>
        <v>5228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5218</v>
      </c>
      <c r="C240" s="54"/>
      <c r="D240" s="22">
        <v>31</v>
      </c>
      <c r="E240" s="22"/>
      <c r="F240" s="200">
        <f>BS213</f>
        <v>3275</v>
      </c>
      <c r="G240" s="203">
        <f>BS219</f>
        <v>0.48057252145094681</v>
      </c>
      <c r="H240" s="222">
        <f>BS220</f>
        <v>1717.6479999999999</v>
      </c>
      <c r="I240" s="179">
        <f t="shared" si="75"/>
        <v>5218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5209</v>
      </c>
      <c r="C241" s="54"/>
      <c r="D241" s="22">
        <v>32</v>
      </c>
      <c r="E241" s="22"/>
      <c r="F241" s="200">
        <f>BZ213</f>
        <v>3600</v>
      </c>
      <c r="G241" s="203">
        <f>BZ219</f>
        <v>0.48034626546330872</v>
      </c>
      <c r="H241" s="222">
        <f>BZ220</f>
        <v>1722.61</v>
      </c>
      <c r="I241" s="179">
        <f t="shared" si="75"/>
        <v>5209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5200</v>
      </c>
      <c r="C242" s="54"/>
      <c r="D242" s="22">
        <v>33</v>
      </c>
      <c r="E242" s="22"/>
      <c r="F242" s="200">
        <f>CG213</f>
        <v>3925</v>
      </c>
      <c r="G242" s="203">
        <f>CG219</f>
        <v>0.48003263476448599</v>
      </c>
      <c r="H242" s="222">
        <f>CG220</f>
        <v>1731.3150000000001</v>
      </c>
      <c r="I242" s="179">
        <f t="shared" si="75"/>
        <v>5200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5191</v>
      </c>
      <c r="C243" s="54"/>
      <c r="D243" s="22">
        <v>34</v>
      </c>
      <c r="E243" s="22"/>
      <c r="F243" s="200">
        <f>CN213</f>
        <v>4250</v>
      </c>
      <c r="G243" s="203">
        <f>CN219</f>
        <v>0.47850363040394767</v>
      </c>
      <c r="H243" s="222">
        <f>CN220</f>
        <v>1753.7239999999997</v>
      </c>
      <c r="I243" s="179">
        <f t="shared" si="75"/>
        <v>5191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5183</v>
      </c>
      <c r="C244" s="54"/>
      <c r="D244" s="22">
        <v>35</v>
      </c>
      <c r="E244" s="22"/>
      <c r="F244" s="200">
        <f>CU213</f>
        <v>4575</v>
      </c>
      <c r="G244" s="203">
        <f>CU219</f>
        <v>0.47503491893100264</v>
      </c>
      <c r="H244" s="222">
        <f>CU220</f>
        <v>1817.1449999999998</v>
      </c>
      <c r="I244" s="179">
        <f t="shared" si="75"/>
        <v>5183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5175</v>
      </c>
      <c r="C245" s="54"/>
      <c r="D245" s="22">
        <v>36</v>
      </c>
      <c r="E245" s="22"/>
      <c r="F245" s="200">
        <f>DB213</f>
        <v>4900</v>
      </c>
      <c r="G245" s="203">
        <f>DB219</f>
        <v>0.4535565604578648</v>
      </c>
      <c r="H245" s="222">
        <f>DB220</f>
        <v>2459.3010000000004</v>
      </c>
      <c r="I245" s="179">
        <f t="shared" si="75"/>
        <v>5175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5167</v>
      </c>
      <c r="C246" s="54"/>
      <c r="D246" s="22">
        <v>37</v>
      </c>
      <c r="E246" s="22"/>
      <c r="F246" s="55"/>
      <c r="G246" s="82"/>
      <c r="H246" s="34"/>
      <c r="I246" s="179">
        <f t="shared" si="75"/>
        <v>5167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5160</v>
      </c>
      <c r="C247" s="54"/>
      <c r="D247" s="22">
        <v>38</v>
      </c>
      <c r="E247" s="22"/>
      <c r="F247" s="55"/>
      <c r="G247" s="82"/>
      <c r="H247" s="34"/>
      <c r="I247" s="179">
        <f t="shared" si="75"/>
        <v>5160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5152</v>
      </c>
      <c r="C248" s="54"/>
      <c r="D248" s="22">
        <v>39</v>
      </c>
      <c r="E248" s="22"/>
      <c r="F248" s="55"/>
      <c r="G248" s="82"/>
      <c r="H248" s="34"/>
      <c r="I248" s="179">
        <f t="shared" si="75"/>
        <v>5152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5145</v>
      </c>
      <c r="C249" s="54"/>
      <c r="D249" s="22">
        <v>40</v>
      </c>
      <c r="E249" s="22"/>
      <c r="F249" s="55"/>
      <c r="G249" s="82"/>
      <c r="H249" s="34"/>
      <c r="I249" s="179">
        <f t="shared" si="75"/>
        <v>5145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5138</v>
      </c>
      <c r="C250" s="195"/>
      <c r="D250" s="35">
        <v>41</v>
      </c>
      <c r="E250" s="35"/>
      <c r="F250" s="56"/>
      <c r="G250" s="84"/>
      <c r="H250" s="37"/>
      <c r="I250" s="189">
        <f t="shared" si="75"/>
        <v>5138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5131</v>
      </c>
      <c r="C251" s="195"/>
      <c r="D251" s="35">
        <v>42</v>
      </c>
      <c r="E251" s="35"/>
      <c r="F251" s="56"/>
      <c r="G251" s="84"/>
      <c r="H251" s="37"/>
      <c r="I251" s="189">
        <f t="shared" si="75"/>
        <v>5131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0.39263224502989286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0.2518860337816351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0.3685850851129342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0.37815705965734564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0.38289559078100777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0.38602713122358007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0.38800961295297015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0.39014997542012964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0.39144612203169876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0.39259923389792195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6372</v>
      </c>
      <c r="C255" s="209">
        <f t="shared" ref="C255:C274" si="124">LN(F$257/B255-1)</f>
        <v>-0.56323185979491197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6088</v>
      </c>
      <c r="J255" s="180">
        <f t="shared" ref="J255:J274" si="126">ABS(B255-I255)/B255*100</f>
        <v>4.4569993722536099</v>
      </c>
      <c r="K255" s="179">
        <f t="shared" ref="K255:K274" si="127">(B255-I255)^2/1000</f>
        <v>80.656000000000006</v>
      </c>
      <c r="M255" s="210">
        <f t="shared" ref="M255:M274" si="128">LN(O$257/$B255-1)</f>
        <v>-6.6802271293500928</v>
      </c>
      <c r="N255" s="40" t="s">
        <v>53</v>
      </c>
      <c r="O255" s="23"/>
      <c r="P255" s="187">
        <f t="shared" ref="P255:P274" si="129">ROUND(O$257/(1+EXP(O$262+O$261*$D255)),$G$1)</f>
        <v>6302</v>
      </c>
      <c r="Q255" s="179">
        <f t="shared" ref="Q255:Q274" si="130">($B255-P255)^2/1000</f>
        <v>4.9000000000000004</v>
      </c>
      <c r="S255" s="210">
        <f t="shared" ref="S255:S274" si="131">LN(U$257/$B255-1)</f>
        <v>-2.3171285045617411</v>
      </c>
      <c r="T255" s="40" t="s">
        <v>53</v>
      </c>
      <c r="U255" s="23"/>
      <c r="V255" s="187">
        <f t="shared" ref="V255:V274" si="132">ROUND(U$257/(1+EXP(U$262+U$261*$D255)),$G$1)</f>
        <v>6108</v>
      </c>
      <c r="W255" s="179">
        <f t="shared" ref="W255:W274" si="133">($B255-V255)^2/1000</f>
        <v>69.695999999999998</v>
      </c>
      <c r="Y255" s="210">
        <f t="shared" ref="Y255:Y274" si="134">LN(AA$257/$B255-1)</f>
        <v>-1.8002701588959635</v>
      </c>
      <c r="Z255" s="40" t="s">
        <v>53</v>
      </c>
      <c r="AA255" s="23"/>
      <c r="AB255" s="187">
        <f t="shared" ref="AB255:AB274" si="135">ROUND(AA$257/(1+EXP(AA$262+AA$261*$D255)),$G$1)</f>
        <v>6098</v>
      </c>
      <c r="AC255" s="179">
        <f t="shared" ref="AC255:AC274" si="136">($B255-AB255)^2/1000</f>
        <v>75.075999999999993</v>
      </c>
      <c r="AE255" s="210">
        <f t="shared" ref="AE255:AE274" si="137">LN(AG$257/$B255-1)</f>
        <v>-1.4612235695217917</v>
      </c>
      <c r="AF255" s="40" t="s">
        <v>53</v>
      </c>
      <c r="AG255" s="23"/>
      <c r="AH255" s="187">
        <f t="shared" ref="AH255:AH274" si="138">ROUND(AG$257/(1+EXP(AG$262+AG$261*$D255)),$G$1)</f>
        <v>6094</v>
      </c>
      <c r="AI255" s="179">
        <f t="shared" ref="AI255:AI274" si="139">($B255-AH255)^2/1000</f>
        <v>77.284000000000006</v>
      </c>
      <c r="AK255" s="210">
        <f t="shared" ref="AK255:AK274" si="140">LN(AM$257/$B255-1)</f>
        <v>-1.2084818037337899</v>
      </c>
      <c r="AL255" s="40" t="s">
        <v>53</v>
      </c>
      <c r="AM255" s="23"/>
      <c r="AN255" s="187">
        <f t="shared" ref="AN255:AN274" si="141">ROUND(AM$257/(1+EXP(AM$262+AM$261*$D255)),$G$1)</f>
        <v>6092</v>
      </c>
      <c r="AO255" s="179">
        <f t="shared" ref="AO255:AO274" si="142">($B255-AN255)^2/1000</f>
        <v>78.400000000000006</v>
      </c>
      <c r="AQ255" s="210">
        <f t="shared" ref="AQ255:AQ274" si="143">LN(AS$257/$B255-1)</f>
        <v>-1.0069038621786106</v>
      </c>
      <c r="AR255" s="40" t="s">
        <v>53</v>
      </c>
      <c r="AS255" s="23"/>
      <c r="AT255" s="187">
        <f t="shared" ref="AT255:AT274" si="144">ROUND(AS$257/(1+EXP(AS$262+AS$261*$D255)),$G$1)</f>
        <v>6090</v>
      </c>
      <c r="AU255" s="179">
        <f t="shared" ref="AU255:AU274" si="145">($B255-AT255)^2/1000</f>
        <v>79.524000000000001</v>
      </c>
      <c r="AW255" s="210">
        <f t="shared" ref="AW255:AW274" si="146">LN(AY$257/$B255-1)</f>
        <v>-0.83922216588733201</v>
      </c>
      <c r="AX255" s="40" t="s">
        <v>53</v>
      </c>
      <c r="AY255" s="23"/>
      <c r="AZ255" s="187">
        <f t="shared" ref="AZ255:AZ274" si="147">ROUND(AY$257/(1+EXP(AY$262+AY$261*$D255)),$G$1)</f>
        <v>6089</v>
      </c>
      <c r="BA255" s="179">
        <f t="shared" ref="BA255:BA274" si="148">($B255-AZ255)^2/1000</f>
        <v>80.088999999999999</v>
      </c>
      <c r="BC255" s="210">
        <f t="shared" ref="BC255:BC274" si="149">LN(BE$257/$B255-1)</f>
        <v>-0.69566132393327784</v>
      </c>
      <c r="BD255" s="40" t="s">
        <v>53</v>
      </c>
      <c r="BE255" s="23"/>
      <c r="BF255" s="187">
        <f t="shared" ref="BF255:BF274" si="150">ROUND(BE$257/(1+EXP(BE$262+BE$261*$D255)),$G$1)</f>
        <v>6089</v>
      </c>
      <c r="BG255" s="179">
        <f t="shared" ref="BG255:BG274" si="151">($B255-BF255)^2/1000</f>
        <v>80.088999999999999</v>
      </c>
      <c r="BI255" s="210">
        <f t="shared" ref="BI255:BI274" si="152">LN(BK$257/$B255-1)</f>
        <v>-0.57014656028184574</v>
      </c>
      <c r="BJ255" s="40" t="s">
        <v>53</v>
      </c>
      <c r="BK255" s="23"/>
      <c r="BL255" s="187">
        <f t="shared" ref="BL255:BL274" si="153">ROUND(BK$257/(1+EXP(BK$262+BK$261*$D255)),$G$1)</f>
        <v>6088</v>
      </c>
      <c r="BM255" s="179">
        <f t="shared" ref="BM255:BM274" si="154">($B255-BL255)^2/1000</f>
        <v>80.656000000000006</v>
      </c>
    </row>
    <row r="256" spans="1:65" ht="15" customHeight="1">
      <c r="A256" s="21">
        <f t="shared" si="123"/>
        <v>1995</v>
      </c>
      <c r="B256" s="176">
        <f t="shared" si="123"/>
        <v>6379</v>
      </c>
      <c r="C256" s="209">
        <f t="shared" si="124"/>
        <v>-0.56626111447631411</v>
      </c>
      <c r="D256" s="22">
        <v>2</v>
      </c>
      <c r="E256" s="40" t="s">
        <v>54</v>
      </c>
      <c r="G256" s="27"/>
      <c r="H256" s="26"/>
      <c r="I256" s="179">
        <f t="shared" si="125"/>
        <v>6045</v>
      </c>
      <c r="J256" s="180">
        <f t="shared" si="126"/>
        <v>5.235930396613889</v>
      </c>
      <c r="K256" s="179">
        <f t="shared" si="127"/>
        <v>111.556</v>
      </c>
      <c r="M256" s="210">
        <f t="shared" si="128"/>
        <v>-8.7607666242418514</v>
      </c>
      <c r="N256" s="40" t="s">
        <v>54</v>
      </c>
      <c r="P256" s="187">
        <f t="shared" si="129"/>
        <v>6287</v>
      </c>
      <c r="Q256" s="179">
        <f t="shared" si="130"/>
        <v>8.4640000000000004</v>
      </c>
      <c r="S256" s="210">
        <f t="shared" si="131"/>
        <v>-2.329435542308476</v>
      </c>
      <c r="T256" s="40" t="s">
        <v>54</v>
      </c>
      <c r="V256" s="187">
        <f t="shared" si="132"/>
        <v>6072</v>
      </c>
      <c r="W256" s="179">
        <f t="shared" si="133"/>
        <v>94.248999999999995</v>
      </c>
      <c r="Y256" s="210">
        <f t="shared" si="134"/>
        <v>-1.8080379796170867</v>
      </c>
      <c r="Z256" s="40" t="s">
        <v>54</v>
      </c>
      <c r="AB256" s="187">
        <f t="shared" si="135"/>
        <v>6060</v>
      </c>
      <c r="AC256" s="179">
        <f t="shared" si="136"/>
        <v>101.761</v>
      </c>
      <c r="AE256" s="210">
        <f t="shared" si="137"/>
        <v>-1.4670689036405176</v>
      </c>
      <c r="AF256" s="40" t="s">
        <v>54</v>
      </c>
      <c r="AH256" s="187">
        <f t="shared" si="138"/>
        <v>6054</v>
      </c>
      <c r="AI256" s="179">
        <f t="shared" si="139"/>
        <v>105.625</v>
      </c>
      <c r="AK256" s="210">
        <f t="shared" si="140"/>
        <v>-1.213264941426988</v>
      </c>
      <c r="AL256" s="40" t="s">
        <v>54</v>
      </c>
      <c r="AN256" s="187">
        <f t="shared" si="141"/>
        <v>6051</v>
      </c>
      <c r="AO256" s="179">
        <f t="shared" si="142"/>
        <v>107.584</v>
      </c>
      <c r="AQ256" s="210">
        <f t="shared" si="143"/>
        <v>-1.0110132179675182</v>
      </c>
      <c r="AR256" s="40" t="s">
        <v>54</v>
      </c>
      <c r="AT256" s="187">
        <f t="shared" si="144"/>
        <v>6049</v>
      </c>
      <c r="AU256" s="179">
        <f t="shared" si="145"/>
        <v>108.9</v>
      </c>
      <c r="AW256" s="210">
        <f t="shared" si="146"/>
        <v>-0.84286603791403891</v>
      </c>
      <c r="AX256" s="40" t="s">
        <v>54</v>
      </c>
      <c r="AZ256" s="187">
        <f t="shared" si="147"/>
        <v>6047</v>
      </c>
      <c r="BA256" s="179">
        <f t="shared" si="148"/>
        <v>110.224</v>
      </c>
      <c r="BC256" s="210">
        <f t="shared" si="149"/>
        <v>-0.69896434970360788</v>
      </c>
      <c r="BD256" s="40" t="s">
        <v>54</v>
      </c>
      <c r="BF256" s="187">
        <f t="shared" si="150"/>
        <v>6046</v>
      </c>
      <c r="BG256" s="179">
        <f t="shared" si="151"/>
        <v>110.889</v>
      </c>
      <c r="BI256" s="210">
        <f t="shared" si="152"/>
        <v>-0.57318922865044442</v>
      </c>
      <c r="BJ256" s="40" t="s">
        <v>54</v>
      </c>
      <c r="BL256" s="187">
        <f t="shared" si="153"/>
        <v>6045</v>
      </c>
      <c r="BM256" s="179">
        <f t="shared" si="154"/>
        <v>111.556</v>
      </c>
    </row>
    <row r="257" spans="1:65" ht="15" customHeight="1">
      <c r="A257" s="21">
        <f t="shared" si="123"/>
        <v>1996</v>
      </c>
      <c r="B257" s="176">
        <f t="shared" si="123"/>
        <v>6091</v>
      </c>
      <c r="C257" s="209">
        <f t="shared" si="124"/>
        <v>-0.44353068504352983</v>
      </c>
      <c r="D257" s="22">
        <v>3</v>
      </c>
      <c r="E257" s="73" t="s">
        <v>55</v>
      </c>
      <c r="F257" s="243">
        <v>10000</v>
      </c>
      <c r="G257" s="27"/>
      <c r="I257" s="179">
        <f t="shared" si="125"/>
        <v>6002</v>
      </c>
      <c r="J257" s="180">
        <f t="shared" si="126"/>
        <v>1.4611722213101297</v>
      </c>
      <c r="K257" s="179">
        <f t="shared" si="127"/>
        <v>7.9210000000000003</v>
      </c>
      <c r="M257" s="210">
        <f t="shared" si="128"/>
        <v>-3.0481408627240549</v>
      </c>
      <c r="N257" s="73" t="s">
        <v>55</v>
      </c>
      <c r="O257" s="211">
        <f>ROUNDDOWN(O258,0)+1</f>
        <v>6380</v>
      </c>
      <c r="P257" s="187">
        <f t="shared" si="129"/>
        <v>6268</v>
      </c>
      <c r="Q257" s="179">
        <f t="shared" si="130"/>
        <v>31.329000000000001</v>
      </c>
      <c r="S257" s="210">
        <f t="shared" si="131"/>
        <v>-1.9022224566590056</v>
      </c>
      <c r="T257" s="73" t="s">
        <v>55</v>
      </c>
      <c r="U257" s="211">
        <f>ROUNDDOWN(U258,-T277)+10^T277</f>
        <v>7000</v>
      </c>
      <c r="V257" s="187">
        <f t="shared" si="132"/>
        <v>6036</v>
      </c>
      <c r="W257" s="179">
        <f t="shared" si="133"/>
        <v>3.0249999999999999</v>
      </c>
      <c r="Y257" s="210">
        <f t="shared" si="134"/>
        <v>-1.5186303243609158</v>
      </c>
      <c r="Z257" s="73" t="s">
        <v>55</v>
      </c>
      <c r="AA257" s="211">
        <f>U257+Z278</f>
        <v>7425</v>
      </c>
      <c r="AB257" s="187">
        <f t="shared" si="135"/>
        <v>6021</v>
      </c>
      <c r="AC257" s="179">
        <f t="shared" si="136"/>
        <v>4.9000000000000004</v>
      </c>
      <c r="AE257" s="210">
        <f t="shared" si="137"/>
        <v>-1.2420668060989264</v>
      </c>
      <c r="AF257" s="73" t="s">
        <v>55</v>
      </c>
      <c r="AG257" s="211">
        <f>AA257+AF278</f>
        <v>7850</v>
      </c>
      <c r="AH257" s="187">
        <f t="shared" si="138"/>
        <v>6014</v>
      </c>
      <c r="AI257" s="179">
        <f t="shared" si="139"/>
        <v>5.9290000000000003</v>
      </c>
      <c r="AK257" s="210">
        <f t="shared" si="140"/>
        <v>-1.0256542139716891</v>
      </c>
      <c r="AL257" s="73" t="s">
        <v>55</v>
      </c>
      <c r="AM257" s="211">
        <f>AG257+AL278</f>
        <v>8275</v>
      </c>
      <c r="AN257" s="187">
        <f t="shared" si="141"/>
        <v>6009</v>
      </c>
      <c r="AO257" s="179">
        <f t="shared" si="142"/>
        <v>6.7240000000000002</v>
      </c>
      <c r="AQ257" s="210">
        <f t="shared" si="143"/>
        <v>-0.84784526569975605</v>
      </c>
      <c r="AR257" s="73" t="s">
        <v>55</v>
      </c>
      <c r="AS257" s="211">
        <f>AM257+AR278</f>
        <v>8700</v>
      </c>
      <c r="AT257" s="187">
        <f t="shared" si="144"/>
        <v>6007</v>
      </c>
      <c r="AU257" s="179">
        <f t="shared" si="145"/>
        <v>7.056</v>
      </c>
      <c r="AW257" s="210">
        <f t="shared" si="146"/>
        <v>-0.69693039092800713</v>
      </c>
      <c r="AX257" s="73" t="s">
        <v>55</v>
      </c>
      <c r="AY257" s="211">
        <f>AS257+AX278</f>
        <v>9125</v>
      </c>
      <c r="AZ257" s="187">
        <f t="shared" si="147"/>
        <v>6004</v>
      </c>
      <c r="BA257" s="179">
        <f t="shared" si="148"/>
        <v>7.569</v>
      </c>
      <c r="BC257" s="210">
        <f t="shared" si="149"/>
        <v>-0.56583274189931576</v>
      </c>
      <c r="BD257" s="73" t="s">
        <v>55</v>
      </c>
      <c r="BE257" s="211">
        <f>AY257+BD278</f>
        <v>9550</v>
      </c>
      <c r="BF257" s="187">
        <f t="shared" si="150"/>
        <v>6003</v>
      </c>
      <c r="BG257" s="179">
        <f t="shared" si="151"/>
        <v>7.7439999999999998</v>
      </c>
      <c r="BI257" s="210">
        <f t="shared" si="152"/>
        <v>-0.44994672142526915</v>
      </c>
      <c r="BJ257" s="73" t="s">
        <v>55</v>
      </c>
      <c r="BK257" s="211">
        <f>BE257+BJ278</f>
        <v>9975</v>
      </c>
      <c r="BL257" s="187">
        <f t="shared" si="153"/>
        <v>6002</v>
      </c>
      <c r="BM257" s="179">
        <f t="shared" si="154"/>
        <v>7.9210000000000003</v>
      </c>
    </row>
    <row r="258" spans="1:65" ht="15" customHeight="1">
      <c r="A258" s="21">
        <f t="shared" si="123"/>
        <v>1997</v>
      </c>
      <c r="B258" s="176">
        <f t="shared" si="123"/>
        <v>5820</v>
      </c>
      <c r="C258" s="209">
        <f t="shared" si="124"/>
        <v>-0.33098901520668167</v>
      </c>
      <c r="D258" s="22">
        <v>4</v>
      </c>
      <c r="E258" s="88" t="s">
        <v>56</v>
      </c>
      <c r="F258" s="200">
        <f>MAX(B255:B274)</f>
        <v>6379</v>
      </c>
      <c r="G258" s="27"/>
      <c r="H258" s="26"/>
      <c r="I258" s="179">
        <f t="shared" si="125"/>
        <v>5958</v>
      </c>
      <c r="J258" s="180">
        <f t="shared" si="126"/>
        <v>2.3711340206185567</v>
      </c>
      <c r="K258" s="179">
        <f t="shared" si="127"/>
        <v>19.044</v>
      </c>
      <c r="M258" s="210">
        <f t="shared" si="128"/>
        <v>-2.3411187569962877</v>
      </c>
      <c r="N258" s="88" t="s">
        <v>56</v>
      </c>
      <c r="O258" s="200">
        <f>MAX($B255:$B274)</f>
        <v>6379</v>
      </c>
      <c r="P258" s="187">
        <f t="shared" si="129"/>
        <v>6246</v>
      </c>
      <c r="Q258" s="179">
        <f t="shared" si="130"/>
        <v>181.476</v>
      </c>
      <c r="S258" s="210">
        <f t="shared" si="131"/>
        <v>-1.5957858232657733</v>
      </c>
      <c r="T258" s="88" t="s">
        <v>56</v>
      </c>
      <c r="U258" s="200">
        <f>MAX($B255:$B274)</f>
        <v>6379</v>
      </c>
      <c r="V258" s="187">
        <f t="shared" si="132"/>
        <v>5998</v>
      </c>
      <c r="W258" s="179">
        <f t="shared" si="133"/>
        <v>31.684000000000001</v>
      </c>
      <c r="Y258" s="210">
        <f t="shared" si="134"/>
        <v>-1.2881765051613676</v>
      </c>
      <c r="Z258" s="88" t="s">
        <v>56</v>
      </c>
      <c r="AA258" s="200">
        <f>MAX($B255:$B274)</f>
        <v>6379</v>
      </c>
      <c r="AB258" s="187">
        <f t="shared" si="135"/>
        <v>5981</v>
      </c>
      <c r="AC258" s="179">
        <f t="shared" si="136"/>
        <v>25.920999999999999</v>
      </c>
      <c r="AE258" s="210">
        <f t="shared" si="137"/>
        <v>-1.0532644686896502</v>
      </c>
      <c r="AF258" s="88" t="s">
        <v>56</v>
      </c>
      <c r="AG258" s="200">
        <f>MAX($B255:$B274)</f>
        <v>6379</v>
      </c>
      <c r="AH258" s="187">
        <f t="shared" si="138"/>
        <v>5973</v>
      </c>
      <c r="AI258" s="179">
        <f t="shared" si="139"/>
        <v>23.408999999999999</v>
      </c>
      <c r="AK258" s="210">
        <f t="shared" si="140"/>
        <v>-0.86317350049686237</v>
      </c>
      <c r="AL258" s="88" t="s">
        <v>56</v>
      </c>
      <c r="AM258" s="200">
        <f>MAX($B255:$B274)</f>
        <v>6379</v>
      </c>
      <c r="AN258" s="187">
        <f t="shared" si="141"/>
        <v>5968</v>
      </c>
      <c r="AO258" s="179">
        <f t="shared" si="142"/>
        <v>21.904</v>
      </c>
      <c r="AQ258" s="210">
        <f t="shared" si="143"/>
        <v>-0.70350996759549189</v>
      </c>
      <c r="AR258" s="88" t="s">
        <v>56</v>
      </c>
      <c r="AS258" s="200">
        <f>MAX($B255:$B274)</f>
        <v>6379</v>
      </c>
      <c r="AT258" s="187">
        <f t="shared" si="144"/>
        <v>5964</v>
      </c>
      <c r="AU258" s="179">
        <f t="shared" si="145"/>
        <v>20.736000000000001</v>
      </c>
      <c r="AW258" s="210">
        <f t="shared" si="146"/>
        <v>-0.56586378843969687</v>
      </c>
      <c r="AX258" s="88" t="s">
        <v>56</v>
      </c>
      <c r="AY258" s="200">
        <f>MAX($B255:$B274)</f>
        <v>6379</v>
      </c>
      <c r="AZ258" s="187">
        <f t="shared" si="147"/>
        <v>5962</v>
      </c>
      <c r="BA258" s="179">
        <f t="shared" si="148"/>
        <v>20.164000000000001</v>
      </c>
      <c r="BC258" s="210">
        <f t="shared" si="149"/>
        <v>-0.44489202808762235</v>
      </c>
      <c r="BD258" s="88" t="s">
        <v>56</v>
      </c>
      <c r="BE258" s="200">
        <f>MAX($B255:$B274)</f>
        <v>6379</v>
      </c>
      <c r="BF258" s="187">
        <f t="shared" si="150"/>
        <v>5960</v>
      </c>
      <c r="BG258" s="179">
        <f t="shared" si="151"/>
        <v>19.600000000000001</v>
      </c>
      <c r="BI258" s="210">
        <f t="shared" si="152"/>
        <v>-0.33698783343593508</v>
      </c>
      <c r="BJ258" s="88" t="s">
        <v>56</v>
      </c>
      <c r="BK258" s="200">
        <f>MAX($B255:$B274)</f>
        <v>6379</v>
      </c>
      <c r="BL258" s="187">
        <f t="shared" si="153"/>
        <v>5958</v>
      </c>
      <c r="BM258" s="179">
        <f t="shared" si="154"/>
        <v>19.044</v>
      </c>
    </row>
    <row r="259" spans="1:65" ht="15" customHeight="1">
      <c r="A259" s="21">
        <f t="shared" si="123"/>
        <v>1998</v>
      </c>
      <c r="B259" s="176">
        <f t="shared" si="123"/>
        <v>5800</v>
      </c>
      <c r="C259" s="209">
        <f t="shared" si="124"/>
        <v>-0.32277339226305118</v>
      </c>
      <c r="D259" s="22">
        <v>5</v>
      </c>
      <c r="E259" s="88" t="s">
        <v>57</v>
      </c>
      <c r="F259" s="200">
        <f>AVERAGE(B270:B274)</f>
        <v>5367.4</v>
      </c>
      <c r="G259" s="27"/>
      <c r="H259" s="26"/>
      <c r="I259" s="179">
        <f t="shared" si="125"/>
        <v>5914</v>
      </c>
      <c r="J259" s="180">
        <f t="shared" si="126"/>
        <v>1.9655172413793103</v>
      </c>
      <c r="K259" s="179">
        <f t="shared" si="127"/>
        <v>12.996</v>
      </c>
      <c r="M259" s="210">
        <f t="shared" si="128"/>
        <v>-2.302585092994045</v>
      </c>
      <c r="N259" s="88" t="s">
        <v>57</v>
      </c>
      <c r="O259" s="200">
        <f>AVERAGE($B270:$B274)</f>
        <v>5367.4</v>
      </c>
      <c r="P259" s="187">
        <f t="shared" si="129"/>
        <v>6219</v>
      </c>
      <c r="Q259" s="179">
        <f t="shared" si="130"/>
        <v>175.56100000000001</v>
      </c>
      <c r="S259" s="210">
        <f t="shared" si="131"/>
        <v>-1.5755363607584192</v>
      </c>
      <c r="T259" s="88" t="s">
        <v>57</v>
      </c>
      <c r="U259" s="200">
        <f>AVERAGE($B270:$B274)</f>
        <v>5367.4</v>
      </c>
      <c r="V259" s="187">
        <f t="shared" si="132"/>
        <v>5958</v>
      </c>
      <c r="W259" s="179">
        <f t="shared" si="133"/>
        <v>24.963999999999999</v>
      </c>
      <c r="Y259" s="210">
        <f t="shared" si="134"/>
        <v>-1.2723501017706729</v>
      </c>
      <c r="Z259" s="88" t="s">
        <v>57</v>
      </c>
      <c r="AA259" s="200">
        <f>AVERAGE($B270:$B274)</f>
        <v>5367.4</v>
      </c>
      <c r="AB259" s="187">
        <f t="shared" si="135"/>
        <v>5940</v>
      </c>
      <c r="AC259" s="179">
        <f t="shared" si="136"/>
        <v>19.600000000000001</v>
      </c>
      <c r="AE259" s="210">
        <f t="shared" si="137"/>
        <v>-1.040018124402057</v>
      </c>
      <c r="AF259" s="88" t="s">
        <v>57</v>
      </c>
      <c r="AG259" s="200">
        <f>AVERAGE($B270:$B274)</f>
        <v>5367.4</v>
      </c>
      <c r="AH259" s="187">
        <f t="shared" si="138"/>
        <v>5931</v>
      </c>
      <c r="AI259" s="179">
        <f t="shared" si="139"/>
        <v>17.161000000000001</v>
      </c>
      <c r="AK259" s="210">
        <f t="shared" si="140"/>
        <v>-0.8516175215317201</v>
      </c>
      <c r="AL259" s="88" t="s">
        <v>57</v>
      </c>
      <c r="AM259" s="200">
        <f>AVERAGE($B270:$B274)</f>
        <v>5367.4</v>
      </c>
      <c r="AN259" s="187">
        <f t="shared" si="141"/>
        <v>5925</v>
      </c>
      <c r="AO259" s="179">
        <f t="shared" si="142"/>
        <v>15.625</v>
      </c>
      <c r="AQ259" s="210">
        <f t="shared" si="143"/>
        <v>-0.69314718055994529</v>
      </c>
      <c r="AR259" s="88" t="s">
        <v>57</v>
      </c>
      <c r="AS259" s="200">
        <f>AVERAGE($B270:$B274)</f>
        <v>5367.4</v>
      </c>
      <c r="AT259" s="187">
        <f t="shared" si="144"/>
        <v>5921</v>
      </c>
      <c r="AU259" s="179">
        <f t="shared" si="145"/>
        <v>14.641</v>
      </c>
      <c r="AW259" s="210">
        <f t="shared" si="146"/>
        <v>-0.55638824344455617</v>
      </c>
      <c r="AX259" s="88" t="s">
        <v>57</v>
      </c>
      <c r="AY259" s="200">
        <f>AVERAGE($B270:$B274)</f>
        <v>5367.4</v>
      </c>
      <c r="AZ259" s="187">
        <f t="shared" si="147"/>
        <v>5918</v>
      </c>
      <c r="BA259" s="179">
        <f t="shared" si="148"/>
        <v>13.923999999999999</v>
      </c>
      <c r="BC259" s="210">
        <f t="shared" si="149"/>
        <v>-0.4361020775700542</v>
      </c>
      <c r="BD259" s="88" t="s">
        <v>57</v>
      </c>
      <c r="BE259" s="200">
        <f>AVERAGE($B270:$B274)</f>
        <v>5367.4</v>
      </c>
      <c r="BF259" s="187">
        <f t="shared" si="150"/>
        <v>5916</v>
      </c>
      <c r="BG259" s="179">
        <f t="shared" si="151"/>
        <v>13.456</v>
      </c>
      <c r="BI259" s="210">
        <f t="shared" si="152"/>
        <v>-0.32874355924955484</v>
      </c>
      <c r="BJ259" s="88" t="s">
        <v>57</v>
      </c>
      <c r="BK259" s="200">
        <f>AVERAGE($B270:$B274)</f>
        <v>5367.4</v>
      </c>
      <c r="BL259" s="187">
        <f t="shared" si="153"/>
        <v>5914</v>
      </c>
      <c r="BM259" s="179">
        <f t="shared" si="154"/>
        <v>12.996</v>
      </c>
    </row>
    <row r="260" spans="1:65" ht="15" customHeight="1">
      <c r="A260" s="21">
        <f t="shared" si="123"/>
        <v>1999</v>
      </c>
      <c r="B260" s="176">
        <f t="shared" si="123"/>
        <v>5650</v>
      </c>
      <c r="C260" s="209">
        <f t="shared" si="124"/>
        <v>-0.26147970005775673</v>
      </c>
      <c r="D260" s="22">
        <v>6</v>
      </c>
      <c r="G260" s="27"/>
      <c r="H260" s="26"/>
      <c r="I260" s="179">
        <f t="shared" si="125"/>
        <v>5870</v>
      </c>
      <c r="J260" s="180">
        <f t="shared" si="126"/>
        <v>3.8938053097345131</v>
      </c>
      <c r="K260" s="179">
        <f t="shared" si="127"/>
        <v>48.4</v>
      </c>
      <c r="M260" s="210">
        <f t="shared" si="128"/>
        <v>-2.0463662899980495</v>
      </c>
      <c r="P260" s="187">
        <f t="shared" si="129"/>
        <v>6187</v>
      </c>
      <c r="Q260" s="179">
        <f t="shared" si="130"/>
        <v>288.36900000000003</v>
      </c>
      <c r="S260" s="210">
        <f t="shared" si="131"/>
        <v>-1.4315509527080117</v>
      </c>
      <c r="V260" s="187">
        <f t="shared" si="132"/>
        <v>5918</v>
      </c>
      <c r="W260" s="179">
        <f t="shared" si="133"/>
        <v>71.823999999999998</v>
      </c>
      <c r="Y260" s="210">
        <f t="shared" si="134"/>
        <v>-1.1578551222309708</v>
      </c>
      <c r="AB260" s="187">
        <f t="shared" si="135"/>
        <v>5899</v>
      </c>
      <c r="AC260" s="179">
        <f t="shared" si="136"/>
        <v>62.000999999999998</v>
      </c>
      <c r="AE260" s="210">
        <f t="shared" si="137"/>
        <v>-0.94319818479407957</v>
      </c>
      <c r="AH260" s="187">
        <f t="shared" si="138"/>
        <v>5889</v>
      </c>
      <c r="AI260" s="179">
        <f t="shared" si="139"/>
        <v>57.121000000000002</v>
      </c>
      <c r="AK260" s="210">
        <f t="shared" si="140"/>
        <v>-0.76657464911476259</v>
      </c>
      <c r="AN260" s="187">
        <f t="shared" si="141"/>
        <v>5882</v>
      </c>
      <c r="AO260" s="179">
        <f t="shared" si="142"/>
        <v>53.823999999999998</v>
      </c>
      <c r="AQ260" s="210">
        <f t="shared" si="143"/>
        <v>-0.61651395453902946</v>
      </c>
      <c r="AT260" s="187">
        <f t="shared" si="144"/>
        <v>5878</v>
      </c>
      <c r="AU260" s="179">
        <f t="shared" si="145"/>
        <v>51.984000000000002</v>
      </c>
      <c r="AW260" s="210">
        <f t="shared" si="146"/>
        <v>-0.48606106614159417</v>
      </c>
      <c r="AZ260" s="187">
        <f t="shared" si="147"/>
        <v>5875</v>
      </c>
      <c r="BA260" s="179">
        <f t="shared" si="148"/>
        <v>50.625</v>
      </c>
      <c r="BC260" s="210">
        <f t="shared" si="149"/>
        <v>-0.3706789920227489</v>
      </c>
      <c r="BF260" s="187">
        <f t="shared" si="150"/>
        <v>5872</v>
      </c>
      <c r="BG260" s="179">
        <f t="shared" si="151"/>
        <v>49.283999999999999</v>
      </c>
      <c r="BI260" s="210">
        <f t="shared" si="152"/>
        <v>-0.26724340477450698</v>
      </c>
      <c r="BL260" s="187">
        <f t="shared" si="153"/>
        <v>5871</v>
      </c>
      <c r="BM260" s="179">
        <f t="shared" si="154"/>
        <v>48.841000000000001</v>
      </c>
    </row>
    <row r="261" spans="1:65" ht="15" customHeight="1">
      <c r="A261" s="21">
        <f t="shared" si="123"/>
        <v>2000</v>
      </c>
      <c r="B261" s="176">
        <f t="shared" si="123"/>
        <v>5568</v>
      </c>
      <c r="C261" s="209">
        <f t="shared" si="124"/>
        <v>-0.22818497358713591</v>
      </c>
      <c r="D261" s="22">
        <v>7</v>
      </c>
      <c r="E261" s="89" t="s">
        <v>58</v>
      </c>
      <c r="F261" s="44">
        <f>INDEX(LINEST(C255:C274,D255:D274),1)</f>
        <v>1.8129967966025628E-2</v>
      </c>
      <c r="G261" s="90"/>
      <c r="H261" s="26"/>
      <c r="I261" s="179">
        <f t="shared" si="125"/>
        <v>5826</v>
      </c>
      <c r="J261" s="180">
        <f t="shared" si="126"/>
        <v>4.6336206896551726</v>
      </c>
      <c r="K261" s="179">
        <f t="shared" si="127"/>
        <v>66.563999999999993</v>
      </c>
      <c r="M261" s="210">
        <f t="shared" si="128"/>
        <v>-1.9252908618525781</v>
      </c>
      <c r="N261" s="89" t="s">
        <v>58</v>
      </c>
      <c r="O261" s="44">
        <f>INDEX(LINEST(M255:M274,$D255:$D274),1)</f>
        <v>0.18591496581802414</v>
      </c>
      <c r="P261" s="187">
        <f t="shared" si="129"/>
        <v>6149</v>
      </c>
      <c r="Q261" s="179">
        <f t="shared" si="130"/>
        <v>337.56099999999998</v>
      </c>
      <c r="S261" s="210">
        <f t="shared" si="131"/>
        <v>-1.3579638544936645</v>
      </c>
      <c r="T261" s="89" t="s">
        <v>58</v>
      </c>
      <c r="U261" s="44">
        <f>INDEX(LINEST(S255:S274,$D255:$D274),1)</f>
        <v>4.497285736309669E-2</v>
      </c>
      <c r="V261" s="187">
        <f t="shared" si="132"/>
        <v>5876</v>
      </c>
      <c r="W261" s="179">
        <f t="shared" si="133"/>
        <v>94.864000000000004</v>
      </c>
      <c r="Y261" s="210">
        <f t="shared" si="134"/>
        <v>-1.0980736406615501</v>
      </c>
      <c r="Z261" s="89" t="s">
        <v>58</v>
      </c>
      <c r="AA261" s="44">
        <f>INDEX(LINEST(Y255:Y274,$D255:$D274),1)</f>
        <v>3.465445385528821E-2</v>
      </c>
      <c r="AB261" s="187">
        <f t="shared" si="135"/>
        <v>5856</v>
      </c>
      <c r="AC261" s="179">
        <f t="shared" si="136"/>
        <v>82.944000000000003</v>
      </c>
      <c r="AE261" s="210">
        <f t="shared" si="137"/>
        <v>-0.89198367159223457</v>
      </c>
      <c r="AF261" s="89" t="s">
        <v>58</v>
      </c>
      <c r="AG261" s="44">
        <f>INDEX(LINEST(AE255:AE274,$D255:$D274),1)</f>
        <v>2.8957334228358052E-2</v>
      </c>
      <c r="AH261" s="187">
        <f t="shared" si="138"/>
        <v>5846</v>
      </c>
      <c r="AI261" s="179">
        <f t="shared" si="139"/>
        <v>77.284000000000006</v>
      </c>
      <c r="AK261" s="210">
        <f t="shared" si="140"/>
        <v>-0.72119491239995459</v>
      </c>
      <c r="AL261" s="89" t="s">
        <v>58</v>
      </c>
      <c r="AM261" s="44">
        <f>INDEX(LINEST(AK255:AK274,$D255:$D274),1)</f>
        <v>2.5295900020537197E-2</v>
      </c>
      <c r="AN261" s="187">
        <f t="shared" si="141"/>
        <v>5839</v>
      </c>
      <c r="AO261" s="179">
        <f t="shared" si="142"/>
        <v>73.441000000000003</v>
      </c>
      <c r="AQ261" s="210">
        <f t="shared" si="143"/>
        <v>-0.5753641449035618</v>
      </c>
      <c r="AR261" s="89" t="s">
        <v>58</v>
      </c>
      <c r="AS261" s="44">
        <f>INDEX(LINEST(AQ255:AQ274,$D255:$D274),1)</f>
        <v>2.2730853769563571E-2</v>
      </c>
      <c r="AT261" s="187">
        <f t="shared" si="144"/>
        <v>5835</v>
      </c>
      <c r="AU261" s="179">
        <f t="shared" si="145"/>
        <v>71.289000000000001</v>
      </c>
      <c r="AW261" s="210">
        <f t="shared" si="146"/>
        <v>-0.44811843006580021</v>
      </c>
      <c r="AX261" s="89" t="s">
        <v>58</v>
      </c>
      <c r="AY261" s="44">
        <f>INDEX(LINEST(AW255:AW274,$D255:$D274),1)</f>
        <v>2.0828983310250702E-2</v>
      </c>
      <c r="AZ261" s="187">
        <f t="shared" si="147"/>
        <v>5831</v>
      </c>
      <c r="BA261" s="179">
        <f t="shared" si="148"/>
        <v>69.168999999999997</v>
      </c>
      <c r="BC261" s="210">
        <f t="shared" si="149"/>
        <v>-0.335251717390114</v>
      </c>
      <c r="BD261" s="89" t="s">
        <v>58</v>
      </c>
      <c r="BE261" s="44">
        <f>INDEX(LINEST(BC255:BC274,$D255:$D274),1)</f>
        <v>1.9360473713013339E-2</v>
      </c>
      <c r="BF261" s="187">
        <f t="shared" si="150"/>
        <v>5829</v>
      </c>
      <c r="BG261" s="179">
        <f t="shared" si="151"/>
        <v>68.120999999999995</v>
      </c>
      <c r="BI261" s="210">
        <f t="shared" si="152"/>
        <v>-0.23384173717226844</v>
      </c>
      <c r="BJ261" s="89" t="s">
        <v>58</v>
      </c>
      <c r="BK261" s="44">
        <f>INDEX(LINEST(BI255:BI274,$D255:$D274),1)</f>
        <v>1.8191373965018943E-2</v>
      </c>
      <c r="BL261" s="187">
        <f t="shared" si="153"/>
        <v>5827</v>
      </c>
      <c r="BM261" s="179">
        <f t="shared" si="154"/>
        <v>67.081000000000003</v>
      </c>
    </row>
    <row r="262" spans="1:65" ht="15" customHeight="1">
      <c r="A262" s="21">
        <f t="shared" si="123"/>
        <v>2001</v>
      </c>
      <c r="B262" s="176">
        <f t="shared" si="123"/>
        <v>5391</v>
      </c>
      <c r="C262" s="209">
        <f t="shared" si="124"/>
        <v>-0.15671998273116045</v>
      </c>
      <c r="D262" s="22">
        <v>8</v>
      </c>
      <c r="E262" s="73" t="s">
        <v>29</v>
      </c>
      <c r="F262" s="44">
        <f>INDEX(LINEST(C255:C274,D255:D274),2)</f>
        <v>-0.46052665853828845</v>
      </c>
      <c r="G262" s="27"/>
      <c r="H262" s="23"/>
      <c r="I262" s="179">
        <f t="shared" si="125"/>
        <v>5782</v>
      </c>
      <c r="J262" s="180">
        <f t="shared" si="126"/>
        <v>7.2528287887219438</v>
      </c>
      <c r="K262" s="179">
        <f t="shared" si="127"/>
        <v>152.881</v>
      </c>
      <c r="M262" s="210">
        <f t="shared" si="128"/>
        <v>-1.6957918438289563</v>
      </c>
      <c r="N262" s="73" t="s">
        <v>29</v>
      </c>
      <c r="O262" s="44">
        <f>INDEX(LINEST(M255:M274,$D255:$D274),2)</f>
        <v>-4.5840522050320196</v>
      </c>
      <c r="P262" s="187">
        <f t="shared" si="129"/>
        <v>6104</v>
      </c>
      <c r="Q262" s="179">
        <f t="shared" si="130"/>
        <v>508.36900000000003</v>
      </c>
      <c r="S262" s="210">
        <f t="shared" si="131"/>
        <v>-1.2091180284592857</v>
      </c>
      <c r="T262" s="73" t="s">
        <v>29</v>
      </c>
      <c r="U262" s="44">
        <f>INDEX(LINEST(S255:S274,$D255:$D274),2)</f>
        <v>-1.9687817247220099</v>
      </c>
      <c r="V262" s="187">
        <f t="shared" si="132"/>
        <v>5833</v>
      </c>
      <c r="W262" s="179">
        <f t="shared" si="133"/>
        <v>195.364</v>
      </c>
      <c r="Y262" s="210">
        <f t="shared" si="134"/>
        <v>-0.97472659884316337</v>
      </c>
      <c r="Z262" s="73" t="s">
        <v>29</v>
      </c>
      <c r="AA262" s="44">
        <f>INDEX(LINEST(Y255:Y274,$D255:$D274),2)</f>
        <v>-1.559981258520803</v>
      </c>
      <c r="AB262" s="187">
        <f t="shared" si="135"/>
        <v>5813</v>
      </c>
      <c r="AC262" s="179">
        <f t="shared" si="136"/>
        <v>178.084</v>
      </c>
      <c r="AE262" s="210">
        <f t="shared" si="137"/>
        <v>-0.78497613323547633</v>
      </c>
      <c r="AF262" s="73" t="s">
        <v>29</v>
      </c>
      <c r="AG262" s="44">
        <f>INDEX(LINEST(AE255:AE274,$D255:$D274),2)</f>
        <v>-1.2732628052571839</v>
      </c>
      <c r="AH262" s="187">
        <f t="shared" si="138"/>
        <v>5802</v>
      </c>
      <c r="AI262" s="179">
        <f t="shared" si="139"/>
        <v>168.92099999999999</v>
      </c>
      <c r="AK262" s="210">
        <f t="shared" si="140"/>
        <v>-0.62555267704682893</v>
      </c>
      <c r="AL262" s="73" t="s">
        <v>29</v>
      </c>
      <c r="AM262" s="44">
        <f>INDEX(LINEST(AK255:AK274,$D255:$D274),2)</f>
        <v>-1.0514169882327096</v>
      </c>
      <c r="AN262" s="187">
        <f t="shared" si="141"/>
        <v>5796</v>
      </c>
      <c r="AO262" s="179">
        <f t="shared" si="142"/>
        <v>164.02500000000001</v>
      </c>
      <c r="AQ262" s="210">
        <f t="shared" si="143"/>
        <v>-0.4880848675300567</v>
      </c>
      <c r="AR262" s="73" t="s">
        <v>29</v>
      </c>
      <c r="AS262" s="44">
        <f>INDEX(LINEST(AQ255:AQ274,$D255:$D274),2)</f>
        <v>-0.87022039471205348</v>
      </c>
      <c r="AT262" s="187">
        <f t="shared" si="144"/>
        <v>5791</v>
      </c>
      <c r="AU262" s="179">
        <f t="shared" si="145"/>
        <v>160</v>
      </c>
      <c r="AW262" s="210">
        <f t="shared" si="146"/>
        <v>-0.3672508513500008</v>
      </c>
      <c r="AX262" s="73" t="s">
        <v>29</v>
      </c>
      <c r="AY262" s="44">
        <f>INDEX(LINEST(AW255:AW274,$D255:$D274),2)</f>
        <v>-0.71698394856548953</v>
      </c>
      <c r="AZ262" s="187">
        <f t="shared" si="147"/>
        <v>5787</v>
      </c>
      <c r="BA262" s="179">
        <f t="shared" si="148"/>
        <v>156.816</v>
      </c>
      <c r="BC262" s="210">
        <f t="shared" si="149"/>
        <v>-0.2594562357087572</v>
      </c>
      <c r="BD262" s="73" t="s">
        <v>29</v>
      </c>
      <c r="BE262" s="44">
        <f>INDEX(LINEST(BC255:BC274,$D255:$D274),2)</f>
        <v>-0.58419097009856691</v>
      </c>
      <c r="BF262" s="187">
        <f t="shared" si="150"/>
        <v>5785</v>
      </c>
      <c r="BG262" s="179">
        <f t="shared" si="151"/>
        <v>155.23599999999999</v>
      </c>
      <c r="BI262" s="210">
        <f t="shared" si="152"/>
        <v>-0.16215891705709323</v>
      </c>
      <c r="BJ262" s="73" t="s">
        <v>29</v>
      </c>
      <c r="BK262" s="44">
        <f>INDEX(LINEST(BI255:BI274,$D255:$D274),2)</f>
        <v>-0.46700950023064824</v>
      </c>
      <c r="BL262" s="187">
        <f t="shared" si="153"/>
        <v>5782</v>
      </c>
      <c r="BM262" s="179">
        <f t="shared" si="154"/>
        <v>152.881</v>
      </c>
    </row>
    <row r="263" spans="1:65" ht="15" customHeight="1">
      <c r="A263" s="21">
        <f t="shared" si="123"/>
        <v>2002</v>
      </c>
      <c r="B263" s="176">
        <f t="shared" si="123"/>
        <v>5495</v>
      </c>
      <c r="C263" s="209">
        <f t="shared" si="124"/>
        <v>-0.19865069679528355</v>
      </c>
      <c r="D263" s="22">
        <v>9</v>
      </c>
      <c r="E263" s="88" t="s">
        <v>30</v>
      </c>
      <c r="F263" s="91">
        <f>F261*-1</f>
        <v>-1.8129967966025628E-2</v>
      </c>
      <c r="H263" s="77"/>
      <c r="I263" s="179">
        <f t="shared" si="125"/>
        <v>5738</v>
      </c>
      <c r="J263" s="180">
        <f t="shared" si="126"/>
        <v>4.4222020018198362</v>
      </c>
      <c r="K263" s="179">
        <f t="shared" si="127"/>
        <v>59.048999999999999</v>
      </c>
      <c r="M263" s="210">
        <f t="shared" si="128"/>
        <v>-1.8260062218297917</v>
      </c>
      <c r="N263" s="88" t="s">
        <v>30</v>
      </c>
      <c r="O263" s="91">
        <f>O261*-1</f>
        <v>-0.18591496581802414</v>
      </c>
      <c r="P263" s="187">
        <f t="shared" si="129"/>
        <v>6051</v>
      </c>
      <c r="Q263" s="179">
        <f t="shared" si="130"/>
        <v>309.13600000000002</v>
      </c>
      <c r="S263" s="210">
        <f t="shared" si="131"/>
        <v>-1.2950456896547458</v>
      </c>
      <c r="T263" s="88" t="s">
        <v>30</v>
      </c>
      <c r="U263" s="91">
        <f>U261*-1</f>
        <v>-4.497285736309669E-2</v>
      </c>
      <c r="V263" s="187">
        <f t="shared" si="132"/>
        <v>5789</v>
      </c>
      <c r="W263" s="179">
        <f t="shared" si="133"/>
        <v>86.436000000000007</v>
      </c>
      <c r="Y263" s="210">
        <f t="shared" si="134"/>
        <v>-1.0463185849387906</v>
      </c>
      <c r="Z263" s="88" t="s">
        <v>30</v>
      </c>
      <c r="AA263" s="91">
        <f>AA261*-1</f>
        <v>-3.465445385528821E-2</v>
      </c>
      <c r="AB263" s="187">
        <f t="shared" si="135"/>
        <v>5769</v>
      </c>
      <c r="AC263" s="179">
        <f t="shared" si="136"/>
        <v>75.075999999999993</v>
      </c>
      <c r="AE263" s="210">
        <f t="shared" si="137"/>
        <v>-0.84729786038720356</v>
      </c>
      <c r="AF263" s="88" t="s">
        <v>30</v>
      </c>
      <c r="AG263" s="91">
        <f>AG261*-1</f>
        <v>-2.8957334228358052E-2</v>
      </c>
      <c r="AH263" s="187">
        <f t="shared" si="138"/>
        <v>5758</v>
      </c>
      <c r="AI263" s="179">
        <f t="shared" si="139"/>
        <v>69.168999999999997</v>
      </c>
      <c r="AK263" s="210">
        <f t="shared" si="140"/>
        <v>-0.68138766015303887</v>
      </c>
      <c r="AL263" s="88" t="s">
        <v>30</v>
      </c>
      <c r="AM263" s="91">
        <f>AM261*-1</f>
        <v>-2.5295900020537197E-2</v>
      </c>
      <c r="AN263" s="187">
        <f t="shared" si="141"/>
        <v>5751</v>
      </c>
      <c r="AO263" s="179">
        <f t="shared" si="142"/>
        <v>65.536000000000001</v>
      </c>
      <c r="AQ263" s="210">
        <f t="shared" si="143"/>
        <v>-0.53912649748295149</v>
      </c>
      <c r="AR263" s="88" t="s">
        <v>30</v>
      </c>
      <c r="AS263" s="91">
        <f>AS261*-1</f>
        <v>-2.2730853769563571E-2</v>
      </c>
      <c r="AT263" s="187">
        <f t="shared" si="144"/>
        <v>5747</v>
      </c>
      <c r="AU263" s="179">
        <f t="shared" si="145"/>
        <v>63.503999999999998</v>
      </c>
      <c r="AW263" s="210">
        <f t="shared" si="146"/>
        <v>-0.41460593957882536</v>
      </c>
      <c r="AX263" s="88" t="s">
        <v>30</v>
      </c>
      <c r="AY263" s="91">
        <f>AY261*-1</f>
        <v>-2.0828983310250702E-2</v>
      </c>
      <c r="AZ263" s="187">
        <f t="shared" si="147"/>
        <v>5743</v>
      </c>
      <c r="BA263" s="179">
        <f t="shared" si="148"/>
        <v>61.503999999999998</v>
      </c>
      <c r="BC263" s="210">
        <f t="shared" si="149"/>
        <v>-0.30388790028820845</v>
      </c>
      <c r="BD263" s="88" t="s">
        <v>30</v>
      </c>
      <c r="BE263" s="91">
        <f>BE261*-1</f>
        <v>-1.9360473713013339E-2</v>
      </c>
      <c r="BF263" s="187">
        <f t="shared" si="150"/>
        <v>5740</v>
      </c>
      <c r="BG263" s="179">
        <f t="shared" si="151"/>
        <v>60.024999999999999</v>
      </c>
      <c r="BI263" s="210">
        <f t="shared" si="152"/>
        <v>-0.20421554142869083</v>
      </c>
      <c r="BJ263" s="88" t="s">
        <v>30</v>
      </c>
      <c r="BK263" s="91">
        <f>BK261*-1</f>
        <v>-1.8191373965018943E-2</v>
      </c>
      <c r="BL263" s="187">
        <f t="shared" si="153"/>
        <v>5738</v>
      </c>
      <c r="BM263" s="179">
        <f t="shared" si="154"/>
        <v>59.048999999999999</v>
      </c>
    </row>
    <row r="264" spans="1:65" ht="15" customHeight="1">
      <c r="A264" s="21">
        <f t="shared" si="123"/>
        <v>2003</v>
      </c>
      <c r="B264" s="176">
        <f t="shared" si="123"/>
        <v>5787</v>
      </c>
      <c r="C264" s="209">
        <f t="shared" si="124"/>
        <v>-0.31743903959482223</v>
      </c>
      <c r="D264" s="22">
        <v>10</v>
      </c>
      <c r="E264" s="88"/>
      <c r="H264" s="77"/>
      <c r="I264" s="179">
        <f t="shared" si="125"/>
        <v>5694</v>
      </c>
      <c r="J264" s="180">
        <f t="shared" si="126"/>
        <v>1.6070502851218249</v>
      </c>
      <c r="K264" s="179">
        <f t="shared" si="127"/>
        <v>8.6489999999999991</v>
      </c>
      <c r="M264" s="210">
        <f t="shared" si="128"/>
        <v>-2.2781749025761129</v>
      </c>
      <c r="N264" s="88"/>
      <c r="P264" s="187">
        <f t="shared" si="129"/>
        <v>5988</v>
      </c>
      <c r="Q264" s="179">
        <f t="shared" si="130"/>
        <v>40.401000000000003</v>
      </c>
      <c r="S264" s="210">
        <f t="shared" si="131"/>
        <v>-1.5625173926297882</v>
      </c>
      <c r="T264" s="88"/>
      <c r="V264" s="187">
        <f t="shared" si="132"/>
        <v>5743</v>
      </c>
      <c r="W264" s="179">
        <f t="shared" si="133"/>
        <v>1.9359999999999999</v>
      </c>
      <c r="Y264" s="210">
        <f t="shared" si="134"/>
        <v>-1.2621380371608237</v>
      </c>
      <c r="Z264" s="88"/>
      <c r="AB264" s="187">
        <f t="shared" si="135"/>
        <v>5724</v>
      </c>
      <c r="AC264" s="179">
        <f t="shared" si="136"/>
        <v>3.9689999999999999</v>
      </c>
      <c r="AE264" s="210">
        <f t="shared" si="137"/>
        <v>-1.0314527885025868</v>
      </c>
      <c r="AF264" s="88"/>
      <c r="AH264" s="187">
        <f t="shared" si="138"/>
        <v>5714</v>
      </c>
      <c r="AI264" s="179">
        <f t="shared" si="139"/>
        <v>5.3289999999999997</v>
      </c>
      <c r="AK264" s="210">
        <f t="shared" si="140"/>
        <v>-0.84413484771476854</v>
      </c>
      <c r="AL264" s="88"/>
      <c r="AN264" s="187">
        <f t="shared" si="141"/>
        <v>5707</v>
      </c>
      <c r="AO264" s="179">
        <f t="shared" si="142"/>
        <v>6.4</v>
      </c>
      <c r="AQ264" s="210">
        <f t="shared" si="143"/>
        <v>-0.68643054461440411</v>
      </c>
      <c r="AR264" s="88"/>
      <c r="AT264" s="187">
        <f t="shared" si="144"/>
        <v>5702</v>
      </c>
      <c r="AU264" s="179">
        <f t="shared" si="145"/>
        <v>7.2249999999999996</v>
      </c>
      <c r="AW264" s="210">
        <f t="shared" si="146"/>
        <v>-0.55024219735205826</v>
      </c>
      <c r="AX264" s="88"/>
      <c r="AZ264" s="187">
        <f t="shared" si="147"/>
        <v>5699</v>
      </c>
      <c r="BA264" s="179">
        <f t="shared" si="148"/>
        <v>7.7439999999999998</v>
      </c>
      <c r="BC264" s="210">
        <f t="shared" si="149"/>
        <v>-0.43039751098040147</v>
      </c>
      <c r="BD264" s="88"/>
      <c r="BF264" s="187">
        <f t="shared" si="150"/>
        <v>5696</v>
      </c>
      <c r="BG264" s="179">
        <f t="shared" si="151"/>
        <v>8.2810000000000006</v>
      </c>
      <c r="BI264" s="210">
        <f t="shared" si="152"/>
        <v>-0.32339072958341125</v>
      </c>
      <c r="BJ264" s="88"/>
      <c r="BL264" s="187">
        <f t="shared" si="153"/>
        <v>5694</v>
      </c>
      <c r="BM264" s="179">
        <f t="shared" si="154"/>
        <v>8.6489999999999991</v>
      </c>
    </row>
    <row r="265" spans="1:65" ht="15" customHeight="1">
      <c r="A265" s="21">
        <f t="shared" si="123"/>
        <v>2004</v>
      </c>
      <c r="B265" s="176">
        <f t="shared" si="123"/>
        <v>6167</v>
      </c>
      <c r="C265" s="209">
        <f t="shared" si="124"/>
        <v>-0.47556470961093761</v>
      </c>
      <c r="D265" s="22">
        <v>11</v>
      </c>
      <c r="E265" s="347" t="s">
        <v>7</v>
      </c>
      <c r="F265" s="348"/>
      <c r="G265" s="357">
        <f>I254</f>
        <v>0.39263224502989286</v>
      </c>
      <c r="H265" s="358"/>
      <c r="I265" s="179">
        <f t="shared" si="125"/>
        <v>5649</v>
      </c>
      <c r="J265" s="180">
        <f t="shared" si="126"/>
        <v>8.3995459704880808</v>
      </c>
      <c r="K265" s="179">
        <f t="shared" si="127"/>
        <v>268.32400000000001</v>
      </c>
      <c r="M265" s="210">
        <f t="shared" si="128"/>
        <v>-3.3656756092820688</v>
      </c>
      <c r="N265" s="23" t="s">
        <v>36</v>
      </c>
      <c r="O265" s="44">
        <f>P254</f>
        <v>0.2518860337816351</v>
      </c>
      <c r="P265" s="187">
        <f t="shared" si="129"/>
        <v>5913</v>
      </c>
      <c r="Q265" s="179">
        <f t="shared" si="130"/>
        <v>64.516000000000005</v>
      </c>
      <c r="S265" s="210">
        <f t="shared" si="131"/>
        <v>-2.0019341328246503</v>
      </c>
      <c r="T265" s="23" t="s">
        <v>36</v>
      </c>
      <c r="U265" s="44">
        <f>V254</f>
        <v>0.3685850851129342</v>
      </c>
      <c r="V265" s="187">
        <f t="shared" si="132"/>
        <v>5696</v>
      </c>
      <c r="W265" s="179">
        <f t="shared" si="133"/>
        <v>221.84100000000001</v>
      </c>
      <c r="Y265" s="210">
        <f t="shared" si="134"/>
        <v>-1.5896893377311065</v>
      </c>
      <c r="Z265" s="23" t="s">
        <v>36</v>
      </c>
      <c r="AA265" s="44">
        <f>AB254</f>
        <v>0.37815705965734564</v>
      </c>
      <c r="AB265" s="187">
        <f t="shared" si="135"/>
        <v>5678</v>
      </c>
      <c r="AC265" s="179">
        <f t="shared" si="136"/>
        <v>239.12100000000001</v>
      </c>
      <c r="AE265" s="210">
        <f t="shared" si="137"/>
        <v>-1.2986345808006867</v>
      </c>
      <c r="AF265" s="23" t="s">
        <v>36</v>
      </c>
      <c r="AG265" s="44">
        <f>AH254</f>
        <v>0.38289559078100777</v>
      </c>
      <c r="AH265" s="187">
        <f t="shared" si="138"/>
        <v>5668</v>
      </c>
      <c r="AI265" s="179">
        <f t="shared" si="139"/>
        <v>249.001</v>
      </c>
      <c r="AK265" s="210">
        <f t="shared" si="140"/>
        <v>-1.0734728653302401</v>
      </c>
      <c r="AL265" s="23" t="s">
        <v>36</v>
      </c>
      <c r="AM265" s="44">
        <f>AN254</f>
        <v>0.38602713122358007</v>
      </c>
      <c r="AN265" s="187">
        <f t="shared" si="141"/>
        <v>5662</v>
      </c>
      <c r="AO265" s="179">
        <f t="shared" si="142"/>
        <v>255.02500000000001</v>
      </c>
      <c r="AQ265" s="210">
        <f t="shared" si="143"/>
        <v>-0.88980812498981754</v>
      </c>
      <c r="AR265" s="23" t="s">
        <v>36</v>
      </c>
      <c r="AS265" s="44">
        <f>AT254</f>
        <v>0.38800961295297015</v>
      </c>
      <c r="AT265" s="187">
        <f t="shared" si="144"/>
        <v>5657</v>
      </c>
      <c r="AU265" s="179">
        <f t="shared" si="145"/>
        <v>260.10000000000002</v>
      </c>
      <c r="AW265" s="210">
        <f t="shared" si="146"/>
        <v>-0.73469913172074786</v>
      </c>
      <c r="AX265" s="23" t="s">
        <v>36</v>
      </c>
      <c r="AY265" s="44">
        <f>AZ254</f>
        <v>0.39014997542012964</v>
      </c>
      <c r="AZ265" s="187">
        <f t="shared" si="147"/>
        <v>5654</v>
      </c>
      <c r="BA265" s="179">
        <f t="shared" si="148"/>
        <v>263.16899999999998</v>
      </c>
      <c r="BC265" s="210">
        <f t="shared" si="149"/>
        <v>-0.60044960621078425</v>
      </c>
      <c r="BD265" s="23" t="s">
        <v>36</v>
      </c>
      <c r="BE265" s="44">
        <f>BF254</f>
        <v>0.39144612203169876</v>
      </c>
      <c r="BF265" s="187">
        <f t="shared" si="150"/>
        <v>5651</v>
      </c>
      <c r="BG265" s="179">
        <f t="shared" si="151"/>
        <v>266.25599999999997</v>
      </c>
      <c r="BI265" s="210">
        <f t="shared" si="152"/>
        <v>-0.4821083790802369</v>
      </c>
      <c r="BJ265" s="23" t="s">
        <v>36</v>
      </c>
      <c r="BK265" s="44">
        <f>BL254</f>
        <v>0.39259923389792195</v>
      </c>
      <c r="BL265" s="187">
        <f t="shared" si="153"/>
        <v>5649</v>
      </c>
      <c r="BM265" s="179">
        <f t="shared" si="154"/>
        <v>268.32400000000001</v>
      </c>
    </row>
    <row r="266" spans="1:65" ht="15" customHeight="1">
      <c r="A266" s="21">
        <f t="shared" si="123"/>
        <v>2005</v>
      </c>
      <c r="B266" s="176">
        <f t="shared" si="123"/>
        <v>6018</v>
      </c>
      <c r="C266" s="209">
        <f t="shared" si="124"/>
        <v>-0.41297077256584891</v>
      </c>
      <c r="D266" s="22">
        <v>12</v>
      </c>
      <c r="E266" s="347" t="s">
        <v>8</v>
      </c>
      <c r="F266" s="348"/>
      <c r="G266" s="355">
        <f>SUM(K255:K274)</f>
        <v>1997.1320000000001</v>
      </c>
      <c r="H266" s="356"/>
      <c r="I266" s="179">
        <f t="shared" si="125"/>
        <v>5604</v>
      </c>
      <c r="J266" s="180">
        <f t="shared" si="126"/>
        <v>6.8793619142572284</v>
      </c>
      <c r="K266" s="179">
        <f t="shared" si="127"/>
        <v>171.39599999999999</v>
      </c>
      <c r="M266" s="210">
        <f t="shared" si="128"/>
        <v>-2.8108660453642194</v>
      </c>
      <c r="N266" s="23" t="s">
        <v>37</v>
      </c>
      <c r="O266" s="211">
        <f>SUM(Q255:Q274)</f>
        <v>4909.7820000000011</v>
      </c>
      <c r="P266" s="187">
        <f t="shared" si="129"/>
        <v>5826</v>
      </c>
      <c r="Q266" s="179">
        <f t="shared" si="130"/>
        <v>36.863999999999997</v>
      </c>
      <c r="S266" s="210">
        <f t="shared" si="131"/>
        <v>-1.8129189488355251</v>
      </c>
      <c r="T266" s="23" t="s">
        <v>37</v>
      </c>
      <c r="U266" s="211">
        <f>SUM(W255:W274)</f>
        <v>2108.6590000000001</v>
      </c>
      <c r="V266" s="187">
        <f t="shared" si="132"/>
        <v>5647</v>
      </c>
      <c r="W266" s="179">
        <f t="shared" si="133"/>
        <v>137.64099999999999</v>
      </c>
      <c r="Y266" s="210">
        <f t="shared" si="134"/>
        <v>-1.4532952000756019</v>
      </c>
      <c r="Z266" s="23" t="s">
        <v>37</v>
      </c>
      <c r="AA266" s="211">
        <f>SUM(AC255:AC274)</f>
        <v>2057.2110000000002</v>
      </c>
      <c r="AB266" s="187">
        <f t="shared" si="135"/>
        <v>5631</v>
      </c>
      <c r="AC266" s="179">
        <f t="shared" si="136"/>
        <v>149.76900000000001</v>
      </c>
      <c r="AE266" s="210">
        <f t="shared" si="137"/>
        <v>-1.1893467119559147</v>
      </c>
      <c r="AF266" s="23" t="s">
        <v>37</v>
      </c>
      <c r="AG266" s="211">
        <f>SUM(AI255:AI274)</f>
        <v>2035.1130000000001</v>
      </c>
      <c r="AH266" s="187">
        <f t="shared" si="138"/>
        <v>5622</v>
      </c>
      <c r="AI266" s="179">
        <f t="shared" si="139"/>
        <v>156.816</v>
      </c>
      <c r="AK266" s="210">
        <f t="shared" si="140"/>
        <v>-0.98071848037245468</v>
      </c>
      <c r="AL266" s="23" t="s">
        <v>37</v>
      </c>
      <c r="AM266" s="211">
        <f>SUM(AO255:AO274)</f>
        <v>2021.8720000000001</v>
      </c>
      <c r="AN266" s="187">
        <f t="shared" si="141"/>
        <v>5616</v>
      </c>
      <c r="AO266" s="179">
        <f t="shared" si="142"/>
        <v>161.60400000000001</v>
      </c>
      <c r="AQ266" s="210">
        <f t="shared" si="143"/>
        <v>-0.80819219334836667</v>
      </c>
      <c r="AR266" s="23" t="s">
        <v>37</v>
      </c>
      <c r="AS266" s="211">
        <f>SUM(AU255:AU274)</f>
        <v>2013.9110000000003</v>
      </c>
      <c r="AT266" s="187">
        <f t="shared" si="144"/>
        <v>5612</v>
      </c>
      <c r="AU266" s="179">
        <f t="shared" si="145"/>
        <v>164.83600000000001</v>
      </c>
      <c r="AW266" s="210">
        <f t="shared" si="146"/>
        <v>-0.66109734779694318</v>
      </c>
      <c r="AX266" s="23" t="s">
        <v>37</v>
      </c>
      <c r="AY266" s="211">
        <f>SUM(BA255:BA274)</f>
        <v>2006.0050000000001</v>
      </c>
      <c r="AZ266" s="187">
        <f t="shared" si="147"/>
        <v>5609</v>
      </c>
      <c r="BA266" s="179">
        <f t="shared" si="148"/>
        <v>167.28100000000001</v>
      </c>
      <c r="BC266" s="210">
        <f t="shared" si="149"/>
        <v>-0.53289069546613999</v>
      </c>
      <c r="BD266" s="23" t="s">
        <v>37</v>
      </c>
      <c r="BE266" s="211">
        <f>SUM(BG255:BG274)</f>
        <v>2001.3279999999997</v>
      </c>
      <c r="BF266" s="187">
        <f t="shared" si="150"/>
        <v>5607</v>
      </c>
      <c r="BG266" s="179">
        <f t="shared" si="151"/>
        <v>168.92099999999999</v>
      </c>
      <c r="BI266" s="210">
        <f t="shared" si="152"/>
        <v>-0.4192688158045661</v>
      </c>
      <c r="BJ266" s="23" t="s">
        <v>37</v>
      </c>
      <c r="BK266" s="211">
        <f>SUM(BM255:BM274)</f>
        <v>1997.2630000000001</v>
      </c>
      <c r="BL266" s="187">
        <f t="shared" si="153"/>
        <v>5605</v>
      </c>
      <c r="BM266" s="179">
        <f t="shared" si="154"/>
        <v>170.56899999999999</v>
      </c>
    </row>
    <row r="267" spans="1:65" ht="15" customHeight="1">
      <c r="A267" s="21">
        <f t="shared" si="123"/>
        <v>2006</v>
      </c>
      <c r="B267" s="176">
        <f t="shared" si="123"/>
        <v>5604</v>
      </c>
      <c r="C267" s="209">
        <f t="shared" si="124"/>
        <v>-0.24278559193338556</v>
      </c>
      <c r="D267" s="22">
        <v>13</v>
      </c>
      <c r="E267" s="347" t="s">
        <v>9</v>
      </c>
      <c r="F267" s="348"/>
      <c r="G267" s="355">
        <f>SUM(K265:K274)</f>
        <v>1429.4160000000002</v>
      </c>
      <c r="H267" s="356"/>
      <c r="I267" s="179">
        <f t="shared" si="125"/>
        <v>5560</v>
      </c>
      <c r="J267" s="180">
        <f t="shared" si="126"/>
        <v>0.78515346181299073</v>
      </c>
      <c r="K267" s="179">
        <f t="shared" si="127"/>
        <v>1.9359999999999999</v>
      </c>
      <c r="M267" s="210">
        <f t="shared" si="128"/>
        <v>-1.9770833872736788</v>
      </c>
      <c r="O267" s="41"/>
      <c r="P267" s="187">
        <f t="shared" si="129"/>
        <v>5725</v>
      </c>
      <c r="Q267" s="179">
        <f t="shared" si="130"/>
        <v>14.641</v>
      </c>
      <c r="S267" s="210">
        <f t="shared" si="131"/>
        <v>-1.3898696241345798</v>
      </c>
      <c r="U267" s="41"/>
      <c r="V267" s="187">
        <f t="shared" si="132"/>
        <v>5598</v>
      </c>
      <c r="W267" s="179">
        <f t="shared" si="133"/>
        <v>3.5999999999999997E-2</v>
      </c>
      <c r="Y267" s="210">
        <f t="shared" si="134"/>
        <v>-1.1240948277292899</v>
      </c>
      <c r="AA267" s="41"/>
      <c r="AB267" s="187">
        <f t="shared" si="135"/>
        <v>5584</v>
      </c>
      <c r="AC267" s="179">
        <f t="shared" si="136"/>
        <v>0.4</v>
      </c>
      <c r="AE267" s="210">
        <f t="shared" si="137"/>
        <v>-0.91432977215850919</v>
      </c>
      <c r="AG267" s="41"/>
      <c r="AH267" s="187">
        <f t="shared" si="138"/>
        <v>5576</v>
      </c>
      <c r="AI267" s="179">
        <f t="shared" si="139"/>
        <v>0.78400000000000003</v>
      </c>
      <c r="AK267" s="210">
        <f t="shared" si="140"/>
        <v>-0.74102769434693661</v>
      </c>
      <c r="AM267" s="41"/>
      <c r="AN267" s="187">
        <f t="shared" si="141"/>
        <v>5571</v>
      </c>
      <c r="AO267" s="179">
        <f t="shared" si="142"/>
        <v>1.089</v>
      </c>
      <c r="AQ267" s="210">
        <f t="shared" si="143"/>
        <v>-0.59336967274727992</v>
      </c>
      <c r="AS267" s="41"/>
      <c r="AT267" s="187">
        <f t="shared" si="144"/>
        <v>5567</v>
      </c>
      <c r="AU267" s="179">
        <f t="shared" si="145"/>
        <v>1.369</v>
      </c>
      <c r="AW267" s="210">
        <f t="shared" si="146"/>
        <v>-0.46473558830184503</v>
      </c>
      <c r="AY267" s="41"/>
      <c r="AZ267" s="187">
        <f t="shared" si="147"/>
        <v>5564</v>
      </c>
      <c r="BA267" s="179">
        <f t="shared" si="148"/>
        <v>1.6</v>
      </c>
      <c r="BC267" s="210">
        <f t="shared" si="149"/>
        <v>-0.35077822087433708</v>
      </c>
      <c r="BE267" s="41"/>
      <c r="BF267" s="187">
        <f t="shared" si="150"/>
        <v>5562</v>
      </c>
      <c r="BG267" s="179">
        <f t="shared" si="151"/>
        <v>1.764</v>
      </c>
      <c r="BI267" s="210">
        <f t="shared" si="152"/>
        <v>-0.2484888125935831</v>
      </c>
      <c r="BK267" s="41"/>
      <c r="BL267" s="187">
        <f t="shared" si="153"/>
        <v>5560</v>
      </c>
      <c r="BM267" s="179">
        <f t="shared" si="154"/>
        <v>1.9359999999999999</v>
      </c>
    </row>
    <row r="268" spans="1:65" ht="15" customHeight="1">
      <c r="A268" s="21">
        <f t="shared" si="123"/>
        <v>2007</v>
      </c>
      <c r="B268" s="176">
        <f t="shared" si="123"/>
        <v>5254</v>
      </c>
      <c r="C268" s="209">
        <f t="shared" si="124"/>
        <v>-0.10168753324977638</v>
      </c>
      <c r="D268" s="22">
        <v>14</v>
      </c>
      <c r="E268" s="347" t="s">
        <v>10</v>
      </c>
      <c r="F268" s="348"/>
      <c r="G268" s="349">
        <f>SUM(J255:J274)/D274</f>
        <v>5.0627601019815289</v>
      </c>
      <c r="H268" s="350"/>
      <c r="I268" s="179">
        <f t="shared" si="125"/>
        <v>5515</v>
      </c>
      <c r="J268" s="180">
        <f t="shared" si="126"/>
        <v>4.9676437000380664</v>
      </c>
      <c r="K268" s="179">
        <f t="shared" si="127"/>
        <v>68.120999999999995</v>
      </c>
      <c r="M268" s="210">
        <f t="shared" si="128"/>
        <v>-1.5403181615458497</v>
      </c>
      <c r="P268" s="187">
        <f t="shared" si="129"/>
        <v>5607</v>
      </c>
      <c r="Q268" s="179">
        <f t="shared" si="130"/>
        <v>124.60899999999999</v>
      </c>
      <c r="S268" s="210">
        <f t="shared" si="131"/>
        <v>-1.1016622338459379</v>
      </c>
      <c r="V268" s="187">
        <f t="shared" si="132"/>
        <v>5546</v>
      </c>
      <c r="W268" s="179">
        <f t="shared" si="133"/>
        <v>85.263999999999996</v>
      </c>
      <c r="Y268" s="210">
        <f t="shared" si="134"/>
        <v>-0.88380180036719314</v>
      </c>
      <c r="AB268" s="187">
        <f t="shared" si="135"/>
        <v>5535</v>
      </c>
      <c r="AC268" s="179">
        <f t="shared" si="136"/>
        <v>78.960999999999999</v>
      </c>
      <c r="AE268" s="210">
        <f t="shared" si="137"/>
        <v>-0.70501789242150448</v>
      </c>
      <c r="AH268" s="187">
        <f t="shared" si="138"/>
        <v>5529</v>
      </c>
      <c r="AI268" s="179">
        <f t="shared" si="139"/>
        <v>75.625</v>
      </c>
      <c r="AK268" s="210">
        <f t="shared" si="140"/>
        <v>-0.55340178885881319</v>
      </c>
      <c r="AN268" s="187">
        <f t="shared" si="141"/>
        <v>5524</v>
      </c>
      <c r="AO268" s="179">
        <f t="shared" si="142"/>
        <v>72.900000000000006</v>
      </c>
      <c r="AQ268" s="210">
        <f t="shared" si="143"/>
        <v>-0.42177555315761039</v>
      </c>
      <c r="AT268" s="187">
        <f t="shared" si="144"/>
        <v>5521</v>
      </c>
      <c r="AU268" s="179">
        <f t="shared" si="145"/>
        <v>71.289000000000001</v>
      </c>
      <c r="AW268" s="210">
        <f t="shared" si="146"/>
        <v>-0.30547681966783696</v>
      </c>
      <c r="AZ268" s="187">
        <f t="shared" si="147"/>
        <v>5519</v>
      </c>
      <c r="BA268" s="179">
        <f t="shared" si="148"/>
        <v>70.224999999999994</v>
      </c>
      <c r="BC268" s="210">
        <f t="shared" si="149"/>
        <v>-0.20130533405678452</v>
      </c>
      <c r="BF268" s="187">
        <f t="shared" si="150"/>
        <v>5517</v>
      </c>
      <c r="BG268" s="179">
        <f t="shared" si="151"/>
        <v>69.168999999999997</v>
      </c>
      <c r="BI268" s="210">
        <f t="shared" si="152"/>
        <v>-0.10696904969919846</v>
      </c>
      <c r="BL268" s="187">
        <f t="shared" si="153"/>
        <v>5515</v>
      </c>
      <c r="BM268" s="179">
        <f t="shared" si="154"/>
        <v>68.120999999999995</v>
      </c>
    </row>
    <row r="269" spans="1:65" ht="15" customHeight="1">
      <c r="A269" s="21">
        <f t="shared" si="123"/>
        <v>2008</v>
      </c>
      <c r="B269" s="176">
        <f t="shared" si="123"/>
        <v>5103</v>
      </c>
      <c r="C269" s="209">
        <f t="shared" si="124"/>
        <v>-4.1205829361654144E-2</v>
      </c>
      <c r="D269" s="22">
        <v>15</v>
      </c>
      <c r="E269" s="347" t="s">
        <v>11</v>
      </c>
      <c r="F269" s="348"/>
      <c r="G269" s="349">
        <f>SUM(J265:J274)/10</f>
        <v>6.3954941712401778</v>
      </c>
      <c r="H269" s="350"/>
      <c r="I269" s="179">
        <f t="shared" si="125"/>
        <v>5470</v>
      </c>
      <c r="J269" s="180">
        <f t="shared" si="126"/>
        <v>7.1918479325886731</v>
      </c>
      <c r="K269" s="179">
        <f t="shared" si="127"/>
        <v>134.68899999999999</v>
      </c>
      <c r="M269" s="210">
        <f t="shared" si="128"/>
        <v>-1.3853150250314317</v>
      </c>
      <c r="P269" s="187">
        <f t="shared" si="129"/>
        <v>5471</v>
      </c>
      <c r="Q269" s="179">
        <f t="shared" si="130"/>
        <v>135.42400000000001</v>
      </c>
      <c r="S269" s="210">
        <f t="shared" si="131"/>
        <v>-0.9895549111289571</v>
      </c>
      <c r="V269" s="187">
        <f t="shared" si="132"/>
        <v>5494</v>
      </c>
      <c r="W269" s="179">
        <f t="shared" si="133"/>
        <v>152.881</v>
      </c>
      <c r="Y269" s="210">
        <f t="shared" si="134"/>
        <v>-0.78739971880613446</v>
      </c>
      <c r="AB269" s="187">
        <f t="shared" si="135"/>
        <v>5486</v>
      </c>
      <c r="AC269" s="179">
        <f t="shared" si="136"/>
        <v>146.68899999999999</v>
      </c>
      <c r="AE269" s="210">
        <f t="shared" si="137"/>
        <v>-0.61931919496869781</v>
      </c>
      <c r="AH269" s="187">
        <f t="shared" si="138"/>
        <v>5481</v>
      </c>
      <c r="AI269" s="179">
        <f t="shared" si="139"/>
        <v>142.88399999999999</v>
      </c>
      <c r="AK269" s="210">
        <f t="shared" si="140"/>
        <v>-0.47546629830923293</v>
      </c>
      <c r="AN269" s="187">
        <f t="shared" si="141"/>
        <v>5478</v>
      </c>
      <c r="AO269" s="179">
        <f t="shared" si="142"/>
        <v>140.625</v>
      </c>
      <c r="AQ269" s="210">
        <f t="shared" si="143"/>
        <v>-0.34972843736834752</v>
      </c>
      <c r="AT269" s="187">
        <f t="shared" si="144"/>
        <v>5475</v>
      </c>
      <c r="AU269" s="179">
        <f t="shared" si="145"/>
        <v>138.38399999999999</v>
      </c>
      <c r="AW269" s="210">
        <f t="shared" si="146"/>
        <v>-0.23804931073137409</v>
      </c>
      <c r="AZ269" s="187">
        <f t="shared" si="147"/>
        <v>5473</v>
      </c>
      <c r="BA269" s="179">
        <f t="shared" si="148"/>
        <v>136.9</v>
      </c>
      <c r="BC269" s="210">
        <f t="shared" si="149"/>
        <v>-0.13759889055327493</v>
      </c>
      <c r="BF269" s="187">
        <f t="shared" si="150"/>
        <v>5471</v>
      </c>
      <c r="BG269" s="179">
        <f t="shared" si="151"/>
        <v>135.42400000000001</v>
      </c>
      <c r="BI269" s="210">
        <f t="shared" si="152"/>
        <v>-4.6324071674238403E-2</v>
      </c>
      <c r="BL269" s="187">
        <f t="shared" si="153"/>
        <v>5470</v>
      </c>
      <c r="BM269" s="179">
        <f t="shared" si="154"/>
        <v>134.68899999999999</v>
      </c>
    </row>
    <row r="270" spans="1:65" ht="15" customHeight="1">
      <c r="A270" s="21">
        <f t="shared" si="123"/>
        <v>2009</v>
      </c>
      <c r="B270" s="176">
        <f t="shared" si="123"/>
        <v>5000</v>
      </c>
      <c r="C270" s="209">
        <f t="shared" si="124"/>
        <v>0</v>
      </c>
      <c r="D270" s="22">
        <v>16</v>
      </c>
      <c r="G270" s="27"/>
      <c r="H270" s="77"/>
      <c r="I270" s="179">
        <f t="shared" si="125"/>
        <v>5425</v>
      </c>
      <c r="J270" s="180">
        <f t="shared" si="126"/>
        <v>8.5</v>
      </c>
      <c r="K270" s="179">
        <f t="shared" si="127"/>
        <v>180.625</v>
      </c>
      <c r="M270" s="210">
        <f t="shared" si="128"/>
        <v>-1.287354413264987</v>
      </c>
      <c r="P270" s="187">
        <f t="shared" si="129"/>
        <v>5317</v>
      </c>
      <c r="Q270" s="179">
        <f t="shared" si="130"/>
        <v>100.489</v>
      </c>
      <c r="S270" s="210">
        <f t="shared" si="131"/>
        <v>-0.91629073187415533</v>
      </c>
      <c r="V270" s="187">
        <f t="shared" si="132"/>
        <v>5440</v>
      </c>
      <c r="W270" s="179">
        <f t="shared" si="133"/>
        <v>193.6</v>
      </c>
      <c r="Y270" s="210">
        <f t="shared" si="134"/>
        <v>-0.7236063880446536</v>
      </c>
      <c r="AB270" s="187">
        <f t="shared" si="135"/>
        <v>5436</v>
      </c>
      <c r="AC270" s="179">
        <f t="shared" si="136"/>
        <v>190.096</v>
      </c>
      <c r="AE270" s="210">
        <f t="shared" si="137"/>
        <v>-0.56211891815354109</v>
      </c>
      <c r="AH270" s="187">
        <f t="shared" si="138"/>
        <v>5433</v>
      </c>
      <c r="AI270" s="179">
        <f t="shared" si="139"/>
        <v>187.489</v>
      </c>
      <c r="AK270" s="210">
        <f t="shared" si="140"/>
        <v>-0.42312004334688508</v>
      </c>
      <c r="AN270" s="187">
        <f t="shared" si="141"/>
        <v>5431</v>
      </c>
      <c r="AO270" s="179">
        <f t="shared" si="142"/>
        <v>185.761</v>
      </c>
      <c r="AQ270" s="210">
        <f t="shared" si="143"/>
        <v>-0.30110509278392161</v>
      </c>
      <c r="AT270" s="187">
        <f t="shared" si="144"/>
        <v>5429</v>
      </c>
      <c r="AU270" s="179">
        <f t="shared" si="145"/>
        <v>184.041</v>
      </c>
      <c r="AW270" s="210">
        <f t="shared" si="146"/>
        <v>-0.19237189264745613</v>
      </c>
      <c r="AZ270" s="187">
        <f t="shared" si="147"/>
        <v>5427</v>
      </c>
      <c r="BA270" s="179">
        <f t="shared" si="148"/>
        <v>182.32900000000001</v>
      </c>
      <c r="BC270" s="210">
        <f t="shared" si="149"/>
        <v>-9.4310679471241415E-2</v>
      </c>
      <c r="BF270" s="187">
        <f t="shared" si="150"/>
        <v>5426</v>
      </c>
      <c r="BG270" s="179">
        <f t="shared" si="151"/>
        <v>181.476</v>
      </c>
      <c r="BI270" s="210">
        <f t="shared" si="152"/>
        <v>-5.0125418235441753E-3</v>
      </c>
      <c r="BL270" s="187">
        <f t="shared" si="153"/>
        <v>5425</v>
      </c>
      <c r="BM270" s="179">
        <f t="shared" si="154"/>
        <v>180.625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4933</v>
      </c>
      <c r="C271" s="209">
        <f t="shared" si="124"/>
        <v>2.6801604242171487E-2</v>
      </c>
      <c r="D271" s="22">
        <v>17</v>
      </c>
      <c r="H271" s="77"/>
      <c r="I271" s="179">
        <f t="shared" si="125"/>
        <v>5380</v>
      </c>
      <c r="J271" s="180">
        <f t="shared" si="126"/>
        <v>9.0614230691262918</v>
      </c>
      <c r="K271" s="179">
        <f t="shared" si="127"/>
        <v>199.809</v>
      </c>
      <c r="M271" s="210">
        <f t="shared" si="128"/>
        <v>-1.2264548746022546</v>
      </c>
      <c r="P271" s="187">
        <f t="shared" si="129"/>
        <v>5142</v>
      </c>
      <c r="Q271" s="179">
        <f t="shared" si="130"/>
        <v>43.680999999999997</v>
      </c>
      <c r="S271" s="210">
        <f t="shared" si="131"/>
        <v>-0.86984904155197029</v>
      </c>
      <c r="V271" s="187">
        <f t="shared" si="132"/>
        <v>5385</v>
      </c>
      <c r="W271" s="179">
        <f t="shared" si="133"/>
        <v>204.304</v>
      </c>
      <c r="Y271" s="210">
        <f t="shared" si="134"/>
        <v>-0.68286172132639444</v>
      </c>
      <c r="AB271" s="187">
        <f t="shared" si="135"/>
        <v>5385</v>
      </c>
      <c r="AC271" s="179">
        <f t="shared" si="136"/>
        <v>204.304</v>
      </c>
      <c r="AE271" s="210">
        <f t="shared" si="137"/>
        <v>-0.52539163136601685</v>
      </c>
      <c r="AH271" s="187">
        <f t="shared" si="138"/>
        <v>5384</v>
      </c>
      <c r="AI271" s="179">
        <f t="shared" si="139"/>
        <v>203.40100000000001</v>
      </c>
      <c r="AK271" s="210">
        <f t="shared" si="140"/>
        <v>-0.38937789207839935</v>
      </c>
      <c r="AN271" s="187">
        <f t="shared" si="141"/>
        <v>5383</v>
      </c>
      <c r="AO271" s="179">
        <f t="shared" si="142"/>
        <v>202.5</v>
      </c>
      <c r="AQ271" s="210">
        <f t="shared" si="143"/>
        <v>-0.26966839354169708</v>
      </c>
      <c r="AT271" s="187">
        <f t="shared" si="144"/>
        <v>5382</v>
      </c>
      <c r="AU271" s="179">
        <f t="shared" si="145"/>
        <v>201.601</v>
      </c>
      <c r="AW271" s="210">
        <f t="shared" si="146"/>
        <v>-0.16276937523286014</v>
      </c>
      <c r="AZ271" s="187">
        <f t="shared" si="147"/>
        <v>5381</v>
      </c>
      <c r="BA271" s="179">
        <f t="shared" si="148"/>
        <v>200.70400000000001</v>
      </c>
      <c r="BC271" s="210">
        <f t="shared" si="149"/>
        <v>-6.6202178726749383E-2</v>
      </c>
      <c r="BF271" s="187">
        <f t="shared" si="150"/>
        <v>5381</v>
      </c>
      <c r="BG271" s="179">
        <f t="shared" si="151"/>
        <v>200.70400000000001</v>
      </c>
      <c r="BI271" s="210">
        <f t="shared" si="152"/>
        <v>2.1855506514126988E-2</v>
      </c>
      <c r="BL271" s="187">
        <f t="shared" si="153"/>
        <v>5380</v>
      </c>
      <c r="BM271" s="179">
        <f t="shared" si="154"/>
        <v>199.809</v>
      </c>
    </row>
    <row r="272" spans="1:65" ht="15" customHeight="1">
      <c r="A272" s="21">
        <f t="shared" si="155"/>
        <v>2011</v>
      </c>
      <c r="B272" s="176">
        <f t="shared" si="155"/>
        <v>5831</v>
      </c>
      <c r="C272" s="209">
        <f t="shared" si="124"/>
        <v>-0.33551231334135895</v>
      </c>
      <c r="D272" s="22">
        <v>18</v>
      </c>
      <c r="E272" s="52"/>
      <c r="F272" s="27"/>
      <c r="G272" s="27"/>
      <c r="H272" s="77"/>
      <c r="I272" s="179">
        <f t="shared" si="125"/>
        <v>5335</v>
      </c>
      <c r="J272" s="180">
        <f t="shared" si="126"/>
        <v>8.5062596467158293</v>
      </c>
      <c r="K272" s="179">
        <f t="shared" si="127"/>
        <v>246.01599999999999</v>
      </c>
      <c r="M272" s="210">
        <f t="shared" si="128"/>
        <v>-2.3628453497126256</v>
      </c>
      <c r="N272" s="52"/>
      <c r="O272" s="27"/>
      <c r="P272" s="187">
        <f t="shared" si="129"/>
        <v>4945</v>
      </c>
      <c r="Q272" s="179">
        <f t="shared" si="130"/>
        <v>784.99599999999998</v>
      </c>
      <c r="S272" s="210">
        <f t="shared" si="131"/>
        <v>-1.6070398297500881</v>
      </c>
      <c r="T272" s="52"/>
      <c r="U272" s="27"/>
      <c r="V272" s="187">
        <f t="shared" si="132"/>
        <v>5328</v>
      </c>
      <c r="W272" s="179">
        <f t="shared" si="133"/>
        <v>253.00899999999999</v>
      </c>
      <c r="Y272" s="210">
        <f t="shared" si="134"/>
        <v>-1.2969419318719959</v>
      </c>
      <c r="Z272" s="52"/>
      <c r="AA272" s="27"/>
      <c r="AB272" s="187">
        <f t="shared" si="135"/>
        <v>5334</v>
      </c>
      <c r="AC272" s="179">
        <f t="shared" si="136"/>
        <v>247.00899999999999</v>
      </c>
      <c r="AE272" s="210">
        <f t="shared" si="137"/>
        <v>-1.0605861729093187</v>
      </c>
      <c r="AF272" s="52"/>
      <c r="AG272" s="27"/>
      <c r="AH272" s="187">
        <f t="shared" si="138"/>
        <v>5335</v>
      </c>
      <c r="AI272" s="179">
        <f t="shared" si="139"/>
        <v>246.01599999999999</v>
      </c>
      <c r="AK272" s="210">
        <f t="shared" si="140"/>
        <v>-0.86955247093067012</v>
      </c>
      <c r="AL272" s="52"/>
      <c r="AM272" s="27"/>
      <c r="AN272" s="187">
        <f t="shared" si="141"/>
        <v>5335</v>
      </c>
      <c r="AO272" s="179">
        <f t="shared" si="142"/>
        <v>246.01599999999999</v>
      </c>
      <c r="AQ272" s="210">
        <f t="shared" si="143"/>
        <v>-0.7092249752407912</v>
      </c>
      <c r="AR272" s="52"/>
      <c r="AS272" s="27"/>
      <c r="AT272" s="187">
        <f t="shared" si="144"/>
        <v>5335</v>
      </c>
      <c r="AU272" s="179">
        <f t="shared" si="145"/>
        <v>246.01599999999999</v>
      </c>
      <c r="AW272" s="210">
        <f t="shared" si="146"/>
        <v>-0.57108588048457032</v>
      </c>
      <c r="AX272" s="52"/>
      <c r="AY272" s="27"/>
      <c r="AZ272" s="187">
        <f t="shared" si="147"/>
        <v>5335</v>
      </c>
      <c r="BA272" s="179">
        <f t="shared" si="148"/>
        <v>246.01599999999999</v>
      </c>
      <c r="BC272" s="210">
        <f t="shared" si="149"/>
        <v>-0.4497336972970859</v>
      </c>
      <c r="BD272" s="52"/>
      <c r="BE272" s="27"/>
      <c r="BF272" s="187">
        <f t="shared" si="150"/>
        <v>5335</v>
      </c>
      <c r="BG272" s="179">
        <f t="shared" si="151"/>
        <v>246.01599999999999</v>
      </c>
      <c r="BI272" s="210">
        <f t="shared" si="152"/>
        <v>-0.34152700728283697</v>
      </c>
      <c r="BJ272" s="52"/>
      <c r="BK272" s="27"/>
      <c r="BL272" s="187">
        <f t="shared" si="153"/>
        <v>5335</v>
      </c>
      <c r="BM272" s="179">
        <f t="shared" si="154"/>
        <v>246.01599999999999</v>
      </c>
    </row>
    <row r="273" spans="1:70" s="27" customFormat="1" ht="15" customHeight="1">
      <c r="A273" s="21">
        <f t="shared" si="155"/>
        <v>2012</v>
      </c>
      <c r="B273" s="176">
        <f t="shared" si="155"/>
        <v>5642</v>
      </c>
      <c r="C273" s="209">
        <f t="shared" si="124"/>
        <v>-0.25822537605737644</v>
      </c>
      <c r="D273" s="22">
        <v>19</v>
      </c>
      <c r="E273" s="52"/>
      <c r="H273" s="34"/>
      <c r="I273" s="179">
        <f t="shared" si="125"/>
        <v>5290</v>
      </c>
      <c r="J273" s="180">
        <f t="shared" si="126"/>
        <v>6.2389223679546264</v>
      </c>
      <c r="K273" s="179">
        <f t="shared" si="127"/>
        <v>123.904</v>
      </c>
      <c r="M273" s="210">
        <f t="shared" si="128"/>
        <v>-2.0340500669614681</v>
      </c>
      <c r="N273" s="52"/>
      <c r="P273" s="187">
        <f t="shared" si="129"/>
        <v>4728</v>
      </c>
      <c r="Q273" s="179">
        <f t="shared" si="130"/>
        <v>835.39599999999996</v>
      </c>
      <c r="S273" s="210">
        <f t="shared" si="131"/>
        <v>-1.4242255834433004</v>
      </c>
      <c r="T273" s="52"/>
      <c r="V273" s="187">
        <f t="shared" si="132"/>
        <v>5271</v>
      </c>
      <c r="W273" s="179">
        <f t="shared" si="133"/>
        <v>137.64099999999999</v>
      </c>
      <c r="Y273" s="210">
        <f t="shared" si="134"/>
        <v>-1.1519412736988008</v>
      </c>
      <c r="Z273" s="52"/>
      <c r="AB273" s="187">
        <f t="shared" si="135"/>
        <v>5281</v>
      </c>
      <c r="AC273" s="179">
        <f t="shared" si="136"/>
        <v>130.321</v>
      </c>
      <c r="AE273" s="210">
        <f t="shared" si="137"/>
        <v>-0.93815148416495564</v>
      </c>
      <c r="AF273" s="52"/>
      <c r="AH273" s="187">
        <f t="shared" si="138"/>
        <v>5285</v>
      </c>
      <c r="AI273" s="179">
        <f t="shared" si="139"/>
        <v>127.449</v>
      </c>
      <c r="AK273" s="210">
        <f t="shared" si="140"/>
        <v>-0.76211473206563229</v>
      </c>
      <c r="AL273" s="52"/>
      <c r="AN273" s="187">
        <f t="shared" si="141"/>
        <v>5287</v>
      </c>
      <c r="AO273" s="179">
        <f t="shared" si="142"/>
        <v>126.02500000000001</v>
      </c>
      <c r="AQ273" s="210">
        <f t="shared" si="143"/>
        <v>-0.61247750507293386</v>
      </c>
      <c r="AR273" s="52"/>
      <c r="AT273" s="187">
        <f t="shared" si="144"/>
        <v>5288</v>
      </c>
      <c r="AU273" s="179">
        <f t="shared" si="145"/>
        <v>125.316</v>
      </c>
      <c r="AW273" s="210">
        <f t="shared" si="146"/>
        <v>-0.4823446211959404</v>
      </c>
      <c r="AX273" s="52"/>
      <c r="AZ273" s="187">
        <f t="shared" si="147"/>
        <v>5289</v>
      </c>
      <c r="BA273" s="179">
        <f t="shared" si="148"/>
        <v>124.60899999999999</v>
      </c>
      <c r="BC273" s="210">
        <f t="shared" si="149"/>
        <v>-0.36721287839926831</v>
      </c>
      <c r="BD273" s="52"/>
      <c r="BF273" s="187">
        <f t="shared" si="150"/>
        <v>5290</v>
      </c>
      <c r="BG273" s="179">
        <f t="shared" si="151"/>
        <v>123.904</v>
      </c>
      <c r="BI273" s="210">
        <f t="shared" si="152"/>
        <v>-0.2639784698220321</v>
      </c>
      <c r="BJ273" s="52"/>
      <c r="BL273" s="187">
        <f t="shared" si="153"/>
        <v>5290</v>
      </c>
      <c r="BM273" s="179">
        <f t="shared" si="154"/>
        <v>123.904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5431</v>
      </c>
      <c r="C274" s="212">
        <f t="shared" si="124"/>
        <v>-0.17282891647157381</v>
      </c>
      <c r="D274" s="31">
        <v>20</v>
      </c>
      <c r="E274" s="53"/>
      <c r="F274" s="32"/>
      <c r="G274" s="32"/>
      <c r="H274" s="80"/>
      <c r="I274" s="185">
        <f t="shared" si="125"/>
        <v>5245</v>
      </c>
      <c r="J274" s="186">
        <f t="shared" si="126"/>
        <v>3.4247836494199961</v>
      </c>
      <c r="K274" s="185">
        <f t="shared" si="127"/>
        <v>34.595999999999997</v>
      </c>
      <c r="M274" s="213">
        <f t="shared" si="128"/>
        <v>-1.7444697594249172</v>
      </c>
      <c r="N274" s="53"/>
      <c r="O274" s="32"/>
      <c r="P274" s="207">
        <f t="shared" si="129"/>
        <v>4491</v>
      </c>
      <c r="Q274" s="185">
        <f t="shared" si="130"/>
        <v>883.6</v>
      </c>
      <c r="S274" s="213">
        <f t="shared" si="131"/>
        <v>-1.2416848053018124</v>
      </c>
      <c r="T274" s="53"/>
      <c r="U274" s="32"/>
      <c r="V274" s="207">
        <f t="shared" si="132"/>
        <v>5211</v>
      </c>
      <c r="W274" s="185">
        <f t="shared" si="133"/>
        <v>48.4</v>
      </c>
      <c r="Y274" s="213">
        <f t="shared" si="134"/>
        <v>-1.0019806075130617</v>
      </c>
      <c r="Z274" s="53"/>
      <c r="AA274" s="32"/>
      <c r="AB274" s="207">
        <f t="shared" si="135"/>
        <v>5228</v>
      </c>
      <c r="AC274" s="185">
        <f t="shared" si="136"/>
        <v>41.209000000000003</v>
      </c>
      <c r="AE274" s="213">
        <f t="shared" si="137"/>
        <v>-0.80876904742481792</v>
      </c>
      <c r="AF274" s="53"/>
      <c r="AG274" s="32"/>
      <c r="AH274" s="207">
        <f t="shared" si="138"/>
        <v>5235</v>
      </c>
      <c r="AI274" s="185">
        <f t="shared" si="139"/>
        <v>38.415999999999997</v>
      </c>
      <c r="AK274" s="213">
        <f t="shared" si="140"/>
        <v>-0.64691176711171361</v>
      </c>
      <c r="AL274" s="53"/>
      <c r="AM274" s="32"/>
      <c r="AN274" s="207">
        <f t="shared" si="141"/>
        <v>5239</v>
      </c>
      <c r="AO274" s="185">
        <f t="shared" si="142"/>
        <v>36.863999999999997</v>
      </c>
      <c r="AQ274" s="213">
        <f t="shared" si="143"/>
        <v>-0.50763915131063475</v>
      </c>
      <c r="AR274" s="53"/>
      <c r="AS274" s="32"/>
      <c r="AT274" s="207">
        <f t="shared" si="144"/>
        <v>5241</v>
      </c>
      <c r="AU274" s="185">
        <f t="shared" si="145"/>
        <v>36.1</v>
      </c>
      <c r="AW274" s="213">
        <f t="shared" si="146"/>
        <v>-0.38541339727565993</v>
      </c>
      <c r="AX274" s="53"/>
      <c r="AY274" s="32"/>
      <c r="AZ274" s="207">
        <f t="shared" si="147"/>
        <v>5243</v>
      </c>
      <c r="BA274" s="185">
        <f t="shared" si="148"/>
        <v>35.344000000000001</v>
      </c>
      <c r="BC274" s="213">
        <f t="shared" si="149"/>
        <v>-0.27651286359876465</v>
      </c>
      <c r="BD274" s="53"/>
      <c r="BE274" s="32"/>
      <c r="BF274" s="207">
        <f t="shared" si="150"/>
        <v>5244</v>
      </c>
      <c r="BG274" s="185">
        <f t="shared" si="151"/>
        <v>34.969000000000001</v>
      </c>
      <c r="BI274" s="213">
        <f t="shared" si="152"/>
        <v>-0.17831559763385799</v>
      </c>
      <c r="BJ274" s="53"/>
      <c r="BK274" s="32"/>
      <c r="BL274" s="207">
        <f t="shared" si="153"/>
        <v>5245</v>
      </c>
      <c r="BM274" s="185">
        <f t="shared" si="154"/>
        <v>34.595999999999997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5199</v>
      </c>
      <c r="C275" s="54"/>
      <c r="D275" s="22">
        <v>21</v>
      </c>
      <c r="E275" s="55"/>
      <c r="F275" s="82"/>
      <c r="G275" s="27"/>
      <c r="H275" s="34"/>
      <c r="I275" s="179">
        <f t="shared" si="125"/>
        <v>5199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5154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5154</v>
      </c>
      <c r="J276" s="187"/>
      <c r="K276" s="187"/>
      <c r="M276" s="200" t="str">
        <f>E258</f>
        <v>max(y) =</v>
      </c>
      <c r="N276" s="200">
        <f>F258</f>
        <v>6379</v>
      </c>
      <c r="O276" s="200"/>
      <c r="P276" s="200"/>
      <c r="Q276" s="200"/>
      <c r="R276" s="200"/>
      <c r="S276" s="200" t="str">
        <f>M276</f>
        <v>max(y) =</v>
      </c>
      <c r="T276" s="200">
        <f>N276</f>
        <v>6379</v>
      </c>
      <c r="U276" s="200"/>
      <c r="V276" s="200"/>
      <c r="W276" s="200"/>
      <c r="X276" s="200"/>
      <c r="Y276" s="200" t="str">
        <f>S276</f>
        <v>max(y) =</v>
      </c>
      <c r="Z276" s="200">
        <f>T276</f>
        <v>6379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6379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6379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6379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6379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6379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6379</v>
      </c>
    </row>
    <row r="277" spans="1:70" ht="15" customHeight="1" thickTop="1">
      <c r="A277" s="21">
        <f t="shared" si="155"/>
        <v>2016</v>
      </c>
      <c r="B277" s="176">
        <f t="shared" si="156"/>
        <v>5109</v>
      </c>
      <c r="C277" s="54"/>
      <c r="D277" s="22">
        <v>23</v>
      </c>
      <c r="E277" s="200">
        <f>O257</f>
        <v>6380</v>
      </c>
      <c r="F277" s="203">
        <f>O265</f>
        <v>0.2518860337816351</v>
      </c>
      <c r="G277" s="345">
        <f>O266</f>
        <v>4909.7820000000011</v>
      </c>
      <c r="H277" s="346"/>
      <c r="I277" s="179">
        <f t="shared" si="125"/>
        <v>5109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5064</v>
      </c>
      <c r="C278" s="54"/>
      <c r="D278" s="22">
        <v>24</v>
      </c>
      <c r="E278" s="200">
        <f>U257</f>
        <v>7000</v>
      </c>
      <c r="F278" s="203">
        <f>U265</f>
        <v>0.3685850851129342</v>
      </c>
      <c r="G278" s="345">
        <f>U266</f>
        <v>2108.6590000000001</v>
      </c>
      <c r="H278" s="346"/>
      <c r="I278" s="179">
        <f t="shared" si="125"/>
        <v>5064</v>
      </c>
      <c r="J278" s="187"/>
      <c r="K278" s="187"/>
      <c r="M278" s="200" t="s">
        <v>60</v>
      </c>
      <c r="N278" s="214">
        <v>425</v>
      </c>
      <c r="O278" s="200"/>
      <c r="P278" s="200"/>
      <c r="Q278" s="200"/>
      <c r="R278" s="200"/>
      <c r="S278" s="200" t="s">
        <v>60</v>
      </c>
      <c r="T278" s="200">
        <f>N278</f>
        <v>425</v>
      </c>
      <c r="U278" s="200"/>
      <c r="V278" s="200"/>
      <c r="W278" s="200"/>
      <c r="X278" s="200"/>
      <c r="Y278" s="200" t="s">
        <v>60</v>
      </c>
      <c r="Z278" s="200">
        <f>T278</f>
        <v>425</v>
      </c>
      <c r="AA278" s="200"/>
      <c r="AB278" s="200"/>
      <c r="AC278" s="200"/>
      <c r="AD278" s="200"/>
      <c r="AE278" s="200" t="s">
        <v>60</v>
      </c>
      <c r="AF278" s="200">
        <f>Z278</f>
        <v>425</v>
      </c>
      <c r="AG278" s="200"/>
      <c r="AH278" s="200"/>
      <c r="AI278" s="200"/>
      <c r="AJ278" s="200"/>
      <c r="AK278" s="200" t="s">
        <v>60</v>
      </c>
      <c r="AL278" s="200">
        <f>AF278</f>
        <v>425</v>
      </c>
      <c r="AM278" s="200"/>
      <c r="AN278" s="200"/>
      <c r="AO278" s="200"/>
      <c r="AP278" s="200"/>
      <c r="AQ278" s="200" t="s">
        <v>60</v>
      </c>
      <c r="AR278" s="200">
        <f>AL278</f>
        <v>425</v>
      </c>
      <c r="AS278" s="200"/>
      <c r="AT278" s="200"/>
      <c r="AU278" s="200"/>
      <c r="AV278" s="200"/>
      <c r="AW278" s="200" t="s">
        <v>60</v>
      </c>
      <c r="AX278" s="200">
        <f>AR278</f>
        <v>425</v>
      </c>
      <c r="AY278" s="200"/>
      <c r="AZ278" s="200"/>
      <c r="BA278" s="200"/>
      <c r="BB278" s="200"/>
      <c r="BC278" s="200" t="s">
        <v>60</v>
      </c>
      <c r="BD278" s="200">
        <f>AX278</f>
        <v>425</v>
      </c>
      <c r="BE278" s="200"/>
      <c r="BF278" s="200"/>
      <c r="BG278" s="200"/>
      <c r="BH278" s="200"/>
      <c r="BI278" s="200" t="s">
        <v>60</v>
      </c>
      <c r="BJ278" s="200">
        <f>BD278</f>
        <v>425</v>
      </c>
    </row>
    <row r="279" spans="1:70" ht="15" customHeight="1">
      <c r="A279" s="21">
        <f t="shared" si="155"/>
        <v>2018</v>
      </c>
      <c r="B279" s="176">
        <f t="shared" si="156"/>
        <v>5018</v>
      </c>
      <c r="C279" s="54"/>
      <c r="D279" s="22">
        <v>25</v>
      </c>
      <c r="E279" s="200">
        <f>AA257</f>
        <v>7425</v>
      </c>
      <c r="F279" s="203">
        <f>AA265</f>
        <v>0.37815705965734564</v>
      </c>
      <c r="G279" s="345">
        <f>AA266</f>
        <v>2057.2110000000002</v>
      </c>
      <c r="H279" s="346"/>
      <c r="I279" s="179">
        <f t="shared" si="125"/>
        <v>5018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4973</v>
      </c>
      <c r="C280" s="54"/>
      <c r="D280" s="22">
        <v>26</v>
      </c>
      <c r="E280" s="200">
        <f>AG257</f>
        <v>7850</v>
      </c>
      <c r="F280" s="203">
        <f>AG265</f>
        <v>0.38289559078100777</v>
      </c>
      <c r="G280" s="345">
        <f>AG266</f>
        <v>2035.1130000000001</v>
      </c>
      <c r="H280" s="346"/>
      <c r="I280" s="179">
        <f t="shared" si="125"/>
        <v>4973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4928</v>
      </c>
      <c r="C281" s="54"/>
      <c r="D281" s="22">
        <v>27</v>
      </c>
      <c r="E281" s="200">
        <f>AM257</f>
        <v>8275</v>
      </c>
      <c r="F281" s="203">
        <f>AM265</f>
        <v>0.38602713122358007</v>
      </c>
      <c r="G281" s="345">
        <f>AM266</f>
        <v>2021.8720000000001</v>
      </c>
      <c r="H281" s="346"/>
      <c r="I281" s="179">
        <f t="shared" si="125"/>
        <v>4928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4882</v>
      </c>
      <c r="C282" s="54"/>
      <c r="D282" s="22">
        <v>28</v>
      </c>
      <c r="E282" s="200">
        <f>AS257</f>
        <v>8700</v>
      </c>
      <c r="F282" s="203">
        <f>AS265</f>
        <v>0.38800961295297015</v>
      </c>
      <c r="G282" s="345">
        <f>AS266</f>
        <v>2013.9110000000003</v>
      </c>
      <c r="H282" s="346"/>
      <c r="I282" s="179">
        <f t="shared" si="125"/>
        <v>4882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4837</v>
      </c>
      <c r="C283" s="54"/>
      <c r="D283" s="22">
        <v>29</v>
      </c>
      <c r="E283" s="200">
        <f>AY257</f>
        <v>9125</v>
      </c>
      <c r="F283" s="203">
        <f>AY265</f>
        <v>0.39014997542012964</v>
      </c>
      <c r="G283" s="345">
        <f>AY266</f>
        <v>2006.0050000000001</v>
      </c>
      <c r="H283" s="346"/>
      <c r="I283" s="179">
        <f t="shared" si="125"/>
        <v>4837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4792</v>
      </c>
      <c r="C284" s="54"/>
      <c r="D284" s="22">
        <v>30</v>
      </c>
      <c r="E284" s="200">
        <f>BE257</f>
        <v>9550</v>
      </c>
      <c r="F284" s="203">
        <f>BE265</f>
        <v>0.39144612203169876</v>
      </c>
      <c r="G284" s="345">
        <f>BE266</f>
        <v>2001.3279999999997</v>
      </c>
      <c r="H284" s="346"/>
      <c r="I284" s="179">
        <f t="shared" si="125"/>
        <v>4792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4746</v>
      </c>
      <c r="C285" s="54"/>
      <c r="D285" s="22">
        <v>31</v>
      </c>
      <c r="E285" s="200">
        <f>BK257</f>
        <v>9975</v>
      </c>
      <c r="F285" s="203">
        <f>BK265</f>
        <v>0.39259923389792195</v>
      </c>
      <c r="G285" s="345">
        <f>BK266</f>
        <v>1997.2630000000001</v>
      </c>
      <c r="H285" s="346"/>
      <c r="I285" s="179">
        <f t="shared" si="125"/>
        <v>4746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4701</v>
      </c>
      <c r="C286" s="54"/>
      <c r="D286" s="22">
        <v>32</v>
      </c>
      <c r="E286" s="66"/>
      <c r="F286" s="203"/>
      <c r="G286" s="215"/>
      <c r="H286" s="34"/>
      <c r="I286" s="179">
        <f t="shared" si="125"/>
        <v>4701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4656</v>
      </c>
      <c r="C287" s="54"/>
      <c r="D287" s="22">
        <v>33</v>
      </c>
      <c r="E287" s="66"/>
      <c r="F287" s="203"/>
      <c r="G287" s="215"/>
      <c r="H287" s="34"/>
      <c r="I287" s="179">
        <f t="shared" si="125"/>
        <v>4656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4611</v>
      </c>
      <c r="C288" s="54"/>
      <c r="D288" s="22">
        <v>34</v>
      </c>
      <c r="E288" s="66"/>
      <c r="F288" s="203"/>
      <c r="G288" s="215"/>
      <c r="H288" s="34"/>
      <c r="I288" s="179">
        <f t="shared" si="125"/>
        <v>4611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4566</v>
      </c>
      <c r="C289" s="54"/>
      <c r="D289" s="22">
        <v>35</v>
      </c>
      <c r="E289" s="66"/>
      <c r="F289" s="203"/>
      <c r="G289" s="215"/>
      <c r="H289" s="34"/>
      <c r="I289" s="179">
        <f t="shared" si="125"/>
        <v>4566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4521</v>
      </c>
      <c r="C290" s="54"/>
      <c r="D290" s="22">
        <v>36</v>
      </c>
      <c r="E290" s="66"/>
      <c r="F290" s="203"/>
      <c r="G290" s="215"/>
      <c r="H290" s="34"/>
      <c r="I290" s="179">
        <f t="shared" si="125"/>
        <v>4521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4476</v>
      </c>
      <c r="C291" s="54"/>
      <c r="D291" s="22">
        <v>37</v>
      </c>
      <c r="E291" s="55"/>
      <c r="F291" s="82"/>
      <c r="G291" s="27"/>
      <c r="H291" s="34"/>
      <c r="I291" s="179">
        <f t="shared" si="125"/>
        <v>4476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4431</v>
      </c>
      <c r="C292" s="54"/>
      <c r="D292" s="22">
        <v>38</v>
      </c>
      <c r="E292" s="55"/>
      <c r="F292" s="82"/>
      <c r="G292" s="27"/>
      <c r="H292" s="34"/>
      <c r="I292" s="179">
        <f t="shared" si="125"/>
        <v>4431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4387</v>
      </c>
      <c r="C293" s="54"/>
      <c r="D293" s="22">
        <v>39</v>
      </c>
      <c r="E293" s="55"/>
      <c r="F293" s="82"/>
      <c r="G293" s="27"/>
      <c r="H293" s="34"/>
      <c r="I293" s="179">
        <f t="shared" si="125"/>
        <v>4387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4342</v>
      </c>
      <c r="C294" s="54"/>
      <c r="D294" s="22">
        <v>40</v>
      </c>
      <c r="E294" s="55"/>
      <c r="F294" s="82"/>
      <c r="G294" s="27"/>
      <c r="H294" s="34"/>
      <c r="I294" s="179">
        <f t="shared" si="125"/>
        <v>4342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4298</v>
      </c>
      <c r="C295" s="195"/>
      <c r="D295" s="35">
        <v>41</v>
      </c>
      <c r="E295" s="56"/>
      <c r="F295" s="84"/>
      <c r="G295" s="11"/>
      <c r="H295" s="37"/>
      <c r="I295" s="189">
        <f t="shared" si="125"/>
        <v>4298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4253</v>
      </c>
      <c r="C296" s="195"/>
      <c r="D296" s="35">
        <v>42</v>
      </c>
      <c r="E296" s="56"/>
      <c r="F296" s="84"/>
      <c r="G296" s="11"/>
      <c r="H296" s="37"/>
      <c r="I296" s="189">
        <f t="shared" si="125"/>
        <v>4253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0.38560475904492192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0.21921708544085614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0.35992316322474732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0.36997845819073283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0.37546558678830499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0.37861360879619421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0.38089722723000086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0.38299107637344804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0.38457296753421416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0.38577178818080388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6372</v>
      </c>
      <c r="C300" s="191">
        <f t="shared" ref="C300:C319" si="159">LN($F$302-B300)</f>
        <v>8.1964368112350279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6090</v>
      </c>
      <c r="J300" s="180">
        <f t="shared" ref="J300:J319" si="161">ABS(B300-I300)/B300*100</f>
        <v>4.4256120527306964</v>
      </c>
      <c r="K300" s="179">
        <f t="shared" ref="K300:K319" si="162">(B300-I300)^2/1000</f>
        <v>79.524000000000001</v>
      </c>
      <c r="M300" s="218">
        <f t="shared" ref="M300:M319" si="163">LN(O$302-$B300)</f>
        <v>2.0794415416798357</v>
      </c>
      <c r="N300" s="98" t="s">
        <v>63</v>
      </c>
      <c r="O300" s="57"/>
      <c r="P300" s="187">
        <f t="shared" ref="P300:P319" si="164">ROUND(O$302-O$307*O$308^$D300,$G$1)</f>
        <v>6305</v>
      </c>
      <c r="Q300" s="179">
        <f t="shared" ref="Q300:Q319" si="165">($B300-P300)^2/1000</f>
        <v>4.4889999999999999</v>
      </c>
      <c r="S300" s="218">
        <f t="shared" ref="S300:S319" si="166">LN(U$302-$B300)</f>
        <v>6.4425401664681985</v>
      </c>
      <c r="T300" s="98" t="s">
        <v>63</v>
      </c>
      <c r="U300" s="57"/>
      <c r="V300" s="187">
        <f t="shared" ref="V300:V319" si="167">ROUND(U$302-U$307*U$308^$D300,$G$1)</f>
        <v>6111</v>
      </c>
      <c r="W300" s="179">
        <f t="shared" ref="W300:W319" si="168">($B300-V300)^2/1000</f>
        <v>68.120999999999995</v>
      </c>
      <c r="Y300" s="218">
        <f t="shared" ref="Y300:Y319" si="169">LN(AA$302-$B300)</f>
        <v>6.9593985121339754</v>
      </c>
      <c r="Z300" s="98" t="s">
        <v>63</v>
      </c>
      <c r="AA300" s="57"/>
      <c r="AB300" s="187">
        <f t="shared" ref="AB300:AB319" si="170">ROUND(AA$302-AA$307*AA$308^$D300,$G$1)</f>
        <v>6101</v>
      </c>
      <c r="AC300" s="179">
        <f t="shared" ref="AC300:AC319" si="171">($B300-AB300)^2/1000</f>
        <v>73.441000000000003</v>
      </c>
      <c r="AE300" s="218">
        <f t="shared" ref="AE300:AE319" si="172">LN(AG$302-$B300)</f>
        <v>7.2984451015081468</v>
      </c>
      <c r="AF300" s="98" t="s">
        <v>63</v>
      </c>
      <c r="AG300" s="57"/>
      <c r="AH300" s="187">
        <f t="shared" ref="AH300:AH319" si="173">ROUND(AG$302-AG$307*AG$308^$D300,$G$1)</f>
        <v>6096</v>
      </c>
      <c r="AI300" s="179">
        <f t="shared" ref="AI300:AI319" si="174">($B300-AH300)^2/1000</f>
        <v>76.176000000000002</v>
      </c>
      <c r="AK300" s="218">
        <f t="shared" ref="AK300:AK319" si="175">LN(AM$302-$B300)</f>
        <v>7.5511868672961491</v>
      </c>
      <c r="AL300" s="98" t="s">
        <v>63</v>
      </c>
      <c r="AM300" s="57"/>
      <c r="AN300" s="187">
        <f t="shared" ref="AN300:AN319" si="176">ROUND(AM$302-AM$307*AM$308^$D300,$G$1)</f>
        <v>6094</v>
      </c>
      <c r="AO300" s="179">
        <f t="shared" ref="AO300:AO319" si="177">($B300-AN300)^2/1000</f>
        <v>77.284000000000006</v>
      </c>
      <c r="AQ300" s="218">
        <f t="shared" ref="AQ300:AQ319" si="178">LN(AS$302-$B300)</f>
        <v>7.7527648088513281</v>
      </c>
      <c r="AR300" s="98" t="s">
        <v>63</v>
      </c>
      <c r="AS300" s="57"/>
      <c r="AT300" s="187">
        <f t="shared" ref="AT300:AT319" si="179">ROUND(AS$302-AS$307*AS$308^$D300,$G$1)</f>
        <v>6092</v>
      </c>
      <c r="AU300" s="179">
        <f t="shared" ref="AU300:AU319" si="180">($B300-AT300)^2/1000</f>
        <v>78.400000000000006</v>
      </c>
      <c r="AW300" s="218">
        <f t="shared" ref="AW300:AW319" si="181">LN(AY$302-$B300)</f>
        <v>7.920446505142607</v>
      </c>
      <c r="AX300" s="98" t="s">
        <v>63</v>
      </c>
      <c r="AY300" s="57"/>
      <c r="AZ300" s="187">
        <f t="shared" ref="AZ300:AZ319" si="182">ROUND(AY$302-AY$307*AY$308^$D300,$G$1)</f>
        <v>6091</v>
      </c>
      <c r="BA300" s="179">
        <f t="shared" ref="BA300:BA319" si="183">($B300-AZ300)^2/1000</f>
        <v>78.960999999999999</v>
      </c>
      <c r="BC300" s="218">
        <f t="shared" ref="BC300:BC319" si="184">LN(BE$302-$B300)</f>
        <v>8.0640073470966609</v>
      </c>
      <c r="BD300" s="98" t="s">
        <v>63</v>
      </c>
      <c r="BE300" s="57"/>
      <c r="BF300" s="187">
        <f t="shared" ref="BF300:BF319" si="185">ROUND(BE$302-BE$307*BE$308^$D300,$G$1)</f>
        <v>6090</v>
      </c>
      <c r="BG300" s="179">
        <f t="shared" ref="BG300:BG319" si="186">($B300-BF300)^2/1000</f>
        <v>79.524000000000001</v>
      </c>
      <c r="BI300" s="218">
        <f t="shared" ref="BI300:BI319" si="187">LN(BK$302-$B300)</f>
        <v>8.1895221107480936</v>
      </c>
      <c r="BJ300" s="98" t="s">
        <v>63</v>
      </c>
      <c r="BK300" s="57"/>
      <c r="BL300" s="187">
        <f t="shared" ref="BL300:BL319" si="188">ROUND(BK$302-BK$307*BK$308^$D300,$G$1)</f>
        <v>6090</v>
      </c>
      <c r="BM300" s="179">
        <f t="shared" ref="BM300:BM319" si="189">($B300-BL300)^2/1000</f>
        <v>79.524000000000001</v>
      </c>
    </row>
    <row r="301" spans="1:65" ht="15" customHeight="1">
      <c r="A301" s="21">
        <f t="shared" si="158"/>
        <v>1995</v>
      </c>
      <c r="B301" s="176">
        <f t="shared" si="158"/>
        <v>6379</v>
      </c>
      <c r="C301" s="191">
        <f t="shared" si="159"/>
        <v>8.1945055097656407</v>
      </c>
      <c r="D301" s="22">
        <v>2</v>
      </c>
      <c r="E301" s="40" t="s">
        <v>64</v>
      </c>
      <c r="G301" s="23"/>
      <c r="H301" s="27"/>
      <c r="I301" s="179">
        <f t="shared" si="160"/>
        <v>6049</v>
      </c>
      <c r="J301" s="180">
        <f t="shared" si="161"/>
        <v>5.1732246433610278</v>
      </c>
      <c r="K301" s="179">
        <f t="shared" si="162"/>
        <v>108.9</v>
      </c>
      <c r="M301" s="218">
        <f t="shared" si="163"/>
        <v>0</v>
      </c>
      <c r="N301" s="72" t="s">
        <v>64</v>
      </c>
      <c r="P301" s="187">
        <f t="shared" si="164"/>
        <v>6291</v>
      </c>
      <c r="Q301" s="179">
        <f t="shared" si="165"/>
        <v>7.7439999999999998</v>
      </c>
      <c r="S301" s="218">
        <f t="shared" si="166"/>
        <v>6.4313310819334788</v>
      </c>
      <c r="T301" s="72" t="s">
        <v>64</v>
      </c>
      <c r="V301" s="187">
        <f t="shared" si="167"/>
        <v>6077</v>
      </c>
      <c r="W301" s="179">
        <f t="shared" si="168"/>
        <v>91.203999999999994</v>
      </c>
      <c r="Y301" s="218">
        <f t="shared" si="169"/>
        <v>6.9527286446248686</v>
      </c>
      <c r="Z301" s="72" t="s">
        <v>64</v>
      </c>
      <c r="AB301" s="187">
        <f t="shared" si="170"/>
        <v>6065</v>
      </c>
      <c r="AC301" s="179">
        <f t="shared" si="171"/>
        <v>98.596000000000004</v>
      </c>
      <c r="AE301" s="218">
        <f t="shared" si="172"/>
        <v>7.293697720601438</v>
      </c>
      <c r="AF301" s="72" t="s">
        <v>64</v>
      </c>
      <c r="AH301" s="187">
        <f t="shared" si="173"/>
        <v>6059</v>
      </c>
      <c r="AI301" s="179">
        <f t="shared" si="174"/>
        <v>102.4</v>
      </c>
      <c r="AK301" s="218">
        <f t="shared" si="175"/>
        <v>7.5475016828149668</v>
      </c>
      <c r="AL301" s="72" t="s">
        <v>64</v>
      </c>
      <c r="AN301" s="187">
        <f t="shared" si="176"/>
        <v>6055</v>
      </c>
      <c r="AO301" s="179">
        <f t="shared" si="177"/>
        <v>104.976</v>
      </c>
      <c r="AQ301" s="218">
        <f t="shared" si="178"/>
        <v>7.7497534062744373</v>
      </c>
      <c r="AR301" s="72" t="s">
        <v>64</v>
      </c>
      <c r="AT301" s="187">
        <f t="shared" si="179"/>
        <v>6053</v>
      </c>
      <c r="AU301" s="179">
        <f t="shared" si="180"/>
        <v>106.276</v>
      </c>
      <c r="AW301" s="218">
        <f t="shared" si="181"/>
        <v>7.9179005863279164</v>
      </c>
      <c r="AX301" s="72" t="s">
        <v>64</v>
      </c>
      <c r="AZ301" s="187">
        <f t="shared" si="182"/>
        <v>6051</v>
      </c>
      <c r="BA301" s="179">
        <f t="shared" si="183"/>
        <v>107.584</v>
      </c>
      <c r="BC301" s="218">
        <f t="shared" si="184"/>
        <v>8.0618022745383477</v>
      </c>
      <c r="BD301" s="72" t="s">
        <v>64</v>
      </c>
      <c r="BF301" s="187">
        <f t="shared" si="185"/>
        <v>6050</v>
      </c>
      <c r="BG301" s="179">
        <f t="shared" si="186"/>
        <v>108.241</v>
      </c>
      <c r="BI301" s="218">
        <f t="shared" si="187"/>
        <v>8.1875773955915108</v>
      </c>
      <c r="BJ301" s="72" t="s">
        <v>64</v>
      </c>
      <c r="BL301" s="187">
        <f t="shared" si="188"/>
        <v>6049</v>
      </c>
      <c r="BM301" s="179">
        <f t="shared" si="189"/>
        <v>108.9</v>
      </c>
    </row>
    <row r="302" spans="1:65" ht="15" customHeight="1">
      <c r="A302" s="21">
        <f t="shared" si="158"/>
        <v>1996</v>
      </c>
      <c r="B302" s="176">
        <f t="shared" si="158"/>
        <v>6091</v>
      </c>
      <c r="C302" s="191">
        <f t="shared" si="159"/>
        <v>8.2710368657929543</v>
      </c>
      <c r="D302" s="22">
        <v>3</v>
      </c>
      <c r="E302" s="99" t="s">
        <v>65</v>
      </c>
      <c r="F302" s="243">
        <v>10000</v>
      </c>
      <c r="G302" s="23"/>
      <c r="H302" s="27"/>
      <c r="I302" s="179">
        <f t="shared" si="160"/>
        <v>6008</v>
      </c>
      <c r="J302" s="180">
        <f t="shared" si="161"/>
        <v>1.3626662288622557</v>
      </c>
      <c r="K302" s="179">
        <f t="shared" si="162"/>
        <v>6.8890000000000002</v>
      </c>
      <c r="M302" s="218">
        <f t="shared" si="163"/>
        <v>5.6664266881124323</v>
      </c>
      <c r="N302" s="97" t="s">
        <v>65</v>
      </c>
      <c r="O302" s="201">
        <f>ROUNDDOWN(O258,0)+1</f>
        <v>6380</v>
      </c>
      <c r="P302" s="187">
        <f t="shared" si="164"/>
        <v>6273</v>
      </c>
      <c r="Q302" s="179">
        <f t="shared" si="165"/>
        <v>33.124000000000002</v>
      </c>
      <c r="S302" s="218">
        <f t="shared" si="166"/>
        <v>6.8123450941774788</v>
      </c>
      <c r="T302" s="97" t="s">
        <v>65</v>
      </c>
      <c r="U302" s="201">
        <f>ROUNDDOWN(U258,-T323)+10^T323</f>
        <v>7000</v>
      </c>
      <c r="V302" s="187">
        <f t="shared" si="167"/>
        <v>6043</v>
      </c>
      <c r="W302" s="179">
        <f t="shared" si="168"/>
        <v>2.3039999999999998</v>
      </c>
      <c r="Y302" s="218">
        <f t="shared" si="169"/>
        <v>7.1959372264755688</v>
      </c>
      <c r="Z302" s="97" t="s">
        <v>65</v>
      </c>
      <c r="AA302" s="201">
        <f>U302+Z324</f>
        <v>7425</v>
      </c>
      <c r="AB302" s="187">
        <f t="shared" si="170"/>
        <v>6028</v>
      </c>
      <c r="AC302" s="179">
        <f t="shared" si="171"/>
        <v>3.9689999999999999</v>
      </c>
      <c r="AE302" s="218">
        <f t="shared" si="172"/>
        <v>7.472500744737558</v>
      </c>
      <c r="AF302" s="97" t="s">
        <v>65</v>
      </c>
      <c r="AG302" s="201">
        <f>AA302+AF324</f>
        <v>7850</v>
      </c>
      <c r="AH302" s="187">
        <f t="shared" si="173"/>
        <v>6021</v>
      </c>
      <c r="AI302" s="179">
        <f t="shared" si="174"/>
        <v>4.9000000000000004</v>
      </c>
      <c r="AK302" s="218">
        <f t="shared" si="175"/>
        <v>7.6889133368647959</v>
      </c>
      <c r="AL302" s="97" t="s">
        <v>65</v>
      </c>
      <c r="AM302" s="201">
        <f>AG302+AL324</f>
        <v>8275</v>
      </c>
      <c r="AN302" s="187">
        <f t="shared" si="176"/>
        <v>6016</v>
      </c>
      <c r="AO302" s="179">
        <f t="shared" si="177"/>
        <v>5.625</v>
      </c>
      <c r="AQ302" s="218">
        <f t="shared" si="178"/>
        <v>7.8667222851367287</v>
      </c>
      <c r="AR302" s="97" t="s">
        <v>65</v>
      </c>
      <c r="AS302" s="201">
        <f>AM302+AR324</f>
        <v>8700</v>
      </c>
      <c r="AT302" s="187">
        <f t="shared" si="179"/>
        <v>6013</v>
      </c>
      <c r="AU302" s="179">
        <f t="shared" si="180"/>
        <v>6.0839999999999996</v>
      </c>
      <c r="AW302" s="218">
        <f t="shared" si="181"/>
        <v>8.0176371599084781</v>
      </c>
      <c r="AX302" s="97" t="s">
        <v>65</v>
      </c>
      <c r="AY302" s="201">
        <f>AS302+AX324</f>
        <v>9125</v>
      </c>
      <c r="AZ302" s="187">
        <f t="shared" si="182"/>
        <v>6011</v>
      </c>
      <c r="BA302" s="179">
        <f t="shared" si="183"/>
        <v>6.4</v>
      </c>
      <c r="BC302" s="218">
        <f t="shared" si="184"/>
        <v>8.1487348089371689</v>
      </c>
      <c r="BD302" s="97" t="s">
        <v>65</v>
      </c>
      <c r="BE302" s="201">
        <f>AY302+BD324</f>
        <v>9550</v>
      </c>
      <c r="BF302" s="187">
        <f t="shared" si="185"/>
        <v>6009</v>
      </c>
      <c r="BG302" s="179">
        <f t="shared" si="186"/>
        <v>6.7240000000000002</v>
      </c>
      <c r="BI302" s="218">
        <f t="shared" si="187"/>
        <v>8.264620829411216</v>
      </c>
      <c r="BJ302" s="97" t="s">
        <v>65</v>
      </c>
      <c r="BK302" s="201">
        <f>BE302+BJ324</f>
        <v>9975</v>
      </c>
      <c r="BL302" s="187">
        <f t="shared" si="188"/>
        <v>6008</v>
      </c>
      <c r="BM302" s="179">
        <f t="shared" si="189"/>
        <v>6.8890000000000002</v>
      </c>
    </row>
    <row r="303" spans="1:65" ht="15" customHeight="1">
      <c r="A303" s="21">
        <f t="shared" si="158"/>
        <v>1997</v>
      </c>
      <c r="B303" s="176">
        <f t="shared" si="158"/>
        <v>5820</v>
      </c>
      <c r="C303" s="191">
        <f t="shared" si="159"/>
        <v>8.3380665255188013</v>
      </c>
      <c r="D303" s="22">
        <v>4</v>
      </c>
      <c r="G303" s="23"/>
      <c r="H303" s="27"/>
      <c r="I303" s="179">
        <f t="shared" si="160"/>
        <v>5966</v>
      </c>
      <c r="J303" s="180">
        <f t="shared" si="161"/>
        <v>2.5085910652920962</v>
      </c>
      <c r="K303" s="179">
        <f t="shared" si="162"/>
        <v>21.315999999999999</v>
      </c>
      <c r="M303" s="218">
        <f t="shared" si="163"/>
        <v>6.3279367837291947</v>
      </c>
      <c r="P303" s="187">
        <f t="shared" si="164"/>
        <v>6252</v>
      </c>
      <c r="Q303" s="179">
        <f t="shared" si="165"/>
        <v>186.624</v>
      </c>
      <c r="S303" s="218">
        <f t="shared" si="166"/>
        <v>7.0732697174597101</v>
      </c>
      <c r="V303" s="187">
        <f t="shared" si="167"/>
        <v>6006</v>
      </c>
      <c r="W303" s="179">
        <f t="shared" si="168"/>
        <v>34.595999999999997</v>
      </c>
      <c r="Y303" s="218">
        <f t="shared" si="169"/>
        <v>7.3808790355641163</v>
      </c>
      <c r="AB303" s="187">
        <f t="shared" si="170"/>
        <v>5990</v>
      </c>
      <c r="AC303" s="179">
        <f t="shared" si="171"/>
        <v>28.9</v>
      </c>
      <c r="AE303" s="218">
        <f t="shared" si="172"/>
        <v>7.6157910720358331</v>
      </c>
      <c r="AH303" s="187">
        <f t="shared" si="173"/>
        <v>5981</v>
      </c>
      <c r="AI303" s="179">
        <f t="shared" si="174"/>
        <v>25.920999999999999</v>
      </c>
      <c r="AK303" s="218">
        <f t="shared" si="175"/>
        <v>7.8058820402286209</v>
      </c>
      <c r="AN303" s="187">
        <f t="shared" si="176"/>
        <v>5976</v>
      </c>
      <c r="AO303" s="179">
        <f t="shared" si="177"/>
        <v>24.335999999999999</v>
      </c>
      <c r="AQ303" s="218">
        <f t="shared" si="178"/>
        <v>7.965545573129992</v>
      </c>
      <c r="AT303" s="187">
        <f t="shared" si="179"/>
        <v>5973</v>
      </c>
      <c r="AU303" s="179">
        <f t="shared" si="180"/>
        <v>23.408999999999999</v>
      </c>
      <c r="AW303" s="218">
        <f t="shared" si="181"/>
        <v>8.1031917522857864</v>
      </c>
      <c r="AZ303" s="187">
        <f t="shared" si="182"/>
        <v>5970</v>
      </c>
      <c r="BA303" s="179">
        <f t="shared" si="183"/>
        <v>22.5</v>
      </c>
      <c r="BC303" s="218">
        <f t="shared" si="184"/>
        <v>8.2241635126378618</v>
      </c>
      <c r="BF303" s="187">
        <f t="shared" si="185"/>
        <v>5968</v>
      </c>
      <c r="BG303" s="179">
        <f t="shared" si="186"/>
        <v>21.904</v>
      </c>
      <c r="BI303" s="218">
        <f t="shared" si="187"/>
        <v>8.3320677072895482</v>
      </c>
      <c r="BL303" s="187">
        <f t="shared" si="188"/>
        <v>5967</v>
      </c>
      <c r="BM303" s="179">
        <f t="shared" si="189"/>
        <v>21.609000000000002</v>
      </c>
    </row>
    <row r="304" spans="1:65" ht="15" customHeight="1">
      <c r="A304" s="21">
        <f t="shared" si="158"/>
        <v>1998</v>
      </c>
      <c r="B304" s="176">
        <f t="shared" si="158"/>
        <v>5800</v>
      </c>
      <c r="C304" s="191">
        <f t="shared" si="159"/>
        <v>8.3428398042714598</v>
      </c>
      <c r="D304" s="22">
        <v>5</v>
      </c>
      <c r="E304" s="99" t="s">
        <v>66</v>
      </c>
      <c r="F304" s="42">
        <f>INDEX(LINEST(C300:C319,D300:D319),2)</f>
        <v>8.2610065703935387</v>
      </c>
      <c r="G304" s="23"/>
      <c r="H304" s="27"/>
      <c r="I304" s="179">
        <f t="shared" si="160"/>
        <v>5925</v>
      </c>
      <c r="J304" s="180">
        <f t="shared" si="161"/>
        <v>2.1551724137931036</v>
      </c>
      <c r="K304" s="179">
        <f t="shared" si="162"/>
        <v>15.625</v>
      </c>
      <c r="M304" s="218">
        <f t="shared" si="163"/>
        <v>6.363028103540465</v>
      </c>
      <c r="N304" s="97" t="s">
        <v>66</v>
      </c>
      <c r="O304" s="42">
        <f>INDEX(LINEST(M300:M319,$D300:$D319),2)</f>
        <v>4.1374810238997854</v>
      </c>
      <c r="P304" s="187">
        <f t="shared" si="164"/>
        <v>6227</v>
      </c>
      <c r="Q304" s="179">
        <f t="shared" si="165"/>
        <v>182.32900000000001</v>
      </c>
      <c r="S304" s="218">
        <f t="shared" si="166"/>
        <v>7.0900768357760917</v>
      </c>
      <c r="T304" s="97" t="s">
        <v>66</v>
      </c>
      <c r="U304" s="42">
        <f>INDEX(LINEST(S300:S319,$D300:$D319),2)</f>
        <v>6.752751504209817</v>
      </c>
      <c r="V304" s="187">
        <f t="shared" si="167"/>
        <v>5969</v>
      </c>
      <c r="W304" s="179">
        <f t="shared" si="168"/>
        <v>28.561</v>
      </c>
      <c r="Y304" s="218">
        <f t="shared" si="169"/>
        <v>7.3932630947638378</v>
      </c>
      <c r="Z304" s="97" t="s">
        <v>66</v>
      </c>
      <c r="AA304" s="42">
        <f>INDEX(LINEST(Y300:Y319,$D300:$D319),2)</f>
        <v>7.1615519704110229</v>
      </c>
      <c r="AB304" s="187">
        <f t="shared" si="170"/>
        <v>5951</v>
      </c>
      <c r="AC304" s="179">
        <f t="shared" si="171"/>
        <v>22.800999999999998</v>
      </c>
      <c r="AE304" s="218">
        <f t="shared" si="172"/>
        <v>7.6255950721324535</v>
      </c>
      <c r="AF304" s="97" t="s">
        <v>66</v>
      </c>
      <c r="AG304" s="42">
        <f>INDEX(LINEST(AE300:AE319,$D300:$D319),2)</f>
        <v>7.448270423674642</v>
      </c>
      <c r="AH304" s="187">
        <f t="shared" si="173"/>
        <v>5941</v>
      </c>
      <c r="AI304" s="179">
        <f t="shared" si="174"/>
        <v>19.881</v>
      </c>
      <c r="AK304" s="218">
        <f t="shared" si="175"/>
        <v>7.8139956750027908</v>
      </c>
      <c r="AL304" s="97" t="s">
        <v>66</v>
      </c>
      <c r="AM304" s="42">
        <f>INDEX(LINEST(AK300:AK319,$D300:$D319),2)</f>
        <v>7.6701162406991177</v>
      </c>
      <c r="AN304" s="187">
        <f t="shared" si="176"/>
        <v>5936</v>
      </c>
      <c r="AO304" s="179">
        <f t="shared" si="177"/>
        <v>18.495999999999999</v>
      </c>
      <c r="AQ304" s="218">
        <f t="shared" si="178"/>
        <v>7.9724660159745655</v>
      </c>
      <c r="AR304" s="97" t="s">
        <v>66</v>
      </c>
      <c r="AS304" s="42">
        <f>INDEX(LINEST(AQ300:AQ319,$D300:$D319),2)</f>
        <v>7.8513128342197742</v>
      </c>
      <c r="AT304" s="187">
        <f t="shared" si="179"/>
        <v>5932</v>
      </c>
      <c r="AU304" s="179">
        <f t="shared" si="180"/>
        <v>17.423999999999999</v>
      </c>
      <c r="AW304" s="218">
        <f t="shared" si="181"/>
        <v>8.1092249530899547</v>
      </c>
      <c r="AX304" s="97" t="s">
        <v>66</v>
      </c>
      <c r="AY304" s="42">
        <f>INDEX(LINEST(AW300:AW319,$D300:$D319),2)</f>
        <v>8.0045492803663389</v>
      </c>
      <c r="AZ304" s="187">
        <f t="shared" si="182"/>
        <v>5929</v>
      </c>
      <c r="BA304" s="179">
        <f t="shared" si="183"/>
        <v>16.640999999999998</v>
      </c>
      <c r="BC304" s="218">
        <f t="shared" si="184"/>
        <v>8.2295111189644565</v>
      </c>
      <c r="BD304" s="97" t="s">
        <v>66</v>
      </c>
      <c r="BE304" s="42">
        <f>INDEX(LINEST(BC300:BC319,$D300:$D319),2)</f>
        <v>8.1373422588332591</v>
      </c>
      <c r="BF304" s="187">
        <f t="shared" si="185"/>
        <v>5926</v>
      </c>
      <c r="BG304" s="179">
        <f t="shared" si="186"/>
        <v>15.875999999999999</v>
      </c>
      <c r="BI304" s="218">
        <f t="shared" si="187"/>
        <v>8.3368696372849556</v>
      </c>
      <c r="BJ304" s="97" t="s">
        <v>66</v>
      </c>
      <c r="BK304" s="42">
        <f>INDEX(LINEST(BI300:BI319,$D300:$D319),2)</f>
        <v>8.2545237287011766</v>
      </c>
      <c r="BL304" s="187">
        <f t="shared" si="188"/>
        <v>5925</v>
      </c>
      <c r="BM304" s="179">
        <f t="shared" si="189"/>
        <v>15.625</v>
      </c>
    </row>
    <row r="305" spans="1:65" ht="15" customHeight="1">
      <c r="A305" s="21">
        <f t="shared" si="158"/>
        <v>1999</v>
      </c>
      <c r="B305" s="176">
        <f t="shared" si="158"/>
        <v>5650</v>
      </c>
      <c r="C305" s="191">
        <f t="shared" si="159"/>
        <v>8.3779311240827301</v>
      </c>
      <c r="D305" s="22">
        <v>6</v>
      </c>
      <c r="E305" s="99" t="s">
        <v>67</v>
      </c>
      <c r="F305" s="42">
        <f>INDEX(LINEST(C300:C319,D300:D319),1)</f>
        <v>1.0346221295390251E-2</v>
      </c>
      <c r="G305" s="27"/>
      <c r="H305" s="27"/>
      <c r="I305" s="179">
        <f t="shared" si="160"/>
        <v>5882</v>
      </c>
      <c r="J305" s="180">
        <f t="shared" si="161"/>
        <v>4.1061946902654869</v>
      </c>
      <c r="K305" s="179">
        <f t="shared" si="162"/>
        <v>53.823999999999998</v>
      </c>
      <c r="M305" s="218">
        <f t="shared" si="163"/>
        <v>6.5930445341424369</v>
      </c>
      <c r="N305" s="97" t="s">
        <v>67</v>
      </c>
      <c r="O305" s="42">
        <f>INDEX(LINEST(M300:M319,$D300:$D319),1)</f>
        <v>0.1781312191473903</v>
      </c>
      <c r="P305" s="187">
        <f t="shared" si="164"/>
        <v>6198</v>
      </c>
      <c r="Q305" s="179">
        <f t="shared" si="165"/>
        <v>300.30399999999997</v>
      </c>
      <c r="S305" s="218">
        <f t="shared" si="166"/>
        <v>7.2078598714324755</v>
      </c>
      <c r="T305" s="97" t="s">
        <v>67</v>
      </c>
      <c r="U305" s="42">
        <f>INDEX(LINEST(S300:S319,$D300:$D319),1)</f>
        <v>3.7189110692461329E-2</v>
      </c>
      <c r="V305" s="187">
        <f t="shared" si="167"/>
        <v>5929</v>
      </c>
      <c r="W305" s="179">
        <f t="shared" si="168"/>
        <v>77.840999999999994</v>
      </c>
      <c r="Y305" s="218">
        <f t="shared" si="169"/>
        <v>7.4815557019095165</v>
      </c>
      <c r="Z305" s="97" t="s">
        <v>67</v>
      </c>
      <c r="AA305" s="42">
        <f>INDEX(LINEST(Y300:Y319,$D300:$D319),1)</f>
        <v>2.6870707184652814E-2</v>
      </c>
      <c r="AB305" s="187">
        <f t="shared" si="170"/>
        <v>5911</v>
      </c>
      <c r="AC305" s="179">
        <f t="shared" si="171"/>
        <v>68.120999999999995</v>
      </c>
      <c r="AE305" s="218">
        <f t="shared" si="172"/>
        <v>7.696212639346407</v>
      </c>
      <c r="AF305" s="97" t="s">
        <v>67</v>
      </c>
      <c r="AG305" s="42">
        <f>INDEX(LINEST(AE300:AE319,$D300:$D319),1)</f>
        <v>2.1173587557722692E-2</v>
      </c>
      <c r="AH305" s="187">
        <f t="shared" si="173"/>
        <v>5901</v>
      </c>
      <c r="AI305" s="179">
        <f t="shared" si="174"/>
        <v>63.000999999999998</v>
      </c>
      <c r="AK305" s="218">
        <f t="shared" si="175"/>
        <v>7.8728361750257241</v>
      </c>
      <c r="AL305" s="97" t="s">
        <v>67</v>
      </c>
      <c r="AM305" s="42">
        <f>INDEX(LINEST(AK300:AK319,$D300:$D319),1)</f>
        <v>1.7512153349901825E-2</v>
      </c>
      <c r="AN305" s="187">
        <f t="shared" si="176"/>
        <v>5894</v>
      </c>
      <c r="AO305" s="179">
        <f t="shared" si="177"/>
        <v>59.536000000000001</v>
      </c>
      <c r="AQ305" s="218">
        <f t="shared" si="178"/>
        <v>8.0228968696014569</v>
      </c>
      <c r="AR305" s="97" t="s">
        <v>67</v>
      </c>
      <c r="AS305" s="42">
        <f>INDEX(LINEST(AQ300:AQ319,$D300:$D319),1)</f>
        <v>1.4947107098928171E-2</v>
      </c>
      <c r="AT305" s="187">
        <f t="shared" si="179"/>
        <v>5890</v>
      </c>
      <c r="AU305" s="179">
        <f t="shared" si="180"/>
        <v>57.6</v>
      </c>
      <c r="AW305" s="218">
        <f t="shared" si="181"/>
        <v>8.1533497579988925</v>
      </c>
      <c r="AX305" s="97" t="s">
        <v>67</v>
      </c>
      <c r="AY305" s="42">
        <f>INDEX(LINEST(AW300:AW319,$D300:$D319),1)</f>
        <v>1.3045236639615319E-2</v>
      </c>
      <c r="AZ305" s="187">
        <f t="shared" si="182"/>
        <v>5887</v>
      </c>
      <c r="BA305" s="179">
        <f t="shared" si="183"/>
        <v>56.168999999999997</v>
      </c>
      <c r="BC305" s="218">
        <f t="shared" si="184"/>
        <v>8.2687318321177372</v>
      </c>
      <c r="BD305" s="97" t="s">
        <v>67</v>
      </c>
      <c r="BE305" s="42">
        <f>INDEX(LINEST(BC300:BC319,$D300:$D319),1)</f>
        <v>1.1576727042377966E-2</v>
      </c>
      <c r="BF305" s="187">
        <f t="shared" si="185"/>
        <v>5884</v>
      </c>
      <c r="BG305" s="179">
        <f t="shared" si="186"/>
        <v>54.756</v>
      </c>
      <c r="BI305" s="218">
        <f t="shared" si="187"/>
        <v>8.3721674193659794</v>
      </c>
      <c r="BJ305" s="97" t="s">
        <v>67</v>
      </c>
      <c r="BK305" s="42">
        <f>INDEX(LINEST(BI300:BI319,$D300:$D319),1)</f>
        <v>1.0407627294383548E-2</v>
      </c>
      <c r="BL305" s="187">
        <f t="shared" si="188"/>
        <v>5882</v>
      </c>
      <c r="BM305" s="179">
        <f t="shared" si="189"/>
        <v>53.823999999999998</v>
      </c>
    </row>
    <row r="306" spans="1:65" ht="15" customHeight="1">
      <c r="A306" s="21">
        <f t="shared" si="158"/>
        <v>2000</v>
      </c>
      <c r="B306" s="176">
        <f t="shared" si="158"/>
        <v>5568</v>
      </c>
      <c r="C306" s="191">
        <f t="shared" si="159"/>
        <v>8.3966062284271192</v>
      </c>
      <c r="D306" s="22">
        <v>7</v>
      </c>
      <c r="G306" s="27"/>
      <c r="H306" s="27"/>
      <c r="I306" s="179">
        <f t="shared" si="160"/>
        <v>5839</v>
      </c>
      <c r="J306" s="180">
        <f t="shared" si="161"/>
        <v>4.8670977011494259</v>
      </c>
      <c r="K306" s="179">
        <f t="shared" si="162"/>
        <v>73.441000000000003</v>
      </c>
      <c r="M306" s="218">
        <f t="shared" si="163"/>
        <v>6.6995003401616779</v>
      </c>
      <c r="P306" s="187">
        <f t="shared" si="164"/>
        <v>6162</v>
      </c>
      <c r="Q306" s="179">
        <f t="shared" si="165"/>
        <v>352.83600000000001</v>
      </c>
      <c r="S306" s="218">
        <f t="shared" si="166"/>
        <v>7.2668273475205911</v>
      </c>
      <c r="V306" s="187">
        <f t="shared" si="167"/>
        <v>5889</v>
      </c>
      <c r="W306" s="179">
        <f t="shared" si="168"/>
        <v>103.041</v>
      </c>
      <c r="Y306" s="218">
        <f t="shared" si="169"/>
        <v>7.5267175613527062</v>
      </c>
      <c r="AB306" s="187">
        <f t="shared" si="170"/>
        <v>5869</v>
      </c>
      <c r="AC306" s="179">
        <f t="shared" si="171"/>
        <v>90.600999999999999</v>
      </c>
      <c r="AE306" s="218">
        <f t="shared" si="172"/>
        <v>7.7328075304220212</v>
      </c>
      <c r="AH306" s="187">
        <f t="shared" si="173"/>
        <v>5859</v>
      </c>
      <c r="AI306" s="179">
        <f t="shared" si="174"/>
        <v>84.680999999999997</v>
      </c>
      <c r="AK306" s="218">
        <f t="shared" si="175"/>
        <v>7.9035962896143008</v>
      </c>
      <c r="AN306" s="187">
        <f t="shared" si="176"/>
        <v>5852</v>
      </c>
      <c r="AO306" s="179">
        <f t="shared" si="177"/>
        <v>80.656000000000006</v>
      </c>
      <c r="AQ306" s="218">
        <f t="shared" si="178"/>
        <v>8.0494270571106945</v>
      </c>
      <c r="AT306" s="187">
        <f t="shared" si="179"/>
        <v>5848</v>
      </c>
      <c r="AU306" s="179">
        <f t="shared" si="180"/>
        <v>78.400000000000006</v>
      </c>
      <c r="AW306" s="218">
        <f t="shared" si="181"/>
        <v>8.1766727719484553</v>
      </c>
      <c r="AZ306" s="187">
        <f t="shared" si="182"/>
        <v>5844</v>
      </c>
      <c r="BA306" s="179">
        <f t="shared" si="183"/>
        <v>76.176000000000002</v>
      </c>
      <c r="BC306" s="218">
        <f t="shared" si="184"/>
        <v>8.2895394846241413</v>
      </c>
      <c r="BF306" s="187">
        <f t="shared" si="185"/>
        <v>5842</v>
      </c>
      <c r="BG306" s="179">
        <f t="shared" si="186"/>
        <v>75.075999999999993</v>
      </c>
      <c r="BI306" s="218">
        <f t="shared" si="187"/>
        <v>8.3909494648419862</v>
      </c>
      <c r="BL306" s="187">
        <f t="shared" si="188"/>
        <v>5839</v>
      </c>
      <c r="BM306" s="179">
        <f t="shared" si="189"/>
        <v>73.441000000000003</v>
      </c>
    </row>
    <row r="307" spans="1:65" ht="15" customHeight="1">
      <c r="A307" s="21">
        <f t="shared" si="158"/>
        <v>2001</v>
      </c>
      <c r="B307" s="176">
        <f t="shared" si="158"/>
        <v>5391</v>
      </c>
      <c r="C307" s="191">
        <f t="shared" si="159"/>
        <v>8.435766192720509</v>
      </c>
      <c r="D307" s="22">
        <v>8</v>
      </c>
      <c r="E307" s="99" t="s">
        <v>29</v>
      </c>
      <c r="F307" s="240">
        <f>EXP(F304)</f>
        <v>3869.9875555307908</v>
      </c>
      <c r="G307" s="27"/>
      <c r="H307" s="27"/>
      <c r="I307" s="179">
        <f t="shared" si="160"/>
        <v>5796</v>
      </c>
      <c r="J307" s="180">
        <f t="shared" si="161"/>
        <v>7.5125208681135227</v>
      </c>
      <c r="K307" s="179">
        <f t="shared" si="162"/>
        <v>164.02500000000001</v>
      </c>
      <c r="M307" s="218">
        <f t="shared" si="163"/>
        <v>6.8966943316227125</v>
      </c>
      <c r="N307" s="97" t="s">
        <v>29</v>
      </c>
      <c r="O307" s="201">
        <f>EXP(O304)</f>
        <v>62.644821725254836</v>
      </c>
      <c r="P307" s="187">
        <f t="shared" si="164"/>
        <v>6120</v>
      </c>
      <c r="Q307" s="179">
        <f t="shared" si="165"/>
        <v>531.44100000000003</v>
      </c>
      <c r="S307" s="218">
        <f t="shared" si="166"/>
        <v>7.3833681469923835</v>
      </c>
      <c r="T307" s="97" t="s">
        <v>29</v>
      </c>
      <c r="U307" s="201">
        <f>EXP(U304)</f>
        <v>856.41194471740857</v>
      </c>
      <c r="V307" s="187">
        <f t="shared" si="167"/>
        <v>5847</v>
      </c>
      <c r="W307" s="179">
        <f t="shared" si="168"/>
        <v>207.93600000000001</v>
      </c>
      <c r="Y307" s="218">
        <f t="shared" si="169"/>
        <v>7.6177595766085053</v>
      </c>
      <c r="Z307" s="97" t="s">
        <v>29</v>
      </c>
      <c r="AA307" s="201">
        <f>EXP(AA304)</f>
        <v>1288.9097312321078</v>
      </c>
      <c r="AB307" s="187">
        <f t="shared" si="170"/>
        <v>5827</v>
      </c>
      <c r="AC307" s="179">
        <f t="shared" si="171"/>
        <v>190.096</v>
      </c>
      <c r="AE307" s="218">
        <f t="shared" si="172"/>
        <v>7.8075100422161929</v>
      </c>
      <c r="AF307" s="97" t="s">
        <v>29</v>
      </c>
      <c r="AG307" s="201">
        <f>EXP(AG304)</f>
        <v>1716.8910817431672</v>
      </c>
      <c r="AH307" s="187">
        <f t="shared" si="173"/>
        <v>5816</v>
      </c>
      <c r="AI307" s="179">
        <f t="shared" si="174"/>
        <v>180.625</v>
      </c>
      <c r="AK307" s="218">
        <f t="shared" si="175"/>
        <v>7.9669334984048401</v>
      </c>
      <c r="AL307" s="97" t="s">
        <v>29</v>
      </c>
      <c r="AM307" s="201">
        <f>EXP(AM304)</f>
        <v>2143.3305730123325</v>
      </c>
      <c r="AN307" s="187">
        <f t="shared" si="176"/>
        <v>5809</v>
      </c>
      <c r="AO307" s="179">
        <f t="shared" si="177"/>
        <v>174.72399999999999</v>
      </c>
      <c r="AQ307" s="218">
        <f t="shared" si="178"/>
        <v>8.1044013079216128</v>
      </c>
      <c r="AR307" s="97" t="s">
        <v>29</v>
      </c>
      <c r="AS307" s="201">
        <f>EXP(AS304)</f>
        <v>2569.1049126774597</v>
      </c>
      <c r="AT307" s="187">
        <f t="shared" si="179"/>
        <v>5805</v>
      </c>
      <c r="AU307" s="179">
        <f t="shared" si="180"/>
        <v>171.39599999999999</v>
      </c>
      <c r="AW307" s="218">
        <f t="shared" si="181"/>
        <v>8.2252353241016678</v>
      </c>
      <c r="AX307" s="97" t="s">
        <v>29</v>
      </c>
      <c r="AY307" s="201">
        <f>EXP(AY304)</f>
        <v>2994.5500943968304</v>
      </c>
      <c r="AZ307" s="187">
        <f t="shared" si="182"/>
        <v>5801</v>
      </c>
      <c r="BA307" s="179">
        <f t="shared" si="183"/>
        <v>168.1</v>
      </c>
      <c r="BC307" s="218">
        <f t="shared" si="184"/>
        <v>8.3330299397429108</v>
      </c>
      <c r="BD307" s="97" t="s">
        <v>29</v>
      </c>
      <c r="BE307" s="201">
        <f>EXP(BE304)</f>
        <v>3419.8167913234006</v>
      </c>
      <c r="BF307" s="187">
        <f t="shared" si="185"/>
        <v>5798</v>
      </c>
      <c r="BG307" s="179">
        <f t="shared" si="186"/>
        <v>165.649</v>
      </c>
      <c r="BI307" s="218">
        <f t="shared" si="187"/>
        <v>8.4303272583945752</v>
      </c>
      <c r="BJ307" s="97" t="s">
        <v>29</v>
      </c>
      <c r="BK307" s="201">
        <f>EXP(BK304)</f>
        <v>3844.9801858487604</v>
      </c>
      <c r="BL307" s="187">
        <f t="shared" si="188"/>
        <v>5796</v>
      </c>
      <c r="BM307" s="179">
        <f t="shared" si="189"/>
        <v>164.02500000000001</v>
      </c>
    </row>
    <row r="308" spans="1:65" ht="15" customHeight="1">
      <c r="A308" s="21">
        <f t="shared" si="158"/>
        <v>2002</v>
      </c>
      <c r="B308" s="176">
        <f t="shared" si="158"/>
        <v>5495</v>
      </c>
      <c r="C308" s="191">
        <f t="shared" si="159"/>
        <v>8.4129431700424391</v>
      </c>
      <c r="D308" s="22">
        <v>9</v>
      </c>
      <c r="E308" s="99" t="s">
        <v>30</v>
      </c>
      <c r="F308" s="42">
        <f>EXP(F305)</f>
        <v>1.0103999285053575</v>
      </c>
      <c r="G308" s="27"/>
      <c r="H308" s="27"/>
      <c r="I308" s="179">
        <f t="shared" si="160"/>
        <v>5752</v>
      </c>
      <c r="J308" s="180">
        <f t="shared" si="161"/>
        <v>4.6769790718835305</v>
      </c>
      <c r="K308" s="179">
        <f t="shared" si="162"/>
        <v>66.049000000000007</v>
      </c>
      <c r="M308" s="218">
        <f t="shared" si="163"/>
        <v>6.7855876450079293</v>
      </c>
      <c r="N308" s="97" t="s">
        <v>30</v>
      </c>
      <c r="O308" s="42">
        <f>EXP(O305)</f>
        <v>1.1949821154817122</v>
      </c>
      <c r="P308" s="187">
        <f t="shared" si="164"/>
        <v>6069</v>
      </c>
      <c r="Q308" s="179">
        <f t="shared" si="165"/>
        <v>329.476</v>
      </c>
      <c r="S308" s="218">
        <f t="shared" si="166"/>
        <v>7.3165481771829759</v>
      </c>
      <c r="T308" s="97" t="s">
        <v>30</v>
      </c>
      <c r="U308" s="42">
        <f>EXP(U305)</f>
        <v>1.0378892782404918</v>
      </c>
      <c r="V308" s="187">
        <f t="shared" si="167"/>
        <v>5803</v>
      </c>
      <c r="W308" s="179">
        <f t="shared" si="168"/>
        <v>94.864000000000004</v>
      </c>
      <c r="Y308" s="218">
        <f t="shared" si="169"/>
        <v>7.5652752818989315</v>
      </c>
      <c r="Z308" s="97" t="s">
        <v>30</v>
      </c>
      <c r="AA308" s="42">
        <f>EXP(AA305)</f>
        <v>1.0272349800745677</v>
      </c>
      <c r="AB308" s="187">
        <f t="shared" si="170"/>
        <v>5783</v>
      </c>
      <c r="AC308" s="179">
        <f t="shared" si="171"/>
        <v>82.944000000000003</v>
      </c>
      <c r="AE308" s="218">
        <f t="shared" si="172"/>
        <v>7.7642960064505182</v>
      </c>
      <c r="AF308" s="97" t="s">
        <v>30</v>
      </c>
      <c r="AG308" s="42">
        <f>EXP(AG305)</f>
        <v>1.0213993384663136</v>
      </c>
      <c r="AH308" s="187">
        <f t="shared" si="173"/>
        <v>5773</v>
      </c>
      <c r="AI308" s="179">
        <f t="shared" si="174"/>
        <v>77.284000000000006</v>
      </c>
      <c r="AK308" s="218">
        <f t="shared" si="175"/>
        <v>7.9302062066846828</v>
      </c>
      <c r="AL308" s="97" t="s">
        <v>30</v>
      </c>
      <c r="AM308" s="42">
        <f>EXP(AM305)</f>
        <v>1.0176663901313281</v>
      </c>
      <c r="AN308" s="187">
        <f t="shared" si="176"/>
        <v>5766</v>
      </c>
      <c r="AO308" s="179">
        <f t="shared" si="177"/>
        <v>73.441000000000003</v>
      </c>
      <c r="AQ308" s="218">
        <f t="shared" si="178"/>
        <v>8.0724673693547704</v>
      </c>
      <c r="AR308" s="97" t="s">
        <v>30</v>
      </c>
      <c r="AS308" s="42">
        <f>EXP(AS305)</f>
        <v>1.0150593737607605</v>
      </c>
      <c r="AT308" s="187">
        <f t="shared" si="179"/>
        <v>5761</v>
      </c>
      <c r="AU308" s="179">
        <f t="shared" si="180"/>
        <v>70.756</v>
      </c>
      <c r="AW308" s="218">
        <f t="shared" si="181"/>
        <v>8.1969879272588972</v>
      </c>
      <c r="AX308" s="97" t="s">
        <v>30</v>
      </c>
      <c r="AY308" s="42">
        <f>EXP(AY305)</f>
        <v>1.0131306969514342</v>
      </c>
      <c r="AZ308" s="187">
        <f t="shared" si="182"/>
        <v>5757</v>
      </c>
      <c r="BA308" s="179">
        <f t="shared" si="183"/>
        <v>68.644000000000005</v>
      </c>
      <c r="BC308" s="218">
        <f t="shared" si="184"/>
        <v>8.3077059665495128</v>
      </c>
      <c r="BD308" s="97" t="s">
        <v>30</v>
      </c>
      <c r="BE308" s="42">
        <f>EXP(BE305)</f>
        <v>1.0116439966836859</v>
      </c>
      <c r="BF308" s="187">
        <f t="shared" si="185"/>
        <v>5755</v>
      </c>
      <c r="BG308" s="179">
        <f t="shared" si="186"/>
        <v>67.599999999999994</v>
      </c>
      <c r="BI308" s="218">
        <f t="shared" si="187"/>
        <v>8.4073783254090309</v>
      </c>
      <c r="BJ308" s="97" t="s">
        <v>30</v>
      </c>
      <c r="BK308" s="42">
        <f>EXP(BK305)</f>
        <v>1.0104619750273449</v>
      </c>
      <c r="BL308" s="187">
        <f t="shared" si="188"/>
        <v>5752</v>
      </c>
      <c r="BM308" s="179">
        <f t="shared" si="189"/>
        <v>66.049000000000007</v>
      </c>
    </row>
    <row r="309" spans="1:65" ht="15" customHeight="1">
      <c r="A309" s="21">
        <f t="shared" si="158"/>
        <v>2003</v>
      </c>
      <c r="B309" s="176">
        <f t="shared" si="158"/>
        <v>5787</v>
      </c>
      <c r="C309" s="191">
        <f t="shared" si="159"/>
        <v>8.3459302619790172</v>
      </c>
      <c r="D309" s="22">
        <v>10</v>
      </c>
      <c r="E309" s="73"/>
      <c r="F309" s="23"/>
      <c r="G309" s="27"/>
      <c r="H309" s="27"/>
      <c r="I309" s="179">
        <f t="shared" si="160"/>
        <v>5708</v>
      </c>
      <c r="J309" s="180">
        <f t="shared" si="161"/>
        <v>1.3651287368239156</v>
      </c>
      <c r="K309" s="179">
        <f t="shared" si="162"/>
        <v>6.2409999999999997</v>
      </c>
      <c r="M309" s="218">
        <f t="shared" si="163"/>
        <v>6.3851943989977258</v>
      </c>
      <c r="N309" s="23"/>
      <c r="O309" s="23"/>
      <c r="P309" s="187">
        <f t="shared" si="164"/>
        <v>6008</v>
      </c>
      <c r="Q309" s="179">
        <f t="shared" si="165"/>
        <v>48.841000000000001</v>
      </c>
      <c r="S309" s="218">
        <f t="shared" si="166"/>
        <v>7.1008519089440503</v>
      </c>
      <c r="T309" s="23"/>
      <c r="U309" s="23"/>
      <c r="V309" s="187">
        <f t="shared" si="167"/>
        <v>5758</v>
      </c>
      <c r="W309" s="179">
        <f t="shared" si="168"/>
        <v>0.84099999999999997</v>
      </c>
      <c r="Y309" s="218">
        <f t="shared" si="169"/>
        <v>7.4012312644130152</v>
      </c>
      <c r="Z309" s="23"/>
      <c r="AA309" s="23"/>
      <c r="AB309" s="187">
        <f t="shared" si="170"/>
        <v>5739</v>
      </c>
      <c r="AC309" s="179">
        <f t="shared" si="171"/>
        <v>2.3039999999999998</v>
      </c>
      <c r="AE309" s="218">
        <f t="shared" si="172"/>
        <v>7.6319165130712516</v>
      </c>
      <c r="AF309" s="23"/>
      <c r="AG309" s="23"/>
      <c r="AH309" s="187">
        <f t="shared" si="173"/>
        <v>5728</v>
      </c>
      <c r="AI309" s="179">
        <f t="shared" si="174"/>
        <v>3.4809999999999999</v>
      </c>
      <c r="AK309" s="218">
        <f t="shared" si="175"/>
        <v>7.8192344538590701</v>
      </c>
      <c r="AL309" s="23"/>
      <c r="AM309" s="23"/>
      <c r="AN309" s="187">
        <f t="shared" si="176"/>
        <v>5721</v>
      </c>
      <c r="AO309" s="179">
        <f t="shared" si="177"/>
        <v>4.3559999999999999</v>
      </c>
      <c r="AQ309" s="218">
        <f t="shared" si="178"/>
        <v>7.9769387569594343</v>
      </c>
      <c r="AR309" s="23"/>
      <c r="AS309" s="23"/>
      <c r="AT309" s="187">
        <f t="shared" si="179"/>
        <v>5717</v>
      </c>
      <c r="AU309" s="179">
        <f t="shared" si="180"/>
        <v>4.9000000000000004</v>
      </c>
      <c r="AW309" s="218">
        <f t="shared" si="181"/>
        <v>8.1131271042217801</v>
      </c>
      <c r="AX309" s="23"/>
      <c r="AY309" s="23"/>
      <c r="AZ309" s="187">
        <f t="shared" si="182"/>
        <v>5713</v>
      </c>
      <c r="BA309" s="179">
        <f t="shared" si="183"/>
        <v>5.476</v>
      </c>
      <c r="BC309" s="218">
        <f t="shared" si="184"/>
        <v>8.232971790593437</v>
      </c>
      <c r="BD309" s="23"/>
      <c r="BE309" s="23"/>
      <c r="BF309" s="187">
        <f t="shared" si="185"/>
        <v>5710</v>
      </c>
      <c r="BG309" s="179">
        <f t="shared" si="186"/>
        <v>5.9290000000000003</v>
      </c>
      <c r="BI309" s="218">
        <f t="shared" si="187"/>
        <v>8.3399785719904269</v>
      </c>
      <c r="BJ309" s="23"/>
      <c r="BK309" s="23"/>
      <c r="BL309" s="187">
        <f t="shared" si="188"/>
        <v>5708</v>
      </c>
      <c r="BM309" s="179">
        <f t="shared" si="189"/>
        <v>6.2409999999999997</v>
      </c>
    </row>
    <row r="310" spans="1:65" ht="15" customHeight="1">
      <c r="A310" s="21">
        <f t="shared" si="158"/>
        <v>2004</v>
      </c>
      <c r="B310" s="176">
        <f t="shared" si="158"/>
        <v>6167</v>
      </c>
      <c r="C310" s="191">
        <f t="shared" si="159"/>
        <v>8.2514030653805559</v>
      </c>
      <c r="D310" s="22">
        <v>11</v>
      </c>
      <c r="E310" s="347" t="s">
        <v>7</v>
      </c>
      <c r="F310" s="348"/>
      <c r="G310" s="357">
        <f>I299</f>
        <v>0.38560475904492192</v>
      </c>
      <c r="H310" s="358"/>
      <c r="I310" s="179">
        <f t="shared" si="160"/>
        <v>5664</v>
      </c>
      <c r="J310" s="180">
        <f t="shared" si="161"/>
        <v>8.1563158748175759</v>
      </c>
      <c r="K310" s="179">
        <f t="shared" si="162"/>
        <v>253.00899999999999</v>
      </c>
      <c r="M310" s="218">
        <f t="shared" si="163"/>
        <v>5.3612921657094255</v>
      </c>
      <c r="N310" s="23" t="s">
        <v>36</v>
      </c>
      <c r="O310" s="44">
        <f>P299</f>
        <v>0.21921708544085614</v>
      </c>
      <c r="P310" s="187">
        <f t="shared" si="164"/>
        <v>5936</v>
      </c>
      <c r="Q310" s="179">
        <f t="shared" si="165"/>
        <v>53.360999999999997</v>
      </c>
      <c r="S310" s="218">
        <f t="shared" si="166"/>
        <v>6.7250336421668431</v>
      </c>
      <c r="T310" s="23" t="s">
        <v>36</v>
      </c>
      <c r="U310" s="44">
        <f>V299</f>
        <v>0.35992316322474732</v>
      </c>
      <c r="V310" s="187">
        <f t="shared" si="167"/>
        <v>5711</v>
      </c>
      <c r="W310" s="179">
        <f t="shared" si="168"/>
        <v>207.93600000000001</v>
      </c>
      <c r="Y310" s="218">
        <f t="shared" si="169"/>
        <v>7.1372784372603855</v>
      </c>
      <c r="Z310" s="23" t="s">
        <v>36</v>
      </c>
      <c r="AA310" s="44">
        <f>AB299</f>
        <v>0.36997845819073283</v>
      </c>
      <c r="AB310" s="187">
        <f t="shared" si="170"/>
        <v>5693</v>
      </c>
      <c r="AC310" s="179">
        <f t="shared" si="171"/>
        <v>224.67599999999999</v>
      </c>
      <c r="AE310" s="218">
        <f t="shared" si="172"/>
        <v>7.428333194190806</v>
      </c>
      <c r="AF310" s="23" t="s">
        <v>36</v>
      </c>
      <c r="AG310" s="44">
        <f>AH299</f>
        <v>0.37546558678830499</v>
      </c>
      <c r="AH310" s="187">
        <f t="shared" si="173"/>
        <v>5683</v>
      </c>
      <c r="AI310" s="179">
        <f t="shared" si="174"/>
        <v>234.256</v>
      </c>
      <c r="AK310" s="218">
        <f t="shared" si="175"/>
        <v>7.6534949096612532</v>
      </c>
      <c r="AL310" s="23" t="s">
        <v>36</v>
      </c>
      <c r="AM310" s="44">
        <f>AN299</f>
        <v>0.37861360879619421</v>
      </c>
      <c r="AN310" s="187">
        <f t="shared" si="176"/>
        <v>5676</v>
      </c>
      <c r="AO310" s="179">
        <f t="shared" si="177"/>
        <v>241.08099999999999</v>
      </c>
      <c r="AQ310" s="218">
        <f t="shared" si="178"/>
        <v>7.8371596500016754</v>
      </c>
      <c r="AR310" s="23" t="s">
        <v>36</v>
      </c>
      <c r="AS310" s="44">
        <f>AT299</f>
        <v>0.38089722723000086</v>
      </c>
      <c r="AT310" s="187">
        <f t="shared" si="179"/>
        <v>5672</v>
      </c>
      <c r="AU310" s="179">
        <f t="shared" si="180"/>
        <v>245.02500000000001</v>
      </c>
      <c r="AW310" s="218">
        <f t="shared" si="181"/>
        <v>7.9922686432707453</v>
      </c>
      <c r="AX310" s="23" t="s">
        <v>36</v>
      </c>
      <c r="AY310" s="44">
        <f>AZ299</f>
        <v>0.38299107637344804</v>
      </c>
      <c r="AZ310" s="187">
        <f t="shared" si="182"/>
        <v>5668</v>
      </c>
      <c r="BA310" s="179">
        <f t="shared" si="183"/>
        <v>249.001</v>
      </c>
      <c r="BC310" s="218">
        <f t="shared" si="184"/>
        <v>8.1265181687807093</v>
      </c>
      <c r="BD310" s="23" t="s">
        <v>36</v>
      </c>
      <c r="BE310" s="44">
        <f>BF299</f>
        <v>0.38457296753421416</v>
      </c>
      <c r="BF310" s="187">
        <f t="shared" si="185"/>
        <v>5666</v>
      </c>
      <c r="BG310" s="179">
        <f t="shared" si="186"/>
        <v>251.001</v>
      </c>
      <c r="BI310" s="218">
        <f t="shared" si="187"/>
        <v>8.2448593959112557</v>
      </c>
      <c r="BJ310" s="23" t="s">
        <v>36</v>
      </c>
      <c r="BK310" s="44">
        <f>BL299</f>
        <v>0.38577178818080388</v>
      </c>
      <c r="BL310" s="187">
        <f t="shared" si="188"/>
        <v>5664</v>
      </c>
      <c r="BM310" s="179">
        <f t="shared" si="189"/>
        <v>253.00899999999999</v>
      </c>
    </row>
    <row r="311" spans="1:65" ht="15" customHeight="1">
      <c r="A311" s="21">
        <f t="shared" si="158"/>
        <v>2005</v>
      </c>
      <c r="B311" s="176">
        <f t="shared" si="158"/>
        <v>6018</v>
      </c>
      <c r="C311" s="191">
        <f t="shared" si="159"/>
        <v>8.2895394846241413</v>
      </c>
      <c r="D311" s="22">
        <v>12</v>
      </c>
      <c r="E311" s="347" t="s">
        <v>8</v>
      </c>
      <c r="F311" s="348"/>
      <c r="G311" s="355">
        <f>SUM(K300:K319)</f>
        <v>2023.299</v>
      </c>
      <c r="H311" s="356"/>
      <c r="I311" s="179">
        <f t="shared" si="160"/>
        <v>5618</v>
      </c>
      <c r="J311" s="180">
        <f t="shared" si="161"/>
        <v>6.6467264872050515</v>
      </c>
      <c r="K311" s="179">
        <f t="shared" si="162"/>
        <v>160</v>
      </c>
      <c r="M311" s="218">
        <f t="shared" si="163"/>
        <v>5.8916442118257715</v>
      </c>
      <c r="N311" s="23" t="s">
        <v>37</v>
      </c>
      <c r="O311" s="201">
        <f>SUM(Q300:Q319)</f>
        <v>6279.3979999999992</v>
      </c>
      <c r="P311" s="187">
        <f t="shared" si="164"/>
        <v>5849</v>
      </c>
      <c r="Q311" s="179">
        <f t="shared" si="165"/>
        <v>28.561</v>
      </c>
      <c r="S311" s="218">
        <f t="shared" si="166"/>
        <v>6.8895913083544658</v>
      </c>
      <c r="T311" s="23" t="s">
        <v>37</v>
      </c>
      <c r="U311" s="201">
        <f>SUM(W300:W319)</f>
        <v>2155.8790000000004</v>
      </c>
      <c r="V311" s="187">
        <f t="shared" si="167"/>
        <v>5662</v>
      </c>
      <c r="W311" s="179">
        <f t="shared" si="168"/>
        <v>126.736</v>
      </c>
      <c r="Y311" s="218">
        <f t="shared" si="169"/>
        <v>7.2492150571143892</v>
      </c>
      <c r="Z311" s="23" t="s">
        <v>37</v>
      </c>
      <c r="AA311" s="201">
        <f>SUM(AC300:AC319)</f>
        <v>2096.3429999999998</v>
      </c>
      <c r="AB311" s="187">
        <f t="shared" si="170"/>
        <v>5646</v>
      </c>
      <c r="AC311" s="179">
        <f t="shared" si="171"/>
        <v>138.38399999999999</v>
      </c>
      <c r="AE311" s="218">
        <f t="shared" si="172"/>
        <v>7.5131635452340753</v>
      </c>
      <c r="AF311" s="23" t="s">
        <v>37</v>
      </c>
      <c r="AG311" s="201">
        <f>SUM(AI300:AI319)</f>
        <v>2068.2110000000002</v>
      </c>
      <c r="AH311" s="187">
        <f t="shared" si="173"/>
        <v>5636</v>
      </c>
      <c r="AI311" s="179">
        <f t="shared" si="174"/>
        <v>145.92400000000001</v>
      </c>
      <c r="AK311" s="218">
        <f t="shared" si="175"/>
        <v>7.7217917768175353</v>
      </c>
      <c r="AL311" s="23" t="s">
        <v>37</v>
      </c>
      <c r="AM311" s="201">
        <f>SUM(AO300:AO319)</f>
        <v>2052.9260000000004</v>
      </c>
      <c r="AN311" s="187">
        <f t="shared" si="176"/>
        <v>5630</v>
      </c>
      <c r="AO311" s="179">
        <f t="shared" si="177"/>
        <v>150.54400000000001</v>
      </c>
      <c r="AQ311" s="218">
        <f t="shared" si="178"/>
        <v>7.8943180638416237</v>
      </c>
      <c r="AR311" s="23" t="s">
        <v>37</v>
      </c>
      <c r="AS311" s="201">
        <f>SUM(AU300:AU319)</f>
        <v>2042.768</v>
      </c>
      <c r="AT311" s="187">
        <f t="shared" si="179"/>
        <v>5626</v>
      </c>
      <c r="AU311" s="179">
        <f t="shared" si="180"/>
        <v>153.66399999999999</v>
      </c>
      <c r="AW311" s="218">
        <f t="shared" si="181"/>
        <v>8.0414129093930473</v>
      </c>
      <c r="AX311" s="23" t="s">
        <v>37</v>
      </c>
      <c r="AY311" s="201">
        <f>SUM(BA300:BA319)</f>
        <v>2033.9369999999999</v>
      </c>
      <c r="AZ311" s="187">
        <f t="shared" si="182"/>
        <v>5623</v>
      </c>
      <c r="BA311" s="179">
        <f t="shared" si="183"/>
        <v>156.02500000000001</v>
      </c>
      <c r="BC311" s="218">
        <f t="shared" si="184"/>
        <v>8.1696195617238505</v>
      </c>
      <c r="BD311" s="23" t="s">
        <v>37</v>
      </c>
      <c r="BE311" s="201">
        <f>SUM(BG300:BG319)</f>
        <v>2027.5340000000001</v>
      </c>
      <c r="BF311" s="187">
        <f t="shared" si="185"/>
        <v>5621</v>
      </c>
      <c r="BG311" s="179">
        <f t="shared" si="186"/>
        <v>157.60900000000001</v>
      </c>
      <c r="BI311" s="218">
        <f t="shared" si="187"/>
        <v>8.2832414413854245</v>
      </c>
      <c r="BJ311" s="23" t="s">
        <v>37</v>
      </c>
      <c r="BK311" s="201">
        <f>SUM(BM300:BM319)</f>
        <v>2022.7929999999999</v>
      </c>
      <c r="BL311" s="187">
        <f t="shared" si="188"/>
        <v>5619</v>
      </c>
      <c r="BM311" s="179">
        <f t="shared" si="189"/>
        <v>159.20099999999999</v>
      </c>
    </row>
    <row r="312" spans="1:65" ht="15" customHeight="1">
      <c r="A312" s="21">
        <f t="shared" si="158"/>
        <v>2006</v>
      </c>
      <c r="B312" s="176">
        <f t="shared" si="158"/>
        <v>5604</v>
      </c>
      <c r="C312" s="191">
        <f t="shared" si="159"/>
        <v>8.3884503155235119</v>
      </c>
      <c r="D312" s="22">
        <v>13</v>
      </c>
      <c r="E312" s="347" t="s">
        <v>9</v>
      </c>
      <c r="F312" s="348"/>
      <c r="G312" s="355">
        <f>SUM(K310:K319)</f>
        <v>1427.4649999999999</v>
      </c>
      <c r="H312" s="356"/>
      <c r="I312" s="179">
        <f t="shared" si="160"/>
        <v>5573</v>
      </c>
      <c r="J312" s="180">
        <f t="shared" si="161"/>
        <v>0.55317630264097073</v>
      </c>
      <c r="K312" s="179">
        <f t="shared" si="162"/>
        <v>0.96099999999999997</v>
      </c>
      <c r="M312" s="218">
        <f t="shared" si="163"/>
        <v>6.654152520183219</v>
      </c>
      <c r="O312" s="100"/>
      <c r="P312" s="187">
        <f t="shared" si="164"/>
        <v>5745</v>
      </c>
      <c r="Q312" s="179">
        <f t="shared" si="165"/>
        <v>19.881</v>
      </c>
      <c r="S312" s="218">
        <f t="shared" si="166"/>
        <v>7.2413662833223178</v>
      </c>
      <c r="U312" s="100"/>
      <c r="V312" s="187">
        <f t="shared" si="167"/>
        <v>5611</v>
      </c>
      <c r="W312" s="179">
        <f t="shared" si="168"/>
        <v>4.9000000000000002E-2</v>
      </c>
      <c r="Y312" s="218">
        <f t="shared" si="169"/>
        <v>7.5071410797276084</v>
      </c>
      <c r="AA312" s="100"/>
      <c r="AB312" s="187">
        <f t="shared" si="170"/>
        <v>5597</v>
      </c>
      <c r="AC312" s="179">
        <f t="shared" si="171"/>
        <v>4.9000000000000002E-2</v>
      </c>
      <c r="AE312" s="218">
        <f t="shared" si="172"/>
        <v>7.7169061352983883</v>
      </c>
      <c r="AG312" s="100"/>
      <c r="AH312" s="187">
        <f t="shared" si="173"/>
        <v>5589</v>
      </c>
      <c r="AI312" s="179">
        <f t="shared" si="174"/>
        <v>0.22500000000000001</v>
      </c>
      <c r="AK312" s="218">
        <f t="shared" si="175"/>
        <v>7.8902082131099611</v>
      </c>
      <c r="AM312" s="100"/>
      <c r="AN312" s="187">
        <f t="shared" si="176"/>
        <v>5584</v>
      </c>
      <c r="AO312" s="179">
        <f t="shared" si="177"/>
        <v>0.4</v>
      </c>
      <c r="AQ312" s="218">
        <f t="shared" si="178"/>
        <v>8.0378662347096181</v>
      </c>
      <c r="AS312" s="100"/>
      <c r="AT312" s="187">
        <f t="shared" si="179"/>
        <v>5580</v>
      </c>
      <c r="AU312" s="179">
        <f t="shared" si="180"/>
        <v>0.57599999999999996</v>
      </c>
      <c r="AW312" s="218">
        <f t="shared" si="181"/>
        <v>8.1665003191550518</v>
      </c>
      <c r="AY312" s="100"/>
      <c r="AZ312" s="187">
        <f t="shared" si="182"/>
        <v>5577</v>
      </c>
      <c r="BA312" s="179">
        <f t="shared" si="183"/>
        <v>0.72899999999999998</v>
      </c>
      <c r="BC312" s="218">
        <f t="shared" si="184"/>
        <v>8.2804576865825599</v>
      </c>
      <c r="BE312" s="100"/>
      <c r="BF312" s="187">
        <f t="shared" si="185"/>
        <v>5575</v>
      </c>
      <c r="BG312" s="179">
        <f t="shared" si="186"/>
        <v>0.84099999999999997</v>
      </c>
      <c r="BI312" s="218">
        <f t="shared" si="187"/>
        <v>8.3827470948633138</v>
      </c>
      <c r="BK312" s="100"/>
      <c r="BL312" s="187">
        <f t="shared" si="188"/>
        <v>5573</v>
      </c>
      <c r="BM312" s="179">
        <f t="shared" si="189"/>
        <v>0.96099999999999997</v>
      </c>
    </row>
    <row r="313" spans="1:65" ht="15" customHeight="1">
      <c r="A313" s="21">
        <f t="shared" si="158"/>
        <v>2007</v>
      </c>
      <c r="B313" s="176">
        <f t="shared" si="158"/>
        <v>5254</v>
      </c>
      <c r="C313" s="191">
        <f t="shared" si="159"/>
        <v>8.4650574369957088</v>
      </c>
      <c r="D313" s="22">
        <v>14</v>
      </c>
      <c r="E313" s="347" t="s">
        <v>10</v>
      </c>
      <c r="F313" s="348"/>
      <c r="G313" s="349">
        <f>SUM(J300:J319)/D319</f>
        <v>5.1082308024919598</v>
      </c>
      <c r="H313" s="350"/>
      <c r="I313" s="179">
        <f t="shared" si="160"/>
        <v>5527</v>
      </c>
      <c r="J313" s="180">
        <f t="shared" si="161"/>
        <v>5.1960411115340692</v>
      </c>
      <c r="K313" s="179">
        <f t="shared" si="162"/>
        <v>74.528999999999996</v>
      </c>
      <c r="M313" s="218">
        <f t="shared" si="163"/>
        <v>7.026426808699636</v>
      </c>
      <c r="P313" s="187">
        <f t="shared" si="164"/>
        <v>5622</v>
      </c>
      <c r="Q313" s="179">
        <f t="shared" si="165"/>
        <v>135.42400000000001</v>
      </c>
      <c r="S313" s="218">
        <f t="shared" si="166"/>
        <v>7.4650827363995473</v>
      </c>
      <c r="V313" s="187">
        <f t="shared" si="167"/>
        <v>5559</v>
      </c>
      <c r="W313" s="179">
        <f t="shared" si="168"/>
        <v>93.025000000000006</v>
      </c>
      <c r="Y313" s="218">
        <f t="shared" si="169"/>
        <v>7.6829431698782917</v>
      </c>
      <c r="AB313" s="187">
        <f t="shared" si="170"/>
        <v>5547</v>
      </c>
      <c r="AC313" s="179">
        <f t="shared" si="171"/>
        <v>85.849000000000004</v>
      </c>
      <c r="AE313" s="218">
        <f t="shared" si="172"/>
        <v>7.8617270778239803</v>
      </c>
      <c r="AH313" s="187">
        <f t="shared" si="173"/>
        <v>5541</v>
      </c>
      <c r="AI313" s="179">
        <f t="shared" si="174"/>
        <v>82.369</v>
      </c>
      <c r="AK313" s="218">
        <f t="shared" si="175"/>
        <v>8.0133431813866718</v>
      </c>
      <c r="AN313" s="187">
        <f t="shared" si="176"/>
        <v>5536</v>
      </c>
      <c r="AO313" s="179">
        <f t="shared" si="177"/>
        <v>79.524000000000001</v>
      </c>
      <c r="AQ313" s="218">
        <f t="shared" si="178"/>
        <v>8.144969417087875</v>
      </c>
      <c r="AT313" s="187">
        <f t="shared" si="179"/>
        <v>5533</v>
      </c>
      <c r="AU313" s="179">
        <f t="shared" si="180"/>
        <v>77.840999999999994</v>
      </c>
      <c r="AW313" s="218">
        <f t="shared" si="181"/>
        <v>8.2612681505776475</v>
      </c>
      <c r="AZ313" s="187">
        <f t="shared" si="182"/>
        <v>5530</v>
      </c>
      <c r="BA313" s="179">
        <f t="shared" si="183"/>
        <v>76.176000000000002</v>
      </c>
      <c r="BC313" s="218">
        <f t="shared" si="184"/>
        <v>8.3654396361887002</v>
      </c>
      <c r="BF313" s="187">
        <f t="shared" si="185"/>
        <v>5528</v>
      </c>
      <c r="BG313" s="179">
        <f t="shared" si="186"/>
        <v>75.075999999999993</v>
      </c>
      <c r="BI313" s="218">
        <f t="shared" si="187"/>
        <v>8.4597759205462868</v>
      </c>
      <c r="BL313" s="187">
        <f t="shared" si="188"/>
        <v>5527</v>
      </c>
      <c r="BM313" s="179">
        <f t="shared" si="189"/>
        <v>74.528999999999996</v>
      </c>
    </row>
    <row r="314" spans="1:65" ht="15" customHeight="1">
      <c r="A314" s="21">
        <f t="shared" si="158"/>
        <v>2008</v>
      </c>
      <c r="B314" s="176">
        <f t="shared" si="158"/>
        <v>5103</v>
      </c>
      <c r="C314" s="191">
        <f t="shared" si="159"/>
        <v>8.4963780517023171</v>
      </c>
      <c r="D314" s="22">
        <v>15</v>
      </c>
      <c r="E314" s="347" t="s">
        <v>11</v>
      </c>
      <c r="F314" s="348"/>
      <c r="G314" s="349">
        <f>SUM(J310:J319)/10</f>
        <v>6.4011428577564145</v>
      </c>
      <c r="H314" s="350"/>
      <c r="I314" s="179">
        <f t="shared" si="160"/>
        <v>5480</v>
      </c>
      <c r="J314" s="180">
        <f t="shared" si="161"/>
        <v>7.387811091514795</v>
      </c>
      <c r="K314" s="179">
        <f t="shared" si="162"/>
        <v>142.12899999999999</v>
      </c>
      <c r="M314" s="218">
        <f t="shared" si="163"/>
        <v>7.1522688560325394</v>
      </c>
      <c r="N314" s="23"/>
      <c r="O314" s="57"/>
      <c r="P314" s="187">
        <f t="shared" si="164"/>
        <v>5474</v>
      </c>
      <c r="Q314" s="179">
        <f t="shared" si="165"/>
        <v>137.64099999999999</v>
      </c>
      <c r="S314" s="218">
        <f t="shared" si="166"/>
        <v>7.5480289699350145</v>
      </c>
      <c r="T314" s="23"/>
      <c r="U314" s="57"/>
      <c r="V314" s="187">
        <f t="shared" si="167"/>
        <v>5504</v>
      </c>
      <c r="W314" s="179">
        <f t="shared" si="168"/>
        <v>160.80099999999999</v>
      </c>
      <c r="Y314" s="218">
        <f t="shared" si="169"/>
        <v>7.7501841622578365</v>
      </c>
      <c r="Z314" s="23"/>
      <c r="AA314" s="57"/>
      <c r="AB314" s="187">
        <f t="shared" si="170"/>
        <v>5496</v>
      </c>
      <c r="AC314" s="179">
        <f t="shared" si="171"/>
        <v>154.44900000000001</v>
      </c>
      <c r="AE314" s="218">
        <f t="shared" si="172"/>
        <v>7.9182646860952737</v>
      </c>
      <c r="AF314" s="23"/>
      <c r="AG314" s="57"/>
      <c r="AH314" s="187">
        <f t="shared" si="173"/>
        <v>5491</v>
      </c>
      <c r="AI314" s="179">
        <f t="shared" si="174"/>
        <v>150.54400000000001</v>
      </c>
      <c r="AK314" s="218">
        <f t="shared" si="175"/>
        <v>8.0621175827547393</v>
      </c>
      <c r="AL314" s="23"/>
      <c r="AM314" s="57"/>
      <c r="AN314" s="187">
        <f t="shared" si="176"/>
        <v>5488</v>
      </c>
      <c r="AO314" s="179">
        <f t="shared" si="177"/>
        <v>148.22499999999999</v>
      </c>
      <c r="AQ314" s="218">
        <f t="shared" si="178"/>
        <v>8.1878554436956232</v>
      </c>
      <c r="AR314" s="23"/>
      <c r="AS314" s="57"/>
      <c r="AT314" s="187">
        <f t="shared" si="179"/>
        <v>5485</v>
      </c>
      <c r="AU314" s="179">
        <f t="shared" si="180"/>
        <v>145.92400000000001</v>
      </c>
      <c r="AW314" s="218">
        <f t="shared" si="181"/>
        <v>8.2995345703325967</v>
      </c>
      <c r="AX314" s="23"/>
      <c r="AY314" s="57"/>
      <c r="AZ314" s="187">
        <f t="shared" si="182"/>
        <v>5483</v>
      </c>
      <c r="BA314" s="179">
        <f t="shared" si="183"/>
        <v>144.4</v>
      </c>
      <c r="BC314" s="218">
        <f t="shared" si="184"/>
        <v>8.3999849905106956</v>
      </c>
      <c r="BD314" s="23"/>
      <c r="BE314" s="57"/>
      <c r="BF314" s="187">
        <f t="shared" si="185"/>
        <v>5482</v>
      </c>
      <c r="BG314" s="179">
        <f t="shared" si="186"/>
        <v>143.64099999999999</v>
      </c>
      <c r="BI314" s="218">
        <f t="shared" si="187"/>
        <v>8.4912598093897333</v>
      </c>
      <c r="BJ314" s="23"/>
      <c r="BK314" s="57"/>
      <c r="BL314" s="187">
        <f t="shared" si="188"/>
        <v>5480</v>
      </c>
      <c r="BM314" s="179">
        <f t="shared" si="189"/>
        <v>142.12899999999999</v>
      </c>
    </row>
    <row r="315" spans="1:65" ht="15" customHeight="1">
      <c r="A315" s="21">
        <f t="shared" si="158"/>
        <v>2009</v>
      </c>
      <c r="B315" s="176">
        <f t="shared" si="158"/>
        <v>5000</v>
      </c>
      <c r="C315" s="191">
        <f t="shared" si="159"/>
        <v>8.5171931914162382</v>
      </c>
      <c r="D315" s="22">
        <v>16</v>
      </c>
      <c r="E315" s="73"/>
      <c r="F315" s="57"/>
      <c r="G315" s="27"/>
      <c r="H315" s="27"/>
      <c r="I315" s="179">
        <f t="shared" si="160"/>
        <v>5433</v>
      </c>
      <c r="J315" s="180">
        <f t="shared" si="161"/>
        <v>8.66</v>
      </c>
      <c r="K315" s="179">
        <f t="shared" si="162"/>
        <v>187.489</v>
      </c>
      <c r="M315" s="218">
        <f t="shared" si="163"/>
        <v>7.2298387781512501</v>
      </c>
      <c r="N315" s="23"/>
      <c r="O315" s="57"/>
      <c r="P315" s="187">
        <f t="shared" si="164"/>
        <v>5297</v>
      </c>
      <c r="Q315" s="179">
        <f t="shared" si="165"/>
        <v>88.209000000000003</v>
      </c>
      <c r="S315" s="218">
        <f t="shared" si="166"/>
        <v>7.6009024595420822</v>
      </c>
      <c r="T315" s="23"/>
      <c r="U315" s="57"/>
      <c r="V315" s="187">
        <f t="shared" si="167"/>
        <v>5447</v>
      </c>
      <c r="W315" s="179">
        <f t="shared" si="168"/>
        <v>199.809</v>
      </c>
      <c r="Y315" s="218">
        <f t="shared" si="169"/>
        <v>7.7935868033715838</v>
      </c>
      <c r="Z315" s="23"/>
      <c r="AA315" s="57"/>
      <c r="AB315" s="187">
        <f t="shared" si="170"/>
        <v>5444</v>
      </c>
      <c r="AC315" s="179">
        <f t="shared" si="171"/>
        <v>197.136</v>
      </c>
      <c r="AE315" s="218">
        <f t="shared" si="172"/>
        <v>7.9550742732626958</v>
      </c>
      <c r="AF315" s="23"/>
      <c r="AG315" s="57"/>
      <c r="AH315" s="187">
        <f t="shared" si="173"/>
        <v>5441</v>
      </c>
      <c r="AI315" s="179">
        <f t="shared" si="174"/>
        <v>194.48099999999999</v>
      </c>
      <c r="AK315" s="218">
        <f t="shared" si="175"/>
        <v>8.0940731480693522</v>
      </c>
      <c r="AL315" s="23"/>
      <c r="AM315" s="57"/>
      <c r="AN315" s="187">
        <f t="shared" si="176"/>
        <v>5439</v>
      </c>
      <c r="AO315" s="179">
        <f t="shared" si="177"/>
        <v>192.721</v>
      </c>
      <c r="AQ315" s="218">
        <f t="shared" si="178"/>
        <v>8.2160880986323157</v>
      </c>
      <c r="AR315" s="23"/>
      <c r="AS315" s="57"/>
      <c r="AT315" s="187">
        <f t="shared" si="179"/>
        <v>5437</v>
      </c>
      <c r="AU315" s="179">
        <f t="shared" si="180"/>
        <v>190.96899999999999</v>
      </c>
      <c r="AW315" s="218">
        <f t="shared" si="181"/>
        <v>8.3248212987687822</v>
      </c>
      <c r="AX315" s="23"/>
      <c r="AY315" s="57"/>
      <c r="AZ315" s="187">
        <f t="shared" si="182"/>
        <v>5435</v>
      </c>
      <c r="BA315" s="179">
        <f t="shared" si="183"/>
        <v>189.22499999999999</v>
      </c>
      <c r="BC315" s="218">
        <f t="shared" si="184"/>
        <v>8.4228825119449962</v>
      </c>
      <c r="BD315" s="23"/>
      <c r="BE315" s="57"/>
      <c r="BF315" s="187">
        <f t="shared" si="185"/>
        <v>5434</v>
      </c>
      <c r="BG315" s="179">
        <f t="shared" si="186"/>
        <v>188.35599999999999</v>
      </c>
      <c r="BI315" s="218">
        <f t="shared" si="187"/>
        <v>8.5121806495926933</v>
      </c>
      <c r="BJ315" s="23"/>
      <c r="BK315" s="57"/>
      <c r="BL315" s="187">
        <f t="shared" si="188"/>
        <v>5433</v>
      </c>
      <c r="BM315" s="179">
        <f t="shared" si="189"/>
        <v>187.489</v>
      </c>
    </row>
    <row r="316" spans="1:65" ht="15" customHeight="1">
      <c r="A316" s="21">
        <f t="shared" ref="A316:B331" si="190">A271</f>
        <v>2010</v>
      </c>
      <c r="B316" s="176">
        <f t="shared" si="190"/>
        <v>4933</v>
      </c>
      <c r="C316" s="191">
        <f t="shared" si="159"/>
        <v>8.5305042054759106</v>
      </c>
      <c r="D316" s="22">
        <v>17</v>
      </c>
      <c r="E316" s="73"/>
      <c r="F316" s="57"/>
      <c r="G316" s="27"/>
      <c r="H316" s="27"/>
      <c r="I316" s="179">
        <f t="shared" si="160"/>
        <v>5386</v>
      </c>
      <c r="J316" s="180">
        <f t="shared" si="161"/>
        <v>9.1830529089803363</v>
      </c>
      <c r="K316" s="179">
        <f t="shared" si="162"/>
        <v>205.209</v>
      </c>
      <c r="M316" s="218">
        <f t="shared" si="163"/>
        <v>7.2772477266314839</v>
      </c>
      <c r="N316" s="23"/>
      <c r="O316" s="57"/>
      <c r="P316" s="187">
        <f t="shared" si="164"/>
        <v>5086</v>
      </c>
      <c r="Q316" s="179">
        <f t="shared" si="165"/>
        <v>23.408999999999999</v>
      </c>
      <c r="S316" s="218">
        <f t="shared" si="166"/>
        <v>7.6338535596817678</v>
      </c>
      <c r="T316" s="23"/>
      <c r="U316" s="57"/>
      <c r="V316" s="187">
        <f t="shared" si="167"/>
        <v>5388</v>
      </c>
      <c r="W316" s="179">
        <f t="shared" si="168"/>
        <v>207.02500000000001</v>
      </c>
      <c r="Y316" s="218">
        <f t="shared" si="169"/>
        <v>7.8208408799073439</v>
      </c>
      <c r="Z316" s="23"/>
      <c r="AA316" s="57"/>
      <c r="AB316" s="187">
        <f t="shared" si="170"/>
        <v>5390</v>
      </c>
      <c r="AC316" s="179">
        <f t="shared" si="171"/>
        <v>208.84899999999999</v>
      </c>
      <c r="AE316" s="218">
        <f t="shared" si="172"/>
        <v>7.9783109698677217</v>
      </c>
      <c r="AF316" s="23"/>
      <c r="AG316" s="57"/>
      <c r="AH316" s="187">
        <f t="shared" si="173"/>
        <v>5389</v>
      </c>
      <c r="AI316" s="179">
        <f t="shared" si="174"/>
        <v>207.93600000000001</v>
      </c>
      <c r="AK316" s="218">
        <f t="shared" si="175"/>
        <v>8.1143247091553388</v>
      </c>
      <c r="AL316" s="23"/>
      <c r="AM316" s="57"/>
      <c r="AN316" s="187">
        <f t="shared" si="176"/>
        <v>5388</v>
      </c>
      <c r="AO316" s="179">
        <f t="shared" si="177"/>
        <v>207.02500000000001</v>
      </c>
      <c r="AQ316" s="218">
        <f t="shared" si="178"/>
        <v>8.2340342076920408</v>
      </c>
      <c r="AR316" s="23"/>
      <c r="AS316" s="57"/>
      <c r="AT316" s="187">
        <f t="shared" si="179"/>
        <v>5388</v>
      </c>
      <c r="AU316" s="179">
        <f t="shared" si="180"/>
        <v>207.02500000000001</v>
      </c>
      <c r="AW316" s="218">
        <f t="shared" si="181"/>
        <v>8.3409332260008782</v>
      </c>
      <c r="AX316" s="23"/>
      <c r="AY316" s="57"/>
      <c r="AZ316" s="187">
        <f t="shared" si="182"/>
        <v>5387</v>
      </c>
      <c r="BA316" s="179">
        <f t="shared" si="183"/>
        <v>206.11600000000001</v>
      </c>
      <c r="BC316" s="218">
        <f t="shared" si="184"/>
        <v>8.4375004225069894</v>
      </c>
      <c r="BD316" s="23"/>
      <c r="BE316" s="57"/>
      <c r="BF316" s="187">
        <f t="shared" si="185"/>
        <v>5386</v>
      </c>
      <c r="BG316" s="179">
        <f t="shared" si="186"/>
        <v>205.209</v>
      </c>
      <c r="BI316" s="218">
        <f t="shared" si="187"/>
        <v>8.5255581077478659</v>
      </c>
      <c r="BJ316" s="23"/>
      <c r="BK316" s="57"/>
      <c r="BL316" s="187">
        <f t="shared" si="188"/>
        <v>5386</v>
      </c>
      <c r="BM316" s="179">
        <f t="shared" si="189"/>
        <v>205.209</v>
      </c>
    </row>
    <row r="317" spans="1:65" ht="15" customHeight="1">
      <c r="A317" s="21">
        <f t="shared" si="190"/>
        <v>2011</v>
      </c>
      <c r="B317" s="176">
        <f t="shared" si="190"/>
        <v>5831</v>
      </c>
      <c r="C317" s="191">
        <f t="shared" si="159"/>
        <v>8.3354314778807961</v>
      </c>
      <c r="D317" s="22">
        <v>18</v>
      </c>
      <c r="E317" s="73"/>
      <c r="F317" s="57"/>
      <c r="G317" s="27"/>
      <c r="H317" s="27"/>
      <c r="I317" s="179">
        <f t="shared" si="160"/>
        <v>5338</v>
      </c>
      <c r="J317" s="180">
        <f t="shared" si="161"/>
        <v>8.4548104956268215</v>
      </c>
      <c r="K317" s="179">
        <f t="shared" si="162"/>
        <v>243.04900000000001</v>
      </c>
      <c r="M317" s="218">
        <f t="shared" si="163"/>
        <v>6.3080984415095305</v>
      </c>
      <c r="N317" s="23"/>
      <c r="O317" s="57"/>
      <c r="P317" s="187">
        <f t="shared" si="164"/>
        <v>4833</v>
      </c>
      <c r="Q317" s="179">
        <f t="shared" si="165"/>
        <v>996.00400000000002</v>
      </c>
      <c r="S317" s="218">
        <f t="shared" si="166"/>
        <v>7.063903961472068</v>
      </c>
      <c r="T317" s="23"/>
      <c r="U317" s="57"/>
      <c r="V317" s="187">
        <f t="shared" si="167"/>
        <v>5327</v>
      </c>
      <c r="W317" s="179">
        <f t="shared" si="168"/>
        <v>254.01599999999999</v>
      </c>
      <c r="Y317" s="218">
        <f t="shared" si="169"/>
        <v>7.3740018593501606</v>
      </c>
      <c r="Z317" s="23"/>
      <c r="AA317" s="57"/>
      <c r="AB317" s="187">
        <f t="shared" si="170"/>
        <v>5334</v>
      </c>
      <c r="AC317" s="179">
        <f t="shared" si="171"/>
        <v>247.00899999999999</v>
      </c>
      <c r="AE317" s="218">
        <f t="shared" si="172"/>
        <v>7.6103576183128379</v>
      </c>
      <c r="AF317" s="23"/>
      <c r="AG317" s="57"/>
      <c r="AH317" s="187">
        <f t="shared" si="173"/>
        <v>5337</v>
      </c>
      <c r="AI317" s="179">
        <f t="shared" si="174"/>
        <v>244.036</v>
      </c>
      <c r="AK317" s="218">
        <f t="shared" si="175"/>
        <v>7.8013913202914855</v>
      </c>
      <c r="AL317" s="23"/>
      <c r="AM317" s="57"/>
      <c r="AN317" s="187">
        <f t="shared" si="176"/>
        <v>5337</v>
      </c>
      <c r="AO317" s="179">
        <f t="shared" si="177"/>
        <v>244.036</v>
      </c>
      <c r="AQ317" s="218">
        <f t="shared" si="178"/>
        <v>7.9617188159813645</v>
      </c>
      <c r="AR317" s="23"/>
      <c r="AS317" s="57"/>
      <c r="AT317" s="187">
        <f t="shared" si="179"/>
        <v>5338</v>
      </c>
      <c r="AU317" s="179">
        <f t="shared" si="180"/>
        <v>243.04900000000001</v>
      </c>
      <c r="AW317" s="218">
        <f t="shared" si="181"/>
        <v>8.099857910737585</v>
      </c>
      <c r="AX317" s="23"/>
      <c r="AY317" s="57"/>
      <c r="AZ317" s="187">
        <f t="shared" si="182"/>
        <v>5338</v>
      </c>
      <c r="BA317" s="179">
        <f t="shared" si="183"/>
        <v>243.04900000000001</v>
      </c>
      <c r="BC317" s="218">
        <f t="shared" si="184"/>
        <v>8.2212100939250696</v>
      </c>
      <c r="BD317" s="23"/>
      <c r="BE317" s="57"/>
      <c r="BF317" s="187">
        <f t="shared" si="185"/>
        <v>5338</v>
      </c>
      <c r="BG317" s="179">
        <f t="shared" si="186"/>
        <v>243.04900000000001</v>
      </c>
      <c r="BI317" s="218">
        <f t="shared" si="187"/>
        <v>8.3294167839393189</v>
      </c>
      <c r="BJ317" s="23"/>
      <c r="BK317" s="57"/>
      <c r="BL317" s="187">
        <f t="shared" si="188"/>
        <v>5338</v>
      </c>
      <c r="BM317" s="179">
        <f t="shared" si="189"/>
        <v>243.04900000000001</v>
      </c>
    </row>
    <row r="318" spans="1:65" ht="15" customHeight="1">
      <c r="A318" s="21">
        <f t="shared" si="190"/>
        <v>2012</v>
      </c>
      <c r="B318" s="176">
        <f t="shared" si="190"/>
        <v>5642</v>
      </c>
      <c r="C318" s="191">
        <f t="shared" si="159"/>
        <v>8.3797685155045656</v>
      </c>
      <c r="D318" s="22">
        <v>19</v>
      </c>
      <c r="E318" s="73"/>
      <c r="F318" s="57"/>
      <c r="G318" s="27"/>
      <c r="H318" s="27"/>
      <c r="I318" s="179">
        <f t="shared" si="160"/>
        <v>5289</v>
      </c>
      <c r="J318" s="180">
        <f t="shared" si="161"/>
        <v>6.2566465792272252</v>
      </c>
      <c r="K318" s="179">
        <f t="shared" si="162"/>
        <v>124.60899999999999</v>
      </c>
      <c r="M318" s="218">
        <f t="shared" si="163"/>
        <v>6.6039438246004725</v>
      </c>
      <c r="N318" s="23"/>
      <c r="O318" s="57"/>
      <c r="P318" s="187">
        <f t="shared" si="164"/>
        <v>4532</v>
      </c>
      <c r="Q318" s="179">
        <f t="shared" si="165"/>
        <v>1232.0999999999999</v>
      </c>
      <c r="S318" s="218">
        <f t="shared" si="166"/>
        <v>7.2137683081186417</v>
      </c>
      <c r="T318" s="23"/>
      <c r="U318" s="57"/>
      <c r="V318" s="187">
        <f t="shared" si="167"/>
        <v>5264</v>
      </c>
      <c r="W318" s="179">
        <f t="shared" si="168"/>
        <v>142.88399999999999</v>
      </c>
      <c r="Y318" s="218">
        <f t="shared" si="169"/>
        <v>7.4860526178631401</v>
      </c>
      <c r="Z318" s="23"/>
      <c r="AA318" s="57"/>
      <c r="AB318" s="187">
        <f t="shared" si="170"/>
        <v>5277</v>
      </c>
      <c r="AC318" s="179">
        <f t="shared" si="171"/>
        <v>133.22499999999999</v>
      </c>
      <c r="AE318" s="218">
        <f t="shared" si="172"/>
        <v>7.6998424073969858</v>
      </c>
      <c r="AF318" s="23"/>
      <c r="AG318" s="57"/>
      <c r="AH318" s="187">
        <f t="shared" si="173"/>
        <v>5283</v>
      </c>
      <c r="AI318" s="179">
        <f t="shared" si="174"/>
        <v>128.881</v>
      </c>
      <c r="AK318" s="218">
        <f t="shared" si="175"/>
        <v>7.8758791594963098</v>
      </c>
      <c r="AL318" s="23"/>
      <c r="AM318" s="57"/>
      <c r="AN318" s="187">
        <f t="shared" si="176"/>
        <v>5286</v>
      </c>
      <c r="AO318" s="179">
        <f t="shared" si="177"/>
        <v>126.736</v>
      </c>
      <c r="AQ318" s="218">
        <f t="shared" si="178"/>
        <v>8.0255163864890076</v>
      </c>
      <c r="AR318" s="23"/>
      <c r="AS318" s="57"/>
      <c r="AT318" s="187">
        <f t="shared" si="179"/>
        <v>5287</v>
      </c>
      <c r="AU318" s="179">
        <f t="shared" si="180"/>
        <v>126.02500000000001</v>
      </c>
      <c r="AW318" s="218">
        <f t="shared" si="181"/>
        <v>8.155649270366002</v>
      </c>
      <c r="AX318" s="23"/>
      <c r="AY318" s="57"/>
      <c r="AZ318" s="187">
        <f t="shared" si="182"/>
        <v>5288</v>
      </c>
      <c r="BA318" s="179">
        <f t="shared" si="183"/>
        <v>125.316</v>
      </c>
      <c r="BC318" s="218">
        <f t="shared" si="184"/>
        <v>8.270781013162674</v>
      </c>
      <c r="BD318" s="23"/>
      <c r="BE318" s="57"/>
      <c r="BF318" s="187">
        <f t="shared" si="185"/>
        <v>5289</v>
      </c>
      <c r="BG318" s="179">
        <f t="shared" si="186"/>
        <v>124.60899999999999</v>
      </c>
      <c r="BI318" s="218">
        <f t="shared" si="187"/>
        <v>8.3740154217399088</v>
      </c>
      <c r="BJ318" s="23"/>
      <c r="BK318" s="57"/>
      <c r="BL318" s="187">
        <f t="shared" si="188"/>
        <v>5289</v>
      </c>
      <c r="BM318" s="179">
        <f t="shared" si="189"/>
        <v>124.60899999999999</v>
      </c>
    </row>
    <row r="319" spans="1:65" ht="15" customHeight="1" thickBot="1">
      <c r="A319" s="30">
        <f t="shared" si="190"/>
        <v>2013</v>
      </c>
      <c r="B319" s="184">
        <f t="shared" si="190"/>
        <v>5431</v>
      </c>
      <c r="C319" s="219">
        <f t="shared" si="159"/>
        <v>8.4270496415632721</v>
      </c>
      <c r="D319" s="31">
        <v>20</v>
      </c>
      <c r="E319" s="101"/>
      <c r="F319" s="102"/>
      <c r="G319" s="32"/>
      <c r="H319" s="32"/>
      <c r="I319" s="185">
        <f t="shared" si="160"/>
        <v>5240</v>
      </c>
      <c r="J319" s="186">
        <f t="shared" si="161"/>
        <v>3.5168477260173079</v>
      </c>
      <c r="K319" s="185">
        <f t="shared" si="162"/>
        <v>36.481000000000002</v>
      </c>
      <c r="M319" s="220">
        <f t="shared" si="163"/>
        <v>6.8554087986099281</v>
      </c>
      <c r="N319" s="103"/>
      <c r="O319" s="102"/>
      <c r="P319" s="207">
        <f t="shared" si="164"/>
        <v>4171</v>
      </c>
      <c r="Q319" s="185">
        <f t="shared" si="165"/>
        <v>1587.6</v>
      </c>
      <c r="S319" s="220">
        <f t="shared" si="166"/>
        <v>7.3581937527330323</v>
      </c>
      <c r="T319" s="103"/>
      <c r="U319" s="102"/>
      <c r="V319" s="207">
        <f t="shared" si="167"/>
        <v>5198</v>
      </c>
      <c r="W319" s="185">
        <f t="shared" si="168"/>
        <v>54.289000000000001</v>
      </c>
      <c r="Y319" s="220">
        <f t="shared" si="169"/>
        <v>7.5978979505217836</v>
      </c>
      <c r="Z319" s="103"/>
      <c r="AA319" s="102"/>
      <c r="AB319" s="207">
        <f t="shared" si="170"/>
        <v>5219</v>
      </c>
      <c r="AC319" s="185">
        <f t="shared" si="171"/>
        <v>44.944000000000003</v>
      </c>
      <c r="AE319" s="220">
        <f t="shared" si="172"/>
        <v>7.7911095106100277</v>
      </c>
      <c r="AF319" s="103"/>
      <c r="AG319" s="102"/>
      <c r="AH319" s="207">
        <f t="shared" si="173"/>
        <v>5228</v>
      </c>
      <c r="AI319" s="185">
        <f t="shared" si="174"/>
        <v>41.209000000000003</v>
      </c>
      <c r="AK319" s="220">
        <f t="shared" si="175"/>
        <v>7.9529667909231314</v>
      </c>
      <c r="AL319" s="103"/>
      <c r="AM319" s="102"/>
      <c r="AN319" s="207">
        <f t="shared" si="176"/>
        <v>5233</v>
      </c>
      <c r="AO319" s="185">
        <f t="shared" si="177"/>
        <v>39.204000000000001</v>
      </c>
      <c r="AQ319" s="220">
        <f t="shared" si="178"/>
        <v>8.0922394067242109</v>
      </c>
      <c r="AR319" s="103"/>
      <c r="AS319" s="102"/>
      <c r="AT319" s="207">
        <f t="shared" si="179"/>
        <v>5236</v>
      </c>
      <c r="AU319" s="185">
        <f t="shared" si="180"/>
        <v>38.024999999999999</v>
      </c>
      <c r="AW319" s="220">
        <f t="shared" si="181"/>
        <v>8.2144651607591861</v>
      </c>
      <c r="AX319" s="103"/>
      <c r="AY319" s="102"/>
      <c r="AZ319" s="207">
        <f t="shared" si="182"/>
        <v>5238</v>
      </c>
      <c r="BA319" s="185">
        <f t="shared" si="183"/>
        <v>37.249000000000002</v>
      </c>
      <c r="BC319" s="220">
        <f t="shared" si="184"/>
        <v>8.323365694436081</v>
      </c>
      <c r="BD319" s="103"/>
      <c r="BE319" s="102"/>
      <c r="BF319" s="207">
        <f t="shared" si="185"/>
        <v>5239</v>
      </c>
      <c r="BG319" s="185">
        <f t="shared" si="186"/>
        <v>36.863999999999997</v>
      </c>
      <c r="BI319" s="220">
        <f t="shared" si="187"/>
        <v>8.421562960400987</v>
      </c>
      <c r="BJ319" s="103"/>
      <c r="BK319" s="102"/>
      <c r="BL319" s="207">
        <f t="shared" si="188"/>
        <v>5240</v>
      </c>
      <c r="BM319" s="185">
        <f t="shared" si="189"/>
        <v>36.481000000000002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5191</v>
      </c>
      <c r="C320" s="221"/>
      <c r="D320" s="22">
        <v>21</v>
      </c>
      <c r="E320" s="73"/>
      <c r="F320" s="57"/>
      <c r="G320" s="27"/>
      <c r="H320" s="27"/>
      <c r="I320" s="179">
        <f t="shared" si="160"/>
        <v>5191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5141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5141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5090</v>
      </c>
      <c r="C322" s="221"/>
      <c r="D322" s="22">
        <v>23</v>
      </c>
      <c r="E322" s="200">
        <f>O302</f>
        <v>6380</v>
      </c>
      <c r="F322" s="203">
        <f>O310</f>
        <v>0.21921708544085614</v>
      </c>
      <c r="G322" s="364">
        <f>O311</f>
        <v>6279.3979999999992</v>
      </c>
      <c r="H322" s="365"/>
      <c r="I322" s="179">
        <f t="shared" si="160"/>
        <v>5090</v>
      </c>
      <c r="J322" s="187"/>
      <c r="K322" s="187"/>
      <c r="M322" s="200" t="str">
        <f>M276</f>
        <v>max(y) =</v>
      </c>
      <c r="N322" s="200">
        <f>N276</f>
        <v>6379</v>
      </c>
      <c r="S322" s="200" t="str">
        <f>S276</f>
        <v>max(y) =</v>
      </c>
      <c r="T322" s="200">
        <f>N322</f>
        <v>6379</v>
      </c>
      <c r="Y322" s="200" t="str">
        <f>Y276</f>
        <v>max(y) =</v>
      </c>
      <c r="Z322" s="200">
        <f>T322</f>
        <v>6379</v>
      </c>
      <c r="AE322" s="200" t="str">
        <f>AE276</f>
        <v>max(y) =</v>
      </c>
      <c r="AF322" s="200">
        <f>Z322</f>
        <v>6379</v>
      </c>
      <c r="AK322" s="200" t="str">
        <f>AK276</f>
        <v>max(y) =</v>
      </c>
      <c r="AL322" s="200">
        <f>AF322</f>
        <v>6379</v>
      </c>
      <c r="AQ322" s="200" t="str">
        <f>AQ276</f>
        <v>max(y) =</v>
      </c>
      <c r="AR322" s="200">
        <f>AL322</f>
        <v>6379</v>
      </c>
      <c r="AW322" s="200" t="str">
        <f>AW276</f>
        <v>max(y) =</v>
      </c>
      <c r="AX322" s="200">
        <f>AR322</f>
        <v>6379</v>
      </c>
      <c r="BC322" s="200" t="str">
        <f>BC276</f>
        <v>max(y) =</v>
      </c>
      <c r="BD322" s="200">
        <f>AX322</f>
        <v>6379</v>
      </c>
      <c r="BI322" s="200" t="str">
        <f>BI276</f>
        <v>max(y) =</v>
      </c>
      <c r="BJ322" s="200">
        <f>BD322</f>
        <v>6379</v>
      </c>
    </row>
    <row r="323" spans="1:62" ht="15" customHeight="1">
      <c r="A323" s="21">
        <f t="shared" si="190"/>
        <v>2017</v>
      </c>
      <c r="B323" s="176">
        <f t="shared" si="191"/>
        <v>5039</v>
      </c>
      <c r="C323" s="221"/>
      <c r="D323" s="22">
        <v>24</v>
      </c>
      <c r="E323" s="200">
        <f>U302</f>
        <v>7000</v>
      </c>
      <c r="F323" s="203">
        <f>U310</f>
        <v>0.35992316322474732</v>
      </c>
      <c r="G323" s="345">
        <f>U311</f>
        <v>2155.8790000000004</v>
      </c>
      <c r="H323" s="346"/>
      <c r="I323" s="179">
        <f t="shared" si="160"/>
        <v>5039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4988</v>
      </c>
      <c r="C324" s="221"/>
      <c r="D324" s="22">
        <v>25</v>
      </c>
      <c r="E324" s="200">
        <f>AA302</f>
        <v>7425</v>
      </c>
      <c r="F324" s="203">
        <f>AA310</f>
        <v>0.36997845819073283</v>
      </c>
      <c r="G324" s="345">
        <f>AA311</f>
        <v>2096.3429999999998</v>
      </c>
      <c r="H324" s="346"/>
      <c r="I324" s="179">
        <f t="shared" si="160"/>
        <v>4988</v>
      </c>
      <c r="J324" s="187"/>
      <c r="K324" s="187"/>
      <c r="M324" s="200" t="s">
        <v>60</v>
      </c>
      <c r="N324" s="214">
        <v>425</v>
      </c>
      <c r="S324" s="200" t="s">
        <v>60</v>
      </c>
      <c r="T324" s="214">
        <f>N324</f>
        <v>425</v>
      </c>
      <c r="Y324" s="200" t="s">
        <v>60</v>
      </c>
      <c r="Z324" s="214">
        <f>T324</f>
        <v>425</v>
      </c>
      <c r="AE324" s="200" t="s">
        <v>60</v>
      </c>
      <c r="AF324" s="214">
        <f>Z324</f>
        <v>425</v>
      </c>
      <c r="AK324" s="200" t="s">
        <v>60</v>
      </c>
      <c r="AL324" s="214">
        <f>AF324</f>
        <v>425</v>
      </c>
      <c r="AQ324" s="200" t="s">
        <v>60</v>
      </c>
      <c r="AR324" s="214">
        <f>AL324</f>
        <v>425</v>
      </c>
      <c r="AW324" s="200" t="s">
        <v>60</v>
      </c>
      <c r="AX324" s="214">
        <f>AR324</f>
        <v>425</v>
      </c>
      <c r="BC324" s="200" t="s">
        <v>60</v>
      </c>
      <c r="BD324" s="214">
        <f>AX324</f>
        <v>425</v>
      </c>
      <c r="BI324" s="200" t="s">
        <v>60</v>
      </c>
      <c r="BJ324" s="214">
        <f>BD324</f>
        <v>425</v>
      </c>
    </row>
    <row r="325" spans="1:62" ht="15" customHeight="1">
      <c r="A325" s="21">
        <f t="shared" si="190"/>
        <v>2019</v>
      </c>
      <c r="B325" s="176">
        <f t="shared" si="191"/>
        <v>4936</v>
      </c>
      <c r="C325" s="221"/>
      <c r="D325" s="22">
        <v>26</v>
      </c>
      <c r="E325" s="200">
        <f>AG302</f>
        <v>7850</v>
      </c>
      <c r="F325" s="203">
        <f>AG310</f>
        <v>0.37546558678830499</v>
      </c>
      <c r="G325" s="345">
        <f>AG311</f>
        <v>2068.2110000000002</v>
      </c>
      <c r="H325" s="346"/>
      <c r="I325" s="179">
        <f t="shared" si="160"/>
        <v>4936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4883</v>
      </c>
      <c r="C326" s="221"/>
      <c r="D326" s="22">
        <v>27</v>
      </c>
      <c r="E326" s="200">
        <f>AM302</f>
        <v>8275</v>
      </c>
      <c r="F326" s="203">
        <f>AM310</f>
        <v>0.37861360879619421</v>
      </c>
      <c r="G326" s="345">
        <f>AM311</f>
        <v>2052.9260000000004</v>
      </c>
      <c r="H326" s="346"/>
      <c r="I326" s="179">
        <f t="shared" si="160"/>
        <v>4883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4830</v>
      </c>
      <c r="C327" s="221"/>
      <c r="D327" s="22">
        <v>28</v>
      </c>
      <c r="E327" s="200">
        <f>AS302</f>
        <v>8700</v>
      </c>
      <c r="F327" s="203">
        <f>AS310</f>
        <v>0.38089722723000086</v>
      </c>
      <c r="G327" s="345">
        <f>AS311</f>
        <v>2042.768</v>
      </c>
      <c r="H327" s="346"/>
      <c r="I327" s="179">
        <f t="shared" si="160"/>
        <v>4830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4776</v>
      </c>
      <c r="C328" s="221"/>
      <c r="D328" s="22">
        <v>29</v>
      </c>
      <c r="E328" s="200">
        <f>AY302</f>
        <v>9125</v>
      </c>
      <c r="F328" s="203">
        <f>AY310</f>
        <v>0.38299107637344804</v>
      </c>
      <c r="G328" s="345">
        <f>AY311</f>
        <v>2033.9369999999999</v>
      </c>
      <c r="H328" s="346"/>
      <c r="I328" s="179">
        <f t="shared" si="160"/>
        <v>4776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4722</v>
      </c>
      <c r="C329" s="221"/>
      <c r="D329" s="22">
        <v>30</v>
      </c>
      <c r="E329" s="200">
        <f>BE302</f>
        <v>9550</v>
      </c>
      <c r="F329" s="203">
        <f>BE310</f>
        <v>0.38457296753421416</v>
      </c>
      <c r="G329" s="345">
        <f>BE311</f>
        <v>2027.5340000000001</v>
      </c>
      <c r="H329" s="346"/>
      <c r="I329" s="179">
        <f t="shared" si="160"/>
        <v>4722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4667</v>
      </c>
      <c r="C330" s="221"/>
      <c r="D330" s="22">
        <v>31</v>
      </c>
      <c r="E330" s="200">
        <f>BK302</f>
        <v>9975</v>
      </c>
      <c r="F330" s="203">
        <f>BK310</f>
        <v>0.38577178818080388</v>
      </c>
      <c r="G330" s="345">
        <f>BK311</f>
        <v>2022.7929999999999</v>
      </c>
      <c r="H330" s="346"/>
      <c r="I330" s="179">
        <f t="shared" si="160"/>
        <v>4667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4611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4611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4555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4555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4498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4498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4441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4441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4383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4383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4325</v>
      </c>
      <c r="C336" s="221"/>
      <c r="D336" s="22">
        <v>37</v>
      </c>
      <c r="E336" s="73"/>
      <c r="F336" s="57"/>
      <c r="G336" s="27"/>
      <c r="H336" s="27"/>
      <c r="I336" s="179">
        <f t="shared" si="160"/>
        <v>4325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4266</v>
      </c>
      <c r="C337" s="221"/>
      <c r="D337" s="22">
        <v>38</v>
      </c>
      <c r="E337" s="73"/>
      <c r="F337" s="57"/>
      <c r="G337" s="27"/>
      <c r="H337" s="27"/>
      <c r="I337" s="179">
        <f t="shared" si="160"/>
        <v>4266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4206</v>
      </c>
      <c r="C338" s="221"/>
      <c r="D338" s="22">
        <v>39</v>
      </c>
      <c r="E338" s="73"/>
      <c r="F338" s="57"/>
      <c r="G338" s="27"/>
      <c r="H338" s="27"/>
      <c r="I338" s="179">
        <f t="shared" si="160"/>
        <v>4206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4146</v>
      </c>
      <c r="C339" s="221"/>
      <c r="D339" s="22">
        <v>40</v>
      </c>
      <c r="E339" s="73"/>
      <c r="F339" s="57"/>
      <c r="G339" s="27"/>
      <c r="H339" s="27"/>
      <c r="I339" s="179">
        <f t="shared" si="160"/>
        <v>4146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4085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4085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4024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4024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topLeftCell="A13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97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4637</v>
      </c>
      <c r="C4" s="121">
        <f t="shared" ref="C4:C45" si="0">I75</f>
        <v>4508</v>
      </c>
      <c r="D4" s="122">
        <f t="shared" ref="D4:D45" si="1">I120</f>
        <v>4568</v>
      </c>
      <c r="E4" s="122">
        <f t="shared" ref="E4:E45" si="2">I165</f>
        <v>4634</v>
      </c>
      <c r="F4" s="123">
        <f t="shared" ref="F4:F45" si="3">I210</f>
        <v>5189</v>
      </c>
      <c r="G4" s="123">
        <f t="shared" ref="G4:G45" si="4">I255</f>
        <v>4479</v>
      </c>
      <c r="H4" s="123">
        <f t="shared" ref="H4:H45" si="5">I300</f>
        <v>4448</v>
      </c>
      <c r="I4" s="124">
        <f t="shared" ref="I4:I45" si="6">ROUND(SUMIF(C$46:H$46,"○",C4:H4),$G$1)</f>
        <v>4634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4533</v>
      </c>
      <c r="C5" s="121">
        <f t="shared" si="0"/>
        <v>4417</v>
      </c>
      <c r="D5" s="122">
        <f t="shared" si="1"/>
        <v>4456</v>
      </c>
      <c r="E5" s="122">
        <f t="shared" si="2"/>
        <v>4500</v>
      </c>
      <c r="F5" s="123">
        <f t="shared" si="3"/>
        <v>4607</v>
      </c>
      <c r="G5" s="123">
        <f t="shared" si="4"/>
        <v>4403</v>
      </c>
      <c r="H5" s="123">
        <f t="shared" si="5"/>
        <v>4384</v>
      </c>
      <c r="I5" s="124">
        <f t="shared" si="6"/>
        <v>4500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4363</v>
      </c>
      <c r="C6" s="121">
        <f t="shared" si="0"/>
        <v>4327</v>
      </c>
      <c r="D6" s="122">
        <f t="shared" si="1"/>
        <v>4347</v>
      </c>
      <c r="E6" s="122">
        <f t="shared" si="2"/>
        <v>4373</v>
      </c>
      <c r="F6" s="123">
        <f t="shared" si="3"/>
        <v>4298</v>
      </c>
      <c r="G6" s="123">
        <f t="shared" si="4"/>
        <v>4325</v>
      </c>
      <c r="H6" s="123">
        <f t="shared" si="5"/>
        <v>4316</v>
      </c>
      <c r="I6" s="124">
        <f t="shared" si="6"/>
        <v>4373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4225</v>
      </c>
      <c r="C7" s="121">
        <f t="shared" si="0"/>
        <v>4236</v>
      </c>
      <c r="D7" s="122">
        <f t="shared" si="1"/>
        <v>4240</v>
      </c>
      <c r="E7" s="122">
        <f t="shared" si="2"/>
        <v>4250</v>
      </c>
      <c r="F7" s="123">
        <f t="shared" si="3"/>
        <v>4091</v>
      </c>
      <c r="G7" s="123">
        <f t="shared" si="4"/>
        <v>4244</v>
      </c>
      <c r="H7" s="123">
        <f t="shared" si="5"/>
        <v>4246</v>
      </c>
      <c r="I7" s="124">
        <f t="shared" si="6"/>
        <v>4250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4154</v>
      </c>
      <c r="C8" s="121">
        <f t="shared" si="0"/>
        <v>4145</v>
      </c>
      <c r="D8" s="122">
        <f t="shared" si="1"/>
        <v>4136</v>
      </c>
      <c r="E8" s="122">
        <f t="shared" si="2"/>
        <v>4134</v>
      </c>
      <c r="F8" s="123">
        <f t="shared" si="3"/>
        <v>3937</v>
      </c>
      <c r="G8" s="123">
        <f t="shared" si="4"/>
        <v>4161</v>
      </c>
      <c r="H8" s="123">
        <f t="shared" si="5"/>
        <v>4172</v>
      </c>
      <c r="I8" s="124">
        <f t="shared" si="6"/>
        <v>4134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4022</v>
      </c>
      <c r="C9" s="121">
        <f t="shared" si="0"/>
        <v>4055</v>
      </c>
      <c r="D9" s="122">
        <f t="shared" si="1"/>
        <v>4035</v>
      </c>
      <c r="E9" s="122">
        <f t="shared" si="2"/>
        <v>4022</v>
      </c>
      <c r="F9" s="123">
        <f t="shared" si="3"/>
        <v>3816</v>
      </c>
      <c r="G9" s="123">
        <f t="shared" si="4"/>
        <v>4077</v>
      </c>
      <c r="H9" s="123">
        <f t="shared" si="5"/>
        <v>4096</v>
      </c>
      <c r="I9" s="124">
        <f t="shared" si="6"/>
        <v>4022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3958</v>
      </c>
      <c r="C10" s="121">
        <f t="shared" si="0"/>
        <v>3964</v>
      </c>
      <c r="D10" s="122">
        <f t="shared" si="1"/>
        <v>3936</v>
      </c>
      <c r="E10" s="122">
        <f t="shared" si="2"/>
        <v>3916</v>
      </c>
      <c r="F10" s="123">
        <f t="shared" si="3"/>
        <v>3716</v>
      </c>
      <c r="G10" s="123">
        <f t="shared" si="4"/>
        <v>3990</v>
      </c>
      <c r="H10" s="123">
        <f t="shared" si="5"/>
        <v>4017</v>
      </c>
      <c r="I10" s="124">
        <f t="shared" si="6"/>
        <v>3916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3768</v>
      </c>
      <c r="C11" s="121">
        <f t="shared" si="0"/>
        <v>3873</v>
      </c>
      <c r="D11" s="122">
        <f t="shared" si="1"/>
        <v>3840</v>
      </c>
      <c r="E11" s="122">
        <f t="shared" si="2"/>
        <v>3814</v>
      </c>
      <c r="F11" s="123">
        <f t="shared" si="3"/>
        <v>3632</v>
      </c>
      <c r="G11" s="123">
        <f t="shared" si="4"/>
        <v>3901</v>
      </c>
      <c r="H11" s="123">
        <f t="shared" si="5"/>
        <v>3934</v>
      </c>
      <c r="I11" s="124">
        <f t="shared" si="6"/>
        <v>3814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3712</v>
      </c>
      <c r="C12" s="121">
        <f t="shared" si="0"/>
        <v>3783</v>
      </c>
      <c r="D12" s="122">
        <f t="shared" si="1"/>
        <v>3746</v>
      </c>
      <c r="E12" s="122">
        <f t="shared" si="2"/>
        <v>3716</v>
      </c>
      <c r="F12" s="123">
        <f t="shared" si="3"/>
        <v>3560</v>
      </c>
      <c r="G12" s="123">
        <f t="shared" si="4"/>
        <v>3810</v>
      </c>
      <c r="H12" s="123">
        <f t="shared" si="5"/>
        <v>3848</v>
      </c>
      <c r="I12" s="124">
        <f t="shared" si="6"/>
        <v>3716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3553</v>
      </c>
      <c r="C13" s="121">
        <f t="shared" si="0"/>
        <v>3692</v>
      </c>
      <c r="D13" s="122">
        <f t="shared" si="1"/>
        <v>3654</v>
      </c>
      <c r="E13" s="122">
        <f t="shared" si="2"/>
        <v>3623</v>
      </c>
      <c r="F13" s="123">
        <f t="shared" si="3"/>
        <v>3496</v>
      </c>
      <c r="G13" s="123">
        <f t="shared" si="4"/>
        <v>3718</v>
      </c>
      <c r="H13" s="123">
        <f t="shared" si="5"/>
        <v>3758</v>
      </c>
      <c r="I13" s="124">
        <f t="shared" si="6"/>
        <v>3623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3482</v>
      </c>
      <c r="C14" s="121">
        <f t="shared" si="0"/>
        <v>3601</v>
      </c>
      <c r="D14" s="122">
        <f t="shared" si="1"/>
        <v>3565</v>
      </c>
      <c r="E14" s="122">
        <f t="shared" si="2"/>
        <v>3535</v>
      </c>
      <c r="F14" s="123">
        <f t="shared" si="3"/>
        <v>3439</v>
      </c>
      <c r="G14" s="123">
        <f t="shared" si="4"/>
        <v>3625</v>
      </c>
      <c r="H14" s="123">
        <f t="shared" si="5"/>
        <v>3664</v>
      </c>
      <c r="I14" s="124">
        <f t="shared" si="6"/>
        <v>3535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3480</v>
      </c>
      <c r="C15" s="121">
        <f t="shared" si="0"/>
        <v>3511</v>
      </c>
      <c r="D15" s="122">
        <f t="shared" si="1"/>
        <v>3477</v>
      </c>
      <c r="E15" s="122">
        <f t="shared" si="2"/>
        <v>3450</v>
      </c>
      <c r="F15" s="123">
        <f t="shared" si="3"/>
        <v>3388</v>
      </c>
      <c r="G15" s="123">
        <f t="shared" si="4"/>
        <v>3530</v>
      </c>
      <c r="H15" s="123">
        <f t="shared" si="5"/>
        <v>3566</v>
      </c>
      <c r="I15" s="124">
        <f t="shared" si="6"/>
        <v>3450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3354</v>
      </c>
      <c r="C16" s="121">
        <f t="shared" si="0"/>
        <v>3420</v>
      </c>
      <c r="D16" s="122">
        <f t="shared" si="1"/>
        <v>3392</v>
      </c>
      <c r="E16" s="122">
        <f t="shared" si="2"/>
        <v>3368</v>
      </c>
      <c r="F16" s="123">
        <f t="shared" si="3"/>
        <v>3342</v>
      </c>
      <c r="G16" s="123">
        <f t="shared" si="4"/>
        <v>3434</v>
      </c>
      <c r="H16" s="123">
        <f t="shared" si="5"/>
        <v>3465</v>
      </c>
      <c r="I16" s="124">
        <f t="shared" si="6"/>
        <v>3368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3341</v>
      </c>
      <c r="C17" s="121">
        <f t="shared" si="0"/>
        <v>3329</v>
      </c>
      <c r="D17" s="122">
        <f t="shared" si="1"/>
        <v>3309</v>
      </c>
      <c r="E17" s="122">
        <f t="shared" si="2"/>
        <v>3291</v>
      </c>
      <c r="F17" s="123">
        <f t="shared" si="3"/>
        <v>3300</v>
      </c>
      <c r="G17" s="123">
        <f t="shared" si="4"/>
        <v>3337</v>
      </c>
      <c r="H17" s="123">
        <f t="shared" si="5"/>
        <v>3359</v>
      </c>
      <c r="I17" s="124">
        <f t="shared" si="6"/>
        <v>3291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3285</v>
      </c>
      <c r="C18" s="121">
        <f t="shared" si="0"/>
        <v>3239</v>
      </c>
      <c r="D18" s="122">
        <f t="shared" si="1"/>
        <v>3228</v>
      </c>
      <c r="E18" s="122">
        <f t="shared" si="2"/>
        <v>3217</v>
      </c>
      <c r="F18" s="123">
        <f t="shared" si="3"/>
        <v>3261</v>
      </c>
      <c r="G18" s="123">
        <f t="shared" si="4"/>
        <v>3239</v>
      </c>
      <c r="H18" s="123">
        <f t="shared" si="5"/>
        <v>3249</v>
      </c>
      <c r="I18" s="124">
        <f t="shared" si="6"/>
        <v>3217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3204</v>
      </c>
      <c r="C19" s="121">
        <f t="shared" si="0"/>
        <v>3148</v>
      </c>
      <c r="D19" s="122">
        <f t="shared" si="1"/>
        <v>3149</v>
      </c>
      <c r="E19" s="122">
        <f t="shared" si="2"/>
        <v>3146</v>
      </c>
      <c r="F19" s="123">
        <f t="shared" si="3"/>
        <v>3225</v>
      </c>
      <c r="G19" s="123">
        <f t="shared" si="4"/>
        <v>3141</v>
      </c>
      <c r="H19" s="123">
        <f t="shared" si="5"/>
        <v>3134</v>
      </c>
      <c r="I19" s="124">
        <f t="shared" si="6"/>
        <v>3146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3055</v>
      </c>
      <c r="C20" s="121">
        <f t="shared" si="0"/>
        <v>3057</v>
      </c>
      <c r="D20" s="122">
        <f t="shared" si="1"/>
        <v>3072</v>
      </c>
      <c r="E20" s="122">
        <f t="shared" si="2"/>
        <v>3078</v>
      </c>
      <c r="F20" s="123">
        <f t="shared" si="3"/>
        <v>3192</v>
      </c>
      <c r="G20" s="123">
        <f t="shared" si="4"/>
        <v>3043</v>
      </c>
      <c r="H20" s="123">
        <f t="shared" si="5"/>
        <v>3014</v>
      </c>
      <c r="I20" s="124">
        <f t="shared" si="6"/>
        <v>3078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2998</v>
      </c>
      <c r="C21" s="121">
        <f t="shared" si="0"/>
        <v>2967</v>
      </c>
      <c r="D21" s="122">
        <f t="shared" si="1"/>
        <v>2996</v>
      </c>
      <c r="E21" s="122">
        <f t="shared" si="2"/>
        <v>3014</v>
      </c>
      <c r="F21" s="123">
        <f t="shared" si="3"/>
        <v>3161</v>
      </c>
      <c r="G21" s="123">
        <f t="shared" si="4"/>
        <v>2944</v>
      </c>
      <c r="H21" s="123">
        <f t="shared" si="5"/>
        <v>2889</v>
      </c>
      <c r="I21" s="124">
        <f t="shared" si="6"/>
        <v>3014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2929</v>
      </c>
      <c r="C22" s="121">
        <f t="shared" si="0"/>
        <v>2876</v>
      </c>
      <c r="D22" s="122">
        <f t="shared" si="1"/>
        <v>2923</v>
      </c>
      <c r="E22" s="122">
        <f t="shared" si="2"/>
        <v>2952</v>
      </c>
      <c r="F22" s="123">
        <f t="shared" si="3"/>
        <v>3131</v>
      </c>
      <c r="G22" s="123">
        <f t="shared" si="4"/>
        <v>2846</v>
      </c>
      <c r="H22" s="123">
        <f t="shared" si="5"/>
        <v>2760</v>
      </c>
      <c r="I22" s="124">
        <f t="shared" si="6"/>
        <v>2952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2879</v>
      </c>
      <c r="C23" s="130">
        <f t="shared" si="0"/>
        <v>2785</v>
      </c>
      <c r="D23" s="131">
        <f t="shared" si="1"/>
        <v>2851</v>
      </c>
      <c r="E23" s="131">
        <f t="shared" si="2"/>
        <v>2893</v>
      </c>
      <c r="F23" s="132">
        <f t="shared" si="3"/>
        <v>3104</v>
      </c>
      <c r="G23" s="132">
        <f t="shared" si="4"/>
        <v>2747</v>
      </c>
      <c r="H23" s="132">
        <f t="shared" si="5"/>
        <v>2624</v>
      </c>
      <c r="I23" s="133">
        <f t="shared" si="6"/>
        <v>2893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2695</v>
      </c>
      <c r="D24" s="140">
        <f t="shared" si="1"/>
        <v>2782</v>
      </c>
      <c r="E24" s="139">
        <f t="shared" si="2"/>
        <v>2836</v>
      </c>
      <c r="F24" s="139">
        <f t="shared" si="3"/>
        <v>3078</v>
      </c>
      <c r="G24" s="139">
        <f t="shared" si="4"/>
        <v>2650</v>
      </c>
      <c r="H24" s="139">
        <f t="shared" si="5"/>
        <v>2483</v>
      </c>
      <c r="I24" s="251">
        <f t="shared" si="6"/>
        <v>2836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2604</v>
      </c>
      <c r="D25" s="255">
        <f t="shared" si="1"/>
        <v>2714</v>
      </c>
      <c r="E25" s="254">
        <f t="shared" si="2"/>
        <v>2782</v>
      </c>
      <c r="F25" s="254">
        <f t="shared" si="3"/>
        <v>3054</v>
      </c>
      <c r="G25" s="254">
        <f t="shared" si="4"/>
        <v>2553</v>
      </c>
      <c r="H25" s="254">
        <f t="shared" si="5"/>
        <v>2336</v>
      </c>
      <c r="I25" s="256">
        <f t="shared" si="6"/>
        <v>2782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2513</v>
      </c>
      <c r="D26" s="255">
        <f t="shared" si="1"/>
        <v>2647</v>
      </c>
      <c r="E26" s="254">
        <f t="shared" si="2"/>
        <v>2731</v>
      </c>
      <c r="F26" s="254">
        <f t="shared" si="3"/>
        <v>3030</v>
      </c>
      <c r="G26" s="254">
        <f t="shared" si="4"/>
        <v>2457</v>
      </c>
      <c r="H26" s="254">
        <f t="shared" si="5"/>
        <v>2183</v>
      </c>
      <c r="I26" s="256">
        <f t="shared" si="6"/>
        <v>2731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2423</v>
      </c>
      <c r="D27" s="255">
        <f t="shared" si="1"/>
        <v>2582</v>
      </c>
      <c r="E27" s="254">
        <f t="shared" si="2"/>
        <v>2681</v>
      </c>
      <c r="F27" s="254">
        <f t="shared" si="3"/>
        <v>3008</v>
      </c>
      <c r="G27" s="254">
        <f t="shared" si="4"/>
        <v>2362</v>
      </c>
      <c r="H27" s="254">
        <f t="shared" si="5"/>
        <v>2024</v>
      </c>
      <c r="I27" s="256">
        <f t="shared" si="6"/>
        <v>2681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2332</v>
      </c>
      <c r="D28" s="255">
        <f t="shared" si="1"/>
        <v>2519</v>
      </c>
      <c r="E28" s="254">
        <f t="shared" si="2"/>
        <v>2634</v>
      </c>
      <c r="F28" s="254">
        <f t="shared" si="3"/>
        <v>2987</v>
      </c>
      <c r="G28" s="254">
        <f t="shared" si="4"/>
        <v>2269</v>
      </c>
      <c r="H28" s="254">
        <f t="shared" si="5"/>
        <v>1858</v>
      </c>
      <c r="I28" s="256">
        <f t="shared" si="6"/>
        <v>2634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2241</v>
      </c>
      <c r="D29" s="140">
        <f t="shared" si="1"/>
        <v>2457</v>
      </c>
      <c r="E29" s="139">
        <f t="shared" si="2"/>
        <v>2589</v>
      </c>
      <c r="F29" s="139">
        <f t="shared" si="3"/>
        <v>2967</v>
      </c>
      <c r="G29" s="139">
        <f t="shared" si="4"/>
        <v>2177</v>
      </c>
      <c r="H29" s="139">
        <f t="shared" si="5"/>
        <v>1685</v>
      </c>
      <c r="I29" s="251">
        <f t="shared" si="6"/>
        <v>2589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2151</v>
      </c>
      <c r="D30" s="255">
        <f t="shared" si="1"/>
        <v>2397</v>
      </c>
      <c r="E30" s="254">
        <f t="shared" si="2"/>
        <v>2546</v>
      </c>
      <c r="F30" s="254">
        <f t="shared" si="3"/>
        <v>2948</v>
      </c>
      <c r="G30" s="254">
        <f t="shared" si="4"/>
        <v>2087</v>
      </c>
      <c r="H30" s="254">
        <f t="shared" si="5"/>
        <v>1505</v>
      </c>
      <c r="I30" s="256">
        <f t="shared" si="6"/>
        <v>2546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2060</v>
      </c>
      <c r="D31" s="255">
        <f t="shared" si="1"/>
        <v>2338</v>
      </c>
      <c r="E31" s="254">
        <f t="shared" si="2"/>
        <v>2505</v>
      </c>
      <c r="F31" s="254">
        <f t="shared" si="3"/>
        <v>2930</v>
      </c>
      <c r="G31" s="254">
        <f t="shared" si="4"/>
        <v>1998</v>
      </c>
      <c r="H31" s="254">
        <f t="shared" si="5"/>
        <v>1317</v>
      </c>
      <c r="I31" s="256">
        <f t="shared" si="6"/>
        <v>2505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1969</v>
      </c>
      <c r="D32" s="255">
        <f t="shared" si="1"/>
        <v>2281</v>
      </c>
      <c r="E32" s="254">
        <f t="shared" si="2"/>
        <v>2466</v>
      </c>
      <c r="F32" s="254">
        <f t="shared" si="3"/>
        <v>2912</v>
      </c>
      <c r="G32" s="254">
        <f t="shared" si="4"/>
        <v>1912</v>
      </c>
      <c r="H32" s="254">
        <f t="shared" si="5"/>
        <v>1122</v>
      </c>
      <c r="I32" s="256">
        <f t="shared" si="6"/>
        <v>2466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1878</v>
      </c>
      <c r="D33" s="255">
        <f t="shared" si="1"/>
        <v>2225</v>
      </c>
      <c r="E33" s="254">
        <f t="shared" si="2"/>
        <v>2428</v>
      </c>
      <c r="F33" s="254">
        <f t="shared" si="3"/>
        <v>2895</v>
      </c>
      <c r="G33" s="254">
        <f t="shared" si="4"/>
        <v>1827</v>
      </c>
      <c r="H33" s="254">
        <f t="shared" si="5"/>
        <v>918</v>
      </c>
      <c r="I33" s="256">
        <f t="shared" si="6"/>
        <v>2428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1788</v>
      </c>
      <c r="D34" s="140">
        <f t="shared" si="1"/>
        <v>2171</v>
      </c>
      <c r="E34" s="139">
        <f t="shared" si="2"/>
        <v>2393</v>
      </c>
      <c r="F34" s="139">
        <f t="shared" si="3"/>
        <v>2879</v>
      </c>
      <c r="G34" s="139">
        <f t="shared" si="4"/>
        <v>1745</v>
      </c>
      <c r="H34" s="139">
        <f t="shared" si="5"/>
        <v>706</v>
      </c>
      <c r="I34" s="251">
        <f t="shared" si="6"/>
        <v>2393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1697</v>
      </c>
      <c r="D35" s="255">
        <f t="shared" si="1"/>
        <v>2118</v>
      </c>
      <c r="E35" s="254">
        <f t="shared" si="2"/>
        <v>2358</v>
      </c>
      <c r="F35" s="254">
        <f t="shared" si="3"/>
        <v>2864</v>
      </c>
      <c r="G35" s="254">
        <f t="shared" si="4"/>
        <v>1664</v>
      </c>
      <c r="H35" s="254">
        <f t="shared" si="5"/>
        <v>484</v>
      </c>
      <c r="I35" s="256">
        <f t="shared" si="6"/>
        <v>2358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1606</v>
      </c>
      <c r="D36" s="255">
        <f t="shared" si="1"/>
        <v>2066</v>
      </c>
      <c r="E36" s="254">
        <f t="shared" si="2"/>
        <v>2326</v>
      </c>
      <c r="F36" s="254">
        <f t="shared" si="3"/>
        <v>2848</v>
      </c>
      <c r="G36" s="254">
        <f t="shared" si="4"/>
        <v>1587</v>
      </c>
      <c r="H36" s="254">
        <f t="shared" si="5"/>
        <v>254</v>
      </c>
      <c r="I36" s="256">
        <f t="shared" si="6"/>
        <v>2326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1516</v>
      </c>
      <c r="D37" s="255">
        <f t="shared" si="1"/>
        <v>2015</v>
      </c>
      <c r="E37" s="254">
        <f t="shared" si="2"/>
        <v>2294</v>
      </c>
      <c r="F37" s="254">
        <f t="shared" si="3"/>
        <v>2834</v>
      </c>
      <c r="G37" s="254">
        <f t="shared" si="4"/>
        <v>1511</v>
      </c>
      <c r="H37" s="254">
        <f t="shared" si="5"/>
        <v>14</v>
      </c>
      <c r="I37" s="256">
        <f t="shared" si="6"/>
        <v>2294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1425</v>
      </c>
      <c r="D38" s="255">
        <f t="shared" si="1"/>
        <v>1966</v>
      </c>
      <c r="E38" s="254">
        <f t="shared" si="2"/>
        <v>2264</v>
      </c>
      <c r="F38" s="254">
        <f t="shared" si="3"/>
        <v>2820</v>
      </c>
      <c r="G38" s="254">
        <f t="shared" si="4"/>
        <v>1438</v>
      </c>
      <c r="H38" s="254">
        <f t="shared" si="5"/>
        <v>-236</v>
      </c>
      <c r="I38" s="256">
        <f t="shared" si="6"/>
        <v>2264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1334</v>
      </c>
      <c r="D39" s="140">
        <f t="shared" si="1"/>
        <v>1918</v>
      </c>
      <c r="E39" s="139">
        <f t="shared" si="2"/>
        <v>2236</v>
      </c>
      <c r="F39" s="139">
        <f t="shared" si="3"/>
        <v>2806</v>
      </c>
      <c r="G39" s="139">
        <f t="shared" si="4"/>
        <v>1367</v>
      </c>
      <c r="H39" s="139">
        <f t="shared" si="5"/>
        <v>-496</v>
      </c>
      <c r="I39" s="251">
        <f t="shared" si="6"/>
        <v>2236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1244</v>
      </c>
      <c r="D40" s="255">
        <f t="shared" si="1"/>
        <v>1871</v>
      </c>
      <c r="E40" s="254">
        <f t="shared" si="2"/>
        <v>2208</v>
      </c>
      <c r="F40" s="254">
        <f t="shared" si="3"/>
        <v>2793</v>
      </c>
      <c r="G40" s="254">
        <f t="shared" si="4"/>
        <v>1299</v>
      </c>
      <c r="H40" s="254">
        <f t="shared" si="5"/>
        <v>-767</v>
      </c>
      <c r="I40" s="256">
        <f t="shared" si="6"/>
        <v>2208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1153</v>
      </c>
      <c r="D41" s="255">
        <f t="shared" si="1"/>
        <v>1825</v>
      </c>
      <c r="E41" s="254">
        <f t="shared" si="2"/>
        <v>2182</v>
      </c>
      <c r="F41" s="254">
        <f t="shared" si="3"/>
        <v>2780</v>
      </c>
      <c r="G41" s="254">
        <f t="shared" si="4"/>
        <v>1234</v>
      </c>
      <c r="H41" s="254">
        <f t="shared" si="5"/>
        <v>-1050</v>
      </c>
      <c r="I41" s="256">
        <f t="shared" si="6"/>
        <v>2182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1062</v>
      </c>
      <c r="D42" s="255">
        <f t="shared" si="1"/>
        <v>1780</v>
      </c>
      <c r="E42" s="254">
        <f t="shared" si="2"/>
        <v>2157</v>
      </c>
      <c r="F42" s="254">
        <f t="shared" si="3"/>
        <v>2768</v>
      </c>
      <c r="G42" s="254">
        <f t="shared" si="4"/>
        <v>1171</v>
      </c>
      <c r="H42" s="254">
        <f t="shared" si="5"/>
        <v>-1345</v>
      </c>
      <c r="I42" s="256">
        <f t="shared" si="6"/>
        <v>2157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972</v>
      </c>
      <c r="D43" s="255">
        <f t="shared" si="1"/>
        <v>1736</v>
      </c>
      <c r="E43" s="254">
        <f t="shared" si="2"/>
        <v>2134</v>
      </c>
      <c r="F43" s="254">
        <f t="shared" si="3"/>
        <v>2756</v>
      </c>
      <c r="G43" s="254">
        <f t="shared" si="4"/>
        <v>1110</v>
      </c>
      <c r="H43" s="254">
        <f t="shared" si="5"/>
        <v>-1651</v>
      </c>
      <c r="I43" s="256">
        <f t="shared" si="6"/>
        <v>2134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881</v>
      </c>
      <c r="D44" s="140">
        <f t="shared" si="1"/>
        <v>1694</v>
      </c>
      <c r="E44" s="139">
        <f t="shared" si="2"/>
        <v>2111</v>
      </c>
      <c r="F44" s="139">
        <f t="shared" si="3"/>
        <v>2744</v>
      </c>
      <c r="G44" s="261">
        <f t="shared" si="4"/>
        <v>1052</v>
      </c>
      <c r="H44" s="261">
        <f t="shared" si="5"/>
        <v>-1971</v>
      </c>
      <c r="I44" s="251">
        <f t="shared" si="6"/>
        <v>2111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790</v>
      </c>
      <c r="D45" s="140">
        <f t="shared" si="1"/>
        <v>1652</v>
      </c>
      <c r="E45" s="139">
        <f t="shared" si="2"/>
        <v>2089</v>
      </c>
      <c r="F45" s="139">
        <f t="shared" si="3"/>
        <v>2733</v>
      </c>
      <c r="G45" s="261">
        <f t="shared" si="4"/>
        <v>996</v>
      </c>
      <c r="H45" s="261">
        <f t="shared" si="5"/>
        <v>-2304</v>
      </c>
      <c r="I45" s="251">
        <f t="shared" si="6"/>
        <v>2089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0.98105256209376535</v>
      </c>
      <c r="D47" s="232">
        <f>G129</f>
        <v>0.99195117160910362</v>
      </c>
      <c r="E47" s="232">
        <f>G175</f>
        <v>0.99516942975042544</v>
      </c>
      <c r="F47" s="232">
        <f>H219</f>
        <v>0.88419984533852558</v>
      </c>
      <c r="G47" s="245">
        <f>G265</f>
        <v>0.97080486822399992</v>
      </c>
      <c r="H47" s="245">
        <f>G310</f>
        <v>0.94703975934181717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105.59099999999999</v>
      </c>
      <c r="D48" s="246">
        <f>G130</f>
        <v>45.442000000000007</v>
      </c>
      <c r="E48" s="246">
        <f>G176</f>
        <v>26.922000000000001</v>
      </c>
      <c r="F48" s="241">
        <f>H220</f>
        <v>675.22100000000023</v>
      </c>
      <c r="G48" s="246">
        <f>G266</f>
        <v>165.108</v>
      </c>
      <c r="H48" s="246">
        <f>G311</f>
        <v>324.43899999999996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37.484000000000002</v>
      </c>
      <c r="D49" s="233">
        <f>G131</f>
        <v>16.753</v>
      </c>
      <c r="E49" s="247">
        <f>G177</f>
        <v>15.903</v>
      </c>
      <c r="F49" s="248">
        <f>H221</f>
        <v>149.922</v>
      </c>
      <c r="G49" s="247">
        <f>G267</f>
        <v>62.823</v>
      </c>
      <c r="H49" s="260">
        <f>G312</f>
        <v>166.50900000000001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1.6092099663067994</v>
      </c>
      <c r="D50" s="259">
        <f>G132</f>
        <v>1.0351635232469298</v>
      </c>
      <c r="E50" s="259">
        <f>G178</f>
        <v>0.85957170739246691</v>
      </c>
      <c r="F50" s="249">
        <f>H222</f>
        <v>3.7724617982420199</v>
      </c>
      <c r="G50" s="259">
        <f>G268</f>
        <v>2.0890978649114738</v>
      </c>
      <c r="H50" s="259">
        <f>G313</f>
        <v>3.0486065131557702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1.595747689207385</v>
      </c>
      <c r="D51" s="234">
        <f>G133</f>
        <v>0.98130150530192373</v>
      </c>
      <c r="E51" s="234">
        <f>G179</f>
        <v>1.0736489259975488</v>
      </c>
      <c r="F51" s="249">
        <f>H223</f>
        <v>3.1482759213545104</v>
      </c>
      <c r="G51" s="249">
        <f>G269</f>
        <v>2.1027806092645664</v>
      </c>
      <c r="H51" s="234">
        <f>G314</f>
        <v>3.4431995782879228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0.98105256209376535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4637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4508</v>
      </c>
      <c r="J75" s="180">
        <f t="shared" ref="J75:J94" si="10">ABS(B75-I75)/B75*100</f>
        <v>2.781971102005607</v>
      </c>
      <c r="K75" s="179">
        <f t="shared" ref="K75:K94" si="11">(B75-I75)^2/1000</f>
        <v>16.640999999999998</v>
      </c>
    </row>
    <row r="76" spans="1:40" ht="15" customHeight="1">
      <c r="A76" s="21">
        <f t="shared" ref="A76:A116" si="12">A75+1</f>
        <v>1995</v>
      </c>
      <c r="B76" s="176">
        <f t="shared" si="8"/>
        <v>4533</v>
      </c>
      <c r="C76" s="22">
        <v>2</v>
      </c>
      <c r="D76" s="23" t="s">
        <v>18</v>
      </c>
      <c r="E76" s="28">
        <f>INDEX(LINEST(B75:B94,C75:C94),1)</f>
        <v>-90.672180451127815</v>
      </c>
      <c r="G76" s="29"/>
      <c r="H76" s="26"/>
      <c r="I76" s="179">
        <f t="shared" si="9"/>
        <v>4417</v>
      </c>
      <c r="J76" s="180">
        <f t="shared" si="10"/>
        <v>2.559011692036179</v>
      </c>
      <c r="K76" s="179">
        <f t="shared" si="11"/>
        <v>13.456</v>
      </c>
    </row>
    <row r="77" spans="1:40" ht="15" customHeight="1">
      <c r="A77" s="21">
        <f t="shared" si="12"/>
        <v>1996</v>
      </c>
      <c r="B77" s="176">
        <f t="shared" si="8"/>
        <v>4363</v>
      </c>
      <c r="C77" s="22">
        <v>3</v>
      </c>
      <c r="D77" s="23" t="s">
        <v>19</v>
      </c>
      <c r="E77" s="28">
        <f>INDEX(LINEST(B75:B94,C75:C94),2)</f>
        <v>4598.6578947368416</v>
      </c>
      <c r="G77" s="29"/>
      <c r="H77" s="26"/>
      <c r="I77" s="179">
        <f t="shared" si="9"/>
        <v>4327</v>
      </c>
      <c r="J77" s="180">
        <f t="shared" si="10"/>
        <v>0.82512033004813212</v>
      </c>
      <c r="K77" s="179">
        <f t="shared" si="11"/>
        <v>1.296</v>
      </c>
    </row>
    <row r="78" spans="1:40" ht="15" customHeight="1">
      <c r="A78" s="21">
        <f t="shared" si="12"/>
        <v>1997</v>
      </c>
      <c r="B78" s="176">
        <f t="shared" si="8"/>
        <v>4225</v>
      </c>
      <c r="C78" s="22">
        <v>4</v>
      </c>
      <c r="G78" s="29"/>
      <c r="H78" s="26"/>
      <c r="I78" s="179">
        <f t="shared" si="9"/>
        <v>4236</v>
      </c>
      <c r="J78" s="180">
        <f t="shared" si="10"/>
        <v>0.26035502958579881</v>
      </c>
      <c r="K78" s="179">
        <f t="shared" si="11"/>
        <v>0.121</v>
      </c>
    </row>
    <row r="79" spans="1:40" ht="15" customHeight="1">
      <c r="A79" s="21">
        <f t="shared" si="12"/>
        <v>1998</v>
      </c>
      <c r="B79" s="176">
        <f t="shared" si="8"/>
        <v>4154</v>
      </c>
      <c r="C79" s="22">
        <v>5</v>
      </c>
      <c r="D79" s="347" t="s">
        <v>7</v>
      </c>
      <c r="E79" s="348"/>
      <c r="F79" s="181">
        <f>I74</f>
        <v>0.98105256209376535</v>
      </c>
      <c r="G79" s="29"/>
      <c r="H79" s="26"/>
      <c r="I79" s="179">
        <f t="shared" si="9"/>
        <v>4145</v>
      </c>
      <c r="J79" s="180">
        <f t="shared" si="10"/>
        <v>0.21665864227250844</v>
      </c>
      <c r="K79" s="179">
        <f t="shared" si="11"/>
        <v>8.1000000000000003E-2</v>
      </c>
    </row>
    <row r="80" spans="1:40" ht="15" customHeight="1">
      <c r="A80" s="21">
        <f t="shared" si="12"/>
        <v>1999</v>
      </c>
      <c r="B80" s="176">
        <f t="shared" si="8"/>
        <v>4022</v>
      </c>
      <c r="C80" s="22">
        <v>6</v>
      </c>
      <c r="D80" s="347" t="s">
        <v>8</v>
      </c>
      <c r="E80" s="348"/>
      <c r="F80" s="182">
        <f>SUM(K75:K94)</f>
        <v>105.59099999999999</v>
      </c>
      <c r="G80" s="29"/>
      <c r="H80" s="26"/>
      <c r="I80" s="179">
        <f t="shared" si="9"/>
        <v>4055</v>
      </c>
      <c r="J80" s="180">
        <f t="shared" si="10"/>
        <v>0.82048731974142219</v>
      </c>
      <c r="K80" s="179">
        <f t="shared" si="11"/>
        <v>1.089</v>
      </c>
    </row>
    <row r="81" spans="1:11" ht="15" customHeight="1">
      <c r="A81" s="21">
        <f t="shared" si="12"/>
        <v>2000</v>
      </c>
      <c r="B81" s="176">
        <f t="shared" si="8"/>
        <v>3958</v>
      </c>
      <c r="C81" s="22">
        <v>7</v>
      </c>
      <c r="D81" s="347" t="s">
        <v>9</v>
      </c>
      <c r="E81" s="348"/>
      <c r="F81" s="182">
        <f>SUM(K85:K94)</f>
        <v>37.484000000000002</v>
      </c>
      <c r="G81" s="29"/>
      <c r="H81" s="26"/>
      <c r="I81" s="179">
        <f t="shared" si="9"/>
        <v>3964</v>
      </c>
      <c r="J81" s="180">
        <f t="shared" si="10"/>
        <v>0.15159171298635674</v>
      </c>
      <c r="K81" s="179">
        <f t="shared" si="11"/>
        <v>3.5999999999999997E-2</v>
      </c>
    </row>
    <row r="82" spans="1:11" ht="15" customHeight="1">
      <c r="A82" s="21">
        <f t="shared" si="12"/>
        <v>2001</v>
      </c>
      <c r="B82" s="176">
        <f t="shared" si="8"/>
        <v>3768</v>
      </c>
      <c r="C82" s="22">
        <v>8</v>
      </c>
      <c r="D82" s="347" t="s">
        <v>10</v>
      </c>
      <c r="E82" s="348"/>
      <c r="F82" s="183">
        <f>SUM(J75:J94)/C94</f>
        <v>1.6092099663067994</v>
      </c>
      <c r="G82" s="23"/>
      <c r="H82" s="27"/>
      <c r="I82" s="179">
        <f t="shared" si="9"/>
        <v>3873</v>
      </c>
      <c r="J82" s="180">
        <f t="shared" si="10"/>
        <v>2.7866242038216562</v>
      </c>
      <c r="K82" s="179">
        <f t="shared" si="11"/>
        <v>11.025</v>
      </c>
    </row>
    <row r="83" spans="1:11" ht="15" customHeight="1">
      <c r="A83" s="21">
        <f t="shared" si="12"/>
        <v>2002</v>
      </c>
      <c r="B83" s="176">
        <f t="shared" si="8"/>
        <v>3712</v>
      </c>
      <c r="C83" s="22">
        <v>9</v>
      </c>
      <c r="D83" s="347" t="s">
        <v>11</v>
      </c>
      <c r="E83" s="348"/>
      <c r="F83" s="183">
        <f>SUM(J85:J94)/10</f>
        <v>1.595747689207385</v>
      </c>
      <c r="G83" s="23"/>
      <c r="H83" s="27"/>
      <c r="I83" s="179">
        <f t="shared" si="9"/>
        <v>3783</v>
      </c>
      <c r="J83" s="180">
        <f t="shared" si="10"/>
        <v>1.9127155172413792</v>
      </c>
      <c r="K83" s="179">
        <f t="shared" si="11"/>
        <v>5.0410000000000004</v>
      </c>
    </row>
    <row r="84" spans="1:11" ht="15" customHeight="1">
      <c r="A84" s="21">
        <f t="shared" si="12"/>
        <v>2003</v>
      </c>
      <c r="B84" s="176">
        <f t="shared" si="8"/>
        <v>3553</v>
      </c>
      <c r="C84" s="22">
        <v>10</v>
      </c>
      <c r="G84" s="23"/>
      <c r="H84" s="27"/>
      <c r="I84" s="179">
        <f t="shared" si="9"/>
        <v>3692</v>
      </c>
      <c r="J84" s="180">
        <f t="shared" si="10"/>
        <v>3.9121868843231073</v>
      </c>
      <c r="K84" s="179">
        <f t="shared" si="11"/>
        <v>19.321000000000002</v>
      </c>
    </row>
    <row r="85" spans="1:11" ht="15" customHeight="1">
      <c r="A85" s="21">
        <f t="shared" si="12"/>
        <v>2004</v>
      </c>
      <c r="B85" s="176">
        <f t="shared" si="8"/>
        <v>3482</v>
      </c>
      <c r="C85" s="22">
        <v>11</v>
      </c>
      <c r="F85" s="27"/>
      <c r="G85" s="23"/>
      <c r="H85" s="27"/>
      <c r="I85" s="179">
        <f t="shared" si="9"/>
        <v>3601</v>
      </c>
      <c r="J85" s="180">
        <f t="shared" si="10"/>
        <v>3.4175761056863871</v>
      </c>
      <c r="K85" s="179">
        <f t="shared" si="11"/>
        <v>14.161</v>
      </c>
    </row>
    <row r="86" spans="1:11" ht="15" customHeight="1">
      <c r="A86" s="21">
        <f t="shared" si="12"/>
        <v>2005</v>
      </c>
      <c r="B86" s="176">
        <f t="shared" si="8"/>
        <v>3480</v>
      </c>
      <c r="C86" s="22">
        <v>12</v>
      </c>
      <c r="F86" s="27"/>
      <c r="G86" s="23"/>
      <c r="H86" s="27"/>
      <c r="I86" s="179">
        <f t="shared" si="9"/>
        <v>3511</v>
      </c>
      <c r="J86" s="180">
        <f t="shared" si="10"/>
        <v>0.89080459770114939</v>
      </c>
      <c r="K86" s="179">
        <f t="shared" si="11"/>
        <v>0.96099999999999997</v>
      </c>
    </row>
    <row r="87" spans="1:11" ht="15" customHeight="1">
      <c r="A87" s="21">
        <f t="shared" si="12"/>
        <v>2006</v>
      </c>
      <c r="B87" s="176">
        <f t="shared" si="8"/>
        <v>3354</v>
      </c>
      <c r="C87" s="22">
        <v>13</v>
      </c>
      <c r="F87" s="27"/>
      <c r="G87" s="23"/>
      <c r="H87" s="27"/>
      <c r="I87" s="179">
        <f t="shared" si="9"/>
        <v>3420</v>
      </c>
      <c r="J87" s="180">
        <f t="shared" si="10"/>
        <v>1.9677996422182469</v>
      </c>
      <c r="K87" s="179">
        <f t="shared" si="11"/>
        <v>4.3559999999999999</v>
      </c>
    </row>
    <row r="88" spans="1:11" ht="15" customHeight="1">
      <c r="A88" s="21">
        <f t="shared" si="12"/>
        <v>2007</v>
      </c>
      <c r="B88" s="176">
        <f t="shared" si="8"/>
        <v>3341</v>
      </c>
      <c r="C88" s="22">
        <v>14</v>
      </c>
      <c r="F88" s="27"/>
      <c r="G88" s="23"/>
      <c r="H88" s="27"/>
      <c r="I88" s="179">
        <f t="shared" si="9"/>
        <v>3329</v>
      </c>
      <c r="J88" s="180">
        <f t="shared" si="10"/>
        <v>0.35917390002993116</v>
      </c>
      <c r="K88" s="179">
        <f t="shared" si="11"/>
        <v>0.14399999999999999</v>
      </c>
    </row>
    <row r="89" spans="1:11" ht="15" customHeight="1">
      <c r="A89" s="21">
        <f t="shared" si="12"/>
        <v>2008</v>
      </c>
      <c r="B89" s="176">
        <f t="shared" si="8"/>
        <v>3285</v>
      </c>
      <c r="C89" s="22">
        <v>15</v>
      </c>
      <c r="D89" s="23"/>
      <c r="E89" s="23"/>
      <c r="F89" s="27"/>
      <c r="G89" s="23"/>
      <c r="H89" s="27"/>
      <c r="I89" s="179">
        <f t="shared" si="9"/>
        <v>3239</v>
      </c>
      <c r="J89" s="180">
        <f t="shared" si="10"/>
        <v>1.4003044140030441</v>
      </c>
      <c r="K89" s="179">
        <f t="shared" si="11"/>
        <v>2.1160000000000001</v>
      </c>
    </row>
    <row r="90" spans="1:11" ht="15" customHeight="1">
      <c r="A90" s="21">
        <f t="shared" si="12"/>
        <v>2009</v>
      </c>
      <c r="B90" s="176">
        <f t="shared" si="8"/>
        <v>3204</v>
      </c>
      <c r="C90" s="22">
        <v>16</v>
      </c>
      <c r="D90" s="23"/>
      <c r="E90" s="23"/>
      <c r="F90" s="27"/>
      <c r="G90" s="23"/>
      <c r="H90" s="27"/>
      <c r="I90" s="179">
        <f t="shared" si="9"/>
        <v>3148</v>
      </c>
      <c r="J90" s="180">
        <f t="shared" si="10"/>
        <v>1.7478152309612984</v>
      </c>
      <c r="K90" s="179">
        <f t="shared" si="11"/>
        <v>3.1360000000000001</v>
      </c>
    </row>
    <row r="91" spans="1:11" s="27" customFormat="1" ht="15" customHeight="1">
      <c r="A91" s="21">
        <f t="shared" si="12"/>
        <v>2010</v>
      </c>
      <c r="B91" s="176">
        <f t="shared" si="8"/>
        <v>3055</v>
      </c>
      <c r="C91" s="22">
        <v>17</v>
      </c>
      <c r="G91" s="23"/>
      <c r="H91" s="23"/>
      <c r="I91" s="179">
        <f t="shared" si="9"/>
        <v>3057</v>
      </c>
      <c r="J91" s="180">
        <f t="shared" si="10"/>
        <v>6.5466448445171854E-2</v>
      </c>
      <c r="K91" s="179">
        <f t="shared" si="11"/>
        <v>4.0000000000000001E-3</v>
      </c>
    </row>
    <row r="92" spans="1:11" ht="15" customHeight="1">
      <c r="A92" s="21">
        <f t="shared" si="12"/>
        <v>2011</v>
      </c>
      <c r="B92" s="176">
        <f t="shared" si="8"/>
        <v>2998</v>
      </c>
      <c r="C92" s="22">
        <v>18</v>
      </c>
      <c r="D92" s="27"/>
      <c r="E92" s="27"/>
      <c r="F92" s="27"/>
      <c r="G92" s="23"/>
      <c r="H92" s="27"/>
      <c r="I92" s="179">
        <f t="shared" si="9"/>
        <v>2967</v>
      </c>
      <c r="J92" s="180">
        <f t="shared" si="10"/>
        <v>1.0340226817878586</v>
      </c>
      <c r="K92" s="179">
        <f t="shared" si="11"/>
        <v>0.96099999999999997</v>
      </c>
    </row>
    <row r="93" spans="1:11" s="27" customFormat="1" ht="15" customHeight="1">
      <c r="A93" s="21">
        <f t="shared" si="12"/>
        <v>2012</v>
      </c>
      <c r="B93" s="176">
        <f t="shared" si="8"/>
        <v>2929</v>
      </c>
      <c r="C93" s="22">
        <v>19</v>
      </c>
      <c r="G93" s="23"/>
      <c r="I93" s="179">
        <f t="shared" si="9"/>
        <v>2876</v>
      </c>
      <c r="J93" s="180">
        <f t="shared" si="10"/>
        <v>1.8094912939569818</v>
      </c>
      <c r="K93" s="179">
        <f t="shared" si="11"/>
        <v>2.8090000000000002</v>
      </c>
    </row>
    <row r="94" spans="1:11" s="27" customFormat="1" ht="15" customHeight="1" thickBot="1">
      <c r="A94" s="30">
        <f t="shared" si="12"/>
        <v>2013</v>
      </c>
      <c r="B94" s="184">
        <f t="shared" si="8"/>
        <v>2879</v>
      </c>
      <c r="C94" s="31">
        <v>20</v>
      </c>
      <c r="D94" s="32"/>
      <c r="E94" s="32"/>
      <c r="F94" s="32"/>
      <c r="G94" s="32"/>
      <c r="H94" s="32"/>
      <c r="I94" s="185">
        <f t="shared" si="9"/>
        <v>2785</v>
      </c>
      <c r="J94" s="186">
        <f t="shared" si="10"/>
        <v>3.2650225772837791</v>
      </c>
      <c r="K94" s="185">
        <f t="shared" si="11"/>
        <v>8.8360000000000003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2695</v>
      </c>
      <c r="C95" s="22">
        <v>21</v>
      </c>
      <c r="D95" s="33"/>
      <c r="E95" s="33"/>
      <c r="I95" s="179">
        <f t="shared" si="9"/>
        <v>2695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2604</v>
      </c>
      <c r="C96" s="22">
        <v>22</v>
      </c>
      <c r="D96" s="33"/>
      <c r="E96" s="33"/>
      <c r="F96" s="27"/>
      <c r="G96" s="27"/>
      <c r="H96" s="27"/>
      <c r="I96" s="179">
        <f t="shared" si="9"/>
        <v>2604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2513</v>
      </c>
      <c r="C97" s="22">
        <v>23</v>
      </c>
      <c r="D97" s="33"/>
      <c r="E97" s="33"/>
      <c r="F97" s="27"/>
      <c r="G97" s="27"/>
      <c r="H97" s="27"/>
      <c r="I97" s="179">
        <f t="shared" si="9"/>
        <v>2513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2423</v>
      </c>
      <c r="C98" s="22">
        <v>24</v>
      </c>
      <c r="D98" s="33"/>
      <c r="E98" s="33"/>
      <c r="F98" s="27"/>
      <c r="G98" s="27"/>
      <c r="H98" s="27"/>
      <c r="I98" s="179">
        <f t="shared" si="9"/>
        <v>2423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2332</v>
      </c>
      <c r="C99" s="22">
        <v>25</v>
      </c>
      <c r="D99" s="33"/>
      <c r="E99" s="33"/>
      <c r="F99" s="27"/>
      <c r="G99" s="27"/>
      <c r="H99" s="27"/>
      <c r="I99" s="179">
        <f t="shared" si="9"/>
        <v>2332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2241</v>
      </c>
      <c r="C100" s="22">
        <v>26</v>
      </c>
      <c r="D100" s="33"/>
      <c r="E100" s="33"/>
      <c r="F100" s="27"/>
      <c r="G100" s="27"/>
      <c r="H100" s="27"/>
      <c r="I100" s="179">
        <f t="shared" si="9"/>
        <v>2241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2151</v>
      </c>
      <c r="C101" s="22">
        <v>27</v>
      </c>
      <c r="D101" s="33"/>
      <c r="E101" s="33"/>
      <c r="F101" s="27"/>
      <c r="G101" s="27"/>
      <c r="H101" s="27"/>
      <c r="I101" s="179">
        <f t="shared" si="9"/>
        <v>2151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2060</v>
      </c>
      <c r="C102" s="22">
        <v>28</v>
      </c>
      <c r="D102" s="33"/>
      <c r="E102" s="33"/>
      <c r="F102" s="27"/>
      <c r="G102" s="27"/>
      <c r="H102" s="27"/>
      <c r="I102" s="179">
        <f t="shared" si="9"/>
        <v>2060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1969</v>
      </c>
      <c r="C103" s="22">
        <v>29</v>
      </c>
      <c r="D103" s="33"/>
      <c r="E103" s="33"/>
      <c r="F103" s="27"/>
      <c r="G103" s="27"/>
      <c r="H103" s="27"/>
      <c r="I103" s="179">
        <f t="shared" si="9"/>
        <v>1969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1878</v>
      </c>
      <c r="C104" s="22">
        <v>30</v>
      </c>
      <c r="D104" s="33"/>
      <c r="E104" s="33"/>
      <c r="F104" s="27"/>
      <c r="G104" s="27"/>
      <c r="H104" s="27"/>
      <c r="I104" s="179">
        <f t="shared" si="9"/>
        <v>1878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1788</v>
      </c>
      <c r="C105" s="22">
        <v>31</v>
      </c>
      <c r="D105" s="33"/>
      <c r="E105" s="33"/>
      <c r="F105" s="27"/>
      <c r="G105" s="27"/>
      <c r="H105" s="27"/>
      <c r="I105" s="179">
        <f t="shared" si="9"/>
        <v>1788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1697</v>
      </c>
      <c r="C106" s="22">
        <v>32</v>
      </c>
      <c r="D106" s="33"/>
      <c r="E106" s="33"/>
      <c r="F106" s="27"/>
      <c r="G106" s="27"/>
      <c r="H106" s="27"/>
      <c r="I106" s="179">
        <f t="shared" si="9"/>
        <v>1697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1606</v>
      </c>
      <c r="C107" s="22">
        <v>33</v>
      </c>
      <c r="D107" s="33"/>
      <c r="E107" s="33"/>
      <c r="F107" s="27"/>
      <c r="G107" s="27"/>
      <c r="H107" s="27"/>
      <c r="I107" s="179">
        <f t="shared" si="9"/>
        <v>1606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1516</v>
      </c>
      <c r="C108" s="22">
        <v>34</v>
      </c>
      <c r="D108" s="33"/>
      <c r="E108" s="33"/>
      <c r="F108" s="27"/>
      <c r="G108" s="27"/>
      <c r="H108" s="27"/>
      <c r="I108" s="179">
        <f t="shared" si="9"/>
        <v>1516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1425</v>
      </c>
      <c r="C109" s="22">
        <v>35</v>
      </c>
      <c r="D109" s="33"/>
      <c r="E109" s="33"/>
      <c r="F109" s="27"/>
      <c r="G109" s="27"/>
      <c r="H109" s="27"/>
      <c r="I109" s="179">
        <f t="shared" si="9"/>
        <v>1425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1334</v>
      </c>
      <c r="C110" s="22">
        <v>36</v>
      </c>
      <c r="D110" s="33"/>
      <c r="E110" s="33"/>
      <c r="F110" s="27"/>
      <c r="G110" s="27"/>
      <c r="H110" s="27"/>
      <c r="I110" s="179">
        <f t="shared" si="9"/>
        <v>1334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1244</v>
      </c>
      <c r="C111" s="22">
        <v>37</v>
      </c>
      <c r="D111" s="33"/>
      <c r="E111" s="33"/>
      <c r="F111" s="27"/>
      <c r="G111" s="27"/>
      <c r="H111" s="27"/>
      <c r="I111" s="179">
        <f t="shared" si="9"/>
        <v>1244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1153</v>
      </c>
      <c r="C112" s="22">
        <v>38</v>
      </c>
      <c r="D112" s="33"/>
      <c r="E112" s="33"/>
      <c r="F112" s="27"/>
      <c r="G112" s="27"/>
      <c r="H112" s="27"/>
      <c r="I112" s="179">
        <f t="shared" si="9"/>
        <v>1153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1062</v>
      </c>
      <c r="C113" s="22">
        <v>39</v>
      </c>
      <c r="D113" s="33"/>
      <c r="E113" s="33"/>
      <c r="F113" s="27"/>
      <c r="G113" s="27"/>
      <c r="H113" s="27"/>
      <c r="I113" s="179">
        <f t="shared" si="9"/>
        <v>1062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972</v>
      </c>
      <c r="C114" s="22">
        <v>40</v>
      </c>
      <c r="D114" s="33"/>
      <c r="E114" s="33"/>
      <c r="F114" s="27"/>
      <c r="G114" s="27"/>
      <c r="H114" s="27"/>
      <c r="I114" s="179">
        <f t="shared" si="9"/>
        <v>972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881</v>
      </c>
      <c r="C115" s="35">
        <v>41</v>
      </c>
      <c r="D115" s="36"/>
      <c r="E115" s="36"/>
      <c r="F115" s="11"/>
      <c r="G115" s="11"/>
      <c r="H115" s="11"/>
      <c r="I115" s="189">
        <f t="shared" si="9"/>
        <v>881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790</v>
      </c>
      <c r="C116" s="35">
        <v>42</v>
      </c>
      <c r="D116" s="36"/>
      <c r="E116" s="36"/>
      <c r="F116" s="11"/>
      <c r="G116" s="11"/>
      <c r="H116" s="11"/>
      <c r="I116" s="189">
        <f t="shared" si="9"/>
        <v>790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0.99195117160910362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4637</v>
      </c>
      <c r="C120" s="193">
        <f t="shared" ref="C120:C139" si="15">LN(B120)</f>
        <v>8.4418228843914616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4568</v>
      </c>
      <c r="J120" s="180">
        <f t="shared" ref="J120:J139" si="17">ABS(B120-I120)/B120*100</f>
        <v>1.4880310545611386</v>
      </c>
      <c r="K120" s="179">
        <f t="shared" ref="K120:K139" si="18">(B120-I120)^2/1000</f>
        <v>4.7610000000000001</v>
      </c>
    </row>
    <row r="121" spans="1:11" ht="15" customHeight="1">
      <c r="A121" s="21">
        <f t="shared" si="14"/>
        <v>1995</v>
      </c>
      <c r="B121" s="176">
        <f t="shared" si="14"/>
        <v>4533</v>
      </c>
      <c r="C121" s="193">
        <f t="shared" si="15"/>
        <v>8.4191392509408498</v>
      </c>
      <c r="D121" s="22">
        <v>2</v>
      </c>
      <c r="E121" s="40" t="s">
        <v>23</v>
      </c>
      <c r="G121" s="27"/>
      <c r="H121" s="26"/>
      <c r="I121" s="179">
        <f t="shared" si="16"/>
        <v>4456</v>
      </c>
      <c r="J121" s="180">
        <f t="shared" si="17"/>
        <v>1.6986543128171188</v>
      </c>
      <c r="K121" s="179">
        <f t="shared" si="18"/>
        <v>5.9290000000000003</v>
      </c>
    </row>
    <row r="122" spans="1:11" ht="15" customHeight="1">
      <c r="A122" s="21">
        <f t="shared" si="14"/>
        <v>1996</v>
      </c>
      <c r="B122" s="176">
        <f t="shared" si="14"/>
        <v>4363</v>
      </c>
      <c r="C122" s="193">
        <f t="shared" si="15"/>
        <v>8.3809151731236096</v>
      </c>
      <c r="D122" s="22">
        <v>3</v>
      </c>
      <c r="E122" s="2" t="s">
        <v>24</v>
      </c>
      <c r="H122" s="26"/>
      <c r="I122" s="179">
        <f t="shared" si="16"/>
        <v>4347</v>
      </c>
      <c r="J122" s="180">
        <f t="shared" si="17"/>
        <v>0.36672014668805869</v>
      </c>
      <c r="K122" s="179">
        <f t="shared" si="18"/>
        <v>0.25600000000000001</v>
      </c>
    </row>
    <row r="123" spans="1:11" ht="15" customHeight="1">
      <c r="A123" s="21">
        <f t="shared" si="14"/>
        <v>1997</v>
      </c>
      <c r="B123" s="176">
        <f t="shared" si="14"/>
        <v>4225</v>
      </c>
      <c r="C123" s="193">
        <f t="shared" si="15"/>
        <v>8.3487745397912736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8.451591677873882</v>
      </c>
      <c r="H123" s="26"/>
      <c r="I123" s="179">
        <f t="shared" si="16"/>
        <v>4240</v>
      </c>
      <c r="J123" s="180">
        <f t="shared" si="17"/>
        <v>0.35502958579881655</v>
      </c>
      <c r="K123" s="179">
        <f t="shared" si="18"/>
        <v>0.22500000000000001</v>
      </c>
    </row>
    <row r="124" spans="1:11" ht="15" customHeight="1">
      <c r="A124" s="21">
        <f t="shared" si="14"/>
        <v>1998</v>
      </c>
      <c r="B124" s="176">
        <f t="shared" si="14"/>
        <v>4154</v>
      </c>
      <c r="C124" s="193">
        <f t="shared" si="15"/>
        <v>8.3318270044360574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-2.4799719895353504E-2</v>
      </c>
      <c r="H124" s="26"/>
      <c r="I124" s="179">
        <f t="shared" si="16"/>
        <v>4136</v>
      </c>
      <c r="J124" s="180">
        <f t="shared" si="17"/>
        <v>0.43331728454501689</v>
      </c>
      <c r="K124" s="179">
        <f t="shared" si="18"/>
        <v>0.32400000000000001</v>
      </c>
    </row>
    <row r="125" spans="1:11" ht="15" customHeight="1">
      <c r="A125" s="21">
        <f t="shared" si="14"/>
        <v>1999</v>
      </c>
      <c r="B125" s="176">
        <f t="shared" si="14"/>
        <v>4022</v>
      </c>
      <c r="C125" s="193">
        <f t="shared" si="15"/>
        <v>8.2995345703325967</v>
      </c>
      <c r="D125" s="22">
        <v>6</v>
      </c>
      <c r="H125" s="26"/>
      <c r="I125" s="179">
        <f t="shared" si="16"/>
        <v>4035</v>
      </c>
      <c r="J125" s="180">
        <f t="shared" si="17"/>
        <v>0.32322227747389354</v>
      </c>
      <c r="K125" s="179">
        <f t="shared" si="18"/>
        <v>0.16900000000000001</v>
      </c>
    </row>
    <row r="126" spans="1:11" ht="15" customHeight="1">
      <c r="A126" s="21">
        <f t="shared" si="14"/>
        <v>2000</v>
      </c>
      <c r="B126" s="176">
        <f t="shared" si="14"/>
        <v>3958</v>
      </c>
      <c r="C126" s="193">
        <f t="shared" si="15"/>
        <v>8.2834941261625108</v>
      </c>
      <c r="D126" s="22">
        <v>7</v>
      </c>
      <c r="E126" s="5" t="s">
        <v>29</v>
      </c>
      <c r="F126" s="45">
        <f>EXP(G123)</f>
        <v>4682.5198704914374</v>
      </c>
      <c r="G126" s="27"/>
      <c r="H126" s="26"/>
      <c r="I126" s="179">
        <f t="shared" si="16"/>
        <v>3936</v>
      </c>
      <c r="J126" s="180">
        <f t="shared" si="17"/>
        <v>0.55583628094997473</v>
      </c>
      <c r="K126" s="179">
        <f t="shared" si="18"/>
        <v>0.48399999999999999</v>
      </c>
    </row>
    <row r="127" spans="1:11" ht="15" customHeight="1">
      <c r="A127" s="21">
        <f t="shared" si="14"/>
        <v>2001</v>
      </c>
      <c r="B127" s="176">
        <f t="shared" si="14"/>
        <v>3768</v>
      </c>
      <c r="C127" s="193">
        <f t="shared" si="15"/>
        <v>8.234299635696253</v>
      </c>
      <c r="D127" s="22">
        <v>8</v>
      </c>
      <c r="E127" s="5" t="s">
        <v>30</v>
      </c>
      <c r="F127" s="46">
        <f>EXP(G124)-1</f>
        <v>-2.449473323824336E-2</v>
      </c>
      <c r="G127" s="27"/>
      <c r="H127" s="47"/>
      <c r="I127" s="179">
        <f t="shared" si="16"/>
        <v>3840</v>
      </c>
      <c r="J127" s="180">
        <f t="shared" si="17"/>
        <v>1.910828025477707</v>
      </c>
      <c r="K127" s="179">
        <f t="shared" si="18"/>
        <v>5.1840000000000002</v>
      </c>
    </row>
    <row r="128" spans="1:11" ht="15" customHeight="1">
      <c r="A128" s="21">
        <f t="shared" si="14"/>
        <v>2002</v>
      </c>
      <c r="B128" s="176">
        <f t="shared" si="14"/>
        <v>3712</v>
      </c>
      <c r="C128" s="193">
        <f t="shared" si="15"/>
        <v>8.2193260939060906</v>
      </c>
      <c r="D128" s="22">
        <v>9</v>
      </c>
      <c r="G128" s="48"/>
      <c r="H128" s="47"/>
      <c r="I128" s="179">
        <f t="shared" si="16"/>
        <v>3746</v>
      </c>
      <c r="J128" s="180">
        <f t="shared" si="17"/>
        <v>0.91594827586206884</v>
      </c>
      <c r="K128" s="179">
        <f t="shared" si="18"/>
        <v>1.1559999999999999</v>
      </c>
    </row>
    <row r="129" spans="1:11" ht="15" customHeight="1">
      <c r="A129" s="21">
        <f t="shared" si="14"/>
        <v>2003</v>
      </c>
      <c r="B129" s="176">
        <f t="shared" si="14"/>
        <v>3553</v>
      </c>
      <c r="C129" s="193">
        <f t="shared" si="15"/>
        <v>8.1755475960210262</v>
      </c>
      <c r="D129" s="22">
        <v>10</v>
      </c>
      <c r="E129" s="347" t="s">
        <v>7</v>
      </c>
      <c r="F129" s="348"/>
      <c r="G129" s="357">
        <f>I119</f>
        <v>0.99195117160910362</v>
      </c>
      <c r="H129" s="358"/>
      <c r="I129" s="179">
        <f t="shared" si="16"/>
        <v>3654</v>
      </c>
      <c r="J129" s="180">
        <f t="shared" si="17"/>
        <v>2.842668167745567</v>
      </c>
      <c r="K129" s="179">
        <f t="shared" si="18"/>
        <v>10.201000000000001</v>
      </c>
    </row>
    <row r="130" spans="1:11" ht="15" customHeight="1">
      <c r="A130" s="21">
        <f t="shared" si="14"/>
        <v>2004</v>
      </c>
      <c r="B130" s="176">
        <f t="shared" si="14"/>
        <v>3482</v>
      </c>
      <c r="C130" s="193">
        <f t="shared" si="15"/>
        <v>8.1553621203281352</v>
      </c>
      <c r="D130" s="22">
        <v>11</v>
      </c>
      <c r="E130" s="347" t="s">
        <v>8</v>
      </c>
      <c r="F130" s="348"/>
      <c r="G130" s="355">
        <f>SUM(K120:K139)</f>
        <v>45.442000000000007</v>
      </c>
      <c r="H130" s="356"/>
      <c r="I130" s="179">
        <f t="shared" si="16"/>
        <v>3565</v>
      </c>
      <c r="J130" s="180">
        <f t="shared" si="17"/>
        <v>2.3836875358989085</v>
      </c>
      <c r="K130" s="179">
        <f t="shared" si="18"/>
        <v>6.8890000000000002</v>
      </c>
    </row>
    <row r="131" spans="1:11" ht="15" customHeight="1">
      <c r="A131" s="21">
        <f t="shared" si="14"/>
        <v>2005</v>
      </c>
      <c r="B131" s="176">
        <f t="shared" si="14"/>
        <v>3480</v>
      </c>
      <c r="C131" s="193">
        <f t="shared" si="15"/>
        <v>8.1547875727685195</v>
      </c>
      <c r="D131" s="22">
        <v>12</v>
      </c>
      <c r="E131" s="347" t="s">
        <v>9</v>
      </c>
      <c r="F131" s="348"/>
      <c r="G131" s="355">
        <f>SUM(K130:K139)</f>
        <v>16.753</v>
      </c>
      <c r="H131" s="356"/>
      <c r="I131" s="179">
        <f t="shared" si="16"/>
        <v>3477</v>
      </c>
      <c r="J131" s="180">
        <f t="shared" si="17"/>
        <v>8.6206896551724144E-2</v>
      </c>
      <c r="K131" s="179">
        <f t="shared" si="18"/>
        <v>8.9999999999999993E-3</v>
      </c>
    </row>
    <row r="132" spans="1:11" ht="15" customHeight="1">
      <c r="A132" s="21">
        <f t="shared" si="14"/>
        <v>2006</v>
      </c>
      <c r="B132" s="176">
        <f t="shared" si="14"/>
        <v>3354</v>
      </c>
      <c r="C132" s="193">
        <f t="shared" si="15"/>
        <v>8.1179089423831545</v>
      </c>
      <c r="D132" s="22">
        <v>13</v>
      </c>
      <c r="E132" s="347" t="s">
        <v>10</v>
      </c>
      <c r="F132" s="348"/>
      <c r="G132" s="349">
        <f>SUM(J120:J139)/D139</f>
        <v>1.0351635232469298</v>
      </c>
      <c r="H132" s="350"/>
      <c r="I132" s="179">
        <f t="shared" si="16"/>
        <v>3392</v>
      </c>
      <c r="J132" s="180">
        <f t="shared" si="17"/>
        <v>1.1329755515802029</v>
      </c>
      <c r="K132" s="179">
        <f t="shared" si="18"/>
        <v>1.444</v>
      </c>
    </row>
    <row r="133" spans="1:11" ht="15" customHeight="1">
      <c r="A133" s="21">
        <f t="shared" si="14"/>
        <v>2007</v>
      </c>
      <c r="B133" s="176">
        <f t="shared" si="14"/>
        <v>3341</v>
      </c>
      <c r="C133" s="193">
        <f t="shared" si="15"/>
        <v>8.1140254423567573</v>
      </c>
      <c r="D133" s="22">
        <v>14</v>
      </c>
      <c r="E133" s="347" t="s">
        <v>11</v>
      </c>
      <c r="F133" s="348"/>
      <c r="G133" s="349">
        <f>SUM(J130:J139)/10</f>
        <v>0.98130150530192373</v>
      </c>
      <c r="H133" s="350"/>
      <c r="I133" s="179">
        <f t="shared" si="16"/>
        <v>3309</v>
      </c>
      <c r="J133" s="180">
        <f t="shared" si="17"/>
        <v>0.95779706674648313</v>
      </c>
      <c r="K133" s="179">
        <f t="shared" si="18"/>
        <v>1.024</v>
      </c>
    </row>
    <row r="134" spans="1:11" ht="15" customHeight="1">
      <c r="A134" s="21">
        <f t="shared" si="14"/>
        <v>2008</v>
      </c>
      <c r="B134" s="176">
        <f t="shared" si="14"/>
        <v>3285</v>
      </c>
      <c r="C134" s="193">
        <f t="shared" si="15"/>
        <v>8.0971219309187106</v>
      </c>
      <c r="D134" s="22">
        <v>15</v>
      </c>
      <c r="E134" s="49"/>
      <c r="F134" s="50"/>
      <c r="G134" s="47"/>
      <c r="H134" s="47"/>
      <c r="I134" s="179">
        <f t="shared" si="16"/>
        <v>3228</v>
      </c>
      <c r="J134" s="180">
        <f t="shared" si="17"/>
        <v>1.7351598173515983</v>
      </c>
      <c r="K134" s="179">
        <f t="shared" si="18"/>
        <v>3.2490000000000001</v>
      </c>
    </row>
    <row r="135" spans="1:11" ht="15" customHeight="1">
      <c r="A135" s="21">
        <f t="shared" si="14"/>
        <v>2009</v>
      </c>
      <c r="B135" s="176">
        <f t="shared" si="14"/>
        <v>3204</v>
      </c>
      <c r="C135" s="193">
        <f t="shared" si="15"/>
        <v>8.0721553081882504</v>
      </c>
      <c r="D135" s="22">
        <v>16</v>
      </c>
      <c r="E135" s="47"/>
      <c r="F135" s="47"/>
      <c r="G135" s="51"/>
      <c r="H135" s="47"/>
      <c r="I135" s="179">
        <f t="shared" si="16"/>
        <v>3149</v>
      </c>
      <c r="J135" s="180">
        <f t="shared" si="17"/>
        <v>1.7166042446941323</v>
      </c>
      <c r="K135" s="179">
        <f t="shared" si="18"/>
        <v>3.0249999999999999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3055</v>
      </c>
      <c r="C136" s="193">
        <f t="shared" si="15"/>
        <v>8.0245348716056952</v>
      </c>
      <c r="D136" s="22">
        <v>17</v>
      </c>
      <c r="G136" s="51"/>
      <c r="H136" s="47"/>
      <c r="I136" s="179">
        <f t="shared" si="16"/>
        <v>3072</v>
      </c>
      <c r="J136" s="180">
        <f t="shared" si="17"/>
        <v>0.55646481178396068</v>
      </c>
      <c r="K136" s="179">
        <f t="shared" si="18"/>
        <v>0.28899999999999998</v>
      </c>
    </row>
    <row r="137" spans="1:11" ht="15" customHeight="1">
      <c r="A137" s="21">
        <f t="shared" si="19"/>
        <v>2011</v>
      </c>
      <c r="B137" s="176">
        <f t="shared" si="19"/>
        <v>2998</v>
      </c>
      <c r="C137" s="193">
        <f t="shared" si="15"/>
        <v>8.0057006786625422</v>
      </c>
      <c r="D137" s="22">
        <v>18</v>
      </c>
      <c r="E137" s="52"/>
      <c r="F137" s="27"/>
      <c r="G137" s="27"/>
      <c r="H137" s="27"/>
      <c r="I137" s="179">
        <f t="shared" si="16"/>
        <v>2996</v>
      </c>
      <c r="J137" s="180">
        <f t="shared" si="17"/>
        <v>6.6711140760506993E-2</v>
      </c>
      <c r="K137" s="179">
        <f t="shared" si="18"/>
        <v>4.0000000000000001E-3</v>
      </c>
    </row>
    <row r="138" spans="1:11" s="27" customFormat="1" ht="15" customHeight="1">
      <c r="A138" s="21">
        <f t="shared" si="19"/>
        <v>2012</v>
      </c>
      <c r="B138" s="176">
        <f t="shared" si="19"/>
        <v>2929</v>
      </c>
      <c r="C138" s="193">
        <f t="shared" si="15"/>
        <v>7.9824163468277334</v>
      </c>
      <c r="D138" s="22">
        <v>19</v>
      </c>
      <c r="E138" s="52"/>
      <c r="I138" s="179">
        <f t="shared" si="16"/>
        <v>2923</v>
      </c>
      <c r="J138" s="180">
        <f t="shared" si="17"/>
        <v>0.20484807101399793</v>
      </c>
      <c r="K138" s="179">
        <f t="shared" si="18"/>
        <v>3.5999999999999997E-2</v>
      </c>
    </row>
    <row r="139" spans="1:11" s="27" customFormat="1" ht="15" customHeight="1" thickBot="1">
      <c r="A139" s="30">
        <f t="shared" si="19"/>
        <v>2013</v>
      </c>
      <c r="B139" s="184">
        <f t="shared" si="19"/>
        <v>2879</v>
      </c>
      <c r="C139" s="194">
        <f t="shared" si="15"/>
        <v>7.9651982906121761</v>
      </c>
      <c r="D139" s="31">
        <v>20</v>
      </c>
      <c r="E139" s="53"/>
      <c r="F139" s="32"/>
      <c r="G139" s="32"/>
      <c r="H139" s="32"/>
      <c r="I139" s="185">
        <f t="shared" si="16"/>
        <v>2851</v>
      </c>
      <c r="J139" s="186">
        <f t="shared" si="17"/>
        <v>0.97255991663772134</v>
      </c>
      <c r="K139" s="185">
        <f t="shared" si="18"/>
        <v>0.78400000000000003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2782</v>
      </c>
      <c r="C140" s="54"/>
      <c r="D140" s="22">
        <v>21</v>
      </c>
      <c r="E140" s="55"/>
      <c r="F140" s="33"/>
      <c r="G140" s="27"/>
      <c r="H140" s="27"/>
      <c r="I140" s="179">
        <f t="shared" si="16"/>
        <v>2782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2714</v>
      </c>
      <c r="C141" s="54"/>
      <c r="D141" s="22">
        <v>22</v>
      </c>
      <c r="E141" s="55"/>
      <c r="F141" s="33"/>
      <c r="G141" s="27"/>
      <c r="H141" s="27"/>
      <c r="I141" s="179">
        <f t="shared" si="16"/>
        <v>2714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2647</v>
      </c>
      <c r="C142" s="54"/>
      <c r="D142" s="22">
        <v>23</v>
      </c>
      <c r="E142" s="55"/>
      <c r="F142" s="33"/>
      <c r="G142" s="27"/>
      <c r="H142" s="27"/>
      <c r="I142" s="179">
        <f t="shared" si="16"/>
        <v>2647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2582</v>
      </c>
      <c r="C143" s="54"/>
      <c r="D143" s="22">
        <v>24</v>
      </c>
      <c r="E143" s="55"/>
      <c r="F143" s="33"/>
      <c r="G143" s="27"/>
      <c r="H143" s="27"/>
      <c r="I143" s="179">
        <f t="shared" si="16"/>
        <v>2582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2519</v>
      </c>
      <c r="C144" s="54"/>
      <c r="D144" s="22">
        <v>25</v>
      </c>
      <c r="E144" s="55"/>
      <c r="F144" s="33"/>
      <c r="G144" s="27"/>
      <c r="H144" s="27"/>
      <c r="I144" s="179">
        <f t="shared" si="16"/>
        <v>2519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2457</v>
      </c>
      <c r="C145" s="54"/>
      <c r="D145" s="22">
        <v>26</v>
      </c>
      <c r="E145" s="55"/>
      <c r="F145" s="33"/>
      <c r="G145" s="27"/>
      <c r="H145" s="27"/>
      <c r="I145" s="179">
        <f t="shared" si="16"/>
        <v>2457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2397</v>
      </c>
      <c r="C146" s="54"/>
      <c r="D146" s="22">
        <v>27</v>
      </c>
      <c r="E146" s="55"/>
      <c r="F146" s="33"/>
      <c r="G146" s="27"/>
      <c r="H146" s="27"/>
      <c r="I146" s="179">
        <f t="shared" si="16"/>
        <v>2397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2338</v>
      </c>
      <c r="C147" s="54"/>
      <c r="D147" s="22">
        <v>28</v>
      </c>
      <c r="E147" s="55"/>
      <c r="F147" s="33"/>
      <c r="G147" s="27"/>
      <c r="H147" s="27"/>
      <c r="I147" s="179">
        <f t="shared" si="16"/>
        <v>2338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2281</v>
      </c>
      <c r="C148" s="54"/>
      <c r="D148" s="22">
        <v>29</v>
      </c>
      <c r="E148" s="55"/>
      <c r="F148" s="33"/>
      <c r="G148" s="27"/>
      <c r="H148" s="27"/>
      <c r="I148" s="179">
        <f t="shared" si="16"/>
        <v>2281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2225</v>
      </c>
      <c r="C149" s="54"/>
      <c r="D149" s="22">
        <v>30</v>
      </c>
      <c r="E149" s="55"/>
      <c r="F149" s="33"/>
      <c r="G149" s="27"/>
      <c r="H149" s="27"/>
      <c r="I149" s="179">
        <f t="shared" si="16"/>
        <v>2225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2171</v>
      </c>
      <c r="C150" s="54"/>
      <c r="D150" s="22">
        <v>31</v>
      </c>
      <c r="E150" s="55"/>
      <c r="F150" s="33"/>
      <c r="G150" s="27"/>
      <c r="H150" s="27"/>
      <c r="I150" s="179">
        <f t="shared" si="16"/>
        <v>2171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2118</v>
      </c>
      <c r="C151" s="54"/>
      <c r="D151" s="22">
        <v>32</v>
      </c>
      <c r="E151" s="55"/>
      <c r="F151" s="33"/>
      <c r="G151" s="27"/>
      <c r="H151" s="27"/>
      <c r="I151" s="179">
        <f t="shared" si="16"/>
        <v>2118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2066</v>
      </c>
      <c r="C152" s="54"/>
      <c r="D152" s="22">
        <v>33</v>
      </c>
      <c r="E152" s="55"/>
      <c r="F152" s="33"/>
      <c r="G152" s="27"/>
      <c r="H152" s="27"/>
      <c r="I152" s="179">
        <f t="shared" si="16"/>
        <v>2066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2015</v>
      </c>
      <c r="C153" s="54"/>
      <c r="D153" s="22">
        <v>34</v>
      </c>
      <c r="E153" s="55"/>
      <c r="F153" s="33"/>
      <c r="G153" s="27"/>
      <c r="H153" s="27"/>
      <c r="I153" s="179">
        <f t="shared" si="16"/>
        <v>2015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1966</v>
      </c>
      <c r="C154" s="54"/>
      <c r="D154" s="22">
        <v>35</v>
      </c>
      <c r="E154" s="55"/>
      <c r="F154" s="33"/>
      <c r="G154" s="27"/>
      <c r="H154" s="27"/>
      <c r="I154" s="179">
        <f t="shared" si="16"/>
        <v>1966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1918</v>
      </c>
      <c r="C155" s="54"/>
      <c r="D155" s="22">
        <v>36</v>
      </c>
      <c r="E155" s="55"/>
      <c r="F155" s="33"/>
      <c r="G155" s="27"/>
      <c r="H155" s="27"/>
      <c r="I155" s="179">
        <f t="shared" si="16"/>
        <v>1918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1871</v>
      </c>
      <c r="C156" s="54"/>
      <c r="D156" s="22">
        <v>37</v>
      </c>
      <c r="E156" s="55"/>
      <c r="F156" s="33"/>
      <c r="G156" s="27"/>
      <c r="H156" s="27"/>
      <c r="I156" s="179">
        <f t="shared" si="16"/>
        <v>1871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1825</v>
      </c>
      <c r="C157" s="54"/>
      <c r="D157" s="22">
        <v>38</v>
      </c>
      <c r="E157" s="55"/>
      <c r="F157" s="33"/>
      <c r="G157" s="27"/>
      <c r="H157" s="27"/>
      <c r="I157" s="179">
        <f t="shared" si="16"/>
        <v>1825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1780</v>
      </c>
      <c r="C158" s="54"/>
      <c r="D158" s="22">
        <v>39</v>
      </c>
      <c r="E158" s="55"/>
      <c r="F158" s="33"/>
      <c r="G158" s="27"/>
      <c r="H158" s="27"/>
      <c r="I158" s="179">
        <f t="shared" si="16"/>
        <v>1780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1736</v>
      </c>
      <c r="C159" s="54"/>
      <c r="D159" s="22">
        <v>40</v>
      </c>
      <c r="E159" s="55"/>
      <c r="F159" s="33"/>
      <c r="G159" s="27"/>
      <c r="H159" s="27"/>
      <c r="I159" s="179">
        <f t="shared" si="16"/>
        <v>1736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1694</v>
      </c>
      <c r="C160" s="195"/>
      <c r="D160" s="35">
        <v>41</v>
      </c>
      <c r="E160" s="56"/>
      <c r="F160" s="36"/>
      <c r="G160" s="11"/>
      <c r="H160" s="11"/>
      <c r="I160" s="189">
        <f t="shared" si="16"/>
        <v>1694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1652</v>
      </c>
      <c r="C161" s="195"/>
      <c r="D161" s="35">
        <v>42</v>
      </c>
      <c r="E161" s="56"/>
      <c r="F161" s="36"/>
      <c r="G161" s="11"/>
      <c r="H161" s="11"/>
      <c r="I161" s="189">
        <f t="shared" si="16"/>
        <v>1652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0.99516942975042544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0.99195117160910362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0.99409103041656233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0.99447045582433446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0.99470175164439978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0.99503355537514659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0.99516942975042544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0.99513414066230921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0.99491322868946663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0.99419445677260521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0.99267794025100931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0.98969459551404115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0.9835783040710977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0.96943391629630837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0.91400420587156284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4637</v>
      </c>
      <c r="C165" s="193">
        <f t="shared" ref="C165:C184" si="23">LN(B165-$F$168)</f>
        <v>8.0120182391590617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4634</v>
      </c>
      <c r="J165" s="180">
        <f t="shared" ref="J165:J184" si="25">ABS(B165-I165)/B165*100</f>
        <v>6.4697002372223422E-2</v>
      </c>
      <c r="K165" s="179">
        <f t="shared" ref="K165:K184" si="26">(B165-I165)^2/1000</f>
        <v>8.9999999999999993E-3</v>
      </c>
      <c r="M165" s="199">
        <f t="shared" ref="M165:M184" si="27">LN($B165-O$168)</f>
        <v>8.4418228843914616</v>
      </c>
      <c r="N165" s="27"/>
      <c r="O165" s="27"/>
      <c r="P165" s="27"/>
      <c r="Q165" s="179">
        <f t="shared" ref="Q165:Q184" si="28">ROUND(O$172*(1+O$173)^$D165+O$168,$G$1)</f>
        <v>4568</v>
      </c>
      <c r="R165" s="179">
        <f t="shared" ref="R165:R184" si="29">($B165-Q165)^2/1000</f>
        <v>4.7610000000000001</v>
      </c>
      <c r="T165" s="199">
        <f t="shared" ref="T165:T184" si="30">LN($B165-V$168)</f>
        <v>8.1989144449869897</v>
      </c>
      <c r="U165" s="27"/>
      <c r="V165" s="27"/>
      <c r="W165" s="27"/>
      <c r="X165" s="179">
        <f t="shared" ref="X165:X184" si="31">ROUND(V$172*(1+V$173)^$D165+V$168,$G$1)</f>
        <v>4597</v>
      </c>
      <c r="Y165" s="179">
        <f t="shared" ref="Y165:Y184" si="32">($B165-X165)^2/1000</f>
        <v>1.6</v>
      </c>
      <c r="AA165" s="199">
        <f t="shared" ref="AA165:AA184" si="33">LN($B165-AC$168)</f>
        <v>8.1553621203281352</v>
      </c>
      <c r="AB165" s="27"/>
      <c r="AC165" s="27"/>
      <c r="AD165" s="27"/>
      <c r="AE165" s="179">
        <f t="shared" ref="AE165:AE184" si="34">ROUND(AC$172*(1+AC$173)^$D165+AC$168,$G$1)</f>
        <v>4604</v>
      </c>
      <c r="AF165" s="179">
        <f t="shared" ref="AF165:AF184" si="35">($B165-AE165)^2/1000</f>
        <v>1.089</v>
      </c>
      <c r="AH165" s="199">
        <f t="shared" ref="AH165:AH184" si="36">LN($B165-AJ$168)</f>
        <v>8.1098262760184774</v>
      </c>
      <c r="AI165" s="27"/>
      <c r="AJ165" s="27"/>
      <c r="AK165" s="27"/>
      <c r="AL165" s="179">
        <f t="shared" ref="AL165:AL184" si="37">ROUND(AJ$172*(1+AJ$173)^$D165+AJ$168,$G$1)</f>
        <v>4612</v>
      </c>
      <c r="AM165" s="179">
        <f t="shared" ref="AM165:AM184" si="38">($B165-AL165)^2/1000</f>
        <v>0.625</v>
      </c>
      <c r="AO165" s="199">
        <f t="shared" ref="AO165:AO184" si="39">LN($B165-AQ$168)</f>
        <v>8.0621175827547393</v>
      </c>
      <c r="AP165" s="27"/>
      <c r="AQ165" s="27"/>
      <c r="AR165" s="27"/>
      <c r="AS165" s="179">
        <f t="shared" ref="AS165:AS184" si="40">ROUND(AQ$172*(1+AQ$173)^$D165+AQ$168,$G$1)</f>
        <v>4622</v>
      </c>
      <c r="AT165" s="179">
        <f t="shared" ref="AT165:AT184" si="41">($B165-AS165)^2/1000</f>
        <v>0.22500000000000001</v>
      </c>
      <c r="AV165" s="199">
        <f t="shared" ref="AV165:AV184" si="42">LN($B165-AX$168)</f>
        <v>8.0120182391590617</v>
      </c>
      <c r="AW165" s="27"/>
      <c r="AX165" s="27"/>
      <c r="AY165" s="27"/>
      <c r="AZ165" s="179">
        <f t="shared" ref="AZ165:AZ184" si="43">ROUND(AX$172*(1+AX$173)^$D165+AX$168,$G$1)</f>
        <v>4634</v>
      </c>
      <c r="BA165" s="179">
        <f t="shared" ref="BA165:BA184" si="44">($B165-AZ165)^2/1000</f>
        <v>8.9999999999999993E-3</v>
      </c>
      <c r="BC165" s="199">
        <f t="shared" ref="BC165:BC184" si="45">LN($B165-BE$168)</f>
        <v>7.959275960116396</v>
      </c>
      <c r="BD165" s="27"/>
      <c r="BE165" s="27"/>
      <c r="BF165" s="27"/>
      <c r="BG165" s="179">
        <f t="shared" ref="BG165:BG184" si="46">ROUND(BE$172*(1+BE$173)^$D165+BE$168,$G$1)</f>
        <v>4649</v>
      </c>
      <c r="BH165" s="179">
        <f t="shared" ref="BH165:BH184" si="47">($B165-BG165)^2/1000</f>
        <v>0.14399999999999999</v>
      </c>
      <c r="BJ165" s="199">
        <f t="shared" ref="BJ165:BJ184" si="48">LN($B165-BL$168)</f>
        <v>7.9035962896143008</v>
      </c>
      <c r="BK165" s="27"/>
      <c r="BL165" s="27"/>
      <c r="BM165" s="27"/>
      <c r="BN165" s="179">
        <f t="shared" ref="BN165:BN184" si="49">ROUND(BL$172*(1+BL$173)^$D165+BL$168,$G$1)</f>
        <v>4668</v>
      </c>
      <c r="BO165" s="179">
        <f t="shared" ref="BO165:BO184" si="50">($B165-BN165)^2/1000</f>
        <v>0.96099999999999997</v>
      </c>
      <c r="BQ165" s="199">
        <f t="shared" ref="BQ165:BQ184" si="51">LN($B165-BS$168)</f>
        <v>7.8446326444646806</v>
      </c>
      <c r="BR165" s="27"/>
      <c r="BS165" s="27"/>
      <c r="BT165" s="27"/>
      <c r="BU165" s="179">
        <f t="shared" ref="BU165:BU184" si="52">ROUND(BS$172*(1+BS$173)^$D165+BS$168,$G$1)</f>
        <v>4693</v>
      </c>
      <c r="BV165" s="179">
        <f t="shared" ref="BV165:BV184" si="53">($B165-BU165)^2/1000</f>
        <v>3.1360000000000001</v>
      </c>
      <c r="BX165" s="199">
        <f t="shared" ref="BX165:BX184" si="54">LN($B165-BZ$168)</f>
        <v>7.7819732344343846</v>
      </c>
      <c r="BY165" s="27"/>
      <c r="BZ165" s="27"/>
      <c r="CA165" s="27"/>
      <c r="CB165" s="179">
        <f t="shared" ref="CB165:CB184" si="55">ROUND(BZ$172*(1+BZ$173)^$D165+BZ$168,$G$1)</f>
        <v>4727</v>
      </c>
      <c r="CC165" s="179">
        <f t="shared" ref="CC165:CC184" si="56">($B165-CB165)^2/1000</f>
        <v>8.1</v>
      </c>
      <c r="CE165" s="199">
        <f t="shared" ref="CE165:CE184" si="57">LN($B165-CG$168)</f>
        <v>7.7151236036321054</v>
      </c>
      <c r="CF165" s="27"/>
      <c r="CG165" s="27"/>
      <c r="CH165" s="27"/>
      <c r="CI165" s="179">
        <f t="shared" ref="CI165:CI184" si="58">ROUND(CG$172*(1+CG$173)^$D165+CG$168,$G$1)</f>
        <v>4777</v>
      </c>
      <c r="CJ165" s="179">
        <f t="shared" ref="CJ165:CJ184" si="59">($B165-CI165)^2/1000</f>
        <v>19.600000000000001</v>
      </c>
      <c r="CL165" s="199">
        <f t="shared" ref="CL165:CL184" si="60">LN($B165-CN$168)</f>
        <v>7.6434829070772006</v>
      </c>
      <c r="CM165" s="27"/>
      <c r="CN165" s="27"/>
      <c r="CO165" s="27"/>
      <c r="CP165" s="179">
        <f t="shared" ref="CP165:CP184" si="61">ROUND(CN$172*(1+CN$173)^$D165+CN$168,$G$1)</f>
        <v>4858</v>
      </c>
      <c r="CQ165" s="179">
        <f t="shared" ref="CQ165:CQ184" si="62">($B165-CP165)^2/1000</f>
        <v>48.841000000000001</v>
      </c>
      <c r="CS165" s="199">
        <f t="shared" ref="CS165:CS184" si="63">LN($B165-CU$168)</f>
        <v>7.566311014772463</v>
      </c>
      <c r="CT165" s="27"/>
      <c r="CU165" s="27"/>
      <c r="CV165" s="27"/>
      <c r="CW165" s="179">
        <f t="shared" ref="CW165:CW184" si="64">ROUND(CU$172*(1+CU$173)^$D165+CU$168,$G$1)</f>
        <v>5017</v>
      </c>
      <c r="CX165" s="179">
        <f t="shared" ref="CX165:CX184" si="65">($B165-CW165)^2/1000</f>
        <v>144.4</v>
      </c>
      <c r="CZ165" s="199">
        <f t="shared" ref="CZ165:CZ184" si="66">LN($B165-DB$168)</f>
        <v>7.482681828154651</v>
      </c>
      <c r="DA165" s="27"/>
      <c r="DB165" s="27"/>
      <c r="DC165" s="27"/>
      <c r="DD165" s="179">
        <f t="shared" ref="DD165:DD184" si="67">ROUND(DB$172*(1+DB$173)^$D165+DB$168,$G$1)</f>
        <v>5675</v>
      </c>
      <c r="DE165" s="179">
        <f t="shared" ref="DE165:DE184" si="68">($B165-DD165)^2/1000</f>
        <v>1077.444</v>
      </c>
    </row>
    <row r="166" spans="1:109" ht="15" customHeight="1">
      <c r="A166" s="21">
        <f t="shared" si="22"/>
        <v>1995</v>
      </c>
      <c r="B166" s="176">
        <f t="shared" si="22"/>
        <v>4533</v>
      </c>
      <c r="C166" s="193">
        <f t="shared" si="23"/>
        <v>7.9769387569594343</v>
      </c>
      <c r="D166" s="22">
        <v>2</v>
      </c>
      <c r="E166" s="40" t="s">
        <v>34</v>
      </c>
      <c r="G166" s="27"/>
      <c r="H166" s="26"/>
      <c r="I166" s="179">
        <f t="shared" si="24"/>
        <v>4500</v>
      </c>
      <c r="J166" s="180">
        <f t="shared" si="25"/>
        <v>0.72799470549305101</v>
      </c>
      <c r="K166" s="179">
        <f t="shared" si="26"/>
        <v>1.089</v>
      </c>
      <c r="M166" s="199">
        <f t="shared" si="27"/>
        <v>8.4191392509408498</v>
      </c>
      <c r="N166" s="27"/>
      <c r="O166" s="27"/>
      <c r="P166" s="27"/>
      <c r="Q166" s="179">
        <f t="shared" si="28"/>
        <v>4456</v>
      </c>
      <c r="R166" s="179">
        <f t="shared" si="29"/>
        <v>5.9290000000000003</v>
      </c>
      <c r="T166" s="199">
        <f t="shared" si="30"/>
        <v>8.1699026473591445</v>
      </c>
      <c r="U166" s="27"/>
      <c r="V166" s="27"/>
      <c r="W166" s="27"/>
      <c r="X166" s="179">
        <f t="shared" si="31"/>
        <v>4475</v>
      </c>
      <c r="Y166" s="179">
        <f t="shared" si="32"/>
        <v>3.3639999999999999</v>
      </c>
      <c r="AA166" s="199">
        <f t="shared" si="33"/>
        <v>8.1250390973677451</v>
      </c>
      <c r="AB166" s="27"/>
      <c r="AC166" s="27"/>
      <c r="AD166" s="27"/>
      <c r="AE166" s="179">
        <f t="shared" si="34"/>
        <v>4480</v>
      </c>
      <c r="AF166" s="179">
        <f t="shared" si="35"/>
        <v>2.8090000000000002</v>
      </c>
      <c r="AH166" s="199">
        <f t="shared" si="36"/>
        <v>8.0780678818154374</v>
      </c>
      <c r="AI166" s="27"/>
      <c r="AJ166" s="27"/>
      <c r="AK166" s="27"/>
      <c r="AL166" s="179">
        <f t="shared" si="37"/>
        <v>4485</v>
      </c>
      <c r="AM166" s="179">
        <f t="shared" si="38"/>
        <v>2.3039999999999998</v>
      </c>
      <c r="AO166" s="199">
        <f t="shared" si="39"/>
        <v>8.0287811624871477</v>
      </c>
      <c r="AP166" s="27"/>
      <c r="AQ166" s="27"/>
      <c r="AR166" s="27"/>
      <c r="AS166" s="179">
        <f t="shared" si="40"/>
        <v>4492</v>
      </c>
      <c r="AT166" s="179">
        <f t="shared" si="41"/>
        <v>1.681</v>
      </c>
      <c r="AV166" s="199">
        <f t="shared" si="42"/>
        <v>7.9769387569594343</v>
      </c>
      <c r="AW166" s="27"/>
      <c r="AX166" s="27"/>
      <c r="AY166" s="27"/>
      <c r="AZ166" s="179">
        <f t="shared" si="43"/>
        <v>4500</v>
      </c>
      <c r="BA166" s="179">
        <f t="shared" si="44"/>
        <v>1.089</v>
      </c>
      <c r="BC166" s="199">
        <f t="shared" si="45"/>
        <v>7.9222610583532473</v>
      </c>
      <c r="BD166" s="27"/>
      <c r="BE166" s="27"/>
      <c r="BF166" s="27"/>
      <c r="BG166" s="179">
        <f t="shared" si="46"/>
        <v>4510</v>
      </c>
      <c r="BH166" s="179">
        <f t="shared" si="47"/>
        <v>0.52900000000000003</v>
      </c>
      <c r="BJ166" s="199">
        <f t="shared" si="48"/>
        <v>7.8644199049945653</v>
      </c>
      <c r="BK166" s="27"/>
      <c r="BL166" s="27"/>
      <c r="BM166" s="27"/>
      <c r="BN166" s="179">
        <f t="shared" si="49"/>
        <v>4523</v>
      </c>
      <c r="BO166" s="179">
        <f t="shared" si="50"/>
        <v>0.1</v>
      </c>
      <c r="BQ166" s="199">
        <f t="shared" si="51"/>
        <v>7.8030266436322169</v>
      </c>
      <c r="BR166" s="27"/>
      <c r="BS166" s="27"/>
      <c r="BT166" s="27"/>
      <c r="BU166" s="179">
        <f t="shared" si="52"/>
        <v>4540</v>
      </c>
      <c r="BV166" s="179">
        <f t="shared" si="53"/>
        <v>4.9000000000000002E-2</v>
      </c>
      <c r="BX166" s="199">
        <f t="shared" si="54"/>
        <v>7.7376162828579043</v>
      </c>
      <c r="BY166" s="27"/>
      <c r="BZ166" s="27"/>
      <c r="CA166" s="27"/>
      <c r="CB166" s="179">
        <f t="shared" si="55"/>
        <v>4564</v>
      </c>
      <c r="CC166" s="179">
        <f t="shared" si="56"/>
        <v>0.96099999999999997</v>
      </c>
      <c r="CE166" s="199">
        <f t="shared" si="57"/>
        <v>7.6676260915849905</v>
      </c>
      <c r="CF166" s="27"/>
      <c r="CG166" s="27"/>
      <c r="CH166" s="27"/>
      <c r="CI166" s="179">
        <f t="shared" si="58"/>
        <v>4598</v>
      </c>
      <c r="CJ166" s="179">
        <f t="shared" si="59"/>
        <v>4.2249999999999996</v>
      </c>
      <c r="CL166" s="199">
        <f t="shared" si="60"/>
        <v>7.5923661285197959</v>
      </c>
      <c r="CM166" s="27"/>
      <c r="CN166" s="27"/>
      <c r="CO166" s="27"/>
      <c r="CP166" s="179">
        <f t="shared" si="61"/>
        <v>4654</v>
      </c>
      <c r="CQ166" s="179">
        <f t="shared" si="62"/>
        <v>14.641</v>
      </c>
      <c r="CS166" s="199">
        <f t="shared" si="63"/>
        <v>7.510977752014095</v>
      </c>
      <c r="CT166" s="27"/>
      <c r="CU166" s="27"/>
      <c r="CV166" s="27"/>
      <c r="CW166" s="179">
        <f t="shared" si="64"/>
        <v>4765</v>
      </c>
      <c r="CX166" s="179">
        <f t="shared" si="65"/>
        <v>53.823999999999998</v>
      </c>
      <c r="CZ166" s="199">
        <f t="shared" si="66"/>
        <v>7.4223737009868236</v>
      </c>
      <c r="DA166" s="27"/>
      <c r="DB166" s="27"/>
      <c r="DC166" s="27"/>
      <c r="DD166" s="179">
        <f t="shared" si="67"/>
        <v>5219</v>
      </c>
      <c r="DE166" s="179">
        <f t="shared" si="68"/>
        <v>470.596</v>
      </c>
    </row>
    <row r="167" spans="1:109" ht="15" customHeight="1">
      <c r="A167" s="21">
        <f t="shared" si="22"/>
        <v>1996</v>
      </c>
      <c r="B167" s="176">
        <f t="shared" si="22"/>
        <v>4363</v>
      </c>
      <c r="C167" s="193">
        <f t="shared" si="23"/>
        <v>7.9168074909376029</v>
      </c>
      <c r="D167" s="22">
        <v>3</v>
      </c>
      <c r="E167" s="2" t="s">
        <v>24</v>
      </c>
      <c r="H167" s="26"/>
      <c r="I167" s="179">
        <f t="shared" si="24"/>
        <v>4373</v>
      </c>
      <c r="J167" s="180">
        <f t="shared" si="25"/>
        <v>0.22920009168003666</v>
      </c>
      <c r="K167" s="179">
        <f t="shared" si="26"/>
        <v>0.1</v>
      </c>
      <c r="M167" s="199">
        <f t="shared" si="27"/>
        <v>8.3809151731236096</v>
      </c>
      <c r="N167" s="27"/>
      <c r="O167" s="27"/>
      <c r="P167" s="27"/>
      <c r="Q167" s="179">
        <f t="shared" si="28"/>
        <v>4347</v>
      </c>
      <c r="R167" s="179">
        <f t="shared" si="29"/>
        <v>0.25600000000000001</v>
      </c>
      <c r="T167" s="199">
        <f t="shared" si="30"/>
        <v>8.12058871174027</v>
      </c>
      <c r="U167" s="27"/>
      <c r="V167" s="27"/>
      <c r="W167" s="27"/>
      <c r="X167" s="179">
        <f t="shared" si="31"/>
        <v>4358</v>
      </c>
      <c r="Y167" s="179">
        <f t="shared" si="32"/>
        <v>2.5000000000000001E-2</v>
      </c>
      <c r="AA167" s="199">
        <f t="shared" si="33"/>
        <v>8.0734029689864055</v>
      </c>
      <c r="AB167" s="27"/>
      <c r="AC167" s="27"/>
      <c r="AD167" s="27"/>
      <c r="AE167" s="179">
        <f t="shared" si="34"/>
        <v>4360</v>
      </c>
      <c r="AF167" s="179">
        <f t="shared" si="35"/>
        <v>8.9999999999999993E-3</v>
      </c>
      <c r="AH167" s="199">
        <f t="shared" si="36"/>
        <v>8.0238799927348783</v>
      </c>
      <c r="AI167" s="27"/>
      <c r="AJ167" s="27"/>
      <c r="AK167" s="27"/>
      <c r="AL167" s="179">
        <f t="shared" si="37"/>
        <v>4364</v>
      </c>
      <c r="AM167" s="179">
        <f t="shared" si="38"/>
        <v>1E-3</v>
      </c>
      <c r="AO167" s="199">
        <f t="shared" si="39"/>
        <v>7.9717761228806276</v>
      </c>
      <c r="AP167" s="27"/>
      <c r="AQ167" s="27"/>
      <c r="AR167" s="27"/>
      <c r="AS167" s="179">
        <f t="shared" si="40"/>
        <v>4368</v>
      </c>
      <c r="AT167" s="179">
        <f t="shared" si="41"/>
        <v>2.5000000000000001E-2</v>
      </c>
      <c r="AV167" s="199">
        <f t="shared" si="42"/>
        <v>7.9168074909376029</v>
      </c>
      <c r="AW167" s="27"/>
      <c r="AX167" s="27"/>
      <c r="AY167" s="27"/>
      <c r="AZ167" s="179">
        <f t="shared" si="43"/>
        <v>4373</v>
      </c>
      <c r="BA167" s="179">
        <f t="shared" si="44"/>
        <v>0.1</v>
      </c>
      <c r="BC167" s="199">
        <f t="shared" si="45"/>
        <v>7.8586406556207908</v>
      </c>
      <c r="BD167" s="27"/>
      <c r="BE167" s="27"/>
      <c r="BF167" s="27"/>
      <c r="BG167" s="179">
        <f t="shared" si="46"/>
        <v>4379</v>
      </c>
      <c r="BH167" s="179">
        <f t="shared" si="47"/>
        <v>0.25600000000000001</v>
      </c>
      <c r="BJ167" s="199">
        <f t="shared" si="48"/>
        <v>7.7968803427835223</v>
      </c>
      <c r="BK167" s="27"/>
      <c r="BL167" s="27"/>
      <c r="BM167" s="27"/>
      <c r="BN167" s="179">
        <f t="shared" si="49"/>
        <v>4386</v>
      </c>
      <c r="BO167" s="179">
        <f t="shared" si="50"/>
        <v>0.52900000000000003</v>
      </c>
      <c r="BQ167" s="199">
        <f t="shared" si="51"/>
        <v>7.7310531440071273</v>
      </c>
      <c r="BR167" s="27"/>
      <c r="BS167" s="27"/>
      <c r="BT167" s="27"/>
      <c r="BU167" s="179">
        <f t="shared" si="52"/>
        <v>4397</v>
      </c>
      <c r="BV167" s="179">
        <f t="shared" si="53"/>
        <v>1.1559999999999999</v>
      </c>
      <c r="BX167" s="199">
        <f t="shared" si="54"/>
        <v>7.6605854617032563</v>
      </c>
      <c r="BY167" s="27"/>
      <c r="BZ167" s="27"/>
      <c r="CA167" s="27"/>
      <c r="CB167" s="179">
        <f t="shared" si="55"/>
        <v>4411</v>
      </c>
      <c r="CC167" s="179">
        <f t="shared" si="56"/>
        <v>2.3039999999999998</v>
      </c>
      <c r="CE167" s="199">
        <f t="shared" si="57"/>
        <v>7.5847730776121987</v>
      </c>
      <c r="CF167" s="27"/>
      <c r="CG167" s="27"/>
      <c r="CH167" s="27"/>
      <c r="CI167" s="179">
        <f t="shared" si="58"/>
        <v>4433</v>
      </c>
      <c r="CJ167" s="179">
        <f t="shared" si="59"/>
        <v>4.9000000000000004</v>
      </c>
      <c r="CL167" s="199">
        <f t="shared" si="60"/>
        <v>7.5027382107548508</v>
      </c>
      <c r="CM167" s="27"/>
      <c r="CN167" s="27"/>
      <c r="CO167" s="27"/>
      <c r="CP167" s="179">
        <f t="shared" si="61"/>
        <v>4469</v>
      </c>
      <c r="CQ167" s="179">
        <f t="shared" si="62"/>
        <v>11.236000000000001</v>
      </c>
      <c r="CS167" s="199">
        <f t="shared" si="63"/>
        <v>7.4133673356952405</v>
      </c>
      <c r="CT167" s="27"/>
      <c r="CU167" s="27"/>
      <c r="CV167" s="27"/>
      <c r="CW167" s="179">
        <f t="shared" si="64"/>
        <v>4540</v>
      </c>
      <c r="CX167" s="179">
        <f t="shared" si="65"/>
        <v>31.329000000000001</v>
      </c>
      <c r="CZ167" s="199">
        <f t="shared" si="66"/>
        <v>7.3152183897529746</v>
      </c>
      <c r="DA167" s="27"/>
      <c r="DB167" s="27"/>
      <c r="DC167" s="27"/>
      <c r="DD167" s="179">
        <f t="shared" si="67"/>
        <v>4837</v>
      </c>
      <c r="DE167" s="179">
        <f t="shared" si="68"/>
        <v>224.67599999999999</v>
      </c>
    </row>
    <row r="168" spans="1:109" ht="15" customHeight="1">
      <c r="A168" s="21">
        <f t="shared" si="22"/>
        <v>1997</v>
      </c>
      <c r="B168" s="176">
        <f t="shared" si="22"/>
        <v>4225</v>
      </c>
      <c r="C168" s="193">
        <f t="shared" si="23"/>
        <v>7.8651879541874674</v>
      </c>
      <c r="D168" s="22">
        <v>4</v>
      </c>
      <c r="E168" s="5" t="s">
        <v>35</v>
      </c>
      <c r="F168" s="214">
        <v>1620</v>
      </c>
      <c r="H168" s="26"/>
      <c r="I168" s="179">
        <f t="shared" si="24"/>
        <v>4250</v>
      </c>
      <c r="J168" s="180">
        <f t="shared" si="25"/>
        <v>0.59171597633136097</v>
      </c>
      <c r="K168" s="179">
        <f t="shared" si="26"/>
        <v>0.625</v>
      </c>
      <c r="M168" s="199">
        <f t="shared" si="27"/>
        <v>8.3487745397912736</v>
      </c>
      <c r="N168" s="29" t="s">
        <v>35</v>
      </c>
      <c r="O168" s="27">
        <v>0</v>
      </c>
      <c r="P168" s="27"/>
      <c r="Q168" s="179">
        <f t="shared" si="28"/>
        <v>4240</v>
      </c>
      <c r="R168" s="179">
        <f t="shared" si="29"/>
        <v>0.22500000000000001</v>
      </c>
      <c r="T168" s="199">
        <f t="shared" si="30"/>
        <v>8.0786882292298721</v>
      </c>
      <c r="U168" s="29" t="s">
        <v>35</v>
      </c>
      <c r="V168" s="85">
        <f>10^U188</f>
        <v>1000</v>
      </c>
      <c r="W168" s="27"/>
      <c r="X168" s="179">
        <f t="shared" si="31"/>
        <v>4244</v>
      </c>
      <c r="Y168" s="179">
        <f t="shared" si="32"/>
        <v>0.36099999999999999</v>
      </c>
      <c r="AA168" s="199">
        <f t="shared" si="33"/>
        <v>8.0294328405812436</v>
      </c>
      <c r="AB168" s="29" t="s">
        <v>35</v>
      </c>
      <c r="AC168" s="85">
        <f>V168+AB189</f>
        <v>1155</v>
      </c>
      <c r="AD168" s="27"/>
      <c r="AE168" s="179">
        <f t="shared" si="34"/>
        <v>4245</v>
      </c>
      <c r="AF168" s="179">
        <f t="shared" si="35"/>
        <v>0.4</v>
      </c>
      <c r="AH168" s="199">
        <f t="shared" si="36"/>
        <v>7.9776250987845927</v>
      </c>
      <c r="AI168" s="29" t="s">
        <v>35</v>
      </c>
      <c r="AJ168" s="85">
        <f>AC168+AI189</f>
        <v>1310</v>
      </c>
      <c r="AK168" s="27"/>
      <c r="AL168" s="179">
        <f t="shared" si="37"/>
        <v>4247</v>
      </c>
      <c r="AM168" s="179">
        <f t="shared" si="38"/>
        <v>0.48399999999999999</v>
      </c>
      <c r="AO168" s="199">
        <f t="shared" si="39"/>
        <v>7.9229859587111955</v>
      </c>
      <c r="AP168" s="29" t="s">
        <v>35</v>
      </c>
      <c r="AQ168" s="85">
        <f>AJ168+AP189</f>
        <v>1465</v>
      </c>
      <c r="AR168" s="27"/>
      <c r="AS168" s="179">
        <f t="shared" si="40"/>
        <v>4248</v>
      </c>
      <c r="AT168" s="179">
        <f t="shared" si="41"/>
        <v>0.52900000000000003</v>
      </c>
      <c r="AV168" s="199">
        <f t="shared" si="42"/>
        <v>7.8651879541874674</v>
      </c>
      <c r="AW168" s="29" t="s">
        <v>35</v>
      </c>
      <c r="AX168" s="85">
        <f>AQ168+AW189</f>
        <v>1620</v>
      </c>
      <c r="AY168" s="27"/>
      <c r="AZ168" s="179">
        <f t="shared" si="43"/>
        <v>4250</v>
      </c>
      <c r="BA168" s="179">
        <f t="shared" si="44"/>
        <v>0.625</v>
      </c>
      <c r="BC168" s="199">
        <f t="shared" si="45"/>
        <v>7.8038433035387724</v>
      </c>
      <c r="BD168" s="29" t="s">
        <v>35</v>
      </c>
      <c r="BE168" s="85">
        <f>AX168+BD189</f>
        <v>1775</v>
      </c>
      <c r="BF168" s="27"/>
      <c r="BG168" s="179">
        <f t="shared" si="46"/>
        <v>4253</v>
      </c>
      <c r="BH168" s="179">
        <f t="shared" si="47"/>
        <v>0.78400000000000003</v>
      </c>
      <c r="BJ168" s="199">
        <f t="shared" si="48"/>
        <v>7.7384881224946458</v>
      </c>
      <c r="BK168" s="29" t="s">
        <v>35</v>
      </c>
      <c r="BL168" s="85">
        <f>BE168+BK189</f>
        <v>1930</v>
      </c>
      <c r="BM168" s="27"/>
      <c r="BN168" s="179">
        <f t="shared" si="49"/>
        <v>4257</v>
      </c>
      <c r="BO168" s="179">
        <f t="shared" si="50"/>
        <v>1.024</v>
      </c>
      <c r="BQ168" s="199">
        <f t="shared" si="51"/>
        <v>7.6685611080158971</v>
      </c>
      <c r="BR168" s="29" t="s">
        <v>35</v>
      </c>
      <c r="BS168" s="85">
        <f>BL168+BR189</f>
        <v>2085</v>
      </c>
      <c r="BT168" s="27"/>
      <c r="BU168" s="179">
        <f t="shared" si="52"/>
        <v>4262</v>
      </c>
      <c r="BV168" s="179">
        <f t="shared" si="53"/>
        <v>1.369</v>
      </c>
      <c r="BX168" s="199">
        <f t="shared" si="54"/>
        <v>7.5933741931212904</v>
      </c>
      <c r="BY168" s="29" t="s">
        <v>35</v>
      </c>
      <c r="BZ168" s="85">
        <f>BS168+BY189</f>
        <v>2240</v>
      </c>
      <c r="CA168" s="27"/>
      <c r="CB168" s="179">
        <f t="shared" si="55"/>
        <v>4269</v>
      </c>
      <c r="CC168" s="179">
        <f t="shared" si="56"/>
        <v>1.9359999999999999</v>
      </c>
      <c r="CE168" s="199">
        <f t="shared" si="57"/>
        <v>7.5120712458354664</v>
      </c>
      <c r="CF168" s="29" t="s">
        <v>35</v>
      </c>
      <c r="CG168" s="85">
        <f>BZ168+CF189</f>
        <v>2395</v>
      </c>
      <c r="CH168" s="27"/>
      <c r="CI168" s="179">
        <f t="shared" si="58"/>
        <v>4280</v>
      </c>
      <c r="CJ168" s="179">
        <f t="shared" si="59"/>
        <v>3.0249999999999999</v>
      </c>
      <c r="CL168" s="199">
        <f t="shared" si="60"/>
        <v>7.4235684442591667</v>
      </c>
      <c r="CM168" s="29" t="s">
        <v>35</v>
      </c>
      <c r="CN168" s="85">
        <f>CG168+CM189</f>
        <v>2550</v>
      </c>
      <c r="CO168" s="27"/>
      <c r="CP168" s="179">
        <f t="shared" si="61"/>
        <v>4299</v>
      </c>
      <c r="CQ168" s="179">
        <f t="shared" si="62"/>
        <v>5.476</v>
      </c>
      <c r="CS168" s="199">
        <f t="shared" si="63"/>
        <v>7.3264656138403224</v>
      </c>
      <c r="CT168" s="29" t="s">
        <v>35</v>
      </c>
      <c r="CU168" s="85">
        <f>CN168+CT189</f>
        <v>2705</v>
      </c>
      <c r="CV168" s="27"/>
      <c r="CW168" s="179">
        <f t="shared" si="64"/>
        <v>4340</v>
      </c>
      <c r="CX168" s="179">
        <f t="shared" si="65"/>
        <v>13.225</v>
      </c>
      <c r="CZ168" s="199">
        <f t="shared" si="66"/>
        <v>7.2189097076190603</v>
      </c>
      <c r="DA168" s="29" t="s">
        <v>35</v>
      </c>
      <c r="DB168" s="85">
        <f>CU168+DA189</f>
        <v>2860</v>
      </c>
      <c r="DC168" s="27"/>
      <c r="DD168" s="179">
        <f t="shared" si="67"/>
        <v>4517</v>
      </c>
      <c r="DE168" s="179">
        <f t="shared" si="68"/>
        <v>85.263999999999996</v>
      </c>
    </row>
    <row r="169" spans="1:109" ht="15" customHeight="1">
      <c r="A169" s="21">
        <f t="shared" si="22"/>
        <v>1998</v>
      </c>
      <c r="B169" s="176">
        <f t="shared" si="22"/>
        <v>4154</v>
      </c>
      <c r="C169" s="193">
        <f t="shared" si="23"/>
        <v>7.837554360881084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8.0564175534817206</v>
      </c>
      <c r="H169" s="26"/>
      <c r="I169" s="179">
        <f t="shared" si="24"/>
        <v>4134</v>
      </c>
      <c r="J169" s="180">
        <f t="shared" si="25"/>
        <v>0.48146364949446319</v>
      </c>
      <c r="K169" s="179">
        <f t="shared" si="26"/>
        <v>0.4</v>
      </c>
      <c r="M169" s="199">
        <f t="shared" si="27"/>
        <v>8.3318270044360574</v>
      </c>
      <c r="N169" s="29" t="s">
        <v>25</v>
      </c>
      <c r="O169" s="29" t="s">
        <v>26</v>
      </c>
      <c r="P169" s="44">
        <f>INDEX(LINEST(M165:M184,$D165:$D184),2)</f>
        <v>8.451591677873882</v>
      </c>
      <c r="Q169" s="179">
        <f t="shared" si="28"/>
        <v>4136</v>
      </c>
      <c r="R169" s="179">
        <f t="shared" si="29"/>
        <v>0.32400000000000001</v>
      </c>
      <c r="T169" s="199">
        <f t="shared" si="30"/>
        <v>8.0564267675229839</v>
      </c>
      <c r="U169" s="29" t="s">
        <v>25</v>
      </c>
      <c r="V169" s="29" t="s">
        <v>26</v>
      </c>
      <c r="W169" s="44">
        <f>INDEX(LINEST(T165:T184,$D165:$D184),2)</f>
        <v>8.222101709726898</v>
      </c>
      <c r="X169" s="179">
        <f t="shared" si="31"/>
        <v>4135</v>
      </c>
      <c r="Y169" s="179">
        <f t="shared" si="32"/>
        <v>0.36099999999999999</v>
      </c>
      <c r="AA169" s="199">
        <f t="shared" si="33"/>
        <v>8.0060341787490099</v>
      </c>
      <c r="AB169" s="29" t="s">
        <v>25</v>
      </c>
      <c r="AC169" s="29" t="s">
        <v>26</v>
      </c>
      <c r="AD169" s="44">
        <f>INDEX(LINEST(AA165:AA184,$D165:$D184),2)</f>
        <v>8.1823193129801872</v>
      </c>
      <c r="AE169" s="179">
        <f t="shared" si="34"/>
        <v>4134</v>
      </c>
      <c r="AF169" s="179">
        <f t="shared" si="35"/>
        <v>0.4</v>
      </c>
      <c r="AH169" s="199">
        <f t="shared" si="36"/>
        <v>7.9529667909231314</v>
      </c>
      <c r="AI169" s="29" t="s">
        <v>25</v>
      </c>
      <c r="AJ169" s="29" t="s">
        <v>26</v>
      </c>
      <c r="AK169" s="44">
        <f>INDEX(LINEST(AH165:AH184,$D165:$D184),2)</f>
        <v>8.1413839072595042</v>
      </c>
      <c r="AL169" s="179">
        <f t="shared" si="37"/>
        <v>4134</v>
      </c>
      <c r="AM169" s="179">
        <f t="shared" si="38"/>
        <v>0.4</v>
      </c>
      <c r="AO169" s="199">
        <f t="shared" si="39"/>
        <v>7.8969246562688644</v>
      </c>
      <c r="AP169" s="29" t="s">
        <v>25</v>
      </c>
      <c r="AQ169" s="29" t="s">
        <v>26</v>
      </c>
      <c r="AR169" s="44">
        <f>INDEX(LINEST(AO165:AO184,$D165:$D184),2)</f>
        <v>8.0993655329788883</v>
      </c>
      <c r="AS169" s="179">
        <f t="shared" si="40"/>
        <v>4134</v>
      </c>
      <c r="AT169" s="179">
        <f t="shared" si="41"/>
        <v>0.4</v>
      </c>
      <c r="AV169" s="199">
        <f t="shared" si="42"/>
        <v>7.837554360881084</v>
      </c>
      <c r="AW169" s="29" t="s">
        <v>25</v>
      </c>
      <c r="AX169" s="29" t="s">
        <v>26</v>
      </c>
      <c r="AY169" s="44">
        <f>INDEX(LINEST(AV165:AV184,$D165:$D184),2)</f>
        <v>8.0564175534817206</v>
      </c>
      <c r="AZ169" s="179">
        <f t="shared" si="43"/>
        <v>4134</v>
      </c>
      <c r="BA169" s="179">
        <f t="shared" si="44"/>
        <v>0.4</v>
      </c>
      <c r="BC169" s="199">
        <f t="shared" si="45"/>
        <v>7.7744355103029577</v>
      </c>
      <c r="BD169" s="29" t="s">
        <v>25</v>
      </c>
      <c r="BE169" s="29" t="s">
        <v>26</v>
      </c>
      <c r="BF169" s="44">
        <f>INDEX(LINEST(BC165:BC184,$D165:$D184),2)</f>
        <v>8.0128360020981013</v>
      </c>
      <c r="BG169" s="179">
        <f t="shared" si="46"/>
        <v>4134</v>
      </c>
      <c r="BH169" s="179">
        <f t="shared" si="47"/>
        <v>0.4</v>
      </c>
      <c r="BJ169" s="199">
        <f t="shared" si="48"/>
        <v>7.7070626553704731</v>
      </c>
      <c r="BK169" s="29" t="s">
        <v>25</v>
      </c>
      <c r="BL169" s="29" t="s">
        <v>26</v>
      </c>
      <c r="BM169" s="44">
        <f>INDEX(LINEST(BJ165:BJ184,$D165:$D184),2)</f>
        <v>7.9691688025717999</v>
      </c>
      <c r="BN169" s="179">
        <f t="shared" si="49"/>
        <v>4134</v>
      </c>
      <c r="BO169" s="179">
        <f t="shared" si="50"/>
        <v>0.4</v>
      </c>
      <c r="BQ169" s="199">
        <f t="shared" si="51"/>
        <v>7.6348206777455427</v>
      </c>
      <c r="BR169" s="29" t="s">
        <v>25</v>
      </c>
      <c r="BS169" s="29" t="s">
        <v>26</v>
      </c>
      <c r="BT169" s="44">
        <f>INDEX(LINEST(BQ165:BQ184,$D165:$D184),2)</f>
        <v>7.9264294609570358</v>
      </c>
      <c r="BU169" s="179">
        <f t="shared" si="52"/>
        <v>4135</v>
      </c>
      <c r="BV169" s="179">
        <f t="shared" si="53"/>
        <v>0.36099999999999999</v>
      </c>
      <c r="BX169" s="199">
        <f t="shared" si="54"/>
        <v>7.5569505720128998</v>
      </c>
      <c r="BY169" s="29" t="s">
        <v>25</v>
      </c>
      <c r="BZ169" s="29" t="s">
        <v>26</v>
      </c>
      <c r="CA169" s="44">
        <f>INDEX(LINEST(BX165:BX184,$D165:$D184),2)</f>
        <v>7.8865513718230531</v>
      </c>
      <c r="CB169" s="179">
        <f t="shared" si="55"/>
        <v>4136</v>
      </c>
      <c r="CC169" s="179">
        <f t="shared" si="56"/>
        <v>0.32400000000000001</v>
      </c>
      <c r="CE169" s="199">
        <f t="shared" si="57"/>
        <v>7.472500744737558</v>
      </c>
      <c r="CF169" s="29" t="s">
        <v>25</v>
      </c>
      <c r="CG169" s="29" t="s">
        <v>26</v>
      </c>
      <c r="CH169" s="44">
        <f>INDEX(LINEST(CE165:CE184,$D165:$D184),2)</f>
        <v>7.8534748649183559</v>
      </c>
      <c r="CI169" s="179">
        <f t="shared" si="58"/>
        <v>4139</v>
      </c>
      <c r="CJ169" s="179">
        <f t="shared" si="59"/>
        <v>0.22500000000000001</v>
      </c>
      <c r="CL169" s="199">
        <f t="shared" si="60"/>
        <v>7.3802557884264601</v>
      </c>
      <c r="CM169" s="29" t="s">
        <v>25</v>
      </c>
      <c r="CN169" s="29" t="s">
        <v>26</v>
      </c>
      <c r="CO169" s="44">
        <f>INDEX(LINEST(CL165:CL184,$D165:$D184),2)</f>
        <v>7.8362685990819667</v>
      </c>
      <c r="CP169" s="179">
        <f t="shared" si="61"/>
        <v>4145</v>
      </c>
      <c r="CQ169" s="179">
        <f t="shared" si="62"/>
        <v>8.1000000000000003E-2</v>
      </c>
      <c r="CS169" s="199">
        <f t="shared" si="63"/>
        <v>7.2786289423206822</v>
      </c>
      <c r="CT169" s="29" t="s">
        <v>25</v>
      </c>
      <c r="CU169" s="29" t="s">
        <v>26</v>
      </c>
      <c r="CV169" s="44">
        <f>INDEX(LINEST(CS165:CS184,$D165:$D184),2)</f>
        <v>7.8615931623470674</v>
      </c>
      <c r="CW169" s="179">
        <f t="shared" si="64"/>
        <v>4161</v>
      </c>
      <c r="CX169" s="179">
        <f t="shared" si="65"/>
        <v>4.9000000000000002E-2</v>
      </c>
      <c r="CZ169" s="199">
        <f t="shared" si="66"/>
        <v>7.1654934750608454</v>
      </c>
      <c r="DA169" s="29" t="s">
        <v>25</v>
      </c>
      <c r="DB169" s="29" t="s">
        <v>26</v>
      </c>
      <c r="DC169" s="44">
        <f>INDEX(LINEST(CZ165:CZ184,$D165:$D184),2)</f>
        <v>8.1194872926447204</v>
      </c>
      <c r="DD169" s="179">
        <f t="shared" si="67"/>
        <v>4248</v>
      </c>
      <c r="DE169" s="179">
        <f t="shared" si="68"/>
        <v>8.8360000000000003</v>
      </c>
    </row>
    <row r="170" spans="1:109" ht="15" customHeight="1">
      <c r="A170" s="21">
        <f t="shared" si="22"/>
        <v>1999</v>
      </c>
      <c r="B170" s="176">
        <f t="shared" si="22"/>
        <v>4022</v>
      </c>
      <c r="C170" s="193">
        <f t="shared" si="23"/>
        <v>7.7840570026399289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-4.5378403953376917E-2</v>
      </c>
      <c r="H170" s="26"/>
      <c r="I170" s="179">
        <f t="shared" si="24"/>
        <v>4022</v>
      </c>
      <c r="J170" s="180">
        <f t="shared" si="25"/>
        <v>0</v>
      </c>
      <c r="K170" s="179">
        <f t="shared" si="26"/>
        <v>0</v>
      </c>
      <c r="M170" s="199">
        <f t="shared" si="27"/>
        <v>8.2995345703325967</v>
      </c>
      <c r="N170" s="29" t="s">
        <v>27</v>
      </c>
      <c r="O170" s="29" t="s">
        <v>28</v>
      </c>
      <c r="P170" s="44">
        <f>INDEX(LINEST(M165:M184,$D165:$D184),1)</f>
        <v>-2.4799719895353504E-2</v>
      </c>
      <c r="Q170" s="179">
        <f t="shared" si="28"/>
        <v>4035</v>
      </c>
      <c r="R170" s="179">
        <f t="shared" si="29"/>
        <v>0.16900000000000001</v>
      </c>
      <c r="T170" s="199">
        <f t="shared" si="30"/>
        <v>8.0136741428326843</v>
      </c>
      <c r="U170" s="29" t="s">
        <v>27</v>
      </c>
      <c r="V170" s="29" t="s">
        <v>28</v>
      </c>
      <c r="W170" s="44">
        <f>INDEX(LINEST(T165:T184,$D165:$D184),1)</f>
        <v>-3.4365952820295656E-2</v>
      </c>
      <c r="X170" s="179">
        <f t="shared" si="31"/>
        <v>4029</v>
      </c>
      <c r="Y170" s="179">
        <f t="shared" si="32"/>
        <v>4.9000000000000002E-2</v>
      </c>
      <c r="AA170" s="199">
        <f t="shared" si="33"/>
        <v>7.9610214658833698</v>
      </c>
      <c r="AB170" s="29" t="s">
        <v>27</v>
      </c>
      <c r="AC170" s="29" t="s">
        <v>28</v>
      </c>
      <c r="AD170" s="44">
        <f>INDEX(LINEST(AA165:AA184,$D165:$D184),1)</f>
        <v>-3.6570848455566338E-2</v>
      </c>
      <c r="AE170" s="179">
        <f t="shared" si="34"/>
        <v>4027</v>
      </c>
      <c r="AF170" s="179">
        <f t="shared" si="35"/>
        <v>2.5000000000000001E-2</v>
      </c>
      <c r="AH170" s="199">
        <f t="shared" si="36"/>
        <v>7.9054416490602861</v>
      </c>
      <c r="AI170" s="29" t="s">
        <v>27</v>
      </c>
      <c r="AJ170" s="29" t="s">
        <v>28</v>
      </c>
      <c r="AK170" s="44">
        <f>INDEX(LINEST(AH165:AH184,$D165:$D184),1)</f>
        <v>-3.908766620825526E-2</v>
      </c>
      <c r="AL170" s="179">
        <f t="shared" si="37"/>
        <v>4026</v>
      </c>
      <c r="AM170" s="179">
        <f t="shared" si="38"/>
        <v>1.6E-2</v>
      </c>
      <c r="AO170" s="199">
        <f t="shared" si="39"/>
        <v>7.8465899752911863</v>
      </c>
      <c r="AP170" s="29" t="s">
        <v>27</v>
      </c>
      <c r="AQ170" s="29" t="s">
        <v>28</v>
      </c>
      <c r="AR170" s="44">
        <f>INDEX(LINEST(AO165:AO184,$D165:$D184),1)</f>
        <v>-4.1990176084572582E-2</v>
      </c>
      <c r="AS170" s="179">
        <f t="shared" si="40"/>
        <v>4024</v>
      </c>
      <c r="AT170" s="179">
        <f t="shared" si="41"/>
        <v>4.0000000000000001E-3</v>
      </c>
      <c r="AV170" s="199">
        <f t="shared" si="42"/>
        <v>7.7840570026399289</v>
      </c>
      <c r="AW170" s="29" t="s">
        <v>27</v>
      </c>
      <c r="AX170" s="29" t="s">
        <v>28</v>
      </c>
      <c r="AY170" s="44">
        <f>INDEX(LINEST(AV165:AV184,$D165:$D184),1)</f>
        <v>-4.5378403953376917E-2</v>
      </c>
      <c r="AZ170" s="179">
        <f t="shared" si="43"/>
        <v>4022</v>
      </c>
      <c r="BA170" s="179">
        <f t="shared" si="44"/>
        <v>0</v>
      </c>
      <c r="BC170" s="199">
        <f t="shared" si="45"/>
        <v>7.7173512721853292</v>
      </c>
      <c r="BD170" s="29" t="s">
        <v>27</v>
      </c>
      <c r="BE170" s="29" t="s">
        <v>28</v>
      </c>
      <c r="BF170" s="44">
        <f>INDEX(LINEST(BC165:BC184,$D165:$D184),1)</f>
        <v>-4.9392015466846469E-2</v>
      </c>
      <c r="BG170" s="179">
        <f t="shared" si="46"/>
        <v>4020</v>
      </c>
      <c r="BH170" s="179">
        <f t="shared" si="47"/>
        <v>4.0000000000000001E-3</v>
      </c>
      <c r="BJ170" s="199">
        <f t="shared" si="48"/>
        <v>7.6458758251848131</v>
      </c>
      <c r="BK170" s="29" t="s">
        <v>27</v>
      </c>
      <c r="BL170" s="29" t="s">
        <v>28</v>
      </c>
      <c r="BM170" s="44">
        <f>INDEX(LINEST(BJ165:BJ184,$D165:$D184),1)</f>
        <v>-5.4233255392749556E-2</v>
      </c>
      <c r="BN170" s="179">
        <f t="shared" si="49"/>
        <v>4018</v>
      </c>
      <c r="BO170" s="179">
        <f t="shared" si="50"/>
        <v>1.6E-2</v>
      </c>
      <c r="BQ170" s="199">
        <f t="shared" si="51"/>
        <v>7.5688956634069955</v>
      </c>
      <c r="BR170" s="29" t="s">
        <v>27</v>
      </c>
      <c r="BS170" s="29" t="s">
        <v>28</v>
      </c>
      <c r="BT170" s="44">
        <f>INDEX(LINEST(BQ165:BQ184,$D165:$D184),1)</f>
        <v>-6.0208956212197046E-2</v>
      </c>
      <c r="BU170" s="179">
        <f t="shared" si="52"/>
        <v>4015</v>
      </c>
      <c r="BV170" s="179">
        <f t="shared" si="53"/>
        <v>4.9000000000000002E-2</v>
      </c>
      <c r="BX170" s="199">
        <f t="shared" si="54"/>
        <v>7.4854916080307543</v>
      </c>
      <c r="BY170" s="29" t="s">
        <v>27</v>
      </c>
      <c r="BZ170" s="29" t="s">
        <v>28</v>
      </c>
      <c r="CA170" s="44">
        <f>INDEX(LINEST(BX165:BX184,$D165:$D184),1)</f>
        <v>-6.7814503223104547E-2</v>
      </c>
      <c r="CB170" s="179">
        <f t="shared" si="55"/>
        <v>4012</v>
      </c>
      <c r="CC170" s="179">
        <f t="shared" si="56"/>
        <v>0.1</v>
      </c>
      <c r="CE170" s="199">
        <f t="shared" si="57"/>
        <v>7.3944931072190379</v>
      </c>
      <c r="CF170" s="29" t="s">
        <v>27</v>
      </c>
      <c r="CG170" s="29" t="s">
        <v>28</v>
      </c>
      <c r="CH170" s="44">
        <f>INDEX(LINEST(CE165:CE184,$D165:$D184),1)</f>
        <v>-7.7923468463999099E-2</v>
      </c>
      <c r="CI170" s="179">
        <f t="shared" si="58"/>
        <v>4008</v>
      </c>
      <c r="CJ170" s="179">
        <f t="shared" si="59"/>
        <v>0.19600000000000001</v>
      </c>
      <c r="CL170" s="199">
        <f t="shared" si="60"/>
        <v>7.2943772992888212</v>
      </c>
      <c r="CM170" s="29" t="s">
        <v>27</v>
      </c>
      <c r="CN170" s="29" t="s">
        <v>28</v>
      </c>
      <c r="CO170" s="44">
        <f>INDEX(LINEST(CL165:CL184,$D165:$D184),1)</f>
        <v>-9.2303358985541331E-2</v>
      </c>
      <c r="CP170" s="179">
        <f t="shared" si="61"/>
        <v>4005</v>
      </c>
      <c r="CQ170" s="179">
        <f t="shared" si="62"/>
        <v>0.28899999999999998</v>
      </c>
      <c r="CS170" s="199">
        <f t="shared" si="63"/>
        <v>7.1831117017432806</v>
      </c>
      <c r="CT170" s="29" t="s">
        <v>27</v>
      </c>
      <c r="CU170" s="29" t="s">
        <v>28</v>
      </c>
      <c r="CV170" s="44">
        <f>INDEX(LINEST(CS165:CS184,$D165:$D184),1)</f>
        <v>-0.11557079548180713</v>
      </c>
      <c r="CW170" s="179">
        <f t="shared" si="64"/>
        <v>4002</v>
      </c>
      <c r="CX170" s="179">
        <f t="shared" si="65"/>
        <v>0.4</v>
      </c>
      <c r="CZ170" s="199">
        <f t="shared" si="66"/>
        <v>7.0578979374118562</v>
      </c>
      <c r="DA170" s="29" t="s">
        <v>27</v>
      </c>
      <c r="DB170" s="29" t="s">
        <v>28</v>
      </c>
      <c r="DC170" s="44">
        <f>INDEX(LINEST(CZ165:CZ184,$D165:$D184),1)</f>
        <v>-0.17673082083506556</v>
      </c>
      <c r="DD170" s="179">
        <f t="shared" si="67"/>
        <v>4023</v>
      </c>
      <c r="DE170" s="179">
        <f t="shared" si="68"/>
        <v>1E-3</v>
      </c>
    </row>
    <row r="171" spans="1:109" ht="15" customHeight="1">
      <c r="A171" s="21">
        <f t="shared" si="22"/>
        <v>2000</v>
      </c>
      <c r="B171" s="176">
        <f t="shared" si="22"/>
        <v>3958</v>
      </c>
      <c r="C171" s="193">
        <f t="shared" si="23"/>
        <v>7.7570511420320134</v>
      </c>
      <c r="D171" s="22">
        <v>7</v>
      </c>
      <c r="H171" s="26"/>
      <c r="I171" s="179">
        <f t="shared" si="24"/>
        <v>3916</v>
      </c>
      <c r="J171" s="180">
        <f t="shared" si="25"/>
        <v>1.0611419909044972</v>
      </c>
      <c r="K171" s="179">
        <f t="shared" si="26"/>
        <v>1.764</v>
      </c>
      <c r="M171" s="199">
        <f t="shared" si="27"/>
        <v>8.2834941261625108</v>
      </c>
      <c r="N171" s="27"/>
      <c r="O171" s="27"/>
      <c r="P171" s="27"/>
      <c r="Q171" s="179">
        <f t="shared" si="28"/>
        <v>3936</v>
      </c>
      <c r="R171" s="179">
        <f t="shared" si="29"/>
        <v>0.48399999999999999</v>
      </c>
      <c r="T171" s="199">
        <f t="shared" si="30"/>
        <v>7.9922686432707453</v>
      </c>
      <c r="U171" s="27"/>
      <c r="V171" s="27"/>
      <c r="W171" s="27"/>
      <c r="X171" s="179">
        <f t="shared" si="31"/>
        <v>3926</v>
      </c>
      <c r="Y171" s="179">
        <f t="shared" si="32"/>
        <v>1.024</v>
      </c>
      <c r="AA171" s="199">
        <f t="shared" si="33"/>
        <v>7.9384455511647882</v>
      </c>
      <c r="AB171" s="27"/>
      <c r="AC171" s="27"/>
      <c r="AD171" s="27"/>
      <c r="AE171" s="179">
        <f t="shared" si="34"/>
        <v>3924</v>
      </c>
      <c r="AF171" s="179">
        <f t="shared" si="35"/>
        <v>1.1559999999999999</v>
      </c>
      <c r="AH171" s="199">
        <f t="shared" si="36"/>
        <v>7.8815599170568991</v>
      </c>
      <c r="AI171" s="27"/>
      <c r="AJ171" s="27"/>
      <c r="AK171" s="27"/>
      <c r="AL171" s="179">
        <f t="shared" si="37"/>
        <v>3922</v>
      </c>
      <c r="AM171" s="179">
        <f t="shared" si="38"/>
        <v>1.296</v>
      </c>
      <c r="AO171" s="199">
        <f t="shared" si="39"/>
        <v>7.8212420835235577</v>
      </c>
      <c r="AP171" s="27"/>
      <c r="AQ171" s="27"/>
      <c r="AR171" s="27"/>
      <c r="AS171" s="179">
        <f t="shared" si="40"/>
        <v>3919</v>
      </c>
      <c r="AT171" s="179">
        <f t="shared" si="41"/>
        <v>1.5209999999999999</v>
      </c>
      <c r="AV171" s="199">
        <f t="shared" si="42"/>
        <v>7.7570511420320134</v>
      </c>
      <c r="AW171" s="27"/>
      <c r="AX171" s="27"/>
      <c r="AY171" s="27"/>
      <c r="AZ171" s="179">
        <f t="shared" si="43"/>
        <v>3916</v>
      </c>
      <c r="BA171" s="179">
        <f t="shared" si="44"/>
        <v>1.764</v>
      </c>
      <c r="BC171" s="199">
        <f t="shared" si="45"/>
        <v>7.6884553565499436</v>
      </c>
      <c r="BD171" s="27"/>
      <c r="BE171" s="27"/>
      <c r="BF171" s="27"/>
      <c r="BG171" s="179">
        <f t="shared" si="46"/>
        <v>3912</v>
      </c>
      <c r="BH171" s="179">
        <f t="shared" si="47"/>
        <v>2.1160000000000001</v>
      </c>
      <c r="BJ171" s="199">
        <f t="shared" si="48"/>
        <v>7.6148053647110734</v>
      </c>
      <c r="BK171" s="27"/>
      <c r="BL171" s="27"/>
      <c r="BM171" s="27"/>
      <c r="BN171" s="179">
        <f t="shared" si="49"/>
        <v>3907</v>
      </c>
      <c r="BO171" s="179">
        <f t="shared" si="50"/>
        <v>2.601</v>
      </c>
      <c r="BQ171" s="199">
        <f t="shared" si="51"/>
        <v>7.5352967024440884</v>
      </c>
      <c r="BR171" s="27"/>
      <c r="BS171" s="27"/>
      <c r="BT171" s="27"/>
      <c r="BU171" s="179">
        <f t="shared" si="52"/>
        <v>3902</v>
      </c>
      <c r="BV171" s="179">
        <f t="shared" si="53"/>
        <v>3.1360000000000001</v>
      </c>
      <c r="BX171" s="199">
        <f t="shared" si="54"/>
        <v>7.4489161025442003</v>
      </c>
      <c r="BY171" s="27"/>
      <c r="BZ171" s="27"/>
      <c r="CA171" s="27"/>
      <c r="CB171" s="179">
        <f t="shared" si="55"/>
        <v>3895</v>
      </c>
      <c r="CC171" s="179">
        <f t="shared" si="56"/>
        <v>3.9689999999999999</v>
      </c>
      <c r="CE171" s="199">
        <f t="shared" si="57"/>
        <v>7.3543623304214769</v>
      </c>
      <c r="CF171" s="27"/>
      <c r="CG171" s="27"/>
      <c r="CH171" s="27"/>
      <c r="CI171" s="179">
        <f t="shared" si="58"/>
        <v>3887</v>
      </c>
      <c r="CJ171" s="179">
        <f t="shared" si="59"/>
        <v>5.0410000000000004</v>
      </c>
      <c r="CL171" s="199">
        <f t="shared" si="60"/>
        <v>7.2499255367179876</v>
      </c>
      <c r="CM171" s="27"/>
      <c r="CN171" s="27"/>
      <c r="CO171" s="27"/>
      <c r="CP171" s="179">
        <f t="shared" si="61"/>
        <v>3876</v>
      </c>
      <c r="CQ171" s="179">
        <f t="shared" si="62"/>
        <v>6.7240000000000002</v>
      </c>
      <c r="CS171" s="199">
        <f t="shared" si="63"/>
        <v>7.1332959548960684</v>
      </c>
      <c r="CT171" s="27"/>
      <c r="CU171" s="27"/>
      <c r="CV171" s="27"/>
      <c r="CW171" s="179">
        <f t="shared" si="64"/>
        <v>3861</v>
      </c>
      <c r="CX171" s="179">
        <f t="shared" si="65"/>
        <v>9.4090000000000007</v>
      </c>
      <c r="CZ171" s="199">
        <f t="shared" si="66"/>
        <v>7.0012456220694759</v>
      </c>
      <c r="DA171" s="27"/>
      <c r="DB171" s="27"/>
      <c r="DC171" s="27"/>
      <c r="DD171" s="179">
        <f t="shared" si="67"/>
        <v>3835</v>
      </c>
      <c r="DE171" s="179">
        <f t="shared" si="68"/>
        <v>15.129</v>
      </c>
    </row>
    <row r="172" spans="1:109" ht="15" customHeight="1">
      <c r="A172" s="21">
        <f t="shared" si="22"/>
        <v>2001</v>
      </c>
      <c r="B172" s="176">
        <f t="shared" si="22"/>
        <v>3768</v>
      </c>
      <c r="C172" s="193">
        <f t="shared" si="23"/>
        <v>7.6722924556287557</v>
      </c>
      <c r="D172" s="22">
        <v>8</v>
      </c>
      <c r="E172" s="5" t="s">
        <v>29</v>
      </c>
      <c r="F172" s="45">
        <f>EXP(G169)</f>
        <v>3153.970939047741</v>
      </c>
      <c r="G172" s="27"/>
      <c r="H172" s="47"/>
      <c r="I172" s="179">
        <f t="shared" si="24"/>
        <v>3814</v>
      </c>
      <c r="J172" s="180">
        <f t="shared" si="25"/>
        <v>1.2208067940552019</v>
      </c>
      <c r="K172" s="179">
        <f t="shared" si="26"/>
        <v>2.1160000000000001</v>
      </c>
      <c r="M172" s="199">
        <f t="shared" si="27"/>
        <v>8.234299635696253</v>
      </c>
      <c r="N172" s="29" t="s">
        <v>29</v>
      </c>
      <c r="O172" s="61">
        <f>EXP(P169)</f>
        <v>4682.5198704914374</v>
      </c>
      <c r="P172" s="27"/>
      <c r="Q172" s="179">
        <f t="shared" si="28"/>
        <v>3840</v>
      </c>
      <c r="R172" s="179">
        <f t="shared" si="29"/>
        <v>5.1840000000000002</v>
      </c>
      <c r="T172" s="199">
        <f t="shared" si="30"/>
        <v>7.92588031673756</v>
      </c>
      <c r="U172" s="29" t="s">
        <v>29</v>
      </c>
      <c r="V172" s="61">
        <f>EXP(W169)</f>
        <v>3722.3173978694072</v>
      </c>
      <c r="W172" s="27"/>
      <c r="X172" s="179">
        <f t="shared" si="31"/>
        <v>3828</v>
      </c>
      <c r="Y172" s="179">
        <f t="shared" si="32"/>
        <v>3.6</v>
      </c>
      <c r="AA172" s="199">
        <f t="shared" si="33"/>
        <v>7.8682542655206129</v>
      </c>
      <c r="AB172" s="29" t="s">
        <v>29</v>
      </c>
      <c r="AC172" s="61">
        <f>EXP(AD169)</f>
        <v>3577.1415580015932</v>
      </c>
      <c r="AD172" s="27"/>
      <c r="AE172" s="179">
        <f t="shared" si="34"/>
        <v>3825</v>
      </c>
      <c r="AF172" s="179">
        <f t="shared" si="35"/>
        <v>3.2490000000000001</v>
      </c>
      <c r="AH172" s="199">
        <f t="shared" si="36"/>
        <v>7.8071032901259798</v>
      </c>
      <c r="AI172" s="29" t="s">
        <v>29</v>
      </c>
      <c r="AJ172" s="61">
        <f>EXP(AK169)</f>
        <v>3433.666457363815</v>
      </c>
      <c r="AK172" s="27"/>
      <c r="AL172" s="179">
        <f t="shared" si="37"/>
        <v>3822</v>
      </c>
      <c r="AM172" s="179">
        <f t="shared" si="38"/>
        <v>2.9159999999999999</v>
      </c>
      <c r="AO172" s="199">
        <f t="shared" si="39"/>
        <v>7.7419678998206853</v>
      </c>
      <c r="AP172" s="29" t="s">
        <v>29</v>
      </c>
      <c r="AQ172" s="61">
        <f>EXP(AR169)</f>
        <v>3292.3785068891816</v>
      </c>
      <c r="AR172" s="27"/>
      <c r="AS172" s="179">
        <f t="shared" si="40"/>
        <v>3818</v>
      </c>
      <c r="AT172" s="179">
        <f t="shared" si="41"/>
        <v>2.5</v>
      </c>
      <c r="AV172" s="199">
        <f t="shared" si="42"/>
        <v>7.6722924556287557</v>
      </c>
      <c r="AW172" s="29" t="s">
        <v>29</v>
      </c>
      <c r="AX172" s="61">
        <f>EXP(AY169)</f>
        <v>3153.970939047741</v>
      </c>
      <c r="AY172" s="27"/>
      <c r="AZ172" s="179">
        <f t="shared" si="43"/>
        <v>3814</v>
      </c>
      <c r="BA172" s="179">
        <f t="shared" si="44"/>
        <v>2.1160000000000001</v>
      </c>
      <c r="BC172" s="199">
        <f t="shared" si="45"/>
        <v>7.5973963202127948</v>
      </c>
      <c r="BD172" s="29" t="s">
        <v>29</v>
      </c>
      <c r="BE172" s="61">
        <f>EXP(BF169)</f>
        <v>3019.4681998507185</v>
      </c>
      <c r="BF172" s="27"/>
      <c r="BG172" s="179">
        <f t="shared" si="46"/>
        <v>3809</v>
      </c>
      <c r="BH172" s="179">
        <f t="shared" si="47"/>
        <v>1.681</v>
      </c>
      <c r="BJ172" s="199">
        <f t="shared" si="48"/>
        <v>7.5164333029156323</v>
      </c>
      <c r="BK172" s="29" t="s">
        <v>29</v>
      </c>
      <c r="BL172" s="61">
        <f>EXP(BM169)</f>
        <v>2890.4538276641906</v>
      </c>
      <c r="BM172" s="27"/>
      <c r="BN172" s="179">
        <f t="shared" si="49"/>
        <v>3803</v>
      </c>
      <c r="BO172" s="179">
        <f t="shared" si="50"/>
        <v>1.2250000000000001</v>
      </c>
      <c r="BQ172" s="199">
        <f t="shared" si="51"/>
        <v>7.428333194190806</v>
      </c>
      <c r="BR172" s="29" t="s">
        <v>29</v>
      </c>
      <c r="BS172" s="61">
        <f>EXP(BT169)</f>
        <v>2769.520448634089</v>
      </c>
      <c r="BT172" s="27"/>
      <c r="BU172" s="179">
        <f t="shared" si="52"/>
        <v>3796</v>
      </c>
      <c r="BV172" s="179">
        <f t="shared" si="53"/>
        <v>0.78400000000000003</v>
      </c>
      <c r="BX172" s="199">
        <f t="shared" si="54"/>
        <v>7.3317149697264661</v>
      </c>
      <c r="BY172" s="29" t="s">
        <v>29</v>
      </c>
      <c r="BZ172" s="61">
        <f>EXP(CA169)</f>
        <v>2661.2504141314193</v>
      </c>
      <c r="CA172" s="27"/>
      <c r="CB172" s="179">
        <f t="shared" si="55"/>
        <v>3787</v>
      </c>
      <c r="CC172" s="179">
        <f t="shared" si="56"/>
        <v>0.36099999999999999</v>
      </c>
      <c r="CE172" s="199">
        <f t="shared" si="57"/>
        <v>7.224753405767971</v>
      </c>
      <c r="CF172" s="29" t="s">
        <v>29</v>
      </c>
      <c r="CG172" s="61">
        <f>EXP(CH169)</f>
        <v>2574.6654051783021</v>
      </c>
      <c r="CH172" s="27"/>
      <c r="CI172" s="179">
        <f t="shared" si="58"/>
        <v>3775</v>
      </c>
      <c r="CJ172" s="179">
        <f t="shared" si="59"/>
        <v>4.9000000000000002E-2</v>
      </c>
      <c r="CL172" s="199">
        <f t="shared" si="60"/>
        <v>7.1049654482698426</v>
      </c>
      <c r="CM172" s="29" t="s">
        <v>29</v>
      </c>
      <c r="CN172" s="61">
        <f>EXP(CO169)</f>
        <v>2530.7439732869857</v>
      </c>
      <c r="CO172" s="27"/>
      <c r="CP172" s="179">
        <f t="shared" si="61"/>
        <v>3759</v>
      </c>
      <c r="CQ172" s="179">
        <f t="shared" si="62"/>
        <v>8.1000000000000003E-2</v>
      </c>
      <c r="CS172" s="199">
        <f t="shared" si="63"/>
        <v>6.9688503783419478</v>
      </c>
      <c r="CT172" s="29" t="s">
        <v>29</v>
      </c>
      <c r="CU172" s="61">
        <f>EXP(CV169)</f>
        <v>2595.6523786983889</v>
      </c>
      <c r="CV172" s="27"/>
      <c r="CW172" s="179">
        <f t="shared" si="64"/>
        <v>3735</v>
      </c>
      <c r="CX172" s="179">
        <f t="shared" si="65"/>
        <v>1.089</v>
      </c>
      <c r="CZ172" s="199">
        <f t="shared" si="66"/>
        <v>6.8112443786012937</v>
      </c>
      <c r="DA172" s="29" t="s">
        <v>29</v>
      </c>
      <c r="DB172" s="61">
        <f>EXP(DC169)</f>
        <v>3359.297966701004</v>
      </c>
      <c r="DC172" s="27"/>
      <c r="DD172" s="179">
        <f t="shared" si="67"/>
        <v>3677</v>
      </c>
      <c r="DE172" s="179">
        <f t="shared" si="68"/>
        <v>8.2810000000000006</v>
      </c>
    </row>
    <row r="173" spans="1:109" ht="15" customHeight="1">
      <c r="A173" s="21">
        <f t="shared" si="22"/>
        <v>2002</v>
      </c>
      <c r="B173" s="176">
        <f t="shared" si="22"/>
        <v>3712</v>
      </c>
      <c r="C173" s="193">
        <f t="shared" si="23"/>
        <v>7.6458758251848131</v>
      </c>
      <c r="D173" s="22">
        <v>9</v>
      </c>
      <c r="E173" s="5" t="s">
        <v>30</v>
      </c>
      <c r="F173" s="46">
        <f>EXP(G170)-1</f>
        <v>-4.4364202957650978E-2</v>
      </c>
      <c r="G173" s="27"/>
      <c r="H173" s="47"/>
      <c r="I173" s="179">
        <f t="shared" si="24"/>
        <v>3716</v>
      </c>
      <c r="J173" s="180">
        <f t="shared" si="25"/>
        <v>0.10775862068965517</v>
      </c>
      <c r="K173" s="179">
        <f t="shared" si="26"/>
        <v>1.6E-2</v>
      </c>
      <c r="M173" s="199">
        <f t="shared" si="27"/>
        <v>8.2193260939060906</v>
      </c>
      <c r="N173" s="29" t="s">
        <v>30</v>
      </c>
      <c r="O173" s="62">
        <f>EXP(P170)-1</f>
        <v>-2.449473323824336E-2</v>
      </c>
      <c r="P173" s="27"/>
      <c r="Q173" s="179">
        <f t="shared" si="28"/>
        <v>3746</v>
      </c>
      <c r="R173" s="179">
        <f t="shared" si="29"/>
        <v>1.1559999999999999</v>
      </c>
      <c r="T173" s="199">
        <f t="shared" si="30"/>
        <v>7.9054416490602861</v>
      </c>
      <c r="U173" s="29" t="s">
        <v>30</v>
      </c>
      <c r="V173" s="62">
        <f>EXP(W170)-1</f>
        <v>-3.3782150216190465E-2</v>
      </c>
      <c r="W173" s="27"/>
      <c r="X173" s="179">
        <f t="shared" si="31"/>
        <v>3732</v>
      </c>
      <c r="Y173" s="179">
        <f t="shared" si="32"/>
        <v>0.4</v>
      </c>
      <c r="AA173" s="199">
        <f t="shared" si="33"/>
        <v>7.8465899752911863</v>
      </c>
      <c r="AB173" s="29" t="s">
        <v>30</v>
      </c>
      <c r="AC173" s="62">
        <f>EXP(AD170)-1</f>
        <v>-3.591021279580997E-2</v>
      </c>
      <c r="AD173" s="27"/>
      <c r="AE173" s="179">
        <f t="shared" si="34"/>
        <v>3729</v>
      </c>
      <c r="AF173" s="179">
        <f t="shared" si="35"/>
        <v>0.28899999999999998</v>
      </c>
      <c r="AH173" s="199">
        <f t="shared" si="36"/>
        <v>7.7840570026399289</v>
      </c>
      <c r="AI173" s="29" t="s">
        <v>30</v>
      </c>
      <c r="AJ173" s="62">
        <f>EXP(AK170)-1</f>
        <v>-3.8333600195996742E-2</v>
      </c>
      <c r="AK173" s="27"/>
      <c r="AL173" s="179">
        <f t="shared" si="37"/>
        <v>3725</v>
      </c>
      <c r="AM173" s="179">
        <f t="shared" si="38"/>
        <v>0.16900000000000001</v>
      </c>
      <c r="AO173" s="199">
        <f t="shared" si="39"/>
        <v>7.7173512721853292</v>
      </c>
      <c r="AP173" s="29" t="s">
        <v>30</v>
      </c>
      <c r="AQ173" s="62">
        <f>EXP(AR170)-1</f>
        <v>-4.1120799525615093E-2</v>
      </c>
      <c r="AR173" s="27"/>
      <c r="AS173" s="179">
        <f t="shared" si="40"/>
        <v>3721</v>
      </c>
      <c r="AT173" s="179">
        <f t="shared" si="41"/>
        <v>8.1000000000000003E-2</v>
      </c>
      <c r="AV173" s="199">
        <f t="shared" si="42"/>
        <v>7.6458758251848131</v>
      </c>
      <c r="AW173" s="29" t="s">
        <v>30</v>
      </c>
      <c r="AX173" s="62">
        <f>EXP(AY170)-1</f>
        <v>-4.4364202957650978E-2</v>
      </c>
      <c r="AY173" s="27"/>
      <c r="AZ173" s="179">
        <f t="shared" si="43"/>
        <v>3716</v>
      </c>
      <c r="BA173" s="179">
        <f t="shared" si="44"/>
        <v>1.6E-2</v>
      </c>
      <c r="BC173" s="199">
        <f t="shared" si="45"/>
        <v>7.5688956634069955</v>
      </c>
      <c r="BD173" s="29" t="s">
        <v>30</v>
      </c>
      <c r="BE173" s="62">
        <f>EXP(BF170)-1</f>
        <v>-4.8192066877382089E-2</v>
      </c>
      <c r="BF173" s="27"/>
      <c r="BG173" s="179">
        <f t="shared" si="46"/>
        <v>3711</v>
      </c>
      <c r="BH173" s="179">
        <f t="shared" si="47"/>
        <v>1E-3</v>
      </c>
      <c r="BJ173" s="199">
        <f t="shared" si="48"/>
        <v>7.4854916080307543</v>
      </c>
      <c r="BK173" s="29" t="s">
        <v>30</v>
      </c>
      <c r="BL173" s="62">
        <f>EXP(BM170)-1</f>
        <v>-5.2788861374331031E-2</v>
      </c>
      <c r="BM173" s="27"/>
      <c r="BN173" s="179">
        <f t="shared" si="49"/>
        <v>3704</v>
      </c>
      <c r="BO173" s="179">
        <f t="shared" si="50"/>
        <v>6.4000000000000001E-2</v>
      </c>
      <c r="BQ173" s="199">
        <f t="shared" si="51"/>
        <v>7.3944931072190379</v>
      </c>
      <c r="BR173" s="29" t="s">
        <v>30</v>
      </c>
      <c r="BS173" s="62">
        <f>EXP(BT170)-1</f>
        <v>-5.843223340691206E-2</v>
      </c>
      <c r="BT173" s="27"/>
      <c r="BU173" s="179">
        <f t="shared" si="52"/>
        <v>3696</v>
      </c>
      <c r="BV173" s="179">
        <f t="shared" si="53"/>
        <v>0.25600000000000001</v>
      </c>
      <c r="BX173" s="199">
        <f t="shared" si="54"/>
        <v>7.2943772992888212</v>
      </c>
      <c r="BY173" s="29" t="s">
        <v>30</v>
      </c>
      <c r="BZ173" s="62">
        <f>EXP(CA170)-1</f>
        <v>-6.5566208041653473E-2</v>
      </c>
      <c r="CA173" s="27"/>
      <c r="CB173" s="179">
        <f t="shared" si="55"/>
        <v>3686</v>
      </c>
      <c r="CC173" s="179">
        <f t="shared" si="56"/>
        <v>0.67600000000000005</v>
      </c>
      <c r="CE173" s="199">
        <f t="shared" si="57"/>
        <v>7.1831117017432806</v>
      </c>
      <c r="CF173" s="29" t="s">
        <v>30</v>
      </c>
      <c r="CG173" s="62">
        <f>EXP(CH170)-1</f>
        <v>-7.496478179928856E-2</v>
      </c>
      <c r="CH173" s="27"/>
      <c r="CI173" s="179">
        <f t="shared" si="58"/>
        <v>3672</v>
      </c>
      <c r="CJ173" s="179">
        <f t="shared" si="59"/>
        <v>1.6</v>
      </c>
      <c r="CL173" s="199">
        <f t="shared" si="60"/>
        <v>7.0578979374118562</v>
      </c>
      <c r="CM173" s="29" t="s">
        <v>30</v>
      </c>
      <c r="CN173" s="62">
        <f>EXP(CO170)-1</f>
        <v>-8.8171503783024519E-2</v>
      </c>
      <c r="CO173" s="27"/>
      <c r="CP173" s="179">
        <f t="shared" si="61"/>
        <v>3653</v>
      </c>
      <c r="CQ173" s="179">
        <f t="shared" si="62"/>
        <v>3.4809999999999999</v>
      </c>
      <c r="CS173" s="199">
        <f t="shared" si="63"/>
        <v>6.9147308927185627</v>
      </c>
      <c r="CT173" s="29" t="s">
        <v>30</v>
      </c>
      <c r="CU173" s="62">
        <f>EXP(CV170)-1</f>
        <v>-0.10914249868149084</v>
      </c>
      <c r="CV173" s="27"/>
      <c r="CW173" s="179">
        <f t="shared" si="64"/>
        <v>3622</v>
      </c>
      <c r="CX173" s="179">
        <f t="shared" si="65"/>
        <v>8.1</v>
      </c>
      <c r="CZ173" s="199">
        <f t="shared" si="66"/>
        <v>6.7475865268293154</v>
      </c>
      <c r="DA173" s="29" t="s">
        <v>30</v>
      </c>
      <c r="DB173" s="62">
        <f>EXP(DC170)-1</f>
        <v>-0.16199467225980368</v>
      </c>
      <c r="DC173" s="27"/>
      <c r="DD173" s="179">
        <f t="shared" si="67"/>
        <v>3545</v>
      </c>
      <c r="DE173" s="179">
        <f t="shared" si="68"/>
        <v>27.888999999999999</v>
      </c>
    </row>
    <row r="174" spans="1:109" ht="15" customHeight="1">
      <c r="A174" s="21">
        <f t="shared" si="22"/>
        <v>2003</v>
      </c>
      <c r="B174" s="176">
        <f t="shared" si="22"/>
        <v>3553</v>
      </c>
      <c r="C174" s="193">
        <f t="shared" si="23"/>
        <v>7.5668284792083309</v>
      </c>
      <c r="D174" s="22">
        <v>10</v>
      </c>
      <c r="G174" s="48"/>
      <c r="H174" s="47"/>
      <c r="I174" s="179">
        <f t="shared" si="24"/>
        <v>3623</v>
      </c>
      <c r="J174" s="180">
        <f t="shared" si="25"/>
        <v>1.9701660568533632</v>
      </c>
      <c r="K174" s="179">
        <f t="shared" si="26"/>
        <v>4.9000000000000004</v>
      </c>
      <c r="M174" s="199">
        <f t="shared" si="27"/>
        <v>8.1755475960210262</v>
      </c>
      <c r="N174" s="27"/>
      <c r="O174" s="27"/>
      <c r="P174" s="48"/>
      <c r="Q174" s="179">
        <f t="shared" si="28"/>
        <v>3654</v>
      </c>
      <c r="R174" s="179">
        <f t="shared" si="29"/>
        <v>10.201000000000001</v>
      </c>
      <c r="T174" s="199">
        <f t="shared" si="30"/>
        <v>7.8450244172414836</v>
      </c>
      <c r="U174" s="27"/>
      <c r="V174" s="27"/>
      <c r="W174" s="48"/>
      <c r="X174" s="179">
        <f t="shared" si="31"/>
        <v>3640</v>
      </c>
      <c r="Y174" s="179">
        <f t="shared" si="32"/>
        <v>7.569</v>
      </c>
      <c r="AA174" s="199">
        <f t="shared" si="33"/>
        <v>7.7823903355874595</v>
      </c>
      <c r="AB174" s="27"/>
      <c r="AC174" s="27"/>
      <c r="AD174" s="48"/>
      <c r="AE174" s="179">
        <f t="shared" si="34"/>
        <v>3636</v>
      </c>
      <c r="AF174" s="179">
        <f t="shared" si="35"/>
        <v>6.8890000000000002</v>
      </c>
      <c r="AH174" s="199">
        <f t="shared" si="36"/>
        <v>7.715569534520208</v>
      </c>
      <c r="AI174" s="27"/>
      <c r="AJ174" s="27"/>
      <c r="AK174" s="48"/>
      <c r="AL174" s="179">
        <f t="shared" si="37"/>
        <v>3633</v>
      </c>
      <c r="AM174" s="179">
        <f t="shared" si="38"/>
        <v>6.4</v>
      </c>
      <c r="AO174" s="199">
        <f t="shared" si="39"/>
        <v>7.643961949002529</v>
      </c>
      <c r="AP174" s="27"/>
      <c r="AQ174" s="27"/>
      <c r="AR174" s="48"/>
      <c r="AS174" s="179">
        <f t="shared" si="40"/>
        <v>3628</v>
      </c>
      <c r="AT174" s="179">
        <f t="shared" si="41"/>
        <v>5.625</v>
      </c>
      <c r="AV174" s="199">
        <f t="shared" si="42"/>
        <v>7.5668284792083309</v>
      </c>
      <c r="AW174" s="27"/>
      <c r="AX174" s="27"/>
      <c r="AY174" s="48"/>
      <c r="AZ174" s="179">
        <f t="shared" si="43"/>
        <v>3623</v>
      </c>
      <c r="BA174" s="179">
        <f t="shared" si="44"/>
        <v>4.9000000000000004</v>
      </c>
      <c r="BC174" s="199">
        <f t="shared" si="45"/>
        <v>7.48324441607385</v>
      </c>
      <c r="BD174" s="27"/>
      <c r="BE174" s="27"/>
      <c r="BF174" s="48"/>
      <c r="BG174" s="179">
        <f t="shared" si="46"/>
        <v>3618</v>
      </c>
      <c r="BH174" s="179">
        <f t="shared" si="47"/>
        <v>4.2249999999999996</v>
      </c>
      <c r="BJ174" s="199">
        <f t="shared" si="48"/>
        <v>7.3920315675145911</v>
      </c>
      <c r="BK174" s="27"/>
      <c r="BL174" s="27"/>
      <c r="BM174" s="48"/>
      <c r="BN174" s="179">
        <f t="shared" si="49"/>
        <v>3610</v>
      </c>
      <c r="BO174" s="179">
        <f t="shared" si="50"/>
        <v>3.2490000000000001</v>
      </c>
      <c r="BQ174" s="199">
        <f t="shared" si="51"/>
        <v>7.2916562091744606</v>
      </c>
      <c r="BR174" s="27"/>
      <c r="BS174" s="27"/>
      <c r="BT174" s="48"/>
      <c r="BU174" s="179">
        <f t="shared" si="52"/>
        <v>3602</v>
      </c>
      <c r="BV174" s="179">
        <f t="shared" si="53"/>
        <v>2.4009999999999998</v>
      </c>
      <c r="BX174" s="199">
        <f t="shared" si="54"/>
        <v>7.180069874302796</v>
      </c>
      <c r="BY174" s="27"/>
      <c r="BZ174" s="27"/>
      <c r="CA174" s="48"/>
      <c r="CB174" s="179">
        <f t="shared" si="55"/>
        <v>3591</v>
      </c>
      <c r="CC174" s="179">
        <f t="shared" si="56"/>
        <v>1.444</v>
      </c>
      <c r="CE174" s="199">
        <f t="shared" si="57"/>
        <v>7.0544496581329401</v>
      </c>
      <c r="CF174" s="27"/>
      <c r="CG174" s="27"/>
      <c r="CH174" s="48"/>
      <c r="CI174" s="179">
        <f t="shared" si="58"/>
        <v>3576</v>
      </c>
      <c r="CJ174" s="179">
        <f t="shared" si="59"/>
        <v>0.52900000000000003</v>
      </c>
      <c r="CL174" s="199">
        <f t="shared" si="60"/>
        <v>6.9107507879619359</v>
      </c>
      <c r="CM174" s="27"/>
      <c r="CN174" s="27"/>
      <c r="CO174" s="48"/>
      <c r="CP174" s="179">
        <f t="shared" si="61"/>
        <v>3555</v>
      </c>
      <c r="CQ174" s="179">
        <f t="shared" si="62"/>
        <v>4.0000000000000001E-3</v>
      </c>
      <c r="CS174" s="199">
        <f t="shared" si="63"/>
        <v>6.7428806357919031</v>
      </c>
      <c r="CT174" s="27"/>
      <c r="CU174" s="27"/>
      <c r="CV174" s="48"/>
      <c r="CW174" s="179">
        <f t="shared" si="64"/>
        <v>3522</v>
      </c>
      <c r="CX174" s="179">
        <f t="shared" si="65"/>
        <v>0.96099999999999997</v>
      </c>
      <c r="CZ174" s="199">
        <f t="shared" si="66"/>
        <v>6.5410299991899032</v>
      </c>
      <c r="DA174" s="27"/>
      <c r="DB174" s="27"/>
      <c r="DC174" s="48"/>
      <c r="DD174" s="179">
        <f t="shared" si="67"/>
        <v>3434</v>
      </c>
      <c r="DE174" s="179">
        <f t="shared" si="68"/>
        <v>14.161</v>
      </c>
    </row>
    <row r="175" spans="1:109" ht="15" customHeight="1">
      <c r="A175" s="21">
        <f t="shared" si="22"/>
        <v>2004</v>
      </c>
      <c r="B175" s="176">
        <f t="shared" si="22"/>
        <v>3482</v>
      </c>
      <c r="C175" s="193">
        <f t="shared" si="23"/>
        <v>7.5294064578370126</v>
      </c>
      <c r="D175" s="22">
        <v>11</v>
      </c>
      <c r="E175" s="347" t="s">
        <v>7</v>
      </c>
      <c r="F175" s="348"/>
      <c r="G175" s="357">
        <f>I164</f>
        <v>0.99516942975042544</v>
      </c>
      <c r="H175" s="358"/>
      <c r="I175" s="179">
        <f t="shared" si="24"/>
        <v>3535</v>
      </c>
      <c r="J175" s="180">
        <f t="shared" si="25"/>
        <v>1.5221137277426766</v>
      </c>
      <c r="K175" s="179">
        <f t="shared" si="26"/>
        <v>2.8090000000000002</v>
      </c>
      <c r="M175" s="199">
        <f t="shared" si="27"/>
        <v>8.1553621203281352</v>
      </c>
      <c r="N175" s="23" t="s">
        <v>36</v>
      </c>
      <c r="O175" s="44">
        <f>Q164</f>
        <v>0.99195117160910362</v>
      </c>
      <c r="P175" s="48"/>
      <c r="Q175" s="179">
        <f t="shared" si="28"/>
        <v>3565</v>
      </c>
      <c r="R175" s="179">
        <f t="shared" si="29"/>
        <v>6.8890000000000002</v>
      </c>
      <c r="T175" s="199">
        <f t="shared" si="30"/>
        <v>7.8168199657645525</v>
      </c>
      <c r="U175" s="23" t="s">
        <v>36</v>
      </c>
      <c r="V175" s="44">
        <f>X164</f>
        <v>0.99409103041656233</v>
      </c>
      <c r="W175" s="48"/>
      <c r="X175" s="179">
        <f t="shared" si="31"/>
        <v>3551</v>
      </c>
      <c r="Y175" s="179">
        <f t="shared" si="32"/>
        <v>4.7610000000000001</v>
      </c>
      <c r="AA175" s="199">
        <f t="shared" si="33"/>
        <v>7.7523351633022921</v>
      </c>
      <c r="AB175" s="23" t="s">
        <v>36</v>
      </c>
      <c r="AC175" s="44">
        <f>AE164</f>
        <v>0.99447045582433446</v>
      </c>
      <c r="AD175" s="48"/>
      <c r="AE175" s="179">
        <f t="shared" si="34"/>
        <v>3547</v>
      </c>
      <c r="AF175" s="179">
        <f t="shared" si="35"/>
        <v>4.2249999999999996</v>
      </c>
      <c r="AH175" s="199">
        <f t="shared" si="36"/>
        <v>7.683403681053826</v>
      </c>
      <c r="AI175" s="23" t="s">
        <v>36</v>
      </c>
      <c r="AJ175" s="44">
        <f>AL164</f>
        <v>0.99470175164439978</v>
      </c>
      <c r="AK175" s="48"/>
      <c r="AL175" s="179">
        <f t="shared" si="37"/>
        <v>3544</v>
      </c>
      <c r="AM175" s="179">
        <f t="shared" si="38"/>
        <v>3.8439999999999999</v>
      </c>
      <c r="AO175" s="199">
        <f t="shared" si="39"/>
        <v>7.6093665379542115</v>
      </c>
      <c r="AP175" s="23" t="s">
        <v>36</v>
      </c>
      <c r="AQ175" s="44">
        <f>AS164</f>
        <v>0.99503355537514659</v>
      </c>
      <c r="AR175" s="48"/>
      <c r="AS175" s="179">
        <f t="shared" si="40"/>
        <v>3539</v>
      </c>
      <c r="AT175" s="179">
        <f t="shared" si="41"/>
        <v>3.2490000000000001</v>
      </c>
      <c r="AV175" s="199">
        <f t="shared" si="42"/>
        <v>7.5294064578370126</v>
      </c>
      <c r="AW175" s="23" t="s">
        <v>36</v>
      </c>
      <c r="AX175" s="44">
        <f>AZ164</f>
        <v>0.99516942975042544</v>
      </c>
      <c r="AY175" s="48"/>
      <c r="AZ175" s="179">
        <f t="shared" si="43"/>
        <v>3535</v>
      </c>
      <c r="BA175" s="179">
        <f t="shared" si="44"/>
        <v>2.8090000000000002</v>
      </c>
      <c r="BC175" s="199">
        <f t="shared" si="45"/>
        <v>7.4424927227944409</v>
      </c>
      <c r="BD175" s="23" t="s">
        <v>36</v>
      </c>
      <c r="BE175" s="44">
        <f>BG164</f>
        <v>0.99513414066230921</v>
      </c>
      <c r="BF175" s="48"/>
      <c r="BG175" s="179">
        <f t="shared" si="46"/>
        <v>3529</v>
      </c>
      <c r="BH175" s="179">
        <f t="shared" si="47"/>
        <v>2.2090000000000001</v>
      </c>
      <c r="BJ175" s="199">
        <f t="shared" si="48"/>
        <v>7.3472997007431644</v>
      </c>
      <c r="BK175" s="23" t="s">
        <v>36</v>
      </c>
      <c r="BL175" s="44">
        <f>BN164</f>
        <v>0.99491322868946663</v>
      </c>
      <c r="BM175" s="48"/>
      <c r="BN175" s="179">
        <f t="shared" si="49"/>
        <v>3522</v>
      </c>
      <c r="BO175" s="179">
        <f t="shared" si="50"/>
        <v>1.6</v>
      </c>
      <c r="BQ175" s="199">
        <f t="shared" si="51"/>
        <v>7.2420823592569619</v>
      </c>
      <c r="BR175" s="23" t="s">
        <v>36</v>
      </c>
      <c r="BS175" s="44">
        <f>BU164</f>
        <v>0.99419445677260521</v>
      </c>
      <c r="BT175" s="48"/>
      <c r="BU175" s="179">
        <f t="shared" si="52"/>
        <v>3513</v>
      </c>
      <c r="BV175" s="179">
        <f t="shared" si="53"/>
        <v>0.96099999999999997</v>
      </c>
      <c r="BX175" s="199">
        <f t="shared" si="54"/>
        <v>7.1244782624934242</v>
      </c>
      <c r="BY175" s="23" t="s">
        <v>36</v>
      </c>
      <c r="BZ175" s="44">
        <f>CB164</f>
        <v>0.99267794025100931</v>
      </c>
      <c r="CA175" s="48"/>
      <c r="CB175" s="179">
        <f t="shared" si="55"/>
        <v>3502</v>
      </c>
      <c r="CC175" s="179">
        <f t="shared" si="56"/>
        <v>0.4</v>
      </c>
      <c r="CE175" s="199">
        <f t="shared" si="57"/>
        <v>6.9911768871212097</v>
      </c>
      <c r="CF175" s="23" t="s">
        <v>36</v>
      </c>
      <c r="CG175" s="44">
        <f>CI164</f>
        <v>0.98969459551404115</v>
      </c>
      <c r="CH175" s="48"/>
      <c r="CI175" s="179">
        <f t="shared" si="58"/>
        <v>3488</v>
      </c>
      <c r="CJ175" s="179">
        <f t="shared" si="59"/>
        <v>3.5999999999999997E-2</v>
      </c>
      <c r="CL175" s="199">
        <f t="shared" si="60"/>
        <v>6.837332814685591</v>
      </c>
      <c r="CM175" s="23" t="s">
        <v>36</v>
      </c>
      <c r="CN175" s="44">
        <f>CP164</f>
        <v>0.9835783040710977</v>
      </c>
      <c r="CO175" s="48"/>
      <c r="CP175" s="179">
        <f t="shared" si="61"/>
        <v>3467</v>
      </c>
      <c r="CQ175" s="179">
        <f t="shared" si="62"/>
        <v>0.22500000000000001</v>
      </c>
      <c r="CS175" s="199">
        <f t="shared" si="63"/>
        <v>6.6554403503676474</v>
      </c>
      <c r="CT175" s="23" t="s">
        <v>36</v>
      </c>
      <c r="CU175" s="44">
        <f>CW164</f>
        <v>0.96943391629630837</v>
      </c>
      <c r="CV175" s="48"/>
      <c r="CW175" s="179">
        <f t="shared" si="64"/>
        <v>3433</v>
      </c>
      <c r="CX175" s="179">
        <f t="shared" si="65"/>
        <v>2.4009999999999998</v>
      </c>
      <c r="CZ175" s="199">
        <f t="shared" si="66"/>
        <v>6.4329400927391793</v>
      </c>
      <c r="DA175" s="23" t="s">
        <v>36</v>
      </c>
      <c r="DB175" s="44">
        <f>DD164</f>
        <v>0.91400420587156284</v>
      </c>
      <c r="DC175" s="48"/>
      <c r="DD175" s="179">
        <f t="shared" si="67"/>
        <v>3341</v>
      </c>
      <c r="DE175" s="179">
        <f t="shared" si="68"/>
        <v>19.881</v>
      </c>
    </row>
    <row r="176" spans="1:109" ht="15" customHeight="1">
      <c r="A176" s="21">
        <f t="shared" si="22"/>
        <v>2005</v>
      </c>
      <c r="B176" s="176">
        <f t="shared" si="22"/>
        <v>3480</v>
      </c>
      <c r="C176" s="193">
        <f t="shared" si="23"/>
        <v>7.5283317667072467</v>
      </c>
      <c r="D176" s="22">
        <v>12</v>
      </c>
      <c r="E176" s="347" t="s">
        <v>8</v>
      </c>
      <c r="F176" s="348"/>
      <c r="G176" s="355">
        <f>SUM(K165:K184)</f>
        <v>26.922000000000001</v>
      </c>
      <c r="H176" s="356"/>
      <c r="I176" s="179">
        <f t="shared" si="24"/>
        <v>3450</v>
      </c>
      <c r="J176" s="180">
        <f t="shared" si="25"/>
        <v>0.86206896551724133</v>
      </c>
      <c r="K176" s="179">
        <f t="shared" si="26"/>
        <v>0.9</v>
      </c>
      <c r="M176" s="199">
        <f t="shared" si="27"/>
        <v>8.1547875727685195</v>
      </c>
      <c r="N176" s="23" t="s">
        <v>37</v>
      </c>
      <c r="O176" s="201">
        <f>SUM(R165:R184)</f>
        <v>45.442000000000007</v>
      </c>
      <c r="P176" s="47"/>
      <c r="Q176" s="179">
        <f t="shared" si="28"/>
        <v>3477</v>
      </c>
      <c r="R176" s="179">
        <f t="shared" si="29"/>
        <v>8.9999999999999993E-3</v>
      </c>
      <c r="T176" s="199">
        <f t="shared" si="30"/>
        <v>7.8160138391590275</v>
      </c>
      <c r="U176" s="23" t="s">
        <v>37</v>
      </c>
      <c r="V176" s="201">
        <f>SUM(Y165:Y184)</f>
        <v>33.241</v>
      </c>
      <c r="W176" s="47"/>
      <c r="X176" s="179">
        <f t="shared" si="31"/>
        <v>3464</v>
      </c>
      <c r="Y176" s="179">
        <f t="shared" si="32"/>
        <v>0.25600000000000001</v>
      </c>
      <c r="AA176" s="199">
        <f t="shared" si="33"/>
        <v>7.7514753180214564</v>
      </c>
      <c r="AB176" s="23" t="s">
        <v>37</v>
      </c>
      <c r="AC176" s="201">
        <f>SUM(AF165:AF184)</f>
        <v>31.069999999999997</v>
      </c>
      <c r="AD176" s="47"/>
      <c r="AE176" s="179">
        <f t="shared" si="34"/>
        <v>3461</v>
      </c>
      <c r="AF176" s="179">
        <f t="shared" si="35"/>
        <v>0.36099999999999999</v>
      </c>
      <c r="AH176" s="199">
        <f t="shared" si="36"/>
        <v>7.6824824465345056</v>
      </c>
      <c r="AI176" s="23" t="s">
        <v>37</v>
      </c>
      <c r="AJ176" s="201">
        <f>SUM(AM165:AM184)</f>
        <v>29.667000000000002</v>
      </c>
      <c r="AK176" s="47"/>
      <c r="AL176" s="179">
        <f t="shared" si="37"/>
        <v>3458</v>
      </c>
      <c r="AM176" s="179">
        <f t="shared" si="38"/>
        <v>0.48399999999999999</v>
      </c>
      <c r="AO176" s="199">
        <f t="shared" si="39"/>
        <v>7.6083744743807831</v>
      </c>
      <c r="AP176" s="23" t="s">
        <v>37</v>
      </c>
      <c r="AQ176" s="201">
        <f>SUM(AT165:AT184)</f>
        <v>27.731999999999999</v>
      </c>
      <c r="AR176" s="47"/>
      <c r="AS176" s="179">
        <f t="shared" si="40"/>
        <v>3454</v>
      </c>
      <c r="AT176" s="179">
        <f t="shared" si="41"/>
        <v>0.67600000000000005</v>
      </c>
      <c r="AV176" s="199">
        <f t="shared" si="42"/>
        <v>7.5283317667072467</v>
      </c>
      <c r="AW176" s="23" t="s">
        <v>37</v>
      </c>
      <c r="AX176" s="201">
        <f>SUM(BA165:BA184)</f>
        <v>26.922000000000001</v>
      </c>
      <c r="AY176" s="47"/>
      <c r="AZ176" s="179">
        <f t="shared" si="43"/>
        <v>3450</v>
      </c>
      <c r="BA176" s="179">
        <f t="shared" si="44"/>
        <v>0.9</v>
      </c>
      <c r="BC176" s="199">
        <f t="shared" si="45"/>
        <v>7.4413203897176174</v>
      </c>
      <c r="BD176" s="23" t="s">
        <v>37</v>
      </c>
      <c r="BE176" s="201">
        <f>SUM(BH165:BH184)</f>
        <v>27.212</v>
      </c>
      <c r="BF176" s="47"/>
      <c r="BG176" s="179">
        <f t="shared" si="46"/>
        <v>3444</v>
      </c>
      <c r="BH176" s="179">
        <f t="shared" si="47"/>
        <v>1.296</v>
      </c>
      <c r="BJ176" s="199">
        <f t="shared" si="48"/>
        <v>7.3460102099132927</v>
      </c>
      <c r="BK176" s="23" t="s">
        <v>37</v>
      </c>
      <c r="BL176" s="201">
        <f>SUM(BO165:BO184)</f>
        <v>28.863</v>
      </c>
      <c r="BM176" s="47"/>
      <c r="BN176" s="179">
        <f t="shared" si="49"/>
        <v>3438</v>
      </c>
      <c r="BO176" s="179">
        <f t="shared" si="50"/>
        <v>1.764</v>
      </c>
      <c r="BQ176" s="199">
        <f t="shared" si="51"/>
        <v>7.2406496942554659</v>
      </c>
      <c r="BR176" s="23" t="s">
        <v>37</v>
      </c>
      <c r="BS176" s="201">
        <f>SUM(BV165:BV184)</f>
        <v>34.205000000000005</v>
      </c>
      <c r="BT176" s="47"/>
      <c r="BU176" s="179">
        <f t="shared" si="52"/>
        <v>3430</v>
      </c>
      <c r="BV176" s="179">
        <f t="shared" si="53"/>
        <v>2.5</v>
      </c>
      <c r="BX176" s="199">
        <f t="shared" si="54"/>
        <v>7.122866658599083</v>
      </c>
      <c r="BY176" s="23" t="s">
        <v>37</v>
      </c>
      <c r="BZ176" s="201">
        <f>SUM(CC165:CC184)</f>
        <v>46.183</v>
      </c>
      <c r="CA176" s="47"/>
      <c r="CB176" s="179">
        <f t="shared" si="55"/>
        <v>3419</v>
      </c>
      <c r="CC176" s="179">
        <f t="shared" si="56"/>
        <v>3.7210000000000001</v>
      </c>
      <c r="CE176" s="199">
        <f t="shared" si="57"/>
        <v>6.9893352659745602</v>
      </c>
      <c r="CF176" s="23" t="s">
        <v>37</v>
      </c>
      <c r="CG176" s="201">
        <f>SUM(CJ165:CJ184)</f>
        <v>72.493000000000009</v>
      </c>
      <c r="CH176" s="47"/>
      <c r="CI176" s="179">
        <f t="shared" si="58"/>
        <v>3406</v>
      </c>
      <c r="CJ176" s="179">
        <f t="shared" si="59"/>
        <v>5.476</v>
      </c>
      <c r="CL176" s="199">
        <f t="shared" si="60"/>
        <v>6.8351845861473013</v>
      </c>
      <c r="CM176" s="23" t="s">
        <v>37</v>
      </c>
      <c r="CN176" s="201">
        <f>SUM(CQ165:CQ184)</f>
        <v>136.761</v>
      </c>
      <c r="CO176" s="47"/>
      <c r="CP176" s="179">
        <f t="shared" si="61"/>
        <v>3386</v>
      </c>
      <c r="CQ176" s="179">
        <f t="shared" si="62"/>
        <v>8.8360000000000003</v>
      </c>
      <c r="CS176" s="199">
        <f t="shared" si="63"/>
        <v>6.6528630293533473</v>
      </c>
      <c r="CT176" s="23" t="s">
        <v>37</v>
      </c>
      <c r="CU176" s="201">
        <f>SUM(CX165:CX184)</f>
        <v>335.9380000000001</v>
      </c>
      <c r="CV176" s="47"/>
      <c r="CW176" s="179">
        <f t="shared" si="64"/>
        <v>3354</v>
      </c>
      <c r="CX176" s="179">
        <f t="shared" si="65"/>
        <v>15.875999999999999</v>
      </c>
      <c r="CZ176" s="199">
        <f t="shared" si="66"/>
        <v>6.4297194780391376</v>
      </c>
      <c r="DA176" s="23" t="s">
        <v>37</v>
      </c>
      <c r="DB176" s="201">
        <f>SUM(DE165:DE184)</f>
        <v>2128.489</v>
      </c>
      <c r="DC176" s="47"/>
      <c r="DD176" s="179">
        <f t="shared" si="67"/>
        <v>3263</v>
      </c>
      <c r="DE176" s="179">
        <f t="shared" si="68"/>
        <v>47.088999999999999</v>
      </c>
    </row>
    <row r="177" spans="1:109" ht="15" customHeight="1">
      <c r="A177" s="21">
        <f t="shared" si="22"/>
        <v>2006</v>
      </c>
      <c r="B177" s="176">
        <f t="shared" si="22"/>
        <v>3354</v>
      </c>
      <c r="C177" s="193">
        <f t="shared" si="23"/>
        <v>7.4581861573404868</v>
      </c>
      <c r="D177" s="22">
        <v>13</v>
      </c>
      <c r="E177" s="347" t="s">
        <v>9</v>
      </c>
      <c r="F177" s="348"/>
      <c r="G177" s="355">
        <f>SUM(K175:K184)</f>
        <v>15.903</v>
      </c>
      <c r="H177" s="356"/>
      <c r="I177" s="179">
        <f t="shared" si="24"/>
        <v>3368</v>
      </c>
      <c r="J177" s="180">
        <f t="shared" si="25"/>
        <v>0.41741204531902204</v>
      </c>
      <c r="K177" s="179">
        <f t="shared" si="26"/>
        <v>0.19600000000000001</v>
      </c>
      <c r="M177" s="199">
        <f t="shared" si="27"/>
        <v>8.1179089423831545</v>
      </c>
      <c r="N177" s="27"/>
      <c r="O177" s="63"/>
      <c r="P177" s="27"/>
      <c r="Q177" s="179">
        <f t="shared" si="28"/>
        <v>3392</v>
      </c>
      <c r="R177" s="179">
        <f t="shared" si="29"/>
        <v>1.444</v>
      </c>
      <c r="T177" s="199">
        <f t="shared" si="30"/>
        <v>7.7638712878202218</v>
      </c>
      <c r="U177" s="27"/>
      <c r="V177" s="63"/>
      <c r="W177" s="27"/>
      <c r="X177" s="179">
        <f t="shared" si="31"/>
        <v>3381</v>
      </c>
      <c r="Y177" s="179">
        <f t="shared" si="32"/>
        <v>0.72899999999999998</v>
      </c>
      <c r="AA177" s="199">
        <f t="shared" si="33"/>
        <v>7.6957579905547613</v>
      </c>
      <c r="AB177" s="27"/>
      <c r="AC177" s="63"/>
      <c r="AD177" s="27"/>
      <c r="AE177" s="179">
        <f t="shared" si="34"/>
        <v>3379</v>
      </c>
      <c r="AF177" s="179">
        <f t="shared" si="35"/>
        <v>0.625</v>
      </c>
      <c r="AH177" s="199">
        <f t="shared" si="36"/>
        <v>7.6226639513235952</v>
      </c>
      <c r="AI177" s="27"/>
      <c r="AJ177" s="63"/>
      <c r="AK177" s="27"/>
      <c r="AL177" s="179">
        <f t="shared" si="37"/>
        <v>3376</v>
      </c>
      <c r="AM177" s="179">
        <f t="shared" si="38"/>
        <v>0.48399999999999999</v>
      </c>
      <c r="AO177" s="199">
        <f t="shared" si="39"/>
        <v>7.5438028675015092</v>
      </c>
      <c r="AP177" s="27"/>
      <c r="AQ177" s="63"/>
      <c r="AR177" s="27"/>
      <c r="AS177" s="179">
        <f t="shared" si="40"/>
        <v>3372</v>
      </c>
      <c r="AT177" s="179">
        <f t="shared" si="41"/>
        <v>0.32400000000000001</v>
      </c>
      <c r="AV177" s="199">
        <f t="shared" si="42"/>
        <v>7.4581861573404868</v>
      </c>
      <c r="AW177" s="27"/>
      <c r="AX177" s="63"/>
      <c r="AY177" s="27"/>
      <c r="AZ177" s="179">
        <f t="shared" si="43"/>
        <v>3368</v>
      </c>
      <c r="BA177" s="179">
        <f t="shared" si="44"/>
        <v>0.19600000000000001</v>
      </c>
      <c r="BC177" s="199">
        <f t="shared" si="45"/>
        <v>7.364547014255642</v>
      </c>
      <c r="BD177" s="27"/>
      <c r="BE177" s="63"/>
      <c r="BF177" s="27"/>
      <c r="BG177" s="179">
        <f t="shared" si="46"/>
        <v>3364</v>
      </c>
      <c r="BH177" s="179">
        <f t="shared" si="47"/>
        <v>0.1</v>
      </c>
      <c r="BJ177" s="199">
        <f t="shared" si="48"/>
        <v>7.2612250919719212</v>
      </c>
      <c r="BK177" s="27"/>
      <c r="BL177" s="63"/>
      <c r="BM177" s="27"/>
      <c r="BN177" s="179">
        <f t="shared" si="49"/>
        <v>3358</v>
      </c>
      <c r="BO177" s="179">
        <f t="shared" si="50"/>
        <v>1.6E-2</v>
      </c>
      <c r="BQ177" s="199">
        <f t="shared" si="51"/>
        <v>7.1459844677143876</v>
      </c>
      <c r="BR177" s="27"/>
      <c r="BS177" s="63"/>
      <c r="BT177" s="27"/>
      <c r="BU177" s="179">
        <f t="shared" si="52"/>
        <v>3351</v>
      </c>
      <c r="BV177" s="179">
        <f t="shared" si="53"/>
        <v>8.9999999999999993E-3</v>
      </c>
      <c r="BX177" s="199">
        <f t="shared" si="54"/>
        <v>7.0157124204872297</v>
      </c>
      <c r="BY177" s="27"/>
      <c r="BZ177" s="63"/>
      <c r="CA177" s="27"/>
      <c r="CB177" s="179">
        <f t="shared" si="55"/>
        <v>3342</v>
      </c>
      <c r="CC177" s="179">
        <f t="shared" si="56"/>
        <v>0.14399999999999999</v>
      </c>
      <c r="CE177" s="199">
        <f t="shared" si="57"/>
        <v>6.8658910748834385</v>
      </c>
      <c r="CF177" s="27"/>
      <c r="CG177" s="63"/>
      <c r="CH177" s="27"/>
      <c r="CI177" s="179">
        <f t="shared" si="58"/>
        <v>3330</v>
      </c>
      <c r="CJ177" s="179">
        <f t="shared" si="59"/>
        <v>0.57599999999999996</v>
      </c>
      <c r="CL177" s="199">
        <f t="shared" si="60"/>
        <v>6.6895992691789665</v>
      </c>
      <c r="CM177" s="27"/>
      <c r="CN177" s="63"/>
      <c r="CO177" s="27"/>
      <c r="CP177" s="179">
        <f t="shared" si="61"/>
        <v>3312</v>
      </c>
      <c r="CQ177" s="179">
        <f t="shared" si="62"/>
        <v>1.764</v>
      </c>
      <c r="CS177" s="199">
        <f t="shared" si="63"/>
        <v>6.4754327167040904</v>
      </c>
      <c r="CT177" s="27"/>
      <c r="CU177" s="63"/>
      <c r="CV177" s="27"/>
      <c r="CW177" s="179">
        <f t="shared" si="64"/>
        <v>3283</v>
      </c>
      <c r="CX177" s="179">
        <f t="shared" si="65"/>
        <v>5.0410000000000004</v>
      </c>
      <c r="CZ177" s="199">
        <f t="shared" si="66"/>
        <v>6.2025355171879228</v>
      </c>
      <c r="DA177" s="27"/>
      <c r="DB177" s="63"/>
      <c r="DC177" s="27"/>
      <c r="DD177" s="179">
        <f t="shared" si="67"/>
        <v>3198</v>
      </c>
      <c r="DE177" s="179">
        <f t="shared" si="68"/>
        <v>24.335999999999999</v>
      </c>
    </row>
    <row r="178" spans="1:109" ht="15" customHeight="1">
      <c r="A178" s="21">
        <f t="shared" si="22"/>
        <v>2007</v>
      </c>
      <c r="B178" s="176">
        <f t="shared" si="22"/>
        <v>3341</v>
      </c>
      <c r="C178" s="193">
        <f t="shared" si="23"/>
        <v>7.4506607962115394</v>
      </c>
      <c r="D178" s="22">
        <v>14</v>
      </c>
      <c r="E178" s="347" t="s">
        <v>10</v>
      </c>
      <c r="F178" s="348"/>
      <c r="G178" s="349">
        <f>SUM(J165:J184)/D184</f>
        <v>0.85957170739246691</v>
      </c>
      <c r="H178" s="350"/>
      <c r="I178" s="179">
        <f t="shared" si="24"/>
        <v>3291</v>
      </c>
      <c r="J178" s="180">
        <f t="shared" si="25"/>
        <v>1.4965579167913798</v>
      </c>
      <c r="K178" s="179">
        <f t="shared" si="26"/>
        <v>2.5</v>
      </c>
      <c r="M178" s="199">
        <f t="shared" si="27"/>
        <v>8.1140254423567573</v>
      </c>
      <c r="N178" s="27"/>
      <c r="O178" s="27"/>
      <c r="P178" s="27"/>
      <c r="Q178" s="179">
        <f t="shared" si="28"/>
        <v>3309</v>
      </c>
      <c r="R178" s="179">
        <f t="shared" si="29"/>
        <v>1.024</v>
      </c>
      <c r="T178" s="199">
        <f t="shared" si="30"/>
        <v>7.7583334674909104</v>
      </c>
      <c r="U178" s="27"/>
      <c r="V178" s="27"/>
      <c r="W178" s="27"/>
      <c r="X178" s="179">
        <f t="shared" si="31"/>
        <v>3301</v>
      </c>
      <c r="Y178" s="179">
        <f t="shared" si="32"/>
        <v>1.6</v>
      </c>
      <c r="AA178" s="199">
        <f t="shared" si="33"/>
        <v>7.6898286687364843</v>
      </c>
      <c r="AB178" s="27"/>
      <c r="AC178" s="27"/>
      <c r="AD178" s="27"/>
      <c r="AE178" s="179">
        <f t="shared" si="34"/>
        <v>3299</v>
      </c>
      <c r="AF178" s="179">
        <f t="shared" si="35"/>
        <v>1.764</v>
      </c>
      <c r="AH178" s="199">
        <f t="shared" si="36"/>
        <v>7.616283561580385</v>
      </c>
      <c r="AI178" s="27"/>
      <c r="AJ178" s="27"/>
      <c r="AK178" s="27"/>
      <c r="AL178" s="179">
        <f t="shared" si="37"/>
        <v>3297</v>
      </c>
      <c r="AM178" s="179">
        <f t="shared" si="38"/>
        <v>1.9359999999999999</v>
      </c>
      <c r="AO178" s="199">
        <f t="shared" si="39"/>
        <v>7.53689712956617</v>
      </c>
      <c r="AP178" s="27"/>
      <c r="AQ178" s="27"/>
      <c r="AR178" s="27"/>
      <c r="AS178" s="179">
        <f t="shared" si="40"/>
        <v>3294</v>
      </c>
      <c r="AT178" s="179">
        <f t="shared" si="41"/>
        <v>2.2090000000000001</v>
      </c>
      <c r="AV178" s="199">
        <f t="shared" si="42"/>
        <v>7.4506607962115394</v>
      </c>
      <c r="AW178" s="27"/>
      <c r="AX178" s="27"/>
      <c r="AY178" s="27"/>
      <c r="AZ178" s="179">
        <f t="shared" si="43"/>
        <v>3291</v>
      </c>
      <c r="BA178" s="179">
        <f t="shared" si="44"/>
        <v>2.5</v>
      </c>
      <c r="BC178" s="199">
        <f t="shared" si="45"/>
        <v>7.3562798765507482</v>
      </c>
      <c r="BD178" s="27"/>
      <c r="BE178" s="27"/>
      <c r="BF178" s="27"/>
      <c r="BG178" s="179">
        <f t="shared" si="46"/>
        <v>3287</v>
      </c>
      <c r="BH178" s="179">
        <f t="shared" si="47"/>
        <v>2.9159999999999999</v>
      </c>
      <c r="BJ178" s="199">
        <f t="shared" si="48"/>
        <v>7.2520539518528144</v>
      </c>
      <c r="BK178" s="27"/>
      <c r="BL178" s="27"/>
      <c r="BM178" s="27"/>
      <c r="BN178" s="179">
        <f t="shared" si="49"/>
        <v>3283</v>
      </c>
      <c r="BO178" s="179">
        <f t="shared" si="50"/>
        <v>3.3639999999999999</v>
      </c>
      <c r="BQ178" s="199">
        <f t="shared" si="51"/>
        <v>7.1356873470281439</v>
      </c>
      <c r="BR178" s="27"/>
      <c r="BS178" s="27"/>
      <c r="BT178" s="27"/>
      <c r="BU178" s="179">
        <f t="shared" si="52"/>
        <v>3277</v>
      </c>
      <c r="BV178" s="179">
        <f t="shared" si="53"/>
        <v>4.0960000000000001</v>
      </c>
      <c r="BX178" s="199">
        <f t="shared" si="54"/>
        <v>7.0039741367226798</v>
      </c>
      <c r="BY178" s="27"/>
      <c r="BZ178" s="27"/>
      <c r="CA178" s="27"/>
      <c r="CB178" s="179">
        <f t="shared" si="55"/>
        <v>3270</v>
      </c>
      <c r="CC178" s="179">
        <f t="shared" si="56"/>
        <v>5.0410000000000004</v>
      </c>
      <c r="CE178" s="199">
        <f t="shared" si="57"/>
        <v>6.852242569051878</v>
      </c>
      <c r="CF178" s="27"/>
      <c r="CG178" s="27"/>
      <c r="CH178" s="27"/>
      <c r="CI178" s="179">
        <f t="shared" si="58"/>
        <v>3260</v>
      </c>
      <c r="CJ178" s="179">
        <f t="shared" si="59"/>
        <v>6.5609999999999999</v>
      </c>
      <c r="CL178" s="199">
        <f t="shared" si="60"/>
        <v>6.6732979677676543</v>
      </c>
      <c r="CM178" s="27"/>
      <c r="CN178" s="27"/>
      <c r="CO178" s="27"/>
      <c r="CP178" s="179">
        <f t="shared" si="61"/>
        <v>3245</v>
      </c>
      <c r="CQ178" s="179">
        <f t="shared" si="62"/>
        <v>9.2159999999999993</v>
      </c>
      <c r="CS178" s="199">
        <f t="shared" si="63"/>
        <v>6.4551985633401223</v>
      </c>
      <c r="CT178" s="27"/>
      <c r="CU178" s="27"/>
      <c r="CV178" s="27"/>
      <c r="CW178" s="179">
        <f t="shared" si="64"/>
        <v>3220</v>
      </c>
      <c r="CX178" s="179">
        <f t="shared" si="65"/>
        <v>14.641</v>
      </c>
      <c r="CZ178" s="199">
        <f t="shared" si="66"/>
        <v>6.1758672701057611</v>
      </c>
      <c r="DA178" s="27"/>
      <c r="DB178" s="27"/>
      <c r="DC178" s="27"/>
      <c r="DD178" s="179">
        <f t="shared" si="67"/>
        <v>3143</v>
      </c>
      <c r="DE178" s="179">
        <f t="shared" si="68"/>
        <v>39.204000000000001</v>
      </c>
    </row>
    <row r="179" spans="1:109" ht="15" customHeight="1">
      <c r="A179" s="21">
        <f t="shared" si="22"/>
        <v>2008</v>
      </c>
      <c r="B179" s="176">
        <f t="shared" si="22"/>
        <v>3285</v>
      </c>
      <c r="C179" s="193">
        <f t="shared" si="23"/>
        <v>7.4175804024145444</v>
      </c>
      <c r="D179" s="22">
        <v>15</v>
      </c>
      <c r="E179" s="347" t="s">
        <v>11</v>
      </c>
      <c r="F179" s="348"/>
      <c r="G179" s="349">
        <f>SUM(J175:J184)/10</f>
        <v>1.0736489259975488</v>
      </c>
      <c r="H179" s="350"/>
      <c r="I179" s="179">
        <f t="shared" si="24"/>
        <v>3217</v>
      </c>
      <c r="J179" s="180">
        <f t="shared" si="25"/>
        <v>2.0700152207001521</v>
      </c>
      <c r="K179" s="179">
        <f t="shared" si="26"/>
        <v>4.6239999999999997</v>
      </c>
      <c r="M179" s="199">
        <f t="shared" si="27"/>
        <v>8.0971219309187106</v>
      </c>
      <c r="N179" s="27"/>
      <c r="O179" s="27"/>
      <c r="P179" s="27"/>
      <c r="Q179" s="179">
        <f t="shared" si="28"/>
        <v>3228</v>
      </c>
      <c r="R179" s="179">
        <f t="shared" si="29"/>
        <v>3.2490000000000001</v>
      </c>
      <c r="T179" s="199">
        <f t="shared" si="30"/>
        <v>7.7341213033283047</v>
      </c>
      <c r="U179" s="27"/>
      <c r="V179" s="27"/>
      <c r="W179" s="27"/>
      <c r="X179" s="179">
        <f t="shared" si="31"/>
        <v>3223</v>
      </c>
      <c r="Y179" s="179">
        <f t="shared" si="32"/>
        <v>3.8439999999999999</v>
      </c>
      <c r="AA179" s="199">
        <f t="shared" si="33"/>
        <v>7.6638772587034705</v>
      </c>
      <c r="AB179" s="27"/>
      <c r="AC179" s="27"/>
      <c r="AD179" s="27"/>
      <c r="AE179" s="179">
        <f t="shared" si="34"/>
        <v>3222</v>
      </c>
      <c r="AF179" s="179">
        <f t="shared" si="35"/>
        <v>3.9689999999999999</v>
      </c>
      <c r="AH179" s="199">
        <f t="shared" si="36"/>
        <v>7.5883236773352225</v>
      </c>
      <c r="AI179" s="27"/>
      <c r="AJ179" s="27"/>
      <c r="AK179" s="27"/>
      <c r="AL179" s="179">
        <f t="shared" si="37"/>
        <v>3220</v>
      </c>
      <c r="AM179" s="179">
        <f t="shared" si="38"/>
        <v>4.2249999999999996</v>
      </c>
      <c r="AO179" s="199">
        <f t="shared" si="39"/>
        <v>7.506591780070841</v>
      </c>
      <c r="AP179" s="27"/>
      <c r="AQ179" s="27"/>
      <c r="AR179" s="27"/>
      <c r="AS179" s="179">
        <f t="shared" si="40"/>
        <v>3219</v>
      </c>
      <c r="AT179" s="179">
        <f t="shared" si="41"/>
        <v>4.3559999999999999</v>
      </c>
      <c r="AV179" s="199">
        <f t="shared" si="42"/>
        <v>7.4175804024145444</v>
      </c>
      <c r="AW179" s="27"/>
      <c r="AX179" s="27"/>
      <c r="AY179" s="27"/>
      <c r="AZ179" s="179">
        <f t="shared" si="43"/>
        <v>3217</v>
      </c>
      <c r="BA179" s="179">
        <f t="shared" si="44"/>
        <v>4.6239999999999997</v>
      </c>
      <c r="BC179" s="199">
        <f t="shared" si="45"/>
        <v>7.3198649298089702</v>
      </c>
      <c r="BD179" s="27"/>
      <c r="BE179" s="27"/>
      <c r="BF179" s="27"/>
      <c r="BG179" s="179">
        <f t="shared" si="46"/>
        <v>3214</v>
      </c>
      <c r="BH179" s="179">
        <f t="shared" si="47"/>
        <v>5.0410000000000004</v>
      </c>
      <c r="BJ179" s="199">
        <f t="shared" si="48"/>
        <v>7.2115567333138015</v>
      </c>
      <c r="BK179" s="27"/>
      <c r="BL179" s="27"/>
      <c r="BM179" s="27"/>
      <c r="BN179" s="179">
        <f t="shared" si="49"/>
        <v>3211</v>
      </c>
      <c r="BO179" s="179">
        <f t="shared" si="50"/>
        <v>5.476</v>
      </c>
      <c r="BQ179" s="199">
        <f t="shared" si="51"/>
        <v>7.0900768357760917</v>
      </c>
      <c r="BR179" s="27"/>
      <c r="BS179" s="27"/>
      <c r="BT179" s="27"/>
      <c r="BU179" s="179">
        <f t="shared" si="52"/>
        <v>3207</v>
      </c>
      <c r="BV179" s="179">
        <f t="shared" si="53"/>
        <v>6.0839999999999996</v>
      </c>
      <c r="BX179" s="199">
        <f t="shared" si="54"/>
        <v>6.9517721643989114</v>
      </c>
      <c r="BY179" s="27"/>
      <c r="BZ179" s="27"/>
      <c r="CA179" s="27"/>
      <c r="CB179" s="179">
        <f t="shared" si="55"/>
        <v>3202</v>
      </c>
      <c r="CC179" s="179">
        <f t="shared" si="56"/>
        <v>6.8890000000000002</v>
      </c>
      <c r="CE179" s="199">
        <f t="shared" si="57"/>
        <v>6.7912214627261855</v>
      </c>
      <c r="CF179" s="27"/>
      <c r="CG179" s="27"/>
      <c r="CH179" s="27"/>
      <c r="CI179" s="179">
        <f t="shared" si="58"/>
        <v>3195</v>
      </c>
      <c r="CJ179" s="179">
        <f t="shared" si="59"/>
        <v>8.1</v>
      </c>
      <c r="CL179" s="199">
        <f t="shared" si="60"/>
        <v>6.5998704992128365</v>
      </c>
      <c r="CM179" s="27"/>
      <c r="CN179" s="27"/>
      <c r="CO179" s="27"/>
      <c r="CP179" s="179">
        <f t="shared" si="61"/>
        <v>3184</v>
      </c>
      <c r="CQ179" s="179">
        <f t="shared" si="62"/>
        <v>10.201000000000001</v>
      </c>
      <c r="CS179" s="199">
        <f t="shared" si="63"/>
        <v>6.363028103540465</v>
      </c>
      <c r="CT179" s="27"/>
      <c r="CU179" s="27"/>
      <c r="CV179" s="27"/>
      <c r="CW179" s="179">
        <f t="shared" si="64"/>
        <v>3164</v>
      </c>
      <c r="CX179" s="179">
        <f t="shared" si="65"/>
        <v>14.641</v>
      </c>
      <c r="CZ179" s="199">
        <f t="shared" si="66"/>
        <v>6.0520891689244172</v>
      </c>
      <c r="DA179" s="27"/>
      <c r="DB179" s="27"/>
      <c r="DC179" s="27"/>
      <c r="DD179" s="179">
        <f t="shared" si="67"/>
        <v>3097</v>
      </c>
      <c r="DE179" s="179">
        <f t="shared" si="68"/>
        <v>35.344000000000001</v>
      </c>
    </row>
    <row r="180" spans="1:109" ht="15" customHeight="1">
      <c r="A180" s="21">
        <f t="shared" si="22"/>
        <v>2009</v>
      </c>
      <c r="B180" s="176">
        <f t="shared" si="22"/>
        <v>3204</v>
      </c>
      <c r="C180" s="193">
        <f t="shared" si="23"/>
        <v>7.3677085723743714</v>
      </c>
      <c r="D180" s="22">
        <v>16</v>
      </c>
      <c r="E180" s="47"/>
      <c r="F180" s="47"/>
      <c r="G180" s="51"/>
      <c r="H180" s="47"/>
      <c r="I180" s="179">
        <f t="shared" si="24"/>
        <v>3146</v>
      </c>
      <c r="J180" s="180">
        <f t="shared" si="25"/>
        <v>1.8102372034956304</v>
      </c>
      <c r="K180" s="179">
        <f t="shared" si="26"/>
        <v>3.3639999999999999</v>
      </c>
      <c r="M180" s="199">
        <f t="shared" si="27"/>
        <v>8.0721553081882504</v>
      </c>
      <c r="N180" s="27"/>
      <c r="O180" s="27"/>
      <c r="P180" s="27"/>
      <c r="Q180" s="179">
        <f t="shared" si="28"/>
        <v>3149</v>
      </c>
      <c r="R180" s="179">
        <f t="shared" si="29"/>
        <v>3.0249999999999999</v>
      </c>
      <c r="T180" s="199">
        <f t="shared" si="30"/>
        <v>7.6980291702728048</v>
      </c>
      <c r="U180" s="27"/>
      <c r="V180" s="27"/>
      <c r="W180" s="27"/>
      <c r="X180" s="179">
        <f t="shared" si="31"/>
        <v>3148</v>
      </c>
      <c r="Y180" s="179">
        <f t="shared" si="32"/>
        <v>3.1360000000000001</v>
      </c>
      <c r="AA180" s="199">
        <f t="shared" si="33"/>
        <v>7.6251071482389001</v>
      </c>
      <c r="AB180" s="27"/>
      <c r="AC180" s="27"/>
      <c r="AD180" s="27"/>
      <c r="AE180" s="179">
        <f t="shared" si="34"/>
        <v>3148</v>
      </c>
      <c r="AF180" s="179">
        <f t="shared" si="35"/>
        <v>3.1360000000000001</v>
      </c>
      <c r="AH180" s="199">
        <f t="shared" si="36"/>
        <v>7.5464462737460236</v>
      </c>
      <c r="AI180" s="27"/>
      <c r="AJ180" s="27"/>
      <c r="AK180" s="27"/>
      <c r="AL180" s="179">
        <f t="shared" si="37"/>
        <v>3147</v>
      </c>
      <c r="AM180" s="179">
        <f t="shared" si="38"/>
        <v>3.2490000000000001</v>
      </c>
      <c r="AO180" s="199">
        <f t="shared" si="39"/>
        <v>7.4610655143542832</v>
      </c>
      <c r="AP180" s="27"/>
      <c r="AQ180" s="27"/>
      <c r="AR180" s="27"/>
      <c r="AS180" s="179">
        <f t="shared" si="40"/>
        <v>3147</v>
      </c>
      <c r="AT180" s="179">
        <f t="shared" si="41"/>
        <v>3.2490000000000001</v>
      </c>
      <c r="AV180" s="199">
        <f t="shared" si="42"/>
        <v>7.3677085723743714</v>
      </c>
      <c r="AW180" s="27"/>
      <c r="AX180" s="27"/>
      <c r="AY180" s="27"/>
      <c r="AZ180" s="179">
        <f t="shared" si="43"/>
        <v>3146</v>
      </c>
      <c r="BA180" s="179">
        <f t="shared" si="44"/>
        <v>3.3639999999999999</v>
      </c>
      <c r="BC180" s="199">
        <f t="shared" si="45"/>
        <v>7.2647301779298674</v>
      </c>
      <c r="BD180" s="27"/>
      <c r="BE180" s="27"/>
      <c r="BF180" s="27"/>
      <c r="BG180" s="179">
        <f t="shared" si="46"/>
        <v>3145</v>
      </c>
      <c r="BH180" s="179">
        <f t="shared" si="47"/>
        <v>3.4809999999999999</v>
      </c>
      <c r="BJ180" s="199">
        <f t="shared" si="48"/>
        <v>7.1499168361321086</v>
      </c>
      <c r="BK180" s="27"/>
      <c r="BL180" s="27"/>
      <c r="BM180" s="27"/>
      <c r="BN180" s="179">
        <f t="shared" si="49"/>
        <v>3144</v>
      </c>
      <c r="BO180" s="179">
        <f t="shared" si="50"/>
        <v>3.6</v>
      </c>
      <c r="BQ180" s="199">
        <f t="shared" si="51"/>
        <v>7.020190708311925</v>
      </c>
      <c r="BR180" s="27"/>
      <c r="BS180" s="27"/>
      <c r="BT180" s="27"/>
      <c r="BU180" s="179">
        <f t="shared" si="52"/>
        <v>3142</v>
      </c>
      <c r="BV180" s="179">
        <f t="shared" si="53"/>
        <v>3.8439999999999999</v>
      </c>
      <c r="BX180" s="199">
        <f t="shared" si="54"/>
        <v>6.8710912946105456</v>
      </c>
      <c r="BY180" s="27"/>
      <c r="BZ180" s="27"/>
      <c r="CA180" s="27"/>
      <c r="CB180" s="179">
        <f t="shared" si="55"/>
        <v>3139</v>
      </c>
      <c r="CC180" s="179">
        <f t="shared" si="56"/>
        <v>4.2249999999999996</v>
      </c>
      <c r="CE180" s="199">
        <f t="shared" si="57"/>
        <v>6.6957989170584913</v>
      </c>
      <c r="CF180" s="27"/>
      <c r="CG180" s="27"/>
      <c r="CH180" s="27"/>
      <c r="CI180" s="179">
        <f t="shared" si="58"/>
        <v>3135</v>
      </c>
      <c r="CJ180" s="179">
        <f t="shared" si="59"/>
        <v>4.7610000000000001</v>
      </c>
      <c r="CL180" s="199">
        <f t="shared" si="60"/>
        <v>6.4831073514571989</v>
      </c>
      <c r="CM180" s="27"/>
      <c r="CN180" s="27"/>
      <c r="CO180" s="27"/>
      <c r="CP180" s="179">
        <f t="shared" si="61"/>
        <v>3128</v>
      </c>
      <c r="CQ180" s="179">
        <f t="shared" si="62"/>
        <v>5.7759999999999998</v>
      </c>
      <c r="CS180" s="199">
        <f t="shared" si="63"/>
        <v>6.2126060957515188</v>
      </c>
      <c r="CT180" s="27"/>
      <c r="CU180" s="27"/>
      <c r="CV180" s="27"/>
      <c r="CW180" s="179">
        <f t="shared" si="64"/>
        <v>3113</v>
      </c>
      <c r="CX180" s="179">
        <f t="shared" si="65"/>
        <v>8.2810000000000006</v>
      </c>
      <c r="CZ180" s="199">
        <f t="shared" si="66"/>
        <v>5.8406416573733981</v>
      </c>
      <c r="DA180" s="27"/>
      <c r="DB180" s="27"/>
      <c r="DC180" s="27"/>
      <c r="DD180" s="179">
        <f t="shared" si="67"/>
        <v>3059</v>
      </c>
      <c r="DE180" s="179">
        <f t="shared" si="68"/>
        <v>21.024999999999999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3055</v>
      </c>
      <c r="C181" s="193">
        <f t="shared" si="23"/>
        <v>7.2689201281937219</v>
      </c>
      <c r="D181" s="22">
        <v>17</v>
      </c>
      <c r="G181" s="51"/>
      <c r="H181" s="47"/>
      <c r="I181" s="179">
        <f t="shared" si="24"/>
        <v>3078</v>
      </c>
      <c r="J181" s="180">
        <f t="shared" si="25"/>
        <v>0.7528641571194763</v>
      </c>
      <c r="K181" s="179">
        <f t="shared" si="26"/>
        <v>0.52900000000000003</v>
      </c>
      <c r="M181" s="199">
        <f t="shared" si="27"/>
        <v>8.0245348716056952</v>
      </c>
      <c r="Q181" s="179">
        <f t="shared" si="28"/>
        <v>3072</v>
      </c>
      <c r="R181" s="179">
        <f t="shared" si="29"/>
        <v>0.28899999999999998</v>
      </c>
      <c r="T181" s="199">
        <f t="shared" si="30"/>
        <v>7.6280311269303347</v>
      </c>
      <c r="X181" s="179">
        <f t="shared" si="31"/>
        <v>3075</v>
      </c>
      <c r="Y181" s="179">
        <f t="shared" si="32"/>
        <v>0.4</v>
      </c>
      <c r="AA181" s="199">
        <f t="shared" si="33"/>
        <v>7.5496091651545321</v>
      </c>
      <c r="AE181" s="179">
        <f t="shared" si="34"/>
        <v>3076</v>
      </c>
      <c r="AF181" s="179">
        <f t="shared" si="35"/>
        <v>0.441</v>
      </c>
      <c r="AH181" s="199">
        <f t="shared" si="36"/>
        <v>7.4645098346365275</v>
      </c>
      <c r="AL181" s="179">
        <f t="shared" si="37"/>
        <v>3077</v>
      </c>
      <c r="AM181" s="179">
        <f t="shared" si="38"/>
        <v>0.48399999999999999</v>
      </c>
      <c r="AO181" s="199">
        <f t="shared" si="39"/>
        <v>7.3714892952142774</v>
      </c>
      <c r="AS181" s="179">
        <f t="shared" si="40"/>
        <v>3077</v>
      </c>
      <c r="AT181" s="179">
        <f t="shared" si="41"/>
        <v>0.48399999999999999</v>
      </c>
      <c r="AV181" s="199">
        <f t="shared" si="42"/>
        <v>7.2689201281937219</v>
      </c>
      <c r="AZ181" s="179">
        <f t="shared" si="43"/>
        <v>3078</v>
      </c>
      <c r="BA181" s="179">
        <f t="shared" si="44"/>
        <v>0.52900000000000003</v>
      </c>
      <c r="BC181" s="199">
        <f t="shared" si="45"/>
        <v>7.1546153569136628</v>
      </c>
      <c r="BG181" s="179">
        <f t="shared" si="46"/>
        <v>3079</v>
      </c>
      <c r="BH181" s="179">
        <f t="shared" si="47"/>
        <v>0.57599999999999996</v>
      </c>
      <c r="BJ181" s="199">
        <f t="shared" si="48"/>
        <v>7.0255383146385206</v>
      </c>
      <c r="BN181" s="179">
        <f t="shared" si="49"/>
        <v>3080</v>
      </c>
      <c r="BO181" s="179">
        <f t="shared" si="50"/>
        <v>0.625</v>
      </c>
      <c r="BQ181" s="199">
        <f t="shared" si="51"/>
        <v>6.8772960714974287</v>
      </c>
      <c r="BU181" s="179">
        <f t="shared" si="52"/>
        <v>3080</v>
      </c>
      <c r="BV181" s="179">
        <f t="shared" si="53"/>
        <v>0.625</v>
      </c>
      <c r="BX181" s="199">
        <f t="shared" si="54"/>
        <v>6.7031881132408628</v>
      </c>
      <c r="CB181" s="179">
        <f t="shared" si="55"/>
        <v>3080</v>
      </c>
      <c r="CC181" s="179">
        <f t="shared" si="56"/>
        <v>0.625</v>
      </c>
      <c r="CE181" s="199">
        <f t="shared" si="57"/>
        <v>6.4922398350204711</v>
      </c>
      <c r="CI181" s="179">
        <f t="shared" si="58"/>
        <v>3080</v>
      </c>
      <c r="CJ181" s="179">
        <f t="shared" si="59"/>
        <v>0.625</v>
      </c>
      <c r="CL181" s="199">
        <f t="shared" si="60"/>
        <v>6.2245584292753602</v>
      </c>
      <c r="CP181" s="179">
        <f t="shared" si="61"/>
        <v>3077</v>
      </c>
      <c r="CQ181" s="179">
        <f t="shared" si="62"/>
        <v>0.48399999999999999</v>
      </c>
      <c r="CS181" s="199">
        <f t="shared" si="63"/>
        <v>5.857933154483459</v>
      </c>
      <c r="CW181" s="179">
        <f t="shared" si="64"/>
        <v>3069</v>
      </c>
      <c r="CX181" s="179">
        <f t="shared" si="65"/>
        <v>0.19600000000000001</v>
      </c>
      <c r="CZ181" s="199">
        <f t="shared" si="66"/>
        <v>5.2729995585637468</v>
      </c>
      <c r="DD181" s="179">
        <f t="shared" si="67"/>
        <v>3027</v>
      </c>
      <c r="DE181" s="179">
        <f t="shared" si="68"/>
        <v>0.78400000000000003</v>
      </c>
    </row>
    <row r="182" spans="1:109" ht="15" customHeight="1">
      <c r="A182" s="21">
        <f t="shared" si="69"/>
        <v>2011</v>
      </c>
      <c r="B182" s="176">
        <f t="shared" si="69"/>
        <v>2998</v>
      </c>
      <c r="C182" s="193">
        <f t="shared" si="23"/>
        <v>7.2283884515736041</v>
      </c>
      <c r="D182" s="22">
        <v>18</v>
      </c>
      <c r="E182" s="52"/>
      <c r="F182" s="27"/>
      <c r="G182" s="27"/>
      <c r="H182" s="27"/>
      <c r="I182" s="179">
        <f t="shared" si="24"/>
        <v>3014</v>
      </c>
      <c r="J182" s="180">
        <f t="shared" si="25"/>
        <v>0.53368912608405594</v>
      </c>
      <c r="K182" s="179">
        <f t="shared" si="26"/>
        <v>0.25600000000000001</v>
      </c>
      <c r="M182" s="199">
        <f t="shared" si="27"/>
        <v>8.0057006786625422</v>
      </c>
      <c r="N182" s="27"/>
      <c r="O182" s="27"/>
      <c r="P182" s="27"/>
      <c r="Q182" s="179">
        <f t="shared" si="28"/>
        <v>2996</v>
      </c>
      <c r="R182" s="179">
        <f t="shared" si="29"/>
        <v>4.0000000000000001E-3</v>
      </c>
      <c r="T182" s="199">
        <f t="shared" si="30"/>
        <v>7.5999019592084984</v>
      </c>
      <c r="U182" s="27"/>
      <c r="V182" s="27"/>
      <c r="W182" s="27"/>
      <c r="X182" s="179">
        <f t="shared" si="31"/>
        <v>3005</v>
      </c>
      <c r="Y182" s="179">
        <f t="shared" si="32"/>
        <v>4.9000000000000002E-2</v>
      </c>
      <c r="AA182" s="199">
        <f t="shared" si="33"/>
        <v>7.5191499576698231</v>
      </c>
      <c r="AB182" s="27"/>
      <c r="AC182" s="27"/>
      <c r="AD182" s="27"/>
      <c r="AE182" s="179">
        <f t="shared" si="34"/>
        <v>3007</v>
      </c>
      <c r="AF182" s="179">
        <f t="shared" si="35"/>
        <v>8.1000000000000003E-2</v>
      </c>
      <c r="AH182" s="199">
        <f t="shared" si="36"/>
        <v>7.4312996751559028</v>
      </c>
      <c r="AI182" s="27"/>
      <c r="AJ182" s="27"/>
      <c r="AK182" s="27"/>
      <c r="AL182" s="179">
        <f t="shared" si="37"/>
        <v>3009</v>
      </c>
      <c r="AM182" s="179">
        <f t="shared" si="38"/>
        <v>0.121</v>
      </c>
      <c r="AO182" s="199">
        <f t="shared" si="39"/>
        <v>7.3349818788718144</v>
      </c>
      <c r="AP182" s="27"/>
      <c r="AQ182" s="27"/>
      <c r="AR182" s="27"/>
      <c r="AS182" s="179">
        <f t="shared" si="40"/>
        <v>3011</v>
      </c>
      <c r="AT182" s="179">
        <f t="shared" si="41"/>
        <v>0.16900000000000001</v>
      </c>
      <c r="AV182" s="199">
        <f t="shared" si="42"/>
        <v>7.2283884515736041</v>
      </c>
      <c r="AW182" s="27"/>
      <c r="AX182" s="27"/>
      <c r="AY182" s="27"/>
      <c r="AZ182" s="179">
        <f t="shared" si="43"/>
        <v>3014</v>
      </c>
      <c r="BA182" s="179">
        <f t="shared" si="44"/>
        <v>0.25600000000000001</v>
      </c>
      <c r="BC182" s="199">
        <f t="shared" si="45"/>
        <v>7.1090621356871724</v>
      </c>
      <c r="BD182" s="27"/>
      <c r="BE182" s="27"/>
      <c r="BF182" s="27"/>
      <c r="BG182" s="179">
        <f t="shared" si="46"/>
        <v>3016</v>
      </c>
      <c r="BH182" s="179">
        <f t="shared" si="47"/>
        <v>0.32400000000000001</v>
      </c>
      <c r="BJ182" s="199">
        <f t="shared" si="48"/>
        <v>6.9735430195201404</v>
      </c>
      <c r="BK182" s="27"/>
      <c r="BL182" s="27"/>
      <c r="BM182" s="27"/>
      <c r="BN182" s="179">
        <f t="shared" si="49"/>
        <v>3019</v>
      </c>
      <c r="BO182" s="179">
        <f t="shared" si="50"/>
        <v>0.441</v>
      </c>
      <c r="BQ182" s="199">
        <f t="shared" si="51"/>
        <v>6.816735880594968</v>
      </c>
      <c r="BR182" s="27"/>
      <c r="BS182" s="27"/>
      <c r="BT182" s="27"/>
      <c r="BU182" s="179">
        <f t="shared" si="52"/>
        <v>3022</v>
      </c>
      <c r="BV182" s="179">
        <f t="shared" si="53"/>
        <v>0.57599999999999996</v>
      </c>
      <c r="BX182" s="199">
        <f t="shared" si="54"/>
        <v>6.6306833856423717</v>
      </c>
      <c r="BY182" s="27"/>
      <c r="BZ182" s="27"/>
      <c r="CA182" s="27"/>
      <c r="CB182" s="179">
        <f t="shared" si="55"/>
        <v>3025</v>
      </c>
      <c r="CC182" s="179">
        <f t="shared" si="56"/>
        <v>0.72899999999999998</v>
      </c>
      <c r="CE182" s="199">
        <f t="shared" si="57"/>
        <v>6.4019171967271857</v>
      </c>
      <c r="CF182" s="27"/>
      <c r="CG182" s="27"/>
      <c r="CH182" s="27"/>
      <c r="CI182" s="179">
        <f t="shared" si="58"/>
        <v>3028</v>
      </c>
      <c r="CJ182" s="179">
        <f t="shared" si="59"/>
        <v>0.9</v>
      </c>
      <c r="CL182" s="199">
        <f t="shared" si="60"/>
        <v>6.1047932324149849</v>
      </c>
      <c r="CM182" s="27"/>
      <c r="CN182" s="27"/>
      <c r="CO182" s="27"/>
      <c r="CP182" s="179">
        <f t="shared" si="61"/>
        <v>3030</v>
      </c>
      <c r="CQ182" s="179">
        <f t="shared" si="62"/>
        <v>1.024</v>
      </c>
      <c r="CS182" s="199">
        <f t="shared" si="63"/>
        <v>5.6801726090170677</v>
      </c>
      <c r="CT182" s="27"/>
      <c r="CU182" s="27"/>
      <c r="CV182" s="27"/>
      <c r="CW182" s="179">
        <f t="shared" si="64"/>
        <v>3029</v>
      </c>
      <c r="CX182" s="179">
        <f t="shared" si="65"/>
        <v>0.96099999999999997</v>
      </c>
      <c r="CZ182" s="199">
        <f t="shared" si="66"/>
        <v>4.9272536851572051</v>
      </c>
      <c r="DA182" s="27"/>
      <c r="DB182" s="27"/>
      <c r="DC182" s="27"/>
      <c r="DD182" s="179">
        <f t="shared" si="67"/>
        <v>3000</v>
      </c>
      <c r="DE182" s="179">
        <f t="shared" si="68"/>
        <v>4.0000000000000001E-3</v>
      </c>
    </row>
    <row r="183" spans="1:109" s="27" customFormat="1" ht="15" customHeight="1">
      <c r="A183" s="21">
        <f t="shared" si="69"/>
        <v>2012</v>
      </c>
      <c r="B183" s="176">
        <f t="shared" si="69"/>
        <v>2929</v>
      </c>
      <c r="C183" s="193">
        <f t="shared" si="23"/>
        <v>7.1770187659099003</v>
      </c>
      <c r="D183" s="22">
        <v>19</v>
      </c>
      <c r="E183" s="52"/>
      <c r="I183" s="179">
        <f t="shared" si="24"/>
        <v>2952</v>
      </c>
      <c r="J183" s="180">
        <f t="shared" si="25"/>
        <v>0.78525093888699216</v>
      </c>
      <c r="K183" s="179">
        <f t="shared" si="26"/>
        <v>0.52900000000000003</v>
      </c>
      <c r="M183" s="199">
        <f t="shared" si="27"/>
        <v>7.9824163468277334</v>
      </c>
      <c r="Q183" s="179">
        <f t="shared" si="28"/>
        <v>2923</v>
      </c>
      <c r="R183" s="179">
        <f t="shared" si="29"/>
        <v>3.5999999999999997E-2</v>
      </c>
      <c r="T183" s="199">
        <f t="shared" si="30"/>
        <v>7.5647570129057291</v>
      </c>
      <c r="X183" s="179">
        <f t="shared" si="31"/>
        <v>2937</v>
      </c>
      <c r="Y183" s="179">
        <f t="shared" si="32"/>
        <v>6.4000000000000001E-2</v>
      </c>
      <c r="AA183" s="199">
        <f t="shared" si="33"/>
        <v>7.4809921628695246</v>
      </c>
      <c r="AE183" s="179">
        <f t="shared" si="34"/>
        <v>2941</v>
      </c>
      <c r="AF183" s="179">
        <f t="shared" si="35"/>
        <v>0.14399999999999999</v>
      </c>
      <c r="AH183" s="199">
        <f t="shared" si="36"/>
        <v>7.3895639536776354</v>
      </c>
      <c r="AL183" s="179">
        <f t="shared" si="37"/>
        <v>2944</v>
      </c>
      <c r="AM183" s="179">
        <f t="shared" si="38"/>
        <v>0.22500000000000001</v>
      </c>
      <c r="AO183" s="199">
        <f t="shared" si="39"/>
        <v>7.2889276945212567</v>
      </c>
      <c r="AS183" s="179">
        <f t="shared" si="40"/>
        <v>2948</v>
      </c>
      <c r="AT183" s="179">
        <f t="shared" si="41"/>
        <v>0.36099999999999999</v>
      </c>
      <c r="AV183" s="199">
        <f t="shared" si="42"/>
        <v>7.1770187659099003</v>
      </c>
      <c r="AZ183" s="179">
        <f t="shared" si="43"/>
        <v>2952</v>
      </c>
      <c r="BA183" s="179">
        <f t="shared" si="44"/>
        <v>0.52900000000000003</v>
      </c>
      <c r="BC183" s="199">
        <f t="shared" si="45"/>
        <v>7.0509894470680452</v>
      </c>
      <c r="BG183" s="179">
        <f t="shared" si="46"/>
        <v>2956</v>
      </c>
      <c r="BH183" s="179">
        <f t="shared" si="47"/>
        <v>0.72899999999999998</v>
      </c>
      <c r="BJ183" s="199">
        <f t="shared" si="48"/>
        <v>6.9067547786485539</v>
      </c>
      <c r="BN183" s="179">
        <f t="shared" si="49"/>
        <v>2961</v>
      </c>
      <c r="BO183" s="179">
        <f t="shared" si="50"/>
        <v>1.024</v>
      </c>
      <c r="BQ183" s="199">
        <f t="shared" si="51"/>
        <v>6.7381524945959574</v>
      </c>
      <c r="BU183" s="179">
        <f t="shared" si="52"/>
        <v>2967</v>
      </c>
      <c r="BV183" s="179">
        <f t="shared" si="53"/>
        <v>1.444</v>
      </c>
      <c r="BX183" s="199">
        <f t="shared" si="54"/>
        <v>6.5352412710136587</v>
      </c>
      <c r="CB183" s="179">
        <f t="shared" si="55"/>
        <v>2974</v>
      </c>
      <c r="CC183" s="179">
        <f t="shared" si="56"/>
        <v>2.0249999999999999</v>
      </c>
      <c r="CE183" s="199">
        <f t="shared" si="57"/>
        <v>6.280395838960195</v>
      </c>
      <c r="CI183" s="179">
        <f t="shared" si="58"/>
        <v>2981</v>
      </c>
      <c r="CJ183" s="179">
        <f t="shared" si="59"/>
        <v>2.7040000000000002</v>
      </c>
      <c r="CL183" s="199">
        <f t="shared" si="60"/>
        <v>5.9375362050824263</v>
      </c>
      <c r="CP183" s="179">
        <f t="shared" si="61"/>
        <v>2988</v>
      </c>
      <c r="CQ183" s="179">
        <f t="shared" si="62"/>
        <v>3.4809999999999999</v>
      </c>
      <c r="CS183" s="199">
        <f t="shared" si="63"/>
        <v>5.4116460518550396</v>
      </c>
      <c r="CW183" s="179">
        <f t="shared" si="64"/>
        <v>2994</v>
      </c>
      <c r="CX183" s="179">
        <f t="shared" si="65"/>
        <v>4.2249999999999996</v>
      </c>
      <c r="CZ183" s="199">
        <f t="shared" si="66"/>
        <v>4.2341065045972597</v>
      </c>
      <c r="DD183" s="179">
        <f t="shared" si="67"/>
        <v>2977</v>
      </c>
      <c r="DE183" s="179">
        <f t="shared" si="68"/>
        <v>2.3039999999999998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2879</v>
      </c>
      <c r="C184" s="194">
        <f t="shared" si="23"/>
        <v>7.1380730340443472</v>
      </c>
      <c r="D184" s="31">
        <v>20</v>
      </c>
      <c r="E184" s="53"/>
      <c r="F184" s="32"/>
      <c r="G184" s="32"/>
      <c r="H184" s="32"/>
      <c r="I184" s="185">
        <f t="shared" si="24"/>
        <v>2893</v>
      </c>
      <c r="J184" s="186">
        <f t="shared" si="25"/>
        <v>0.48627995831886067</v>
      </c>
      <c r="K184" s="185">
        <f t="shared" si="26"/>
        <v>0.19600000000000001</v>
      </c>
      <c r="M184" s="202">
        <f t="shared" si="27"/>
        <v>7.9651982906121761</v>
      </c>
      <c r="N184" s="11"/>
      <c r="O184" s="11"/>
      <c r="P184" s="11"/>
      <c r="Q184" s="189">
        <f t="shared" si="28"/>
        <v>2851</v>
      </c>
      <c r="R184" s="189">
        <f t="shared" si="29"/>
        <v>0.78400000000000003</v>
      </c>
      <c r="T184" s="202">
        <f t="shared" si="30"/>
        <v>7.5384949994134649</v>
      </c>
      <c r="U184" s="11"/>
      <c r="V184" s="11"/>
      <c r="W184" s="11"/>
      <c r="X184" s="189">
        <f t="shared" si="31"/>
        <v>2872</v>
      </c>
      <c r="Y184" s="189">
        <f t="shared" si="32"/>
        <v>4.9000000000000002E-2</v>
      </c>
      <c r="AA184" s="202">
        <f t="shared" si="33"/>
        <v>7.4524024512236382</v>
      </c>
      <c r="AB184" s="11"/>
      <c r="AC184" s="11"/>
      <c r="AD184" s="11"/>
      <c r="AE184" s="189">
        <f t="shared" si="34"/>
        <v>2876</v>
      </c>
      <c r="AF184" s="189">
        <f t="shared" si="35"/>
        <v>8.9999999999999993E-3</v>
      </c>
      <c r="AH184" s="202">
        <f t="shared" si="36"/>
        <v>7.3581937527330323</v>
      </c>
      <c r="AI184" s="11"/>
      <c r="AJ184" s="11"/>
      <c r="AK184" s="11"/>
      <c r="AL184" s="189">
        <f t="shared" si="37"/>
        <v>2881</v>
      </c>
      <c r="AM184" s="189">
        <f t="shared" si="38"/>
        <v>4.0000000000000001E-3</v>
      </c>
      <c r="AO184" s="202">
        <f t="shared" si="39"/>
        <v>7.2541778464565176</v>
      </c>
      <c r="AP184" s="11"/>
      <c r="AQ184" s="11"/>
      <c r="AR184" s="11"/>
      <c r="AS184" s="189">
        <f t="shared" si="40"/>
        <v>2887</v>
      </c>
      <c r="AT184" s="189">
        <f t="shared" si="41"/>
        <v>6.4000000000000001E-2</v>
      </c>
      <c r="AV184" s="202">
        <f t="shared" si="42"/>
        <v>7.1380730340443472</v>
      </c>
      <c r="AW184" s="11"/>
      <c r="AX184" s="11"/>
      <c r="AY184" s="11"/>
      <c r="AZ184" s="189">
        <f t="shared" si="43"/>
        <v>2893</v>
      </c>
      <c r="BA184" s="189">
        <f t="shared" si="44"/>
        <v>0.19600000000000001</v>
      </c>
      <c r="BC184" s="202">
        <f t="shared" si="45"/>
        <v>7.0066952268370404</v>
      </c>
      <c r="BD184" s="11"/>
      <c r="BE184" s="11"/>
      <c r="BF184" s="11"/>
      <c r="BG184" s="189">
        <f t="shared" si="46"/>
        <v>2899</v>
      </c>
      <c r="BH184" s="189">
        <f t="shared" si="47"/>
        <v>0.4</v>
      </c>
      <c r="BJ184" s="202">
        <f t="shared" si="48"/>
        <v>6.8554087986099281</v>
      </c>
      <c r="BK184" s="11"/>
      <c r="BL184" s="11"/>
      <c r="BM184" s="11"/>
      <c r="BN184" s="189">
        <f t="shared" si="49"/>
        <v>2907</v>
      </c>
      <c r="BO184" s="189">
        <f t="shared" si="50"/>
        <v>0.78400000000000003</v>
      </c>
      <c r="BQ184" s="202">
        <f t="shared" si="51"/>
        <v>6.6770834612471361</v>
      </c>
      <c r="BR184" s="11"/>
      <c r="BS184" s="11"/>
      <c r="BT184" s="11"/>
      <c r="BU184" s="189">
        <f t="shared" si="52"/>
        <v>2916</v>
      </c>
      <c r="BV184" s="189">
        <f t="shared" si="53"/>
        <v>1.369</v>
      </c>
      <c r="BX184" s="202">
        <f t="shared" si="54"/>
        <v>6.4599044543775346</v>
      </c>
      <c r="BY184" s="11"/>
      <c r="BZ184" s="11"/>
      <c r="CA184" s="11"/>
      <c r="CB184" s="189">
        <f t="shared" si="55"/>
        <v>2926</v>
      </c>
      <c r="CC184" s="189">
        <f t="shared" si="56"/>
        <v>2.2090000000000001</v>
      </c>
      <c r="CE184" s="202">
        <f t="shared" si="57"/>
        <v>6.1820849067166321</v>
      </c>
      <c r="CF184" s="11"/>
      <c r="CG184" s="11"/>
      <c r="CH184" s="11"/>
      <c r="CI184" s="189">
        <f t="shared" si="58"/>
        <v>2937</v>
      </c>
      <c r="CJ184" s="189">
        <f t="shared" si="59"/>
        <v>3.3639999999999999</v>
      </c>
      <c r="CL184" s="202">
        <f t="shared" si="60"/>
        <v>5.7960577507653719</v>
      </c>
      <c r="CM184" s="11"/>
      <c r="CN184" s="11"/>
      <c r="CO184" s="11"/>
      <c r="CP184" s="189">
        <f t="shared" si="61"/>
        <v>2949</v>
      </c>
      <c r="CQ184" s="189">
        <f t="shared" si="62"/>
        <v>4.9000000000000004</v>
      </c>
      <c r="CS184" s="202">
        <f t="shared" si="63"/>
        <v>5.1590552992145291</v>
      </c>
      <c r="CT184" s="11"/>
      <c r="CU184" s="11"/>
      <c r="CV184" s="11"/>
      <c r="CW184" s="189">
        <f t="shared" si="64"/>
        <v>2962</v>
      </c>
      <c r="CX184" s="189">
        <f t="shared" si="65"/>
        <v>6.8890000000000002</v>
      </c>
      <c r="CZ184" s="202">
        <f t="shared" si="66"/>
        <v>2.9444389791664403</v>
      </c>
      <c r="DA184" s="11"/>
      <c r="DB184" s="11"/>
      <c r="DC184" s="11"/>
      <c r="DD184" s="189">
        <f t="shared" si="67"/>
        <v>2958</v>
      </c>
      <c r="DE184" s="189">
        <f t="shared" si="68"/>
        <v>6.2409999999999997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2836</v>
      </c>
      <c r="C185" s="54"/>
      <c r="D185" s="22">
        <v>21</v>
      </c>
      <c r="E185" s="55"/>
      <c r="F185" s="33"/>
      <c r="G185" s="27"/>
      <c r="H185" s="27"/>
      <c r="I185" s="179">
        <f t="shared" si="24"/>
        <v>2836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2782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2782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2731</v>
      </c>
      <c r="C187" s="54"/>
      <c r="D187" s="22">
        <v>23</v>
      </c>
      <c r="E187" s="200">
        <f>O168</f>
        <v>0</v>
      </c>
      <c r="F187" s="203">
        <f>O175</f>
        <v>0.99195117160910362</v>
      </c>
      <c r="G187" s="359">
        <f>O176</f>
        <v>45.442000000000007</v>
      </c>
      <c r="H187" s="360"/>
      <c r="I187" s="179">
        <f t="shared" si="24"/>
        <v>2731</v>
      </c>
      <c r="J187" s="187"/>
      <c r="K187" s="187"/>
      <c r="M187" s="200" t="s">
        <v>72</v>
      </c>
      <c r="N187" s="200">
        <f>MIN(B165:B184)</f>
        <v>2879</v>
      </c>
      <c r="T187" s="200" t="s">
        <v>72</v>
      </c>
      <c r="U187" s="200">
        <f>N187</f>
        <v>2879</v>
      </c>
      <c r="AA187" s="200" t="s">
        <v>72</v>
      </c>
      <c r="AB187" s="200">
        <f>U187</f>
        <v>2879</v>
      </c>
      <c r="AH187" s="200" t="s">
        <v>72</v>
      </c>
      <c r="AI187" s="200">
        <f>AB187</f>
        <v>2879</v>
      </c>
      <c r="AO187" s="200" t="s">
        <v>72</v>
      </c>
      <c r="AP187" s="200">
        <f>AI187</f>
        <v>2879</v>
      </c>
      <c r="AV187" s="200" t="s">
        <v>72</v>
      </c>
      <c r="AW187" s="200">
        <f>AP187</f>
        <v>2879</v>
      </c>
      <c r="BC187" s="200" t="s">
        <v>72</v>
      </c>
      <c r="BD187" s="200">
        <f>AW187</f>
        <v>2879</v>
      </c>
      <c r="BJ187" s="200" t="s">
        <v>72</v>
      </c>
      <c r="BK187" s="200">
        <f>BD187</f>
        <v>2879</v>
      </c>
      <c r="BQ187" s="200" t="s">
        <v>72</v>
      </c>
      <c r="BR187" s="200">
        <f>BK187</f>
        <v>2879</v>
      </c>
      <c r="BX187" s="200" t="s">
        <v>72</v>
      </c>
      <c r="BY187" s="200">
        <f>BR187</f>
        <v>2879</v>
      </c>
      <c r="CE187" s="200" t="s">
        <v>72</v>
      </c>
      <c r="CF187" s="200">
        <f>BY187</f>
        <v>2879</v>
      </c>
      <c r="CL187" s="200" t="s">
        <v>72</v>
      </c>
      <c r="CM187" s="200">
        <f>CF187</f>
        <v>2879</v>
      </c>
      <c r="CS187" s="200" t="s">
        <v>72</v>
      </c>
      <c r="CT187" s="200">
        <f>CM187</f>
        <v>2879</v>
      </c>
      <c r="CZ187" s="200" t="s">
        <v>72</v>
      </c>
      <c r="DA187" s="200">
        <f>CT187</f>
        <v>2879</v>
      </c>
    </row>
    <row r="188" spans="1:109" ht="15" customHeight="1">
      <c r="A188" s="21">
        <f t="shared" si="69"/>
        <v>2017</v>
      </c>
      <c r="B188" s="176">
        <f t="shared" si="70"/>
        <v>2681</v>
      </c>
      <c r="C188" s="54"/>
      <c r="D188" s="22">
        <v>24</v>
      </c>
      <c r="E188" s="200">
        <f>V168</f>
        <v>1000</v>
      </c>
      <c r="F188" s="203">
        <f>V175</f>
        <v>0.99409103041656233</v>
      </c>
      <c r="G188" s="359">
        <f>V176</f>
        <v>33.241</v>
      </c>
      <c r="H188" s="360"/>
      <c r="I188" s="179">
        <f t="shared" si="24"/>
        <v>2681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2634</v>
      </c>
      <c r="C189" s="54"/>
      <c r="D189" s="22">
        <v>25</v>
      </c>
      <c r="E189" s="200">
        <f>AC168</f>
        <v>1155</v>
      </c>
      <c r="F189" s="203">
        <f>AC175</f>
        <v>0.99447045582433446</v>
      </c>
      <c r="G189" s="359">
        <f>AC176</f>
        <v>31.069999999999997</v>
      </c>
      <c r="H189" s="360"/>
      <c r="I189" s="179">
        <f t="shared" si="24"/>
        <v>2634</v>
      </c>
      <c r="J189" s="187"/>
      <c r="K189" s="187"/>
      <c r="M189" s="200" t="s">
        <v>50</v>
      </c>
      <c r="N189" s="200">
        <v>155</v>
      </c>
      <c r="T189" s="200" t="s">
        <v>50</v>
      </c>
      <c r="U189" s="200">
        <f>N189</f>
        <v>155</v>
      </c>
      <c r="AA189" s="200" t="s">
        <v>50</v>
      </c>
      <c r="AB189" s="200">
        <f>U189</f>
        <v>155</v>
      </c>
      <c r="AH189" s="200" t="s">
        <v>50</v>
      </c>
      <c r="AI189" s="200">
        <f>AB189</f>
        <v>155</v>
      </c>
      <c r="AO189" s="200" t="s">
        <v>50</v>
      </c>
      <c r="AP189" s="200">
        <f>AI189</f>
        <v>155</v>
      </c>
      <c r="AV189" s="200" t="s">
        <v>50</v>
      </c>
      <c r="AW189" s="200">
        <f>AP189</f>
        <v>155</v>
      </c>
      <c r="BC189" s="200" t="s">
        <v>50</v>
      </c>
      <c r="BD189" s="200">
        <f>AW189</f>
        <v>155</v>
      </c>
      <c r="BJ189" s="200" t="s">
        <v>50</v>
      </c>
      <c r="BK189" s="200">
        <f>BD189</f>
        <v>155</v>
      </c>
      <c r="BQ189" s="200" t="s">
        <v>50</v>
      </c>
      <c r="BR189" s="200">
        <f>BK189</f>
        <v>155</v>
      </c>
      <c r="BX189" s="200" t="s">
        <v>50</v>
      </c>
      <c r="BY189" s="200">
        <f>BR189</f>
        <v>155</v>
      </c>
      <c r="CE189" s="200" t="s">
        <v>50</v>
      </c>
      <c r="CF189" s="200">
        <f>BY189</f>
        <v>155</v>
      </c>
      <c r="CL189" s="200" t="s">
        <v>50</v>
      </c>
      <c r="CM189" s="200">
        <f>CF189</f>
        <v>155</v>
      </c>
      <c r="CS189" s="200" t="s">
        <v>50</v>
      </c>
      <c r="CT189" s="200">
        <f>CM189</f>
        <v>155</v>
      </c>
      <c r="CZ189" s="200" t="s">
        <v>50</v>
      </c>
      <c r="DA189" s="200">
        <f>CT189</f>
        <v>155</v>
      </c>
    </row>
    <row r="190" spans="1:109" ht="15" customHeight="1">
      <c r="A190" s="21">
        <f t="shared" si="69"/>
        <v>2019</v>
      </c>
      <c r="B190" s="176">
        <f t="shared" si="70"/>
        <v>2589</v>
      </c>
      <c r="C190" s="54"/>
      <c r="D190" s="22">
        <v>26</v>
      </c>
      <c r="E190" s="200">
        <f>AJ168</f>
        <v>1310</v>
      </c>
      <c r="F190" s="203">
        <f>AJ175</f>
        <v>0.99470175164439978</v>
      </c>
      <c r="G190" s="359">
        <f>AJ176</f>
        <v>29.667000000000002</v>
      </c>
      <c r="H190" s="360"/>
      <c r="I190" s="179">
        <f t="shared" si="24"/>
        <v>2589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2546</v>
      </c>
      <c r="C191" s="54"/>
      <c r="D191" s="22">
        <v>27</v>
      </c>
      <c r="E191" s="200">
        <f>AQ168</f>
        <v>1465</v>
      </c>
      <c r="F191" s="203">
        <f>AQ175</f>
        <v>0.99503355537514659</v>
      </c>
      <c r="G191" s="359">
        <f>AQ176</f>
        <v>27.731999999999999</v>
      </c>
      <c r="H191" s="360"/>
      <c r="I191" s="179">
        <f t="shared" si="24"/>
        <v>2546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2505</v>
      </c>
      <c r="C192" s="54"/>
      <c r="D192" s="22">
        <v>28</v>
      </c>
      <c r="E192" s="200">
        <f>AX168</f>
        <v>1620</v>
      </c>
      <c r="F192" s="203">
        <f>AX175</f>
        <v>0.99516942975042544</v>
      </c>
      <c r="G192" s="359">
        <f>AX176</f>
        <v>26.922000000000001</v>
      </c>
      <c r="H192" s="360"/>
      <c r="I192" s="179">
        <f t="shared" si="24"/>
        <v>2505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2466</v>
      </c>
      <c r="C193" s="54"/>
      <c r="D193" s="22">
        <v>29</v>
      </c>
      <c r="E193" s="200">
        <f>BE168</f>
        <v>1775</v>
      </c>
      <c r="F193" s="203">
        <f>BE175</f>
        <v>0.99513414066230921</v>
      </c>
      <c r="G193" s="359">
        <f>BE176</f>
        <v>27.212</v>
      </c>
      <c r="H193" s="360"/>
      <c r="I193" s="179">
        <f t="shared" si="24"/>
        <v>2466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2428</v>
      </c>
      <c r="C194" s="54"/>
      <c r="D194" s="22">
        <v>30</v>
      </c>
      <c r="E194" s="200">
        <f>BL168</f>
        <v>1930</v>
      </c>
      <c r="F194" s="203">
        <f>BL175</f>
        <v>0.99491322868946663</v>
      </c>
      <c r="G194" s="359">
        <f>BL176</f>
        <v>28.863</v>
      </c>
      <c r="H194" s="360"/>
      <c r="I194" s="179">
        <f t="shared" si="24"/>
        <v>2428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2393</v>
      </c>
      <c r="C195" s="54"/>
      <c r="D195" s="22">
        <v>31</v>
      </c>
      <c r="E195" s="200">
        <f>BS168</f>
        <v>2085</v>
      </c>
      <c r="F195" s="203">
        <f>BS175</f>
        <v>0.99419445677260521</v>
      </c>
      <c r="G195" s="359">
        <f>BS176</f>
        <v>34.205000000000005</v>
      </c>
      <c r="H195" s="360"/>
      <c r="I195" s="179">
        <f t="shared" si="24"/>
        <v>2393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2358</v>
      </c>
      <c r="C196" s="54"/>
      <c r="D196" s="22">
        <v>32</v>
      </c>
      <c r="E196" s="200">
        <f>BZ168</f>
        <v>2240</v>
      </c>
      <c r="F196" s="203">
        <f>BZ175</f>
        <v>0.99267794025100931</v>
      </c>
      <c r="G196" s="359">
        <f>BZ176</f>
        <v>46.183</v>
      </c>
      <c r="H196" s="360"/>
      <c r="I196" s="179">
        <f t="shared" si="24"/>
        <v>2358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2326</v>
      </c>
      <c r="C197" s="54"/>
      <c r="D197" s="22">
        <v>33</v>
      </c>
      <c r="E197" s="200">
        <f>CG168</f>
        <v>2395</v>
      </c>
      <c r="F197" s="203">
        <f>CG175</f>
        <v>0.98969459551404115</v>
      </c>
      <c r="G197" s="359">
        <f>CG176</f>
        <v>72.493000000000009</v>
      </c>
      <c r="H197" s="360"/>
      <c r="I197" s="179">
        <f t="shared" si="24"/>
        <v>2326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2294</v>
      </c>
      <c r="C198" s="54"/>
      <c r="D198" s="22">
        <v>34</v>
      </c>
      <c r="E198" s="200">
        <f>CN168</f>
        <v>2550</v>
      </c>
      <c r="F198" s="203">
        <f>CN175</f>
        <v>0.9835783040710977</v>
      </c>
      <c r="G198" s="359">
        <f>CN176</f>
        <v>136.761</v>
      </c>
      <c r="H198" s="360"/>
      <c r="I198" s="179">
        <f t="shared" si="24"/>
        <v>2294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2264</v>
      </c>
      <c r="C199" s="54"/>
      <c r="D199" s="22">
        <v>35</v>
      </c>
      <c r="E199" s="200">
        <f>CU168</f>
        <v>2705</v>
      </c>
      <c r="F199" s="203">
        <f>CU175</f>
        <v>0.96943391629630837</v>
      </c>
      <c r="G199" s="359">
        <f>CU176</f>
        <v>335.9380000000001</v>
      </c>
      <c r="H199" s="360"/>
      <c r="I199" s="179">
        <f t="shared" si="24"/>
        <v>2264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2236</v>
      </c>
      <c r="C200" s="54"/>
      <c r="D200" s="22">
        <v>36</v>
      </c>
      <c r="E200" s="200">
        <f>DB168</f>
        <v>2860</v>
      </c>
      <c r="F200" s="203">
        <f>DB175</f>
        <v>0.91400420587156284</v>
      </c>
      <c r="G200" s="359">
        <f>DB176</f>
        <v>2128.489</v>
      </c>
      <c r="H200" s="360"/>
      <c r="I200" s="179">
        <f t="shared" si="24"/>
        <v>2236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2208</v>
      </c>
      <c r="C201" s="54"/>
      <c r="D201" s="22">
        <v>37</v>
      </c>
      <c r="E201" s="55"/>
      <c r="F201" s="275"/>
      <c r="G201" s="27"/>
      <c r="H201" s="27"/>
      <c r="I201" s="179">
        <f t="shared" si="24"/>
        <v>2208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2182</v>
      </c>
      <c r="C202" s="54"/>
      <c r="D202" s="22">
        <v>38</v>
      </c>
      <c r="E202" s="55"/>
      <c r="F202" s="33"/>
      <c r="G202" s="27"/>
      <c r="H202" s="27"/>
      <c r="I202" s="179">
        <f t="shared" si="24"/>
        <v>2182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2157</v>
      </c>
      <c r="C203" s="54"/>
      <c r="D203" s="22">
        <v>39</v>
      </c>
      <c r="E203" s="55"/>
      <c r="F203" s="33"/>
      <c r="G203" s="27"/>
      <c r="H203" s="27"/>
      <c r="I203" s="179">
        <f t="shared" si="24"/>
        <v>2157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2134</v>
      </c>
      <c r="C204" s="54"/>
      <c r="D204" s="22">
        <v>40</v>
      </c>
      <c r="E204" s="55"/>
      <c r="F204" s="33"/>
      <c r="G204" s="27"/>
      <c r="H204" s="27"/>
      <c r="I204" s="179">
        <f t="shared" si="24"/>
        <v>2134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2111</v>
      </c>
      <c r="C205" s="195"/>
      <c r="D205" s="35">
        <v>41</v>
      </c>
      <c r="E205" s="56"/>
      <c r="F205" s="36"/>
      <c r="G205" s="11"/>
      <c r="H205" s="11"/>
      <c r="I205" s="189">
        <f t="shared" si="24"/>
        <v>2111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2089</v>
      </c>
      <c r="C206" s="195"/>
      <c r="D206" s="35">
        <v>42</v>
      </c>
      <c r="E206" s="56"/>
      <c r="F206" s="36"/>
      <c r="G206" s="11"/>
      <c r="H206" s="11"/>
      <c r="I206" s="189">
        <f t="shared" si="24"/>
        <v>2089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0.88419984533852558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0.88419984533852558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0.86520178384916691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0.86073189149369456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0.8555859239578042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0.84942462128735352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0.84226333999435588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0.83386357744834438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0.82325226118568939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0.81012153425866629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0.7930546819497043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0.77030000381408981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0.73763569626826375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0.68602449324364012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0.56482670605751994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4637</v>
      </c>
      <c r="C210" s="69">
        <f t="shared" ref="C210:C229" si="73">LN(B210-$G$213)</f>
        <v>8.4418228843914616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5189</v>
      </c>
      <c r="J210" s="180">
        <f t="shared" ref="J210:J229" si="76">ABS(B210-I210)/B210*100</f>
        <v>11.904248436489109</v>
      </c>
      <c r="K210" s="179">
        <f t="shared" ref="K210:K229" si="77">(B210-I210)^2/1000</f>
        <v>304.70400000000001</v>
      </c>
      <c r="M210" s="70">
        <f t="shared" ref="M210:M229" si="78">LN($B210-O$213)</f>
        <v>8.4418228843914616</v>
      </c>
      <c r="N210" s="40" t="s">
        <v>43</v>
      </c>
      <c r="Q210" s="187">
        <f t="shared" ref="Q210:Q229" si="79">ROUND(O$213+O$216*$D210^O$214,$G$1)</f>
        <v>5189</v>
      </c>
      <c r="R210" s="179">
        <f t="shared" ref="R210:R229" si="80">($B210-Q210)^2/1000</f>
        <v>304.70400000000001</v>
      </c>
      <c r="T210" s="70">
        <f t="shared" ref="T210:T229" si="81">LN($B210-V$213)</f>
        <v>8.1989144449869897</v>
      </c>
      <c r="U210" s="40" t="s">
        <v>43</v>
      </c>
      <c r="X210" s="187">
        <f t="shared" ref="X210:X229" si="82">ROUND(V$213+V$216*$D210^V$214,$G$1)</f>
        <v>5273</v>
      </c>
      <c r="Y210" s="179">
        <f t="shared" ref="Y210:Y229" si="83">($B210-X210)^2/1000</f>
        <v>404.49599999999998</v>
      </c>
      <c r="AA210" s="70">
        <f t="shared" ref="AA210:AA229" si="84">LN($B210-AC$213)</f>
        <v>8.1553621203281352</v>
      </c>
      <c r="AB210" s="40" t="s">
        <v>43</v>
      </c>
      <c r="AE210" s="187">
        <f t="shared" ref="AE210:AE229" si="85">ROUND(AC$213+AC$216*$D210^AC$214,$G$1)</f>
        <v>5293</v>
      </c>
      <c r="AF210" s="179">
        <f t="shared" ref="AF210:AF229" si="86">($B210-AE210)^2/1000</f>
        <v>430.33600000000001</v>
      </c>
      <c r="AH210" s="70">
        <f t="shared" ref="AH210:AH229" si="87">LN($B210-AJ$213)</f>
        <v>8.1098262760184774</v>
      </c>
      <c r="AI210" s="40" t="s">
        <v>43</v>
      </c>
      <c r="AL210" s="187">
        <f t="shared" ref="AL210:AL229" si="88">ROUND(AJ$213+AJ$216*$D210^AJ$214,$G$1)</f>
        <v>5317</v>
      </c>
      <c r="AM210" s="179">
        <f t="shared" ref="AM210:AM229" si="89">($B210-AL210)^2/1000</f>
        <v>462.4</v>
      </c>
      <c r="AO210" s="70">
        <f t="shared" ref="AO210:AO229" si="90">LN($B210-AQ$213)</f>
        <v>8.0621175827547393</v>
      </c>
      <c r="AP210" s="40" t="s">
        <v>43</v>
      </c>
      <c r="AS210" s="187">
        <f t="shared" ref="AS210:AS229" si="91">ROUND(AQ$213+AQ$216*$D210^AQ$214,$G$1)</f>
        <v>5346</v>
      </c>
      <c r="AT210" s="179">
        <f t="shared" ref="AT210:AT229" si="92">($B210-AS210)^2/1000</f>
        <v>502.68099999999998</v>
      </c>
      <c r="AV210" s="70">
        <f t="shared" ref="AV210:AV229" si="93">LN($B210-AX$213)</f>
        <v>8.0120182391590617</v>
      </c>
      <c r="AW210" s="40" t="s">
        <v>43</v>
      </c>
      <c r="AZ210" s="187">
        <f t="shared" ref="AZ210:AZ229" si="94">ROUND(AX$213+AX$216*$D210^AX$214,$G$1)</f>
        <v>5380</v>
      </c>
      <c r="BA210" s="179">
        <f t="shared" ref="BA210:BA229" si="95">($B210-AZ210)^2/1000</f>
        <v>552.04899999999998</v>
      </c>
      <c r="BC210" s="70">
        <f t="shared" ref="BC210:BC229" si="96">LN($B210-BE$213)</f>
        <v>7.959275960116396</v>
      </c>
      <c r="BD210" s="40" t="s">
        <v>43</v>
      </c>
      <c r="BG210" s="187">
        <f t="shared" ref="BG210:BG229" si="97">ROUND(BE$213+BE$216*$D210^BE$214,$G$1)</f>
        <v>5421</v>
      </c>
      <c r="BH210" s="179">
        <f t="shared" ref="BH210:BH229" si="98">($B210-BG210)^2/1000</f>
        <v>614.65599999999995</v>
      </c>
      <c r="BJ210" s="70">
        <f t="shared" ref="BJ210:BJ229" si="99">LN($B210-BL$213)</f>
        <v>7.9035962896143008</v>
      </c>
      <c r="BK210" s="40" t="s">
        <v>43</v>
      </c>
      <c r="BN210" s="187">
        <f t="shared" ref="BN210:BN229" si="100">ROUND(BL$213+BL$216*$D210^BL$214,$G$1)</f>
        <v>5474</v>
      </c>
      <c r="BO210" s="179">
        <f t="shared" ref="BO210:BO229" si="101">($B210-BN210)^2/1000</f>
        <v>700.56899999999996</v>
      </c>
      <c r="BQ210" s="70">
        <f t="shared" ref="BQ210:BQ229" si="102">LN($B210-BS$213)</f>
        <v>7.8446326444646806</v>
      </c>
      <c r="BR210" s="40" t="s">
        <v>43</v>
      </c>
      <c r="BU210" s="187">
        <f t="shared" ref="BU210:BU229" si="103">ROUND(BS$213+BS$216*$D210^BS$214,$G$1)</f>
        <v>5542</v>
      </c>
      <c r="BV210" s="179">
        <f t="shared" ref="BV210:BV229" si="104">($B210-BU210)^2/1000</f>
        <v>819.02499999999998</v>
      </c>
      <c r="BX210" s="70">
        <f t="shared" ref="BX210:BX229" si="105">LN($B210-BZ$213)</f>
        <v>7.7819732344343846</v>
      </c>
      <c r="BY210" s="40" t="s">
        <v>43</v>
      </c>
      <c r="CB210" s="187">
        <f t="shared" ref="CB210:CB229" si="106">ROUND(BZ$213+BZ$216*$D210^BZ$214,$G$1)</f>
        <v>5635</v>
      </c>
      <c r="CC210" s="179">
        <f t="shared" ref="CC210:CC229" si="107">($B210-CB210)^2/1000</f>
        <v>996.00400000000002</v>
      </c>
      <c r="CE210" s="70">
        <f t="shared" ref="CE210:CE229" si="108">LN($B210-CG$213)</f>
        <v>7.7151236036321054</v>
      </c>
      <c r="CF210" s="40" t="s">
        <v>43</v>
      </c>
      <c r="CI210" s="187">
        <f t="shared" ref="CI210:CI229" si="109">ROUND(CG$213+CG$216*$D210^CG$214,$G$1)</f>
        <v>5769</v>
      </c>
      <c r="CJ210" s="179">
        <f t="shared" ref="CJ210:CJ229" si="110">($B210-CI210)^2/1000</f>
        <v>1281.424</v>
      </c>
      <c r="CL210" s="70">
        <f t="shared" ref="CL210:CL229" si="111">LN($B210-CN$213)</f>
        <v>7.6434829070772006</v>
      </c>
      <c r="CM210" s="40" t="s">
        <v>43</v>
      </c>
      <c r="CP210" s="187">
        <f t="shared" ref="CP210:CP229" si="112">ROUND(CN$213+CN$216*$D210^CN$214,$G$1)</f>
        <v>5982</v>
      </c>
      <c r="CQ210" s="179">
        <f t="shared" ref="CQ210:CQ229" si="113">($B210-CP210)^2/1000</f>
        <v>1809.0250000000001</v>
      </c>
      <c r="CS210" s="70">
        <f t="shared" ref="CS210:CS229" si="114">LN($B210-CU$213)</f>
        <v>7.566311014772463</v>
      </c>
      <c r="CT210" s="40" t="s">
        <v>43</v>
      </c>
      <c r="CW210" s="187">
        <f t="shared" ref="CW210:CW229" si="115">ROUND(CU$213+CU$216*$D210^CU$214,$G$1)</f>
        <v>6390</v>
      </c>
      <c r="CX210" s="179">
        <f t="shared" ref="CX210:CX229" si="116">($B210-CW210)^2/1000</f>
        <v>3073.009</v>
      </c>
      <c r="CZ210" s="70">
        <f t="shared" ref="CZ210:CZ229" si="117">LN($B210-DB$213)</f>
        <v>7.482681828154651</v>
      </c>
      <c r="DA210" s="40" t="s">
        <v>43</v>
      </c>
      <c r="DD210" s="187">
        <f t="shared" ref="DD210:DD229" si="118">ROUND(DB$213+DB$216*$D210^DB$214,$G$1)</f>
        <v>7961</v>
      </c>
      <c r="DE210" s="179">
        <f t="shared" ref="DE210:DE229" si="119">($B210-DD210)^2/1000</f>
        <v>11048.976000000001</v>
      </c>
    </row>
    <row r="211" spans="1:109" ht="15" customHeight="1">
      <c r="A211" s="21">
        <f t="shared" si="72"/>
        <v>1995</v>
      </c>
      <c r="B211" s="176">
        <f t="shared" si="72"/>
        <v>4533</v>
      </c>
      <c r="C211" s="69">
        <f t="shared" si="73"/>
        <v>8.4191392509408498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4607</v>
      </c>
      <c r="J211" s="180">
        <f t="shared" si="76"/>
        <v>1.6324729759541141</v>
      </c>
      <c r="K211" s="179">
        <f t="shared" si="77"/>
        <v>5.476</v>
      </c>
      <c r="M211" s="70">
        <f t="shared" si="78"/>
        <v>8.4191392509408498</v>
      </c>
      <c r="N211" s="40" t="s">
        <v>44</v>
      </c>
      <c r="O211" s="72"/>
      <c r="P211" s="23"/>
      <c r="Q211" s="187">
        <f t="shared" si="79"/>
        <v>4607</v>
      </c>
      <c r="R211" s="179">
        <f t="shared" si="80"/>
        <v>5.476</v>
      </c>
      <c r="T211" s="70">
        <f t="shared" si="81"/>
        <v>8.1699026473591445</v>
      </c>
      <c r="U211" s="40" t="s">
        <v>44</v>
      </c>
      <c r="V211" s="72"/>
      <c r="W211" s="23"/>
      <c r="X211" s="187">
        <f t="shared" si="82"/>
        <v>4629</v>
      </c>
      <c r="Y211" s="179">
        <f t="shared" si="83"/>
        <v>9.2159999999999993</v>
      </c>
      <c r="AA211" s="70">
        <f t="shared" si="84"/>
        <v>8.1250390973677451</v>
      </c>
      <c r="AB211" s="40" t="s">
        <v>44</v>
      </c>
      <c r="AC211" s="72"/>
      <c r="AD211" s="23"/>
      <c r="AE211" s="187">
        <f t="shared" si="85"/>
        <v>4634</v>
      </c>
      <c r="AF211" s="179">
        <f t="shared" si="86"/>
        <v>10.201000000000001</v>
      </c>
      <c r="AH211" s="70">
        <f t="shared" si="87"/>
        <v>8.0780678818154374</v>
      </c>
      <c r="AI211" s="40" t="s">
        <v>44</v>
      </c>
      <c r="AJ211" s="72"/>
      <c r="AK211" s="23"/>
      <c r="AL211" s="187">
        <f t="shared" si="88"/>
        <v>4640</v>
      </c>
      <c r="AM211" s="179">
        <f t="shared" si="89"/>
        <v>11.449</v>
      </c>
      <c r="AO211" s="70">
        <f t="shared" si="90"/>
        <v>8.0287811624871477</v>
      </c>
      <c r="AP211" s="40" t="s">
        <v>44</v>
      </c>
      <c r="AQ211" s="72"/>
      <c r="AR211" s="23"/>
      <c r="AS211" s="187">
        <f t="shared" si="91"/>
        <v>4648</v>
      </c>
      <c r="AT211" s="179">
        <f t="shared" si="92"/>
        <v>13.225</v>
      </c>
      <c r="AV211" s="70">
        <f t="shared" si="93"/>
        <v>7.9769387569594343</v>
      </c>
      <c r="AW211" s="40" t="s">
        <v>44</v>
      </c>
      <c r="AX211" s="72"/>
      <c r="AY211" s="23"/>
      <c r="AZ211" s="187">
        <f t="shared" si="94"/>
        <v>4657</v>
      </c>
      <c r="BA211" s="179">
        <f t="shared" si="95"/>
        <v>15.375999999999999</v>
      </c>
      <c r="BC211" s="70">
        <f t="shared" si="96"/>
        <v>7.9222610583532473</v>
      </c>
      <c r="BD211" s="40" t="s">
        <v>44</v>
      </c>
      <c r="BE211" s="72"/>
      <c r="BF211" s="23"/>
      <c r="BG211" s="187">
        <f t="shared" si="97"/>
        <v>4668</v>
      </c>
      <c r="BH211" s="179">
        <f t="shared" si="98"/>
        <v>18.225000000000001</v>
      </c>
      <c r="BJ211" s="70">
        <f t="shared" si="99"/>
        <v>7.8644199049945653</v>
      </c>
      <c r="BK211" s="40" t="s">
        <v>44</v>
      </c>
      <c r="BL211" s="72"/>
      <c r="BM211" s="23"/>
      <c r="BN211" s="187">
        <f t="shared" si="100"/>
        <v>4681</v>
      </c>
      <c r="BO211" s="179">
        <f t="shared" si="101"/>
        <v>21.904</v>
      </c>
      <c r="BQ211" s="70">
        <f t="shared" si="102"/>
        <v>7.8030266436322169</v>
      </c>
      <c r="BR211" s="40" t="s">
        <v>44</v>
      </c>
      <c r="BS211" s="72"/>
      <c r="BT211" s="23"/>
      <c r="BU211" s="187">
        <f t="shared" si="103"/>
        <v>4699</v>
      </c>
      <c r="BV211" s="179">
        <f t="shared" si="104"/>
        <v>27.556000000000001</v>
      </c>
      <c r="BX211" s="70">
        <f t="shared" si="105"/>
        <v>7.7376162828579043</v>
      </c>
      <c r="BY211" s="40" t="s">
        <v>44</v>
      </c>
      <c r="BZ211" s="72"/>
      <c r="CA211" s="23"/>
      <c r="CB211" s="187">
        <f t="shared" si="106"/>
        <v>4723</v>
      </c>
      <c r="CC211" s="179">
        <f t="shared" si="107"/>
        <v>36.1</v>
      </c>
      <c r="CE211" s="70">
        <f t="shared" si="108"/>
        <v>7.6676260915849905</v>
      </c>
      <c r="CF211" s="40" t="s">
        <v>44</v>
      </c>
      <c r="CG211" s="72"/>
      <c r="CH211" s="23"/>
      <c r="CI211" s="187">
        <f t="shared" si="109"/>
        <v>4757</v>
      </c>
      <c r="CJ211" s="179">
        <f t="shared" si="110"/>
        <v>50.176000000000002</v>
      </c>
      <c r="CL211" s="70">
        <f t="shared" si="111"/>
        <v>7.5923661285197959</v>
      </c>
      <c r="CM211" s="40" t="s">
        <v>44</v>
      </c>
      <c r="CN211" s="72"/>
      <c r="CO211" s="23"/>
      <c r="CP211" s="187">
        <f t="shared" si="112"/>
        <v>4811</v>
      </c>
      <c r="CQ211" s="179">
        <f t="shared" si="113"/>
        <v>77.284000000000006</v>
      </c>
      <c r="CS211" s="70">
        <f t="shared" si="114"/>
        <v>7.510977752014095</v>
      </c>
      <c r="CT211" s="40" t="s">
        <v>44</v>
      </c>
      <c r="CU211" s="72"/>
      <c r="CV211" s="23"/>
      <c r="CW211" s="187">
        <f t="shared" si="115"/>
        <v>4913</v>
      </c>
      <c r="CX211" s="179">
        <f t="shared" si="116"/>
        <v>144.4</v>
      </c>
      <c r="CZ211" s="70">
        <f t="shared" si="117"/>
        <v>7.4223737009868236</v>
      </c>
      <c r="DA211" s="40" t="s">
        <v>44</v>
      </c>
      <c r="DB211" s="72"/>
      <c r="DC211" s="23"/>
      <c r="DD211" s="187">
        <f t="shared" si="118"/>
        <v>5283</v>
      </c>
      <c r="DE211" s="179">
        <f t="shared" si="119"/>
        <v>562.5</v>
      </c>
    </row>
    <row r="212" spans="1:109" ht="15" customHeight="1">
      <c r="A212" s="21">
        <f t="shared" si="72"/>
        <v>1996</v>
      </c>
      <c r="B212" s="176">
        <f t="shared" si="72"/>
        <v>4363</v>
      </c>
      <c r="C212" s="69">
        <f t="shared" si="73"/>
        <v>8.3809151731236096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4298</v>
      </c>
      <c r="J212" s="180">
        <f t="shared" si="76"/>
        <v>1.4898005959202383</v>
      </c>
      <c r="K212" s="179">
        <f t="shared" si="77"/>
        <v>4.2249999999999996</v>
      </c>
      <c r="M212" s="70">
        <f t="shared" si="78"/>
        <v>8.3809151731236096</v>
      </c>
      <c r="N212" s="27" t="s">
        <v>45</v>
      </c>
      <c r="Q212" s="187">
        <f t="shared" si="79"/>
        <v>4298</v>
      </c>
      <c r="R212" s="179">
        <f t="shared" si="80"/>
        <v>4.2249999999999996</v>
      </c>
      <c r="T212" s="70">
        <f t="shared" si="81"/>
        <v>8.12058871174027</v>
      </c>
      <c r="U212" s="27" t="s">
        <v>45</v>
      </c>
      <c r="X212" s="187">
        <f t="shared" si="82"/>
        <v>4298</v>
      </c>
      <c r="Y212" s="179">
        <f t="shared" si="83"/>
        <v>4.2249999999999996</v>
      </c>
      <c r="AA212" s="70">
        <f t="shared" si="84"/>
        <v>8.0734029689864055</v>
      </c>
      <c r="AB212" s="27" t="s">
        <v>45</v>
      </c>
      <c r="AE212" s="187">
        <f t="shared" si="85"/>
        <v>4299</v>
      </c>
      <c r="AF212" s="179">
        <f t="shared" si="86"/>
        <v>4.0960000000000001</v>
      </c>
      <c r="AH212" s="70">
        <f t="shared" si="87"/>
        <v>8.0238799927348783</v>
      </c>
      <c r="AI212" s="27" t="s">
        <v>45</v>
      </c>
      <c r="AL212" s="187">
        <f t="shared" si="88"/>
        <v>4299</v>
      </c>
      <c r="AM212" s="179">
        <f t="shared" si="89"/>
        <v>4.0960000000000001</v>
      </c>
      <c r="AO212" s="70">
        <f t="shared" si="90"/>
        <v>7.9717761228806276</v>
      </c>
      <c r="AP212" s="27" t="s">
        <v>45</v>
      </c>
      <c r="AS212" s="187">
        <f t="shared" si="91"/>
        <v>4299</v>
      </c>
      <c r="AT212" s="179">
        <f t="shared" si="92"/>
        <v>4.0960000000000001</v>
      </c>
      <c r="AV212" s="70">
        <f t="shared" si="93"/>
        <v>7.9168074909376029</v>
      </c>
      <c r="AW212" s="27" t="s">
        <v>45</v>
      </c>
      <c r="AZ212" s="187">
        <f t="shared" si="94"/>
        <v>4300</v>
      </c>
      <c r="BA212" s="179">
        <f t="shared" si="95"/>
        <v>3.9689999999999999</v>
      </c>
      <c r="BC212" s="70">
        <f t="shared" si="96"/>
        <v>7.8586406556207908</v>
      </c>
      <c r="BD212" s="27" t="s">
        <v>45</v>
      </c>
      <c r="BG212" s="187">
        <f t="shared" si="97"/>
        <v>4301</v>
      </c>
      <c r="BH212" s="179">
        <f t="shared" si="98"/>
        <v>3.8439999999999999</v>
      </c>
      <c r="BJ212" s="70">
        <f t="shared" si="99"/>
        <v>7.7968803427835223</v>
      </c>
      <c r="BK212" s="27" t="s">
        <v>45</v>
      </c>
      <c r="BN212" s="187">
        <f t="shared" si="100"/>
        <v>4302</v>
      </c>
      <c r="BO212" s="179">
        <f t="shared" si="101"/>
        <v>3.7210000000000001</v>
      </c>
      <c r="BQ212" s="70">
        <f t="shared" si="102"/>
        <v>7.7310531440071273</v>
      </c>
      <c r="BR212" s="27" t="s">
        <v>45</v>
      </c>
      <c r="BU212" s="187">
        <f t="shared" si="103"/>
        <v>4304</v>
      </c>
      <c r="BV212" s="179">
        <f t="shared" si="104"/>
        <v>3.4809999999999999</v>
      </c>
      <c r="BX212" s="70">
        <f t="shared" si="105"/>
        <v>7.6605854617032563</v>
      </c>
      <c r="BY212" s="27" t="s">
        <v>45</v>
      </c>
      <c r="CB212" s="187">
        <f t="shared" si="106"/>
        <v>4308</v>
      </c>
      <c r="CC212" s="179">
        <f t="shared" si="107"/>
        <v>3.0249999999999999</v>
      </c>
      <c r="CE212" s="70">
        <f t="shared" si="108"/>
        <v>7.5847730776121987</v>
      </c>
      <c r="CF212" s="27" t="s">
        <v>45</v>
      </c>
      <c r="CI212" s="187">
        <f t="shared" si="109"/>
        <v>4313</v>
      </c>
      <c r="CJ212" s="179">
        <f t="shared" si="110"/>
        <v>2.5</v>
      </c>
      <c r="CL212" s="70">
        <f t="shared" si="111"/>
        <v>7.5027382107548508</v>
      </c>
      <c r="CM212" s="27" t="s">
        <v>45</v>
      </c>
      <c r="CP212" s="187">
        <f t="shared" si="112"/>
        <v>4322</v>
      </c>
      <c r="CQ212" s="179">
        <f t="shared" si="113"/>
        <v>1.681</v>
      </c>
      <c r="CS212" s="70">
        <f t="shared" si="114"/>
        <v>7.4133673356952405</v>
      </c>
      <c r="CT212" s="27" t="s">
        <v>45</v>
      </c>
      <c r="CW212" s="187">
        <f t="shared" si="115"/>
        <v>4342</v>
      </c>
      <c r="CX212" s="179">
        <f t="shared" si="116"/>
        <v>0.441</v>
      </c>
      <c r="CZ212" s="70">
        <f t="shared" si="117"/>
        <v>7.3152183897529746</v>
      </c>
      <c r="DA212" s="27" t="s">
        <v>45</v>
      </c>
      <c r="DD212" s="187">
        <f t="shared" si="118"/>
        <v>4428</v>
      </c>
      <c r="DE212" s="179">
        <f t="shared" si="119"/>
        <v>4.2249999999999996</v>
      </c>
    </row>
    <row r="213" spans="1:109" ht="15" customHeight="1">
      <c r="A213" s="21">
        <f t="shared" si="72"/>
        <v>1997</v>
      </c>
      <c r="B213" s="176">
        <f t="shared" si="72"/>
        <v>4225</v>
      </c>
      <c r="C213" s="69">
        <f t="shared" si="73"/>
        <v>8.3487745397912736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4091</v>
      </c>
      <c r="J213" s="180">
        <f t="shared" si="76"/>
        <v>3.1715976331360944</v>
      </c>
      <c r="K213" s="179">
        <f t="shared" si="77"/>
        <v>17.956</v>
      </c>
      <c r="M213" s="70">
        <f t="shared" si="78"/>
        <v>8.3487745397912736</v>
      </c>
      <c r="N213" s="73" t="s">
        <v>35</v>
      </c>
      <c r="O213" s="206">
        <v>0</v>
      </c>
      <c r="P213" s="23"/>
      <c r="Q213" s="187">
        <f t="shared" si="79"/>
        <v>4091</v>
      </c>
      <c r="R213" s="179">
        <f t="shared" si="80"/>
        <v>17.956</v>
      </c>
      <c r="T213" s="70">
        <f t="shared" si="81"/>
        <v>8.0786882292298721</v>
      </c>
      <c r="U213" s="73" t="s">
        <v>35</v>
      </c>
      <c r="V213" s="206">
        <f>10^U233</f>
        <v>1000</v>
      </c>
      <c r="W213" s="23"/>
      <c r="X213" s="187">
        <f t="shared" si="82"/>
        <v>4082</v>
      </c>
      <c r="Y213" s="179">
        <f t="shared" si="83"/>
        <v>20.449000000000002</v>
      </c>
      <c r="AA213" s="70">
        <f t="shared" si="84"/>
        <v>8.0294328405812436</v>
      </c>
      <c r="AB213" s="73" t="s">
        <v>35</v>
      </c>
      <c r="AC213" s="206">
        <f>V213+AB234</f>
        <v>1155</v>
      </c>
      <c r="AD213" s="23"/>
      <c r="AE213" s="187">
        <f t="shared" si="85"/>
        <v>4080</v>
      </c>
      <c r="AF213" s="179">
        <f t="shared" si="86"/>
        <v>21.024999999999999</v>
      </c>
      <c r="AH213" s="70">
        <f t="shared" si="87"/>
        <v>7.9776250987845927</v>
      </c>
      <c r="AI213" s="73" t="s">
        <v>35</v>
      </c>
      <c r="AJ213" s="206">
        <f>AC213+AI234</f>
        <v>1310</v>
      </c>
      <c r="AK213" s="23"/>
      <c r="AL213" s="187">
        <f t="shared" si="88"/>
        <v>4078</v>
      </c>
      <c r="AM213" s="179">
        <f t="shared" si="89"/>
        <v>21.609000000000002</v>
      </c>
      <c r="AO213" s="70">
        <f t="shared" si="90"/>
        <v>7.9229859587111955</v>
      </c>
      <c r="AP213" s="73" t="s">
        <v>35</v>
      </c>
      <c r="AQ213" s="206">
        <f>AJ213+AP234</f>
        <v>1465</v>
      </c>
      <c r="AR213" s="23"/>
      <c r="AS213" s="187">
        <f t="shared" si="91"/>
        <v>4076</v>
      </c>
      <c r="AT213" s="179">
        <f t="shared" si="92"/>
        <v>22.201000000000001</v>
      </c>
      <c r="AV213" s="70">
        <f t="shared" si="93"/>
        <v>7.8651879541874674</v>
      </c>
      <c r="AW213" s="73" t="s">
        <v>35</v>
      </c>
      <c r="AX213" s="206">
        <f>AQ213+AW234</f>
        <v>1620</v>
      </c>
      <c r="AY213" s="23"/>
      <c r="AZ213" s="187">
        <f t="shared" si="94"/>
        <v>4073</v>
      </c>
      <c r="BA213" s="179">
        <f t="shared" si="95"/>
        <v>23.103999999999999</v>
      </c>
      <c r="BC213" s="70">
        <f t="shared" si="96"/>
        <v>7.8038433035387724</v>
      </c>
      <c r="BD213" s="73" t="s">
        <v>35</v>
      </c>
      <c r="BE213" s="206">
        <f>AX213+BD234</f>
        <v>1775</v>
      </c>
      <c r="BF213" s="23"/>
      <c r="BG213" s="187">
        <f t="shared" si="97"/>
        <v>4070</v>
      </c>
      <c r="BH213" s="179">
        <f t="shared" si="98"/>
        <v>24.024999999999999</v>
      </c>
      <c r="BJ213" s="70">
        <f t="shared" si="99"/>
        <v>7.7384881224946458</v>
      </c>
      <c r="BK213" s="73" t="s">
        <v>35</v>
      </c>
      <c r="BL213" s="206">
        <f>BE213+BK234</f>
        <v>1930</v>
      </c>
      <c r="BM213" s="23"/>
      <c r="BN213" s="187">
        <f t="shared" si="100"/>
        <v>4066</v>
      </c>
      <c r="BO213" s="179">
        <f t="shared" si="101"/>
        <v>25.280999999999999</v>
      </c>
      <c r="BQ213" s="70">
        <f t="shared" si="102"/>
        <v>7.6685611080158971</v>
      </c>
      <c r="BR213" s="73" t="s">
        <v>35</v>
      </c>
      <c r="BS213" s="206">
        <f>BL213+BR234</f>
        <v>2085</v>
      </c>
      <c r="BT213" s="23"/>
      <c r="BU213" s="187">
        <f t="shared" si="103"/>
        <v>4061</v>
      </c>
      <c r="BV213" s="179">
        <f t="shared" si="104"/>
        <v>26.896000000000001</v>
      </c>
      <c r="BX213" s="70">
        <f t="shared" si="105"/>
        <v>7.5933741931212904</v>
      </c>
      <c r="BY213" s="73" t="s">
        <v>35</v>
      </c>
      <c r="BZ213" s="206">
        <f>BS213+BY234</f>
        <v>2240</v>
      </c>
      <c r="CA213" s="23"/>
      <c r="CB213" s="187">
        <f t="shared" si="106"/>
        <v>4056</v>
      </c>
      <c r="CC213" s="179">
        <f t="shared" si="107"/>
        <v>28.561</v>
      </c>
      <c r="CE213" s="70">
        <f t="shared" si="108"/>
        <v>7.5120712458354664</v>
      </c>
      <c r="CF213" s="73" t="s">
        <v>35</v>
      </c>
      <c r="CG213" s="206">
        <f>BZ213+CF234</f>
        <v>2395</v>
      </c>
      <c r="CH213" s="23"/>
      <c r="CI213" s="187">
        <f t="shared" si="109"/>
        <v>4049</v>
      </c>
      <c r="CJ213" s="179">
        <f t="shared" si="110"/>
        <v>30.975999999999999</v>
      </c>
      <c r="CL213" s="70">
        <f t="shared" si="111"/>
        <v>7.4235684442591667</v>
      </c>
      <c r="CM213" s="73" t="s">
        <v>35</v>
      </c>
      <c r="CN213" s="206">
        <f>CG213+CM234</f>
        <v>2550</v>
      </c>
      <c r="CO213" s="23"/>
      <c r="CP213" s="187">
        <f t="shared" si="112"/>
        <v>4040</v>
      </c>
      <c r="CQ213" s="179">
        <f t="shared" si="113"/>
        <v>34.225000000000001</v>
      </c>
      <c r="CS213" s="70">
        <f t="shared" si="114"/>
        <v>7.3264656138403224</v>
      </c>
      <c r="CT213" s="73" t="s">
        <v>35</v>
      </c>
      <c r="CU213" s="206">
        <f>CN213+CT234</f>
        <v>2705</v>
      </c>
      <c r="CV213" s="23"/>
      <c r="CW213" s="187">
        <f t="shared" si="115"/>
        <v>4028</v>
      </c>
      <c r="CX213" s="179">
        <f t="shared" si="116"/>
        <v>38.808999999999997</v>
      </c>
      <c r="CZ213" s="70">
        <f t="shared" si="117"/>
        <v>7.2189097076190603</v>
      </c>
      <c r="DA213" s="73" t="s">
        <v>35</v>
      </c>
      <c r="DB213" s="206">
        <f>CU213+DA234</f>
        <v>2860</v>
      </c>
      <c r="DC213" s="23"/>
      <c r="DD213" s="187">
        <f t="shared" si="118"/>
        <v>4011</v>
      </c>
      <c r="DE213" s="179">
        <f t="shared" si="119"/>
        <v>45.795999999999999</v>
      </c>
    </row>
    <row r="214" spans="1:109" ht="15" customHeight="1">
      <c r="A214" s="21">
        <f t="shared" si="72"/>
        <v>1998</v>
      </c>
      <c r="B214" s="176">
        <f t="shared" si="72"/>
        <v>4154</v>
      </c>
      <c r="C214" s="69">
        <f t="shared" si="73"/>
        <v>8.3318270044360574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-0.17152386901617558</v>
      </c>
      <c r="H214" s="23"/>
      <c r="I214" s="179">
        <f t="shared" si="75"/>
        <v>3937</v>
      </c>
      <c r="J214" s="180">
        <f t="shared" si="76"/>
        <v>5.2238805970149249</v>
      </c>
      <c r="K214" s="179">
        <f t="shared" si="77"/>
        <v>47.088999999999999</v>
      </c>
      <c r="M214" s="70">
        <f t="shared" si="78"/>
        <v>8.3318270044360574</v>
      </c>
      <c r="N214" s="73" t="s">
        <v>30</v>
      </c>
      <c r="O214" s="44">
        <f>INDEX(LINEST(M210:M229,$E210:$E229),1)</f>
        <v>-0.17152386901617558</v>
      </c>
      <c r="P214" s="23"/>
      <c r="Q214" s="187">
        <f t="shared" si="79"/>
        <v>3937</v>
      </c>
      <c r="R214" s="179">
        <f t="shared" si="80"/>
        <v>47.088999999999999</v>
      </c>
      <c r="T214" s="70">
        <f t="shared" si="81"/>
        <v>8.0564267675229839</v>
      </c>
      <c r="U214" s="73" t="s">
        <v>30</v>
      </c>
      <c r="V214" s="44">
        <f>INDEX(LINEST(T210:T229,$E210:$E229),1)</f>
        <v>-0.23562351705792858</v>
      </c>
      <c r="W214" s="23"/>
      <c r="X214" s="187">
        <f t="shared" si="82"/>
        <v>3924</v>
      </c>
      <c r="Y214" s="179">
        <f t="shared" si="83"/>
        <v>52.9</v>
      </c>
      <c r="AA214" s="70">
        <f t="shared" si="84"/>
        <v>8.0060341787490099</v>
      </c>
      <c r="AB214" s="73" t="s">
        <v>30</v>
      </c>
      <c r="AC214" s="44">
        <f>INDEX(LINEST(AA210:AA229,$E210:$E229),1)</f>
        <v>-0.25024237503425323</v>
      </c>
      <c r="AD214" s="23"/>
      <c r="AE214" s="187">
        <f t="shared" si="85"/>
        <v>3921</v>
      </c>
      <c r="AF214" s="179">
        <f t="shared" si="86"/>
        <v>54.289000000000001</v>
      </c>
      <c r="AH214" s="70">
        <f t="shared" si="87"/>
        <v>7.9529667909231314</v>
      </c>
      <c r="AI214" s="73" t="s">
        <v>30</v>
      </c>
      <c r="AJ214" s="44">
        <f>INDEX(LINEST(AH210:AH229,$E210:$E229),1)</f>
        <v>-0.26685940295926913</v>
      </c>
      <c r="AK214" s="23"/>
      <c r="AL214" s="187">
        <f t="shared" si="88"/>
        <v>3918</v>
      </c>
      <c r="AM214" s="179">
        <f t="shared" si="89"/>
        <v>55.695999999999998</v>
      </c>
      <c r="AO214" s="70">
        <f t="shared" si="90"/>
        <v>7.8969246562688644</v>
      </c>
      <c r="AP214" s="73" t="s">
        <v>30</v>
      </c>
      <c r="AQ214" s="44">
        <f>INDEX(LINEST(AO210:AO229,$E210:$E229),1)</f>
        <v>-0.28593114250095031</v>
      </c>
      <c r="AR214" s="23"/>
      <c r="AS214" s="187">
        <f t="shared" si="91"/>
        <v>3914</v>
      </c>
      <c r="AT214" s="179">
        <f t="shared" si="92"/>
        <v>57.6</v>
      </c>
      <c r="AV214" s="70">
        <f t="shared" si="93"/>
        <v>7.837554360881084</v>
      </c>
      <c r="AW214" s="73" t="s">
        <v>30</v>
      </c>
      <c r="AX214" s="44">
        <f>INDEX(LINEST(AV210:AV229,$E210:$E229),1)</f>
        <v>-0.30807123523241697</v>
      </c>
      <c r="AY214" s="23"/>
      <c r="AZ214" s="187">
        <f t="shared" si="94"/>
        <v>3910</v>
      </c>
      <c r="BA214" s="179">
        <f t="shared" si="95"/>
        <v>59.536000000000001</v>
      </c>
      <c r="BC214" s="70">
        <f t="shared" si="96"/>
        <v>7.7744355103029577</v>
      </c>
      <c r="BD214" s="73" t="s">
        <v>30</v>
      </c>
      <c r="BE214" s="44">
        <f>INDEX(LINEST(BC210:BC229,$E210:$E229),1)</f>
        <v>-0.33412797761109592</v>
      </c>
      <c r="BF214" s="23"/>
      <c r="BG214" s="187">
        <f t="shared" si="97"/>
        <v>3905</v>
      </c>
      <c r="BH214" s="179">
        <f t="shared" si="98"/>
        <v>62.000999999999998</v>
      </c>
      <c r="BJ214" s="70">
        <f t="shared" si="99"/>
        <v>7.7070626553704731</v>
      </c>
      <c r="BK214" s="73" t="s">
        <v>30</v>
      </c>
      <c r="BL214" s="44">
        <f>INDEX(LINEST(BJ210:BJ229,$E210:$E229),1)</f>
        <v>-0.36531563250337767</v>
      </c>
      <c r="BM214" s="23"/>
      <c r="BN214" s="187">
        <f t="shared" si="100"/>
        <v>3899</v>
      </c>
      <c r="BO214" s="179">
        <f t="shared" si="101"/>
        <v>65.025000000000006</v>
      </c>
      <c r="BQ214" s="70">
        <f t="shared" si="102"/>
        <v>7.6348206777455427</v>
      </c>
      <c r="BR214" s="73" t="s">
        <v>30</v>
      </c>
      <c r="BS214" s="44">
        <f>INDEX(LINEST(BQ210:BQ229,$E210:$E229),1)</f>
        <v>-0.403451620210384</v>
      </c>
      <c r="BT214" s="23"/>
      <c r="BU214" s="187">
        <f t="shared" si="103"/>
        <v>3891</v>
      </c>
      <c r="BV214" s="179">
        <f t="shared" si="104"/>
        <v>69.168999999999997</v>
      </c>
      <c r="BX214" s="70">
        <f t="shared" si="105"/>
        <v>7.5569505720128998</v>
      </c>
      <c r="BY214" s="73" t="s">
        <v>30</v>
      </c>
      <c r="BZ214" s="44">
        <f>INDEX(LINEST(BX210:BX229,$E210:$E229),1)</f>
        <v>-0.45142330305502604</v>
      </c>
      <c r="CA214" s="23"/>
      <c r="CB214" s="187">
        <f t="shared" si="106"/>
        <v>3882</v>
      </c>
      <c r="CC214" s="179">
        <f t="shared" si="107"/>
        <v>73.983999999999995</v>
      </c>
      <c r="CE214" s="70">
        <f t="shared" si="108"/>
        <v>7.472500744737558</v>
      </c>
      <c r="CF214" s="73" t="s">
        <v>30</v>
      </c>
      <c r="CG214" s="44">
        <f>INDEX(LINEST(CE210:CE229,$E210:$E229),1)</f>
        <v>-0.5142237284913439</v>
      </c>
      <c r="CH214" s="23"/>
      <c r="CI214" s="187">
        <f t="shared" si="109"/>
        <v>3870</v>
      </c>
      <c r="CJ214" s="179">
        <f t="shared" si="110"/>
        <v>80.656000000000006</v>
      </c>
      <c r="CL214" s="70">
        <f t="shared" si="111"/>
        <v>7.3802557884264601</v>
      </c>
      <c r="CM214" s="73" t="s">
        <v>30</v>
      </c>
      <c r="CN214" s="44">
        <f>INDEX(LINEST(CL210:CL229,$E210:$E229),1)</f>
        <v>-0.60171168605896963</v>
      </c>
      <c r="CO214" s="23"/>
      <c r="CP214" s="187">
        <f t="shared" si="112"/>
        <v>3853</v>
      </c>
      <c r="CQ214" s="179">
        <f t="shared" si="113"/>
        <v>90.600999999999999</v>
      </c>
      <c r="CS214" s="70">
        <f t="shared" si="114"/>
        <v>7.2786289423206822</v>
      </c>
      <c r="CT214" s="73" t="s">
        <v>30</v>
      </c>
      <c r="CU214" s="44">
        <f>INDEX(LINEST(CS210:CS229,$E210:$E229),1)</f>
        <v>-0.73882391486610655</v>
      </c>
      <c r="CV214" s="23"/>
      <c r="CW214" s="187">
        <f t="shared" si="115"/>
        <v>3827</v>
      </c>
      <c r="CX214" s="179">
        <f t="shared" si="116"/>
        <v>106.929</v>
      </c>
      <c r="CZ214" s="70">
        <f t="shared" si="117"/>
        <v>7.1654934750608454</v>
      </c>
      <c r="DA214" s="73" t="s">
        <v>30</v>
      </c>
      <c r="DB214" s="44">
        <f>INDEX(LINEST(CZ210:CZ229,$E210:$E229),1)</f>
        <v>-1.0739812573921899</v>
      </c>
      <c r="DC214" s="23"/>
      <c r="DD214" s="187">
        <f t="shared" si="118"/>
        <v>3766</v>
      </c>
      <c r="DE214" s="179">
        <f t="shared" si="119"/>
        <v>150.54400000000001</v>
      </c>
    </row>
    <row r="215" spans="1:109" ht="15" customHeight="1">
      <c r="A215" s="21">
        <f t="shared" si="72"/>
        <v>1999</v>
      </c>
      <c r="B215" s="176">
        <f t="shared" si="72"/>
        <v>4022</v>
      </c>
      <c r="C215" s="69">
        <f t="shared" si="73"/>
        <v>8.2995345703325967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8.5542730555993369</v>
      </c>
      <c r="H215" s="74" t="s">
        <v>46</v>
      </c>
      <c r="I215" s="179">
        <f t="shared" si="75"/>
        <v>3816</v>
      </c>
      <c r="J215" s="180">
        <f t="shared" si="76"/>
        <v>5.1218299353555441</v>
      </c>
      <c r="K215" s="179">
        <f t="shared" si="77"/>
        <v>42.436</v>
      </c>
      <c r="M215" s="70">
        <f t="shared" si="78"/>
        <v>8.2995345703325967</v>
      </c>
      <c r="N215" s="73" t="s">
        <v>25</v>
      </c>
      <c r="O215" s="44">
        <f>INDEX(LINEST(M210:M229,$E210:$E229),2)</f>
        <v>8.5542730555993369</v>
      </c>
      <c r="P215" s="74" t="s">
        <v>46</v>
      </c>
      <c r="Q215" s="187">
        <f t="shared" si="79"/>
        <v>3816</v>
      </c>
      <c r="R215" s="179">
        <f t="shared" si="80"/>
        <v>42.436</v>
      </c>
      <c r="T215" s="70">
        <f t="shared" si="81"/>
        <v>8.0136741428326843</v>
      </c>
      <c r="U215" s="73" t="s">
        <v>25</v>
      </c>
      <c r="V215" s="44">
        <f>INDEX(LINEST(T210:T229,$E210:$E229),2)</f>
        <v>8.3600225474787067</v>
      </c>
      <c r="W215" s="74" t="s">
        <v>46</v>
      </c>
      <c r="X215" s="187">
        <f t="shared" si="82"/>
        <v>3801</v>
      </c>
      <c r="Y215" s="179">
        <f t="shared" si="83"/>
        <v>48.841000000000001</v>
      </c>
      <c r="AA215" s="70">
        <f t="shared" si="84"/>
        <v>7.9610214658833698</v>
      </c>
      <c r="AB215" s="73" t="s">
        <v>25</v>
      </c>
      <c r="AC215" s="44">
        <f>INDEX(LINEST(AA210:AA229,$E210:$E229),2)</f>
        <v>8.3280336647806497</v>
      </c>
      <c r="AD215" s="74" t="s">
        <v>46</v>
      </c>
      <c r="AE215" s="187">
        <f t="shared" si="85"/>
        <v>3798</v>
      </c>
      <c r="AF215" s="179">
        <f t="shared" si="86"/>
        <v>50.176000000000002</v>
      </c>
      <c r="AH215" s="70">
        <f t="shared" si="87"/>
        <v>7.9054416490602861</v>
      </c>
      <c r="AI215" s="73" t="s">
        <v>25</v>
      </c>
      <c r="AJ215" s="44">
        <f>INDEX(LINEST(AH210:AH229,$E210:$E229),2)</f>
        <v>8.295846278704289</v>
      </c>
      <c r="AK215" s="74" t="s">
        <v>46</v>
      </c>
      <c r="AL215" s="187">
        <f t="shared" si="88"/>
        <v>3794</v>
      </c>
      <c r="AM215" s="179">
        <f t="shared" si="89"/>
        <v>51.984000000000002</v>
      </c>
      <c r="AO215" s="70">
        <f t="shared" si="90"/>
        <v>7.8465899752911863</v>
      </c>
      <c r="AP215" s="73" t="s">
        <v>25</v>
      </c>
      <c r="AQ215" s="44">
        <f>INDEX(LINEST(AO210:AO229,$E210:$E229),2)</f>
        <v>8.2637222432461392</v>
      </c>
      <c r="AR215" s="74" t="s">
        <v>46</v>
      </c>
      <c r="AS215" s="187">
        <f t="shared" si="91"/>
        <v>3790</v>
      </c>
      <c r="AT215" s="179">
        <f t="shared" si="92"/>
        <v>53.823999999999998</v>
      </c>
      <c r="AV215" s="70">
        <f t="shared" si="93"/>
        <v>7.7840570026399289</v>
      </c>
      <c r="AW215" s="73" t="s">
        <v>25</v>
      </c>
      <c r="AX215" s="44">
        <f>INDEX(LINEST(AV210:AV229,$E210:$E229),2)</f>
        <v>8.2320635948407723</v>
      </c>
      <c r="AY215" s="74" t="s">
        <v>46</v>
      </c>
      <c r="AZ215" s="187">
        <f t="shared" si="94"/>
        <v>3785</v>
      </c>
      <c r="BA215" s="179">
        <f t="shared" si="95"/>
        <v>56.168999999999997</v>
      </c>
      <c r="BC215" s="70">
        <f t="shared" si="96"/>
        <v>7.7173512721853292</v>
      </c>
      <c r="BD215" s="73" t="s">
        <v>25</v>
      </c>
      <c r="BE215" s="44">
        <f>INDEX(LINEST(BC210:BC229,$E210:$E229),2)</f>
        <v>8.201495535143744</v>
      </c>
      <c r="BF215" s="74" t="s">
        <v>46</v>
      </c>
      <c r="BG215" s="187">
        <f t="shared" si="97"/>
        <v>3779</v>
      </c>
      <c r="BH215" s="179">
        <f t="shared" si="98"/>
        <v>59.048999999999999</v>
      </c>
      <c r="BJ215" s="70">
        <f t="shared" si="99"/>
        <v>7.6458758251848131</v>
      </c>
      <c r="BK215" s="73" t="s">
        <v>25</v>
      </c>
      <c r="BL215" s="44">
        <f>INDEX(LINEST(BJ210:BJ229,$E210:$E229),2)</f>
        <v>8.1730127461869575</v>
      </c>
      <c r="BM215" s="74" t="s">
        <v>46</v>
      </c>
      <c r="BN215" s="187">
        <f t="shared" si="100"/>
        <v>3772</v>
      </c>
      <c r="BO215" s="179">
        <f t="shared" si="101"/>
        <v>62.5</v>
      </c>
      <c r="BQ215" s="70">
        <f t="shared" si="102"/>
        <v>7.5688956634069955</v>
      </c>
      <c r="BR215" s="73" t="s">
        <v>25</v>
      </c>
      <c r="BS215" s="44">
        <f>INDEX(LINEST(BQ210:BQ229,$E210:$E229),2)</f>
        <v>8.1482540734137867</v>
      </c>
      <c r="BT215" s="74" t="s">
        <v>46</v>
      </c>
      <c r="BU215" s="187">
        <f t="shared" si="103"/>
        <v>3763</v>
      </c>
      <c r="BV215" s="179">
        <f t="shared" si="104"/>
        <v>67.081000000000003</v>
      </c>
      <c r="BX215" s="70">
        <f t="shared" si="105"/>
        <v>7.4854916080307543</v>
      </c>
      <c r="BY215" s="73" t="s">
        <v>25</v>
      </c>
      <c r="BZ215" s="44">
        <f>INDEX(LINEST(BX210:BX229,$E210:$E229),2)</f>
        <v>8.1300632789596587</v>
      </c>
      <c r="CA215" s="74" t="s">
        <v>46</v>
      </c>
      <c r="CB215" s="187">
        <f t="shared" si="106"/>
        <v>3752</v>
      </c>
      <c r="CC215" s="179">
        <f t="shared" si="107"/>
        <v>72.900000000000006</v>
      </c>
      <c r="CE215" s="70">
        <f t="shared" si="108"/>
        <v>7.3944931072190379</v>
      </c>
      <c r="CF215" s="73" t="s">
        <v>25</v>
      </c>
      <c r="CG215" s="44">
        <f>INDEX(LINEST(CE210:CE229,$E210:$E229),2)</f>
        <v>8.1237773732677745</v>
      </c>
      <c r="CH215" s="74" t="s">
        <v>46</v>
      </c>
      <c r="CI215" s="187">
        <f t="shared" si="109"/>
        <v>3738</v>
      </c>
      <c r="CJ215" s="179">
        <f t="shared" si="110"/>
        <v>80.656000000000006</v>
      </c>
      <c r="CL215" s="70">
        <f t="shared" si="111"/>
        <v>7.2943772992888212</v>
      </c>
      <c r="CM215" s="73" t="s">
        <v>25</v>
      </c>
      <c r="CN215" s="44">
        <f>INDEX(LINEST(CL210:CL229,$E210:$E229),2)</f>
        <v>8.1407750877810745</v>
      </c>
      <c r="CO215" s="74" t="s">
        <v>46</v>
      </c>
      <c r="CP215" s="187">
        <f t="shared" si="112"/>
        <v>3718</v>
      </c>
      <c r="CQ215" s="179">
        <f t="shared" si="113"/>
        <v>92.415999999999997</v>
      </c>
      <c r="CS215" s="70">
        <f t="shared" si="114"/>
        <v>7.1831117017432806</v>
      </c>
      <c r="CT215" s="73" t="s">
        <v>25</v>
      </c>
      <c r="CU215" s="44">
        <f>INDEX(LINEST(CS210:CS229,$E210:$E229),2)</f>
        <v>8.2120281043782857</v>
      </c>
      <c r="CV215" s="74" t="s">
        <v>46</v>
      </c>
      <c r="CW215" s="187">
        <f t="shared" si="115"/>
        <v>3686</v>
      </c>
      <c r="CX215" s="179">
        <f t="shared" si="116"/>
        <v>112.896</v>
      </c>
      <c r="CZ215" s="70">
        <f t="shared" si="117"/>
        <v>7.0578979374118562</v>
      </c>
      <c r="DA215" s="73" t="s">
        <v>25</v>
      </c>
      <c r="DB215" s="44">
        <f>INDEX(LINEST(CZ210:CZ229,$E210:$E229),2)</f>
        <v>8.5371966038262084</v>
      </c>
      <c r="DC215" s="74" t="s">
        <v>46</v>
      </c>
      <c r="DD215" s="187">
        <f t="shared" si="118"/>
        <v>3605</v>
      </c>
      <c r="DE215" s="179">
        <f t="shared" si="119"/>
        <v>173.88900000000001</v>
      </c>
    </row>
    <row r="216" spans="1:109" ht="15" customHeight="1">
      <c r="A216" s="21">
        <f t="shared" si="72"/>
        <v>2000</v>
      </c>
      <c r="B216" s="176">
        <f t="shared" si="72"/>
        <v>3958</v>
      </c>
      <c r="C216" s="69">
        <f t="shared" si="73"/>
        <v>8.2834941261625108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5188.8794932650744</v>
      </c>
      <c r="I216" s="179">
        <f t="shared" si="75"/>
        <v>3716</v>
      </c>
      <c r="J216" s="180">
        <f t="shared" si="76"/>
        <v>6.1141990904497217</v>
      </c>
      <c r="K216" s="179">
        <f t="shared" si="77"/>
        <v>58.564</v>
      </c>
      <c r="M216" s="70">
        <f t="shared" si="78"/>
        <v>8.2834941261625108</v>
      </c>
      <c r="N216" s="73" t="s">
        <v>29</v>
      </c>
      <c r="O216" s="75">
        <f>EXP(O215)</f>
        <v>5188.8794932650744</v>
      </c>
      <c r="Q216" s="187">
        <f t="shared" si="79"/>
        <v>3716</v>
      </c>
      <c r="R216" s="179">
        <f t="shared" si="80"/>
        <v>58.564</v>
      </c>
      <c r="T216" s="70">
        <f t="shared" si="81"/>
        <v>7.9922686432707453</v>
      </c>
      <c r="U216" s="73" t="s">
        <v>29</v>
      </c>
      <c r="V216" s="75">
        <f>EXP(V215)</f>
        <v>4272.791105975859</v>
      </c>
      <c r="X216" s="187">
        <f t="shared" si="82"/>
        <v>3701</v>
      </c>
      <c r="Y216" s="179">
        <f t="shared" si="83"/>
        <v>66.049000000000007</v>
      </c>
      <c r="AA216" s="70">
        <f t="shared" si="84"/>
        <v>7.9384455511647882</v>
      </c>
      <c r="AB216" s="73" t="s">
        <v>29</v>
      </c>
      <c r="AC216" s="75">
        <f>EXP(AC215)</f>
        <v>4138.2723161542026</v>
      </c>
      <c r="AE216" s="187">
        <f t="shared" si="85"/>
        <v>3698</v>
      </c>
      <c r="AF216" s="179">
        <f t="shared" si="86"/>
        <v>67.599999999999994</v>
      </c>
      <c r="AH216" s="70">
        <f t="shared" si="87"/>
        <v>7.8815599170568991</v>
      </c>
      <c r="AI216" s="73" t="s">
        <v>29</v>
      </c>
      <c r="AJ216" s="75">
        <f>EXP(AJ215)</f>
        <v>4007.1930140975755</v>
      </c>
      <c r="AL216" s="187">
        <f t="shared" si="88"/>
        <v>3694</v>
      </c>
      <c r="AM216" s="179">
        <f t="shared" si="89"/>
        <v>69.695999999999998</v>
      </c>
      <c r="AO216" s="70">
        <f t="shared" si="90"/>
        <v>7.8212420835235577</v>
      </c>
      <c r="AP216" s="73" t="s">
        <v>29</v>
      </c>
      <c r="AQ216" s="75">
        <f>EXP(AQ215)</f>
        <v>3880.5114589469445</v>
      </c>
      <c r="AS216" s="187">
        <f t="shared" si="91"/>
        <v>3690</v>
      </c>
      <c r="AT216" s="179">
        <f t="shared" si="92"/>
        <v>71.823999999999998</v>
      </c>
      <c r="AV216" s="70">
        <f t="shared" si="93"/>
        <v>7.7570511420320134</v>
      </c>
      <c r="AW216" s="73" t="s">
        <v>29</v>
      </c>
      <c r="AX216" s="75">
        <f>EXP(AX215)</f>
        <v>3759.584010810956</v>
      </c>
      <c r="AZ216" s="187">
        <f t="shared" si="94"/>
        <v>3684</v>
      </c>
      <c r="BA216" s="179">
        <f t="shared" si="95"/>
        <v>75.075999999999993</v>
      </c>
      <c r="BC216" s="70">
        <f t="shared" si="96"/>
        <v>7.6884553565499436</v>
      </c>
      <c r="BD216" s="73" t="s">
        <v>29</v>
      </c>
      <c r="BE216" s="75">
        <f>EXP(BE215)</f>
        <v>3646.3995502250627</v>
      </c>
      <c r="BG216" s="187">
        <f t="shared" si="97"/>
        <v>3678</v>
      </c>
      <c r="BH216" s="179">
        <f t="shared" si="98"/>
        <v>78.400000000000006</v>
      </c>
      <c r="BJ216" s="70">
        <f t="shared" si="99"/>
        <v>7.6148053647110734</v>
      </c>
      <c r="BK216" s="73" t="s">
        <v>29</v>
      </c>
      <c r="BL216" s="75">
        <f>EXP(BL215)</f>
        <v>3544.0050837369245</v>
      </c>
      <c r="BN216" s="187">
        <f t="shared" si="100"/>
        <v>3671</v>
      </c>
      <c r="BO216" s="179">
        <f t="shared" si="101"/>
        <v>82.369</v>
      </c>
      <c r="BQ216" s="70">
        <f t="shared" si="102"/>
        <v>7.5352967024440884</v>
      </c>
      <c r="BR216" s="73" t="s">
        <v>29</v>
      </c>
      <c r="BS216" s="75">
        <f>EXP(BS215)</f>
        <v>3457.3375354595191</v>
      </c>
      <c r="BU216" s="187">
        <f t="shared" si="103"/>
        <v>3662</v>
      </c>
      <c r="BV216" s="179">
        <f t="shared" si="104"/>
        <v>87.616</v>
      </c>
      <c r="BX216" s="70">
        <f t="shared" si="105"/>
        <v>7.4489161025442003</v>
      </c>
      <c r="BY216" s="73" t="s">
        <v>29</v>
      </c>
      <c r="BZ216" s="75">
        <f>EXP(BZ215)</f>
        <v>3395.0143913229995</v>
      </c>
      <c r="CB216" s="187">
        <f t="shared" si="106"/>
        <v>3650</v>
      </c>
      <c r="CC216" s="179">
        <f t="shared" si="107"/>
        <v>94.864000000000004</v>
      </c>
      <c r="CE216" s="70">
        <f t="shared" si="108"/>
        <v>7.3543623304214769</v>
      </c>
      <c r="CF216" s="73" t="s">
        <v>29</v>
      </c>
      <c r="CG216" s="75">
        <f>EXP(CG215)</f>
        <v>3373.7405836594867</v>
      </c>
      <c r="CI216" s="187">
        <f t="shared" si="109"/>
        <v>3635</v>
      </c>
      <c r="CJ216" s="179">
        <f t="shared" si="110"/>
        <v>104.32899999999999</v>
      </c>
      <c r="CL216" s="70">
        <f t="shared" si="111"/>
        <v>7.2499255367179876</v>
      </c>
      <c r="CM216" s="73" t="s">
        <v>29</v>
      </c>
      <c r="CN216" s="75">
        <f>EXP(CN215)</f>
        <v>3431.5766105764087</v>
      </c>
      <c r="CP216" s="187">
        <f t="shared" si="112"/>
        <v>3614</v>
      </c>
      <c r="CQ216" s="179">
        <f t="shared" si="113"/>
        <v>118.336</v>
      </c>
      <c r="CS216" s="70">
        <f t="shared" si="114"/>
        <v>7.1332959548960684</v>
      </c>
      <c r="CT216" s="73" t="s">
        <v>29</v>
      </c>
      <c r="CU216" s="75">
        <f>EXP(CU215)</f>
        <v>3685.0084746063621</v>
      </c>
      <c r="CW216" s="187">
        <f t="shared" si="115"/>
        <v>3580</v>
      </c>
      <c r="CX216" s="179">
        <f t="shared" si="116"/>
        <v>142.88399999999999</v>
      </c>
      <c r="CZ216" s="70">
        <f t="shared" si="117"/>
        <v>7.0012456220694759</v>
      </c>
      <c r="DA216" s="73" t="s">
        <v>29</v>
      </c>
      <c r="DB216" s="75">
        <f>EXP(DB215)</f>
        <v>5101.0241068896039</v>
      </c>
      <c r="DD216" s="187">
        <f t="shared" si="118"/>
        <v>3491</v>
      </c>
      <c r="DE216" s="179">
        <f t="shared" si="119"/>
        <v>218.089</v>
      </c>
    </row>
    <row r="217" spans="1:109" ht="15" customHeight="1">
      <c r="A217" s="21">
        <f t="shared" si="72"/>
        <v>2001</v>
      </c>
      <c r="B217" s="176">
        <f t="shared" si="72"/>
        <v>3768</v>
      </c>
      <c r="C217" s="69">
        <f t="shared" si="73"/>
        <v>8.234299635696253</v>
      </c>
      <c r="D217" s="22">
        <v>8</v>
      </c>
      <c r="E217" s="71">
        <f t="shared" si="74"/>
        <v>2.0794415416798357</v>
      </c>
      <c r="H217" s="23"/>
      <c r="I217" s="179">
        <f t="shared" si="75"/>
        <v>3632</v>
      </c>
      <c r="J217" s="180">
        <f t="shared" si="76"/>
        <v>3.6093418259023355</v>
      </c>
      <c r="K217" s="179">
        <f t="shared" si="77"/>
        <v>18.495999999999999</v>
      </c>
      <c r="M217" s="70">
        <f t="shared" si="78"/>
        <v>8.234299635696253</v>
      </c>
      <c r="P217" s="23"/>
      <c r="Q217" s="187">
        <f t="shared" si="79"/>
        <v>3632</v>
      </c>
      <c r="R217" s="179">
        <f t="shared" si="80"/>
        <v>18.495999999999999</v>
      </c>
      <c r="T217" s="70">
        <f t="shared" si="81"/>
        <v>7.92588031673756</v>
      </c>
      <c r="W217" s="23"/>
      <c r="X217" s="187">
        <f t="shared" si="82"/>
        <v>3618</v>
      </c>
      <c r="Y217" s="179">
        <f t="shared" si="83"/>
        <v>22.5</v>
      </c>
      <c r="AA217" s="70">
        <f t="shared" si="84"/>
        <v>7.8682542655206129</v>
      </c>
      <c r="AD217" s="23"/>
      <c r="AE217" s="187">
        <f t="shared" si="85"/>
        <v>3614</v>
      </c>
      <c r="AF217" s="179">
        <f t="shared" si="86"/>
        <v>23.716000000000001</v>
      </c>
      <c r="AH217" s="70">
        <f t="shared" si="87"/>
        <v>7.8071032901259798</v>
      </c>
      <c r="AK217" s="23"/>
      <c r="AL217" s="187">
        <f t="shared" si="88"/>
        <v>3611</v>
      </c>
      <c r="AM217" s="179">
        <f t="shared" si="89"/>
        <v>24.649000000000001</v>
      </c>
      <c r="AO217" s="70">
        <f t="shared" si="90"/>
        <v>7.7419678998206853</v>
      </c>
      <c r="AR217" s="23"/>
      <c r="AS217" s="187">
        <f t="shared" si="91"/>
        <v>3606</v>
      </c>
      <c r="AT217" s="179">
        <f t="shared" si="92"/>
        <v>26.244</v>
      </c>
      <c r="AV217" s="70">
        <f t="shared" si="93"/>
        <v>7.6722924556287557</v>
      </c>
      <c r="AY217" s="23"/>
      <c r="AZ217" s="187">
        <f t="shared" si="94"/>
        <v>3601</v>
      </c>
      <c r="BA217" s="179">
        <f t="shared" si="95"/>
        <v>27.888999999999999</v>
      </c>
      <c r="BC217" s="70">
        <f t="shared" si="96"/>
        <v>7.5973963202127948</v>
      </c>
      <c r="BF217" s="23"/>
      <c r="BG217" s="187">
        <f t="shared" si="97"/>
        <v>3595</v>
      </c>
      <c r="BH217" s="179">
        <f t="shared" si="98"/>
        <v>29.928999999999998</v>
      </c>
      <c r="BJ217" s="70">
        <f t="shared" si="99"/>
        <v>7.5164333029156323</v>
      </c>
      <c r="BM217" s="23"/>
      <c r="BN217" s="187">
        <f t="shared" si="100"/>
        <v>3588</v>
      </c>
      <c r="BO217" s="179">
        <f t="shared" si="101"/>
        <v>32.4</v>
      </c>
      <c r="BQ217" s="70">
        <f t="shared" si="102"/>
        <v>7.428333194190806</v>
      </c>
      <c r="BT217" s="23"/>
      <c r="BU217" s="187">
        <f t="shared" si="103"/>
        <v>3579</v>
      </c>
      <c r="BV217" s="179">
        <f t="shared" si="104"/>
        <v>35.720999999999997</v>
      </c>
      <c r="BX217" s="70">
        <f t="shared" si="105"/>
        <v>7.3317149697264661</v>
      </c>
      <c r="CA217" s="23"/>
      <c r="CB217" s="187">
        <f t="shared" si="106"/>
        <v>3568</v>
      </c>
      <c r="CC217" s="179">
        <f t="shared" si="107"/>
        <v>40</v>
      </c>
      <c r="CE217" s="70">
        <f t="shared" si="108"/>
        <v>7.224753405767971</v>
      </c>
      <c r="CH217" s="23"/>
      <c r="CI217" s="187">
        <f t="shared" si="109"/>
        <v>3553</v>
      </c>
      <c r="CJ217" s="179">
        <f t="shared" si="110"/>
        <v>46.225000000000001</v>
      </c>
      <c r="CL217" s="70">
        <f t="shared" si="111"/>
        <v>7.1049654482698426</v>
      </c>
      <c r="CO217" s="23"/>
      <c r="CP217" s="187">
        <f t="shared" si="112"/>
        <v>3532</v>
      </c>
      <c r="CQ217" s="179">
        <f t="shared" si="113"/>
        <v>55.695999999999998</v>
      </c>
      <c r="CS217" s="70">
        <f t="shared" si="114"/>
        <v>6.9688503783419478</v>
      </c>
      <c r="CV217" s="23"/>
      <c r="CW217" s="187">
        <f t="shared" si="115"/>
        <v>3498</v>
      </c>
      <c r="CX217" s="179">
        <f t="shared" si="116"/>
        <v>72.900000000000006</v>
      </c>
      <c r="CZ217" s="70">
        <f t="shared" si="117"/>
        <v>6.8112443786012937</v>
      </c>
      <c r="DC217" s="23"/>
      <c r="DD217" s="187">
        <f t="shared" si="118"/>
        <v>3407</v>
      </c>
      <c r="DE217" s="179">
        <f t="shared" si="119"/>
        <v>130.321</v>
      </c>
    </row>
    <row r="218" spans="1:109" ht="15" customHeight="1">
      <c r="A218" s="21">
        <f t="shared" si="72"/>
        <v>2002</v>
      </c>
      <c r="B218" s="176">
        <f t="shared" si="72"/>
        <v>3712</v>
      </c>
      <c r="C218" s="69">
        <f t="shared" si="73"/>
        <v>8.2193260939060906</v>
      </c>
      <c r="D218" s="22">
        <v>9</v>
      </c>
      <c r="E218" s="71">
        <f t="shared" si="74"/>
        <v>2.1972245773362196</v>
      </c>
      <c r="I218" s="179">
        <f t="shared" si="75"/>
        <v>3560</v>
      </c>
      <c r="J218" s="180">
        <f t="shared" si="76"/>
        <v>4.0948275862068968</v>
      </c>
      <c r="K218" s="179">
        <f t="shared" si="77"/>
        <v>23.103999999999999</v>
      </c>
      <c r="M218" s="70">
        <f t="shared" si="78"/>
        <v>8.2193260939060906</v>
      </c>
      <c r="Q218" s="187">
        <f t="shared" si="79"/>
        <v>3560</v>
      </c>
      <c r="R218" s="179">
        <f t="shared" si="80"/>
        <v>23.103999999999999</v>
      </c>
      <c r="T218" s="70">
        <f t="shared" si="81"/>
        <v>7.9054416490602861</v>
      </c>
      <c r="X218" s="187">
        <f t="shared" si="82"/>
        <v>3546</v>
      </c>
      <c r="Y218" s="179">
        <f t="shared" si="83"/>
        <v>27.556000000000001</v>
      </c>
      <c r="AA218" s="70">
        <f t="shared" si="84"/>
        <v>7.8465899752911863</v>
      </c>
      <c r="AE218" s="187">
        <f t="shared" si="85"/>
        <v>3543</v>
      </c>
      <c r="AF218" s="179">
        <f t="shared" si="86"/>
        <v>28.561</v>
      </c>
      <c r="AH218" s="70">
        <f t="shared" si="87"/>
        <v>7.7840570026399289</v>
      </c>
      <c r="AL218" s="187">
        <f t="shared" si="88"/>
        <v>3539</v>
      </c>
      <c r="AM218" s="179">
        <f t="shared" si="89"/>
        <v>29.928999999999998</v>
      </c>
      <c r="AO218" s="70">
        <f t="shared" si="90"/>
        <v>7.7173512721853292</v>
      </c>
      <c r="AS218" s="187">
        <f t="shared" si="91"/>
        <v>3535</v>
      </c>
      <c r="AT218" s="179">
        <f t="shared" si="92"/>
        <v>31.329000000000001</v>
      </c>
      <c r="AV218" s="70">
        <f t="shared" si="93"/>
        <v>7.6458758251848131</v>
      </c>
      <c r="AZ218" s="187">
        <f t="shared" si="94"/>
        <v>3531</v>
      </c>
      <c r="BA218" s="179">
        <f t="shared" si="95"/>
        <v>32.761000000000003</v>
      </c>
      <c r="BC218" s="70">
        <f t="shared" si="96"/>
        <v>7.5688956634069955</v>
      </c>
      <c r="BG218" s="187">
        <f t="shared" si="97"/>
        <v>3525</v>
      </c>
      <c r="BH218" s="179">
        <f t="shared" si="98"/>
        <v>34.969000000000001</v>
      </c>
      <c r="BJ218" s="70">
        <f t="shared" si="99"/>
        <v>7.4854916080307543</v>
      </c>
      <c r="BN218" s="187">
        <f t="shared" si="100"/>
        <v>3518</v>
      </c>
      <c r="BO218" s="179">
        <f t="shared" si="101"/>
        <v>37.636000000000003</v>
      </c>
      <c r="BQ218" s="70">
        <f t="shared" si="102"/>
        <v>7.3944931072190379</v>
      </c>
      <c r="BU218" s="187">
        <f t="shared" si="103"/>
        <v>3510</v>
      </c>
      <c r="BV218" s="179">
        <f t="shared" si="104"/>
        <v>40.804000000000002</v>
      </c>
      <c r="BX218" s="70">
        <f t="shared" si="105"/>
        <v>7.2943772992888212</v>
      </c>
      <c r="CB218" s="187">
        <f t="shared" si="106"/>
        <v>3499</v>
      </c>
      <c r="CC218" s="179">
        <f t="shared" si="107"/>
        <v>45.369</v>
      </c>
      <c r="CE218" s="70">
        <f t="shared" si="108"/>
        <v>7.1831117017432806</v>
      </c>
      <c r="CI218" s="187">
        <f t="shared" si="109"/>
        <v>3485</v>
      </c>
      <c r="CJ218" s="179">
        <f t="shared" si="110"/>
        <v>51.529000000000003</v>
      </c>
      <c r="CL218" s="70">
        <f t="shared" si="111"/>
        <v>7.0578979374118562</v>
      </c>
      <c r="CP218" s="187">
        <f t="shared" si="112"/>
        <v>3465</v>
      </c>
      <c r="CQ218" s="179">
        <f t="shared" si="113"/>
        <v>61.009</v>
      </c>
      <c r="CS218" s="70">
        <f t="shared" si="114"/>
        <v>6.9147308927185627</v>
      </c>
      <c r="CW218" s="187">
        <f t="shared" si="115"/>
        <v>3432</v>
      </c>
      <c r="CX218" s="179">
        <f t="shared" si="116"/>
        <v>78.400000000000006</v>
      </c>
      <c r="CZ218" s="70">
        <f t="shared" si="117"/>
        <v>6.7475865268293154</v>
      </c>
      <c r="DD218" s="187">
        <f t="shared" si="118"/>
        <v>3342</v>
      </c>
      <c r="DE218" s="179">
        <f t="shared" si="119"/>
        <v>136.9</v>
      </c>
    </row>
    <row r="219" spans="1:109" ht="15" customHeight="1">
      <c r="A219" s="21">
        <f t="shared" si="72"/>
        <v>2003</v>
      </c>
      <c r="B219" s="176">
        <f t="shared" si="72"/>
        <v>3553</v>
      </c>
      <c r="C219" s="69">
        <f t="shared" si="73"/>
        <v>8.1755475960210262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0.88419984533852558</v>
      </c>
      <c r="I219" s="179">
        <f t="shared" si="75"/>
        <v>3496</v>
      </c>
      <c r="J219" s="180">
        <f t="shared" si="76"/>
        <v>1.6042780748663104</v>
      </c>
      <c r="K219" s="179">
        <f t="shared" si="77"/>
        <v>3.2490000000000001</v>
      </c>
      <c r="M219" s="70">
        <f t="shared" si="78"/>
        <v>8.1755475960210262</v>
      </c>
      <c r="N219" s="23" t="s">
        <v>36</v>
      </c>
      <c r="O219" s="44">
        <f>Q209</f>
        <v>0.88419984533852558</v>
      </c>
      <c r="Q219" s="187">
        <f t="shared" si="79"/>
        <v>3496</v>
      </c>
      <c r="R219" s="179">
        <f t="shared" si="80"/>
        <v>3.2490000000000001</v>
      </c>
      <c r="T219" s="70">
        <f t="shared" si="81"/>
        <v>7.8450244172414836</v>
      </c>
      <c r="U219" s="23" t="s">
        <v>36</v>
      </c>
      <c r="V219" s="44">
        <f>X209</f>
        <v>0.86520178384916691</v>
      </c>
      <c r="X219" s="187">
        <f t="shared" si="82"/>
        <v>3484</v>
      </c>
      <c r="Y219" s="179">
        <f t="shared" si="83"/>
        <v>4.7610000000000001</v>
      </c>
      <c r="AA219" s="70">
        <f t="shared" si="84"/>
        <v>7.7823903355874595</v>
      </c>
      <c r="AB219" s="23" t="s">
        <v>36</v>
      </c>
      <c r="AC219" s="44">
        <f>AE209</f>
        <v>0.86073189149369456</v>
      </c>
      <c r="AE219" s="187">
        <f t="shared" si="85"/>
        <v>3481</v>
      </c>
      <c r="AF219" s="179">
        <f t="shared" si="86"/>
        <v>5.1840000000000002</v>
      </c>
      <c r="AH219" s="70">
        <f t="shared" si="87"/>
        <v>7.715569534520208</v>
      </c>
      <c r="AI219" s="23" t="s">
        <v>36</v>
      </c>
      <c r="AJ219" s="44">
        <f>AL209</f>
        <v>0.8555859239578042</v>
      </c>
      <c r="AL219" s="187">
        <f t="shared" si="88"/>
        <v>3478</v>
      </c>
      <c r="AM219" s="179">
        <f t="shared" si="89"/>
        <v>5.625</v>
      </c>
      <c r="AO219" s="70">
        <f t="shared" si="90"/>
        <v>7.643961949002529</v>
      </c>
      <c r="AP219" s="23" t="s">
        <v>36</v>
      </c>
      <c r="AQ219" s="44">
        <f>AS209</f>
        <v>0.84942462128735352</v>
      </c>
      <c r="AS219" s="187">
        <f t="shared" si="91"/>
        <v>3474</v>
      </c>
      <c r="AT219" s="179">
        <f t="shared" si="92"/>
        <v>6.2409999999999997</v>
      </c>
      <c r="AV219" s="70">
        <f t="shared" si="93"/>
        <v>7.5668284792083309</v>
      </c>
      <c r="AW219" s="23" t="s">
        <v>36</v>
      </c>
      <c r="AX219" s="44">
        <f>AZ209</f>
        <v>0.84226333999435588</v>
      </c>
      <c r="AZ219" s="187">
        <f t="shared" si="94"/>
        <v>3470</v>
      </c>
      <c r="BA219" s="179">
        <f t="shared" si="95"/>
        <v>6.8890000000000002</v>
      </c>
      <c r="BC219" s="70">
        <f t="shared" si="96"/>
        <v>7.48324441607385</v>
      </c>
      <c r="BD219" s="23" t="s">
        <v>36</v>
      </c>
      <c r="BE219" s="44">
        <f>BG209</f>
        <v>0.83386357744834438</v>
      </c>
      <c r="BG219" s="187">
        <f t="shared" si="97"/>
        <v>3464</v>
      </c>
      <c r="BH219" s="179">
        <f t="shared" si="98"/>
        <v>7.9210000000000003</v>
      </c>
      <c r="BJ219" s="70">
        <f t="shared" si="99"/>
        <v>7.3920315675145911</v>
      </c>
      <c r="BK219" s="23" t="s">
        <v>36</v>
      </c>
      <c r="BL219" s="44">
        <f>BN209</f>
        <v>0.82325226118568939</v>
      </c>
      <c r="BN219" s="187">
        <f t="shared" si="100"/>
        <v>3458</v>
      </c>
      <c r="BO219" s="179">
        <f t="shared" si="101"/>
        <v>9.0250000000000004</v>
      </c>
      <c r="BQ219" s="70">
        <f t="shared" si="102"/>
        <v>7.2916562091744606</v>
      </c>
      <c r="BR219" s="23" t="s">
        <v>36</v>
      </c>
      <c r="BS219" s="44">
        <f>BU209</f>
        <v>0.81012153425866629</v>
      </c>
      <c r="BU219" s="187">
        <f t="shared" si="103"/>
        <v>3450</v>
      </c>
      <c r="BV219" s="179">
        <f t="shared" si="104"/>
        <v>10.609</v>
      </c>
      <c r="BX219" s="70">
        <f t="shared" si="105"/>
        <v>7.180069874302796</v>
      </c>
      <c r="BY219" s="23" t="s">
        <v>36</v>
      </c>
      <c r="BZ219" s="44">
        <f>CB209</f>
        <v>0.7930546819497043</v>
      </c>
      <c r="CB219" s="187">
        <f t="shared" si="106"/>
        <v>3441</v>
      </c>
      <c r="CC219" s="179">
        <f t="shared" si="107"/>
        <v>12.544</v>
      </c>
      <c r="CE219" s="70">
        <f t="shared" si="108"/>
        <v>7.0544496581329401</v>
      </c>
      <c r="CF219" s="23" t="s">
        <v>36</v>
      </c>
      <c r="CG219" s="44">
        <f>CI209</f>
        <v>0.77030000381408981</v>
      </c>
      <c r="CI219" s="187">
        <f t="shared" si="109"/>
        <v>3427</v>
      </c>
      <c r="CJ219" s="179">
        <f t="shared" si="110"/>
        <v>15.875999999999999</v>
      </c>
      <c r="CL219" s="70">
        <f t="shared" si="111"/>
        <v>6.9107507879619359</v>
      </c>
      <c r="CM219" s="23" t="s">
        <v>36</v>
      </c>
      <c r="CN219" s="44">
        <f>CP209</f>
        <v>0.73763569626826375</v>
      </c>
      <c r="CP219" s="187">
        <f t="shared" si="112"/>
        <v>3409</v>
      </c>
      <c r="CQ219" s="179">
        <f t="shared" si="113"/>
        <v>20.736000000000001</v>
      </c>
      <c r="CS219" s="70">
        <f t="shared" si="114"/>
        <v>6.7428806357919031</v>
      </c>
      <c r="CT219" s="23" t="s">
        <v>36</v>
      </c>
      <c r="CU219" s="44">
        <f>CW209</f>
        <v>0.68602449324364012</v>
      </c>
      <c r="CW219" s="187">
        <f t="shared" si="115"/>
        <v>3377</v>
      </c>
      <c r="CX219" s="179">
        <f t="shared" si="116"/>
        <v>30.975999999999999</v>
      </c>
      <c r="CZ219" s="70">
        <f t="shared" si="117"/>
        <v>6.5410299991899032</v>
      </c>
      <c r="DA219" s="23" t="s">
        <v>36</v>
      </c>
      <c r="DB219" s="44">
        <f>DD209</f>
        <v>0.56482670605751994</v>
      </c>
      <c r="DD219" s="187">
        <f t="shared" si="118"/>
        <v>3290</v>
      </c>
      <c r="DE219" s="179">
        <f t="shared" si="119"/>
        <v>69.168999999999997</v>
      </c>
    </row>
    <row r="220" spans="1:109" ht="15" customHeight="1">
      <c r="A220" s="21">
        <f t="shared" si="72"/>
        <v>2004</v>
      </c>
      <c r="B220" s="176">
        <f t="shared" si="72"/>
        <v>3482</v>
      </c>
      <c r="C220" s="69">
        <f t="shared" si="73"/>
        <v>8.1553621203281352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675.22100000000023</v>
      </c>
      <c r="I220" s="179">
        <f t="shared" si="75"/>
        <v>3439</v>
      </c>
      <c r="J220" s="180">
        <f t="shared" si="76"/>
        <v>1.234922458357266</v>
      </c>
      <c r="K220" s="179">
        <f t="shared" si="77"/>
        <v>1.849</v>
      </c>
      <c r="M220" s="70">
        <f t="shared" si="78"/>
        <v>8.1553621203281352</v>
      </c>
      <c r="N220" s="23" t="s">
        <v>37</v>
      </c>
      <c r="O220" s="200">
        <f>SUM(R210:R229)</f>
        <v>675.22100000000023</v>
      </c>
      <c r="Q220" s="187">
        <f t="shared" si="79"/>
        <v>3439</v>
      </c>
      <c r="R220" s="179">
        <f t="shared" si="80"/>
        <v>1.849</v>
      </c>
      <c r="T220" s="70">
        <f t="shared" si="81"/>
        <v>7.8168199657645525</v>
      </c>
      <c r="U220" s="23" t="s">
        <v>37</v>
      </c>
      <c r="V220" s="200">
        <f>SUM(Y210:Y229)</f>
        <v>818.82599999999991</v>
      </c>
      <c r="X220" s="187">
        <f t="shared" si="82"/>
        <v>3428</v>
      </c>
      <c r="Y220" s="179">
        <f t="shared" si="83"/>
        <v>2.9159999999999999</v>
      </c>
      <c r="AA220" s="70">
        <f t="shared" si="84"/>
        <v>7.7523351633022921</v>
      </c>
      <c r="AB220" s="23" t="s">
        <v>37</v>
      </c>
      <c r="AC220" s="200">
        <f>SUM(AF210:AF229)</f>
        <v>855.08000000000015</v>
      </c>
      <c r="AE220" s="187">
        <f t="shared" si="85"/>
        <v>3426</v>
      </c>
      <c r="AF220" s="179">
        <f t="shared" si="86"/>
        <v>3.1360000000000001</v>
      </c>
      <c r="AH220" s="70">
        <f t="shared" si="87"/>
        <v>7.683403681053826</v>
      </c>
      <c r="AI220" s="23" t="s">
        <v>37</v>
      </c>
      <c r="AJ220" s="200">
        <f>SUM(AM210:AM229)</f>
        <v>898.75099999999998</v>
      </c>
      <c r="AL220" s="187">
        <f t="shared" si="88"/>
        <v>3423</v>
      </c>
      <c r="AM220" s="179">
        <f t="shared" si="89"/>
        <v>3.4809999999999999</v>
      </c>
      <c r="AO220" s="70">
        <f t="shared" si="90"/>
        <v>7.6093665379542115</v>
      </c>
      <c r="AP220" s="23" t="s">
        <v>37</v>
      </c>
      <c r="AQ220" s="200">
        <f>SUM(AT210:AT229)</f>
        <v>952.9899999999999</v>
      </c>
      <c r="AS220" s="187">
        <f t="shared" si="91"/>
        <v>3420</v>
      </c>
      <c r="AT220" s="179">
        <f t="shared" si="92"/>
        <v>3.8439999999999999</v>
      </c>
      <c r="AV220" s="70">
        <f t="shared" si="93"/>
        <v>7.5294064578370126</v>
      </c>
      <c r="AW220" s="23" t="s">
        <v>37</v>
      </c>
      <c r="AX220" s="200">
        <f>SUM(BA210:BA229)</f>
        <v>1019.1670000000003</v>
      </c>
      <c r="AZ220" s="187">
        <f t="shared" si="94"/>
        <v>3416</v>
      </c>
      <c r="BA220" s="179">
        <f t="shared" si="95"/>
        <v>4.3559999999999999</v>
      </c>
      <c r="BC220" s="70">
        <f t="shared" si="96"/>
        <v>7.4424927227944409</v>
      </c>
      <c r="BD220" s="23" t="s">
        <v>37</v>
      </c>
      <c r="BE220" s="200">
        <f>SUM(BH210:BH229)</f>
        <v>1101.6590000000001</v>
      </c>
      <c r="BG220" s="187">
        <f t="shared" si="97"/>
        <v>3411</v>
      </c>
      <c r="BH220" s="179">
        <f t="shared" si="98"/>
        <v>5.0410000000000004</v>
      </c>
      <c r="BJ220" s="70">
        <f t="shared" si="99"/>
        <v>7.3472997007431644</v>
      </c>
      <c r="BK220" s="23" t="s">
        <v>37</v>
      </c>
      <c r="BL220" s="200">
        <f>SUM(BO210:BO229)</f>
        <v>1212.4189999999999</v>
      </c>
      <c r="BN220" s="187">
        <f t="shared" si="100"/>
        <v>3406</v>
      </c>
      <c r="BO220" s="179">
        <f t="shared" si="101"/>
        <v>5.7759999999999998</v>
      </c>
      <c r="BQ220" s="70">
        <f t="shared" si="102"/>
        <v>7.2420823592569619</v>
      </c>
      <c r="BR220" s="23" t="s">
        <v>37</v>
      </c>
      <c r="BS220" s="200">
        <f>SUM(BV210:BV229)</f>
        <v>1363.366</v>
      </c>
      <c r="BU220" s="187">
        <f t="shared" si="103"/>
        <v>3399</v>
      </c>
      <c r="BV220" s="179">
        <f t="shared" si="104"/>
        <v>6.8890000000000002</v>
      </c>
      <c r="BX220" s="70">
        <f t="shared" si="105"/>
        <v>7.1244782624934242</v>
      </c>
      <c r="BY220" s="23" t="s">
        <v>37</v>
      </c>
      <c r="BZ220" s="200">
        <f>SUM(CC210:CC229)</f>
        <v>1583.6440000000002</v>
      </c>
      <c r="CB220" s="187">
        <f t="shared" si="106"/>
        <v>3390</v>
      </c>
      <c r="CC220" s="179">
        <f t="shared" si="107"/>
        <v>8.4640000000000004</v>
      </c>
      <c r="CE220" s="70">
        <f t="shared" si="108"/>
        <v>6.9911768871212097</v>
      </c>
      <c r="CF220" s="23" t="s">
        <v>37</v>
      </c>
      <c r="CG220" s="200">
        <f>SUM(CJ210:CJ229)</f>
        <v>1930.0899999999997</v>
      </c>
      <c r="CI220" s="187">
        <f t="shared" si="109"/>
        <v>3378</v>
      </c>
      <c r="CJ220" s="179">
        <f t="shared" si="110"/>
        <v>10.816000000000001</v>
      </c>
      <c r="CL220" s="70">
        <f t="shared" si="111"/>
        <v>6.837332814685591</v>
      </c>
      <c r="CM220" s="23" t="s">
        <v>37</v>
      </c>
      <c r="CN220" s="200">
        <f>SUM(CQ210:CQ229)</f>
        <v>2554.9850000000001</v>
      </c>
      <c r="CP220" s="187">
        <f t="shared" si="112"/>
        <v>3361</v>
      </c>
      <c r="CQ220" s="179">
        <f t="shared" si="113"/>
        <v>14.641</v>
      </c>
      <c r="CS220" s="70">
        <f t="shared" si="114"/>
        <v>6.6554403503676474</v>
      </c>
      <c r="CT220" s="23" t="s">
        <v>37</v>
      </c>
      <c r="CU220" s="200">
        <f>SUM(CX210:CX229)</f>
        <v>4009.3240000000005</v>
      </c>
      <c r="CW220" s="187">
        <f t="shared" si="115"/>
        <v>3332</v>
      </c>
      <c r="CX220" s="179">
        <f t="shared" si="116"/>
        <v>22.5</v>
      </c>
      <c r="CZ220" s="70">
        <f t="shared" si="117"/>
        <v>6.4329400927391793</v>
      </c>
      <c r="DA220" s="23" t="s">
        <v>37</v>
      </c>
      <c r="DB220" s="200">
        <f>SUM(DE210:DE229)</f>
        <v>12822.327000000001</v>
      </c>
      <c r="DD220" s="187">
        <f t="shared" si="118"/>
        <v>3248</v>
      </c>
      <c r="DE220" s="179">
        <f t="shared" si="119"/>
        <v>54.756</v>
      </c>
    </row>
    <row r="221" spans="1:109" ht="15" customHeight="1">
      <c r="A221" s="21">
        <f t="shared" si="72"/>
        <v>2005</v>
      </c>
      <c r="B221" s="176">
        <f t="shared" si="72"/>
        <v>3480</v>
      </c>
      <c r="C221" s="69">
        <f t="shared" si="73"/>
        <v>8.1547875727685195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149.922</v>
      </c>
      <c r="I221" s="179">
        <f t="shared" si="75"/>
        <v>3388</v>
      </c>
      <c r="J221" s="180">
        <f t="shared" si="76"/>
        <v>2.6436781609195403</v>
      </c>
      <c r="K221" s="179">
        <f t="shared" si="77"/>
        <v>8.4640000000000004</v>
      </c>
      <c r="M221" s="70">
        <f t="shared" si="78"/>
        <v>8.1547875727685195</v>
      </c>
      <c r="O221" s="76"/>
      <c r="Q221" s="187">
        <f t="shared" si="79"/>
        <v>3388</v>
      </c>
      <c r="R221" s="179">
        <f t="shared" si="80"/>
        <v>8.4640000000000004</v>
      </c>
      <c r="T221" s="70">
        <f t="shared" si="81"/>
        <v>7.8160138391590275</v>
      </c>
      <c r="V221" s="76"/>
      <c r="X221" s="187">
        <f t="shared" si="82"/>
        <v>3379</v>
      </c>
      <c r="Y221" s="179">
        <f t="shared" si="83"/>
        <v>10.201000000000001</v>
      </c>
      <c r="AA221" s="70">
        <f t="shared" si="84"/>
        <v>7.7514753180214564</v>
      </c>
      <c r="AC221" s="76"/>
      <c r="AE221" s="187">
        <f t="shared" si="85"/>
        <v>3377</v>
      </c>
      <c r="AF221" s="179">
        <f t="shared" si="86"/>
        <v>10.609</v>
      </c>
      <c r="AH221" s="70">
        <f t="shared" si="87"/>
        <v>7.6824824465345056</v>
      </c>
      <c r="AJ221" s="76"/>
      <c r="AL221" s="187">
        <f t="shared" si="88"/>
        <v>3375</v>
      </c>
      <c r="AM221" s="179">
        <f t="shared" si="89"/>
        <v>11.025</v>
      </c>
      <c r="AO221" s="70">
        <f t="shared" si="90"/>
        <v>7.6083744743807831</v>
      </c>
      <c r="AQ221" s="76"/>
      <c r="AS221" s="187">
        <f t="shared" si="91"/>
        <v>3372</v>
      </c>
      <c r="AT221" s="179">
        <f t="shared" si="92"/>
        <v>11.664</v>
      </c>
      <c r="AV221" s="70">
        <f t="shared" si="93"/>
        <v>7.5283317667072467</v>
      </c>
      <c r="AX221" s="76"/>
      <c r="AZ221" s="187">
        <f t="shared" si="94"/>
        <v>3369</v>
      </c>
      <c r="BA221" s="179">
        <f t="shared" si="95"/>
        <v>12.321</v>
      </c>
      <c r="BC221" s="70">
        <f t="shared" si="96"/>
        <v>7.4413203897176174</v>
      </c>
      <c r="BE221" s="76"/>
      <c r="BG221" s="187">
        <f t="shared" si="97"/>
        <v>3365</v>
      </c>
      <c r="BH221" s="179">
        <f t="shared" si="98"/>
        <v>13.225</v>
      </c>
      <c r="BJ221" s="70">
        <f t="shared" si="99"/>
        <v>7.3460102099132927</v>
      </c>
      <c r="BL221" s="76"/>
      <c r="BN221" s="187">
        <f t="shared" si="100"/>
        <v>3360</v>
      </c>
      <c r="BO221" s="179">
        <f t="shared" si="101"/>
        <v>14.4</v>
      </c>
      <c r="BQ221" s="70">
        <f t="shared" si="102"/>
        <v>7.2406496942554659</v>
      </c>
      <c r="BS221" s="76"/>
      <c r="BU221" s="187">
        <f t="shared" si="103"/>
        <v>3354</v>
      </c>
      <c r="BV221" s="179">
        <f t="shared" si="104"/>
        <v>15.875999999999999</v>
      </c>
      <c r="BX221" s="70">
        <f t="shared" si="105"/>
        <v>7.122866658599083</v>
      </c>
      <c r="BZ221" s="76"/>
      <c r="CB221" s="187">
        <f t="shared" si="106"/>
        <v>3346</v>
      </c>
      <c r="CC221" s="179">
        <f t="shared" si="107"/>
        <v>17.956</v>
      </c>
      <c r="CE221" s="70">
        <f t="shared" si="108"/>
        <v>6.9893352659745602</v>
      </c>
      <c r="CG221" s="76"/>
      <c r="CI221" s="187">
        <f t="shared" si="109"/>
        <v>3335</v>
      </c>
      <c r="CJ221" s="179">
        <f t="shared" si="110"/>
        <v>21.024999999999999</v>
      </c>
      <c r="CL221" s="70">
        <f t="shared" si="111"/>
        <v>6.8351845861473013</v>
      </c>
      <c r="CN221" s="76"/>
      <c r="CP221" s="187">
        <f t="shared" si="112"/>
        <v>3319</v>
      </c>
      <c r="CQ221" s="179">
        <f t="shared" si="113"/>
        <v>25.920999999999999</v>
      </c>
      <c r="CS221" s="70">
        <f t="shared" si="114"/>
        <v>6.6528630293533473</v>
      </c>
      <c r="CU221" s="76"/>
      <c r="CW221" s="187">
        <f t="shared" si="115"/>
        <v>3293</v>
      </c>
      <c r="CX221" s="179">
        <f t="shared" si="116"/>
        <v>34.969000000000001</v>
      </c>
      <c r="CZ221" s="70">
        <f t="shared" si="117"/>
        <v>6.4297194780391376</v>
      </c>
      <c r="DB221" s="76"/>
      <c r="DD221" s="187">
        <f t="shared" si="118"/>
        <v>3214</v>
      </c>
      <c r="DE221" s="179">
        <f t="shared" si="119"/>
        <v>70.756</v>
      </c>
    </row>
    <row r="222" spans="1:109" ht="15" customHeight="1">
      <c r="A222" s="21">
        <f t="shared" si="72"/>
        <v>2006</v>
      </c>
      <c r="B222" s="176">
        <f t="shared" si="72"/>
        <v>3354</v>
      </c>
      <c r="C222" s="69">
        <f t="shared" si="73"/>
        <v>8.1179089423831545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3.7724617982420199</v>
      </c>
      <c r="I222" s="179">
        <f t="shared" si="75"/>
        <v>3342</v>
      </c>
      <c r="J222" s="180">
        <f t="shared" si="76"/>
        <v>0.35778175313059035</v>
      </c>
      <c r="K222" s="179">
        <f t="shared" si="77"/>
        <v>0.14399999999999999</v>
      </c>
      <c r="M222" s="70">
        <f t="shared" si="78"/>
        <v>8.1179089423831545</v>
      </c>
      <c r="Q222" s="187">
        <f t="shared" si="79"/>
        <v>3342</v>
      </c>
      <c r="R222" s="179">
        <f t="shared" si="80"/>
        <v>0.14399999999999999</v>
      </c>
      <c r="T222" s="70">
        <f t="shared" si="81"/>
        <v>7.7638712878202218</v>
      </c>
      <c r="X222" s="187">
        <f t="shared" si="82"/>
        <v>3335</v>
      </c>
      <c r="Y222" s="179">
        <f t="shared" si="83"/>
        <v>0.36099999999999999</v>
      </c>
      <c r="AA222" s="70">
        <f t="shared" si="84"/>
        <v>7.6957579905547613</v>
      </c>
      <c r="AE222" s="187">
        <f t="shared" si="85"/>
        <v>3333</v>
      </c>
      <c r="AF222" s="179">
        <f t="shared" si="86"/>
        <v>0.441</v>
      </c>
      <c r="AH222" s="70">
        <f t="shared" si="87"/>
        <v>7.6226639513235952</v>
      </c>
      <c r="AL222" s="187">
        <f t="shared" si="88"/>
        <v>3331</v>
      </c>
      <c r="AM222" s="179">
        <f t="shared" si="89"/>
        <v>0.52900000000000003</v>
      </c>
      <c r="AO222" s="70">
        <f t="shared" si="90"/>
        <v>7.5438028675015092</v>
      </c>
      <c r="AS222" s="187">
        <f t="shared" si="91"/>
        <v>3329</v>
      </c>
      <c r="AT222" s="179">
        <f t="shared" si="92"/>
        <v>0.625</v>
      </c>
      <c r="AV222" s="70">
        <f t="shared" si="93"/>
        <v>7.4581861573404868</v>
      </c>
      <c r="AZ222" s="187">
        <f t="shared" si="94"/>
        <v>3326</v>
      </c>
      <c r="BA222" s="179">
        <f t="shared" si="95"/>
        <v>0.78400000000000003</v>
      </c>
      <c r="BC222" s="70">
        <f t="shared" si="96"/>
        <v>7.364547014255642</v>
      </c>
      <c r="BG222" s="187">
        <f t="shared" si="97"/>
        <v>3323</v>
      </c>
      <c r="BH222" s="179">
        <f t="shared" si="98"/>
        <v>0.96099999999999997</v>
      </c>
      <c r="BJ222" s="70">
        <f t="shared" si="99"/>
        <v>7.2612250919719212</v>
      </c>
      <c r="BN222" s="187">
        <f t="shared" si="100"/>
        <v>3319</v>
      </c>
      <c r="BO222" s="179">
        <f t="shared" si="101"/>
        <v>1.2250000000000001</v>
      </c>
      <c r="BQ222" s="70">
        <f t="shared" si="102"/>
        <v>7.1459844677143876</v>
      </c>
      <c r="BU222" s="187">
        <f t="shared" si="103"/>
        <v>3313</v>
      </c>
      <c r="BV222" s="179">
        <f t="shared" si="104"/>
        <v>1.681</v>
      </c>
      <c r="BX222" s="70">
        <f t="shared" si="105"/>
        <v>7.0157124204872297</v>
      </c>
      <c r="CB222" s="187">
        <f t="shared" si="106"/>
        <v>3307</v>
      </c>
      <c r="CC222" s="179">
        <f t="shared" si="107"/>
        <v>2.2090000000000001</v>
      </c>
      <c r="CE222" s="70">
        <f t="shared" si="108"/>
        <v>6.8658910748834385</v>
      </c>
      <c r="CI222" s="187">
        <f t="shared" si="109"/>
        <v>3297</v>
      </c>
      <c r="CJ222" s="179">
        <f t="shared" si="110"/>
        <v>3.2490000000000001</v>
      </c>
      <c r="CL222" s="70">
        <f t="shared" si="111"/>
        <v>6.6895992691789665</v>
      </c>
      <c r="CP222" s="187">
        <f t="shared" si="112"/>
        <v>3283</v>
      </c>
      <c r="CQ222" s="179">
        <f t="shared" si="113"/>
        <v>5.0410000000000004</v>
      </c>
      <c r="CS222" s="70">
        <f t="shared" si="114"/>
        <v>6.4754327167040904</v>
      </c>
      <c r="CW222" s="187">
        <f t="shared" si="115"/>
        <v>3259</v>
      </c>
      <c r="CX222" s="179">
        <f t="shared" si="116"/>
        <v>9.0250000000000004</v>
      </c>
      <c r="CZ222" s="70">
        <f t="shared" si="117"/>
        <v>6.2025355171879228</v>
      </c>
      <c r="DD222" s="187">
        <f t="shared" si="118"/>
        <v>3185</v>
      </c>
      <c r="DE222" s="179">
        <f t="shared" si="119"/>
        <v>28.561</v>
      </c>
    </row>
    <row r="223" spans="1:109" ht="15" customHeight="1">
      <c r="A223" s="21">
        <f t="shared" si="72"/>
        <v>2007</v>
      </c>
      <c r="B223" s="176">
        <f t="shared" si="72"/>
        <v>3341</v>
      </c>
      <c r="C223" s="69">
        <f t="shared" si="73"/>
        <v>8.1140254423567573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3.1482759213545104</v>
      </c>
      <c r="I223" s="179">
        <f t="shared" si="75"/>
        <v>3300</v>
      </c>
      <c r="J223" s="180">
        <f t="shared" si="76"/>
        <v>1.2271774917689315</v>
      </c>
      <c r="K223" s="179">
        <f t="shared" si="77"/>
        <v>1.681</v>
      </c>
      <c r="M223" s="70">
        <f t="shared" si="78"/>
        <v>8.1140254423567573</v>
      </c>
      <c r="Q223" s="187">
        <f t="shared" si="79"/>
        <v>3300</v>
      </c>
      <c r="R223" s="179">
        <f t="shared" si="80"/>
        <v>1.681</v>
      </c>
      <c r="T223" s="70">
        <f t="shared" si="81"/>
        <v>7.7583334674909104</v>
      </c>
      <c r="X223" s="187">
        <f t="shared" si="82"/>
        <v>3294</v>
      </c>
      <c r="Y223" s="179">
        <f t="shared" si="83"/>
        <v>2.2090000000000001</v>
      </c>
      <c r="AA223" s="70">
        <f t="shared" si="84"/>
        <v>7.6898286687364843</v>
      </c>
      <c r="AE223" s="187">
        <f t="shared" si="85"/>
        <v>3293</v>
      </c>
      <c r="AF223" s="179">
        <f t="shared" si="86"/>
        <v>2.3039999999999998</v>
      </c>
      <c r="AH223" s="70">
        <f t="shared" si="87"/>
        <v>7.616283561580385</v>
      </c>
      <c r="AL223" s="187">
        <f t="shared" si="88"/>
        <v>3291</v>
      </c>
      <c r="AM223" s="179">
        <f t="shared" si="89"/>
        <v>2.5</v>
      </c>
      <c r="AO223" s="70">
        <f t="shared" si="90"/>
        <v>7.53689712956617</v>
      </c>
      <c r="AS223" s="187">
        <f t="shared" si="91"/>
        <v>3290</v>
      </c>
      <c r="AT223" s="179">
        <f t="shared" si="92"/>
        <v>2.601</v>
      </c>
      <c r="AV223" s="70">
        <f t="shared" si="93"/>
        <v>7.4506607962115394</v>
      </c>
      <c r="AZ223" s="187">
        <f t="shared" si="94"/>
        <v>3287</v>
      </c>
      <c r="BA223" s="179">
        <f t="shared" si="95"/>
        <v>2.9159999999999999</v>
      </c>
      <c r="BC223" s="70">
        <f t="shared" si="96"/>
        <v>7.3562798765507482</v>
      </c>
      <c r="BG223" s="187">
        <f t="shared" si="97"/>
        <v>3285</v>
      </c>
      <c r="BH223" s="179">
        <f t="shared" si="98"/>
        <v>3.1360000000000001</v>
      </c>
      <c r="BJ223" s="70">
        <f t="shared" si="99"/>
        <v>7.2520539518528144</v>
      </c>
      <c r="BN223" s="187">
        <f t="shared" si="100"/>
        <v>3281</v>
      </c>
      <c r="BO223" s="179">
        <f t="shared" si="101"/>
        <v>3.6</v>
      </c>
      <c r="BQ223" s="70">
        <f t="shared" si="102"/>
        <v>7.1356873470281439</v>
      </c>
      <c r="BU223" s="187">
        <f t="shared" si="103"/>
        <v>3277</v>
      </c>
      <c r="BV223" s="179">
        <f t="shared" si="104"/>
        <v>4.0960000000000001</v>
      </c>
      <c r="BX223" s="70">
        <f t="shared" si="105"/>
        <v>7.0039741367226798</v>
      </c>
      <c r="CB223" s="187">
        <f t="shared" si="106"/>
        <v>3271</v>
      </c>
      <c r="CC223" s="179">
        <f t="shared" si="107"/>
        <v>4.9000000000000004</v>
      </c>
      <c r="CE223" s="70">
        <f t="shared" si="108"/>
        <v>6.852242569051878</v>
      </c>
      <c r="CI223" s="187">
        <f t="shared" si="109"/>
        <v>3263</v>
      </c>
      <c r="CJ223" s="179">
        <f t="shared" si="110"/>
        <v>6.0839999999999996</v>
      </c>
      <c r="CL223" s="70">
        <f t="shared" si="111"/>
        <v>6.6732979677676543</v>
      </c>
      <c r="CP223" s="187">
        <f t="shared" si="112"/>
        <v>3251</v>
      </c>
      <c r="CQ223" s="179">
        <f t="shared" si="113"/>
        <v>8.1</v>
      </c>
      <c r="CS223" s="70">
        <f t="shared" si="114"/>
        <v>6.4551985633401223</v>
      </c>
      <c r="CW223" s="187">
        <f t="shared" si="115"/>
        <v>3229</v>
      </c>
      <c r="CX223" s="179">
        <f t="shared" si="116"/>
        <v>12.544</v>
      </c>
      <c r="CZ223" s="70">
        <f t="shared" si="117"/>
        <v>6.1758672701057611</v>
      </c>
      <c r="DD223" s="187">
        <f t="shared" si="118"/>
        <v>3160</v>
      </c>
      <c r="DE223" s="179">
        <f t="shared" si="119"/>
        <v>32.761000000000003</v>
      </c>
    </row>
    <row r="224" spans="1:109" ht="15" customHeight="1">
      <c r="A224" s="21">
        <f t="shared" si="72"/>
        <v>2008</v>
      </c>
      <c r="B224" s="176">
        <f t="shared" si="72"/>
        <v>3285</v>
      </c>
      <c r="C224" s="69">
        <f t="shared" si="73"/>
        <v>8.0971219309187106</v>
      </c>
      <c r="D224" s="22">
        <v>15</v>
      </c>
      <c r="E224" s="71">
        <f t="shared" si="74"/>
        <v>2.7080502011022101</v>
      </c>
      <c r="I224" s="179">
        <f t="shared" si="75"/>
        <v>3261</v>
      </c>
      <c r="J224" s="180">
        <f t="shared" si="76"/>
        <v>0.73059360730593603</v>
      </c>
      <c r="K224" s="179">
        <f t="shared" si="77"/>
        <v>0.57599999999999996</v>
      </c>
      <c r="M224" s="70">
        <f t="shared" si="78"/>
        <v>8.0971219309187106</v>
      </c>
      <c r="Q224" s="187">
        <f t="shared" si="79"/>
        <v>3261</v>
      </c>
      <c r="R224" s="179">
        <f t="shared" si="80"/>
        <v>0.57599999999999996</v>
      </c>
      <c r="T224" s="70">
        <f t="shared" si="81"/>
        <v>7.7341213033283047</v>
      </c>
      <c r="X224" s="187">
        <f t="shared" si="82"/>
        <v>3257</v>
      </c>
      <c r="Y224" s="179">
        <f t="shared" si="83"/>
        <v>0.78400000000000003</v>
      </c>
      <c r="AA224" s="70">
        <f t="shared" si="84"/>
        <v>7.6638772587034705</v>
      </c>
      <c r="AE224" s="187">
        <f t="shared" si="85"/>
        <v>3256</v>
      </c>
      <c r="AF224" s="179">
        <f t="shared" si="86"/>
        <v>0.84099999999999997</v>
      </c>
      <c r="AH224" s="70">
        <f t="shared" si="87"/>
        <v>7.5883236773352225</v>
      </c>
      <c r="AL224" s="187">
        <f t="shared" si="88"/>
        <v>3255</v>
      </c>
      <c r="AM224" s="179">
        <f t="shared" si="89"/>
        <v>0.9</v>
      </c>
      <c r="AO224" s="70">
        <f t="shared" si="90"/>
        <v>7.506591780070841</v>
      </c>
      <c r="AS224" s="187">
        <f t="shared" si="91"/>
        <v>3254</v>
      </c>
      <c r="AT224" s="179">
        <f t="shared" si="92"/>
        <v>0.96099999999999997</v>
      </c>
      <c r="AV224" s="70">
        <f t="shared" si="93"/>
        <v>7.4175804024145444</v>
      </c>
      <c r="AZ224" s="187">
        <f t="shared" si="94"/>
        <v>3252</v>
      </c>
      <c r="BA224" s="179">
        <f t="shared" si="95"/>
        <v>1.089</v>
      </c>
      <c r="BC224" s="70">
        <f t="shared" si="96"/>
        <v>7.3198649298089702</v>
      </c>
      <c r="BG224" s="187">
        <f t="shared" si="97"/>
        <v>3250</v>
      </c>
      <c r="BH224" s="179">
        <f t="shared" si="98"/>
        <v>1.2250000000000001</v>
      </c>
      <c r="BJ224" s="70">
        <f t="shared" si="99"/>
        <v>7.2115567333138015</v>
      </c>
      <c r="BN224" s="187">
        <f t="shared" si="100"/>
        <v>3248</v>
      </c>
      <c r="BO224" s="179">
        <f t="shared" si="101"/>
        <v>1.369</v>
      </c>
      <c r="BQ224" s="70">
        <f t="shared" si="102"/>
        <v>7.0900768357760917</v>
      </c>
      <c r="BU224" s="187">
        <f t="shared" si="103"/>
        <v>3244</v>
      </c>
      <c r="BV224" s="179">
        <f t="shared" si="104"/>
        <v>1.681</v>
      </c>
      <c r="BX224" s="70">
        <f t="shared" si="105"/>
        <v>6.9517721643989114</v>
      </c>
      <c r="CB224" s="187">
        <f t="shared" si="106"/>
        <v>3240</v>
      </c>
      <c r="CC224" s="179">
        <f t="shared" si="107"/>
        <v>2.0249999999999999</v>
      </c>
      <c r="CE224" s="70">
        <f t="shared" si="108"/>
        <v>6.7912214627261855</v>
      </c>
      <c r="CI224" s="187">
        <f t="shared" si="109"/>
        <v>3233</v>
      </c>
      <c r="CJ224" s="179">
        <f t="shared" si="110"/>
        <v>2.7040000000000002</v>
      </c>
      <c r="CL224" s="70">
        <f t="shared" si="111"/>
        <v>6.5998704992128365</v>
      </c>
      <c r="CP224" s="187">
        <f t="shared" si="112"/>
        <v>3223</v>
      </c>
      <c r="CQ224" s="179">
        <f t="shared" si="113"/>
        <v>3.8439999999999999</v>
      </c>
      <c r="CS224" s="70">
        <f t="shared" si="114"/>
        <v>6.363028103540465</v>
      </c>
      <c r="CW224" s="187">
        <f t="shared" si="115"/>
        <v>3203</v>
      </c>
      <c r="CX224" s="179">
        <f t="shared" si="116"/>
        <v>6.7240000000000002</v>
      </c>
      <c r="CZ224" s="70">
        <f t="shared" si="117"/>
        <v>6.0520891689244172</v>
      </c>
      <c r="DD224" s="187">
        <f t="shared" si="118"/>
        <v>3138</v>
      </c>
      <c r="DE224" s="179">
        <f t="shared" si="119"/>
        <v>21.609000000000002</v>
      </c>
    </row>
    <row r="225" spans="1:109" ht="15" customHeight="1">
      <c r="A225" s="21">
        <f t="shared" si="72"/>
        <v>2009</v>
      </c>
      <c r="B225" s="176">
        <f t="shared" si="72"/>
        <v>3204</v>
      </c>
      <c r="C225" s="69">
        <f t="shared" si="73"/>
        <v>8.0721553081882504</v>
      </c>
      <c r="D225" s="22">
        <v>16</v>
      </c>
      <c r="E225" s="71">
        <f t="shared" si="74"/>
        <v>2.7725887222397811</v>
      </c>
      <c r="I225" s="179">
        <f t="shared" si="75"/>
        <v>3225</v>
      </c>
      <c r="J225" s="180">
        <f t="shared" si="76"/>
        <v>0.65543071161048694</v>
      </c>
      <c r="K225" s="179">
        <f t="shared" si="77"/>
        <v>0.441</v>
      </c>
      <c r="M225" s="70">
        <f t="shared" si="78"/>
        <v>8.0721553081882504</v>
      </c>
      <c r="Q225" s="187">
        <f t="shared" si="79"/>
        <v>3225</v>
      </c>
      <c r="R225" s="179">
        <f t="shared" si="80"/>
        <v>0.441</v>
      </c>
      <c r="T225" s="70">
        <f t="shared" si="81"/>
        <v>7.6980291702728048</v>
      </c>
      <c r="X225" s="187">
        <f t="shared" si="82"/>
        <v>3223</v>
      </c>
      <c r="Y225" s="179">
        <f t="shared" si="83"/>
        <v>0.36099999999999999</v>
      </c>
      <c r="AA225" s="70">
        <f t="shared" si="84"/>
        <v>7.6251071482389001</v>
      </c>
      <c r="AE225" s="187">
        <f t="shared" si="85"/>
        <v>3223</v>
      </c>
      <c r="AF225" s="179">
        <f t="shared" si="86"/>
        <v>0.36099999999999999</v>
      </c>
      <c r="AH225" s="70">
        <f t="shared" si="87"/>
        <v>7.5464462737460236</v>
      </c>
      <c r="AL225" s="187">
        <f t="shared" si="88"/>
        <v>3222</v>
      </c>
      <c r="AM225" s="179">
        <f t="shared" si="89"/>
        <v>0.32400000000000001</v>
      </c>
      <c r="AO225" s="70">
        <f t="shared" si="90"/>
        <v>7.4610655143542832</v>
      </c>
      <c r="AS225" s="187">
        <f t="shared" si="91"/>
        <v>3221</v>
      </c>
      <c r="AT225" s="179">
        <f t="shared" si="92"/>
        <v>0.28899999999999998</v>
      </c>
      <c r="AV225" s="70">
        <f t="shared" si="93"/>
        <v>7.3677085723743714</v>
      </c>
      <c r="AZ225" s="187">
        <f t="shared" si="94"/>
        <v>3220</v>
      </c>
      <c r="BA225" s="179">
        <f t="shared" si="95"/>
        <v>0.25600000000000001</v>
      </c>
      <c r="BC225" s="70">
        <f t="shared" si="96"/>
        <v>7.2647301779298674</v>
      </c>
      <c r="BG225" s="187">
        <f t="shared" si="97"/>
        <v>3219</v>
      </c>
      <c r="BH225" s="179">
        <f t="shared" si="98"/>
        <v>0.22500000000000001</v>
      </c>
      <c r="BJ225" s="70">
        <f t="shared" si="99"/>
        <v>7.1499168361321086</v>
      </c>
      <c r="BN225" s="187">
        <f t="shared" si="100"/>
        <v>3217</v>
      </c>
      <c r="BO225" s="179">
        <f t="shared" si="101"/>
        <v>0.16900000000000001</v>
      </c>
      <c r="BQ225" s="70">
        <f t="shared" si="102"/>
        <v>7.020190708311925</v>
      </c>
      <c r="BU225" s="187">
        <f t="shared" si="103"/>
        <v>3215</v>
      </c>
      <c r="BV225" s="179">
        <f t="shared" si="104"/>
        <v>0.121</v>
      </c>
      <c r="BX225" s="70">
        <f t="shared" si="105"/>
        <v>6.8710912946105456</v>
      </c>
      <c r="CB225" s="187">
        <f t="shared" si="106"/>
        <v>3211</v>
      </c>
      <c r="CC225" s="179">
        <f t="shared" si="107"/>
        <v>4.9000000000000002E-2</v>
      </c>
      <c r="CE225" s="70">
        <f t="shared" si="108"/>
        <v>6.6957989170584913</v>
      </c>
      <c r="CI225" s="187">
        <f t="shared" si="109"/>
        <v>3206</v>
      </c>
      <c r="CJ225" s="179">
        <f t="shared" si="110"/>
        <v>4.0000000000000001E-3</v>
      </c>
      <c r="CL225" s="70">
        <f t="shared" si="111"/>
        <v>6.4831073514571989</v>
      </c>
      <c r="CP225" s="187">
        <f t="shared" si="112"/>
        <v>3197</v>
      </c>
      <c r="CQ225" s="179">
        <f t="shared" si="113"/>
        <v>4.9000000000000002E-2</v>
      </c>
      <c r="CS225" s="70">
        <f t="shared" si="114"/>
        <v>6.2126060957515188</v>
      </c>
      <c r="CW225" s="187">
        <f t="shared" si="115"/>
        <v>3180</v>
      </c>
      <c r="CX225" s="179">
        <f t="shared" si="116"/>
        <v>0.57599999999999996</v>
      </c>
      <c r="CZ225" s="70">
        <f t="shared" si="117"/>
        <v>5.8406416573733981</v>
      </c>
      <c r="DD225" s="187">
        <f t="shared" si="118"/>
        <v>3120</v>
      </c>
      <c r="DE225" s="179">
        <f t="shared" si="119"/>
        <v>7.056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3055</v>
      </c>
      <c r="C226" s="69">
        <f t="shared" si="73"/>
        <v>8.0245348716056952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3192</v>
      </c>
      <c r="J226" s="180">
        <f t="shared" si="76"/>
        <v>4.4844517184942712</v>
      </c>
      <c r="K226" s="179">
        <f t="shared" si="77"/>
        <v>18.768999999999998</v>
      </c>
      <c r="M226" s="70">
        <f t="shared" si="78"/>
        <v>8.0245348716056952</v>
      </c>
      <c r="N226" s="52"/>
      <c r="P226" s="77"/>
      <c r="Q226" s="187">
        <f t="shared" si="79"/>
        <v>3192</v>
      </c>
      <c r="R226" s="179">
        <f t="shared" si="80"/>
        <v>18.768999999999998</v>
      </c>
      <c r="T226" s="70">
        <f t="shared" si="81"/>
        <v>7.6280311269303347</v>
      </c>
      <c r="U226" s="52"/>
      <c r="W226" s="77"/>
      <c r="X226" s="187">
        <f t="shared" si="82"/>
        <v>3192</v>
      </c>
      <c r="Y226" s="179">
        <f t="shared" si="83"/>
        <v>18.768999999999998</v>
      </c>
      <c r="AA226" s="70">
        <f t="shared" si="84"/>
        <v>7.5496091651545321</v>
      </c>
      <c r="AB226" s="52"/>
      <c r="AD226" s="77"/>
      <c r="AE226" s="187">
        <f t="shared" si="85"/>
        <v>3192</v>
      </c>
      <c r="AF226" s="179">
        <f t="shared" si="86"/>
        <v>18.768999999999998</v>
      </c>
      <c r="AH226" s="70">
        <f t="shared" si="87"/>
        <v>7.4645098346365275</v>
      </c>
      <c r="AI226" s="52"/>
      <c r="AK226" s="77"/>
      <c r="AL226" s="187">
        <f t="shared" si="88"/>
        <v>3191</v>
      </c>
      <c r="AM226" s="179">
        <f t="shared" si="89"/>
        <v>18.495999999999999</v>
      </c>
      <c r="AO226" s="70">
        <f t="shared" si="90"/>
        <v>7.3714892952142774</v>
      </c>
      <c r="AP226" s="52"/>
      <c r="AR226" s="77"/>
      <c r="AS226" s="187">
        <f t="shared" si="91"/>
        <v>3191</v>
      </c>
      <c r="AT226" s="179">
        <f t="shared" si="92"/>
        <v>18.495999999999999</v>
      </c>
      <c r="AV226" s="70">
        <f t="shared" si="93"/>
        <v>7.2689201281937219</v>
      </c>
      <c r="AW226" s="52"/>
      <c r="AY226" s="77"/>
      <c r="AZ226" s="187">
        <f t="shared" si="94"/>
        <v>3191</v>
      </c>
      <c r="BA226" s="179">
        <f t="shared" si="95"/>
        <v>18.495999999999999</v>
      </c>
      <c r="BC226" s="70">
        <f t="shared" si="96"/>
        <v>7.1546153569136628</v>
      </c>
      <c r="BD226" s="52"/>
      <c r="BF226" s="77"/>
      <c r="BG226" s="187">
        <f t="shared" si="97"/>
        <v>3190</v>
      </c>
      <c r="BH226" s="179">
        <f t="shared" si="98"/>
        <v>18.225000000000001</v>
      </c>
      <c r="BJ226" s="70">
        <f t="shared" si="99"/>
        <v>7.0255383146385206</v>
      </c>
      <c r="BK226" s="52"/>
      <c r="BM226" s="77"/>
      <c r="BN226" s="187">
        <f t="shared" si="100"/>
        <v>3189</v>
      </c>
      <c r="BO226" s="179">
        <f t="shared" si="101"/>
        <v>17.956</v>
      </c>
      <c r="BQ226" s="70">
        <f t="shared" si="102"/>
        <v>6.8772960714974287</v>
      </c>
      <c r="BR226" s="52"/>
      <c r="BT226" s="77"/>
      <c r="BU226" s="187">
        <f t="shared" si="103"/>
        <v>3187</v>
      </c>
      <c r="BV226" s="179">
        <f t="shared" si="104"/>
        <v>17.423999999999999</v>
      </c>
      <c r="BX226" s="70">
        <f t="shared" si="105"/>
        <v>6.7031881132408628</v>
      </c>
      <c r="BY226" s="52"/>
      <c r="CA226" s="77"/>
      <c r="CB226" s="187">
        <f t="shared" si="106"/>
        <v>3185</v>
      </c>
      <c r="CC226" s="179">
        <f t="shared" si="107"/>
        <v>16.899999999999999</v>
      </c>
      <c r="CE226" s="70">
        <f t="shared" si="108"/>
        <v>6.4922398350204711</v>
      </c>
      <c r="CF226" s="52"/>
      <c r="CH226" s="77"/>
      <c r="CI226" s="187">
        <f t="shared" si="109"/>
        <v>3181</v>
      </c>
      <c r="CJ226" s="179">
        <f t="shared" si="110"/>
        <v>15.875999999999999</v>
      </c>
      <c r="CL226" s="70">
        <f t="shared" si="111"/>
        <v>6.2245584292753602</v>
      </c>
      <c r="CM226" s="52"/>
      <c r="CO226" s="77"/>
      <c r="CP226" s="187">
        <f t="shared" si="112"/>
        <v>3174</v>
      </c>
      <c r="CQ226" s="179">
        <f t="shared" si="113"/>
        <v>14.161</v>
      </c>
      <c r="CS226" s="70">
        <f t="shared" si="114"/>
        <v>5.857933154483459</v>
      </c>
      <c r="CT226" s="52"/>
      <c r="CV226" s="77"/>
      <c r="CW226" s="187">
        <f t="shared" si="115"/>
        <v>3159</v>
      </c>
      <c r="CX226" s="179">
        <f t="shared" si="116"/>
        <v>10.816000000000001</v>
      </c>
      <c r="CZ226" s="70">
        <f t="shared" si="117"/>
        <v>5.2729995585637468</v>
      </c>
      <c r="DA226" s="52"/>
      <c r="DC226" s="77"/>
      <c r="DD226" s="187">
        <f t="shared" si="118"/>
        <v>3103</v>
      </c>
      <c r="DE226" s="179">
        <f t="shared" si="119"/>
        <v>2.3039999999999998</v>
      </c>
    </row>
    <row r="227" spans="1:109" ht="15" customHeight="1">
      <c r="A227" s="21">
        <f t="shared" si="120"/>
        <v>2011</v>
      </c>
      <c r="B227" s="176">
        <f t="shared" si="120"/>
        <v>2998</v>
      </c>
      <c r="C227" s="69">
        <f t="shared" si="73"/>
        <v>8.0057006786625422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3161</v>
      </c>
      <c r="J227" s="180">
        <f t="shared" si="76"/>
        <v>5.4369579719813208</v>
      </c>
      <c r="K227" s="179">
        <f t="shared" si="77"/>
        <v>26.568999999999999</v>
      </c>
      <c r="M227" s="70">
        <f t="shared" si="78"/>
        <v>8.0057006786625422</v>
      </c>
      <c r="N227" s="52"/>
      <c r="O227" s="27"/>
      <c r="P227" s="77"/>
      <c r="Q227" s="187">
        <f t="shared" si="79"/>
        <v>3161</v>
      </c>
      <c r="R227" s="179">
        <f t="shared" si="80"/>
        <v>26.568999999999999</v>
      </c>
      <c r="T227" s="70">
        <f t="shared" si="81"/>
        <v>7.5999019592084984</v>
      </c>
      <c r="U227" s="52"/>
      <c r="V227" s="27"/>
      <c r="W227" s="77"/>
      <c r="X227" s="187">
        <f t="shared" si="82"/>
        <v>3162</v>
      </c>
      <c r="Y227" s="179">
        <f t="shared" si="83"/>
        <v>26.896000000000001</v>
      </c>
      <c r="AA227" s="70">
        <f t="shared" si="84"/>
        <v>7.5191499576698231</v>
      </c>
      <c r="AB227" s="52"/>
      <c r="AC227" s="27"/>
      <c r="AD227" s="77"/>
      <c r="AE227" s="187">
        <f t="shared" si="85"/>
        <v>3163</v>
      </c>
      <c r="AF227" s="179">
        <f t="shared" si="86"/>
        <v>27.225000000000001</v>
      </c>
      <c r="AH227" s="70">
        <f t="shared" si="87"/>
        <v>7.4312996751559028</v>
      </c>
      <c r="AI227" s="52"/>
      <c r="AJ227" s="27"/>
      <c r="AK227" s="77"/>
      <c r="AL227" s="187">
        <f t="shared" si="88"/>
        <v>3163</v>
      </c>
      <c r="AM227" s="179">
        <f t="shared" si="89"/>
        <v>27.225000000000001</v>
      </c>
      <c r="AO227" s="70">
        <f t="shared" si="90"/>
        <v>7.3349818788718144</v>
      </c>
      <c r="AP227" s="52"/>
      <c r="AQ227" s="27"/>
      <c r="AR227" s="77"/>
      <c r="AS227" s="187">
        <f t="shared" si="91"/>
        <v>3163</v>
      </c>
      <c r="AT227" s="179">
        <f t="shared" si="92"/>
        <v>27.225000000000001</v>
      </c>
      <c r="AV227" s="70">
        <f t="shared" si="93"/>
        <v>7.2283884515736041</v>
      </c>
      <c r="AW227" s="52"/>
      <c r="AX227" s="27"/>
      <c r="AY227" s="77"/>
      <c r="AZ227" s="187">
        <f t="shared" si="94"/>
        <v>3163</v>
      </c>
      <c r="BA227" s="179">
        <f t="shared" si="95"/>
        <v>27.225000000000001</v>
      </c>
      <c r="BC227" s="70">
        <f t="shared" si="96"/>
        <v>7.1090621356871724</v>
      </c>
      <c r="BD227" s="52"/>
      <c r="BE227" s="27"/>
      <c r="BF227" s="77"/>
      <c r="BG227" s="187">
        <f t="shared" si="97"/>
        <v>3163</v>
      </c>
      <c r="BH227" s="179">
        <f t="shared" si="98"/>
        <v>27.225000000000001</v>
      </c>
      <c r="BJ227" s="70">
        <f t="shared" si="99"/>
        <v>6.9735430195201404</v>
      </c>
      <c r="BK227" s="52"/>
      <c r="BL227" s="27"/>
      <c r="BM227" s="77"/>
      <c r="BN227" s="187">
        <f t="shared" si="100"/>
        <v>3163</v>
      </c>
      <c r="BO227" s="179">
        <f t="shared" si="101"/>
        <v>27.225000000000001</v>
      </c>
      <c r="BQ227" s="70">
        <f t="shared" si="102"/>
        <v>6.816735880594968</v>
      </c>
      <c r="BR227" s="52"/>
      <c r="BS227" s="27"/>
      <c r="BT227" s="77"/>
      <c r="BU227" s="187">
        <f t="shared" si="103"/>
        <v>3162</v>
      </c>
      <c r="BV227" s="179">
        <f t="shared" si="104"/>
        <v>26.896000000000001</v>
      </c>
      <c r="BX227" s="70">
        <f t="shared" si="105"/>
        <v>6.6306833856423717</v>
      </c>
      <c r="BY227" s="52"/>
      <c r="BZ227" s="27"/>
      <c r="CA227" s="77"/>
      <c r="CB227" s="187">
        <f t="shared" si="106"/>
        <v>3161</v>
      </c>
      <c r="CC227" s="179">
        <f t="shared" si="107"/>
        <v>26.568999999999999</v>
      </c>
      <c r="CE227" s="70">
        <f t="shared" si="108"/>
        <v>6.4019171967271857</v>
      </c>
      <c r="CF227" s="52"/>
      <c r="CG227" s="27"/>
      <c r="CH227" s="77"/>
      <c r="CI227" s="187">
        <f t="shared" si="109"/>
        <v>3158</v>
      </c>
      <c r="CJ227" s="179">
        <f t="shared" si="110"/>
        <v>25.6</v>
      </c>
      <c r="CL227" s="70">
        <f t="shared" si="111"/>
        <v>6.1047932324149849</v>
      </c>
      <c r="CM227" s="52"/>
      <c r="CN227" s="27"/>
      <c r="CO227" s="77"/>
      <c r="CP227" s="187">
        <f t="shared" si="112"/>
        <v>3153</v>
      </c>
      <c r="CQ227" s="179">
        <f t="shared" si="113"/>
        <v>24.024999999999999</v>
      </c>
      <c r="CS227" s="70">
        <f t="shared" si="114"/>
        <v>5.6801726090170677</v>
      </c>
      <c r="CT227" s="52"/>
      <c r="CU227" s="27"/>
      <c r="CV227" s="77"/>
      <c r="CW227" s="187">
        <f t="shared" si="115"/>
        <v>3141</v>
      </c>
      <c r="CX227" s="179">
        <f t="shared" si="116"/>
        <v>20.449000000000002</v>
      </c>
      <c r="CZ227" s="70">
        <f t="shared" si="117"/>
        <v>4.9272536851572051</v>
      </c>
      <c r="DA227" s="52"/>
      <c r="DB227" s="27"/>
      <c r="DC227" s="77"/>
      <c r="DD227" s="187">
        <f t="shared" si="118"/>
        <v>3089</v>
      </c>
      <c r="DE227" s="179">
        <f t="shared" si="119"/>
        <v>8.2810000000000006</v>
      </c>
    </row>
    <row r="228" spans="1:109" s="27" customFormat="1" ht="15" customHeight="1">
      <c r="A228" s="21">
        <f t="shared" si="120"/>
        <v>2012</v>
      </c>
      <c r="B228" s="176">
        <f t="shared" si="120"/>
        <v>2929</v>
      </c>
      <c r="C228" s="69">
        <f t="shared" si="73"/>
        <v>7.9824163468277334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3131</v>
      </c>
      <c r="J228" s="180">
        <f t="shared" si="76"/>
        <v>6.8965517241379306</v>
      </c>
      <c r="K228" s="179">
        <f t="shared" si="77"/>
        <v>40.804000000000002</v>
      </c>
      <c r="M228" s="70">
        <f t="shared" si="78"/>
        <v>7.9824163468277334</v>
      </c>
      <c r="N228" s="52"/>
      <c r="P228" s="34"/>
      <c r="Q228" s="187">
        <f t="shared" si="79"/>
        <v>3131</v>
      </c>
      <c r="R228" s="179">
        <f t="shared" si="80"/>
        <v>40.804000000000002</v>
      </c>
      <c r="T228" s="70">
        <f t="shared" si="81"/>
        <v>7.5647570129057291</v>
      </c>
      <c r="U228" s="52"/>
      <c r="W228" s="34"/>
      <c r="X228" s="187">
        <f t="shared" si="82"/>
        <v>3135</v>
      </c>
      <c r="Y228" s="179">
        <f t="shared" si="83"/>
        <v>42.436</v>
      </c>
      <c r="AA228" s="70">
        <f t="shared" si="84"/>
        <v>7.4809921628695246</v>
      </c>
      <c r="AB228" s="52"/>
      <c r="AD228" s="34"/>
      <c r="AE228" s="187">
        <f t="shared" si="85"/>
        <v>3136</v>
      </c>
      <c r="AF228" s="179">
        <f t="shared" si="86"/>
        <v>42.848999999999997</v>
      </c>
      <c r="AH228" s="70">
        <f t="shared" si="87"/>
        <v>7.3895639536776354</v>
      </c>
      <c r="AI228" s="52"/>
      <c r="AK228" s="34"/>
      <c r="AL228" s="187">
        <f t="shared" si="88"/>
        <v>3136</v>
      </c>
      <c r="AM228" s="179">
        <f t="shared" si="89"/>
        <v>42.848999999999997</v>
      </c>
      <c r="AO228" s="70">
        <f t="shared" si="90"/>
        <v>7.2889276945212567</v>
      </c>
      <c r="AP228" s="52"/>
      <c r="AR228" s="34"/>
      <c r="AS228" s="187">
        <f t="shared" si="91"/>
        <v>3137</v>
      </c>
      <c r="AT228" s="179">
        <f t="shared" si="92"/>
        <v>43.264000000000003</v>
      </c>
      <c r="AV228" s="70">
        <f t="shared" si="93"/>
        <v>7.1770187659099003</v>
      </c>
      <c r="AW228" s="52"/>
      <c r="AY228" s="34"/>
      <c r="AZ228" s="187">
        <f t="shared" si="94"/>
        <v>3138</v>
      </c>
      <c r="BA228" s="179">
        <f t="shared" si="95"/>
        <v>43.680999999999997</v>
      </c>
      <c r="BC228" s="70">
        <f t="shared" si="96"/>
        <v>7.0509894470680452</v>
      </c>
      <c r="BD228" s="52"/>
      <c r="BF228" s="34"/>
      <c r="BG228" s="187">
        <f t="shared" si="97"/>
        <v>3138</v>
      </c>
      <c r="BH228" s="179">
        <f t="shared" si="98"/>
        <v>43.680999999999997</v>
      </c>
      <c r="BJ228" s="70">
        <f t="shared" si="99"/>
        <v>6.9067547786485539</v>
      </c>
      <c r="BK228" s="52"/>
      <c r="BM228" s="34"/>
      <c r="BN228" s="187">
        <f t="shared" si="100"/>
        <v>3139</v>
      </c>
      <c r="BO228" s="179">
        <f t="shared" si="101"/>
        <v>44.1</v>
      </c>
      <c r="BQ228" s="70">
        <f t="shared" si="102"/>
        <v>6.7381524945959574</v>
      </c>
      <c r="BR228" s="52"/>
      <c r="BT228" s="34"/>
      <c r="BU228" s="187">
        <f t="shared" si="103"/>
        <v>3139</v>
      </c>
      <c r="BV228" s="179">
        <f t="shared" si="104"/>
        <v>44.1</v>
      </c>
      <c r="BX228" s="70">
        <f t="shared" si="105"/>
        <v>6.5352412710136587</v>
      </c>
      <c r="BY228" s="52"/>
      <c r="CA228" s="34"/>
      <c r="CB228" s="187">
        <f t="shared" si="106"/>
        <v>3139</v>
      </c>
      <c r="CC228" s="179">
        <f t="shared" si="107"/>
        <v>44.1</v>
      </c>
      <c r="CE228" s="70">
        <f t="shared" si="108"/>
        <v>6.280395838960195</v>
      </c>
      <c r="CF228" s="52"/>
      <c r="CH228" s="34"/>
      <c r="CI228" s="187">
        <f t="shared" si="109"/>
        <v>3137</v>
      </c>
      <c r="CJ228" s="179">
        <f t="shared" si="110"/>
        <v>43.264000000000003</v>
      </c>
      <c r="CL228" s="70">
        <f t="shared" si="111"/>
        <v>5.9375362050824263</v>
      </c>
      <c r="CM228" s="52"/>
      <c r="CO228" s="34"/>
      <c r="CP228" s="187">
        <f t="shared" si="112"/>
        <v>3134</v>
      </c>
      <c r="CQ228" s="179">
        <f t="shared" si="113"/>
        <v>42.024999999999999</v>
      </c>
      <c r="CS228" s="70">
        <f t="shared" si="114"/>
        <v>5.4116460518550396</v>
      </c>
      <c r="CT228" s="52"/>
      <c r="CV228" s="34"/>
      <c r="CW228" s="187">
        <f t="shared" si="115"/>
        <v>3123</v>
      </c>
      <c r="CX228" s="179">
        <f t="shared" si="116"/>
        <v>37.636000000000003</v>
      </c>
      <c r="CZ228" s="70">
        <f t="shared" si="117"/>
        <v>4.2341065045972597</v>
      </c>
      <c r="DA228" s="52"/>
      <c r="DC228" s="34"/>
      <c r="DD228" s="187">
        <f t="shared" si="118"/>
        <v>3076</v>
      </c>
      <c r="DE228" s="179">
        <f t="shared" si="119"/>
        <v>21.609000000000002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2879</v>
      </c>
      <c r="C229" s="78">
        <f t="shared" si="73"/>
        <v>7.9651982906121761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3104</v>
      </c>
      <c r="J229" s="186">
        <f t="shared" si="76"/>
        <v>7.8152136158388323</v>
      </c>
      <c r="K229" s="185">
        <f t="shared" si="77"/>
        <v>50.625</v>
      </c>
      <c r="M229" s="81">
        <f t="shared" si="78"/>
        <v>7.9651982906121761</v>
      </c>
      <c r="N229" s="53"/>
      <c r="O229" s="32"/>
      <c r="P229" s="80"/>
      <c r="Q229" s="207">
        <f t="shared" si="79"/>
        <v>3104</v>
      </c>
      <c r="R229" s="185">
        <f t="shared" si="80"/>
        <v>50.625</v>
      </c>
      <c r="T229" s="81">
        <f t="shared" si="81"/>
        <v>7.5384949994134649</v>
      </c>
      <c r="U229" s="53"/>
      <c r="V229" s="32"/>
      <c r="W229" s="80"/>
      <c r="X229" s="207">
        <f t="shared" si="82"/>
        <v>3109</v>
      </c>
      <c r="Y229" s="185">
        <f t="shared" si="83"/>
        <v>52.9</v>
      </c>
      <c r="AA229" s="81">
        <f t="shared" si="84"/>
        <v>7.4524024512236382</v>
      </c>
      <c r="AB229" s="53"/>
      <c r="AC229" s="32"/>
      <c r="AD229" s="80"/>
      <c r="AE229" s="207">
        <f t="shared" si="85"/>
        <v>3110</v>
      </c>
      <c r="AF229" s="185">
        <f t="shared" si="86"/>
        <v>53.360999999999997</v>
      </c>
      <c r="AH229" s="81">
        <f t="shared" si="87"/>
        <v>7.3581937527330323</v>
      </c>
      <c r="AI229" s="53"/>
      <c r="AJ229" s="32"/>
      <c r="AK229" s="80"/>
      <c r="AL229" s="207">
        <f t="shared" si="88"/>
        <v>3112</v>
      </c>
      <c r="AM229" s="185">
        <f t="shared" si="89"/>
        <v>54.289000000000001</v>
      </c>
      <c r="AO229" s="81">
        <f t="shared" si="90"/>
        <v>7.2541778464565176</v>
      </c>
      <c r="AP229" s="53"/>
      <c r="AQ229" s="32"/>
      <c r="AR229" s="80"/>
      <c r="AS229" s="207">
        <f t="shared" si="91"/>
        <v>3113</v>
      </c>
      <c r="AT229" s="185">
        <f t="shared" si="92"/>
        <v>54.756</v>
      </c>
      <c r="AV229" s="81">
        <f t="shared" si="93"/>
        <v>7.1380730340443472</v>
      </c>
      <c r="AW229" s="53"/>
      <c r="AX229" s="32"/>
      <c r="AY229" s="80"/>
      <c r="AZ229" s="207">
        <f t="shared" si="94"/>
        <v>3114</v>
      </c>
      <c r="BA229" s="185">
        <f t="shared" si="95"/>
        <v>55.225000000000001</v>
      </c>
      <c r="BC229" s="81">
        <f t="shared" si="96"/>
        <v>7.0066952268370404</v>
      </c>
      <c r="BD229" s="53"/>
      <c r="BE229" s="32"/>
      <c r="BF229" s="80"/>
      <c r="BG229" s="207">
        <f t="shared" si="97"/>
        <v>3115</v>
      </c>
      <c r="BH229" s="185">
        <f t="shared" si="98"/>
        <v>55.695999999999998</v>
      </c>
      <c r="BJ229" s="81">
        <f t="shared" si="99"/>
        <v>6.8554087986099281</v>
      </c>
      <c r="BK229" s="53"/>
      <c r="BL229" s="32"/>
      <c r="BM229" s="80"/>
      <c r="BN229" s="207">
        <f t="shared" si="100"/>
        <v>3116</v>
      </c>
      <c r="BO229" s="185">
        <f t="shared" si="101"/>
        <v>56.168999999999997</v>
      </c>
      <c r="BQ229" s="81">
        <f t="shared" si="102"/>
        <v>6.6770834612471361</v>
      </c>
      <c r="BR229" s="53"/>
      <c r="BS229" s="32"/>
      <c r="BT229" s="80"/>
      <c r="BU229" s="207">
        <f t="shared" si="103"/>
        <v>3117</v>
      </c>
      <c r="BV229" s="185">
        <f t="shared" si="104"/>
        <v>56.643999999999998</v>
      </c>
      <c r="BX229" s="81">
        <f t="shared" si="105"/>
        <v>6.4599044543775346</v>
      </c>
      <c r="BY229" s="53"/>
      <c r="BZ229" s="32"/>
      <c r="CA229" s="80"/>
      <c r="CB229" s="207">
        <f t="shared" si="106"/>
        <v>3118</v>
      </c>
      <c r="CC229" s="185">
        <f t="shared" si="107"/>
        <v>57.121000000000002</v>
      </c>
      <c r="CE229" s="81">
        <f t="shared" si="108"/>
        <v>6.1820849067166321</v>
      </c>
      <c r="CF229" s="53"/>
      <c r="CG229" s="32"/>
      <c r="CH229" s="80"/>
      <c r="CI229" s="207">
        <f t="shared" si="109"/>
        <v>3118</v>
      </c>
      <c r="CJ229" s="185">
        <f t="shared" si="110"/>
        <v>57.121000000000002</v>
      </c>
      <c r="CL229" s="81">
        <f t="shared" si="111"/>
        <v>5.7960577507653719</v>
      </c>
      <c r="CM229" s="53"/>
      <c r="CN229" s="32"/>
      <c r="CO229" s="80"/>
      <c r="CP229" s="207">
        <f t="shared" si="112"/>
        <v>3116</v>
      </c>
      <c r="CQ229" s="185">
        <f t="shared" si="113"/>
        <v>56.168999999999997</v>
      </c>
      <c r="CS229" s="81">
        <f t="shared" si="114"/>
        <v>5.1590552992145291</v>
      </c>
      <c r="CT229" s="53"/>
      <c r="CU229" s="32"/>
      <c r="CV229" s="80"/>
      <c r="CW229" s="207">
        <f t="shared" si="115"/>
        <v>3108</v>
      </c>
      <c r="CX229" s="185">
        <f t="shared" si="116"/>
        <v>52.441000000000003</v>
      </c>
      <c r="CZ229" s="81">
        <f t="shared" si="117"/>
        <v>2.9444389791664403</v>
      </c>
      <c r="DA229" s="53"/>
      <c r="DB229" s="32"/>
      <c r="DC229" s="80"/>
      <c r="DD229" s="207">
        <f t="shared" si="118"/>
        <v>3064</v>
      </c>
      <c r="DE229" s="185">
        <f t="shared" si="119"/>
        <v>34.225000000000001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3078</v>
      </c>
      <c r="C230" s="54"/>
      <c r="D230" s="22">
        <v>21</v>
      </c>
      <c r="E230" s="22"/>
      <c r="F230" s="55"/>
      <c r="G230" s="82"/>
      <c r="H230" s="34"/>
      <c r="I230" s="179">
        <f t="shared" si="75"/>
        <v>3078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3054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3054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3030</v>
      </c>
      <c r="C232" s="54"/>
      <c r="D232" s="22">
        <v>23</v>
      </c>
      <c r="E232" s="22"/>
      <c r="F232" s="200">
        <f>O213</f>
        <v>0</v>
      </c>
      <c r="G232" s="203">
        <f>O219</f>
        <v>0.88419984533852558</v>
      </c>
      <c r="H232" s="222">
        <f>O220</f>
        <v>675.22100000000023</v>
      </c>
      <c r="I232" s="179">
        <f t="shared" si="75"/>
        <v>3030</v>
      </c>
      <c r="J232" s="187"/>
      <c r="K232" s="187"/>
      <c r="M232" s="200" t="s">
        <v>48</v>
      </c>
      <c r="N232" s="200">
        <f>MIN(B210:B229)</f>
        <v>2879</v>
      </c>
      <c r="O232" s="200"/>
      <c r="P232" s="200"/>
      <c r="Q232" s="200"/>
      <c r="R232" s="200"/>
      <c r="S232" s="200"/>
      <c r="T232" s="200" t="s">
        <v>48</v>
      </c>
      <c r="U232" s="200">
        <f>N232</f>
        <v>2879</v>
      </c>
      <c r="V232" s="200"/>
      <c r="W232" s="200"/>
      <c r="X232" s="200"/>
      <c r="Y232" s="200"/>
      <c r="Z232" s="200"/>
      <c r="AA232" s="200" t="s">
        <v>48</v>
      </c>
      <c r="AB232" s="200">
        <f>U232</f>
        <v>2879</v>
      </c>
      <c r="AH232" s="200" t="s">
        <v>48</v>
      </c>
      <c r="AI232" s="200">
        <f>AB232</f>
        <v>2879</v>
      </c>
      <c r="AO232" s="200" t="s">
        <v>48</v>
      </c>
      <c r="AP232" s="200">
        <f>AI232</f>
        <v>2879</v>
      </c>
      <c r="AV232" s="200" t="s">
        <v>48</v>
      </c>
      <c r="AW232" s="200">
        <f>AP232</f>
        <v>2879</v>
      </c>
      <c r="BC232" s="200" t="s">
        <v>48</v>
      </c>
      <c r="BD232" s="200">
        <f>AW232</f>
        <v>2879</v>
      </c>
      <c r="BJ232" s="200" t="s">
        <v>48</v>
      </c>
      <c r="BK232" s="200">
        <f>BD232</f>
        <v>2879</v>
      </c>
      <c r="BQ232" s="200" t="s">
        <v>48</v>
      </c>
      <c r="BR232" s="200">
        <f>BK232</f>
        <v>2879</v>
      </c>
      <c r="BX232" s="200" t="s">
        <v>48</v>
      </c>
      <c r="BY232" s="200">
        <f>BR232</f>
        <v>2879</v>
      </c>
      <c r="CE232" s="200" t="s">
        <v>48</v>
      </c>
      <c r="CF232" s="200">
        <f>BY232</f>
        <v>2879</v>
      </c>
      <c r="CL232" s="200" t="s">
        <v>48</v>
      </c>
      <c r="CM232" s="200">
        <f>CF232</f>
        <v>2879</v>
      </c>
      <c r="CS232" s="200" t="s">
        <v>48</v>
      </c>
      <c r="CT232" s="200">
        <f>CM232</f>
        <v>2879</v>
      </c>
      <c r="CZ232" s="200" t="s">
        <v>48</v>
      </c>
      <c r="DA232" s="200">
        <f>CT232</f>
        <v>2879</v>
      </c>
    </row>
    <row r="233" spans="1:109" ht="15" customHeight="1">
      <c r="A233" s="21">
        <f t="shared" si="120"/>
        <v>2017</v>
      </c>
      <c r="B233" s="176">
        <f t="shared" si="121"/>
        <v>3008</v>
      </c>
      <c r="C233" s="54"/>
      <c r="D233" s="22">
        <v>24</v>
      </c>
      <c r="E233" s="22"/>
      <c r="F233" s="200">
        <f>V213</f>
        <v>1000</v>
      </c>
      <c r="G233" s="203">
        <f>V219</f>
        <v>0.86520178384916691</v>
      </c>
      <c r="H233" s="222">
        <f>V220</f>
        <v>818.82599999999991</v>
      </c>
      <c r="I233" s="179">
        <f t="shared" si="75"/>
        <v>3008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2987</v>
      </c>
      <c r="C234" s="54"/>
      <c r="D234" s="22">
        <v>25</v>
      </c>
      <c r="E234" s="22"/>
      <c r="F234" s="200">
        <f>AC213</f>
        <v>1155</v>
      </c>
      <c r="G234" s="203">
        <f>AC219</f>
        <v>0.86073189149369456</v>
      </c>
      <c r="H234" s="222">
        <f>AC220</f>
        <v>855.08000000000015</v>
      </c>
      <c r="I234" s="179">
        <f t="shared" si="75"/>
        <v>2987</v>
      </c>
      <c r="J234" s="187"/>
      <c r="K234" s="187"/>
      <c r="M234" s="200" t="s">
        <v>50</v>
      </c>
      <c r="N234" s="200">
        <v>155</v>
      </c>
      <c r="O234" s="200"/>
      <c r="P234" s="200"/>
      <c r="Q234" s="200"/>
      <c r="R234" s="200"/>
      <c r="S234" s="200"/>
      <c r="T234" s="200" t="s">
        <v>50</v>
      </c>
      <c r="U234" s="200">
        <f>N234</f>
        <v>155</v>
      </c>
      <c r="V234" s="200"/>
      <c r="W234" s="200"/>
      <c r="X234" s="200"/>
      <c r="Y234" s="200"/>
      <c r="Z234" s="200"/>
      <c r="AA234" s="200" t="s">
        <v>50</v>
      </c>
      <c r="AB234" s="200">
        <f>U234</f>
        <v>155</v>
      </c>
      <c r="AH234" s="200" t="s">
        <v>50</v>
      </c>
      <c r="AI234" s="200">
        <f>AB234</f>
        <v>155</v>
      </c>
      <c r="AO234" s="200" t="s">
        <v>50</v>
      </c>
      <c r="AP234" s="200">
        <f>AI234</f>
        <v>155</v>
      </c>
      <c r="AV234" s="200" t="s">
        <v>50</v>
      </c>
      <c r="AW234" s="200">
        <f>AP234</f>
        <v>155</v>
      </c>
      <c r="BC234" s="200" t="s">
        <v>50</v>
      </c>
      <c r="BD234" s="200">
        <f>AW234</f>
        <v>155</v>
      </c>
      <c r="BJ234" s="200" t="s">
        <v>50</v>
      </c>
      <c r="BK234" s="200">
        <f>BD234</f>
        <v>155</v>
      </c>
      <c r="BQ234" s="200" t="s">
        <v>50</v>
      </c>
      <c r="BR234" s="200">
        <f>BK234</f>
        <v>155</v>
      </c>
      <c r="BX234" s="200" t="s">
        <v>50</v>
      </c>
      <c r="BY234" s="200">
        <f>BR234</f>
        <v>155</v>
      </c>
      <c r="CE234" s="200" t="s">
        <v>50</v>
      </c>
      <c r="CF234" s="200">
        <f>BY234</f>
        <v>155</v>
      </c>
      <c r="CL234" s="200" t="s">
        <v>50</v>
      </c>
      <c r="CM234" s="200">
        <f>CF234</f>
        <v>155</v>
      </c>
      <c r="CS234" s="200" t="s">
        <v>50</v>
      </c>
      <c r="CT234" s="200">
        <f>CM234</f>
        <v>155</v>
      </c>
      <c r="CZ234" s="200" t="s">
        <v>50</v>
      </c>
      <c r="DA234" s="200">
        <f>CT234</f>
        <v>155</v>
      </c>
    </row>
    <row r="235" spans="1:109" ht="15" customHeight="1">
      <c r="A235" s="21">
        <f t="shared" si="120"/>
        <v>2019</v>
      </c>
      <c r="B235" s="176">
        <f t="shared" si="121"/>
        <v>2967</v>
      </c>
      <c r="C235" s="54"/>
      <c r="D235" s="22">
        <v>26</v>
      </c>
      <c r="E235" s="22"/>
      <c r="F235" s="200">
        <f>AJ213</f>
        <v>1310</v>
      </c>
      <c r="G235" s="203">
        <f>AJ219</f>
        <v>0.8555859239578042</v>
      </c>
      <c r="H235" s="222">
        <f>AJ220</f>
        <v>898.75099999999998</v>
      </c>
      <c r="I235" s="179">
        <f t="shared" si="75"/>
        <v>2967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2948</v>
      </c>
      <c r="C236" s="54"/>
      <c r="D236" s="22">
        <v>27</v>
      </c>
      <c r="E236" s="22"/>
      <c r="F236" s="200">
        <f>AQ213</f>
        <v>1465</v>
      </c>
      <c r="G236" s="203">
        <f>AQ219</f>
        <v>0.84942462128735352</v>
      </c>
      <c r="H236" s="222">
        <f>AQ220</f>
        <v>952.9899999999999</v>
      </c>
      <c r="I236" s="179">
        <f t="shared" si="75"/>
        <v>2948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2930</v>
      </c>
      <c r="C237" s="54"/>
      <c r="D237" s="22">
        <v>28</v>
      </c>
      <c r="E237" s="22"/>
      <c r="F237" s="200">
        <f>AX213</f>
        <v>1620</v>
      </c>
      <c r="G237" s="203">
        <f>AX219</f>
        <v>0.84226333999435588</v>
      </c>
      <c r="H237" s="222">
        <f>AX220</f>
        <v>1019.1670000000003</v>
      </c>
      <c r="I237" s="179">
        <f t="shared" si="75"/>
        <v>2930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2912</v>
      </c>
      <c r="C238" s="54"/>
      <c r="D238" s="22">
        <v>29</v>
      </c>
      <c r="E238" s="22"/>
      <c r="F238" s="200">
        <f>BE213</f>
        <v>1775</v>
      </c>
      <c r="G238" s="203">
        <f>BE219</f>
        <v>0.83386357744834438</v>
      </c>
      <c r="H238" s="222">
        <f>BE220</f>
        <v>1101.6590000000001</v>
      </c>
      <c r="I238" s="179">
        <f t="shared" si="75"/>
        <v>2912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2895</v>
      </c>
      <c r="C239" s="54"/>
      <c r="D239" s="22">
        <v>30</v>
      </c>
      <c r="E239" s="22"/>
      <c r="F239" s="200">
        <f>BL213</f>
        <v>1930</v>
      </c>
      <c r="G239" s="203">
        <f>BL219</f>
        <v>0.82325226118568939</v>
      </c>
      <c r="H239" s="222">
        <f>BL220</f>
        <v>1212.4189999999999</v>
      </c>
      <c r="I239" s="179">
        <f t="shared" si="75"/>
        <v>2895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2879</v>
      </c>
      <c r="C240" s="54"/>
      <c r="D240" s="22">
        <v>31</v>
      </c>
      <c r="E240" s="22"/>
      <c r="F240" s="200">
        <f>BS213</f>
        <v>2085</v>
      </c>
      <c r="G240" s="203">
        <f>BS219</f>
        <v>0.81012153425866629</v>
      </c>
      <c r="H240" s="222">
        <f>BS220</f>
        <v>1363.366</v>
      </c>
      <c r="I240" s="179">
        <f t="shared" si="75"/>
        <v>2879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2864</v>
      </c>
      <c r="C241" s="54"/>
      <c r="D241" s="22">
        <v>32</v>
      </c>
      <c r="E241" s="22"/>
      <c r="F241" s="200">
        <f>BZ213</f>
        <v>2240</v>
      </c>
      <c r="G241" s="203">
        <f>BZ219</f>
        <v>0.7930546819497043</v>
      </c>
      <c r="H241" s="222">
        <f>BZ220</f>
        <v>1583.6440000000002</v>
      </c>
      <c r="I241" s="179">
        <f t="shared" si="75"/>
        <v>2864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2848</v>
      </c>
      <c r="C242" s="54"/>
      <c r="D242" s="22">
        <v>33</v>
      </c>
      <c r="E242" s="22"/>
      <c r="F242" s="200">
        <f>CG213</f>
        <v>2395</v>
      </c>
      <c r="G242" s="203">
        <f>CG219</f>
        <v>0.77030000381408981</v>
      </c>
      <c r="H242" s="222">
        <f>CG220</f>
        <v>1930.0899999999997</v>
      </c>
      <c r="I242" s="179">
        <f t="shared" si="75"/>
        <v>2848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2834</v>
      </c>
      <c r="C243" s="54"/>
      <c r="D243" s="22">
        <v>34</v>
      </c>
      <c r="E243" s="22"/>
      <c r="F243" s="200">
        <f>CN213</f>
        <v>2550</v>
      </c>
      <c r="G243" s="203">
        <f>CN219</f>
        <v>0.73763569626826375</v>
      </c>
      <c r="H243" s="222">
        <f>CN220</f>
        <v>2554.9850000000001</v>
      </c>
      <c r="I243" s="179">
        <f t="shared" si="75"/>
        <v>2834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2820</v>
      </c>
      <c r="C244" s="54"/>
      <c r="D244" s="22">
        <v>35</v>
      </c>
      <c r="E244" s="22"/>
      <c r="F244" s="200">
        <f>CU213</f>
        <v>2705</v>
      </c>
      <c r="G244" s="203">
        <f>CU219</f>
        <v>0.68602449324364012</v>
      </c>
      <c r="H244" s="222">
        <f>CU220</f>
        <v>4009.3240000000005</v>
      </c>
      <c r="I244" s="179">
        <f t="shared" si="75"/>
        <v>2820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2806</v>
      </c>
      <c r="C245" s="54"/>
      <c r="D245" s="22">
        <v>36</v>
      </c>
      <c r="E245" s="22"/>
      <c r="F245" s="200">
        <f>DB213</f>
        <v>2860</v>
      </c>
      <c r="G245" s="203">
        <f>DB219</f>
        <v>0.56482670605751994</v>
      </c>
      <c r="H245" s="222">
        <f>DB220</f>
        <v>12822.327000000001</v>
      </c>
      <c r="I245" s="179">
        <f t="shared" si="75"/>
        <v>2806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2793</v>
      </c>
      <c r="C246" s="54"/>
      <c r="D246" s="22">
        <v>37</v>
      </c>
      <c r="E246" s="22"/>
      <c r="F246" s="55"/>
      <c r="G246" s="82"/>
      <c r="H246" s="34"/>
      <c r="I246" s="179">
        <f t="shared" si="75"/>
        <v>2793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2780</v>
      </c>
      <c r="C247" s="54"/>
      <c r="D247" s="22">
        <v>38</v>
      </c>
      <c r="E247" s="22"/>
      <c r="F247" s="55"/>
      <c r="G247" s="82"/>
      <c r="H247" s="34"/>
      <c r="I247" s="179">
        <f t="shared" si="75"/>
        <v>2780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2768</v>
      </c>
      <c r="C248" s="54"/>
      <c r="D248" s="22">
        <v>39</v>
      </c>
      <c r="E248" s="22"/>
      <c r="F248" s="55"/>
      <c r="G248" s="82"/>
      <c r="H248" s="34"/>
      <c r="I248" s="179">
        <f t="shared" si="75"/>
        <v>2768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2756</v>
      </c>
      <c r="C249" s="54"/>
      <c r="D249" s="22">
        <v>40</v>
      </c>
      <c r="E249" s="22"/>
      <c r="F249" s="55"/>
      <c r="G249" s="82"/>
      <c r="H249" s="34"/>
      <c r="I249" s="179">
        <f t="shared" si="75"/>
        <v>2756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2744</v>
      </c>
      <c r="C250" s="195"/>
      <c r="D250" s="35">
        <v>41</v>
      </c>
      <c r="E250" s="35"/>
      <c r="F250" s="56"/>
      <c r="G250" s="84"/>
      <c r="H250" s="37"/>
      <c r="I250" s="189">
        <f t="shared" si="75"/>
        <v>2744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2733</v>
      </c>
      <c r="C251" s="195"/>
      <c r="D251" s="35">
        <v>42</v>
      </c>
      <c r="E251" s="35"/>
      <c r="F251" s="56"/>
      <c r="G251" s="84"/>
      <c r="H251" s="37"/>
      <c r="I251" s="189">
        <f t="shared" si="75"/>
        <v>2733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0.97080486822399992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0.83337842581631827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0.93812839256079306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0.94723757242814899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0.95381238534411739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0.95883612843117394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0.96273336554965494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0.9658166522787649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0.96832196660003611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0.97052873116066729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4637</v>
      </c>
      <c r="C255" s="209">
        <f t="shared" ref="C255:C274" si="124">LN(F$257/B255-1)</f>
        <v>-1.2243794526949281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4479</v>
      </c>
      <c r="J255" s="180">
        <f t="shared" ref="J255:J274" si="126">ABS(B255-I255)/B255*100</f>
        <v>3.4073754582704332</v>
      </c>
      <c r="K255" s="179">
        <f t="shared" ref="K255:K274" si="127">(B255-I255)^2/1000</f>
        <v>24.963999999999999</v>
      </c>
      <c r="M255" s="210">
        <f t="shared" ref="M255:M274" si="128">LN(O$257/$B255-1)</f>
        <v>-8.4418228843912324</v>
      </c>
      <c r="N255" s="40" t="s">
        <v>53</v>
      </c>
      <c r="O255" s="23"/>
      <c r="P255" s="187">
        <f t="shared" ref="P255:P274" si="129">ROUND(O$257/(1+EXP(O$262+O$261*$D255)),$G$1)</f>
        <v>4542</v>
      </c>
      <c r="Q255" s="179">
        <f t="shared" ref="Q255:Q274" si="130">($B255-P255)^2/1000</f>
        <v>9.0250000000000004</v>
      </c>
      <c r="S255" s="210">
        <f t="shared" ref="S255:S274" si="131">LN(U$257/$B255-1)</f>
        <v>-2.5474200501266089</v>
      </c>
      <c r="T255" s="40" t="s">
        <v>53</v>
      </c>
      <c r="U255" s="23"/>
      <c r="V255" s="187">
        <f t="shared" ref="V255:V274" si="132">ROUND(U$257/(1+EXP(U$262+U$261*$D255)),$G$1)</f>
        <v>4445</v>
      </c>
      <c r="W255" s="179">
        <f t="shared" ref="W255:W274" si="133">($B255-V255)^2/1000</f>
        <v>36.863999999999997</v>
      </c>
      <c r="Y255" s="210">
        <f t="shared" ref="Y255:Y274" si="134">LN(AA$257/$B255-1)</f>
        <v>-2.2212327142917228</v>
      </c>
      <c r="Z255" s="40" t="s">
        <v>53</v>
      </c>
      <c r="AA255" s="23"/>
      <c r="AB255" s="187">
        <f t="shared" ref="AB255:AB274" si="135">ROUND(AA$257/(1+EXP(AA$262+AA$261*$D255)),$G$1)</f>
        <v>4449</v>
      </c>
      <c r="AC255" s="179">
        <f t="shared" ref="AC255:AC274" si="136">($B255-AB255)^2/1000</f>
        <v>35.344000000000001</v>
      </c>
      <c r="AE255" s="210">
        <f t="shared" ref="AE255:AE274" si="137">LN(AG$257/$B255-1)</f>
        <v>-1.9756781601538422</v>
      </c>
      <c r="AF255" s="40" t="s">
        <v>53</v>
      </c>
      <c r="AG255" s="23"/>
      <c r="AH255" s="187">
        <f t="shared" ref="AH255:AH274" si="138">ROUND(AG$257/(1+EXP(AG$262+AG$261*$D255)),$G$1)</f>
        <v>4455</v>
      </c>
      <c r="AI255" s="179">
        <f t="shared" ref="AI255:AI274" si="139">($B255-AH255)^2/1000</f>
        <v>33.124000000000002</v>
      </c>
      <c r="AK255" s="210">
        <f t="shared" ref="AK255:AK274" si="140">LN(AM$257/$B255-1)</f>
        <v>-1.7786901884006583</v>
      </c>
      <c r="AL255" s="40" t="s">
        <v>53</v>
      </c>
      <c r="AM255" s="23"/>
      <c r="AN255" s="187">
        <f t="shared" ref="AN255:AN274" si="141">ROUND(AM$257/(1+EXP(AM$262+AM$261*$D255)),$G$1)</f>
        <v>4460</v>
      </c>
      <c r="AO255" s="179">
        <f t="shared" ref="AO255:AO274" si="142">($B255-AN255)^2/1000</f>
        <v>31.329000000000001</v>
      </c>
      <c r="AQ255" s="210">
        <f t="shared" ref="AQ255:AQ274" si="143">LN(AS$257/$B255-1)</f>
        <v>-1.6141936498886091</v>
      </c>
      <c r="AR255" s="40" t="s">
        <v>53</v>
      </c>
      <c r="AS255" s="23"/>
      <c r="AT255" s="187">
        <f t="shared" ref="AT255:AT274" si="144">ROUND(AS$257/(1+EXP(AS$262+AS$261*$D255)),$G$1)</f>
        <v>4465</v>
      </c>
      <c r="AU255" s="179">
        <f t="shared" ref="AU255:AU274" si="145">($B255-AT255)^2/1000</f>
        <v>29.584</v>
      </c>
      <c r="AW255" s="210">
        <f t="shared" ref="AW255:AW274" si="146">LN(AY$257/$B255-1)</f>
        <v>-1.4729725060495131</v>
      </c>
      <c r="AX255" s="40" t="s">
        <v>53</v>
      </c>
      <c r="AY255" s="23"/>
      <c r="AZ255" s="187">
        <f t="shared" ref="AZ255:AZ274" si="147">ROUND(AY$257/(1+EXP(AY$262+AY$261*$D255)),$G$1)</f>
        <v>4470</v>
      </c>
      <c r="BA255" s="179">
        <f t="shared" ref="BA255:BA274" si="148">($B255-AZ255)^2/1000</f>
        <v>27.888999999999999</v>
      </c>
      <c r="BC255" s="210">
        <f t="shared" ref="BC255:BC274" si="149">LN(BE$257/$B255-1)</f>
        <v>-1.3492491684167822</v>
      </c>
      <c r="BD255" s="40" t="s">
        <v>53</v>
      </c>
      <c r="BE255" s="23"/>
      <c r="BF255" s="187">
        <f t="shared" ref="BF255:BF274" si="150">ROUND(BE$257/(1+EXP(BE$262+BE$261*$D255)),$G$1)</f>
        <v>4474</v>
      </c>
      <c r="BG255" s="179">
        <f t="shared" ref="BG255:BG274" si="151">($B255-BF255)^2/1000</f>
        <v>26.568999999999999</v>
      </c>
      <c r="BI255" s="210">
        <f t="shared" ref="BI255:BI274" si="152">LN(BK$257/$B255-1)</f>
        <v>-1.2391616878682234</v>
      </c>
      <c r="BJ255" s="40" t="s">
        <v>53</v>
      </c>
      <c r="BK255" s="23"/>
      <c r="BL255" s="187">
        <f t="shared" ref="BL255:BL274" si="153">ROUND(BK$257/(1+EXP(BK$262+BK$261*$D255)),$G$1)</f>
        <v>4478</v>
      </c>
      <c r="BM255" s="179">
        <f t="shared" ref="BM255:BM274" si="154">($B255-BL255)^2/1000</f>
        <v>25.280999999999999</v>
      </c>
    </row>
    <row r="256" spans="1:65" ht="15" customHeight="1">
      <c r="A256" s="21">
        <f t="shared" si="123"/>
        <v>1995</v>
      </c>
      <c r="B256" s="176">
        <f t="shared" si="123"/>
        <v>4533</v>
      </c>
      <c r="C256" s="209">
        <f t="shared" si="124"/>
        <v>-1.1281644727978672</v>
      </c>
      <c r="D256" s="22">
        <v>2</v>
      </c>
      <c r="E256" s="40" t="s">
        <v>54</v>
      </c>
      <c r="G256" s="27"/>
      <c r="H256" s="26"/>
      <c r="I256" s="179">
        <f t="shared" si="125"/>
        <v>4403</v>
      </c>
      <c r="J256" s="180">
        <f t="shared" si="126"/>
        <v>2.8678579307302008</v>
      </c>
      <c r="K256" s="179">
        <f t="shared" si="127"/>
        <v>16.899999999999999</v>
      </c>
      <c r="M256" s="210">
        <f t="shared" si="128"/>
        <v>-3.7651789007833272</v>
      </c>
      <c r="N256" s="40" t="s">
        <v>54</v>
      </c>
      <c r="P256" s="187">
        <f t="shared" si="129"/>
        <v>4518</v>
      </c>
      <c r="Q256" s="179">
        <f t="shared" si="130"/>
        <v>0.22500000000000001</v>
      </c>
      <c r="S256" s="210">
        <f t="shared" si="131"/>
        <v>-2.2728099932719523</v>
      </c>
      <c r="T256" s="40" t="s">
        <v>54</v>
      </c>
      <c r="V256" s="187">
        <f t="shared" si="132"/>
        <v>4391</v>
      </c>
      <c r="W256" s="179">
        <f t="shared" si="133"/>
        <v>20.164000000000001</v>
      </c>
      <c r="Y256" s="210">
        <f t="shared" si="134"/>
        <v>-2.0106104598813506</v>
      </c>
      <c r="Z256" s="40" t="s">
        <v>54</v>
      </c>
      <c r="AB256" s="187">
        <f t="shared" si="135"/>
        <v>4391</v>
      </c>
      <c r="AC256" s="179">
        <f t="shared" si="136"/>
        <v>20.164000000000001</v>
      </c>
      <c r="AE256" s="210">
        <f t="shared" si="137"/>
        <v>-1.8030740658080322</v>
      </c>
      <c r="AF256" s="40" t="s">
        <v>54</v>
      </c>
      <c r="AH256" s="187">
        <f t="shared" si="138"/>
        <v>4392</v>
      </c>
      <c r="AI256" s="179">
        <f t="shared" si="139"/>
        <v>19.881</v>
      </c>
      <c r="AK256" s="210">
        <f t="shared" si="140"/>
        <v>-1.6312942686312695</v>
      </c>
      <c r="AL256" s="40" t="s">
        <v>54</v>
      </c>
      <c r="AN256" s="187">
        <f t="shared" si="141"/>
        <v>4394</v>
      </c>
      <c r="AO256" s="179">
        <f t="shared" si="142"/>
        <v>19.321000000000002</v>
      </c>
      <c r="AQ256" s="210">
        <f t="shared" si="143"/>
        <v>-1.4847420410122913</v>
      </c>
      <c r="AR256" s="40" t="s">
        <v>54</v>
      </c>
      <c r="AT256" s="187">
        <f t="shared" si="144"/>
        <v>4396</v>
      </c>
      <c r="AU256" s="179">
        <f t="shared" si="145"/>
        <v>18.768999999999998</v>
      </c>
      <c r="AW256" s="210">
        <f t="shared" si="146"/>
        <v>-1.356947618654293</v>
      </c>
      <c r="AX256" s="40" t="s">
        <v>54</v>
      </c>
      <c r="AZ256" s="187">
        <f t="shared" si="147"/>
        <v>4398</v>
      </c>
      <c r="BA256" s="179">
        <f t="shared" si="148"/>
        <v>18.225000000000001</v>
      </c>
      <c r="BC256" s="210">
        <f t="shared" si="149"/>
        <v>-1.2436495373166274</v>
      </c>
      <c r="BD256" s="40" t="s">
        <v>54</v>
      </c>
      <c r="BF256" s="187">
        <f t="shared" si="150"/>
        <v>4400</v>
      </c>
      <c r="BG256" s="179">
        <f t="shared" si="151"/>
        <v>17.689</v>
      </c>
      <c r="BI256" s="210">
        <f t="shared" si="152"/>
        <v>-1.1418915243093652</v>
      </c>
      <c r="BJ256" s="40" t="s">
        <v>54</v>
      </c>
      <c r="BL256" s="187">
        <f t="shared" si="153"/>
        <v>4403</v>
      </c>
      <c r="BM256" s="179">
        <f t="shared" si="154"/>
        <v>16.899999999999999</v>
      </c>
    </row>
    <row r="257" spans="1:65" ht="15" customHeight="1">
      <c r="A257" s="21">
        <f t="shared" si="123"/>
        <v>1996</v>
      </c>
      <c r="B257" s="176">
        <f t="shared" si="123"/>
        <v>4363</v>
      </c>
      <c r="C257" s="209">
        <f t="shared" si="124"/>
        <v>-0.98029459575247468</v>
      </c>
      <c r="D257" s="22">
        <v>3</v>
      </c>
      <c r="E257" s="73" t="s">
        <v>55</v>
      </c>
      <c r="F257" s="243">
        <v>6000</v>
      </c>
      <c r="G257" s="27"/>
      <c r="I257" s="179">
        <f t="shared" si="125"/>
        <v>4325</v>
      </c>
      <c r="J257" s="180">
        <f t="shared" si="126"/>
        <v>0.87096034838413938</v>
      </c>
      <c r="K257" s="179">
        <f t="shared" si="127"/>
        <v>1.444</v>
      </c>
      <c r="M257" s="210">
        <f t="shared" si="128"/>
        <v>-2.764144075457037</v>
      </c>
      <c r="N257" s="73" t="s">
        <v>55</v>
      </c>
      <c r="O257" s="211">
        <f>ROUNDDOWN(O258,0)+1</f>
        <v>4638</v>
      </c>
      <c r="P257" s="187">
        <f t="shared" si="129"/>
        <v>4490</v>
      </c>
      <c r="Q257" s="179">
        <f t="shared" si="130"/>
        <v>16.129000000000001</v>
      </c>
      <c r="S257" s="210">
        <f t="shared" si="131"/>
        <v>-1.9241455175514468</v>
      </c>
      <c r="T257" s="73" t="s">
        <v>55</v>
      </c>
      <c r="U257" s="211">
        <f>ROUNDDOWN(U258,-T277)+10^T277</f>
        <v>5000</v>
      </c>
      <c r="V257" s="187">
        <f t="shared" si="132"/>
        <v>4332</v>
      </c>
      <c r="W257" s="179">
        <f t="shared" si="133"/>
        <v>0.96099999999999997</v>
      </c>
      <c r="Y257" s="210">
        <f t="shared" si="134"/>
        <v>-1.725474822755962</v>
      </c>
      <c r="Z257" s="73" t="s">
        <v>55</v>
      </c>
      <c r="AA257" s="211">
        <f>U257+Z278</f>
        <v>5140</v>
      </c>
      <c r="AB257" s="187">
        <f t="shared" si="135"/>
        <v>4328</v>
      </c>
      <c r="AC257" s="179">
        <f t="shared" si="136"/>
        <v>1.2250000000000001</v>
      </c>
      <c r="AE257" s="210">
        <f t="shared" si="137"/>
        <v>-1.5598077008671452</v>
      </c>
      <c r="AF257" s="73" t="s">
        <v>55</v>
      </c>
      <c r="AG257" s="211">
        <f>AA257+AF278</f>
        <v>5280</v>
      </c>
      <c r="AH257" s="187">
        <f t="shared" si="138"/>
        <v>4326</v>
      </c>
      <c r="AI257" s="179">
        <f t="shared" si="139"/>
        <v>1.369</v>
      </c>
      <c r="AK257" s="210">
        <f t="shared" si="140"/>
        <v>-1.417725187253372</v>
      </c>
      <c r="AL257" s="73" t="s">
        <v>55</v>
      </c>
      <c r="AM257" s="211">
        <f>AG257+AL278</f>
        <v>5420</v>
      </c>
      <c r="AN257" s="187">
        <f t="shared" si="141"/>
        <v>4325</v>
      </c>
      <c r="AO257" s="179">
        <f t="shared" si="142"/>
        <v>1.444</v>
      </c>
      <c r="AQ257" s="210">
        <f t="shared" si="143"/>
        <v>-1.2933414675656361</v>
      </c>
      <c r="AR257" s="73" t="s">
        <v>55</v>
      </c>
      <c r="AS257" s="211">
        <f>AM257+AR278</f>
        <v>5560</v>
      </c>
      <c r="AT257" s="187">
        <f t="shared" si="144"/>
        <v>4324</v>
      </c>
      <c r="AU257" s="179">
        <f t="shared" si="145"/>
        <v>1.5209999999999999</v>
      </c>
      <c r="AW257" s="210">
        <f t="shared" si="146"/>
        <v>-1.1827315960216664</v>
      </c>
      <c r="AX257" s="73" t="s">
        <v>55</v>
      </c>
      <c r="AY257" s="211">
        <f>AS257+AX278</f>
        <v>5700</v>
      </c>
      <c r="AZ257" s="187">
        <f t="shared" si="147"/>
        <v>4324</v>
      </c>
      <c r="BA257" s="179">
        <f t="shared" si="148"/>
        <v>1.5209999999999999</v>
      </c>
      <c r="BC257" s="210">
        <f t="shared" si="149"/>
        <v>-1.0831468905922295</v>
      </c>
      <c r="BD257" s="73" t="s">
        <v>55</v>
      </c>
      <c r="BE257" s="211">
        <f>AY257+BD278</f>
        <v>5840</v>
      </c>
      <c r="BF257" s="187">
        <f t="shared" si="150"/>
        <v>4324</v>
      </c>
      <c r="BG257" s="179">
        <f t="shared" si="151"/>
        <v>1.5209999999999999</v>
      </c>
      <c r="BI257" s="210">
        <f t="shared" si="152"/>
        <v>-0.99258731354650287</v>
      </c>
      <c r="BJ257" s="73" t="s">
        <v>55</v>
      </c>
      <c r="BK257" s="211">
        <f>BE257+BJ278</f>
        <v>5980</v>
      </c>
      <c r="BL257" s="187">
        <f t="shared" si="153"/>
        <v>4325</v>
      </c>
      <c r="BM257" s="179">
        <f t="shared" si="154"/>
        <v>1.444</v>
      </c>
    </row>
    <row r="258" spans="1:65" ht="15" customHeight="1">
      <c r="A258" s="21">
        <f t="shared" si="123"/>
        <v>1997</v>
      </c>
      <c r="B258" s="176">
        <f t="shared" si="123"/>
        <v>4225</v>
      </c>
      <c r="C258" s="209">
        <f t="shared" si="124"/>
        <v>-0.86721883788175824</v>
      </c>
      <c r="D258" s="22">
        <v>4</v>
      </c>
      <c r="E258" s="88" t="s">
        <v>56</v>
      </c>
      <c r="F258" s="200">
        <f>MAX(B255:B274)</f>
        <v>4637</v>
      </c>
      <c r="G258" s="27"/>
      <c r="H258" s="26"/>
      <c r="I258" s="179">
        <f t="shared" si="125"/>
        <v>4244</v>
      </c>
      <c r="J258" s="180">
        <f t="shared" si="126"/>
        <v>0.44970414201183428</v>
      </c>
      <c r="K258" s="179">
        <f t="shared" si="127"/>
        <v>0.36099999999999999</v>
      </c>
      <c r="M258" s="210">
        <f t="shared" si="128"/>
        <v>-2.3253269468302422</v>
      </c>
      <c r="N258" s="88" t="s">
        <v>56</v>
      </c>
      <c r="O258" s="200">
        <f>MAX($B255:$B274)</f>
        <v>4637</v>
      </c>
      <c r="P258" s="187">
        <f t="shared" si="129"/>
        <v>4455</v>
      </c>
      <c r="Q258" s="179">
        <f t="shared" si="130"/>
        <v>52.9</v>
      </c>
      <c r="S258" s="210">
        <f t="shared" si="131"/>
        <v>-1.695911510437927</v>
      </c>
      <c r="T258" s="88" t="s">
        <v>56</v>
      </c>
      <c r="U258" s="200">
        <f>MAX($B255:$B274)</f>
        <v>4637</v>
      </c>
      <c r="V258" s="187">
        <f t="shared" si="132"/>
        <v>4269</v>
      </c>
      <c r="W258" s="179">
        <f t="shared" si="133"/>
        <v>1.9359999999999999</v>
      </c>
      <c r="Y258" s="210">
        <f t="shared" si="134"/>
        <v>-1.5298504745157526</v>
      </c>
      <c r="Z258" s="88" t="s">
        <v>56</v>
      </c>
      <c r="AA258" s="200">
        <f>MAX($B255:$B274)</f>
        <v>4637</v>
      </c>
      <c r="AB258" s="187">
        <f t="shared" si="135"/>
        <v>4261</v>
      </c>
      <c r="AC258" s="179">
        <f t="shared" si="136"/>
        <v>1.296</v>
      </c>
      <c r="AE258" s="210">
        <f t="shared" si="137"/>
        <v>-1.3874784938811078</v>
      </c>
      <c r="AF258" s="88" t="s">
        <v>56</v>
      </c>
      <c r="AG258" s="200">
        <f>MAX($B255:$B274)</f>
        <v>4637</v>
      </c>
      <c r="AH258" s="187">
        <f t="shared" si="138"/>
        <v>4255</v>
      </c>
      <c r="AI258" s="179">
        <f t="shared" si="139"/>
        <v>0.9</v>
      </c>
      <c r="AK258" s="210">
        <f t="shared" si="140"/>
        <v>-1.2628730754256634</v>
      </c>
      <c r="AL258" s="88" t="s">
        <v>56</v>
      </c>
      <c r="AM258" s="200">
        <f>MAX($B255:$B274)</f>
        <v>4637</v>
      </c>
      <c r="AN258" s="187">
        <f t="shared" si="141"/>
        <v>4252</v>
      </c>
      <c r="AO258" s="179">
        <f t="shared" si="142"/>
        <v>0.72899999999999998</v>
      </c>
      <c r="AQ258" s="210">
        <f t="shared" si="143"/>
        <v>-1.1520879689569243</v>
      </c>
      <c r="AR258" s="88" t="s">
        <v>56</v>
      </c>
      <c r="AS258" s="200">
        <f>MAX($B255:$B274)</f>
        <v>4637</v>
      </c>
      <c r="AT258" s="187">
        <f t="shared" si="144"/>
        <v>4249</v>
      </c>
      <c r="AU258" s="179">
        <f t="shared" si="145"/>
        <v>0.57599999999999996</v>
      </c>
      <c r="AW258" s="210">
        <f t="shared" si="146"/>
        <v>-1.052361271017354</v>
      </c>
      <c r="AX258" s="88" t="s">
        <v>56</v>
      </c>
      <c r="AY258" s="200">
        <f>MAX($B255:$B274)</f>
        <v>4637</v>
      </c>
      <c r="AZ258" s="187">
        <f t="shared" si="147"/>
        <v>4247</v>
      </c>
      <c r="BA258" s="179">
        <f t="shared" si="148"/>
        <v>0.48399999999999999</v>
      </c>
      <c r="BC258" s="210">
        <f t="shared" si="149"/>
        <v>-0.96168430413451722</v>
      </c>
      <c r="BD258" s="88" t="s">
        <v>56</v>
      </c>
      <c r="BE258" s="200">
        <f>MAX($B255:$B274)</f>
        <v>4637</v>
      </c>
      <c r="BF258" s="187">
        <f t="shared" si="150"/>
        <v>4245</v>
      </c>
      <c r="BG258" s="179">
        <f t="shared" si="151"/>
        <v>0.4</v>
      </c>
      <c r="BI258" s="210">
        <f t="shared" si="152"/>
        <v>-0.8785504038913079</v>
      </c>
      <c r="BJ258" s="88" t="s">
        <v>56</v>
      </c>
      <c r="BK258" s="200">
        <f>MAX($B255:$B274)</f>
        <v>4637</v>
      </c>
      <c r="BL258" s="187">
        <f t="shared" si="153"/>
        <v>4244</v>
      </c>
      <c r="BM258" s="179">
        <f t="shared" si="154"/>
        <v>0.36099999999999999</v>
      </c>
    </row>
    <row r="259" spans="1:65" ht="15" customHeight="1">
      <c r="A259" s="21">
        <f t="shared" si="123"/>
        <v>1998</v>
      </c>
      <c r="B259" s="176">
        <f t="shared" si="123"/>
        <v>4154</v>
      </c>
      <c r="C259" s="209">
        <f t="shared" si="124"/>
        <v>-0.81105058937326024</v>
      </c>
      <c r="D259" s="22">
        <v>5</v>
      </c>
      <c r="E259" s="88" t="s">
        <v>57</v>
      </c>
      <c r="F259" s="200">
        <f>AVERAGE(B270:B274)</f>
        <v>3013</v>
      </c>
      <c r="G259" s="27"/>
      <c r="H259" s="26"/>
      <c r="I259" s="179">
        <f t="shared" si="125"/>
        <v>4161</v>
      </c>
      <c r="J259" s="180">
        <f t="shared" si="126"/>
        <v>0.16851227732306212</v>
      </c>
      <c r="K259" s="179">
        <f t="shared" si="127"/>
        <v>4.9000000000000002E-2</v>
      </c>
      <c r="M259" s="210">
        <f t="shared" si="128"/>
        <v>-2.1497420977194261</v>
      </c>
      <c r="N259" s="88" t="s">
        <v>57</v>
      </c>
      <c r="O259" s="200">
        <f>AVERAGE($B270:$B274)</f>
        <v>3013</v>
      </c>
      <c r="P259" s="187">
        <f t="shared" si="129"/>
        <v>4412</v>
      </c>
      <c r="Q259" s="179">
        <f t="shared" si="130"/>
        <v>66.563999999999993</v>
      </c>
      <c r="S259" s="210">
        <f t="shared" si="131"/>
        <v>-1.5913076448298338</v>
      </c>
      <c r="T259" s="88" t="s">
        <v>57</v>
      </c>
      <c r="U259" s="200">
        <f>AVERAGE($B270:$B274)</f>
        <v>3013</v>
      </c>
      <c r="V259" s="187">
        <f t="shared" si="132"/>
        <v>4201</v>
      </c>
      <c r="W259" s="179">
        <f t="shared" si="133"/>
        <v>2.2090000000000001</v>
      </c>
      <c r="Y259" s="210">
        <f t="shared" si="134"/>
        <v>-1.4381706498334219</v>
      </c>
      <c r="Z259" s="88" t="s">
        <v>57</v>
      </c>
      <c r="AA259" s="200">
        <f>AVERAGE($B270:$B274)</f>
        <v>3013</v>
      </c>
      <c r="AB259" s="187">
        <f t="shared" si="135"/>
        <v>4190</v>
      </c>
      <c r="AC259" s="179">
        <f t="shared" si="136"/>
        <v>1.296</v>
      </c>
      <c r="AE259" s="210">
        <f t="shared" si="137"/>
        <v>-1.3054001957364219</v>
      </c>
      <c r="AF259" s="88" t="s">
        <v>57</v>
      </c>
      <c r="AG259" s="200">
        <f>AVERAGE($B270:$B274)</f>
        <v>3013</v>
      </c>
      <c r="AH259" s="187">
        <f t="shared" si="138"/>
        <v>4181</v>
      </c>
      <c r="AI259" s="179">
        <f t="shared" si="139"/>
        <v>0.72899999999999998</v>
      </c>
      <c r="AK259" s="210">
        <f t="shared" si="140"/>
        <v>-1.1882094017319362</v>
      </c>
      <c r="AL259" s="88" t="s">
        <v>57</v>
      </c>
      <c r="AM259" s="200">
        <f>AVERAGE($B270:$B274)</f>
        <v>3013</v>
      </c>
      <c r="AN259" s="187">
        <f t="shared" si="141"/>
        <v>4175</v>
      </c>
      <c r="AO259" s="179">
        <f t="shared" si="142"/>
        <v>0.441</v>
      </c>
      <c r="AQ259" s="210">
        <f t="shared" si="143"/>
        <v>-1.0833229320654472</v>
      </c>
      <c r="AR259" s="88" t="s">
        <v>57</v>
      </c>
      <c r="AS259" s="200">
        <f>AVERAGE($B270:$B274)</f>
        <v>3013</v>
      </c>
      <c r="AT259" s="187">
        <f t="shared" si="144"/>
        <v>4171</v>
      </c>
      <c r="AU259" s="179">
        <f t="shared" si="145"/>
        <v>0.28899999999999998</v>
      </c>
      <c r="AW259" s="210">
        <f t="shared" si="146"/>
        <v>-0.98840077528869019</v>
      </c>
      <c r="AX259" s="88" t="s">
        <v>57</v>
      </c>
      <c r="AY259" s="200">
        <f>AVERAGE($B270:$B274)</f>
        <v>3013</v>
      </c>
      <c r="AZ259" s="187">
        <f t="shared" si="147"/>
        <v>4167</v>
      </c>
      <c r="BA259" s="179">
        <f t="shared" si="148"/>
        <v>0.16900000000000001</v>
      </c>
      <c r="BC259" s="210">
        <f t="shared" si="149"/>
        <v>-0.90171286587425681</v>
      </c>
      <c r="BD259" s="88" t="s">
        <v>57</v>
      </c>
      <c r="BE259" s="200">
        <f>AVERAGE($B270:$B274)</f>
        <v>3013</v>
      </c>
      <c r="BF259" s="187">
        <f t="shared" si="150"/>
        <v>4164</v>
      </c>
      <c r="BG259" s="179">
        <f t="shared" si="151"/>
        <v>0.1</v>
      </c>
      <c r="BI259" s="210">
        <f t="shared" si="152"/>
        <v>-0.82194394328114395</v>
      </c>
      <c r="BJ259" s="88" t="s">
        <v>57</v>
      </c>
      <c r="BK259" s="200">
        <f>AVERAGE($B270:$B274)</f>
        <v>3013</v>
      </c>
      <c r="BL259" s="187">
        <f t="shared" si="153"/>
        <v>4162</v>
      </c>
      <c r="BM259" s="179">
        <f t="shared" si="154"/>
        <v>6.4000000000000001E-2</v>
      </c>
    </row>
    <row r="260" spans="1:65" ht="15" customHeight="1">
      <c r="A260" s="21">
        <f t="shared" si="123"/>
        <v>1999</v>
      </c>
      <c r="B260" s="176">
        <f t="shared" si="123"/>
        <v>4022</v>
      </c>
      <c r="C260" s="209">
        <f t="shared" si="124"/>
        <v>-0.70969305814993999</v>
      </c>
      <c r="D260" s="22">
        <v>6</v>
      </c>
      <c r="G260" s="27"/>
      <c r="H260" s="26"/>
      <c r="I260" s="179">
        <f t="shared" si="125"/>
        <v>4077</v>
      </c>
      <c r="J260" s="180">
        <f t="shared" si="126"/>
        <v>1.3674788662357036</v>
      </c>
      <c r="K260" s="179">
        <f t="shared" si="127"/>
        <v>3.0249999999999999</v>
      </c>
      <c r="M260" s="210">
        <f t="shared" si="128"/>
        <v>-1.8762876067990777</v>
      </c>
      <c r="P260" s="187">
        <f t="shared" si="129"/>
        <v>4360</v>
      </c>
      <c r="Q260" s="179">
        <f t="shared" si="130"/>
        <v>114.244</v>
      </c>
      <c r="S260" s="210">
        <f t="shared" si="131"/>
        <v>-1.4140249002977803</v>
      </c>
      <c r="V260" s="187">
        <f t="shared" si="132"/>
        <v>4128</v>
      </c>
      <c r="W260" s="179">
        <f t="shared" si="133"/>
        <v>11.236000000000001</v>
      </c>
      <c r="Y260" s="210">
        <f t="shared" si="134"/>
        <v>-1.2802379166175533</v>
      </c>
      <c r="AB260" s="187">
        <f t="shared" si="135"/>
        <v>4114</v>
      </c>
      <c r="AC260" s="179">
        <f t="shared" si="136"/>
        <v>8.4640000000000004</v>
      </c>
      <c r="AE260" s="210">
        <f t="shared" si="137"/>
        <v>-1.1622561330722119</v>
      </c>
      <c r="AH260" s="187">
        <f t="shared" si="138"/>
        <v>4104</v>
      </c>
      <c r="AI260" s="179">
        <f t="shared" si="139"/>
        <v>6.7240000000000002</v>
      </c>
      <c r="AK260" s="210">
        <f t="shared" si="140"/>
        <v>-1.0567366475388416</v>
      </c>
      <c r="AN260" s="187">
        <f t="shared" si="141"/>
        <v>4096</v>
      </c>
      <c r="AO260" s="179">
        <f t="shared" si="142"/>
        <v>5.476</v>
      </c>
      <c r="AQ260" s="210">
        <f t="shared" si="143"/>
        <v>-0.9612964202670079</v>
      </c>
      <c r="AT260" s="187">
        <f t="shared" si="144"/>
        <v>4090</v>
      </c>
      <c r="AU260" s="179">
        <f t="shared" si="145"/>
        <v>4.6239999999999997</v>
      </c>
      <c r="AW260" s="210">
        <f t="shared" si="146"/>
        <v>-0.87417668330544573</v>
      </c>
      <c r="AZ260" s="187">
        <f t="shared" si="147"/>
        <v>4085</v>
      </c>
      <c r="BA260" s="179">
        <f t="shared" si="148"/>
        <v>3.9689999999999999</v>
      </c>
      <c r="BC260" s="210">
        <f t="shared" si="149"/>
        <v>-0.79404229559517314</v>
      </c>
      <c r="BF260" s="187">
        <f t="shared" si="150"/>
        <v>4081</v>
      </c>
      <c r="BG260" s="179">
        <f t="shared" si="151"/>
        <v>3.4809999999999999</v>
      </c>
      <c r="BI260" s="210">
        <f t="shared" si="152"/>
        <v>-0.71985574724214163</v>
      </c>
      <c r="BL260" s="187">
        <f t="shared" si="153"/>
        <v>4077</v>
      </c>
      <c r="BM260" s="179">
        <f t="shared" si="154"/>
        <v>3.0249999999999999</v>
      </c>
    </row>
    <row r="261" spans="1:65" ht="15" customHeight="1">
      <c r="A261" s="21">
        <f t="shared" si="123"/>
        <v>2000</v>
      </c>
      <c r="B261" s="176">
        <f t="shared" si="123"/>
        <v>3958</v>
      </c>
      <c r="C261" s="209">
        <f t="shared" si="124"/>
        <v>-0.66180912743790021</v>
      </c>
      <c r="D261" s="22">
        <v>7</v>
      </c>
      <c r="E261" s="89" t="s">
        <v>58</v>
      </c>
      <c r="F261" s="44">
        <f>INDEX(LINEST(C255:C274,D255:D274),1)</f>
        <v>6.571161817215268E-2</v>
      </c>
      <c r="G261" s="90"/>
      <c r="H261" s="26"/>
      <c r="I261" s="179">
        <f t="shared" si="125"/>
        <v>3990</v>
      </c>
      <c r="J261" s="180">
        <f t="shared" si="126"/>
        <v>0.80848913592723604</v>
      </c>
      <c r="K261" s="179">
        <f t="shared" si="127"/>
        <v>1.024</v>
      </c>
      <c r="M261" s="210">
        <f t="shared" si="128"/>
        <v>-1.761401327992359</v>
      </c>
      <c r="N261" s="89" t="s">
        <v>58</v>
      </c>
      <c r="O261" s="44">
        <f>INDEX(LINEST(M255:M274,$D255:$D274),1)</f>
        <v>0.22020138274338927</v>
      </c>
      <c r="P261" s="187">
        <f t="shared" si="129"/>
        <v>4296</v>
      </c>
      <c r="Q261" s="179">
        <f t="shared" si="130"/>
        <v>114.244</v>
      </c>
      <c r="S261" s="210">
        <f t="shared" si="131"/>
        <v>-1.3345969038491992</v>
      </c>
      <c r="T261" s="89" t="s">
        <v>58</v>
      </c>
      <c r="U261" s="44">
        <f>INDEX(LINEST(S255:S274,$D255:$D274),1)</f>
        <v>0.10493795603241897</v>
      </c>
      <c r="V261" s="187">
        <f t="shared" si="132"/>
        <v>4050</v>
      </c>
      <c r="W261" s="179">
        <f t="shared" si="133"/>
        <v>8.4640000000000004</v>
      </c>
      <c r="Y261" s="210">
        <f t="shared" si="134"/>
        <v>-1.2085309281964678</v>
      </c>
      <c r="Z261" s="89" t="s">
        <v>58</v>
      </c>
      <c r="AA261" s="44">
        <f>INDEX(LINEST(Y255:Y274,$D255:$D274),1)</f>
        <v>9.4861866180823998E-2</v>
      </c>
      <c r="AB261" s="187">
        <f t="shared" si="135"/>
        <v>4034</v>
      </c>
      <c r="AC261" s="179">
        <f t="shared" si="136"/>
        <v>5.7759999999999998</v>
      </c>
      <c r="AE261" s="210">
        <f t="shared" si="137"/>
        <v>-1.0965931057508798</v>
      </c>
      <c r="AF261" s="89" t="s">
        <v>58</v>
      </c>
      <c r="AG261" s="44">
        <f>INDEX(LINEST(AE255:AE274,$D255:$D274),1)</f>
        <v>8.7299587458364317E-2</v>
      </c>
      <c r="AH261" s="187">
        <f t="shared" si="138"/>
        <v>4022</v>
      </c>
      <c r="AI261" s="179">
        <f t="shared" si="139"/>
        <v>4.0960000000000001</v>
      </c>
      <c r="AK261" s="210">
        <f t="shared" si="140"/>
        <v>-0.99593348585278751</v>
      </c>
      <c r="AL261" s="89" t="s">
        <v>58</v>
      </c>
      <c r="AM261" s="44">
        <f>INDEX(LINEST(AK255:AK274,$D255:$D274),1)</f>
        <v>8.134357755239166E-2</v>
      </c>
      <c r="AN261" s="187">
        <f t="shared" si="141"/>
        <v>4013</v>
      </c>
      <c r="AO261" s="179">
        <f t="shared" si="142"/>
        <v>3.0249999999999999</v>
      </c>
      <c r="AQ261" s="210">
        <f t="shared" si="143"/>
        <v>-0.90448599853420675</v>
      </c>
      <c r="AR261" s="89" t="s">
        <v>58</v>
      </c>
      <c r="AS261" s="44">
        <f>INDEX(LINEST(AQ255:AQ274,$D255:$D274),1)</f>
        <v>7.6498782150511979E-2</v>
      </c>
      <c r="AT261" s="187">
        <f t="shared" si="144"/>
        <v>4005</v>
      </c>
      <c r="AU261" s="179">
        <f t="shared" si="145"/>
        <v>2.2090000000000001</v>
      </c>
      <c r="AW261" s="210">
        <f t="shared" si="146"/>
        <v>-0.82070496875006316</v>
      </c>
      <c r="AX261" s="89" t="s">
        <v>58</v>
      </c>
      <c r="AY261" s="44">
        <f>INDEX(LINEST(AW255:AW274,$D255:$D274),1)</f>
        <v>7.2464104641069907E-2</v>
      </c>
      <c r="AZ261" s="187">
        <f t="shared" si="147"/>
        <v>3999</v>
      </c>
      <c r="BA261" s="179">
        <f t="shared" si="148"/>
        <v>1.681</v>
      </c>
      <c r="BC261" s="210">
        <f t="shared" si="149"/>
        <v>-0.74340380601718636</v>
      </c>
      <c r="BD261" s="89" t="s">
        <v>58</v>
      </c>
      <c r="BE261" s="44">
        <f>INDEX(LINEST(BC255:BC274,$D255:$D274),1)</f>
        <v>6.9042724315145229E-2</v>
      </c>
      <c r="BF261" s="187">
        <f t="shared" si="150"/>
        <v>3995</v>
      </c>
      <c r="BG261" s="179">
        <f t="shared" si="151"/>
        <v>1.369</v>
      </c>
      <c r="BI261" s="210">
        <f t="shared" si="152"/>
        <v>-0.67165172658209449</v>
      </c>
      <c r="BJ261" s="89" t="s">
        <v>58</v>
      </c>
      <c r="BK261" s="44">
        <f>INDEX(LINEST(BI255:BI274,$D255:$D274),1)</f>
        <v>6.6099144716103786E-2</v>
      </c>
      <c r="BL261" s="187">
        <f t="shared" si="153"/>
        <v>3990</v>
      </c>
      <c r="BM261" s="179">
        <f t="shared" si="154"/>
        <v>1.024</v>
      </c>
    </row>
    <row r="262" spans="1:65" ht="15" customHeight="1">
      <c r="A262" s="21">
        <f t="shared" si="123"/>
        <v>2001</v>
      </c>
      <c r="B262" s="176">
        <f t="shared" si="123"/>
        <v>3768</v>
      </c>
      <c r="C262" s="209">
        <f t="shared" si="124"/>
        <v>-0.52364631219505198</v>
      </c>
      <c r="D262" s="22">
        <v>8</v>
      </c>
      <c r="E262" s="73" t="s">
        <v>29</v>
      </c>
      <c r="F262" s="44">
        <f>INDEX(LINEST(C255:C274,D255:D274),2)</f>
        <v>-1.1454464101665782</v>
      </c>
      <c r="G262" s="27"/>
      <c r="H262" s="23"/>
      <c r="I262" s="179">
        <f t="shared" si="125"/>
        <v>3901</v>
      </c>
      <c r="J262" s="180">
        <f t="shared" si="126"/>
        <v>3.529723991507431</v>
      </c>
      <c r="K262" s="179">
        <f t="shared" si="127"/>
        <v>17.689</v>
      </c>
      <c r="M262" s="210">
        <f t="shared" si="128"/>
        <v>-1.4658064240476243</v>
      </c>
      <c r="N262" s="73" t="s">
        <v>29</v>
      </c>
      <c r="O262" s="44">
        <f>INDEX(LINEST(M255:M274,$D255:$D274),2)</f>
        <v>-4.0729582650137877</v>
      </c>
      <c r="P262" s="187">
        <f t="shared" si="129"/>
        <v>4220</v>
      </c>
      <c r="Q262" s="179">
        <f t="shared" si="130"/>
        <v>204.304</v>
      </c>
      <c r="S262" s="210">
        <f t="shared" si="131"/>
        <v>-1.1179054916027888</v>
      </c>
      <c r="T262" s="73" t="s">
        <v>29</v>
      </c>
      <c r="U262" s="44">
        <f>INDEX(LINEST(S255:S274,$D255:$D274),2)</f>
        <v>-2.1849280728242508</v>
      </c>
      <c r="V262" s="187">
        <f t="shared" si="132"/>
        <v>3967</v>
      </c>
      <c r="W262" s="179">
        <f t="shared" si="133"/>
        <v>39.600999999999999</v>
      </c>
      <c r="Y262" s="210">
        <f t="shared" si="134"/>
        <v>-1.010274827410423</v>
      </c>
      <c r="Z262" s="73" t="s">
        <v>29</v>
      </c>
      <c r="AA262" s="44">
        <f>INDEX(LINEST(Y255:Y274,$D255:$D274),2)</f>
        <v>-1.957718376447084</v>
      </c>
      <c r="AB262" s="187">
        <f t="shared" si="135"/>
        <v>3949</v>
      </c>
      <c r="AC262" s="179">
        <f t="shared" si="136"/>
        <v>32.761000000000003</v>
      </c>
      <c r="AE262" s="210">
        <f t="shared" si="137"/>
        <v>-0.91311107895677557</v>
      </c>
      <c r="AF262" s="73" t="s">
        <v>29</v>
      </c>
      <c r="AG262" s="44">
        <f>INDEX(LINEST(AE255:AE274,$D255:$D274),2)</f>
        <v>-1.7731222933047355</v>
      </c>
      <c r="AH262" s="187">
        <f t="shared" si="138"/>
        <v>3936</v>
      </c>
      <c r="AI262" s="179">
        <f t="shared" si="139"/>
        <v>28.224</v>
      </c>
      <c r="AK262" s="210">
        <f t="shared" si="140"/>
        <v>-0.82455768161533027</v>
      </c>
      <c r="AL262" s="73" t="s">
        <v>29</v>
      </c>
      <c r="AM262" s="44">
        <f>INDEX(LINEST(AK255:AK274,$D255:$D274),2)</f>
        <v>-1.6171453609971831</v>
      </c>
      <c r="AN262" s="187">
        <f t="shared" si="141"/>
        <v>3926</v>
      </c>
      <c r="AO262" s="179">
        <f t="shared" si="142"/>
        <v>24.963999999999999</v>
      </c>
      <c r="AQ262" s="210">
        <f t="shared" si="143"/>
        <v>-0.74321204216137815</v>
      </c>
      <c r="AR262" s="73" t="s">
        <v>29</v>
      </c>
      <c r="AS262" s="44">
        <f>INDEX(LINEST(AQ255:AQ274,$D255:$D274),2)</f>
        <v>-1.4819058053565417</v>
      </c>
      <c r="AT262" s="187">
        <f t="shared" si="144"/>
        <v>3918</v>
      </c>
      <c r="AU262" s="179">
        <f t="shared" si="145"/>
        <v>22.5</v>
      </c>
      <c r="AW262" s="210">
        <f t="shared" si="146"/>
        <v>-0.66798862092379041</v>
      </c>
      <c r="AX262" s="73" t="s">
        <v>29</v>
      </c>
      <c r="AY262" s="44">
        <f>INDEX(LINEST(AW255:AW274,$D255:$D274),2)</f>
        <v>-1.3624576429233872</v>
      </c>
      <c r="AZ262" s="187">
        <f t="shared" si="147"/>
        <v>3912</v>
      </c>
      <c r="BA262" s="179">
        <f t="shared" si="148"/>
        <v>20.736000000000001</v>
      </c>
      <c r="BC262" s="210">
        <f t="shared" si="149"/>
        <v>-0.59803003231687979</v>
      </c>
      <c r="BD262" s="73" t="s">
        <v>29</v>
      </c>
      <c r="BE262" s="44">
        <f>INDEX(LINEST(BC255:BC274,$D255:$D274),2)</f>
        <v>-1.25546769216951</v>
      </c>
      <c r="BF262" s="187">
        <f t="shared" si="150"/>
        <v>3906</v>
      </c>
      <c r="BG262" s="179">
        <f t="shared" si="151"/>
        <v>19.044</v>
      </c>
      <c r="BI262" s="210">
        <f t="shared" si="152"/>
        <v>-0.53264727305402826</v>
      </c>
      <c r="BJ262" s="73" t="s">
        <v>29</v>
      </c>
      <c r="BK262" s="44">
        <f>INDEX(LINEST(BI255:BI274,$D255:$D274),2)</f>
        <v>-1.158572128873786</v>
      </c>
      <c r="BL262" s="187">
        <f t="shared" si="153"/>
        <v>3902</v>
      </c>
      <c r="BM262" s="179">
        <f t="shared" si="154"/>
        <v>17.956</v>
      </c>
    </row>
    <row r="263" spans="1:65" ht="15" customHeight="1">
      <c r="A263" s="21">
        <f t="shared" si="123"/>
        <v>2002</v>
      </c>
      <c r="B263" s="176">
        <f t="shared" si="123"/>
        <v>3712</v>
      </c>
      <c r="C263" s="209">
        <f t="shared" si="124"/>
        <v>-0.48389274140640259</v>
      </c>
      <c r="D263" s="22">
        <v>9</v>
      </c>
      <c r="E263" s="88" t="s">
        <v>30</v>
      </c>
      <c r="F263" s="91">
        <f>F261*-1</f>
        <v>-6.571161817215268E-2</v>
      </c>
      <c r="H263" s="77"/>
      <c r="I263" s="179">
        <f t="shared" si="125"/>
        <v>3810</v>
      </c>
      <c r="J263" s="180">
        <f t="shared" si="126"/>
        <v>2.6400862068965516</v>
      </c>
      <c r="K263" s="179">
        <f t="shared" si="127"/>
        <v>9.6039999999999992</v>
      </c>
      <c r="M263" s="210">
        <f t="shared" si="128"/>
        <v>-1.3884518592599113</v>
      </c>
      <c r="N263" s="88" t="s">
        <v>30</v>
      </c>
      <c r="O263" s="91">
        <f>O261*-1</f>
        <v>-0.22020138274338927</v>
      </c>
      <c r="P263" s="187">
        <f t="shared" si="129"/>
        <v>4128</v>
      </c>
      <c r="Q263" s="179">
        <f t="shared" si="130"/>
        <v>173.05600000000001</v>
      </c>
      <c r="S263" s="210">
        <f t="shared" si="131"/>
        <v>-1.0584801872417922</v>
      </c>
      <c r="T263" s="88" t="s">
        <v>30</v>
      </c>
      <c r="U263" s="91">
        <f>U261*-1</f>
        <v>-0.10493795603241897</v>
      </c>
      <c r="V263" s="187">
        <f t="shared" si="132"/>
        <v>3878</v>
      </c>
      <c r="W263" s="179">
        <f t="shared" si="133"/>
        <v>27.556000000000001</v>
      </c>
      <c r="Y263" s="210">
        <f t="shared" si="134"/>
        <v>-0.95529595100656151</v>
      </c>
      <c r="Z263" s="88" t="s">
        <v>30</v>
      </c>
      <c r="AA263" s="91">
        <f>AA261*-1</f>
        <v>-9.4861866180823998E-2</v>
      </c>
      <c r="AB263" s="187">
        <f t="shared" si="135"/>
        <v>3860</v>
      </c>
      <c r="AC263" s="179">
        <f t="shared" si="136"/>
        <v>21.904</v>
      </c>
      <c r="AE263" s="210">
        <f t="shared" si="137"/>
        <v>-0.86176989299573825</v>
      </c>
      <c r="AF263" s="88" t="s">
        <v>30</v>
      </c>
      <c r="AG263" s="91">
        <f>AG261*-1</f>
        <v>-8.7299587458364317E-2</v>
      </c>
      <c r="AH263" s="187">
        <f t="shared" si="138"/>
        <v>3847</v>
      </c>
      <c r="AI263" s="179">
        <f t="shared" si="139"/>
        <v>18.225000000000001</v>
      </c>
      <c r="AK263" s="210">
        <f t="shared" si="140"/>
        <v>-0.77624771955757599</v>
      </c>
      <c r="AL263" s="88" t="s">
        <v>30</v>
      </c>
      <c r="AM263" s="91">
        <f>AM261*-1</f>
        <v>-8.134357755239166E-2</v>
      </c>
      <c r="AN263" s="187">
        <f t="shared" si="141"/>
        <v>3837</v>
      </c>
      <c r="AO263" s="179">
        <f t="shared" si="142"/>
        <v>15.625</v>
      </c>
      <c r="AQ263" s="210">
        <f t="shared" si="143"/>
        <v>-0.69746684170446183</v>
      </c>
      <c r="AR263" s="88" t="s">
        <v>30</v>
      </c>
      <c r="AS263" s="91">
        <f>AS261*-1</f>
        <v>-7.6498782150511979E-2</v>
      </c>
      <c r="AT263" s="187">
        <f t="shared" si="144"/>
        <v>3828</v>
      </c>
      <c r="AU263" s="179">
        <f t="shared" si="145"/>
        <v>13.456</v>
      </c>
      <c r="AW263" s="210">
        <f t="shared" si="146"/>
        <v>-0.62444170668957166</v>
      </c>
      <c r="AX263" s="88" t="s">
        <v>30</v>
      </c>
      <c r="AY263" s="91">
        <f>AY261*-1</f>
        <v>-7.2464104641069907E-2</v>
      </c>
      <c r="AZ263" s="187">
        <f t="shared" si="147"/>
        <v>3822</v>
      </c>
      <c r="BA263" s="179">
        <f t="shared" si="148"/>
        <v>12.1</v>
      </c>
      <c r="BC263" s="210">
        <f t="shared" si="149"/>
        <v>-0.55638824344455617</v>
      </c>
      <c r="BD263" s="88" t="s">
        <v>30</v>
      </c>
      <c r="BE263" s="91">
        <f>BE261*-1</f>
        <v>-6.9042724315145229E-2</v>
      </c>
      <c r="BF263" s="187">
        <f t="shared" si="150"/>
        <v>3816</v>
      </c>
      <c r="BG263" s="179">
        <f t="shared" si="151"/>
        <v>10.816000000000001</v>
      </c>
      <c r="BI263" s="210">
        <f t="shared" si="152"/>
        <v>-0.4926724290584486</v>
      </c>
      <c r="BJ263" s="88" t="s">
        <v>30</v>
      </c>
      <c r="BK263" s="91">
        <f>BK261*-1</f>
        <v>-6.6099144716103786E-2</v>
      </c>
      <c r="BL263" s="187">
        <f t="shared" si="153"/>
        <v>3811</v>
      </c>
      <c r="BM263" s="179">
        <f t="shared" si="154"/>
        <v>9.8010000000000002</v>
      </c>
    </row>
    <row r="264" spans="1:65" ht="15" customHeight="1">
      <c r="A264" s="21">
        <f t="shared" si="123"/>
        <v>2003</v>
      </c>
      <c r="B264" s="176">
        <f t="shared" si="123"/>
        <v>3553</v>
      </c>
      <c r="C264" s="209">
        <f t="shared" si="124"/>
        <v>-0.37292953257835526</v>
      </c>
      <c r="D264" s="22">
        <v>10</v>
      </c>
      <c r="E264" s="88"/>
      <c r="H264" s="77"/>
      <c r="I264" s="179">
        <f t="shared" si="125"/>
        <v>3718</v>
      </c>
      <c r="J264" s="180">
        <f t="shared" si="126"/>
        <v>4.643962848297214</v>
      </c>
      <c r="K264" s="179">
        <f t="shared" si="127"/>
        <v>27.225000000000001</v>
      </c>
      <c r="M264" s="210">
        <f t="shared" si="128"/>
        <v>-1.1862123300464671</v>
      </c>
      <c r="N264" s="88"/>
      <c r="P264" s="187">
        <f t="shared" si="129"/>
        <v>4019</v>
      </c>
      <c r="Q264" s="179">
        <f t="shared" si="130"/>
        <v>217.15600000000001</v>
      </c>
      <c r="S264" s="210">
        <f t="shared" si="131"/>
        <v>-0.89829986938954343</v>
      </c>
      <c r="T264" s="88"/>
      <c r="V264" s="187">
        <f t="shared" si="132"/>
        <v>3784</v>
      </c>
      <c r="W264" s="179">
        <f t="shared" si="133"/>
        <v>53.360999999999997</v>
      </c>
      <c r="Y264" s="210">
        <f t="shared" si="134"/>
        <v>-0.80594687549461785</v>
      </c>
      <c r="Z264" s="88"/>
      <c r="AB264" s="187">
        <f t="shared" si="135"/>
        <v>3767</v>
      </c>
      <c r="AC264" s="179">
        <f t="shared" si="136"/>
        <v>45.795999999999999</v>
      </c>
      <c r="AE264" s="210">
        <f t="shared" si="137"/>
        <v>-0.7214065178743484</v>
      </c>
      <c r="AF264" s="88"/>
      <c r="AH264" s="187">
        <f t="shared" si="138"/>
        <v>3754</v>
      </c>
      <c r="AI264" s="179">
        <f t="shared" si="139"/>
        <v>40.401000000000003</v>
      </c>
      <c r="AK264" s="210">
        <f t="shared" si="140"/>
        <v>-0.64345945247930436</v>
      </c>
      <c r="AL264" s="88"/>
      <c r="AN264" s="187">
        <f t="shared" si="141"/>
        <v>3744</v>
      </c>
      <c r="AO264" s="179">
        <f t="shared" si="142"/>
        <v>36.481000000000002</v>
      </c>
      <c r="AQ264" s="210">
        <f t="shared" si="143"/>
        <v>-0.57115124722468891</v>
      </c>
      <c r="AR264" s="88"/>
      <c r="AT264" s="187">
        <f t="shared" si="144"/>
        <v>3736</v>
      </c>
      <c r="AU264" s="179">
        <f t="shared" si="145"/>
        <v>33.488999999999997</v>
      </c>
      <c r="AW264" s="210">
        <f t="shared" si="146"/>
        <v>-0.50372079814224613</v>
      </c>
      <c r="AX264" s="88"/>
      <c r="AZ264" s="187">
        <f t="shared" si="147"/>
        <v>3729</v>
      </c>
      <c r="BA264" s="179">
        <f t="shared" si="148"/>
        <v>30.975999999999999</v>
      </c>
      <c r="BC264" s="210">
        <f t="shared" si="149"/>
        <v>-0.44055140199824605</v>
      </c>
      <c r="BD264" s="88"/>
      <c r="BF264" s="187">
        <f t="shared" si="150"/>
        <v>3724</v>
      </c>
      <c r="BG264" s="179">
        <f t="shared" si="151"/>
        <v>29.241</v>
      </c>
      <c r="BI264" s="210">
        <f t="shared" si="152"/>
        <v>-0.38113639029442581</v>
      </c>
      <c r="BJ264" s="88"/>
      <c r="BL264" s="187">
        <f t="shared" si="153"/>
        <v>3719</v>
      </c>
      <c r="BM264" s="179">
        <f t="shared" si="154"/>
        <v>27.556000000000001</v>
      </c>
    </row>
    <row r="265" spans="1:65" ht="15" customHeight="1">
      <c r="A265" s="21">
        <f t="shared" si="123"/>
        <v>2004</v>
      </c>
      <c r="B265" s="176">
        <f t="shared" si="123"/>
        <v>3482</v>
      </c>
      <c r="C265" s="209">
        <f t="shared" si="124"/>
        <v>-0.32414190572384177</v>
      </c>
      <c r="D265" s="22">
        <v>11</v>
      </c>
      <c r="E265" s="347" t="s">
        <v>7</v>
      </c>
      <c r="F265" s="348"/>
      <c r="G265" s="357">
        <f>I254</f>
        <v>0.97080486822399992</v>
      </c>
      <c r="H265" s="358"/>
      <c r="I265" s="179">
        <f t="shared" si="125"/>
        <v>3625</v>
      </c>
      <c r="J265" s="180">
        <f t="shared" si="126"/>
        <v>4.1068351522113726</v>
      </c>
      <c r="K265" s="179">
        <f t="shared" si="127"/>
        <v>20.449000000000002</v>
      </c>
      <c r="M265" s="210">
        <f t="shared" si="128"/>
        <v>-1.1026410710958114</v>
      </c>
      <c r="N265" s="23" t="s">
        <v>36</v>
      </c>
      <c r="O265" s="44">
        <f>P254</f>
        <v>0.83337842581631827</v>
      </c>
      <c r="P265" s="187">
        <f t="shared" si="129"/>
        <v>3891</v>
      </c>
      <c r="Q265" s="179">
        <f t="shared" si="130"/>
        <v>167.28100000000001</v>
      </c>
      <c r="S265" s="210">
        <f t="shared" si="131"/>
        <v>-0.83021316237255938</v>
      </c>
      <c r="T265" s="23" t="s">
        <v>36</v>
      </c>
      <c r="U265" s="44">
        <f>V254</f>
        <v>0.93812839256079306</v>
      </c>
      <c r="V265" s="187">
        <f t="shared" si="132"/>
        <v>3685</v>
      </c>
      <c r="W265" s="179">
        <f t="shared" si="133"/>
        <v>41.209000000000003</v>
      </c>
      <c r="Y265" s="210">
        <f t="shared" si="134"/>
        <v>-0.74199478463289392</v>
      </c>
      <c r="Z265" s="23" t="s">
        <v>36</v>
      </c>
      <c r="AA265" s="44">
        <f>AB254</f>
        <v>0.94723757242814899</v>
      </c>
      <c r="AB265" s="187">
        <f t="shared" si="135"/>
        <v>3669</v>
      </c>
      <c r="AC265" s="179">
        <f t="shared" si="136"/>
        <v>34.969000000000001</v>
      </c>
      <c r="AE265" s="210">
        <f t="shared" si="137"/>
        <v>-0.66093190529656887</v>
      </c>
      <c r="AF265" s="23" t="s">
        <v>36</v>
      </c>
      <c r="AG265" s="44">
        <f>AH254</f>
        <v>0.95381238534411739</v>
      </c>
      <c r="AH265" s="187">
        <f t="shared" si="138"/>
        <v>3658</v>
      </c>
      <c r="AI265" s="179">
        <f t="shared" si="139"/>
        <v>30.975999999999999</v>
      </c>
      <c r="AK265" s="210">
        <f t="shared" si="140"/>
        <v>-0.58595032787742296</v>
      </c>
      <c r="AL265" s="23" t="s">
        <v>36</v>
      </c>
      <c r="AM265" s="44">
        <f>AN254</f>
        <v>0.95883612843117394</v>
      </c>
      <c r="AN265" s="187">
        <f t="shared" si="141"/>
        <v>3648</v>
      </c>
      <c r="AO265" s="179">
        <f t="shared" si="142"/>
        <v>27.556000000000001</v>
      </c>
      <c r="AQ265" s="210">
        <f t="shared" si="143"/>
        <v>-0.5162009486689616</v>
      </c>
      <c r="AR265" s="23" t="s">
        <v>36</v>
      </c>
      <c r="AS265" s="44">
        <f>AT254</f>
        <v>0.96273336554965494</v>
      </c>
      <c r="AT265" s="187">
        <f t="shared" si="144"/>
        <v>3641</v>
      </c>
      <c r="AU265" s="179">
        <f t="shared" si="145"/>
        <v>25.280999999999999</v>
      </c>
      <c r="AW265" s="210">
        <f t="shared" si="146"/>
        <v>-0.45100095241782207</v>
      </c>
      <c r="AX265" s="23" t="s">
        <v>36</v>
      </c>
      <c r="AY265" s="44">
        <f>AZ254</f>
        <v>0.9658166522787649</v>
      </c>
      <c r="AZ265" s="187">
        <f t="shared" si="147"/>
        <v>3635</v>
      </c>
      <c r="BA265" s="179">
        <f t="shared" si="148"/>
        <v>23.408999999999999</v>
      </c>
      <c r="BC265" s="210">
        <f t="shared" si="149"/>
        <v>-0.38979303923081826</v>
      </c>
      <c r="BD265" s="23" t="s">
        <v>36</v>
      </c>
      <c r="BE265" s="44">
        <f>BF254</f>
        <v>0.96832196660003611</v>
      </c>
      <c r="BF265" s="187">
        <f t="shared" si="150"/>
        <v>3630</v>
      </c>
      <c r="BG265" s="179">
        <f t="shared" si="151"/>
        <v>21.904</v>
      </c>
      <c r="BI265" s="210">
        <f t="shared" si="152"/>
        <v>-0.33211642964261129</v>
      </c>
      <c r="BJ265" s="23" t="s">
        <v>36</v>
      </c>
      <c r="BK265" s="44">
        <f>BL254</f>
        <v>0.97052873116066729</v>
      </c>
      <c r="BL265" s="187">
        <f t="shared" si="153"/>
        <v>3625</v>
      </c>
      <c r="BM265" s="179">
        <f t="shared" si="154"/>
        <v>20.449000000000002</v>
      </c>
    </row>
    <row r="266" spans="1:65" ht="15" customHeight="1">
      <c r="A266" s="21">
        <f t="shared" si="123"/>
        <v>2005</v>
      </c>
      <c r="B266" s="176">
        <f t="shared" si="123"/>
        <v>3480</v>
      </c>
      <c r="C266" s="209">
        <f t="shared" si="124"/>
        <v>-0.32277339226305118</v>
      </c>
      <c r="D266" s="22">
        <v>12</v>
      </c>
      <c r="E266" s="347" t="s">
        <v>8</v>
      </c>
      <c r="F266" s="348"/>
      <c r="G266" s="355">
        <f>SUM(K255:K274)</f>
        <v>165.108</v>
      </c>
      <c r="H266" s="356"/>
      <c r="I266" s="179">
        <f t="shared" si="125"/>
        <v>3530</v>
      </c>
      <c r="J266" s="180">
        <f t="shared" si="126"/>
        <v>1.4367816091954022</v>
      </c>
      <c r="K266" s="179">
        <f t="shared" si="127"/>
        <v>2.5</v>
      </c>
      <c r="M266" s="210">
        <f t="shared" si="128"/>
        <v>-1.1003379146355796</v>
      </c>
      <c r="N266" s="23" t="s">
        <v>37</v>
      </c>
      <c r="O266" s="211">
        <f>SUM(Q255:Q274)</f>
        <v>3196.73</v>
      </c>
      <c r="P266" s="187">
        <f t="shared" si="129"/>
        <v>3743</v>
      </c>
      <c r="Q266" s="179">
        <f t="shared" si="130"/>
        <v>69.168999999999997</v>
      </c>
      <c r="S266" s="210">
        <f t="shared" si="131"/>
        <v>-0.82832195892819815</v>
      </c>
      <c r="T266" s="23" t="s">
        <v>37</v>
      </c>
      <c r="U266" s="211">
        <f>SUM(W255:W274)</f>
        <v>407.81899999999996</v>
      </c>
      <c r="V266" s="187">
        <f t="shared" si="132"/>
        <v>3581</v>
      </c>
      <c r="W266" s="179">
        <f t="shared" si="133"/>
        <v>10.201000000000001</v>
      </c>
      <c r="Y266" s="210">
        <f t="shared" si="134"/>
        <v>-0.74021469141793106</v>
      </c>
      <c r="Z266" s="23" t="s">
        <v>37</v>
      </c>
      <c r="AA266" s="211">
        <f>SUM(AC255:AC274)</f>
        <v>329.30799999999999</v>
      </c>
      <c r="AB266" s="187">
        <f t="shared" si="135"/>
        <v>3568</v>
      </c>
      <c r="AC266" s="179">
        <f t="shared" si="136"/>
        <v>7.7439999999999998</v>
      </c>
      <c r="AE266" s="210">
        <f t="shared" si="137"/>
        <v>-0.65924562888426408</v>
      </c>
      <c r="AF266" s="23" t="s">
        <v>37</v>
      </c>
      <c r="AG266" s="211">
        <f>SUM(AI255:AI274)</f>
        <v>278.46100000000001</v>
      </c>
      <c r="AH266" s="187">
        <f t="shared" si="138"/>
        <v>3558</v>
      </c>
      <c r="AI266" s="179">
        <f t="shared" si="139"/>
        <v>6.0839999999999996</v>
      </c>
      <c r="AK266" s="210">
        <f t="shared" si="140"/>
        <v>-0.58434432071114617</v>
      </c>
      <c r="AL266" s="23" t="s">
        <v>37</v>
      </c>
      <c r="AM266" s="211">
        <f>SUM(AO255:AO274)</f>
        <v>242.58700000000007</v>
      </c>
      <c r="AN266" s="187">
        <f t="shared" si="141"/>
        <v>3550</v>
      </c>
      <c r="AO266" s="179">
        <f t="shared" si="142"/>
        <v>4.9000000000000004</v>
      </c>
      <c r="AQ266" s="210">
        <f t="shared" si="143"/>
        <v>-0.5146644000731565</v>
      </c>
      <c r="AR266" s="23" t="s">
        <v>37</v>
      </c>
      <c r="AS266" s="211">
        <f>SUM(AU255:AU274)</f>
        <v>216.12</v>
      </c>
      <c r="AT266" s="187">
        <f t="shared" si="144"/>
        <v>3544</v>
      </c>
      <c r="AU266" s="179">
        <f t="shared" si="145"/>
        <v>4.0960000000000001</v>
      </c>
      <c r="AW266" s="210">
        <f t="shared" si="146"/>
        <v>-0.4495250979021948</v>
      </c>
      <c r="AX266" s="23" t="s">
        <v>37</v>
      </c>
      <c r="AY266" s="211">
        <f>SUM(BA255:BA274)</f>
        <v>196.09599999999995</v>
      </c>
      <c r="AZ266" s="187">
        <f t="shared" si="147"/>
        <v>3538</v>
      </c>
      <c r="BA266" s="179">
        <f t="shared" si="148"/>
        <v>3.3639999999999999</v>
      </c>
      <c r="BC266" s="210">
        <f t="shared" si="149"/>
        <v>-0.38837067474886433</v>
      </c>
      <c r="BD266" s="23" t="s">
        <v>37</v>
      </c>
      <c r="BE266" s="211">
        <f>SUM(BG255:BG274)</f>
        <v>180.24600000000004</v>
      </c>
      <c r="BF266" s="187">
        <f t="shared" si="150"/>
        <v>3534</v>
      </c>
      <c r="BG266" s="179">
        <f t="shared" si="151"/>
        <v>2.9159999999999999</v>
      </c>
      <c r="BI266" s="210">
        <f t="shared" si="152"/>
        <v>-0.33074156191222781</v>
      </c>
      <c r="BJ266" s="23" t="s">
        <v>37</v>
      </c>
      <c r="BK266" s="211">
        <f>SUM(BM255:BM274)</f>
        <v>166.80100000000002</v>
      </c>
      <c r="BL266" s="187">
        <f t="shared" si="153"/>
        <v>3530</v>
      </c>
      <c r="BM266" s="179">
        <f t="shared" si="154"/>
        <v>2.5</v>
      </c>
    </row>
    <row r="267" spans="1:65" ht="15" customHeight="1">
      <c r="A267" s="21">
        <f t="shared" si="123"/>
        <v>2006</v>
      </c>
      <c r="B267" s="176">
        <f t="shared" si="123"/>
        <v>3354</v>
      </c>
      <c r="C267" s="209">
        <f t="shared" si="124"/>
        <v>-0.23710459770825323</v>
      </c>
      <c r="D267" s="22">
        <v>13</v>
      </c>
      <c r="E267" s="347" t="s">
        <v>9</v>
      </c>
      <c r="F267" s="348"/>
      <c r="G267" s="355">
        <f>SUM(K265:K274)</f>
        <v>62.823</v>
      </c>
      <c r="H267" s="356"/>
      <c r="I267" s="179">
        <f t="shared" si="125"/>
        <v>3434</v>
      </c>
      <c r="J267" s="180">
        <f t="shared" si="126"/>
        <v>2.3852116875372689</v>
      </c>
      <c r="K267" s="179">
        <f t="shared" si="127"/>
        <v>6.4</v>
      </c>
      <c r="M267" s="210">
        <f t="shared" si="128"/>
        <v>-0.9601734581332475</v>
      </c>
      <c r="O267" s="41"/>
      <c r="P267" s="187">
        <f t="shared" si="129"/>
        <v>3573</v>
      </c>
      <c r="Q267" s="179">
        <f t="shared" si="130"/>
        <v>47.960999999999999</v>
      </c>
      <c r="S267" s="210">
        <f t="shared" si="131"/>
        <v>-0.71180556114613891</v>
      </c>
      <c r="U267" s="41"/>
      <c r="V267" s="187">
        <f t="shared" si="132"/>
        <v>3472</v>
      </c>
      <c r="W267" s="179">
        <f t="shared" si="133"/>
        <v>13.923999999999999</v>
      </c>
      <c r="Y267" s="210">
        <f t="shared" si="134"/>
        <v>-0.63017518094670988</v>
      </c>
      <c r="AA267" s="41"/>
      <c r="AB267" s="187">
        <f t="shared" si="135"/>
        <v>3462</v>
      </c>
      <c r="AC267" s="179">
        <f t="shared" si="136"/>
        <v>11.664</v>
      </c>
      <c r="AE267" s="210">
        <f t="shared" si="137"/>
        <v>-0.55470835002508312</v>
      </c>
      <c r="AG267" s="41"/>
      <c r="AH267" s="187">
        <f t="shared" si="138"/>
        <v>3455</v>
      </c>
      <c r="AI267" s="179">
        <f t="shared" si="139"/>
        <v>10.201000000000001</v>
      </c>
      <c r="AK267" s="210">
        <f t="shared" si="140"/>
        <v>-0.48453929270357032</v>
      </c>
      <c r="AM267" s="41"/>
      <c r="AN267" s="187">
        <f t="shared" si="141"/>
        <v>3449</v>
      </c>
      <c r="AO267" s="179">
        <f t="shared" si="142"/>
        <v>9.0250000000000004</v>
      </c>
      <c r="AQ267" s="210">
        <f t="shared" si="143"/>
        <v>-0.41897274256970651</v>
      </c>
      <c r="AS267" s="41"/>
      <c r="AT267" s="187">
        <f t="shared" si="144"/>
        <v>3444</v>
      </c>
      <c r="AU267" s="179">
        <f t="shared" si="145"/>
        <v>8.1</v>
      </c>
      <c r="AW267" s="210">
        <f t="shared" si="146"/>
        <v>-0.35744191316973334</v>
      </c>
      <c r="AY267" s="41"/>
      <c r="AZ267" s="187">
        <f t="shared" si="147"/>
        <v>3440</v>
      </c>
      <c r="BA267" s="179">
        <f t="shared" si="148"/>
        <v>7.3959999999999999</v>
      </c>
      <c r="BC267" s="210">
        <f t="shared" si="149"/>
        <v>-0.29947867031249781</v>
      </c>
      <c r="BE267" s="41"/>
      <c r="BF267" s="187">
        <f t="shared" si="150"/>
        <v>3437</v>
      </c>
      <c r="BG267" s="179">
        <f t="shared" si="151"/>
        <v>6.8890000000000002</v>
      </c>
      <c r="BI267" s="210">
        <f t="shared" si="152"/>
        <v>-0.2446918875204126</v>
      </c>
      <c r="BK267" s="41"/>
      <c r="BL267" s="187">
        <f t="shared" si="153"/>
        <v>3434</v>
      </c>
      <c r="BM267" s="179">
        <f t="shared" si="154"/>
        <v>6.4</v>
      </c>
    </row>
    <row r="268" spans="1:65" ht="15" customHeight="1">
      <c r="A268" s="21">
        <f t="shared" si="123"/>
        <v>2007</v>
      </c>
      <c r="B268" s="176">
        <f t="shared" si="123"/>
        <v>3341</v>
      </c>
      <c r="C268" s="209">
        <f t="shared" si="124"/>
        <v>-0.22832005111373666</v>
      </c>
      <c r="D268" s="22">
        <v>14</v>
      </c>
      <c r="E268" s="347" t="s">
        <v>10</v>
      </c>
      <c r="F268" s="348"/>
      <c r="G268" s="349">
        <f>SUM(J255:J274)/D274</f>
        <v>2.0890978649114738</v>
      </c>
      <c r="H268" s="350"/>
      <c r="I268" s="179">
        <f t="shared" si="125"/>
        <v>3337</v>
      </c>
      <c r="J268" s="180">
        <f t="shared" si="126"/>
        <v>0.11972463334331039</v>
      </c>
      <c r="K268" s="179">
        <f t="shared" si="127"/>
        <v>1.6E-2</v>
      </c>
      <c r="M268" s="210">
        <f t="shared" si="128"/>
        <v>-0.94621625804031273</v>
      </c>
      <c r="P268" s="187">
        <f t="shared" si="129"/>
        <v>3382</v>
      </c>
      <c r="Q268" s="179">
        <f t="shared" si="130"/>
        <v>1.681</v>
      </c>
      <c r="S268" s="210">
        <f t="shared" si="131"/>
        <v>-0.70005515216631198</v>
      </c>
      <c r="V268" s="187">
        <f t="shared" si="132"/>
        <v>3358</v>
      </c>
      <c r="W268" s="179">
        <f t="shared" si="133"/>
        <v>0.28899999999999998</v>
      </c>
      <c r="Y268" s="210">
        <f t="shared" si="134"/>
        <v>-0.61903920840622328</v>
      </c>
      <c r="AB268" s="187">
        <f t="shared" si="135"/>
        <v>3353</v>
      </c>
      <c r="AC268" s="179">
        <f t="shared" si="136"/>
        <v>0.14399999999999999</v>
      </c>
      <c r="AE268" s="210">
        <f t="shared" si="137"/>
        <v>-0.54409778711410484</v>
      </c>
      <c r="AH268" s="187">
        <f t="shared" si="138"/>
        <v>3349</v>
      </c>
      <c r="AI268" s="179">
        <f t="shared" si="139"/>
        <v>6.4000000000000001E-2</v>
      </c>
      <c r="AK268" s="210">
        <f t="shared" si="140"/>
        <v>-0.47438315449874358</v>
      </c>
      <c r="AN268" s="187">
        <f t="shared" si="141"/>
        <v>3346</v>
      </c>
      <c r="AO268" s="179">
        <f t="shared" si="142"/>
        <v>2.5000000000000001E-2</v>
      </c>
      <c r="AQ268" s="210">
        <f t="shared" si="143"/>
        <v>-0.40921351942416251</v>
      </c>
      <c r="AT268" s="187">
        <f t="shared" si="144"/>
        <v>3343</v>
      </c>
      <c r="AU268" s="179">
        <f t="shared" si="145"/>
        <v>4.0000000000000001E-3</v>
      </c>
      <c r="AW268" s="210">
        <f t="shared" si="146"/>
        <v>-0.34803236294908158</v>
      </c>
      <c r="AZ268" s="187">
        <f t="shared" si="147"/>
        <v>3341</v>
      </c>
      <c r="BA268" s="179">
        <f t="shared" si="148"/>
        <v>0</v>
      </c>
      <c r="BC268" s="210">
        <f t="shared" si="149"/>
        <v>-0.29037951152180413</v>
      </c>
      <c r="BF268" s="187">
        <f t="shared" si="150"/>
        <v>3339</v>
      </c>
      <c r="BG268" s="179">
        <f t="shared" si="151"/>
        <v>4.0000000000000001E-3</v>
      </c>
      <c r="BI268" s="210">
        <f t="shared" si="152"/>
        <v>-0.23587010585343238</v>
      </c>
      <c r="BL268" s="187">
        <f t="shared" si="153"/>
        <v>3337</v>
      </c>
      <c r="BM268" s="179">
        <f t="shared" si="154"/>
        <v>1.6E-2</v>
      </c>
    </row>
    <row r="269" spans="1:65" ht="15" customHeight="1">
      <c r="A269" s="21">
        <f t="shared" si="123"/>
        <v>2008</v>
      </c>
      <c r="B269" s="176">
        <f t="shared" si="123"/>
        <v>3285</v>
      </c>
      <c r="C269" s="209">
        <f t="shared" si="124"/>
        <v>-0.19057469855067519</v>
      </c>
      <c r="D269" s="22">
        <v>15</v>
      </c>
      <c r="E269" s="347" t="s">
        <v>11</v>
      </c>
      <c r="F269" s="348"/>
      <c r="G269" s="349">
        <f>SUM(J265:J274)/10</f>
        <v>2.1027806092645664</v>
      </c>
      <c r="H269" s="350"/>
      <c r="I269" s="179">
        <f t="shared" si="125"/>
        <v>3239</v>
      </c>
      <c r="J269" s="180">
        <f t="shared" si="126"/>
        <v>1.4003044140030441</v>
      </c>
      <c r="K269" s="179">
        <f t="shared" si="127"/>
        <v>2.1160000000000001</v>
      </c>
      <c r="M269" s="210">
        <f t="shared" si="128"/>
        <v>-0.88704230274792306</v>
      </c>
      <c r="P269" s="187">
        <f t="shared" si="129"/>
        <v>3170</v>
      </c>
      <c r="Q269" s="179">
        <f t="shared" si="130"/>
        <v>13.225</v>
      </c>
      <c r="S269" s="210">
        <f t="shared" si="131"/>
        <v>-0.64995357131867071</v>
      </c>
      <c r="V269" s="187">
        <f t="shared" si="132"/>
        <v>3241</v>
      </c>
      <c r="W269" s="179">
        <f t="shared" si="133"/>
        <v>1.9359999999999999</v>
      </c>
      <c r="Y269" s="210">
        <f t="shared" si="134"/>
        <v>-0.57148195587717554</v>
      </c>
      <c r="AB269" s="187">
        <f t="shared" si="135"/>
        <v>3241</v>
      </c>
      <c r="AC269" s="179">
        <f t="shared" si="136"/>
        <v>1.9359999999999999</v>
      </c>
      <c r="AE269" s="210">
        <f t="shared" si="137"/>
        <v>-0.49872260159474718</v>
      </c>
      <c r="AH269" s="187">
        <f t="shared" si="138"/>
        <v>3241</v>
      </c>
      <c r="AI269" s="179">
        <f t="shared" si="139"/>
        <v>1.9359999999999999</v>
      </c>
      <c r="AK269" s="210">
        <f t="shared" si="140"/>
        <v>-0.4309000052559861</v>
      </c>
      <c r="AN269" s="187">
        <f t="shared" si="141"/>
        <v>3241</v>
      </c>
      <c r="AO269" s="179">
        <f t="shared" si="142"/>
        <v>1.9359999999999999</v>
      </c>
      <c r="AQ269" s="210">
        <f t="shared" si="143"/>
        <v>-0.36738659953366021</v>
      </c>
      <c r="AT269" s="187">
        <f t="shared" si="144"/>
        <v>3241</v>
      </c>
      <c r="AU269" s="179">
        <f t="shared" si="145"/>
        <v>1.9359999999999999</v>
      </c>
      <c r="AW269" s="210">
        <f t="shared" si="146"/>
        <v>-0.30766736483203794</v>
      </c>
      <c r="AZ269" s="187">
        <f t="shared" si="147"/>
        <v>3240</v>
      </c>
      <c r="BA269" s="179">
        <f t="shared" si="148"/>
        <v>2.0249999999999999</v>
      </c>
      <c r="BC269" s="210">
        <f t="shared" si="149"/>
        <v>-0.25131442828090622</v>
      </c>
      <c r="BF269" s="187">
        <f t="shared" si="150"/>
        <v>3240</v>
      </c>
      <c r="BG269" s="179">
        <f t="shared" si="151"/>
        <v>2.0249999999999999</v>
      </c>
      <c r="BI269" s="210">
        <f t="shared" si="152"/>
        <v>-0.19796844757561349</v>
      </c>
      <c r="BL269" s="187">
        <f t="shared" si="153"/>
        <v>3239</v>
      </c>
      <c r="BM269" s="179">
        <f t="shared" si="154"/>
        <v>2.1160000000000001</v>
      </c>
    </row>
    <row r="270" spans="1:65" ht="15" customHeight="1">
      <c r="A270" s="21">
        <f t="shared" si="123"/>
        <v>2009</v>
      </c>
      <c r="B270" s="176">
        <f t="shared" si="123"/>
        <v>3204</v>
      </c>
      <c r="C270" s="209">
        <f t="shared" si="124"/>
        <v>-0.13621020483454907</v>
      </c>
      <c r="D270" s="22">
        <v>16</v>
      </c>
      <c r="G270" s="27"/>
      <c r="H270" s="77"/>
      <c r="I270" s="179">
        <f t="shared" si="125"/>
        <v>3141</v>
      </c>
      <c r="J270" s="180">
        <f t="shared" si="126"/>
        <v>1.9662921348314606</v>
      </c>
      <c r="K270" s="179">
        <f t="shared" si="127"/>
        <v>3.9689999999999999</v>
      </c>
      <c r="M270" s="210">
        <f t="shared" si="128"/>
        <v>-0.80393228702868391</v>
      </c>
      <c r="P270" s="187">
        <f t="shared" si="129"/>
        <v>2941</v>
      </c>
      <c r="Q270" s="179">
        <f t="shared" si="130"/>
        <v>69.168999999999997</v>
      </c>
      <c r="S270" s="210">
        <f t="shared" si="131"/>
        <v>-0.57883805932610488</v>
      </c>
      <c r="V270" s="187">
        <f t="shared" si="132"/>
        <v>3119</v>
      </c>
      <c r="W270" s="179">
        <f t="shared" si="133"/>
        <v>7.2249999999999996</v>
      </c>
      <c r="Y270" s="210">
        <f t="shared" si="134"/>
        <v>-0.50377604035172763</v>
      </c>
      <c r="AB270" s="187">
        <f t="shared" si="135"/>
        <v>3126</v>
      </c>
      <c r="AC270" s="179">
        <f t="shared" si="136"/>
        <v>6.0839999999999996</v>
      </c>
      <c r="AE270" s="210">
        <f t="shared" si="137"/>
        <v>-0.43395706390247052</v>
      </c>
      <c r="AH270" s="187">
        <f t="shared" si="138"/>
        <v>3131</v>
      </c>
      <c r="AI270" s="179">
        <f t="shared" si="139"/>
        <v>5.3289999999999997</v>
      </c>
      <c r="AK270" s="210">
        <f t="shared" si="140"/>
        <v>-0.36869626032107555</v>
      </c>
      <c r="AN270" s="187">
        <f t="shared" si="141"/>
        <v>3134</v>
      </c>
      <c r="AO270" s="179">
        <f t="shared" si="142"/>
        <v>4.9000000000000004</v>
      </c>
      <c r="AQ270" s="210">
        <f t="shared" si="143"/>
        <v>-0.30743476341677251</v>
      </c>
      <c r="AT270" s="187">
        <f t="shared" si="144"/>
        <v>3137</v>
      </c>
      <c r="AU270" s="179">
        <f t="shared" si="145"/>
        <v>4.4889999999999999</v>
      </c>
      <c r="AW270" s="210">
        <f t="shared" si="146"/>
        <v>-0.24971057869893168</v>
      </c>
      <c r="AZ270" s="187">
        <f t="shared" si="147"/>
        <v>3138</v>
      </c>
      <c r="BA270" s="179">
        <f t="shared" si="148"/>
        <v>4.3559999999999999</v>
      </c>
      <c r="BC270" s="210">
        <f t="shared" si="149"/>
        <v>-0.19513741256585199</v>
      </c>
      <c r="BF270" s="187">
        <f t="shared" si="150"/>
        <v>3140</v>
      </c>
      <c r="BG270" s="179">
        <f t="shared" si="151"/>
        <v>4.0960000000000001</v>
      </c>
      <c r="BI270" s="210">
        <f t="shared" si="152"/>
        <v>-0.14338898656155483</v>
      </c>
      <c r="BL270" s="187">
        <f t="shared" si="153"/>
        <v>3141</v>
      </c>
      <c r="BM270" s="179">
        <f t="shared" si="154"/>
        <v>3.9689999999999999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3055</v>
      </c>
      <c r="C271" s="209">
        <f t="shared" si="124"/>
        <v>-3.6670775520008581E-2</v>
      </c>
      <c r="D271" s="22">
        <v>17</v>
      </c>
      <c r="H271" s="77"/>
      <c r="I271" s="179">
        <f t="shared" si="125"/>
        <v>3043</v>
      </c>
      <c r="J271" s="180">
        <f t="shared" si="126"/>
        <v>0.39279869067103107</v>
      </c>
      <c r="K271" s="179">
        <f t="shared" si="127"/>
        <v>0.14399999999999999</v>
      </c>
      <c r="M271" s="210">
        <f t="shared" si="128"/>
        <v>-0.65745781172468376</v>
      </c>
      <c r="P271" s="187">
        <f t="shared" si="129"/>
        <v>2698</v>
      </c>
      <c r="Q271" s="179">
        <f t="shared" si="130"/>
        <v>127.449</v>
      </c>
      <c r="S271" s="210">
        <f t="shared" si="131"/>
        <v>-0.45151761555314912</v>
      </c>
      <c r="V271" s="187">
        <f t="shared" si="132"/>
        <v>2995</v>
      </c>
      <c r="W271" s="179">
        <f t="shared" si="133"/>
        <v>3.6</v>
      </c>
      <c r="Y271" s="210">
        <f t="shared" si="134"/>
        <v>-0.38201073737279395</v>
      </c>
      <c r="AB271" s="187">
        <f t="shared" si="135"/>
        <v>3009</v>
      </c>
      <c r="AC271" s="179">
        <f t="shared" si="136"/>
        <v>2.1160000000000001</v>
      </c>
      <c r="AE271" s="210">
        <f t="shared" si="137"/>
        <v>-0.31702267700535519</v>
      </c>
      <c r="AH271" s="187">
        <f t="shared" si="138"/>
        <v>3019</v>
      </c>
      <c r="AI271" s="179">
        <f t="shared" si="139"/>
        <v>1.296</v>
      </c>
      <c r="AK271" s="210">
        <f t="shared" si="140"/>
        <v>-0.25600157067966245</v>
      </c>
      <c r="AN271" s="187">
        <f t="shared" si="141"/>
        <v>3026</v>
      </c>
      <c r="AO271" s="179">
        <f t="shared" si="142"/>
        <v>0.84099999999999997</v>
      </c>
      <c r="AQ271" s="210">
        <f t="shared" si="143"/>
        <v>-0.19849085808673059</v>
      </c>
      <c r="AT271" s="187">
        <f t="shared" si="144"/>
        <v>3031</v>
      </c>
      <c r="AU271" s="179">
        <f t="shared" si="145"/>
        <v>0.57599999999999996</v>
      </c>
      <c r="AW271" s="210">
        <f t="shared" si="146"/>
        <v>-0.14410852731329601</v>
      </c>
      <c r="AZ271" s="187">
        <f t="shared" si="147"/>
        <v>3036</v>
      </c>
      <c r="BA271" s="179">
        <f t="shared" si="148"/>
        <v>0.36099999999999999</v>
      </c>
      <c r="BC271" s="210">
        <f t="shared" si="149"/>
        <v>-9.2531719244311361E-2</v>
      </c>
      <c r="BF271" s="187">
        <f t="shared" si="150"/>
        <v>3039</v>
      </c>
      <c r="BG271" s="179">
        <f t="shared" si="151"/>
        <v>0.25600000000000001</v>
      </c>
      <c r="BI271" s="210">
        <f t="shared" si="152"/>
        <v>-4.3485111939738891E-2</v>
      </c>
      <c r="BL271" s="187">
        <f t="shared" si="153"/>
        <v>3042</v>
      </c>
      <c r="BM271" s="179">
        <f t="shared" si="154"/>
        <v>0.16900000000000001</v>
      </c>
    </row>
    <row r="272" spans="1:65" ht="15" customHeight="1">
      <c r="A272" s="21">
        <f t="shared" si="155"/>
        <v>2011</v>
      </c>
      <c r="B272" s="176">
        <f t="shared" si="155"/>
        <v>2998</v>
      </c>
      <c r="C272" s="209">
        <f t="shared" si="124"/>
        <v>1.3333335308643387E-3</v>
      </c>
      <c r="D272" s="22">
        <v>18</v>
      </c>
      <c r="E272" s="52"/>
      <c r="F272" s="27"/>
      <c r="G272" s="27"/>
      <c r="H272" s="77"/>
      <c r="I272" s="179">
        <f t="shared" si="125"/>
        <v>2944</v>
      </c>
      <c r="J272" s="180">
        <f t="shared" si="126"/>
        <v>1.801200800533689</v>
      </c>
      <c r="K272" s="179">
        <f t="shared" si="127"/>
        <v>2.9159999999999999</v>
      </c>
      <c r="M272" s="210">
        <f t="shared" si="128"/>
        <v>-0.60324915784429911</v>
      </c>
      <c r="N272" s="52"/>
      <c r="O272" s="27"/>
      <c r="P272" s="187">
        <f t="shared" si="129"/>
        <v>2446</v>
      </c>
      <c r="Q272" s="179">
        <f t="shared" si="130"/>
        <v>304.70400000000001</v>
      </c>
      <c r="S272" s="210">
        <f t="shared" si="131"/>
        <v>-0.40379871878737722</v>
      </c>
      <c r="T272" s="52"/>
      <c r="U272" s="27"/>
      <c r="V272" s="187">
        <f t="shared" si="132"/>
        <v>2867</v>
      </c>
      <c r="W272" s="179">
        <f t="shared" si="133"/>
        <v>17.161000000000001</v>
      </c>
      <c r="Y272" s="210">
        <f t="shared" si="134"/>
        <v>-0.33620542765484907</v>
      </c>
      <c r="Z272" s="52"/>
      <c r="AA272" s="27"/>
      <c r="AB272" s="187">
        <f t="shared" si="135"/>
        <v>2890</v>
      </c>
      <c r="AC272" s="179">
        <f t="shared" si="136"/>
        <v>11.664</v>
      </c>
      <c r="AE272" s="210">
        <f t="shared" si="137"/>
        <v>-0.27289314824052219</v>
      </c>
      <c r="AF272" s="52"/>
      <c r="AG272" s="27"/>
      <c r="AH272" s="187">
        <f t="shared" si="138"/>
        <v>2905</v>
      </c>
      <c r="AI272" s="179">
        <f t="shared" si="139"/>
        <v>8.6489999999999991</v>
      </c>
      <c r="AK272" s="210">
        <f t="shared" si="140"/>
        <v>-0.21335175454950558</v>
      </c>
      <c r="AL272" s="52"/>
      <c r="AM272" s="27"/>
      <c r="AN272" s="187">
        <f t="shared" si="141"/>
        <v>2917</v>
      </c>
      <c r="AO272" s="179">
        <f t="shared" si="142"/>
        <v>6.5609999999999999</v>
      </c>
      <c r="AQ272" s="210">
        <f t="shared" si="143"/>
        <v>-0.15715719620586358</v>
      </c>
      <c r="AR272" s="52"/>
      <c r="AS272" s="27"/>
      <c r="AT272" s="187">
        <f t="shared" si="144"/>
        <v>2926</v>
      </c>
      <c r="AU272" s="179">
        <f t="shared" si="145"/>
        <v>5.1840000000000002</v>
      </c>
      <c r="AW272" s="210">
        <f t="shared" si="146"/>
        <v>-0.10395316014239873</v>
      </c>
      <c r="AX272" s="52"/>
      <c r="AY272" s="27"/>
      <c r="AZ272" s="187">
        <f t="shared" si="147"/>
        <v>2933</v>
      </c>
      <c r="BA272" s="179">
        <f t="shared" si="148"/>
        <v>4.2249999999999996</v>
      </c>
      <c r="BC272" s="210">
        <f t="shared" si="149"/>
        <v>-5.3437370005496962E-2</v>
      </c>
      <c r="BD272" s="52"/>
      <c r="BE272" s="27"/>
      <c r="BF272" s="187">
        <f t="shared" si="150"/>
        <v>2939</v>
      </c>
      <c r="BG272" s="179">
        <f t="shared" si="151"/>
        <v>3.4809999999999999</v>
      </c>
      <c r="BI272" s="210">
        <f t="shared" si="152"/>
        <v>-5.3511833378591962E-3</v>
      </c>
      <c r="BJ272" s="52"/>
      <c r="BK272" s="27"/>
      <c r="BL272" s="187">
        <f t="shared" si="153"/>
        <v>2943</v>
      </c>
      <c r="BM272" s="179">
        <f t="shared" si="154"/>
        <v>3.0249999999999999</v>
      </c>
    </row>
    <row r="273" spans="1:70" s="27" customFormat="1" ht="15" customHeight="1">
      <c r="A273" s="21">
        <f t="shared" si="155"/>
        <v>2012</v>
      </c>
      <c r="B273" s="176">
        <f t="shared" si="155"/>
        <v>2929</v>
      </c>
      <c r="C273" s="209">
        <f t="shared" si="124"/>
        <v>4.7342173613088727E-2</v>
      </c>
      <c r="D273" s="22">
        <v>19</v>
      </c>
      <c r="E273" s="52"/>
      <c r="H273" s="34"/>
      <c r="I273" s="179">
        <f t="shared" si="125"/>
        <v>2846</v>
      </c>
      <c r="J273" s="180">
        <f t="shared" si="126"/>
        <v>2.8337316490269715</v>
      </c>
      <c r="K273" s="179">
        <f t="shared" si="127"/>
        <v>6.8890000000000002</v>
      </c>
      <c r="M273" s="210">
        <f t="shared" si="128"/>
        <v>-0.53875266371214259</v>
      </c>
      <c r="N273" s="52"/>
      <c r="P273" s="187">
        <f t="shared" si="129"/>
        <v>2191</v>
      </c>
      <c r="Q273" s="179">
        <f t="shared" si="130"/>
        <v>544.64400000000001</v>
      </c>
      <c r="S273" s="210">
        <f t="shared" si="131"/>
        <v>-0.34662948543214944</v>
      </c>
      <c r="T273" s="52"/>
      <c r="V273" s="187">
        <f t="shared" si="132"/>
        <v>2738</v>
      </c>
      <c r="W273" s="179">
        <f t="shared" si="133"/>
        <v>36.481000000000002</v>
      </c>
      <c r="Y273" s="210">
        <f t="shared" si="134"/>
        <v>-0.28121616597028731</v>
      </c>
      <c r="Z273" s="52"/>
      <c r="AB273" s="187">
        <f t="shared" si="135"/>
        <v>2769</v>
      </c>
      <c r="AC273" s="179">
        <f t="shared" si="136"/>
        <v>25.6</v>
      </c>
      <c r="AE273" s="210">
        <f t="shared" si="137"/>
        <v>-0.21982029828766411</v>
      </c>
      <c r="AF273" s="52"/>
      <c r="AH273" s="187">
        <f t="shared" si="138"/>
        <v>2791</v>
      </c>
      <c r="AI273" s="179">
        <f t="shared" si="139"/>
        <v>19.044</v>
      </c>
      <c r="AK273" s="210">
        <f t="shared" si="140"/>
        <v>-0.16197683156555295</v>
      </c>
      <c r="AL273" s="52"/>
      <c r="AN273" s="187">
        <f t="shared" si="141"/>
        <v>2807</v>
      </c>
      <c r="AO273" s="179">
        <f t="shared" si="142"/>
        <v>14.884</v>
      </c>
      <c r="AQ273" s="210">
        <f t="shared" si="143"/>
        <v>-0.10729706578744067</v>
      </c>
      <c r="AR273" s="52"/>
      <c r="AT273" s="187">
        <f t="shared" si="144"/>
        <v>2820</v>
      </c>
      <c r="AU273" s="179">
        <f t="shared" si="145"/>
        <v>11.881</v>
      </c>
      <c r="AW273" s="210">
        <f t="shared" si="146"/>
        <v>-5.5452801964755001E-2</v>
      </c>
      <c r="AX273" s="52"/>
      <c r="AZ273" s="187">
        <f t="shared" si="147"/>
        <v>2830</v>
      </c>
      <c r="BA273" s="179">
        <f t="shared" si="148"/>
        <v>9.8010000000000002</v>
      </c>
      <c r="BC273" s="210">
        <f t="shared" si="149"/>
        <v>-6.1644030821102124E-3</v>
      </c>
      <c r="BD273" s="52"/>
      <c r="BF273" s="187">
        <f t="shared" si="150"/>
        <v>2838</v>
      </c>
      <c r="BG273" s="179">
        <f t="shared" si="151"/>
        <v>8.2810000000000006</v>
      </c>
      <c r="BI273" s="210">
        <f t="shared" si="152"/>
        <v>4.0808337888936189E-2</v>
      </c>
      <c r="BJ273" s="52"/>
      <c r="BL273" s="187">
        <f t="shared" si="153"/>
        <v>2845</v>
      </c>
      <c r="BM273" s="179">
        <f t="shared" si="154"/>
        <v>7.056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2879</v>
      </c>
      <c r="C274" s="212">
        <f t="shared" si="124"/>
        <v>8.0710451658603577E-2</v>
      </c>
      <c r="D274" s="31">
        <v>20</v>
      </c>
      <c r="E274" s="53"/>
      <c r="F274" s="32"/>
      <c r="G274" s="32"/>
      <c r="H274" s="80"/>
      <c r="I274" s="185">
        <f t="shared" si="125"/>
        <v>2747</v>
      </c>
      <c r="J274" s="186">
        <f t="shared" si="126"/>
        <v>4.5849253212921148</v>
      </c>
      <c r="K274" s="185">
        <f t="shared" si="127"/>
        <v>17.423999999999999</v>
      </c>
      <c r="M274" s="213">
        <f t="shared" si="128"/>
        <v>-0.49269754587461767</v>
      </c>
      <c r="N274" s="53"/>
      <c r="O274" s="32"/>
      <c r="P274" s="207">
        <f t="shared" si="129"/>
        <v>1939</v>
      </c>
      <c r="Q274" s="185">
        <f t="shared" si="130"/>
        <v>883.6</v>
      </c>
      <c r="S274" s="213">
        <f t="shared" si="131"/>
        <v>-0.3055553360474933</v>
      </c>
      <c r="T274" s="53"/>
      <c r="U274" s="32"/>
      <c r="V274" s="207">
        <f t="shared" si="132"/>
        <v>2608</v>
      </c>
      <c r="W274" s="185">
        <f t="shared" si="133"/>
        <v>73.441000000000003</v>
      </c>
      <c r="Y274" s="213">
        <f t="shared" si="134"/>
        <v>-0.24163581833420594</v>
      </c>
      <c r="Z274" s="53"/>
      <c r="AA274" s="32"/>
      <c r="AB274" s="207">
        <f t="shared" si="135"/>
        <v>2648</v>
      </c>
      <c r="AC274" s="185">
        <f t="shared" si="136"/>
        <v>53.360999999999997</v>
      </c>
      <c r="AE274" s="213">
        <f t="shared" si="137"/>
        <v>-0.18155769439092262</v>
      </c>
      <c r="AF274" s="53"/>
      <c r="AG274" s="32"/>
      <c r="AH274" s="207">
        <f t="shared" si="138"/>
        <v>2676</v>
      </c>
      <c r="AI274" s="185">
        <f t="shared" si="139"/>
        <v>41.209000000000003</v>
      </c>
      <c r="AK274" s="213">
        <f t="shared" si="140"/>
        <v>-0.12488530729201179</v>
      </c>
      <c r="AL274" s="53"/>
      <c r="AM274" s="32"/>
      <c r="AN274" s="207">
        <f t="shared" si="141"/>
        <v>2697</v>
      </c>
      <c r="AO274" s="185">
        <f t="shared" si="142"/>
        <v>33.124000000000002</v>
      </c>
      <c r="AQ274" s="213">
        <f t="shared" si="143"/>
        <v>-7.1253152376216614E-2</v>
      </c>
      <c r="AR274" s="53"/>
      <c r="AS274" s="32"/>
      <c r="AT274" s="207">
        <f t="shared" si="144"/>
        <v>2713</v>
      </c>
      <c r="AU274" s="185">
        <f t="shared" si="145"/>
        <v>27.556000000000001</v>
      </c>
      <c r="AW274" s="213">
        <f t="shared" si="146"/>
        <v>-2.0351579610179655E-2</v>
      </c>
      <c r="AX274" s="53"/>
      <c r="AY274" s="32"/>
      <c r="AZ274" s="207">
        <f t="shared" si="147"/>
        <v>2726</v>
      </c>
      <c r="BA274" s="185">
        <f t="shared" si="148"/>
        <v>23.408999999999999</v>
      </c>
      <c r="BC274" s="213">
        <f t="shared" si="149"/>
        <v>2.8084037489415521E-2</v>
      </c>
      <c r="BD274" s="53"/>
      <c r="BE274" s="32"/>
      <c r="BF274" s="207">
        <f t="shared" si="150"/>
        <v>2737</v>
      </c>
      <c r="BG274" s="185">
        <f t="shared" si="151"/>
        <v>20.164000000000001</v>
      </c>
      <c r="BI274" s="213">
        <f t="shared" si="152"/>
        <v>7.428162848827316E-2</v>
      </c>
      <c r="BJ274" s="53"/>
      <c r="BK274" s="32"/>
      <c r="BL274" s="207">
        <f t="shared" si="153"/>
        <v>2746</v>
      </c>
      <c r="BM274" s="185">
        <f t="shared" si="154"/>
        <v>17.689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2650</v>
      </c>
      <c r="C275" s="54"/>
      <c r="D275" s="22">
        <v>21</v>
      </c>
      <c r="E275" s="55"/>
      <c r="F275" s="82"/>
      <c r="G275" s="27"/>
      <c r="H275" s="34"/>
      <c r="I275" s="179">
        <f t="shared" si="125"/>
        <v>2650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2553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2553</v>
      </c>
      <c r="J276" s="187"/>
      <c r="K276" s="187"/>
      <c r="M276" s="200" t="str">
        <f>E258</f>
        <v>max(y) =</v>
      </c>
      <c r="N276" s="200">
        <f>F258</f>
        <v>4637</v>
      </c>
      <c r="O276" s="200"/>
      <c r="P276" s="200"/>
      <c r="Q276" s="200"/>
      <c r="R276" s="200"/>
      <c r="S276" s="200" t="str">
        <f>M276</f>
        <v>max(y) =</v>
      </c>
      <c r="T276" s="200">
        <f>N276</f>
        <v>4637</v>
      </c>
      <c r="U276" s="200"/>
      <c r="V276" s="200"/>
      <c r="W276" s="200"/>
      <c r="X276" s="200"/>
      <c r="Y276" s="200" t="str">
        <f>S276</f>
        <v>max(y) =</v>
      </c>
      <c r="Z276" s="200">
        <f>T276</f>
        <v>4637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4637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4637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4637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4637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4637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4637</v>
      </c>
    </row>
    <row r="277" spans="1:70" ht="15" customHeight="1" thickTop="1">
      <c r="A277" s="21">
        <f t="shared" si="155"/>
        <v>2016</v>
      </c>
      <c r="B277" s="176">
        <f t="shared" si="156"/>
        <v>2457</v>
      </c>
      <c r="C277" s="54"/>
      <c r="D277" s="22">
        <v>23</v>
      </c>
      <c r="E277" s="200">
        <f>O257</f>
        <v>4638</v>
      </c>
      <c r="F277" s="203">
        <f>O265</f>
        <v>0.83337842581631827</v>
      </c>
      <c r="G277" s="345">
        <f>O266</f>
        <v>3196.73</v>
      </c>
      <c r="H277" s="346"/>
      <c r="I277" s="179">
        <f t="shared" si="125"/>
        <v>2457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2362</v>
      </c>
      <c r="C278" s="54"/>
      <c r="D278" s="22">
        <v>24</v>
      </c>
      <c r="E278" s="200">
        <f>U257</f>
        <v>5000</v>
      </c>
      <c r="F278" s="203">
        <f>U265</f>
        <v>0.93812839256079306</v>
      </c>
      <c r="G278" s="345">
        <f>U266</f>
        <v>407.81899999999996</v>
      </c>
      <c r="H278" s="346"/>
      <c r="I278" s="179">
        <f t="shared" si="125"/>
        <v>2362</v>
      </c>
      <c r="J278" s="187"/>
      <c r="K278" s="187"/>
      <c r="M278" s="200" t="s">
        <v>60</v>
      </c>
      <c r="N278" s="214">
        <v>140</v>
      </c>
      <c r="O278" s="200"/>
      <c r="P278" s="200"/>
      <c r="Q278" s="200"/>
      <c r="R278" s="200"/>
      <c r="S278" s="200" t="s">
        <v>60</v>
      </c>
      <c r="T278" s="200">
        <f>N278</f>
        <v>140</v>
      </c>
      <c r="U278" s="200"/>
      <c r="V278" s="200"/>
      <c r="W278" s="200"/>
      <c r="X278" s="200"/>
      <c r="Y278" s="200" t="s">
        <v>60</v>
      </c>
      <c r="Z278" s="200">
        <f>T278</f>
        <v>140</v>
      </c>
      <c r="AA278" s="200"/>
      <c r="AB278" s="200"/>
      <c r="AC278" s="200"/>
      <c r="AD278" s="200"/>
      <c r="AE278" s="200" t="s">
        <v>60</v>
      </c>
      <c r="AF278" s="200">
        <f>Z278</f>
        <v>140</v>
      </c>
      <c r="AG278" s="200"/>
      <c r="AH278" s="200"/>
      <c r="AI278" s="200"/>
      <c r="AJ278" s="200"/>
      <c r="AK278" s="200" t="s">
        <v>60</v>
      </c>
      <c r="AL278" s="200">
        <f>AF278</f>
        <v>140</v>
      </c>
      <c r="AM278" s="200"/>
      <c r="AN278" s="200"/>
      <c r="AO278" s="200"/>
      <c r="AP278" s="200"/>
      <c r="AQ278" s="200" t="s">
        <v>60</v>
      </c>
      <c r="AR278" s="200">
        <f>AL278</f>
        <v>140</v>
      </c>
      <c r="AS278" s="200"/>
      <c r="AT278" s="200"/>
      <c r="AU278" s="200"/>
      <c r="AV278" s="200"/>
      <c r="AW278" s="200" t="s">
        <v>60</v>
      </c>
      <c r="AX278" s="200">
        <f>AR278</f>
        <v>140</v>
      </c>
      <c r="AY278" s="200"/>
      <c r="AZ278" s="200"/>
      <c r="BA278" s="200"/>
      <c r="BB278" s="200"/>
      <c r="BC278" s="200" t="s">
        <v>60</v>
      </c>
      <c r="BD278" s="200">
        <f>AX278</f>
        <v>140</v>
      </c>
      <c r="BE278" s="200"/>
      <c r="BF278" s="200"/>
      <c r="BG278" s="200"/>
      <c r="BH278" s="200"/>
      <c r="BI278" s="200" t="s">
        <v>60</v>
      </c>
      <c r="BJ278" s="200">
        <f>BD278</f>
        <v>140</v>
      </c>
    </row>
    <row r="279" spans="1:70" ht="15" customHeight="1">
      <c r="A279" s="21">
        <f t="shared" si="155"/>
        <v>2018</v>
      </c>
      <c r="B279" s="176">
        <f t="shared" si="156"/>
        <v>2269</v>
      </c>
      <c r="C279" s="54"/>
      <c r="D279" s="22">
        <v>25</v>
      </c>
      <c r="E279" s="200">
        <f>AA257</f>
        <v>5140</v>
      </c>
      <c r="F279" s="203">
        <f>AA265</f>
        <v>0.94723757242814899</v>
      </c>
      <c r="G279" s="345">
        <f>AA266</f>
        <v>329.30799999999999</v>
      </c>
      <c r="H279" s="346"/>
      <c r="I279" s="179">
        <f t="shared" si="125"/>
        <v>2269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2177</v>
      </c>
      <c r="C280" s="54"/>
      <c r="D280" s="22">
        <v>26</v>
      </c>
      <c r="E280" s="200">
        <f>AG257</f>
        <v>5280</v>
      </c>
      <c r="F280" s="203">
        <f>AG265</f>
        <v>0.95381238534411739</v>
      </c>
      <c r="G280" s="345">
        <f>AG266</f>
        <v>278.46100000000001</v>
      </c>
      <c r="H280" s="346"/>
      <c r="I280" s="179">
        <f t="shared" si="125"/>
        <v>2177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2087</v>
      </c>
      <c r="C281" s="54"/>
      <c r="D281" s="22">
        <v>27</v>
      </c>
      <c r="E281" s="200">
        <f>AM257</f>
        <v>5420</v>
      </c>
      <c r="F281" s="203">
        <f>AM265</f>
        <v>0.95883612843117394</v>
      </c>
      <c r="G281" s="345">
        <f>AM266</f>
        <v>242.58700000000007</v>
      </c>
      <c r="H281" s="346"/>
      <c r="I281" s="179">
        <f t="shared" si="125"/>
        <v>2087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1998</v>
      </c>
      <c r="C282" s="54"/>
      <c r="D282" s="22">
        <v>28</v>
      </c>
      <c r="E282" s="200">
        <f>AS257</f>
        <v>5560</v>
      </c>
      <c r="F282" s="203">
        <f>AS265</f>
        <v>0.96273336554965494</v>
      </c>
      <c r="G282" s="345">
        <f>AS266</f>
        <v>216.12</v>
      </c>
      <c r="H282" s="346"/>
      <c r="I282" s="179">
        <f t="shared" si="125"/>
        <v>1998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1912</v>
      </c>
      <c r="C283" s="54"/>
      <c r="D283" s="22">
        <v>29</v>
      </c>
      <c r="E283" s="200">
        <f>AY257</f>
        <v>5700</v>
      </c>
      <c r="F283" s="203">
        <f>AY265</f>
        <v>0.9658166522787649</v>
      </c>
      <c r="G283" s="345">
        <f>AY266</f>
        <v>196.09599999999995</v>
      </c>
      <c r="H283" s="346"/>
      <c r="I283" s="179">
        <f t="shared" si="125"/>
        <v>1912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1827</v>
      </c>
      <c r="C284" s="54"/>
      <c r="D284" s="22">
        <v>30</v>
      </c>
      <c r="E284" s="200">
        <f>BE257</f>
        <v>5840</v>
      </c>
      <c r="F284" s="203">
        <f>BE265</f>
        <v>0.96832196660003611</v>
      </c>
      <c r="G284" s="345">
        <f>BE266</f>
        <v>180.24600000000004</v>
      </c>
      <c r="H284" s="346"/>
      <c r="I284" s="179">
        <f t="shared" si="125"/>
        <v>1827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1745</v>
      </c>
      <c r="C285" s="54"/>
      <c r="D285" s="22">
        <v>31</v>
      </c>
      <c r="E285" s="200">
        <f>BK257</f>
        <v>5980</v>
      </c>
      <c r="F285" s="203">
        <f>BK265</f>
        <v>0.97052873116066729</v>
      </c>
      <c r="G285" s="345">
        <f>BK266</f>
        <v>166.80100000000002</v>
      </c>
      <c r="H285" s="346"/>
      <c r="I285" s="179">
        <f t="shared" si="125"/>
        <v>1745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1664</v>
      </c>
      <c r="C286" s="54"/>
      <c r="D286" s="22">
        <v>32</v>
      </c>
      <c r="E286" s="66"/>
      <c r="F286" s="203"/>
      <c r="G286" s="215"/>
      <c r="H286" s="34"/>
      <c r="I286" s="179">
        <f t="shared" si="125"/>
        <v>1664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1587</v>
      </c>
      <c r="C287" s="54"/>
      <c r="D287" s="22">
        <v>33</v>
      </c>
      <c r="E287" s="66"/>
      <c r="F287" s="203"/>
      <c r="G287" s="215"/>
      <c r="H287" s="34"/>
      <c r="I287" s="179">
        <f t="shared" si="125"/>
        <v>1587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1511</v>
      </c>
      <c r="C288" s="54"/>
      <c r="D288" s="22">
        <v>34</v>
      </c>
      <c r="E288" s="66"/>
      <c r="F288" s="203"/>
      <c r="G288" s="215"/>
      <c r="H288" s="34"/>
      <c r="I288" s="179">
        <f t="shared" si="125"/>
        <v>1511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1438</v>
      </c>
      <c r="C289" s="54"/>
      <c r="D289" s="22">
        <v>35</v>
      </c>
      <c r="E289" s="66"/>
      <c r="F289" s="203"/>
      <c r="G289" s="215"/>
      <c r="H289" s="34"/>
      <c r="I289" s="179">
        <f t="shared" si="125"/>
        <v>1438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1367</v>
      </c>
      <c r="C290" s="54"/>
      <c r="D290" s="22">
        <v>36</v>
      </c>
      <c r="E290" s="66"/>
      <c r="F290" s="203"/>
      <c r="G290" s="215"/>
      <c r="H290" s="34"/>
      <c r="I290" s="179">
        <f t="shared" si="125"/>
        <v>1367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1299</v>
      </c>
      <c r="C291" s="54"/>
      <c r="D291" s="22">
        <v>37</v>
      </c>
      <c r="E291" s="55"/>
      <c r="F291" s="82"/>
      <c r="G291" s="27"/>
      <c r="H291" s="34"/>
      <c r="I291" s="179">
        <f t="shared" si="125"/>
        <v>1299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1234</v>
      </c>
      <c r="C292" s="54"/>
      <c r="D292" s="22">
        <v>38</v>
      </c>
      <c r="E292" s="55"/>
      <c r="F292" s="82"/>
      <c r="G292" s="27"/>
      <c r="H292" s="34"/>
      <c r="I292" s="179">
        <f t="shared" si="125"/>
        <v>1234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1171</v>
      </c>
      <c r="C293" s="54"/>
      <c r="D293" s="22">
        <v>39</v>
      </c>
      <c r="E293" s="55"/>
      <c r="F293" s="82"/>
      <c r="G293" s="27"/>
      <c r="H293" s="34"/>
      <c r="I293" s="179">
        <f t="shared" si="125"/>
        <v>1171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1110</v>
      </c>
      <c r="C294" s="54"/>
      <c r="D294" s="22">
        <v>40</v>
      </c>
      <c r="E294" s="55"/>
      <c r="F294" s="82"/>
      <c r="G294" s="27"/>
      <c r="H294" s="34"/>
      <c r="I294" s="179">
        <f t="shared" si="125"/>
        <v>1110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1052</v>
      </c>
      <c r="C295" s="195"/>
      <c r="D295" s="35">
        <v>41</v>
      </c>
      <c r="E295" s="56"/>
      <c r="F295" s="84"/>
      <c r="G295" s="11"/>
      <c r="H295" s="37"/>
      <c r="I295" s="189">
        <f t="shared" si="125"/>
        <v>1052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996</v>
      </c>
      <c r="C296" s="195"/>
      <c r="D296" s="35">
        <v>42</v>
      </c>
      <c r="E296" s="56"/>
      <c r="F296" s="84"/>
      <c r="G296" s="11"/>
      <c r="H296" s="37"/>
      <c r="I296" s="189">
        <f t="shared" si="125"/>
        <v>996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0.94703975934181717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0.7236795109236217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0.89921797165114459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0.91265819619149469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0.92225639423874917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0.92961034945192078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0.93520535177619213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0.9398047298372566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0.9435431941121013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0.94667747998288321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4637</v>
      </c>
      <c r="C300" s="191">
        <f t="shared" ref="C300:C319" si="159">LN($F$302-B300)</f>
        <v>7.217443431696533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4448</v>
      </c>
      <c r="J300" s="180">
        <f t="shared" ref="J300:J319" si="161">ABS(B300-I300)/B300*100</f>
        <v>4.075911149450075</v>
      </c>
      <c r="K300" s="179">
        <f t="shared" ref="K300:K319" si="162">(B300-I300)^2/1000</f>
        <v>35.720999999999997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4541</v>
      </c>
      <c r="Q300" s="179">
        <f t="shared" ref="Q300:Q319" si="165">($B300-P300)^2/1000</f>
        <v>9.2159999999999993</v>
      </c>
      <c r="S300" s="218">
        <f t="shared" ref="S300:S319" si="166">LN(U$302-$B300)</f>
        <v>5.8944028342648505</v>
      </c>
      <c r="T300" s="98" t="s">
        <v>63</v>
      </c>
      <c r="U300" s="57"/>
      <c r="V300" s="187">
        <f t="shared" ref="V300:V319" si="167">ROUND(U$302-U$307*U$308^$D300,$G$1)</f>
        <v>4429</v>
      </c>
      <c r="W300" s="179">
        <f t="shared" ref="W300:W319" si="168">($B300-V300)^2/1000</f>
        <v>43.264000000000003</v>
      </c>
      <c r="Y300" s="218">
        <f t="shared" ref="Y300:Y319" si="169">LN(AA$302-$B300)</f>
        <v>6.2205901700997392</v>
      </c>
      <c r="Z300" s="98" t="s">
        <v>63</v>
      </c>
      <c r="AA300" s="57"/>
      <c r="AB300" s="187">
        <f t="shared" ref="AB300:AB319" si="170">ROUND(AA$302-AA$307*AA$308^$D300,$G$1)</f>
        <v>4431</v>
      </c>
      <c r="AC300" s="179">
        <f t="shared" ref="AC300:AC319" si="171">($B300-AB300)^2/1000</f>
        <v>42.436</v>
      </c>
      <c r="AE300" s="218">
        <f t="shared" ref="AE300:AE319" si="172">LN(AG$302-$B300)</f>
        <v>6.4661447242376191</v>
      </c>
      <c r="AF300" s="98" t="s">
        <v>63</v>
      </c>
      <c r="AG300" s="57"/>
      <c r="AH300" s="187">
        <f t="shared" ref="AH300:AH319" si="173">ROUND(AG$302-AG$307*AG$308^$D300,$G$1)</f>
        <v>4434</v>
      </c>
      <c r="AI300" s="179">
        <f t="shared" ref="AI300:AI319" si="174">($B300-AH300)^2/1000</f>
        <v>41.209000000000003</v>
      </c>
      <c r="AK300" s="218">
        <f t="shared" ref="AK300:AK319" si="175">LN(AM$302-$B300)</f>
        <v>6.6631326959908028</v>
      </c>
      <c r="AL300" s="98" t="s">
        <v>63</v>
      </c>
      <c r="AM300" s="57"/>
      <c r="AN300" s="187">
        <f t="shared" ref="AN300:AN319" si="176">ROUND(AM$302-AM$307*AM$308^$D300,$G$1)</f>
        <v>4437</v>
      </c>
      <c r="AO300" s="179">
        <f t="shared" ref="AO300:AO319" si="177">($B300-AN300)^2/1000</f>
        <v>40</v>
      </c>
      <c r="AQ300" s="218">
        <f t="shared" ref="AQ300:AQ319" si="178">LN(AS$302-$B300)</f>
        <v>6.8276292345028518</v>
      </c>
      <c r="AR300" s="98" t="s">
        <v>63</v>
      </c>
      <c r="AS300" s="57"/>
      <c r="AT300" s="187">
        <f t="shared" ref="AT300:AT319" si="179">ROUND(AS$302-AS$307*AS$308^$D300,$G$1)</f>
        <v>4440</v>
      </c>
      <c r="AU300" s="179">
        <f t="shared" ref="AU300:AU319" si="180">($B300-AT300)^2/1000</f>
        <v>38.808999999999997</v>
      </c>
      <c r="AW300" s="218">
        <f t="shared" ref="AW300:AW319" si="181">LN(AY$302-$B300)</f>
        <v>6.9688503783419478</v>
      </c>
      <c r="AX300" s="98" t="s">
        <v>63</v>
      </c>
      <c r="AY300" s="57"/>
      <c r="AZ300" s="187">
        <f t="shared" ref="AZ300:AZ319" si="182">ROUND(AY$302-AY$307*AY$308^$D300,$G$1)</f>
        <v>4443</v>
      </c>
      <c r="BA300" s="179">
        <f t="shared" ref="BA300:BA319" si="183">($B300-AZ300)^2/1000</f>
        <v>37.636000000000003</v>
      </c>
      <c r="BC300" s="218">
        <f t="shared" ref="BC300:BC319" si="184">LN(BE$302-$B300)</f>
        <v>7.0925737159746784</v>
      </c>
      <c r="BD300" s="98" t="s">
        <v>63</v>
      </c>
      <c r="BE300" s="57"/>
      <c r="BF300" s="187">
        <f t="shared" ref="BF300:BF319" si="185">ROUND(BE$302-BE$307*BE$308^$D300,$G$1)</f>
        <v>4445</v>
      </c>
      <c r="BG300" s="179">
        <f t="shared" ref="BG300:BG319" si="186">($B300-BF300)^2/1000</f>
        <v>36.863999999999997</v>
      </c>
      <c r="BI300" s="218">
        <f t="shared" ref="BI300:BI319" si="187">LN(BK$302-$B300)</f>
        <v>7.2026611965232377</v>
      </c>
      <c r="BJ300" s="98" t="s">
        <v>63</v>
      </c>
      <c r="BK300" s="57"/>
      <c r="BL300" s="187">
        <f t="shared" ref="BL300:BL319" si="188">ROUND(BK$302-BK$307*BK$308^$D300,$G$1)</f>
        <v>4448</v>
      </c>
      <c r="BM300" s="179">
        <f t="shared" ref="BM300:BM319" si="189">($B300-BL300)^2/1000</f>
        <v>35.720999999999997</v>
      </c>
    </row>
    <row r="301" spans="1:65" ht="15" customHeight="1">
      <c r="A301" s="21">
        <f t="shared" si="158"/>
        <v>1995</v>
      </c>
      <c r="B301" s="176">
        <f t="shared" si="158"/>
        <v>4533</v>
      </c>
      <c r="C301" s="191">
        <f t="shared" si="159"/>
        <v>7.2909747781429814</v>
      </c>
      <c r="D301" s="22">
        <v>2</v>
      </c>
      <c r="E301" s="40" t="s">
        <v>64</v>
      </c>
      <c r="G301" s="23"/>
      <c r="H301" s="27"/>
      <c r="I301" s="179">
        <f t="shared" si="160"/>
        <v>4384</v>
      </c>
      <c r="J301" s="180">
        <f t="shared" si="161"/>
        <v>3.2870063975292303</v>
      </c>
      <c r="K301" s="179">
        <f t="shared" si="162"/>
        <v>22.201000000000001</v>
      </c>
      <c r="M301" s="218">
        <f t="shared" si="163"/>
        <v>4.6539603501575231</v>
      </c>
      <c r="N301" s="72" t="s">
        <v>64</v>
      </c>
      <c r="P301" s="187">
        <f t="shared" si="164"/>
        <v>4520</v>
      </c>
      <c r="Q301" s="179">
        <f t="shared" si="165"/>
        <v>0.16900000000000001</v>
      </c>
      <c r="S301" s="218">
        <f t="shared" si="166"/>
        <v>6.1463292576688975</v>
      </c>
      <c r="T301" s="72" t="s">
        <v>64</v>
      </c>
      <c r="V301" s="187">
        <f t="shared" si="167"/>
        <v>4382</v>
      </c>
      <c r="W301" s="179">
        <f t="shared" si="168"/>
        <v>22.800999999999998</v>
      </c>
      <c r="Y301" s="218">
        <f t="shared" si="169"/>
        <v>6.4085287910594984</v>
      </c>
      <c r="Z301" s="72" t="s">
        <v>64</v>
      </c>
      <c r="AB301" s="187">
        <f t="shared" si="170"/>
        <v>4379</v>
      </c>
      <c r="AC301" s="179">
        <f t="shared" si="171"/>
        <v>23.716000000000001</v>
      </c>
      <c r="AE301" s="218">
        <f t="shared" si="172"/>
        <v>6.6160651851328174</v>
      </c>
      <c r="AF301" s="72" t="s">
        <v>64</v>
      </c>
      <c r="AH301" s="187">
        <f t="shared" si="173"/>
        <v>4379</v>
      </c>
      <c r="AI301" s="179">
        <f t="shared" si="174"/>
        <v>23.716000000000001</v>
      </c>
      <c r="AK301" s="218">
        <f t="shared" si="175"/>
        <v>6.7878449823095792</v>
      </c>
      <c r="AL301" s="72" t="s">
        <v>64</v>
      </c>
      <c r="AN301" s="187">
        <f t="shared" si="176"/>
        <v>4379</v>
      </c>
      <c r="AO301" s="179">
        <f t="shared" si="177"/>
        <v>23.716000000000001</v>
      </c>
      <c r="AQ301" s="218">
        <f t="shared" si="178"/>
        <v>6.9343972099285578</v>
      </c>
      <c r="AR301" s="72" t="s">
        <v>64</v>
      </c>
      <c r="AT301" s="187">
        <f t="shared" si="179"/>
        <v>4380</v>
      </c>
      <c r="AU301" s="179">
        <f t="shared" si="180"/>
        <v>23.408999999999999</v>
      </c>
      <c r="AW301" s="218">
        <f t="shared" si="181"/>
        <v>7.0621916322865559</v>
      </c>
      <c r="AX301" s="72" t="s">
        <v>64</v>
      </c>
      <c r="AZ301" s="187">
        <f t="shared" si="182"/>
        <v>4381</v>
      </c>
      <c r="BA301" s="179">
        <f t="shared" si="183"/>
        <v>23.103999999999999</v>
      </c>
      <c r="BC301" s="218">
        <f t="shared" si="184"/>
        <v>7.1754897136242217</v>
      </c>
      <c r="BD301" s="72" t="s">
        <v>64</v>
      </c>
      <c r="BF301" s="187">
        <f t="shared" si="185"/>
        <v>4382</v>
      </c>
      <c r="BG301" s="179">
        <f t="shared" si="186"/>
        <v>22.800999999999998</v>
      </c>
      <c r="BI301" s="218">
        <f t="shared" si="187"/>
        <v>7.2772477266314839</v>
      </c>
      <c r="BJ301" s="72" t="s">
        <v>64</v>
      </c>
      <c r="BL301" s="187">
        <f t="shared" si="188"/>
        <v>4383</v>
      </c>
      <c r="BM301" s="179">
        <f t="shared" si="189"/>
        <v>22.5</v>
      </c>
    </row>
    <row r="302" spans="1:65" ht="15" customHeight="1">
      <c r="A302" s="21">
        <f t="shared" si="158"/>
        <v>1996</v>
      </c>
      <c r="B302" s="176">
        <f t="shared" si="158"/>
        <v>4363</v>
      </c>
      <c r="C302" s="191">
        <f t="shared" si="159"/>
        <v>7.4006205773711349</v>
      </c>
      <c r="D302" s="22">
        <v>3</v>
      </c>
      <c r="E302" s="99" t="s">
        <v>65</v>
      </c>
      <c r="F302" s="243">
        <v>6000</v>
      </c>
      <c r="G302" s="23"/>
      <c r="H302" s="27"/>
      <c r="I302" s="179">
        <f t="shared" si="160"/>
        <v>4316</v>
      </c>
      <c r="J302" s="180">
        <f t="shared" si="161"/>
        <v>1.0772404308961723</v>
      </c>
      <c r="K302" s="179">
        <f t="shared" si="162"/>
        <v>2.2090000000000001</v>
      </c>
      <c r="M302" s="218">
        <f t="shared" si="163"/>
        <v>5.6167710976665717</v>
      </c>
      <c r="N302" s="97" t="s">
        <v>65</v>
      </c>
      <c r="O302" s="201">
        <f>ROUNDDOWN(O258,0)+1</f>
        <v>4638</v>
      </c>
      <c r="P302" s="187">
        <f t="shared" si="164"/>
        <v>4495</v>
      </c>
      <c r="Q302" s="179">
        <f t="shared" si="165"/>
        <v>17.423999999999999</v>
      </c>
      <c r="S302" s="218">
        <f t="shared" si="166"/>
        <v>6.4567696555721632</v>
      </c>
      <c r="T302" s="97" t="s">
        <v>65</v>
      </c>
      <c r="U302" s="201">
        <f>ROUNDDOWN(U258,-T323)+10^T323</f>
        <v>5000</v>
      </c>
      <c r="V302" s="187">
        <f t="shared" si="167"/>
        <v>4330</v>
      </c>
      <c r="W302" s="179">
        <f t="shared" si="168"/>
        <v>1.089</v>
      </c>
      <c r="Y302" s="218">
        <f t="shared" si="169"/>
        <v>6.6554403503676474</v>
      </c>
      <c r="Z302" s="97" t="s">
        <v>65</v>
      </c>
      <c r="AA302" s="201">
        <f>U302+Z324</f>
        <v>5140</v>
      </c>
      <c r="AB302" s="187">
        <f t="shared" si="170"/>
        <v>4324</v>
      </c>
      <c r="AC302" s="179">
        <f t="shared" si="171"/>
        <v>1.5209999999999999</v>
      </c>
      <c r="AE302" s="218">
        <f t="shared" si="172"/>
        <v>6.8211074722564646</v>
      </c>
      <c r="AF302" s="97" t="s">
        <v>65</v>
      </c>
      <c r="AG302" s="201">
        <f>AA302+AF324</f>
        <v>5280</v>
      </c>
      <c r="AH302" s="187">
        <f t="shared" si="173"/>
        <v>4321</v>
      </c>
      <c r="AI302" s="179">
        <f t="shared" si="174"/>
        <v>1.764</v>
      </c>
      <c r="AK302" s="218">
        <f t="shared" si="175"/>
        <v>6.9631899858702377</v>
      </c>
      <c r="AL302" s="97" t="s">
        <v>65</v>
      </c>
      <c r="AM302" s="201">
        <f>AG302+AL324</f>
        <v>5420</v>
      </c>
      <c r="AN302" s="187">
        <f t="shared" si="176"/>
        <v>4319</v>
      </c>
      <c r="AO302" s="179">
        <f t="shared" si="177"/>
        <v>1.9359999999999999</v>
      </c>
      <c r="AQ302" s="218">
        <f t="shared" si="178"/>
        <v>7.0875737055579728</v>
      </c>
      <c r="AR302" s="97" t="s">
        <v>65</v>
      </c>
      <c r="AS302" s="201">
        <f>AM302+AR324</f>
        <v>5560</v>
      </c>
      <c r="AT302" s="187">
        <f t="shared" si="179"/>
        <v>4318</v>
      </c>
      <c r="AU302" s="179">
        <f t="shared" si="180"/>
        <v>2.0249999999999999</v>
      </c>
      <c r="AW302" s="218">
        <f t="shared" si="181"/>
        <v>7.1981835771019433</v>
      </c>
      <c r="AX302" s="97" t="s">
        <v>65</v>
      </c>
      <c r="AY302" s="201">
        <f>AS302+AX324</f>
        <v>5700</v>
      </c>
      <c r="AZ302" s="187">
        <f t="shared" si="182"/>
        <v>4317</v>
      </c>
      <c r="BA302" s="179">
        <f t="shared" si="183"/>
        <v>2.1160000000000001</v>
      </c>
      <c r="BC302" s="218">
        <f t="shared" si="184"/>
        <v>7.2977682825313801</v>
      </c>
      <c r="BD302" s="97" t="s">
        <v>65</v>
      </c>
      <c r="BE302" s="201">
        <f>AY302+BD324</f>
        <v>5840</v>
      </c>
      <c r="BF302" s="187">
        <f t="shared" si="185"/>
        <v>4316</v>
      </c>
      <c r="BG302" s="179">
        <f t="shared" si="186"/>
        <v>2.2090000000000001</v>
      </c>
      <c r="BI302" s="218">
        <f t="shared" si="187"/>
        <v>7.3883278595771067</v>
      </c>
      <c r="BJ302" s="97" t="s">
        <v>65</v>
      </c>
      <c r="BK302" s="201">
        <f>BE302+BJ324</f>
        <v>5980</v>
      </c>
      <c r="BL302" s="187">
        <f t="shared" si="188"/>
        <v>4316</v>
      </c>
      <c r="BM302" s="179">
        <f t="shared" si="189"/>
        <v>2.2090000000000001</v>
      </c>
    </row>
    <row r="303" spans="1:65" ht="15" customHeight="1">
      <c r="A303" s="21">
        <f t="shared" si="158"/>
        <v>1997</v>
      </c>
      <c r="B303" s="176">
        <f t="shared" si="158"/>
        <v>4225</v>
      </c>
      <c r="C303" s="191">
        <f t="shared" si="159"/>
        <v>7.4815557019095165</v>
      </c>
      <c r="D303" s="22">
        <v>4</v>
      </c>
      <c r="G303" s="23"/>
      <c r="H303" s="27"/>
      <c r="I303" s="179">
        <f t="shared" si="160"/>
        <v>4246</v>
      </c>
      <c r="J303" s="180">
        <f t="shared" si="161"/>
        <v>0.49704142011834324</v>
      </c>
      <c r="K303" s="179">
        <f t="shared" si="162"/>
        <v>0.441</v>
      </c>
      <c r="M303" s="218">
        <f t="shared" si="163"/>
        <v>6.0234475929610332</v>
      </c>
      <c r="P303" s="187">
        <f t="shared" si="164"/>
        <v>4464</v>
      </c>
      <c r="Q303" s="179">
        <f t="shared" si="165"/>
        <v>57.121000000000002</v>
      </c>
      <c r="S303" s="218">
        <f t="shared" si="166"/>
        <v>6.6528630293533473</v>
      </c>
      <c r="V303" s="187">
        <f t="shared" si="167"/>
        <v>4274</v>
      </c>
      <c r="W303" s="179">
        <f t="shared" si="168"/>
        <v>2.4009999999999998</v>
      </c>
      <c r="Y303" s="218">
        <f t="shared" si="169"/>
        <v>6.818924065275521</v>
      </c>
      <c r="AB303" s="187">
        <f t="shared" si="170"/>
        <v>4265</v>
      </c>
      <c r="AC303" s="179">
        <f t="shared" si="171"/>
        <v>1.6</v>
      </c>
      <c r="AE303" s="218">
        <f t="shared" si="172"/>
        <v>6.9612960459101672</v>
      </c>
      <c r="AH303" s="187">
        <f t="shared" si="173"/>
        <v>4259</v>
      </c>
      <c r="AI303" s="179">
        <f t="shared" si="174"/>
        <v>1.1559999999999999</v>
      </c>
      <c r="AK303" s="218">
        <f t="shared" si="175"/>
        <v>7.0859014643656106</v>
      </c>
      <c r="AN303" s="187">
        <f t="shared" si="176"/>
        <v>4255</v>
      </c>
      <c r="AO303" s="179">
        <f t="shared" si="177"/>
        <v>0.9</v>
      </c>
      <c r="AQ303" s="218">
        <f t="shared" si="178"/>
        <v>7.1966865708343501</v>
      </c>
      <c r="AT303" s="187">
        <f t="shared" si="179"/>
        <v>4252</v>
      </c>
      <c r="AU303" s="179">
        <f t="shared" si="180"/>
        <v>0.72899999999999998</v>
      </c>
      <c r="AW303" s="218">
        <f t="shared" si="181"/>
        <v>7.2964132687739198</v>
      </c>
      <c r="AZ303" s="187">
        <f t="shared" si="182"/>
        <v>4249</v>
      </c>
      <c r="BA303" s="179">
        <f t="shared" si="183"/>
        <v>0.57599999999999996</v>
      </c>
      <c r="BC303" s="218">
        <f t="shared" si="184"/>
        <v>7.3870902356567569</v>
      </c>
      <c r="BF303" s="187">
        <f t="shared" si="185"/>
        <v>4247</v>
      </c>
      <c r="BG303" s="179">
        <f t="shared" si="186"/>
        <v>0.48399999999999999</v>
      </c>
      <c r="BI303" s="218">
        <f t="shared" si="187"/>
        <v>7.4702241358999659</v>
      </c>
      <c r="BL303" s="187">
        <f t="shared" si="188"/>
        <v>4246</v>
      </c>
      <c r="BM303" s="179">
        <f t="shared" si="189"/>
        <v>0.441</v>
      </c>
    </row>
    <row r="304" spans="1:65" ht="15" customHeight="1">
      <c r="A304" s="21">
        <f t="shared" si="158"/>
        <v>1998</v>
      </c>
      <c r="B304" s="176">
        <f t="shared" si="158"/>
        <v>4154</v>
      </c>
      <c r="C304" s="191">
        <f t="shared" si="159"/>
        <v>7.5207764150627971</v>
      </c>
      <c r="D304" s="22">
        <v>5</v>
      </c>
      <c r="E304" s="99" t="s">
        <v>66</v>
      </c>
      <c r="F304" s="42">
        <f>INDEX(LINEST(C300:C319,D300:D319),2)</f>
        <v>7.3061452677073033</v>
      </c>
      <c r="G304" s="23"/>
      <c r="H304" s="27"/>
      <c r="I304" s="179">
        <f t="shared" si="160"/>
        <v>4172</v>
      </c>
      <c r="J304" s="180">
        <f t="shared" si="161"/>
        <v>0.43331728454501689</v>
      </c>
      <c r="K304" s="179">
        <f t="shared" si="162"/>
        <v>0.32400000000000001</v>
      </c>
      <c r="M304" s="218">
        <f t="shared" si="163"/>
        <v>6.1820849067166321</v>
      </c>
      <c r="N304" s="97" t="s">
        <v>66</v>
      </c>
      <c r="O304" s="42">
        <f>INDEX(LINEST(M300:M319,$D300:$D319),2)</f>
        <v>4.3786334128600517</v>
      </c>
      <c r="P304" s="187">
        <f t="shared" si="164"/>
        <v>4426</v>
      </c>
      <c r="Q304" s="179">
        <f t="shared" si="165"/>
        <v>73.983999999999995</v>
      </c>
      <c r="S304" s="218">
        <f t="shared" si="166"/>
        <v>6.7405193596062229</v>
      </c>
      <c r="T304" s="97" t="s">
        <v>66</v>
      </c>
      <c r="U304" s="42">
        <f>INDEX(LINEST(S300:S319,$D300:$D319),2)</f>
        <v>6.2666636050496312</v>
      </c>
      <c r="V304" s="187">
        <f t="shared" si="167"/>
        <v>4214</v>
      </c>
      <c r="W304" s="179">
        <f t="shared" si="168"/>
        <v>3.6</v>
      </c>
      <c r="Y304" s="218">
        <f t="shared" si="169"/>
        <v>6.8936563546026353</v>
      </c>
      <c r="Z304" s="97" t="s">
        <v>66</v>
      </c>
      <c r="AA304" s="42">
        <f>INDEX(LINEST(Y300:Y319,$D300:$D319),2)</f>
        <v>6.493873301426798</v>
      </c>
      <c r="AB304" s="187">
        <f t="shared" si="170"/>
        <v>4202</v>
      </c>
      <c r="AC304" s="179">
        <f t="shared" si="171"/>
        <v>2.3039999999999998</v>
      </c>
      <c r="AE304" s="218">
        <f t="shared" si="172"/>
        <v>7.026426808699636</v>
      </c>
      <c r="AF304" s="97" t="s">
        <v>66</v>
      </c>
      <c r="AG304" s="42">
        <f>INDEX(LINEST(AE300:AE319,$D300:$D319),2)</f>
        <v>6.6784693845691487</v>
      </c>
      <c r="AH304" s="187">
        <f t="shared" si="173"/>
        <v>4193</v>
      </c>
      <c r="AI304" s="179">
        <f t="shared" si="174"/>
        <v>1.5209999999999999</v>
      </c>
      <c r="AK304" s="218">
        <f t="shared" si="175"/>
        <v>7.1436176027041212</v>
      </c>
      <c r="AL304" s="97" t="s">
        <v>66</v>
      </c>
      <c r="AM304" s="42">
        <f>INDEX(LINEST(AK300:AK319,$D300:$D319),2)</f>
        <v>6.834446316876698</v>
      </c>
      <c r="AN304" s="187">
        <f t="shared" si="176"/>
        <v>4187</v>
      </c>
      <c r="AO304" s="179">
        <f t="shared" si="177"/>
        <v>1.089</v>
      </c>
      <c r="AQ304" s="218">
        <f t="shared" si="178"/>
        <v>7.2485040723706105</v>
      </c>
      <c r="AR304" s="97" t="s">
        <v>66</v>
      </c>
      <c r="AS304" s="42">
        <f>INDEX(LINEST(AQ300:AQ319,$D300:$D319),2)</f>
        <v>6.9696858725173403</v>
      </c>
      <c r="AT304" s="187">
        <f t="shared" si="179"/>
        <v>4182</v>
      </c>
      <c r="AU304" s="179">
        <f t="shared" si="180"/>
        <v>0.78400000000000003</v>
      </c>
      <c r="AW304" s="218">
        <f t="shared" si="181"/>
        <v>7.3434262291473669</v>
      </c>
      <c r="AX304" s="97" t="s">
        <v>66</v>
      </c>
      <c r="AY304" s="42">
        <f>INDEX(LINEST(AW300:AW319,$D300:$D319),2)</f>
        <v>7.0891340349504954</v>
      </c>
      <c r="AZ304" s="187">
        <f t="shared" si="182"/>
        <v>4178</v>
      </c>
      <c r="BA304" s="179">
        <f t="shared" si="183"/>
        <v>0.57599999999999996</v>
      </c>
      <c r="BC304" s="218">
        <f t="shared" si="184"/>
        <v>7.4301141385618008</v>
      </c>
      <c r="BD304" s="97" t="s">
        <v>66</v>
      </c>
      <c r="BE304" s="42">
        <f>INDEX(LINEST(BC300:BC319,$D300:$D319),2)</f>
        <v>7.1961239857043715</v>
      </c>
      <c r="BF304" s="187">
        <f t="shared" si="185"/>
        <v>4175</v>
      </c>
      <c r="BG304" s="179">
        <f t="shared" si="186"/>
        <v>0.441</v>
      </c>
      <c r="BI304" s="218">
        <f t="shared" si="187"/>
        <v>7.5098830611549134</v>
      </c>
      <c r="BJ304" s="97" t="s">
        <v>66</v>
      </c>
      <c r="BK304" s="42">
        <f>INDEX(LINEST(BI300:BI319,$D300:$D319),2)</f>
        <v>7.2930195490000953</v>
      </c>
      <c r="BL304" s="187">
        <f t="shared" si="188"/>
        <v>4173</v>
      </c>
      <c r="BM304" s="179">
        <f t="shared" si="189"/>
        <v>0.36099999999999999</v>
      </c>
    </row>
    <row r="305" spans="1:65" ht="15" customHeight="1">
      <c r="A305" s="21">
        <f t="shared" si="158"/>
        <v>1999</v>
      </c>
      <c r="B305" s="176">
        <f t="shared" si="158"/>
        <v>4022</v>
      </c>
      <c r="C305" s="191">
        <f t="shared" si="159"/>
        <v>7.589841512182657</v>
      </c>
      <c r="D305" s="22">
        <v>6</v>
      </c>
      <c r="E305" s="99" t="s">
        <v>67</v>
      </c>
      <c r="F305" s="42">
        <f>INDEX(LINEST(C300:C319,D300:D319),1)</f>
        <v>4.0911898276799197E-2</v>
      </c>
      <c r="G305" s="27"/>
      <c r="H305" s="27"/>
      <c r="I305" s="179">
        <f t="shared" si="160"/>
        <v>4096</v>
      </c>
      <c r="J305" s="180">
        <f t="shared" si="161"/>
        <v>1.8398806563898558</v>
      </c>
      <c r="K305" s="179">
        <f t="shared" si="162"/>
        <v>5.476</v>
      </c>
      <c r="M305" s="218">
        <f t="shared" si="163"/>
        <v>6.4232469635335194</v>
      </c>
      <c r="N305" s="97" t="s">
        <v>67</v>
      </c>
      <c r="O305" s="42">
        <f>INDEX(LINEST(M300:M319,$D300:$D319),1)</f>
        <v>0.19540166284803878</v>
      </c>
      <c r="P305" s="187">
        <f t="shared" si="164"/>
        <v>4380</v>
      </c>
      <c r="Q305" s="179">
        <f t="shared" si="165"/>
        <v>128.16399999999999</v>
      </c>
      <c r="S305" s="218">
        <f t="shared" si="166"/>
        <v>6.8855096700348177</v>
      </c>
      <c r="T305" s="97" t="s">
        <v>67</v>
      </c>
      <c r="U305" s="42">
        <f>INDEX(LINEST(S300:S319,$D300:$D319),1)</f>
        <v>8.0138236137065486E-2</v>
      </c>
      <c r="V305" s="187">
        <f t="shared" si="167"/>
        <v>4148</v>
      </c>
      <c r="W305" s="179">
        <f t="shared" si="168"/>
        <v>15.875999999999999</v>
      </c>
      <c r="Y305" s="218">
        <f t="shared" si="169"/>
        <v>7.0192966537150445</v>
      </c>
      <c r="Z305" s="97" t="s">
        <v>67</v>
      </c>
      <c r="AA305" s="42">
        <f>INDEX(LINEST(Y300:Y319,$D300:$D319),1)</f>
        <v>7.0062146285470556E-2</v>
      </c>
      <c r="AB305" s="187">
        <f t="shared" si="170"/>
        <v>4133</v>
      </c>
      <c r="AC305" s="179">
        <f t="shared" si="171"/>
        <v>12.321</v>
      </c>
      <c r="AE305" s="218">
        <f t="shared" si="172"/>
        <v>7.1372784372603855</v>
      </c>
      <c r="AF305" s="97" t="s">
        <v>67</v>
      </c>
      <c r="AG305" s="42">
        <f>INDEX(LINEST(AE300:AE319,$D300:$D319),1)</f>
        <v>6.2499867563010812E-2</v>
      </c>
      <c r="AH305" s="187">
        <f t="shared" si="173"/>
        <v>4123</v>
      </c>
      <c r="AI305" s="179">
        <f t="shared" si="174"/>
        <v>10.201000000000001</v>
      </c>
      <c r="AK305" s="218">
        <f t="shared" si="175"/>
        <v>7.2427979227937556</v>
      </c>
      <c r="AL305" s="97" t="s">
        <v>67</v>
      </c>
      <c r="AM305" s="42">
        <f>INDEX(LINEST(AK300:AK319,$D300:$D319),1)</f>
        <v>5.6543857657038198E-2</v>
      </c>
      <c r="AN305" s="187">
        <f t="shared" si="176"/>
        <v>4115</v>
      </c>
      <c r="AO305" s="179">
        <f t="shared" si="177"/>
        <v>8.6489999999999991</v>
      </c>
      <c r="AQ305" s="218">
        <f t="shared" si="178"/>
        <v>7.3382381500655889</v>
      </c>
      <c r="AR305" s="97" t="s">
        <v>67</v>
      </c>
      <c r="AS305" s="42">
        <f>INDEX(LINEST(AQ300:AQ319,$D300:$D319),1)</f>
        <v>5.1699062255158475E-2</v>
      </c>
      <c r="AT305" s="187">
        <f t="shared" si="179"/>
        <v>4109</v>
      </c>
      <c r="AU305" s="179">
        <f t="shared" si="180"/>
        <v>7.569</v>
      </c>
      <c r="AW305" s="218">
        <f t="shared" si="181"/>
        <v>7.4253578870271513</v>
      </c>
      <c r="AX305" s="97" t="s">
        <v>67</v>
      </c>
      <c r="AY305" s="42">
        <f>INDEX(LINEST(AW300:AW319,$D300:$D319),1)</f>
        <v>4.7664384745716416E-2</v>
      </c>
      <c r="AZ305" s="187">
        <f t="shared" si="182"/>
        <v>4104</v>
      </c>
      <c r="BA305" s="179">
        <f t="shared" si="183"/>
        <v>6.7240000000000002</v>
      </c>
      <c r="BC305" s="218">
        <f t="shared" si="184"/>
        <v>7.5054922747374242</v>
      </c>
      <c r="BD305" s="97" t="s">
        <v>67</v>
      </c>
      <c r="BE305" s="42">
        <f>INDEX(LINEST(BC300:BC319,$D300:$D319),1)</f>
        <v>4.4243004419791739E-2</v>
      </c>
      <c r="BF305" s="187">
        <f t="shared" si="185"/>
        <v>4100</v>
      </c>
      <c r="BG305" s="179">
        <f t="shared" si="186"/>
        <v>6.0839999999999996</v>
      </c>
      <c r="BI305" s="218">
        <f t="shared" si="187"/>
        <v>7.5796788230904557</v>
      </c>
      <c r="BJ305" s="97" t="s">
        <v>67</v>
      </c>
      <c r="BK305" s="42">
        <f>INDEX(LINEST(BI300:BI319,$D300:$D319),1)</f>
        <v>4.129942482075033E-2</v>
      </c>
      <c r="BL305" s="187">
        <f t="shared" si="188"/>
        <v>4097</v>
      </c>
      <c r="BM305" s="179">
        <f t="shared" si="189"/>
        <v>5.625</v>
      </c>
    </row>
    <row r="306" spans="1:65" ht="15" customHeight="1">
      <c r="A306" s="21">
        <f t="shared" si="158"/>
        <v>2000</v>
      </c>
      <c r="B306" s="176">
        <f t="shared" si="158"/>
        <v>3958</v>
      </c>
      <c r="C306" s="191">
        <f t="shared" si="159"/>
        <v>7.6216849987246107</v>
      </c>
      <c r="D306" s="22">
        <v>7</v>
      </c>
      <c r="G306" s="27"/>
      <c r="H306" s="27"/>
      <c r="I306" s="179">
        <f t="shared" si="160"/>
        <v>4017</v>
      </c>
      <c r="J306" s="180">
        <f t="shared" si="161"/>
        <v>1.4906518443658412</v>
      </c>
      <c r="K306" s="179">
        <f t="shared" si="162"/>
        <v>3.4809999999999999</v>
      </c>
      <c r="M306" s="218">
        <f t="shared" si="163"/>
        <v>6.522092798170152</v>
      </c>
      <c r="P306" s="187">
        <f t="shared" si="164"/>
        <v>4325</v>
      </c>
      <c r="Q306" s="179">
        <f t="shared" si="165"/>
        <v>134.68899999999999</v>
      </c>
      <c r="S306" s="218">
        <f t="shared" si="166"/>
        <v>6.9488972223133123</v>
      </c>
      <c r="V306" s="187">
        <f t="shared" si="167"/>
        <v>4077</v>
      </c>
      <c r="W306" s="179">
        <f t="shared" si="168"/>
        <v>14.161</v>
      </c>
      <c r="Y306" s="218">
        <f t="shared" si="169"/>
        <v>7.0749631979660439</v>
      </c>
      <c r="AB306" s="187">
        <f t="shared" si="170"/>
        <v>4060</v>
      </c>
      <c r="AC306" s="179">
        <f t="shared" si="171"/>
        <v>10.404</v>
      </c>
      <c r="AE306" s="218">
        <f t="shared" si="172"/>
        <v>7.1869010204116313</v>
      </c>
      <c r="AH306" s="187">
        <f t="shared" si="173"/>
        <v>4049</v>
      </c>
      <c r="AI306" s="179">
        <f t="shared" si="174"/>
        <v>8.2810000000000006</v>
      </c>
      <c r="AK306" s="218">
        <f t="shared" si="175"/>
        <v>7.2875606403097235</v>
      </c>
      <c r="AN306" s="187">
        <f t="shared" si="176"/>
        <v>4039</v>
      </c>
      <c r="AO306" s="179">
        <f t="shared" si="177"/>
        <v>6.5609999999999999</v>
      </c>
      <c r="AQ306" s="218">
        <f t="shared" si="178"/>
        <v>7.3790081276283042</v>
      </c>
      <c r="AT306" s="187">
        <f t="shared" si="179"/>
        <v>4032</v>
      </c>
      <c r="AU306" s="179">
        <f t="shared" si="180"/>
        <v>5.476</v>
      </c>
      <c r="AW306" s="218">
        <f t="shared" si="181"/>
        <v>7.4627891574124483</v>
      </c>
      <c r="AZ306" s="187">
        <f t="shared" si="182"/>
        <v>4026</v>
      </c>
      <c r="BA306" s="179">
        <f t="shared" si="183"/>
        <v>4.6239999999999997</v>
      </c>
      <c r="BC306" s="218">
        <f t="shared" si="184"/>
        <v>7.5400903201453247</v>
      </c>
      <c r="BF306" s="187">
        <f t="shared" si="185"/>
        <v>4021</v>
      </c>
      <c r="BG306" s="179">
        <f t="shared" si="186"/>
        <v>3.9689999999999999</v>
      </c>
      <c r="BI306" s="218">
        <f t="shared" si="187"/>
        <v>7.611842399580417</v>
      </c>
      <c r="BL306" s="187">
        <f t="shared" si="188"/>
        <v>4017</v>
      </c>
      <c r="BM306" s="179">
        <f t="shared" si="189"/>
        <v>3.4809999999999999</v>
      </c>
    </row>
    <row r="307" spans="1:65" ht="15" customHeight="1">
      <c r="A307" s="21">
        <f t="shared" si="158"/>
        <v>2001</v>
      </c>
      <c r="B307" s="176">
        <f t="shared" si="158"/>
        <v>3768</v>
      </c>
      <c r="C307" s="191">
        <f t="shared" si="159"/>
        <v>7.7106533235012016</v>
      </c>
      <c r="D307" s="22">
        <v>8</v>
      </c>
      <c r="E307" s="99" t="s">
        <v>29</v>
      </c>
      <c r="F307" s="240">
        <f>EXP(F304)</f>
        <v>1489.424775527234</v>
      </c>
      <c r="G307" s="27"/>
      <c r="H307" s="27"/>
      <c r="I307" s="179">
        <f t="shared" si="160"/>
        <v>3934</v>
      </c>
      <c r="J307" s="180">
        <f t="shared" si="161"/>
        <v>4.4055201698513802</v>
      </c>
      <c r="K307" s="179">
        <f t="shared" si="162"/>
        <v>27.556000000000001</v>
      </c>
      <c r="M307" s="218">
        <f t="shared" si="163"/>
        <v>6.7684932116486296</v>
      </c>
      <c r="N307" s="97" t="s">
        <v>29</v>
      </c>
      <c r="O307" s="201">
        <f>EXP(O304)</f>
        <v>79.729002292580986</v>
      </c>
      <c r="P307" s="187">
        <f t="shared" si="164"/>
        <v>4257</v>
      </c>
      <c r="Q307" s="179">
        <f t="shared" si="165"/>
        <v>239.12100000000001</v>
      </c>
      <c r="S307" s="218">
        <f t="shared" si="166"/>
        <v>7.1163941440934648</v>
      </c>
      <c r="T307" s="97" t="s">
        <v>29</v>
      </c>
      <c r="U307" s="201">
        <f>EXP(U304)</f>
        <v>526.71710673550297</v>
      </c>
      <c r="V307" s="187">
        <f t="shared" si="167"/>
        <v>4000</v>
      </c>
      <c r="W307" s="179">
        <f t="shared" si="168"/>
        <v>53.823999999999998</v>
      </c>
      <c r="Y307" s="218">
        <f t="shared" si="169"/>
        <v>7.2240248082858303</v>
      </c>
      <c r="Z307" s="97" t="s">
        <v>29</v>
      </c>
      <c r="AA307" s="201">
        <f>EXP(AA304)</f>
        <v>661.07896881792465</v>
      </c>
      <c r="AB307" s="187">
        <f t="shared" si="170"/>
        <v>3982</v>
      </c>
      <c r="AC307" s="179">
        <f t="shared" si="171"/>
        <v>45.795999999999999</v>
      </c>
      <c r="AE307" s="218">
        <f t="shared" si="172"/>
        <v>7.3211885567394779</v>
      </c>
      <c r="AF307" s="97" t="s">
        <v>29</v>
      </c>
      <c r="AG307" s="201">
        <f>EXP(AG304)</f>
        <v>795.10118602111095</v>
      </c>
      <c r="AH307" s="187">
        <f t="shared" si="173"/>
        <v>3969</v>
      </c>
      <c r="AI307" s="179">
        <f t="shared" si="174"/>
        <v>40.401000000000003</v>
      </c>
      <c r="AK307" s="218">
        <f t="shared" si="175"/>
        <v>7.4097419540809231</v>
      </c>
      <c r="AL307" s="97" t="s">
        <v>29</v>
      </c>
      <c r="AM307" s="201">
        <f>EXP(AM304)</f>
        <v>929.313662960285</v>
      </c>
      <c r="AN307" s="187">
        <f t="shared" si="176"/>
        <v>3959</v>
      </c>
      <c r="AO307" s="179">
        <f t="shared" si="177"/>
        <v>36.481000000000002</v>
      </c>
      <c r="AQ307" s="218">
        <f t="shared" si="178"/>
        <v>7.4910875935348757</v>
      </c>
      <c r="AR307" s="97" t="s">
        <v>29</v>
      </c>
      <c r="AS307" s="201">
        <f>EXP(AS304)</f>
        <v>1063.8885014256402</v>
      </c>
      <c r="AT307" s="187">
        <f t="shared" si="179"/>
        <v>3951</v>
      </c>
      <c r="AU307" s="179">
        <f t="shared" si="180"/>
        <v>33.488999999999997</v>
      </c>
      <c r="AW307" s="218">
        <f t="shared" si="181"/>
        <v>7.566311014772463</v>
      </c>
      <c r="AX307" s="97" t="s">
        <v>29</v>
      </c>
      <c r="AY307" s="201">
        <f>EXP(AY304)</f>
        <v>1198.869172165756</v>
      </c>
      <c r="AZ307" s="187">
        <f t="shared" si="182"/>
        <v>3945</v>
      </c>
      <c r="BA307" s="179">
        <f t="shared" si="183"/>
        <v>31.329000000000001</v>
      </c>
      <c r="BC307" s="218">
        <f t="shared" si="184"/>
        <v>7.6362696033793735</v>
      </c>
      <c r="BD307" s="97" t="s">
        <v>29</v>
      </c>
      <c r="BE307" s="201">
        <f>EXP(BE304)</f>
        <v>1334.2491600769702</v>
      </c>
      <c r="BF307" s="187">
        <f t="shared" si="185"/>
        <v>3939</v>
      </c>
      <c r="BG307" s="179">
        <f t="shared" si="186"/>
        <v>29.241</v>
      </c>
      <c r="BI307" s="218">
        <f t="shared" si="187"/>
        <v>7.7016523626422257</v>
      </c>
      <c r="BJ307" s="97" t="s">
        <v>29</v>
      </c>
      <c r="BK307" s="201">
        <f>EXP(BK304)</f>
        <v>1470.0027477667186</v>
      </c>
      <c r="BL307" s="187">
        <f t="shared" si="188"/>
        <v>3934</v>
      </c>
      <c r="BM307" s="179">
        <f t="shared" si="189"/>
        <v>27.556000000000001</v>
      </c>
    </row>
    <row r="308" spans="1:65" ht="15" customHeight="1">
      <c r="A308" s="21">
        <f t="shared" si="158"/>
        <v>2002</v>
      </c>
      <c r="B308" s="176">
        <f t="shared" si="158"/>
        <v>3712</v>
      </c>
      <c r="C308" s="191">
        <f t="shared" si="159"/>
        <v>7.7354333524996886</v>
      </c>
      <c r="D308" s="22">
        <v>9</v>
      </c>
      <c r="E308" s="99" t="s">
        <v>30</v>
      </c>
      <c r="F308" s="42">
        <f>EXP(F305)</f>
        <v>1.0417603206229249</v>
      </c>
      <c r="G308" s="27"/>
      <c r="H308" s="27"/>
      <c r="I308" s="179">
        <f t="shared" si="160"/>
        <v>3848</v>
      </c>
      <c r="J308" s="180">
        <f t="shared" si="161"/>
        <v>3.6637931034482754</v>
      </c>
      <c r="K308" s="179">
        <f t="shared" si="162"/>
        <v>18.495999999999999</v>
      </c>
      <c r="M308" s="218">
        <f t="shared" si="163"/>
        <v>6.8308742346461795</v>
      </c>
      <c r="N308" s="97" t="s">
        <v>30</v>
      </c>
      <c r="O308" s="42">
        <f>EXP(O305)</f>
        <v>1.2157992298098541</v>
      </c>
      <c r="P308" s="187">
        <f t="shared" si="164"/>
        <v>4175</v>
      </c>
      <c r="Q308" s="179">
        <f t="shared" si="165"/>
        <v>214.369</v>
      </c>
      <c r="S308" s="218">
        <f t="shared" si="166"/>
        <v>7.1608459066642993</v>
      </c>
      <c r="T308" s="97" t="s">
        <v>30</v>
      </c>
      <c r="U308" s="42">
        <f>EXP(U305)</f>
        <v>1.0834368274453945</v>
      </c>
      <c r="V308" s="187">
        <f t="shared" si="167"/>
        <v>3917</v>
      </c>
      <c r="W308" s="179">
        <f t="shared" si="168"/>
        <v>42.024999999999999</v>
      </c>
      <c r="Y308" s="218">
        <f t="shared" si="169"/>
        <v>7.2640301428995295</v>
      </c>
      <c r="Z308" s="97" t="s">
        <v>30</v>
      </c>
      <c r="AA308" s="42">
        <f>EXP(AA305)</f>
        <v>1.0725748357249607</v>
      </c>
      <c r="AB308" s="187">
        <f t="shared" si="170"/>
        <v>3898</v>
      </c>
      <c r="AC308" s="179">
        <f t="shared" si="171"/>
        <v>34.595999999999997</v>
      </c>
      <c r="AE308" s="218">
        <f t="shared" si="172"/>
        <v>7.357556200910353</v>
      </c>
      <c r="AF308" s="97" t="s">
        <v>30</v>
      </c>
      <c r="AG308" s="42">
        <f>EXP(AG305)</f>
        <v>1.0644943179394277</v>
      </c>
      <c r="AH308" s="187">
        <f t="shared" si="173"/>
        <v>3885</v>
      </c>
      <c r="AI308" s="179">
        <f t="shared" si="174"/>
        <v>29.928999999999998</v>
      </c>
      <c r="AK308" s="218">
        <f t="shared" si="175"/>
        <v>7.4430783743485156</v>
      </c>
      <c r="AL308" s="97" t="s">
        <v>30</v>
      </c>
      <c r="AM308" s="42">
        <f>EXP(AM305)</f>
        <v>1.058173022772066</v>
      </c>
      <c r="AN308" s="187">
        <f t="shared" si="176"/>
        <v>3874</v>
      </c>
      <c r="AO308" s="179">
        <f t="shared" si="177"/>
        <v>26.244</v>
      </c>
      <c r="AQ308" s="218">
        <f t="shared" si="178"/>
        <v>7.5218592522016294</v>
      </c>
      <c r="AR308" s="97" t="s">
        <v>30</v>
      </c>
      <c r="AS308" s="42">
        <f>EXP(AS305)</f>
        <v>1.0530587896868684</v>
      </c>
      <c r="AT308" s="187">
        <f t="shared" si="179"/>
        <v>3866</v>
      </c>
      <c r="AU308" s="179">
        <f t="shared" si="180"/>
        <v>23.716000000000001</v>
      </c>
      <c r="AW308" s="218">
        <f t="shared" si="181"/>
        <v>7.5948843872165197</v>
      </c>
      <c r="AX308" s="97" t="s">
        <v>30</v>
      </c>
      <c r="AY308" s="42">
        <f>EXP(AY305)</f>
        <v>1.0488185967296189</v>
      </c>
      <c r="AZ308" s="187">
        <f t="shared" si="182"/>
        <v>3859</v>
      </c>
      <c r="BA308" s="179">
        <f t="shared" si="183"/>
        <v>21.609000000000002</v>
      </c>
      <c r="BC308" s="218">
        <f t="shared" si="184"/>
        <v>7.6629378504615353</v>
      </c>
      <c r="BD308" s="97" t="s">
        <v>30</v>
      </c>
      <c r="BE308" s="42">
        <f>EXP(BE305)</f>
        <v>1.0452363210754894</v>
      </c>
      <c r="BF308" s="187">
        <f t="shared" si="185"/>
        <v>3853</v>
      </c>
      <c r="BG308" s="179">
        <f t="shared" si="186"/>
        <v>19.881</v>
      </c>
      <c r="BI308" s="218">
        <f t="shared" si="187"/>
        <v>7.7266536648476425</v>
      </c>
      <c r="BJ308" s="97" t="s">
        <v>30</v>
      </c>
      <c r="BK308" s="42">
        <f>EXP(BK305)</f>
        <v>1.0421641086338342</v>
      </c>
      <c r="BL308" s="187">
        <f t="shared" si="188"/>
        <v>3848</v>
      </c>
      <c r="BM308" s="179">
        <f t="shared" si="189"/>
        <v>18.495999999999999</v>
      </c>
    </row>
    <row r="309" spans="1:65" ht="15" customHeight="1">
      <c r="A309" s="21">
        <f t="shared" si="158"/>
        <v>2003</v>
      </c>
      <c r="B309" s="176">
        <f t="shared" si="158"/>
        <v>3553</v>
      </c>
      <c r="C309" s="191">
        <f t="shared" si="159"/>
        <v>7.8026180634426714</v>
      </c>
      <c r="D309" s="22">
        <v>10</v>
      </c>
      <c r="E309" s="73"/>
      <c r="F309" s="23"/>
      <c r="G309" s="27"/>
      <c r="H309" s="27"/>
      <c r="I309" s="179">
        <f t="shared" si="160"/>
        <v>3758</v>
      </c>
      <c r="J309" s="180">
        <f t="shared" si="161"/>
        <v>5.7697720236419929</v>
      </c>
      <c r="K309" s="179">
        <f t="shared" si="162"/>
        <v>42.024999999999999</v>
      </c>
      <c r="M309" s="218">
        <f t="shared" si="163"/>
        <v>6.9893352659745602</v>
      </c>
      <c r="N309" s="23"/>
      <c r="O309" s="23"/>
      <c r="P309" s="187">
        <f t="shared" si="164"/>
        <v>4075</v>
      </c>
      <c r="Q309" s="179">
        <f t="shared" si="165"/>
        <v>272.48399999999998</v>
      </c>
      <c r="S309" s="218">
        <f t="shared" si="166"/>
        <v>7.2772477266314839</v>
      </c>
      <c r="T309" s="23"/>
      <c r="U309" s="23"/>
      <c r="V309" s="187">
        <f t="shared" si="167"/>
        <v>3826</v>
      </c>
      <c r="W309" s="179">
        <f t="shared" si="168"/>
        <v>74.528999999999996</v>
      </c>
      <c r="Y309" s="218">
        <f t="shared" si="169"/>
        <v>7.3696007205264094</v>
      </c>
      <c r="Z309" s="23"/>
      <c r="AA309" s="23"/>
      <c r="AB309" s="187">
        <f t="shared" si="170"/>
        <v>3808</v>
      </c>
      <c r="AC309" s="179">
        <f t="shared" si="171"/>
        <v>65.025000000000006</v>
      </c>
      <c r="AE309" s="218">
        <f t="shared" si="172"/>
        <v>7.4541410781466784</v>
      </c>
      <c r="AF309" s="23"/>
      <c r="AG309" s="23"/>
      <c r="AH309" s="187">
        <f t="shared" si="173"/>
        <v>3795</v>
      </c>
      <c r="AI309" s="179">
        <f t="shared" si="174"/>
        <v>58.564</v>
      </c>
      <c r="AK309" s="218">
        <f t="shared" si="175"/>
        <v>7.5320881435417224</v>
      </c>
      <c r="AL309" s="23"/>
      <c r="AM309" s="23"/>
      <c r="AN309" s="187">
        <f t="shared" si="176"/>
        <v>3784</v>
      </c>
      <c r="AO309" s="179">
        <f t="shared" si="177"/>
        <v>53.360999999999997</v>
      </c>
      <c r="AQ309" s="218">
        <f t="shared" si="178"/>
        <v>7.604396348796338</v>
      </c>
      <c r="AR309" s="23"/>
      <c r="AS309" s="23"/>
      <c r="AT309" s="187">
        <f t="shared" si="179"/>
        <v>3776</v>
      </c>
      <c r="AU309" s="179">
        <f t="shared" si="180"/>
        <v>49.728999999999999</v>
      </c>
      <c r="AW309" s="218">
        <f t="shared" si="181"/>
        <v>7.6718267978787811</v>
      </c>
      <c r="AX309" s="23"/>
      <c r="AY309" s="23"/>
      <c r="AZ309" s="187">
        <f t="shared" si="182"/>
        <v>3769</v>
      </c>
      <c r="BA309" s="179">
        <f t="shared" si="183"/>
        <v>46.655999999999999</v>
      </c>
      <c r="BC309" s="218">
        <f t="shared" si="184"/>
        <v>7.7349961940227807</v>
      </c>
      <c r="BD309" s="23"/>
      <c r="BE309" s="23"/>
      <c r="BF309" s="187">
        <f t="shared" si="185"/>
        <v>3763</v>
      </c>
      <c r="BG309" s="179">
        <f t="shared" si="186"/>
        <v>44.1</v>
      </c>
      <c r="BI309" s="218">
        <f t="shared" si="187"/>
        <v>7.7944112057266013</v>
      </c>
      <c r="BJ309" s="23"/>
      <c r="BK309" s="23"/>
      <c r="BL309" s="187">
        <f t="shared" si="188"/>
        <v>3758</v>
      </c>
      <c r="BM309" s="179">
        <f t="shared" si="189"/>
        <v>42.024999999999999</v>
      </c>
    </row>
    <row r="310" spans="1:65" ht="15" customHeight="1">
      <c r="A310" s="21">
        <f t="shared" si="158"/>
        <v>2004</v>
      </c>
      <c r="B310" s="176">
        <f t="shared" si="158"/>
        <v>3482</v>
      </c>
      <c r="C310" s="191">
        <f t="shared" si="159"/>
        <v>7.8312202146042926</v>
      </c>
      <c r="D310" s="22">
        <v>11</v>
      </c>
      <c r="E310" s="347" t="s">
        <v>7</v>
      </c>
      <c r="F310" s="348"/>
      <c r="G310" s="357">
        <f>I299</f>
        <v>0.94703975934181717</v>
      </c>
      <c r="H310" s="358"/>
      <c r="I310" s="179">
        <f t="shared" si="160"/>
        <v>3664</v>
      </c>
      <c r="J310" s="180">
        <f t="shared" si="161"/>
        <v>5.2268811028144739</v>
      </c>
      <c r="K310" s="179">
        <f t="shared" si="162"/>
        <v>33.124000000000002</v>
      </c>
      <c r="M310" s="218">
        <f t="shared" si="163"/>
        <v>7.0527210492323231</v>
      </c>
      <c r="N310" s="23" t="s">
        <v>36</v>
      </c>
      <c r="O310" s="44">
        <f>P299</f>
        <v>0.7236795109236217</v>
      </c>
      <c r="P310" s="187">
        <f t="shared" si="164"/>
        <v>3954</v>
      </c>
      <c r="Q310" s="179">
        <f t="shared" si="165"/>
        <v>222.78399999999999</v>
      </c>
      <c r="S310" s="218">
        <f t="shared" si="166"/>
        <v>7.3251489579555749</v>
      </c>
      <c r="T310" s="23" t="s">
        <v>36</v>
      </c>
      <c r="U310" s="44">
        <f>V299</f>
        <v>0.89921797165114459</v>
      </c>
      <c r="V310" s="187">
        <f t="shared" si="167"/>
        <v>3728</v>
      </c>
      <c r="W310" s="179">
        <f t="shared" si="168"/>
        <v>60.515999999999998</v>
      </c>
      <c r="Y310" s="218">
        <f t="shared" si="169"/>
        <v>7.4133673356952405</v>
      </c>
      <c r="Z310" s="23" t="s">
        <v>36</v>
      </c>
      <c r="AA310" s="44">
        <f>AB299</f>
        <v>0.91265819619149469</v>
      </c>
      <c r="AB310" s="187">
        <f t="shared" si="170"/>
        <v>3711</v>
      </c>
      <c r="AC310" s="179">
        <f t="shared" si="171"/>
        <v>52.441000000000003</v>
      </c>
      <c r="AE310" s="218">
        <f t="shared" si="172"/>
        <v>7.4944302150315654</v>
      </c>
      <c r="AF310" s="23" t="s">
        <v>36</v>
      </c>
      <c r="AG310" s="44">
        <f>AH299</f>
        <v>0.92225639423874917</v>
      </c>
      <c r="AH310" s="187">
        <f t="shared" si="173"/>
        <v>3699</v>
      </c>
      <c r="AI310" s="179">
        <f t="shared" si="174"/>
        <v>47.088999999999999</v>
      </c>
      <c r="AK310" s="218">
        <f t="shared" si="175"/>
        <v>7.5694117924507118</v>
      </c>
      <c r="AL310" s="23" t="s">
        <v>36</v>
      </c>
      <c r="AM310" s="44">
        <f>AN299</f>
        <v>0.92961034945192078</v>
      </c>
      <c r="AN310" s="187">
        <f t="shared" si="176"/>
        <v>3689</v>
      </c>
      <c r="AO310" s="179">
        <f t="shared" si="177"/>
        <v>42.848999999999997</v>
      </c>
      <c r="AQ310" s="218">
        <f t="shared" si="178"/>
        <v>7.6391611716591727</v>
      </c>
      <c r="AR310" s="23" t="s">
        <v>36</v>
      </c>
      <c r="AS310" s="44">
        <f>AT299</f>
        <v>0.93520535177619213</v>
      </c>
      <c r="AT310" s="187">
        <f t="shared" si="179"/>
        <v>3681</v>
      </c>
      <c r="AU310" s="179">
        <f t="shared" si="180"/>
        <v>39.600999999999999</v>
      </c>
      <c r="AW310" s="218">
        <f t="shared" si="181"/>
        <v>7.7043611679103128</v>
      </c>
      <c r="AX310" s="23" t="s">
        <v>36</v>
      </c>
      <c r="AY310" s="44">
        <f>AZ299</f>
        <v>0.9398047298372566</v>
      </c>
      <c r="AZ310" s="187">
        <f t="shared" si="182"/>
        <v>3675</v>
      </c>
      <c r="BA310" s="179">
        <f t="shared" si="183"/>
        <v>37.249000000000002</v>
      </c>
      <c r="BC310" s="218">
        <f t="shared" si="184"/>
        <v>7.7655690810973166</v>
      </c>
      <c r="BD310" s="23" t="s">
        <v>36</v>
      </c>
      <c r="BE310" s="44">
        <f>BF299</f>
        <v>0.9435431941121013</v>
      </c>
      <c r="BF310" s="187">
        <f t="shared" si="185"/>
        <v>3669</v>
      </c>
      <c r="BG310" s="179">
        <f t="shared" si="186"/>
        <v>34.969000000000001</v>
      </c>
      <c r="BI310" s="218">
        <f t="shared" si="187"/>
        <v>7.823245690685523</v>
      </c>
      <c r="BJ310" s="23" t="s">
        <v>36</v>
      </c>
      <c r="BK310" s="44">
        <f>BL299</f>
        <v>0.94667747998288321</v>
      </c>
      <c r="BL310" s="187">
        <f t="shared" si="188"/>
        <v>3665</v>
      </c>
      <c r="BM310" s="179">
        <f t="shared" si="189"/>
        <v>33.488999999999997</v>
      </c>
    </row>
    <row r="311" spans="1:65" ht="15" customHeight="1">
      <c r="A311" s="21">
        <f t="shared" si="158"/>
        <v>2005</v>
      </c>
      <c r="B311" s="176">
        <f t="shared" si="158"/>
        <v>3480</v>
      </c>
      <c r="C311" s="191">
        <f t="shared" si="159"/>
        <v>7.8320141805054693</v>
      </c>
      <c r="D311" s="22">
        <v>12</v>
      </c>
      <c r="E311" s="347" t="s">
        <v>8</v>
      </c>
      <c r="F311" s="348"/>
      <c r="G311" s="355">
        <f>SUM(K300:K319)</f>
        <v>324.43899999999996</v>
      </c>
      <c r="H311" s="356"/>
      <c r="I311" s="179">
        <f t="shared" si="160"/>
        <v>3566</v>
      </c>
      <c r="J311" s="180">
        <f t="shared" si="161"/>
        <v>2.4712643678160919</v>
      </c>
      <c r="K311" s="179">
        <f t="shared" si="162"/>
        <v>7.3959999999999999</v>
      </c>
      <c r="M311" s="218">
        <f t="shared" si="163"/>
        <v>7.0544496581329401</v>
      </c>
      <c r="N311" s="23" t="s">
        <v>37</v>
      </c>
      <c r="O311" s="201">
        <f>SUM(Q300:Q319)</f>
        <v>10524.992</v>
      </c>
      <c r="P311" s="187">
        <f t="shared" si="164"/>
        <v>3806</v>
      </c>
      <c r="Q311" s="179">
        <f t="shared" si="165"/>
        <v>106.276</v>
      </c>
      <c r="S311" s="218">
        <f t="shared" si="166"/>
        <v>7.3264656138403224</v>
      </c>
      <c r="T311" s="23" t="s">
        <v>37</v>
      </c>
      <c r="U311" s="201">
        <f>SUM(W300:W319)</f>
        <v>818.83499999999992</v>
      </c>
      <c r="V311" s="187">
        <f t="shared" si="167"/>
        <v>3622</v>
      </c>
      <c r="W311" s="179">
        <f t="shared" si="168"/>
        <v>20.164000000000001</v>
      </c>
      <c r="Y311" s="218">
        <f t="shared" si="169"/>
        <v>7.4145728813505887</v>
      </c>
      <c r="Z311" s="23" t="s">
        <v>37</v>
      </c>
      <c r="AA311" s="201">
        <f>SUM(AC300:AC319)</f>
        <v>648.53800000000001</v>
      </c>
      <c r="AB311" s="187">
        <f t="shared" si="170"/>
        <v>3608</v>
      </c>
      <c r="AC311" s="179">
        <f t="shared" si="171"/>
        <v>16.384</v>
      </c>
      <c r="AE311" s="218">
        <f t="shared" si="172"/>
        <v>7.4955419438842563</v>
      </c>
      <c r="AF311" s="23" t="s">
        <v>37</v>
      </c>
      <c r="AG311" s="201">
        <f>SUM(AI300:AI319)</f>
        <v>544.02700000000016</v>
      </c>
      <c r="AH311" s="187">
        <f t="shared" si="173"/>
        <v>3597</v>
      </c>
      <c r="AI311" s="179">
        <f t="shared" si="174"/>
        <v>13.689</v>
      </c>
      <c r="AK311" s="218">
        <f t="shared" si="175"/>
        <v>7.5704432520573741</v>
      </c>
      <c r="AL311" s="23" t="s">
        <v>37</v>
      </c>
      <c r="AM311" s="201">
        <f>SUM(AO300:AO319)</f>
        <v>471.97399999999993</v>
      </c>
      <c r="AN311" s="187">
        <f t="shared" si="176"/>
        <v>3588</v>
      </c>
      <c r="AO311" s="179">
        <f t="shared" si="177"/>
        <v>11.664</v>
      </c>
      <c r="AQ311" s="218">
        <f t="shared" si="178"/>
        <v>7.6401231726953638</v>
      </c>
      <c r="AR311" s="23" t="s">
        <v>37</v>
      </c>
      <c r="AS311" s="201">
        <f>SUM(AU300:AU319)</f>
        <v>421.214</v>
      </c>
      <c r="AT311" s="187">
        <f t="shared" si="179"/>
        <v>3582</v>
      </c>
      <c r="AU311" s="179">
        <f t="shared" si="180"/>
        <v>10.404</v>
      </c>
      <c r="AW311" s="218">
        <f t="shared" si="181"/>
        <v>7.7052624748663252</v>
      </c>
      <c r="AX311" s="23" t="s">
        <v>37</v>
      </c>
      <c r="AY311" s="201">
        <f>SUM(BA300:BA319)</f>
        <v>381.97800000000007</v>
      </c>
      <c r="AZ311" s="187">
        <f t="shared" si="182"/>
        <v>3576</v>
      </c>
      <c r="BA311" s="179">
        <f t="shared" si="183"/>
        <v>9.2159999999999993</v>
      </c>
      <c r="BC311" s="218">
        <f t="shared" si="184"/>
        <v>7.7664168980196555</v>
      </c>
      <c r="BD311" s="23" t="s">
        <v>37</v>
      </c>
      <c r="BE311" s="201">
        <f>SUM(BG300:BG319)</f>
        <v>351.57000000000005</v>
      </c>
      <c r="BF311" s="187">
        <f t="shared" si="185"/>
        <v>3571</v>
      </c>
      <c r="BG311" s="179">
        <f t="shared" si="186"/>
        <v>8.2810000000000006</v>
      </c>
      <c r="BI311" s="218">
        <f t="shared" si="187"/>
        <v>7.8240460108562919</v>
      </c>
      <c r="BJ311" s="23" t="s">
        <v>37</v>
      </c>
      <c r="BK311" s="201">
        <f>SUM(BM300:BM319)</f>
        <v>327.16600000000005</v>
      </c>
      <c r="BL311" s="187">
        <f t="shared" si="188"/>
        <v>3567</v>
      </c>
      <c r="BM311" s="179">
        <f t="shared" si="189"/>
        <v>7.569</v>
      </c>
    </row>
    <row r="312" spans="1:65" ht="15" customHeight="1">
      <c r="A312" s="21">
        <f t="shared" si="158"/>
        <v>2006</v>
      </c>
      <c r="B312" s="176">
        <f t="shared" si="158"/>
        <v>3354</v>
      </c>
      <c r="C312" s="191">
        <f t="shared" si="159"/>
        <v>7.8808043446749014</v>
      </c>
      <c r="D312" s="22">
        <v>13</v>
      </c>
      <c r="E312" s="347" t="s">
        <v>9</v>
      </c>
      <c r="F312" s="348"/>
      <c r="G312" s="355">
        <f>SUM(K310:K319)</f>
        <v>166.50900000000001</v>
      </c>
      <c r="H312" s="356"/>
      <c r="I312" s="179">
        <f t="shared" si="160"/>
        <v>3465</v>
      </c>
      <c r="J312" s="180">
        <f t="shared" si="161"/>
        <v>3.3094812164579608</v>
      </c>
      <c r="K312" s="179">
        <f t="shared" si="162"/>
        <v>12.321</v>
      </c>
      <c r="M312" s="218">
        <f t="shared" si="163"/>
        <v>7.1577354842499066</v>
      </c>
      <c r="O312" s="100"/>
      <c r="P312" s="187">
        <f t="shared" si="164"/>
        <v>3627</v>
      </c>
      <c r="Q312" s="179">
        <f t="shared" si="165"/>
        <v>74.528999999999996</v>
      </c>
      <c r="S312" s="218">
        <f t="shared" si="166"/>
        <v>7.4061033812370152</v>
      </c>
      <c r="U312" s="100"/>
      <c r="V312" s="187">
        <f t="shared" si="167"/>
        <v>3507</v>
      </c>
      <c r="W312" s="179">
        <f t="shared" si="168"/>
        <v>23.408999999999999</v>
      </c>
      <c r="Y312" s="218">
        <f t="shared" si="169"/>
        <v>7.4877337614364441</v>
      </c>
      <c r="AA312" s="100"/>
      <c r="AB312" s="187">
        <f t="shared" si="170"/>
        <v>3496</v>
      </c>
      <c r="AC312" s="179">
        <f t="shared" si="171"/>
        <v>20.164000000000001</v>
      </c>
      <c r="AE312" s="218">
        <f t="shared" si="172"/>
        <v>7.5632005923580712</v>
      </c>
      <c r="AG312" s="100"/>
      <c r="AH312" s="187">
        <f t="shared" si="173"/>
        <v>3488</v>
      </c>
      <c r="AI312" s="179">
        <f t="shared" si="174"/>
        <v>17.956</v>
      </c>
      <c r="AK312" s="218">
        <f t="shared" si="175"/>
        <v>7.633369649679584</v>
      </c>
      <c r="AM312" s="100"/>
      <c r="AN312" s="187">
        <f t="shared" si="176"/>
        <v>3482</v>
      </c>
      <c r="AO312" s="179">
        <f t="shared" si="177"/>
        <v>16.384</v>
      </c>
      <c r="AQ312" s="218">
        <f t="shared" si="178"/>
        <v>7.6989361998134473</v>
      </c>
      <c r="AS312" s="100"/>
      <c r="AT312" s="187">
        <f t="shared" si="179"/>
        <v>3477</v>
      </c>
      <c r="AU312" s="179">
        <f t="shared" si="180"/>
        <v>15.129</v>
      </c>
      <c r="AW312" s="218">
        <f t="shared" si="181"/>
        <v>7.7604670292134204</v>
      </c>
      <c r="AY312" s="100"/>
      <c r="AZ312" s="187">
        <f t="shared" si="182"/>
        <v>3472</v>
      </c>
      <c r="BA312" s="179">
        <f t="shared" si="183"/>
        <v>13.923999999999999</v>
      </c>
      <c r="BC312" s="218">
        <f t="shared" si="184"/>
        <v>7.818430272070656</v>
      </c>
      <c r="BE312" s="100"/>
      <c r="BF312" s="187">
        <f t="shared" si="185"/>
        <v>3468</v>
      </c>
      <c r="BG312" s="179">
        <f t="shared" si="186"/>
        <v>12.996</v>
      </c>
      <c r="BI312" s="218">
        <f t="shared" si="187"/>
        <v>7.8732170548627414</v>
      </c>
      <c r="BK312" s="100"/>
      <c r="BL312" s="187">
        <f t="shared" si="188"/>
        <v>3465</v>
      </c>
      <c r="BM312" s="179">
        <f t="shared" si="189"/>
        <v>12.321</v>
      </c>
    </row>
    <row r="313" spans="1:65" ht="15" customHeight="1">
      <c r="A313" s="21">
        <f t="shared" si="158"/>
        <v>2007</v>
      </c>
      <c r="B313" s="176">
        <f t="shared" si="158"/>
        <v>3341</v>
      </c>
      <c r="C313" s="191">
        <f t="shared" si="159"/>
        <v>7.8857053912430199</v>
      </c>
      <c r="D313" s="22">
        <v>14</v>
      </c>
      <c r="E313" s="347" t="s">
        <v>10</v>
      </c>
      <c r="F313" s="348"/>
      <c r="G313" s="349">
        <f>SUM(J300:J319)/D319</f>
        <v>3.0486065131557702</v>
      </c>
      <c r="H313" s="350"/>
      <c r="I313" s="179">
        <f t="shared" si="160"/>
        <v>3359</v>
      </c>
      <c r="J313" s="180">
        <f t="shared" si="161"/>
        <v>0.53876085004489671</v>
      </c>
      <c r="K313" s="179">
        <f t="shared" si="162"/>
        <v>0.32400000000000001</v>
      </c>
      <c r="M313" s="218">
        <f t="shared" si="163"/>
        <v>7.167809184316444</v>
      </c>
      <c r="P313" s="187">
        <f t="shared" si="164"/>
        <v>3409</v>
      </c>
      <c r="Q313" s="179">
        <f t="shared" si="165"/>
        <v>4.6239999999999997</v>
      </c>
      <c r="S313" s="218">
        <f t="shared" si="166"/>
        <v>7.4139702901904441</v>
      </c>
      <c r="V313" s="187">
        <f t="shared" si="167"/>
        <v>3383</v>
      </c>
      <c r="W313" s="179">
        <f t="shared" si="168"/>
        <v>1.764</v>
      </c>
      <c r="Y313" s="218">
        <f t="shared" si="169"/>
        <v>7.4949862339505335</v>
      </c>
      <c r="AB313" s="187">
        <f t="shared" si="170"/>
        <v>3377</v>
      </c>
      <c r="AC313" s="179">
        <f t="shared" si="171"/>
        <v>1.296</v>
      </c>
      <c r="AE313" s="218">
        <f t="shared" si="172"/>
        <v>7.569927655242652</v>
      </c>
      <c r="AH313" s="187">
        <f t="shared" si="173"/>
        <v>3373</v>
      </c>
      <c r="AI313" s="179">
        <f t="shared" si="174"/>
        <v>1.024</v>
      </c>
      <c r="AK313" s="218">
        <f t="shared" si="175"/>
        <v>7.6396422878580132</v>
      </c>
      <c r="AN313" s="187">
        <f t="shared" si="176"/>
        <v>3369</v>
      </c>
      <c r="AO313" s="179">
        <f t="shared" si="177"/>
        <v>0.78400000000000003</v>
      </c>
      <c r="AQ313" s="218">
        <f t="shared" si="178"/>
        <v>7.7048119229325938</v>
      </c>
      <c r="AT313" s="187">
        <f t="shared" si="179"/>
        <v>3366</v>
      </c>
      <c r="AU313" s="179">
        <f t="shared" si="180"/>
        <v>0.625</v>
      </c>
      <c r="AW313" s="218">
        <f t="shared" si="181"/>
        <v>7.765993079407675</v>
      </c>
      <c r="AZ313" s="187">
        <f t="shared" si="182"/>
        <v>3363</v>
      </c>
      <c r="BA313" s="179">
        <f t="shared" si="183"/>
        <v>0.48399999999999999</v>
      </c>
      <c r="BC313" s="218">
        <f t="shared" si="184"/>
        <v>7.8236459308349522</v>
      </c>
      <c r="BF313" s="187">
        <f t="shared" si="185"/>
        <v>3361</v>
      </c>
      <c r="BG313" s="179">
        <f t="shared" si="186"/>
        <v>0.4</v>
      </c>
      <c r="BI313" s="218">
        <f t="shared" si="187"/>
        <v>7.8781553365033243</v>
      </c>
      <c r="BL313" s="187">
        <f t="shared" si="188"/>
        <v>3359</v>
      </c>
      <c r="BM313" s="179">
        <f t="shared" si="189"/>
        <v>0.32400000000000001</v>
      </c>
    </row>
    <row r="314" spans="1:65" ht="15" customHeight="1">
      <c r="A314" s="21">
        <f t="shared" si="158"/>
        <v>2008</v>
      </c>
      <c r="B314" s="176">
        <f t="shared" si="158"/>
        <v>3285</v>
      </c>
      <c r="C314" s="191">
        <f t="shared" si="159"/>
        <v>7.9065472323680357</v>
      </c>
      <c r="D314" s="22">
        <v>15</v>
      </c>
      <c r="E314" s="347" t="s">
        <v>11</v>
      </c>
      <c r="F314" s="348"/>
      <c r="G314" s="349">
        <f>SUM(J310:J319)/10</f>
        <v>3.4431995782879228</v>
      </c>
      <c r="H314" s="350"/>
      <c r="I314" s="179">
        <f t="shared" si="160"/>
        <v>3249</v>
      </c>
      <c r="J314" s="180">
        <f t="shared" si="161"/>
        <v>1.095890410958904</v>
      </c>
      <c r="K314" s="179">
        <f t="shared" si="162"/>
        <v>1.296</v>
      </c>
      <c r="M314" s="218">
        <f t="shared" si="163"/>
        <v>7.2100796281707877</v>
      </c>
      <c r="N314" s="23"/>
      <c r="O314" s="57"/>
      <c r="P314" s="187">
        <f t="shared" si="164"/>
        <v>3143</v>
      </c>
      <c r="Q314" s="179">
        <f t="shared" si="165"/>
        <v>20.164000000000001</v>
      </c>
      <c r="S314" s="218">
        <f t="shared" si="166"/>
        <v>7.44716835960004</v>
      </c>
      <c r="T314" s="23"/>
      <c r="U314" s="57"/>
      <c r="V314" s="187">
        <f t="shared" si="167"/>
        <v>3248</v>
      </c>
      <c r="W314" s="179">
        <f t="shared" si="168"/>
        <v>1.369</v>
      </c>
      <c r="Y314" s="218">
        <f t="shared" si="169"/>
        <v>7.5256399750415355</v>
      </c>
      <c r="Z314" s="23"/>
      <c r="AA314" s="57"/>
      <c r="AB314" s="187">
        <f t="shared" si="170"/>
        <v>3249</v>
      </c>
      <c r="AC314" s="179">
        <f t="shared" si="171"/>
        <v>1.296</v>
      </c>
      <c r="AE314" s="218">
        <f t="shared" si="172"/>
        <v>7.5983993293239642</v>
      </c>
      <c r="AF314" s="23"/>
      <c r="AG314" s="57"/>
      <c r="AH314" s="187">
        <f t="shared" si="173"/>
        <v>3250</v>
      </c>
      <c r="AI314" s="179">
        <f t="shared" si="174"/>
        <v>1.2250000000000001</v>
      </c>
      <c r="AK314" s="218">
        <f t="shared" si="175"/>
        <v>7.6662219256627253</v>
      </c>
      <c r="AL314" s="23"/>
      <c r="AM314" s="57"/>
      <c r="AN314" s="187">
        <f t="shared" si="176"/>
        <v>3250</v>
      </c>
      <c r="AO314" s="179">
        <f t="shared" si="177"/>
        <v>1.2250000000000001</v>
      </c>
      <c r="AQ314" s="218">
        <f t="shared" si="178"/>
        <v>7.7297353313850508</v>
      </c>
      <c r="AR314" s="23"/>
      <c r="AS314" s="57"/>
      <c r="AT314" s="187">
        <f t="shared" si="179"/>
        <v>3250</v>
      </c>
      <c r="AU314" s="179">
        <f t="shared" si="180"/>
        <v>1.2250000000000001</v>
      </c>
      <c r="AW314" s="218">
        <f t="shared" si="181"/>
        <v>7.7894545660866727</v>
      </c>
      <c r="AX314" s="23"/>
      <c r="AY314" s="57"/>
      <c r="AZ314" s="187">
        <f t="shared" si="182"/>
        <v>3249</v>
      </c>
      <c r="BA314" s="179">
        <f t="shared" si="183"/>
        <v>1.296</v>
      </c>
      <c r="BC314" s="218">
        <f t="shared" si="184"/>
        <v>7.8458075026378049</v>
      </c>
      <c r="BD314" s="23"/>
      <c r="BE314" s="57"/>
      <c r="BF314" s="187">
        <f t="shared" si="185"/>
        <v>3249</v>
      </c>
      <c r="BG314" s="179">
        <f t="shared" si="186"/>
        <v>1.296</v>
      </c>
      <c r="BI314" s="218">
        <f t="shared" si="187"/>
        <v>7.8991534833430972</v>
      </c>
      <c r="BJ314" s="23"/>
      <c r="BK314" s="57"/>
      <c r="BL314" s="187">
        <f t="shared" si="188"/>
        <v>3249</v>
      </c>
      <c r="BM314" s="179">
        <f t="shared" si="189"/>
        <v>1.296</v>
      </c>
    </row>
    <row r="315" spans="1:65" ht="15" customHeight="1">
      <c r="A315" s="21">
        <f t="shared" si="158"/>
        <v>2009</v>
      </c>
      <c r="B315" s="176">
        <f t="shared" si="158"/>
        <v>3204</v>
      </c>
      <c r="C315" s="191">
        <f t="shared" si="159"/>
        <v>7.935945103353701</v>
      </c>
      <c r="D315" s="22">
        <v>16</v>
      </c>
      <c r="E315" s="73"/>
      <c r="F315" s="57"/>
      <c r="G315" s="27"/>
      <c r="H315" s="27"/>
      <c r="I315" s="179">
        <f t="shared" si="160"/>
        <v>3134</v>
      </c>
      <c r="J315" s="180">
        <f t="shared" si="161"/>
        <v>2.184769038701623</v>
      </c>
      <c r="K315" s="179">
        <f t="shared" si="162"/>
        <v>4.9000000000000004</v>
      </c>
      <c r="M315" s="218">
        <f t="shared" si="163"/>
        <v>7.2682230211595655</v>
      </c>
      <c r="N315" s="23"/>
      <c r="O315" s="57"/>
      <c r="P315" s="187">
        <f t="shared" si="164"/>
        <v>2821</v>
      </c>
      <c r="Q315" s="179">
        <f t="shared" si="165"/>
        <v>146.68899999999999</v>
      </c>
      <c r="S315" s="218">
        <f t="shared" si="166"/>
        <v>7.4933172488621453</v>
      </c>
      <c r="T315" s="23"/>
      <c r="U315" s="57"/>
      <c r="V315" s="187">
        <f t="shared" si="167"/>
        <v>3101</v>
      </c>
      <c r="W315" s="179">
        <f t="shared" si="168"/>
        <v>10.609</v>
      </c>
      <c r="Y315" s="218">
        <f t="shared" si="169"/>
        <v>7.568379267836522</v>
      </c>
      <c r="Z315" s="23"/>
      <c r="AA315" s="57"/>
      <c r="AB315" s="187">
        <f t="shared" si="170"/>
        <v>3112</v>
      </c>
      <c r="AC315" s="179">
        <f t="shared" si="171"/>
        <v>8.4640000000000004</v>
      </c>
      <c r="AE315" s="218">
        <f t="shared" si="172"/>
        <v>7.6381982442857792</v>
      </c>
      <c r="AF315" s="23"/>
      <c r="AG315" s="57"/>
      <c r="AH315" s="187">
        <f t="shared" si="173"/>
        <v>3119</v>
      </c>
      <c r="AI315" s="179">
        <f t="shared" si="174"/>
        <v>7.2249999999999996</v>
      </c>
      <c r="AK315" s="218">
        <f t="shared" si="175"/>
        <v>7.7034590478671747</v>
      </c>
      <c r="AL315" s="23"/>
      <c r="AM315" s="57"/>
      <c r="AN315" s="187">
        <f t="shared" si="176"/>
        <v>3123</v>
      </c>
      <c r="AO315" s="179">
        <f t="shared" si="177"/>
        <v>6.5609999999999999</v>
      </c>
      <c r="AQ315" s="218">
        <f t="shared" si="178"/>
        <v>7.7647205447714773</v>
      </c>
      <c r="AR315" s="23"/>
      <c r="AS315" s="57"/>
      <c r="AT315" s="187">
        <f t="shared" si="179"/>
        <v>3127</v>
      </c>
      <c r="AU315" s="179">
        <f t="shared" si="180"/>
        <v>5.9290000000000003</v>
      </c>
      <c r="AW315" s="218">
        <f t="shared" si="181"/>
        <v>7.8224447294893187</v>
      </c>
      <c r="AX315" s="23"/>
      <c r="AY315" s="57"/>
      <c r="AZ315" s="187">
        <f t="shared" si="182"/>
        <v>3130</v>
      </c>
      <c r="BA315" s="179">
        <f t="shared" si="183"/>
        <v>5.476</v>
      </c>
      <c r="BC315" s="218">
        <f t="shared" si="184"/>
        <v>7.877017895622398</v>
      </c>
      <c r="BD315" s="23"/>
      <c r="BE315" s="57"/>
      <c r="BF315" s="187">
        <f t="shared" si="185"/>
        <v>3132</v>
      </c>
      <c r="BG315" s="179">
        <f t="shared" si="186"/>
        <v>5.1840000000000002</v>
      </c>
      <c r="BI315" s="218">
        <f t="shared" si="187"/>
        <v>7.9287663216266955</v>
      </c>
      <c r="BJ315" s="23"/>
      <c r="BK315" s="57"/>
      <c r="BL315" s="187">
        <f t="shared" si="188"/>
        <v>3134</v>
      </c>
      <c r="BM315" s="179">
        <f t="shared" si="189"/>
        <v>4.9000000000000004</v>
      </c>
    </row>
    <row r="316" spans="1:65" ht="15" customHeight="1">
      <c r="A316" s="21">
        <f t="shared" ref="A316:B331" si="190">A271</f>
        <v>2010</v>
      </c>
      <c r="B316" s="176">
        <f t="shared" si="190"/>
        <v>3055</v>
      </c>
      <c r="C316" s="191">
        <f t="shared" si="159"/>
        <v>7.987864096085687</v>
      </c>
      <c r="D316" s="22">
        <v>17</v>
      </c>
      <c r="E316" s="73"/>
      <c r="F316" s="57"/>
      <c r="G316" s="27"/>
      <c r="H316" s="27"/>
      <c r="I316" s="179">
        <f t="shared" si="160"/>
        <v>3014</v>
      </c>
      <c r="J316" s="180">
        <f t="shared" si="161"/>
        <v>1.342062193126023</v>
      </c>
      <c r="K316" s="179">
        <f t="shared" si="162"/>
        <v>1.681</v>
      </c>
      <c r="M316" s="218">
        <f t="shared" si="163"/>
        <v>7.3670770598810122</v>
      </c>
      <c r="N316" s="23"/>
      <c r="O316" s="57"/>
      <c r="P316" s="187">
        <f t="shared" si="164"/>
        <v>2429</v>
      </c>
      <c r="Q316" s="179">
        <f t="shared" si="165"/>
        <v>391.87599999999998</v>
      </c>
      <c r="S316" s="218">
        <f t="shared" si="166"/>
        <v>7.5730172560525464</v>
      </c>
      <c r="T316" s="23"/>
      <c r="U316" s="57"/>
      <c r="V316" s="187">
        <f t="shared" si="167"/>
        <v>2943</v>
      </c>
      <c r="W316" s="179">
        <f t="shared" si="168"/>
        <v>12.544</v>
      </c>
      <c r="Y316" s="218">
        <f t="shared" si="169"/>
        <v>7.642524134232902</v>
      </c>
      <c r="Z316" s="23"/>
      <c r="AA316" s="57"/>
      <c r="AB316" s="187">
        <f t="shared" si="170"/>
        <v>2965</v>
      </c>
      <c r="AC316" s="179">
        <f t="shared" si="171"/>
        <v>8.1</v>
      </c>
      <c r="AE316" s="218">
        <f t="shared" si="172"/>
        <v>7.7075121946003406</v>
      </c>
      <c r="AF316" s="23"/>
      <c r="AG316" s="57"/>
      <c r="AH316" s="187">
        <f t="shared" si="173"/>
        <v>2979</v>
      </c>
      <c r="AI316" s="179">
        <f t="shared" si="174"/>
        <v>5.7759999999999998</v>
      </c>
      <c r="AK316" s="218">
        <f t="shared" si="175"/>
        <v>7.7685333009260331</v>
      </c>
      <c r="AL316" s="23"/>
      <c r="AM316" s="57"/>
      <c r="AN316" s="187">
        <f t="shared" si="176"/>
        <v>2990</v>
      </c>
      <c r="AO316" s="179">
        <f t="shared" si="177"/>
        <v>4.2249999999999996</v>
      </c>
      <c r="AQ316" s="218">
        <f t="shared" si="178"/>
        <v>7.8260440135189651</v>
      </c>
      <c r="AR316" s="23"/>
      <c r="AS316" s="57"/>
      <c r="AT316" s="187">
        <f t="shared" si="179"/>
        <v>2998</v>
      </c>
      <c r="AU316" s="179">
        <f t="shared" si="180"/>
        <v>3.2490000000000001</v>
      </c>
      <c r="AW316" s="218">
        <f t="shared" si="181"/>
        <v>7.8804263442923999</v>
      </c>
      <c r="AX316" s="23"/>
      <c r="AY316" s="57"/>
      <c r="AZ316" s="187">
        <f t="shared" si="182"/>
        <v>3004</v>
      </c>
      <c r="BA316" s="179">
        <f t="shared" si="183"/>
        <v>2.601</v>
      </c>
      <c r="BC316" s="218">
        <f t="shared" si="184"/>
        <v>7.9320031523613848</v>
      </c>
      <c r="BD316" s="23"/>
      <c r="BE316" s="57"/>
      <c r="BF316" s="187">
        <f t="shared" si="185"/>
        <v>3009</v>
      </c>
      <c r="BG316" s="179">
        <f t="shared" si="186"/>
        <v>2.1160000000000001</v>
      </c>
      <c r="BI316" s="218">
        <f t="shared" si="187"/>
        <v>7.9810497596659573</v>
      </c>
      <c r="BJ316" s="23"/>
      <c r="BK316" s="57"/>
      <c r="BL316" s="187">
        <f t="shared" si="188"/>
        <v>3014</v>
      </c>
      <c r="BM316" s="179">
        <f t="shared" si="189"/>
        <v>1.681</v>
      </c>
    </row>
    <row r="317" spans="1:65" ht="15" customHeight="1">
      <c r="A317" s="21">
        <f t="shared" si="190"/>
        <v>2011</v>
      </c>
      <c r="B317" s="176">
        <f t="shared" si="190"/>
        <v>2998</v>
      </c>
      <c r="C317" s="191">
        <f t="shared" si="159"/>
        <v>8.007034012193408</v>
      </c>
      <c r="D317" s="22">
        <v>18</v>
      </c>
      <c r="E317" s="73"/>
      <c r="F317" s="57"/>
      <c r="G317" s="27"/>
      <c r="H317" s="27"/>
      <c r="I317" s="179">
        <f t="shared" si="160"/>
        <v>2889</v>
      </c>
      <c r="J317" s="180">
        <f t="shared" si="161"/>
        <v>3.6357571714476316</v>
      </c>
      <c r="K317" s="179">
        <f t="shared" si="162"/>
        <v>11.881</v>
      </c>
      <c r="M317" s="218">
        <f t="shared" si="163"/>
        <v>7.4024515208182438</v>
      </c>
      <c r="N317" s="23"/>
      <c r="O317" s="57"/>
      <c r="P317" s="187">
        <f t="shared" si="164"/>
        <v>1952</v>
      </c>
      <c r="Q317" s="179">
        <f t="shared" si="165"/>
        <v>1094.116</v>
      </c>
      <c r="S317" s="218">
        <f t="shared" si="166"/>
        <v>7.6019019598751658</v>
      </c>
      <c r="T317" s="23"/>
      <c r="U317" s="57"/>
      <c r="V317" s="187">
        <f t="shared" si="167"/>
        <v>2771</v>
      </c>
      <c r="W317" s="179">
        <f t="shared" si="168"/>
        <v>51.529000000000003</v>
      </c>
      <c r="Y317" s="218">
        <f t="shared" si="169"/>
        <v>7.6694952510076941</v>
      </c>
      <c r="Z317" s="23"/>
      <c r="AA317" s="57"/>
      <c r="AB317" s="187">
        <f t="shared" si="170"/>
        <v>2807</v>
      </c>
      <c r="AC317" s="179">
        <f t="shared" si="171"/>
        <v>36.481000000000002</v>
      </c>
      <c r="AE317" s="218">
        <f t="shared" si="172"/>
        <v>7.7328075304220212</v>
      </c>
      <c r="AF317" s="23"/>
      <c r="AG317" s="57"/>
      <c r="AH317" s="187">
        <f t="shared" si="173"/>
        <v>2831</v>
      </c>
      <c r="AI317" s="179">
        <f t="shared" si="174"/>
        <v>27.888999999999999</v>
      </c>
      <c r="AK317" s="218">
        <f t="shared" si="175"/>
        <v>7.7923489241130373</v>
      </c>
      <c r="AL317" s="23"/>
      <c r="AM317" s="57"/>
      <c r="AN317" s="187">
        <f t="shared" si="176"/>
        <v>2849</v>
      </c>
      <c r="AO317" s="179">
        <f t="shared" si="177"/>
        <v>22.201000000000001</v>
      </c>
      <c r="AQ317" s="218">
        <f t="shared" si="178"/>
        <v>7.8485434824566793</v>
      </c>
      <c r="AR317" s="23"/>
      <c r="AS317" s="57"/>
      <c r="AT317" s="187">
        <f t="shared" si="179"/>
        <v>2862</v>
      </c>
      <c r="AU317" s="179">
        <f t="shared" si="180"/>
        <v>18.495999999999999</v>
      </c>
      <c r="AW317" s="218">
        <f t="shared" si="181"/>
        <v>7.9017475185201445</v>
      </c>
      <c r="AX317" s="23"/>
      <c r="AY317" s="57"/>
      <c r="AZ317" s="187">
        <f t="shared" si="182"/>
        <v>2873</v>
      </c>
      <c r="BA317" s="179">
        <f t="shared" si="183"/>
        <v>15.625</v>
      </c>
      <c r="BC317" s="218">
        <f t="shared" si="184"/>
        <v>7.952263308657046</v>
      </c>
      <c r="BD317" s="23"/>
      <c r="BE317" s="57"/>
      <c r="BF317" s="187">
        <f t="shared" si="185"/>
        <v>2881</v>
      </c>
      <c r="BG317" s="179">
        <f t="shared" si="186"/>
        <v>13.689</v>
      </c>
      <c r="BI317" s="218">
        <f t="shared" si="187"/>
        <v>8.0003494953246843</v>
      </c>
      <c r="BJ317" s="23"/>
      <c r="BK317" s="57"/>
      <c r="BL317" s="187">
        <f t="shared" si="188"/>
        <v>2889</v>
      </c>
      <c r="BM317" s="179">
        <f t="shared" si="189"/>
        <v>11.881</v>
      </c>
    </row>
    <row r="318" spans="1:65" ht="15" customHeight="1">
      <c r="A318" s="21">
        <f t="shared" si="190"/>
        <v>2012</v>
      </c>
      <c r="B318" s="176">
        <f t="shared" si="190"/>
        <v>2929</v>
      </c>
      <c r="C318" s="191">
        <f t="shared" si="159"/>
        <v>8.0297585204408222</v>
      </c>
      <c r="D318" s="22">
        <v>19</v>
      </c>
      <c r="E318" s="73"/>
      <c r="F318" s="57"/>
      <c r="G318" s="27"/>
      <c r="H318" s="27"/>
      <c r="I318" s="179">
        <f t="shared" si="160"/>
        <v>2760</v>
      </c>
      <c r="J318" s="180">
        <f t="shared" si="161"/>
        <v>5.7698873335609422</v>
      </c>
      <c r="K318" s="179">
        <f t="shared" si="162"/>
        <v>28.561</v>
      </c>
      <c r="M318" s="218">
        <f t="shared" si="163"/>
        <v>7.4436636831155907</v>
      </c>
      <c r="N318" s="23"/>
      <c r="O318" s="57"/>
      <c r="P318" s="187">
        <f t="shared" si="164"/>
        <v>1372</v>
      </c>
      <c r="Q318" s="179">
        <f t="shared" si="165"/>
        <v>2424.2489999999998</v>
      </c>
      <c r="S318" s="218">
        <f t="shared" si="166"/>
        <v>7.6357868613955846</v>
      </c>
      <c r="T318" s="23"/>
      <c r="U318" s="57"/>
      <c r="V318" s="187">
        <f t="shared" si="167"/>
        <v>2585</v>
      </c>
      <c r="W318" s="179">
        <f t="shared" si="168"/>
        <v>118.336</v>
      </c>
      <c r="Y318" s="218">
        <f t="shared" si="169"/>
        <v>7.7012001808574464</v>
      </c>
      <c r="Z318" s="23"/>
      <c r="AA318" s="57"/>
      <c r="AB318" s="187">
        <f t="shared" si="170"/>
        <v>2637</v>
      </c>
      <c r="AC318" s="179">
        <f t="shared" si="171"/>
        <v>85.263999999999996</v>
      </c>
      <c r="AE318" s="218">
        <f t="shared" si="172"/>
        <v>7.7625960485400691</v>
      </c>
      <c r="AF318" s="23"/>
      <c r="AG318" s="57"/>
      <c r="AH318" s="187">
        <f t="shared" si="173"/>
        <v>2673</v>
      </c>
      <c r="AI318" s="179">
        <f t="shared" si="174"/>
        <v>65.536000000000001</v>
      </c>
      <c r="AK318" s="218">
        <f t="shared" si="175"/>
        <v>7.8204395152621808</v>
      </c>
      <c r="AL318" s="23"/>
      <c r="AM318" s="57"/>
      <c r="AN318" s="187">
        <f t="shared" si="176"/>
        <v>2699</v>
      </c>
      <c r="AO318" s="179">
        <f t="shared" si="177"/>
        <v>52.9</v>
      </c>
      <c r="AQ318" s="218">
        <f t="shared" si="178"/>
        <v>7.875119281040293</v>
      </c>
      <c r="AR318" s="23"/>
      <c r="AS318" s="57"/>
      <c r="AT318" s="187">
        <f t="shared" si="179"/>
        <v>2719</v>
      </c>
      <c r="AU318" s="179">
        <f t="shared" si="180"/>
        <v>44.1</v>
      </c>
      <c r="AW318" s="218">
        <f t="shared" si="181"/>
        <v>7.9269635448629785</v>
      </c>
      <c r="AX318" s="23"/>
      <c r="AY318" s="57"/>
      <c r="AZ318" s="187">
        <f t="shared" si="182"/>
        <v>2735</v>
      </c>
      <c r="BA318" s="179">
        <f t="shared" si="183"/>
        <v>37.636000000000003</v>
      </c>
      <c r="BC318" s="218">
        <f t="shared" si="184"/>
        <v>7.9762519437456234</v>
      </c>
      <c r="BD318" s="23"/>
      <c r="BE318" s="57"/>
      <c r="BF318" s="187">
        <f t="shared" si="185"/>
        <v>2747</v>
      </c>
      <c r="BG318" s="179">
        <f t="shared" si="186"/>
        <v>33.124000000000002</v>
      </c>
      <c r="BI318" s="218">
        <f t="shared" si="187"/>
        <v>8.0232246847166699</v>
      </c>
      <c r="BJ318" s="23"/>
      <c r="BK318" s="57"/>
      <c r="BL318" s="187">
        <f t="shared" si="188"/>
        <v>2758</v>
      </c>
      <c r="BM318" s="179">
        <f t="shared" si="189"/>
        <v>29.241</v>
      </c>
    </row>
    <row r="319" spans="1:65" ht="15" customHeight="1" thickBot="1">
      <c r="A319" s="30">
        <f t="shared" si="190"/>
        <v>2013</v>
      </c>
      <c r="B319" s="184">
        <f t="shared" si="190"/>
        <v>2879</v>
      </c>
      <c r="C319" s="219">
        <f t="shared" si="159"/>
        <v>8.0459087422707789</v>
      </c>
      <c r="D319" s="31">
        <v>20</v>
      </c>
      <c r="E319" s="101"/>
      <c r="F319" s="102"/>
      <c r="G319" s="32"/>
      <c r="H319" s="32"/>
      <c r="I319" s="185">
        <f t="shared" si="160"/>
        <v>2624</v>
      </c>
      <c r="J319" s="186">
        <f t="shared" si="161"/>
        <v>8.8572420979506763</v>
      </c>
      <c r="K319" s="185">
        <f t="shared" si="162"/>
        <v>65.025000000000006</v>
      </c>
      <c r="M319" s="220">
        <f t="shared" si="163"/>
        <v>7.472500744737558</v>
      </c>
      <c r="N319" s="103"/>
      <c r="O319" s="102"/>
      <c r="P319" s="207">
        <f t="shared" si="164"/>
        <v>667</v>
      </c>
      <c r="Q319" s="185">
        <f t="shared" si="165"/>
        <v>4892.9440000000004</v>
      </c>
      <c r="S319" s="220">
        <f t="shared" si="166"/>
        <v>7.6596429545646822</v>
      </c>
      <c r="T319" s="103"/>
      <c r="U319" s="102"/>
      <c r="V319" s="207">
        <f t="shared" si="167"/>
        <v>2384</v>
      </c>
      <c r="W319" s="185">
        <f t="shared" si="168"/>
        <v>245.02500000000001</v>
      </c>
      <c r="Y319" s="220">
        <f t="shared" si="169"/>
        <v>7.7235624722779699</v>
      </c>
      <c r="Z319" s="103"/>
      <c r="AA319" s="102"/>
      <c r="AB319" s="207">
        <f t="shared" si="170"/>
        <v>2456</v>
      </c>
      <c r="AC319" s="185">
        <f t="shared" si="171"/>
        <v>178.929</v>
      </c>
      <c r="AE319" s="220">
        <f t="shared" si="172"/>
        <v>7.7836405962212529</v>
      </c>
      <c r="AF319" s="103"/>
      <c r="AG319" s="102"/>
      <c r="AH319" s="207">
        <f t="shared" si="173"/>
        <v>2505</v>
      </c>
      <c r="AI319" s="185">
        <f t="shared" si="174"/>
        <v>139.876</v>
      </c>
      <c r="AK319" s="220">
        <f t="shared" si="175"/>
        <v>7.8403129833201639</v>
      </c>
      <c r="AL319" s="103"/>
      <c r="AM319" s="102"/>
      <c r="AN319" s="207">
        <f t="shared" si="176"/>
        <v>2541</v>
      </c>
      <c r="AO319" s="185">
        <f t="shared" si="177"/>
        <v>114.244</v>
      </c>
      <c r="AQ319" s="220">
        <f t="shared" si="178"/>
        <v>7.8939451382359591</v>
      </c>
      <c r="AR319" s="103"/>
      <c r="AS319" s="102"/>
      <c r="AT319" s="207">
        <f t="shared" si="179"/>
        <v>2568</v>
      </c>
      <c r="AU319" s="185">
        <f t="shared" si="180"/>
        <v>96.721000000000004</v>
      </c>
      <c r="AW319" s="220">
        <f t="shared" si="181"/>
        <v>7.944846711001996</v>
      </c>
      <c r="AX319" s="103"/>
      <c r="AY319" s="102"/>
      <c r="AZ319" s="207">
        <f t="shared" si="182"/>
        <v>2590</v>
      </c>
      <c r="BA319" s="185">
        <f t="shared" si="183"/>
        <v>83.521000000000001</v>
      </c>
      <c r="BC319" s="220">
        <f t="shared" si="184"/>
        <v>7.993282328101591</v>
      </c>
      <c r="BD319" s="103"/>
      <c r="BE319" s="102"/>
      <c r="BF319" s="207">
        <f t="shared" si="185"/>
        <v>2608</v>
      </c>
      <c r="BG319" s="185">
        <f t="shared" si="186"/>
        <v>73.441000000000003</v>
      </c>
      <c r="BI319" s="220">
        <f t="shared" si="187"/>
        <v>8.0394799191004491</v>
      </c>
      <c r="BJ319" s="103"/>
      <c r="BK319" s="102"/>
      <c r="BL319" s="207">
        <f t="shared" si="188"/>
        <v>2622</v>
      </c>
      <c r="BM319" s="185">
        <f t="shared" si="189"/>
        <v>66.049000000000007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2483</v>
      </c>
      <c r="C320" s="221"/>
      <c r="D320" s="22">
        <v>21</v>
      </c>
      <c r="E320" s="73"/>
      <c r="F320" s="57"/>
      <c r="G320" s="27"/>
      <c r="H320" s="27"/>
      <c r="I320" s="179">
        <f t="shared" si="160"/>
        <v>2483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2336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2336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2183</v>
      </c>
      <c r="C322" s="221"/>
      <c r="D322" s="22">
        <v>23</v>
      </c>
      <c r="E322" s="200">
        <f>O302</f>
        <v>4638</v>
      </c>
      <c r="F322" s="203">
        <f>O310</f>
        <v>0.7236795109236217</v>
      </c>
      <c r="G322" s="364">
        <f>O311</f>
        <v>10524.992</v>
      </c>
      <c r="H322" s="365"/>
      <c r="I322" s="179">
        <f t="shared" si="160"/>
        <v>2183</v>
      </c>
      <c r="J322" s="187"/>
      <c r="K322" s="187"/>
      <c r="M322" s="200" t="str">
        <f>M276</f>
        <v>max(y) =</v>
      </c>
      <c r="N322" s="200">
        <f>N276</f>
        <v>4637</v>
      </c>
      <c r="S322" s="200" t="str">
        <f>S276</f>
        <v>max(y) =</v>
      </c>
      <c r="T322" s="200">
        <f>N322</f>
        <v>4637</v>
      </c>
      <c r="Y322" s="200" t="str">
        <f>Y276</f>
        <v>max(y) =</v>
      </c>
      <c r="Z322" s="200">
        <f>T322</f>
        <v>4637</v>
      </c>
      <c r="AE322" s="200" t="str">
        <f>AE276</f>
        <v>max(y) =</v>
      </c>
      <c r="AF322" s="200">
        <f>Z322</f>
        <v>4637</v>
      </c>
      <c r="AK322" s="200" t="str">
        <f>AK276</f>
        <v>max(y) =</v>
      </c>
      <c r="AL322" s="200">
        <f>AF322</f>
        <v>4637</v>
      </c>
      <c r="AQ322" s="200" t="str">
        <f>AQ276</f>
        <v>max(y) =</v>
      </c>
      <c r="AR322" s="200">
        <f>AL322</f>
        <v>4637</v>
      </c>
      <c r="AW322" s="200" t="str">
        <f>AW276</f>
        <v>max(y) =</v>
      </c>
      <c r="AX322" s="200">
        <f>AR322</f>
        <v>4637</v>
      </c>
      <c r="BC322" s="200" t="str">
        <f>BC276</f>
        <v>max(y) =</v>
      </c>
      <c r="BD322" s="200">
        <f>AX322</f>
        <v>4637</v>
      </c>
      <c r="BI322" s="200" t="str">
        <f>BI276</f>
        <v>max(y) =</v>
      </c>
      <c r="BJ322" s="200">
        <f>BD322</f>
        <v>4637</v>
      </c>
    </row>
    <row r="323" spans="1:62" ht="15" customHeight="1">
      <c r="A323" s="21">
        <f t="shared" si="190"/>
        <v>2017</v>
      </c>
      <c r="B323" s="176">
        <f t="shared" si="191"/>
        <v>2024</v>
      </c>
      <c r="C323" s="221"/>
      <c r="D323" s="22">
        <v>24</v>
      </c>
      <c r="E323" s="200">
        <f>U302</f>
        <v>5000</v>
      </c>
      <c r="F323" s="203">
        <f>U310</f>
        <v>0.89921797165114459</v>
      </c>
      <c r="G323" s="345">
        <f>U311</f>
        <v>818.83499999999992</v>
      </c>
      <c r="H323" s="346"/>
      <c r="I323" s="179">
        <f t="shared" si="160"/>
        <v>2024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1858</v>
      </c>
      <c r="C324" s="221"/>
      <c r="D324" s="22">
        <v>25</v>
      </c>
      <c r="E324" s="200">
        <f>AA302</f>
        <v>5140</v>
      </c>
      <c r="F324" s="203">
        <f>AA310</f>
        <v>0.91265819619149469</v>
      </c>
      <c r="G324" s="345">
        <f>AA311</f>
        <v>648.53800000000001</v>
      </c>
      <c r="H324" s="346"/>
      <c r="I324" s="179">
        <f t="shared" si="160"/>
        <v>1858</v>
      </c>
      <c r="J324" s="187"/>
      <c r="K324" s="187"/>
      <c r="M324" s="200" t="s">
        <v>60</v>
      </c>
      <c r="N324" s="214">
        <v>140</v>
      </c>
      <c r="S324" s="200" t="s">
        <v>60</v>
      </c>
      <c r="T324" s="214">
        <f>N324</f>
        <v>140</v>
      </c>
      <c r="Y324" s="200" t="s">
        <v>60</v>
      </c>
      <c r="Z324" s="214">
        <f>T324</f>
        <v>140</v>
      </c>
      <c r="AE324" s="200" t="s">
        <v>60</v>
      </c>
      <c r="AF324" s="214">
        <f>Z324</f>
        <v>140</v>
      </c>
      <c r="AK324" s="200" t="s">
        <v>60</v>
      </c>
      <c r="AL324" s="214">
        <f>AF324</f>
        <v>140</v>
      </c>
      <c r="AQ324" s="200" t="s">
        <v>60</v>
      </c>
      <c r="AR324" s="214">
        <f>AL324</f>
        <v>140</v>
      </c>
      <c r="AW324" s="200" t="s">
        <v>60</v>
      </c>
      <c r="AX324" s="214">
        <f>AR324</f>
        <v>140</v>
      </c>
      <c r="BC324" s="200" t="s">
        <v>60</v>
      </c>
      <c r="BD324" s="214">
        <f>AX324</f>
        <v>140</v>
      </c>
      <c r="BI324" s="200" t="s">
        <v>60</v>
      </c>
      <c r="BJ324" s="214">
        <f>BD324</f>
        <v>140</v>
      </c>
    </row>
    <row r="325" spans="1:62" ht="15" customHeight="1">
      <c r="A325" s="21">
        <f t="shared" si="190"/>
        <v>2019</v>
      </c>
      <c r="B325" s="176">
        <f t="shared" si="191"/>
        <v>1685</v>
      </c>
      <c r="C325" s="221"/>
      <c r="D325" s="22">
        <v>26</v>
      </c>
      <c r="E325" s="200">
        <f>AG302</f>
        <v>5280</v>
      </c>
      <c r="F325" s="203">
        <f>AG310</f>
        <v>0.92225639423874917</v>
      </c>
      <c r="G325" s="345">
        <f>AG311</f>
        <v>544.02700000000016</v>
      </c>
      <c r="H325" s="346"/>
      <c r="I325" s="179">
        <f t="shared" si="160"/>
        <v>1685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1505</v>
      </c>
      <c r="C326" s="221"/>
      <c r="D326" s="22">
        <v>27</v>
      </c>
      <c r="E326" s="200">
        <f>AM302</f>
        <v>5420</v>
      </c>
      <c r="F326" s="203">
        <f>AM310</f>
        <v>0.92961034945192078</v>
      </c>
      <c r="G326" s="345">
        <f>AM311</f>
        <v>471.97399999999993</v>
      </c>
      <c r="H326" s="346"/>
      <c r="I326" s="179">
        <f t="shared" si="160"/>
        <v>1505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1317</v>
      </c>
      <c r="C327" s="221"/>
      <c r="D327" s="22">
        <v>28</v>
      </c>
      <c r="E327" s="200">
        <f>AS302</f>
        <v>5560</v>
      </c>
      <c r="F327" s="203">
        <f>AS310</f>
        <v>0.93520535177619213</v>
      </c>
      <c r="G327" s="345">
        <f>AS311</f>
        <v>421.214</v>
      </c>
      <c r="H327" s="346"/>
      <c r="I327" s="179">
        <f t="shared" si="160"/>
        <v>1317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1122</v>
      </c>
      <c r="C328" s="221"/>
      <c r="D328" s="22">
        <v>29</v>
      </c>
      <c r="E328" s="200">
        <f>AY302</f>
        <v>5700</v>
      </c>
      <c r="F328" s="203">
        <f>AY310</f>
        <v>0.9398047298372566</v>
      </c>
      <c r="G328" s="345">
        <f>AY311</f>
        <v>381.97800000000007</v>
      </c>
      <c r="H328" s="346"/>
      <c r="I328" s="179">
        <f t="shared" si="160"/>
        <v>1122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918</v>
      </c>
      <c r="C329" s="221"/>
      <c r="D329" s="22">
        <v>30</v>
      </c>
      <c r="E329" s="200">
        <f>BE302</f>
        <v>5840</v>
      </c>
      <c r="F329" s="203">
        <f>BE310</f>
        <v>0.9435431941121013</v>
      </c>
      <c r="G329" s="345">
        <f>BE311</f>
        <v>351.57000000000005</v>
      </c>
      <c r="H329" s="346"/>
      <c r="I329" s="179">
        <f t="shared" si="160"/>
        <v>918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706</v>
      </c>
      <c r="C330" s="221"/>
      <c r="D330" s="22">
        <v>31</v>
      </c>
      <c r="E330" s="200">
        <f>BK302</f>
        <v>5980</v>
      </c>
      <c r="F330" s="203">
        <f>BK310</f>
        <v>0.94667747998288321</v>
      </c>
      <c r="G330" s="345">
        <f>BK311</f>
        <v>327.16600000000005</v>
      </c>
      <c r="H330" s="346"/>
      <c r="I330" s="179">
        <f t="shared" si="160"/>
        <v>706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484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484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254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254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14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14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-236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-236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-496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-496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-767</v>
      </c>
      <c r="C336" s="221"/>
      <c r="D336" s="22">
        <v>37</v>
      </c>
      <c r="E336" s="73"/>
      <c r="F336" s="57"/>
      <c r="G336" s="27"/>
      <c r="H336" s="27"/>
      <c r="I336" s="179">
        <f t="shared" si="160"/>
        <v>-767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-1050</v>
      </c>
      <c r="C337" s="221"/>
      <c r="D337" s="22">
        <v>38</v>
      </c>
      <c r="E337" s="73"/>
      <c r="F337" s="57"/>
      <c r="G337" s="27"/>
      <c r="H337" s="27"/>
      <c r="I337" s="179">
        <f t="shared" si="160"/>
        <v>-1050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-1345</v>
      </c>
      <c r="C338" s="221"/>
      <c r="D338" s="22">
        <v>39</v>
      </c>
      <c r="E338" s="73"/>
      <c r="F338" s="57"/>
      <c r="G338" s="27"/>
      <c r="H338" s="27"/>
      <c r="I338" s="179">
        <f t="shared" si="160"/>
        <v>-1345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-1651</v>
      </c>
      <c r="C339" s="221"/>
      <c r="D339" s="22">
        <v>40</v>
      </c>
      <c r="E339" s="73"/>
      <c r="F339" s="57"/>
      <c r="G339" s="27"/>
      <c r="H339" s="27"/>
      <c r="I339" s="179">
        <f t="shared" si="160"/>
        <v>-1651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-1971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-1971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-2304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-2304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98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38411</v>
      </c>
      <c r="C4" s="121">
        <f t="shared" ref="C4:C45" si="0">I75</f>
        <v>27461</v>
      </c>
      <c r="D4" s="122">
        <f t="shared" ref="D4:D45" si="1">I120</f>
        <v>26555</v>
      </c>
      <c r="E4" s="122">
        <f t="shared" ref="E4:E45" si="2">I165</f>
        <v>23774</v>
      </c>
      <c r="F4" s="123">
        <f t="shared" ref="F4:F45" si="3">I210</f>
        <v>28709</v>
      </c>
      <c r="G4" s="123">
        <f t="shared" ref="G4:G45" si="4">I255</f>
        <v>27485</v>
      </c>
      <c r="H4" s="123">
        <f t="shared" ref="H4:H45" si="5">I300</f>
        <v>28586</v>
      </c>
      <c r="I4" s="124">
        <f t="shared" ref="I4:I45" si="6">ROUND(SUMIF(C$46:H$46,"○",C4:H4),$G$1)</f>
        <v>27485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39875</v>
      </c>
      <c r="C5" s="121">
        <f t="shared" si="0"/>
        <v>27524</v>
      </c>
      <c r="D5" s="122">
        <f t="shared" si="1"/>
        <v>26675</v>
      </c>
      <c r="E5" s="122">
        <f t="shared" si="2"/>
        <v>23877</v>
      </c>
      <c r="F5" s="123">
        <f t="shared" si="3"/>
        <v>28314</v>
      </c>
      <c r="G5" s="123">
        <f t="shared" si="4"/>
        <v>27546</v>
      </c>
      <c r="H5" s="123">
        <f t="shared" si="5"/>
        <v>28572</v>
      </c>
      <c r="I5" s="124">
        <f t="shared" si="6"/>
        <v>27546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23690</v>
      </c>
      <c r="C6" s="121">
        <f t="shared" si="0"/>
        <v>27588</v>
      </c>
      <c r="D6" s="122">
        <f t="shared" si="1"/>
        <v>26795</v>
      </c>
      <c r="E6" s="122">
        <f t="shared" si="2"/>
        <v>23992</v>
      </c>
      <c r="F6" s="123">
        <f t="shared" si="3"/>
        <v>28086</v>
      </c>
      <c r="G6" s="123">
        <f t="shared" si="4"/>
        <v>27606</v>
      </c>
      <c r="H6" s="123">
        <f t="shared" si="5"/>
        <v>28557</v>
      </c>
      <c r="I6" s="124">
        <f t="shared" si="6"/>
        <v>27606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23233</v>
      </c>
      <c r="C7" s="121">
        <f t="shared" si="0"/>
        <v>27651</v>
      </c>
      <c r="D7" s="122">
        <f t="shared" si="1"/>
        <v>26915</v>
      </c>
      <c r="E7" s="122">
        <f t="shared" si="2"/>
        <v>24120</v>
      </c>
      <c r="F7" s="123">
        <f t="shared" si="3"/>
        <v>27926</v>
      </c>
      <c r="G7" s="123">
        <f t="shared" si="4"/>
        <v>27666</v>
      </c>
      <c r="H7" s="123">
        <f t="shared" si="5"/>
        <v>28543</v>
      </c>
      <c r="I7" s="124">
        <f t="shared" si="6"/>
        <v>27666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23385</v>
      </c>
      <c r="C8" s="121">
        <f t="shared" si="0"/>
        <v>27715</v>
      </c>
      <c r="D8" s="122">
        <f t="shared" si="1"/>
        <v>27036</v>
      </c>
      <c r="E8" s="122">
        <f t="shared" si="2"/>
        <v>24264</v>
      </c>
      <c r="F8" s="123">
        <f t="shared" si="3"/>
        <v>27804</v>
      </c>
      <c r="G8" s="123">
        <f t="shared" si="4"/>
        <v>27726</v>
      </c>
      <c r="H8" s="123">
        <f t="shared" si="5"/>
        <v>28529</v>
      </c>
      <c r="I8" s="124">
        <f t="shared" si="6"/>
        <v>27726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23272</v>
      </c>
      <c r="C9" s="121">
        <f t="shared" si="0"/>
        <v>27778</v>
      </c>
      <c r="D9" s="122">
        <f t="shared" si="1"/>
        <v>27158</v>
      </c>
      <c r="E9" s="122">
        <f t="shared" si="2"/>
        <v>24424</v>
      </c>
      <c r="F9" s="123">
        <f t="shared" si="3"/>
        <v>27704</v>
      </c>
      <c r="G9" s="123">
        <f t="shared" si="4"/>
        <v>27786</v>
      </c>
      <c r="H9" s="123">
        <f t="shared" si="5"/>
        <v>28514</v>
      </c>
      <c r="I9" s="124">
        <f t="shared" si="6"/>
        <v>27786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23264</v>
      </c>
      <c r="C10" s="121">
        <f t="shared" si="0"/>
        <v>27842</v>
      </c>
      <c r="D10" s="122">
        <f t="shared" si="1"/>
        <v>27280</v>
      </c>
      <c r="E10" s="122">
        <f t="shared" si="2"/>
        <v>24604</v>
      </c>
      <c r="F10" s="123">
        <f t="shared" si="3"/>
        <v>27620</v>
      </c>
      <c r="G10" s="123">
        <f t="shared" si="4"/>
        <v>27846</v>
      </c>
      <c r="H10" s="123">
        <f t="shared" si="5"/>
        <v>28500</v>
      </c>
      <c r="I10" s="124">
        <f t="shared" si="6"/>
        <v>27846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22958</v>
      </c>
      <c r="C11" s="121">
        <f t="shared" si="0"/>
        <v>27905</v>
      </c>
      <c r="D11" s="122">
        <f t="shared" si="1"/>
        <v>27403</v>
      </c>
      <c r="E11" s="122">
        <f t="shared" si="2"/>
        <v>24805</v>
      </c>
      <c r="F11" s="123">
        <f t="shared" si="3"/>
        <v>27547</v>
      </c>
      <c r="G11" s="123">
        <f t="shared" si="4"/>
        <v>27906</v>
      </c>
      <c r="H11" s="123">
        <f t="shared" si="5"/>
        <v>28486</v>
      </c>
      <c r="I11" s="124">
        <f t="shared" si="6"/>
        <v>27906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24150</v>
      </c>
      <c r="C12" s="121">
        <f t="shared" si="0"/>
        <v>27968</v>
      </c>
      <c r="D12" s="122">
        <f t="shared" si="1"/>
        <v>27526</v>
      </c>
      <c r="E12" s="122">
        <f t="shared" si="2"/>
        <v>25029</v>
      </c>
      <c r="F12" s="123">
        <f t="shared" si="3"/>
        <v>27484</v>
      </c>
      <c r="G12" s="123">
        <f t="shared" si="4"/>
        <v>27967</v>
      </c>
      <c r="H12" s="123">
        <f t="shared" si="5"/>
        <v>28471</v>
      </c>
      <c r="I12" s="124">
        <f t="shared" si="6"/>
        <v>27967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26355</v>
      </c>
      <c r="C13" s="121">
        <f t="shared" si="0"/>
        <v>28032</v>
      </c>
      <c r="D13" s="122">
        <f t="shared" si="1"/>
        <v>27650</v>
      </c>
      <c r="E13" s="122">
        <f t="shared" si="2"/>
        <v>25279</v>
      </c>
      <c r="F13" s="123">
        <f t="shared" si="3"/>
        <v>27427</v>
      </c>
      <c r="G13" s="123">
        <f t="shared" si="4"/>
        <v>28027</v>
      </c>
      <c r="H13" s="123">
        <f t="shared" si="5"/>
        <v>28457</v>
      </c>
      <c r="I13" s="124">
        <f t="shared" si="6"/>
        <v>28027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26892</v>
      </c>
      <c r="C14" s="121">
        <f t="shared" si="0"/>
        <v>28095</v>
      </c>
      <c r="D14" s="122">
        <f t="shared" si="1"/>
        <v>27774</v>
      </c>
      <c r="E14" s="122">
        <f t="shared" si="2"/>
        <v>25560</v>
      </c>
      <c r="F14" s="123">
        <f t="shared" si="3"/>
        <v>27376</v>
      </c>
      <c r="G14" s="123">
        <f t="shared" si="4"/>
        <v>28087</v>
      </c>
      <c r="H14" s="123">
        <f t="shared" si="5"/>
        <v>28443</v>
      </c>
      <c r="I14" s="124">
        <f t="shared" si="6"/>
        <v>28087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28066</v>
      </c>
      <c r="C15" s="121">
        <f t="shared" si="0"/>
        <v>28159</v>
      </c>
      <c r="D15" s="122">
        <f t="shared" si="1"/>
        <v>27899</v>
      </c>
      <c r="E15" s="122">
        <f t="shared" si="2"/>
        <v>25873</v>
      </c>
      <c r="F15" s="123">
        <f t="shared" si="3"/>
        <v>27329</v>
      </c>
      <c r="G15" s="123">
        <f t="shared" si="4"/>
        <v>28147</v>
      </c>
      <c r="H15" s="123">
        <f t="shared" si="5"/>
        <v>28428</v>
      </c>
      <c r="I15" s="124">
        <f t="shared" si="6"/>
        <v>28147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28143</v>
      </c>
      <c r="C16" s="121">
        <f t="shared" si="0"/>
        <v>28222</v>
      </c>
      <c r="D16" s="122">
        <f t="shared" si="1"/>
        <v>28025</v>
      </c>
      <c r="E16" s="122">
        <f t="shared" si="2"/>
        <v>26223</v>
      </c>
      <c r="F16" s="123">
        <f t="shared" si="3"/>
        <v>27287</v>
      </c>
      <c r="G16" s="123">
        <f t="shared" si="4"/>
        <v>28208</v>
      </c>
      <c r="H16" s="123">
        <f t="shared" si="5"/>
        <v>28414</v>
      </c>
      <c r="I16" s="124">
        <f t="shared" si="6"/>
        <v>28208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29081</v>
      </c>
      <c r="C17" s="121">
        <f t="shared" si="0"/>
        <v>28286</v>
      </c>
      <c r="D17" s="122">
        <f t="shared" si="1"/>
        <v>28151</v>
      </c>
      <c r="E17" s="122">
        <f t="shared" si="2"/>
        <v>26614</v>
      </c>
      <c r="F17" s="123">
        <f t="shared" si="3"/>
        <v>27247</v>
      </c>
      <c r="G17" s="123">
        <f t="shared" si="4"/>
        <v>28268</v>
      </c>
      <c r="H17" s="123">
        <f t="shared" si="5"/>
        <v>28399</v>
      </c>
      <c r="I17" s="124">
        <f t="shared" si="6"/>
        <v>28268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29371</v>
      </c>
      <c r="C18" s="121">
        <f t="shared" si="0"/>
        <v>28349</v>
      </c>
      <c r="D18" s="122">
        <f t="shared" si="1"/>
        <v>28277</v>
      </c>
      <c r="E18" s="122">
        <f t="shared" si="2"/>
        <v>27051</v>
      </c>
      <c r="F18" s="123">
        <f t="shared" si="3"/>
        <v>27211</v>
      </c>
      <c r="G18" s="123">
        <f t="shared" si="4"/>
        <v>28328</v>
      </c>
      <c r="H18" s="123">
        <f t="shared" si="5"/>
        <v>28385</v>
      </c>
      <c r="I18" s="124">
        <f t="shared" si="6"/>
        <v>28328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29484</v>
      </c>
      <c r="C19" s="121">
        <f t="shared" si="0"/>
        <v>28413</v>
      </c>
      <c r="D19" s="122">
        <f t="shared" si="1"/>
        <v>28405</v>
      </c>
      <c r="E19" s="122">
        <f t="shared" si="2"/>
        <v>27540</v>
      </c>
      <c r="F19" s="123">
        <f t="shared" si="3"/>
        <v>27177</v>
      </c>
      <c r="G19" s="123">
        <f t="shared" si="4"/>
        <v>28389</v>
      </c>
      <c r="H19" s="123">
        <f t="shared" si="5"/>
        <v>28371</v>
      </c>
      <c r="I19" s="124">
        <f t="shared" si="6"/>
        <v>28389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30150</v>
      </c>
      <c r="C20" s="121">
        <f t="shared" si="0"/>
        <v>28476</v>
      </c>
      <c r="D20" s="122">
        <f t="shared" si="1"/>
        <v>28532</v>
      </c>
      <c r="E20" s="122">
        <f t="shared" si="2"/>
        <v>28086</v>
      </c>
      <c r="F20" s="123">
        <f t="shared" si="3"/>
        <v>27144</v>
      </c>
      <c r="G20" s="123">
        <f t="shared" si="4"/>
        <v>28449</v>
      </c>
      <c r="H20" s="123">
        <f t="shared" si="5"/>
        <v>28356</v>
      </c>
      <c r="I20" s="124">
        <f t="shared" si="6"/>
        <v>28449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30252</v>
      </c>
      <c r="C21" s="121">
        <f t="shared" si="0"/>
        <v>28540</v>
      </c>
      <c r="D21" s="122">
        <f t="shared" si="1"/>
        <v>28661</v>
      </c>
      <c r="E21" s="122">
        <f t="shared" si="2"/>
        <v>28697</v>
      </c>
      <c r="F21" s="123">
        <f t="shared" si="3"/>
        <v>27114</v>
      </c>
      <c r="G21" s="123">
        <f t="shared" si="4"/>
        <v>28509</v>
      </c>
      <c r="H21" s="123">
        <f t="shared" si="5"/>
        <v>28342</v>
      </c>
      <c r="I21" s="124">
        <f t="shared" si="6"/>
        <v>28509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30381</v>
      </c>
      <c r="C22" s="121">
        <f t="shared" si="0"/>
        <v>28603</v>
      </c>
      <c r="D22" s="122">
        <f t="shared" si="1"/>
        <v>28790</v>
      </c>
      <c r="E22" s="122">
        <f t="shared" si="2"/>
        <v>29380</v>
      </c>
      <c r="F22" s="123">
        <f t="shared" si="3"/>
        <v>27086</v>
      </c>
      <c r="G22" s="123">
        <f t="shared" si="4"/>
        <v>28570</v>
      </c>
      <c r="H22" s="123">
        <f t="shared" si="5"/>
        <v>28327</v>
      </c>
      <c r="I22" s="124">
        <f t="shared" si="6"/>
        <v>28570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30861</v>
      </c>
      <c r="C23" s="130">
        <f t="shared" si="0"/>
        <v>28667</v>
      </c>
      <c r="D23" s="131">
        <f t="shared" si="1"/>
        <v>28919</v>
      </c>
      <c r="E23" s="131">
        <f t="shared" si="2"/>
        <v>30143</v>
      </c>
      <c r="F23" s="132">
        <f t="shared" si="3"/>
        <v>27059</v>
      </c>
      <c r="G23" s="132">
        <f t="shared" si="4"/>
        <v>28630</v>
      </c>
      <c r="H23" s="132">
        <f t="shared" si="5"/>
        <v>28313</v>
      </c>
      <c r="I23" s="133">
        <f t="shared" si="6"/>
        <v>28630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28730</v>
      </c>
      <c r="D24" s="140">
        <f t="shared" si="1"/>
        <v>29049</v>
      </c>
      <c r="E24" s="139">
        <f t="shared" si="2"/>
        <v>30996</v>
      </c>
      <c r="F24" s="139">
        <f t="shared" si="3"/>
        <v>27033</v>
      </c>
      <c r="G24" s="139">
        <f t="shared" si="4"/>
        <v>28690</v>
      </c>
      <c r="H24" s="139">
        <f t="shared" si="5"/>
        <v>28299</v>
      </c>
      <c r="I24" s="251">
        <f t="shared" si="6"/>
        <v>28690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28794</v>
      </c>
      <c r="D25" s="255">
        <f t="shared" si="1"/>
        <v>29180</v>
      </c>
      <c r="E25" s="254">
        <f t="shared" si="2"/>
        <v>31949</v>
      </c>
      <c r="F25" s="254">
        <f t="shared" si="3"/>
        <v>27009</v>
      </c>
      <c r="G25" s="254">
        <f t="shared" si="4"/>
        <v>28751</v>
      </c>
      <c r="H25" s="254">
        <f t="shared" si="5"/>
        <v>28284</v>
      </c>
      <c r="I25" s="256">
        <f t="shared" si="6"/>
        <v>28751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28857</v>
      </c>
      <c r="D26" s="255">
        <f t="shared" si="1"/>
        <v>29311</v>
      </c>
      <c r="E26" s="254">
        <f t="shared" si="2"/>
        <v>33014</v>
      </c>
      <c r="F26" s="254">
        <f t="shared" si="3"/>
        <v>26985</v>
      </c>
      <c r="G26" s="254">
        <f t="shared" si="4"/>
        <v>28811</v>
      </c>
      <c r="H26" s="254">
        <f t="shared" si="5"/>
        <v>28270</v>
      </c>
      <c r="I26" s="256">
        <f t="shared" si="6"/>
        <v>28811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28921</v>
      </c>
      <c r="D27" s="255">
        <f t="shared" si="1"/>
        <v>29443</v>
      </c>
      <c r="E27" s="254">
        <f t="shared" si="2"/>
        <v>34205</v>
      </c>
      <c r="F27" s="254">
        <f t="shared" si="3"/>
        <v>26963</v>
      </c>
      <c r="G27" s="254">
        <f t="shared" si="4"/>
        <v>28872</v>
      </c>
      <c r="H27" s="254">
        <f t="shared" si="5"/>
        <v>28255</v>
      </c>
      <c r="I27" s="256">
        <f t="shared" si="6"/>
        <v>28872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28984</v>
      </c>
      <c r="D28" s="255">
        <f t="shared" si="1"/>
        <v>29576</v>
      </c>
      <c r="E28" s="254">
        <f t="shared" si="2"/>
        <v>35536</v>
      </c>
      <c r="F28" s="254">
        <f t="shared" si="3"/>
        <v>26942</v>
      </c>
      <c r="G28" s="254">
        <f t="shared" si="4"/>
        <v>28932</v>
      </c>
      <c r="H28" s="254">
        <f t="shared" si="5"/>
        <v>28241</v>
      </c>
      <c r="I28" s="256">
        <f t="shared" si="6"/>
        <v>28932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29047</v>
      </c>
      <c r="D29" s="140">
        <f t="shared" si="1"/>
        <v>29709</v>
      </c>
      <c r="E29" s="139">
        <f t="shared" si="2"/>
        <v>37024</v>
      </c>
      <c r="F29" s="139">
        <f t="shared" si="3"/>
        <v>26921</v>
      </c>
      <c r="G29" s="139">
        <f t="shared" si="4"/>
        <v>28992</v>
      </c>
      <c r="H29" s="139">
        <f t="shared" si="5"/>
        <v>28226</v>
      </c>
      <c r="I29" s="251">
        <f t="shared" si="6"/>
        <v>28992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29111</v>
      </c>
      <c r="D30" s="255">
        <f t="shared" si="1"/>
        <v>29842</v>
      </c>
      <c r="E30" s="254">
        <f t="shared" si="2"/>
        <v>38687</v>
      </c>
      <c r="F30" s="254">
        <f t="shared" si="3"/>
        <v>26902</v>
      </c>
      <c r="G30" s="254">
        <f t="shared" si="4"/>
        <v>29053</v>
      </c>
      <c r="H30" s="254">
        <f t="shared" si="5"/>
        <v>28212</v>
      </c>
      <c r="I30" s="256">
        <f t="shared" si="6"/>
        <v>29053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29174</v>
      </c>
      <c r="D31" s="255">
        <f t="shared" si="1"/>
        <v>29977</v>
      </c>
      <c r="E31" s="254">
        <f t="shared" si="2"/>
        <v>40546</v>
      </c>
      <c r="F31" s="254">
        <f t="shared" si="3"/>
        <v>26883</v>
      </c>
      <c r="G31" s="254">
        <f t="shared" si="4"/>
        <v>29113</v>
      </c>
      <c r="H31" s="254">
        <f t="shared" si="5"/>
        <v>28197</v>
      </c>
      <c r="I31" s="256">
        <f t="shared" si="6"/>
        <v>29113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29238</v>
      </c>
      <c r="D32" s="255">
        <f t="shared" si="1"/>
        <v>30111</v>
      </c>
      <c r="E32" s="254">
        <f t="shared" si="2"/>
        <v>42624</v>
      </c>
      <c r="F32" s="254">
        <f t="shared" si="3"/>
        <v>26865</v>
      </c>
      <c r="G32" s="254">
        <f t="shared" si="4"/>
        <v>29174</v>
      </c>
      <c r="H32" s="254">
        <f t="shared" si="5"/>
        <v>28183</v>
      </c>
      <c r="I32" s="256">
        <f t="shared" si="6"/>
        <v>29174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29301</v>
      </c>
      <c r="D33" s="255">
        <f t="shared" si="1"/>
        <v>30247</v>
      </c>
      <c r="E33" s="254">
        <f t="shared" si="2"/>
        <v>44947</v>
      </c>
      <c r="F33" s="254">
        <f t="shared" si="3"/>
        <v>26847</v>
      </c>
      <c r="G33" s="254">
        <f t="shared" si="4"/>
        <v>29234</v>
      </c>
      <c r="H33" s="254">
        <f t="shared" si="5"/>
        <v>28168</v>
      </c>
      <c r="I33" s="256">
        <f t="shared" si="6"/>
        <v>29234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29365</v>
      </c>
      <c r="D34" s="140">
        <f t="shared" si="1"/>
        <v>30383</v>
      </c>
      <c r="E34" s="139">
        <f t="shared" si="2"/>
        <v>47543</v>
      </c>
      <c r="F34" s="139">
        <f t="shared" si="3"/>
        <v>26830</v>
      </c>
      <c r="G34" s="139">
        <f t="shared" si="4"/>
        <v>29295</v>
      </c>
      <c r="H34" s="139">
        <f t="shared" si="5"/>
        <v>28154</v>
      </c>
      <c r="I34" s="251">
        <f t="shared" si="6"/>
        <v>29295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29428</v>
      </c>
      <c r="D35" s="255">
        <f t="shared" si="1"/>
        <v>30520</v>
      </c>
      <c r="E35" s="254">
        <f t="shared" si="2"/>
        <v>50444</v>
      </c>
      <c r="F35" s="254">
        <f t="shared" si="3"/>
        <v>26814</v>
      </c>
      <c r="G35" s="254">
        <f t="shared" si="4"/>
        <v>29355</v>
      </c>
      <c r="H35" s="254">
        <f t="shared" si="5"/>
        <v>28139</v>
      </c>
      <c r="I35" s="256">
        <f t="shared" si="6"/>
        <v>29355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29492</v>
      </c>
      <c r="D36" s="255">
        <f t="shared" si="1"/>
        <v>30657</v>
      </c>
      <c r="E36" s="254">
        <f t="shared" si="2"/>
        <v>53687</v>
      </c>
      <c r="F36" s="254">
        <f t="shared" si="3"/>
        <v>26798</v>
      </c>
      <c r="G36" s="254">
        <f t="shared" si="4"/>
        <v>29416</v>
      </c>
      <c r="H36" s="254">
        <f t="shared" si="5"/>
        <v>28125</v>
      </c>
      <c r="I36" s="256">
        <f t="shared" si="6"/>
        <v>29416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29555</v>
      </c>
      <c r="D37" s="255">
        <f t="shared" si="1"/>
        <v>30795</v>
      </c>
      <c r="E37" s="254">
        <f t="shared" si="2"/>
        <v>57313</v>
      </c>
      <c r="F37" s="254">
        <f t="shared" si="3"/>
        <v>26782</v>
      </c>
      <c r="G37" s="254">
        <f t="shared" si="4"/>
        <v>29476</v>
      </c>
      <c r="H37" s="254">
        <f t="shared" si="5"/>
        <v>28110</v>
      </c>
      <c r="I37" s="256">
        <f t="shared" si="6"/>
        <v>29476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29619</v>
      </c>
      <c r="D38" s="255">
        <f t="shared" si="1"/>
        <v>30933</v>
      </c>
      <c r="E38" s="254">
        <f t="shared" si="2"/>
        <v>61365</v>
      </c>
      <c r="F38" s="254">
        <f t="shared" si="3"/>
        <v>26767</v>
      </c>
      <c r="G38" s="254">
        <f t="shared" si="4"/>
        <v>29537</v>
      </c>
      <c r="H38" s="254">
        <f t="shared" si="5"/>
        <v>28096</v>
      </c>
      <c r="I38" s="256">
        <f t="shared" si="6"/>
        <v>29537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29682</v>
      </c>
      <c r="D39" s="140">
        <f t="shared" si="1"/>
        <v>31073</v>
      </c>
      <c r="E39" s="139">
        <f t="shared" si="2"/>
        <v>65894</v>
      </c>
      <c r="F39" s="139">
        <f t="shared" si="3"/>
        <v>26753</v>
      </c>
      <c r="G39" s="139">
        <f t="shared" si="4"/>
        <v>29597</v>
      </c>
      <c r="H39" s="139">
        <f t="shared" si="5"/>
        <v>28081</v>
      </c>
      <c r="I39" s="251">
        <f t="shared" si="6"/>
        <v>29597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29746</v>
      </c>
      <c r="D40" s="255">
        <f t="shared" si="1"/>
        <v>31212</v>
      </c>
      <c r="E40" s="254">
        <f t="shared" si="2"/>
        <v>70956</v>
      </c>
      <c r="F40" s="254">
        <f t="shared" si="3"/>
        <v>26738</v>
      </c>
      <c r="G40" s="254">
        <f t="shared" si="4"/>
        <v>29657</v>
      </c>
      <c r="H40" s="254">
        <f t="shared" si="5"/>
        <v>28067</v>
      </c>
      <c r="I40" s="256">
        <f t="shared" si="6"/>
        <v>29657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29809</v>
      </c>
      <c r="D41" s="255">
        <f t="shared" si="1"/>
        <v>31353</v>
      </c>
      <c r="E41" s="254">
        <f t="shared" si="2"/>
        <v>76615</v>
      </c>
      <c r="F41" s="254">
        <f t="shared" si="3"/>
        <v>26725</v>
      </c>
      <c r="G41" s="254">
        <f t="shared" si="4"/>
        <v>29718</v>
      </c>
      <c r="H41" s="254">
        <f t="shared" si="5"/>
        <v>28052</v>
      </c>
      <c r="I41" s="256">
        <f t="shared" si="6"/>
        <v>29718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29873</v>
      </c>
      <c r="D42" s="255">
        <f t="shared" si="1"/>
        <v>31494</v>
      </c>
      <c r="E42" s="254">
        <f t="shared" si="2"/>
        <v>82939</v>
      </c>
      <c r="F42" s="254">
        <f t="shared" si="3"/>
        <v>26711</v>
      </c>
      <c r="G42" s="254">
        <f t="shared" si="4"/>
        <v>29778</v>
      </c>
      <c r="H42" s="254">
        <f t="shared" si="5"/>
        <v>28038</v>
      </c>
      <c r="I42" s="256">
        <f t="shared" si="6"/>
        <v>29778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29936</v>
      </c>
      <c r="D43" s="255">
        <f t="shared" si="1"/>
        <v>31636</v>
      </c>
      <c r="E43" s="254">
        <f t="shared" si="2"/>
        <v>90009</v>
      </c>
      <c r="F43" s="254">
        <f t="shared" si="3"/>
        <v>26698</v>
      </c>
      <c r="G43" s="254">
        <f t="shared" si="4"/>
        <v>29839</v>
      </c>
      <c r="H43" s="254">
        <f t="shared" si="5"/>
        <v>28023</v>
      </c>
      <c r="I43" s="256">
        <f t="shared" si="6"/>
        <v>29839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29999</v>
      </c>
      <c r="D44" s="140">
        <f t="shared" si="1"/>
        <v>31778</v>
      </c>
      <c r="E44" s="139">
        <f t="shared" si="2"/>
        <v>97911</v>
      </c>
      <c r="F44" s="139">
        <f t="shared" si="3"/>
        <v>26686</v>
      </c>
      <c r="G44" s="261">
        <f t="shared" si="4"/>
        <v>29899</v>
      </c>
      <c r="H44" s="261">
        <f t="shared" si="5"/>
        <v>28008</v>
      </c>
      <c r="I44" s="251">
        <f t="shared" si="6"/>
        <v>29899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30063</v>
      </c>
      <c r="D45" s="140">
        <f t="shared" si="1"/>
        <v>31921</v>
      </c>
      <c r="E45" s="139">
        <f t="shared" si="2"/>
        <v>106743</v>
      </c>
      <c r="F45" s="139">
        <f t="shared" si="3"/>
        <v>26673</v>
      </c>
      <c r="G45" s="261">
        <f t="shared" si="4"/>
        <v>29960</v>
      </c>
      <c r="H45" s="261">
        <f t="shared" si="5"/>
        <v>27994</v>
      </c>
      <c r="I45" s="251">
        <f t="shared" si="6"/>
        <v>29960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/>
      <c r="F46" s="152"/>
      <c r="G46" s="152" t="s">
        <v>79</v>
      </c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6.2309570708718219E-3</v>
      </c>
      <c r="D47" s="232">
        <f>G129</f>
        <v>7.4148910392831833E-3</v>
      </c>
      <c r="E47" s="232">
        <f>G175</f>
        <v>4.6046623460146145E-2</v>
      </c>
      <c r="F47" s="232">
        <f>H219</f>
        <v>5.8461092342646515E-2</v>
      </c>
      <c r="G47" s="245">
        <f>G265</f>
        <v>6.3075447799873854E-3</v>
      </c>
      <c r="H47" s="245">
        <f>G310</f>
        <v>6.2557349909884872E-3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427029.9</v>
      </c>
      <c r="D48" s="246">
        <f>G130</f>
        <v>430891.92800000013</v>
      </c>
      <c r="E48" s="246">
        <f>G176</f>
        <v>514006.06099999999</v>
      </c>
      <c r="F48" s="241">
        <f>H220</f>
        <v>419660.0469999999</v>
      </c>
      <c r="G48" s="246">
        <f>G266</f>
        <v>427006.42599999998</v>
      </c>
      <c r="H48" s="246">
        <f>G311</f>
        <v>434039.37899999996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17993.788999999997</v>
      </c>
      <c r="D49" s="233">
        <f>G131</f>
        <v>15497.564</v>
      </c>
      <c r="E49" s="247">
        <f>G177</f>
        <v>33713.143999999993</v>
      </c>
      <c r="F49" s="248">
        <f>H221</f>
        <v>59056.875</v>
      </c>
      <c r="G49" s="247">
        <f>G267</f>
        <v>18575.185999999998</v>
      </c>
      <c r="H49" s="260">
        <f>G312</f>
        <v>22863.931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11.766700391339189</v>
      </c>
      <c r="D50" s="259">
        <f>G132</f>
        <v>10.889204665114736</v>
      </c>
      <c r="E50" s="259">
        <f>G178</f>
        <v>8.686393604546792</v>
      </c>
      <c r="F50" s="249">
        <f>H222</f>
        <v>12.999773124976164</v>
      </c>
      <c r="G50" s="259">
        <f>G268</f>
        <v>11.797491606950738</v>
      </c>
      <c r="H50" s="259">
        <f>G313</f>
        <v>12.95393742269629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3.910437267727032</v>
      </c>
      <c r="D51" s="234">
        <f>G133</f>
        <v>3.7031652675390525</v>
      </c>
      <c r="E51" s="234">
        <f>G179</f>
        <v>6.0172038349596688</v>
      </c>
      <c r="F51" s="249">
        <f>H223</f>
        <v>7.2461020467357358</v>
      </c>
      <c r="G51" s="249">
        <f>G269</f>
        <v>3.9617454758124433</v>
      </c>
      <c r="H51" s="234">
        <f>G314</f>
        <v>4.477848683558781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6.2309570708718219E-3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38411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27461</v>
      </c>
      <c r="J75" s="180">
        <f t="shared" ref="J75:J94" si="10">ABS(B75-I75)/B75*100</f>
        <v>28.507458800864338</v>
      </c>
      <c r="K75" s="179">
        <f t="shared" ref="K75:K94" si="11">(B75-I75)^2/1000</f>
        <v>119902.5</v>
      </c>
    </row>
    <row r="76" spans="1:40" ht="15" customHeight="1">
      <c r="A76" s="21">
        <f t="shared" ref="A76:A116" si="12">A75+1</f>
        <v>1995</v>
      </c>
      <c r="B76" s="176">
        <f t="shared" si="8"/>
        <v>39875</v>
      </c>
      <c r="C76" s="22">
        <v>2</v>
      </c>
      <c r="D76" s="23" t="s">
        <v>18</v>
      </c>
      <c r="E76" s="28">
        <f>INDEX(LINEST(B75:B94,C75:C94),1)</f>
        <v>63.467669172932318</v>
      </c>
      <c r="G76" s="29"/>
      <c r="H76" s="26"/>
      <c r="I76" s="179">
        <f t="shared" si="9"/>
        <v>27524</v>
      </c>
      <c r="J76" s="180">
        <f t="shared" si="10"/>
        <v>30.974294670846398</v>
      </c>
      <c r="K76" s="179">
        <f t="shared" si="11"/>
        <v>152547.201</v>
      </c>
    </row>
    <row r="77" spans="1:40" ht="15" customHeight="1">
      <c r="A77" s="21">
        <f t="shared" si="12"/>
        <v>1996</v>
      </c>
      <c r="B77" s="176">
        <f t="shared" si="8"/>
        <v>23690</v>
      </c>
      <c r="C77" s="22">
        <v>3</v>
      </c>
      <c r="D77" s="23" t="s">
        <v>19</v>
      </c>
      <c r="E77" s="28">
        <f>INDEX(LINEST(B75:B94,C75:C94),2)</f>
        <v>27397.28947368421</v>
      </c>
      <c r="G77" s="29"/>
      <c r="H77" s="26"/>
      <c r="I77" s="179">
        <f t="shared" si="9"/>
        <v>27588</v>
      </c>
      <c r="J77" s="180">
        <f t="shared" si="10"/>
        <v>16.454200084423807</v>
      </c>
      <c r="K77" s="179">
        <f t="shared" si="11"/>
        <v>15194.404</v>
      </c>
    </row>
    <row r="78" spans="1:40" ht="15" customHeight="1">
      <c r="A78" s="21">
        <f t="shared" si="12"/>
        <v>1997</v>
      </c>
      <c r="B78" s="176">
        <f t="shared" si="8"/>
        <v>23233</v>
      </c>
      <c r="C78" s="22">
        <v>4</v>
      </c>
      <c r="G78" s="29"/>
      <c r="H78" s="26"/>
      <c r="I78" s="179">
        <f t="shared" si="9"/>
        <v>27651</v>
      </c>
      <c r="J78" s="180">
        <f t="shared" si="10"/>
        <v>19.016054749709465</v>
      </c>
      <c r="K78" s="179">
        <f t="shared" si="11"/>
        <v>19518.723999999998</v>
      </c>
    </row>
    <row r="79" spans="1:40" ht="15" customHeight="1">
      <c r="A79" s="21">
        <f t="shared" si="12"/>
        <v>1998</v>
      </c>
      <c r="B79" s="176">
        <f t="shared" si="8"/>
        <v>23385</v>
      </c>
      <c r="C79" s="22">
        <v>5</v>
      </c>
      <c r="D79" s="347" t="s">
        <v>7</v>
      </c>
      <c r="E79" s="348"/>
      <c r="F79" s="181">
        <f>I74</f>
        <v>6.2309570708718219E-3</v>
      </c>
      <c r="G79" s="29"/>
      <c r="H79" s="26"/>
      <c r="I79" s="179">
        <f t="shared" si="9"/>
        <v>27715</v>
      </c>
      <c r="J79" s="180">
        <f t="shared" si="10"/>
        <v>18.516142826598248</v>
      </c>
      <c r="K79" s="179">
        <f t="shared" si="11"/>
        <v>18748.900000000001</v>
      </c>
    </row>
    <row r="80" spans="1:40" ht="15" customHeight="1">
      <c r="A80" s="21">
        <f t="shared" si="12"/>
        <v>1999</v>
      </c>
      <c r="B80" s="176">
        <f t="shared" si="8"/>
        <v>23272</v>
      </c>
      <c r="C80" s="22">
        <v>6</v>
      </c>
      <c r="D80" s="347" t="s">
        <v>8</v>
      </c>
      <c r="E80" s="348"/>
      <c r="F80" s="182">
        <f>SUM(K75:K94)</f>
        <v>427029.9</v>
      </c>
      <c r="G80" s="29"/>
      <c r="H80" s="26"/>
      <c r="I80" s="179">
        <f t="shared" si="9"/>
        <v>27778</v>
      </c>
      <c r="J80" s="180">
        <f t="shared" si="10"/>
        <v>19.362323822619455</v>
      </c>
      <c r="K80" s="179">
        <f t="shared" si="11"/>
        <v>20304.036</v>
      </c>
    </row>
    <row r="81" spans="1:11" ht="15" customHeight="1">
      <c r="A81" s="21">
        <f t="shared" si="12"/>
        <v>2000</v>
      </c>
      <c r="B81" s="176">
        <f t="shared" si="8"/>
        <v>23264</v>
      </c>
      <c r="C81" s="22">
        <v>7</v>
      </c>
      <c r="D81" s="347" t="s">
        <v>9</v>
      </c>
      <c r="E81" s="348"/>
      <c r="F81" s="182">
        <f>SUM(K85:K94)</f>
        <v>17993.788999999997</v>
      </c>
      <c r="G81" s="29"/>
      <c r="H81" s="26"/>
      <c r="I81" s="179">
        <f t="shared" si="9"/>
        <v>27842</v>
      </c>
      <c r="J81" s="180">
        <f t="shared" si="10"/>
        <v>19.678473177441543</v>
      </c>
      <c r="K81" s="179">
        <f t="shared" si="11"/>
        <v>20958.083999999999</v>
      </c>
    </row>
    <row r="82" spans="1:11" ht="15" customHeight="1">
      <c r="A82" s="21">
        <f t="shared" si="12"/>
        <v>2001</v>
      </c>
      <c r="B82" s="176">
        <f t="shared" si="8"/>
        <v>22958</v>
      </c>
      <c r="C82" s="22">
        <v>8</v>
      </c>
      <c r="D82" s="347" t="s">
        <v>10</v>
      </c>
      <c r="E82" s="348"/>
      <c r="F82" s="183">
        <f>SUM(J75:J94)/C94</f>
        <v>11.766700391339189</v>
      </c>
      <c r="G82" s="23"/>
      <c r="H82" s="27"/>
      <c r="I82" s="179">
        <f t="shared" si="9"/>
        <v>27905</v>
      </c>
      <c r="J82" s="180">
        <f t="shared" si="10"/>
        <v>21.548044254726019</v>
      </c>
      <c r="K82" s="179">
        <f t="shared" si="11"/>
        <v>24472.809000000001</v>
      </c>
    </row>
    <row r="83" spans="1:11" ht="15" customHeight="1">
      <c r="A83" s="21">
        <f t="shared" si="12"/>
        <v>2002</v>
      </c>
      <c r="B83" s="176">
        <f t="shared" si="8"/>
        <v>24150</v>
      </c>
      <c r="C83" s="22">
        <v>9</v>
      </c>
      <c r="D83" s="347" t="s">
        <v>11</v>
      </c>
      <c r="E83" s="348"/>
      <c r="F83" s="183">
        <f>SUM(J85:J94)/10</f>
        <v>3.910437267727032</v>
      </c>
      <c r="G83" s="23"/>
      <c r="H83" s="27"/>
      <c r="I83" s="179">
        <f t="shared" si="9"/>
        <v>27968</v>
      </c>
      <c r="J83" s="180">
        <f t="shared" si="10"/>
        <v>15.80952380952381</v>
      </c>
      <c r="K83" s="179">
        <f t="shared" si="11"/>
        <v>14577.124</v>
      </c>
    </row>
    <row r="84" spans="1:11" ht="15" customHeight="1">
      <c r="A84" s="21">
        <f t="shared" si="12"/>
        <v>2003</v>
      </c>
      <c r="B84" s="176">
        <f t="shared" si="8"/>
        <v>26355</v>
      </c>
      <c r="C84" s="22">
        <v>10</v>
      </c>
      <c r="G84" s="23"/>
      <c r="H84" s="27"/>
      <c r="I84" s="179">
        <f t="shared" si="9"/>
        <v>28032</v>
      </c>
      <c r="J84" s="180">
        <f t="shared" si="10"/>
        <v>6.3631189527603871</v>
      </c>
      <c r="K84" s="179">
        <f t="shared" si="11"/>
        <v>2812.3290000000002</v>
      </c>
    </row>
    <row r="85" spans="1:11" ht="15" customHeight="1">
      <c r="A85" s="21">
        <f t="shared" si="12"/>
        <v>2004</v>
      </c>
      <c r="B85" s="176">
        <f t="shared" si="8"/>
        <v>26892</v>
      </c>
      <c r="C85" s="22">
        <v>11</v>
      </c>
      <c r="F85" s="27"/>
      <c r="G85" s="23"/>
      <c r="H85" s="27"/>
      <c r="I85" s="179">
        <f t="shared" si="9"/>
        <v>28095</v>
      </c>
      <c r="J85" s="180">
        <f t="shared" si="10"/>
        <v>4.4734493529674255</v>
      </c>
      <c r="K85" s="179">
        <f t="shared" si="11"/>
        <v>1447.2090000000001</v>
      </c>
    </row>
    <row r="86" spans="1:11" ht="15" customHeight="1">
      <c r="A86" s="21">
        <f t="shared" si="12"/>
        <v>2005</v>
      </c>
      <c r="B86" s="176">
        <f t="shared" si="8"/>
        <v>28066</v>
      </c>
      <c r="C86" s="22">
        <v>12</v>
      </c>
      <c r="F86" s="27"/>
      <c r="G86" s="23"/>
      <c r="H86" s="27"/>
      <c r="I86" s="179">
        <f t="shared" si="9"/>
        <v>28159</v>
      </c>
      <c r="J86" s="180">
        <f t="shared" si="10"/>
        <v>0.33136179006627237</v>
      </c>
      <c r="K86" s="179">
        <f t="shared" si="11"/>
        <v>8.6489999999999991</v>
      </c>
    </row>
    <row r="87" spans="1:11" ht="15" customHeight="1">
      <c r="A87" s="21">
        <f t="shared" si="12"/>
        <v>2006</v>
      </c>
      <c r="B87" s="176">
        <f t="shared" si="8"/>
        <v>28143</v>
      </c>
      <c r="C87" s="22">
        <v>13</v>
      </c>
      <c r="F87" s="27"/>
      <c r="G87" s="23"/>
      <c r="H87" s="27"/>
      <c r="I87" s="179">
        <f t="shared" si="9"/>
        <v>28222</v>
      </c>
      <c r="J87" s="180">
        <f t="shared" si="10"/>
        <v>0.28070923497850264</v>
      </c>
      <c r="K87" s="179">
        <f t="shared" si="11"/>
        <v>6.2409999999999997</v>
      </c>
    </row>
    <row r="88" spans="1:11" ht="15" customHeight="1">
      <c r="A88" s="21">
        <f t="shared" si="12"/>
        <v>2007</v>
      </c>
      <c r="B88" s="176">
        <f t="shared" si="8"/>
        <v>29081</v>
      </c>
      <c r="C88" s="22">
        <v>14</v>
      </c>
      <c r="F88" s="27"/>
      <c r="G88" s="23"/>
      <c r="H88" s="27"/>
      <c r="I88" s="179">
        <f t="shared" si="9"/>
        <v>28286</v>
      </c>
      <c r="J88" s="180">
        <f t="shared" si="10"/>
        <v>2.7337436814414908</v>
      </c>
      <c r="K88" s="179">
        <f t="shared" si="11"/>
        <v>632.02499999999998</v>
      </c>
    </row>
    <row r="89" spans="1:11" ht="15" customHeight="1">
      <c r="A89" s="21">
        <f t="shared" si="12"/>
        <v>2008</v>
      </c>
      <c r="B89" s="176">
        <f t="shared" si="8"/>
        <v>29371</v>
      </c>
      <c r="C89" s="22">
        <v>15</v>
      </c>
      <c r="D89" s="23"/>
      <c r="E89" s="23"/>
      <c r="F89" s="27"/>
      <c r="G89" s="23"/>
      <c r="H89" s="27"/>
      <c r="I89" s="179">
        <f t="shared" si="9"/>
        <v>28349</v>
      </c>
      <c r="J89" s="180">
        <f t="shared" si="10"/>
        <v>3.4796227571413976</v>
      </c>
      <c r="K89" s="179">
        <f t="shared" si="11"/>
        <v>1044.4839999999999</v>
      </c>
    </row>
    <row r="90" spans="1:11" ht="15" customHeight="1">
      <c r="A90" s="21">
        <f t="shared" si="12"/>
        <v>2009</v>
      </c>
      <c r="B90" s="176">
        <f t="shared" si="8"/>
        <v>29484</v>
      </c>
      <c r="C90" s="22">
        <v>16</v>
      </c>
      <c r="D90" s="23"/>
      <c r="E90" s="23"/>
      <c r="F90" s="27"/>
      <c r="G90" s="23"/>
      <c r="H90" s="27"/>
      <c r="I90" s="179">
        <f t="shared" si="9"/>
        <v>28413</v>
      </c>
      <c r="J90" s="180">
        <f t="shared" si="10"/>
        <v>3.6324786324786329</v>
      </c>
      <c r="K90" s="179">
        <f t="shared" si="11"/>
        <v>1147.0409999999999</v>
      </c>
    </row>
    <row r="91" spans="1:11" s="27" customFormat="1" ht="15" customHeight="1">
      <c r="A91" s="21">
        <f t="shared" si="12"/>
        <v>2010</v>
      </c>
      <c r="B91" s="176">
        <f t="shared" si="8"/>
        <v>30150</v>
      </c>
      <c r="C91" s="22">
        <v>17</v>
      </c>
      <c r="G91" s="23"/>
      <c r="H91" s="23"/>
      <c r="I91" s="179">
        <f t="shared" si="9"/>
        <v>28476</v>
      </c>
      <c r="J91" s="180">
        <f t="shared" si="10"/>
        <v>5.5522388059701493</v>
      </c>
      <c r="K91" s="179">
        <f t="shared" si="11"/>
        <v>2802.2759999999998</v>
      </c>
    </row>
    <row r="92" spans="1:11" ht="15" customHeight="1">
      <c r="A92" s="21">
        <f t="shared" si="12"/>
        <v>2011</v>
      </c>
      <c r="B92" s="176">
        <f t="shared" si="8"/>
        <v>30252</v>
      </c>
      <c r="C92" s="22">
        <v>18</v>
      </c>
      <c r="D92" s="27"/>
      <c r="E92" s="27"/>
      <c r="F92" s="27"/>
      <c r="G92" s="23"/>
      <c r="H92" s="27"/>
      <c r="I92" s="179">
        <f t="shared" si="9"/>
        <v>28540</v>
      </c>
      <c r="J92" s="180">
        <f t="shared" si="10"/>
        <v>5.6591299748776942</v>
      </c>
      <c r="K92" s="179">
        <f t="shared" si="11"/>
        <v>2930.944</v>
      </c>
    </row>
    <row r="93" spans="1:11" s="27" customFormat="1" ht="15" customHeight="1">
      <c r="A93" s="21">
        <f t="shared" si="12"/>
        <v>2012</v>
      </c>
      <c r="B93" s="176">
        <f t="shared" si="8"/>
        <v>30381</v>
      </c>
      <c r="C93" s="22">
        <v>19</v>
      </c>
      <c r="G93" s="23"/>
      <c r="I93" s="179">
        <f t="shared" si="9"/>
        <v>28603</v>
      </c>
      <c r="J93" s="180">
        <f t="shared" si="10"/>
        <v>5.8523419242289592</v>
      </c>
      <c r="K93" s="179">
        <f t="shared" si="11"/>
        <v>3161.2840000000001</v>
      </c>
    </row>
    <row r="94" spans="1:11" s="27" customFormat="1" ht="15" customHeight="1" thickBot="1">
      <c r="A94" s="30">
        <f t="shared" si="12"/>
        <v>2013</v>
      </c>
      <c r="B94" s="184">
        <f t="shared" si="8"/>
        <v>30861</v>
      </c>
      <c r="C94" s="31">
        <v>20</v>
      </c>
      <c r="D94" s="32"/>
      <c r="E94" s="32"/>
      <c r="F94" s="32"/>
      <c r="G94" s="32"/>
      <c r="H94" s="32"/>
      <c r="I94" s="185">
        <f t="shared" si="9"/>
        <v>28667</v>
      </c>
      <c r="J94" s="186">
        <f t="shared" si="10"/>
        <v>7.109296523119796</v>
      </c>
      <c r="K94" s="185">
        <f t="shared" si="11"/>
        <v>4813.6360000000004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28730</v>
      </c>
      <c r="C95" s="22">
        <v>21</v>
      </c>
      <c r="D95" s="33"/>
      <c r="E95" s="33"/>
      <c r="I95" s="179">
        <f t="shared" si="9"/>
        <v>28730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28794</v>
      </c>
      <c r="C96" s="22">
        <v>22</v>
      </c>
      <c r="D96" s="33"/>
      <c r="E96" s="33"/>
      <c r="F96" s="27"/>
      <c r="G96" s="27"/>
      <c r="H96" s="27"/>
      <c r="I96" s="179">
        <f t="shared" si="9"/>
        <v>28794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28857</v>
      </c>
      <c r="C97" s="22">
        <v>23</v>
      </c>
      <c r="D97" s="33"/>
      <c r="E97" s="33"/>
      <c r="F97" s="27"/>
      <c r="G97" s="27"/>
      <c r="H97" s="27"/>
      <c r="I97" s="179">
        <f t="shared" si="9"/>
        <v>28857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28921</v>
      </c>
      <c r="C98" s="22">
        <v>24</v>
      </c>
      <c r="D98" s="33"/>
      <c r="E98" s="33"/>
      <c r="F98" s="27"/>
      <c r="G98" s="27"/>
      <c r="H98" s="27"/>
      <c r="I98" s="179">
        <f t="shared" si="9"/>
        <v>28921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28984</v>
      </c>
      <c r="C99" s="22">
        <v>25</v>
      </c>
      <c r="D99" s="33"/>
      <c r="E99" s="33"/>
      <c r="F99" s="27"/>
      <c r="G99" s="27"/>
      <c r="H99" s="27"/>
      <c r="I99" s="179">
        <f t="shared" si="9"/>
        <v>28984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29047</v>
      </c>
      <c r="C100" s="22">
        <v>26</v>
      </c>
      <c r="D100" s="33"/>
      <c r="E100" s="33"/>
      <c r="F100" s="27"/>
      <c r="G100" s="27"/>
      <c r="H100" s="27"/>
      <c r="I100" s="179">
        <f t="shared" si="9"/>
        <v>29047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29111</v>
      </c>
      <c r="C101" s="22">
        <v>27</v>
      </c>
      <c r="D101" s="33"/>
      <c r="E101" s="33"/>
      <c r="F101" s="27"/>
      <c r="G101" s="27"/>
      <c r="H101" s="27"/>
      <c r="I101" s="179">
        <f t="shared" si="9"/>
        <v>29111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29174</v>
      </c>
      <c r="C102" s="22">
        <v>28</v>
      </c>
      <c r="D102" s="33"/>
      <c r="E102" s="33"/>
      <c r="F102" s="27"/>
      <c r="G102" s="27"/>
      <c r="H102" s="27"/>
      <c r="I102" s="179">
        <f t="shared" si="9"/>
        <v>29174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29238</v>
      </c>
      <c r="C103" s="22">
        <v>29</v>
      </c>
      <c r="D103" s="33"/>
      <c r="E103" s="33"/>
      <c r="F103" s="27"/>
      <c r="G103" s="27"/>
      <c r="H103" s="27"/>
      <c r="I103" s="179">
        <f t="shared" si="9"/>
        <v>29238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29301</v>
      </c>
      <c r="C104" s="22">
        <v>30</v>
      </c>
      <c r="D104" s="33"/>
      <c r="E104" s="33"/>
      <c r="F104" s="27"/>
      <c r="G104" s="27"/>
      <c r="H104" s="27"/>
      <c r="I104" s="179">
        <f t="shared" si="9"/>
        <v>29301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29365</v>
      </c>
      <c r="C105" s="22">
        <v>31</v>
      </c>
      <c r="D105" s="33"/>
      <c r="E105" s="33"/>
      <c r="F105" s="27"/>
      <c r="G105" s="27"/>
      <c r="H105" s="27"/>
      <c r="I105" s="179">
        <f t="shared" si="9"/>
        <v>29365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29428</v>
      </c>
      <c r="C106" s="22">
        <v>32</v>
      </c>
      <c r="D106" s="33"/>
      <c r="E106" s="33"/>
      <c r="F106" s="27"/>
      <c r="G106" s="27"/>
      <c r="H106" s="27"/>
      <c r="I106" s="179">
        <f t="shared" si="9"/>
        <v>29428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29492</v>
      </c>
      <c r="C107" s="22">
        <v>33</v>
      </c>
      <c r="D107" s="33"/>
      <c r="E107" s="33"/>
      <c r="F107" s="27"/>
      <c r="G107" s="27"/>
      <c r="H107" s="27"/>
      <c r="I107" s="179">
        <f t="shared" si="9"/>
        <v>29492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29555</v>
      </c>
      <c r="C108" s="22">
        <v>34</v>
      </c>
      <c r="D108" s="33"/>
      <c r="E108" s="33"/>
      <c r="F108" s="27"/>
      <c r="G108" s="27"/>
      <c r="H108" s="27"/>
      <c r="I108" s="179">
        <f t="shared" si="9"/>
        <v>29555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29619</v>
      </c>
      <c r="C109" s="22">
        <v>35</v>
      </c>
      <c r="D109" s="33"/>
      <c r="E109" s="33"/>
      <c r="F109" s="27"/>
      <c r="G109" s="27"/>
      <c r="H109" s="27"/>
      <c r="I109" s="179">
        <f t="shared" si="9"/>
        <v>29619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29682</v>
      </c>
      <c r="C110" s="22">
        <v>36</v>
      </c>
      <c r="D110" s="33"/>
      <c r="E110" s="33"/>
      <c r="F110" s="27"/>
      <c r="G110" s="27"/>
      <c r="H110" s="27"/>
      <c r="I110" s="179">
        <f t="shared" si="9"/>
        <v>29682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29746</v>
      </c>
      <c r="C111" s="22">
        <v>37</v>
      </c>
      <c r="D111" s="33"/>
      <c r="E111" s="33"/>
      <c r="F111" s="27"/>
      <c r="G111" s="27"/>
      <c r="H111" s="27"/>
      <c r="I111" s="179">
        <f t="shared" si="9"/>
        <v>29746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29809</v>
      </c>
      <c r="C112" s="22">
        <v>38</v>
      </c>
      <c r="D112" s="33"/>
      <c r="E112" s="33"/>
      <c r="F112" s="27"/>
      <c r="G112" s="27"/>
      <c r="H112" s="27"/>
      <c r="I112" s="179">
        <f t="shared" si="9"/>
        <v>29809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29873</v>
      </c>
      <c r="C113" s="22">
        <v>39</v>
      </c>
      <c r="D113" s="33"/>
      <c r="E113" s="33"/>
      <c r="F113" s="27"/>
      <c r="G113" s="27"/>
      <c r="H113" s="27"/>
      <c r="I113" s="179">
        <f t="shared" si="9"/>
        <v>29873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29936</v>
      </c>
      <c r="C114" s="22">
        <v>40</v>
      </c>
      <c r="D114" s="33"/>
      <c r="E114" s="33"/>
      <c r="F114" s="27"/>
      <c r="G114" s="27"/>
      <c r="H114" s="27"/>
      <c r="I114" s="179">
        <f t="shared" si="9"/>
        <v>29936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29999</v>
      </c>
      <c r="C115" s="35">
        <v>41</v>
      </c>
      <c r="D115" s="36"/>
      <c r="E115" s="36"/>
      <c r="F115" s="11"/>
      <c r="G115" s="11"/>
      <c r="H115" s="11"/>
      <c r="I115" s="189">
        <f t="shared" si="9"/>
        <v>29999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30063</v>
      </c>
      <c r="C116" s="35">
        <v>42</v>
      </c>
      <c r="D116" s="36"/>
      <c r="E116" s="36"/>
      <c r="F116" s="11"/>
      <c r="G116" s="11"/>
      <c r="H116" s="11"/>
      <c r="I116" s="189">
        <f t="shared" si="9"/>
        <v>30063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7.4148910392831833E-3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38411</v>
      </c>
      <c r="C120" s="193">
        <f t="shared" ref="C120:C139" si="15">LN(B120)</f>
        <v>10.556099155887797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26555</v>
      </c>
      <c r="J120" s="180">
        <f t="shared" ref="J120:J139" si="17">ABS(B120-I120)/B120*100</f>
        <v>30.866158131785166</v>
      </c>
      <c r="K120" s="179">
        <f t="shared" ref="K120:K139" si="18">(B120-I120)^2/1000</f>
        <v>140564.736</v>
      </c>
    </row>
    <row r="121" spans="1:11" ht="15" customHeight="1">
      <c r="A121" s="21">
        <f t="shared" si="14"/>
        <v>1995</v>
      </c>
      <c r="B121" s="176">
        <f t="shared" si="14"/>
        <v>39875</v>
      </c>
      <c r="C121" s="193">
        <f t="shared" si="15"/>
        <v>10.593504840087146</v>
      </c>
      <c r="D121" s="22">
        <v>2</v>
      </c>
      <c r="E121" s="40" t="s">
        <v>23</v>
      </c>
      <c r="G121" s="27"/>
      <c r="H121" s="26"/>
      <c r="I121" s="179">
        <f t="shared" si="16"/>
        <v>26675</v>
      </c>
      <c r="J121" s="180">
        <f t="shared" si="17"/>
        <v>33.103448275862071</v>
      </c>
      <c r="K121" s="179">
        <f t="shared" si="18"/>
        <v>174240</v>
      </c>
    </row>
    <row r="122" spans="1:11" ht="15" customHeight="1">
      <c r="A122" s="21">
        <f t="shared" si="14"/>
        <v>1996</v>
      </c>
      <c r="B122" s="176">
        <f t="shared" si="14"/>
        <v>23690</v>
      </c>
      <c r="C122" s="193">
        <f t="shared" si="15"/>
        <v>10.072808297152831</v>
      </c>
      <c r="D122" s="22">
        <v>3</v>
      </c>
      <c r="E122" s="2" t="s">
        <v>24</v>
      </c>
      <c r="H122" s="26"/>
      <c r="I122" s="179">
        <f t="shared" si="16"/>
        <v>26795</v>
      </c>
      <c r="J122" s="180">
        <f t="shared" si="17"/>
        <v>13.106796116504855</v>
      </c>
      <c r="K122" s="179">
        <f t="shared" si="18"/>
        <v>9641.0249999999996</v>
      </c>
    </row>
    <row r="123" spans="1:11" ht="15" customHeight="1">
      <c r="A123" s="21">
        <f t="shared" si="14"/>
        <v>1997</v>
      </c>
      <c r="B123" s="176">
        <f t="shared" si="14"/>
        <v>23233</v>
      </c>
      <c r="C123" s="193">
        <f t="shared" si="15"/>
        <v>10.053328960775287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10.182486462765356</v>
      </c>
      <c r="H123" s="26"/>
      <c r="I123" s="179">
        <f t="shared" si="16"/>
        <v>26915</v>
      </c>
      <c r="J123" s="180">
        <f t="shared" si="17"/>
        <v>15.848147032238627</v>
      </c>
      <c r="K123" s="179">
        <f t="shared" si="18"/>
        <v>13557.124</v>
      </c>
    </row>
    <row r="124" spans="1:11" ht="15" customHeight="1">
      <c r="A124" s="21">
        <f t="shared" si="14"/>
        <v>1998</v>
      </c>
      <c r="B124" s="176">
        <f t="shared" si="14"/>
        <v>23385</v>
      </c>
      <c r="C124" s="193">
        <f t="shared" si="15"/>
        <v>10.059850070159987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4.4887760338431539E-3</v>
      </c>
      <c r="H124" s="26"/>
      <c r="I124" s="179">
        <f t="shared" si="16"/>
        <v>27036</v>
      </c>
      <c r="J124" s="180">
        <f t="shared" si="17"/>
        <v>15.612572161642078</v>
      </c>
      <c r="K124" s="179">
        <f t="shared" si="18"/>
        <v>13329.800999999999</v>
      </c>
    </row>
    <row r="125" spans="1:11" ht="15" customHeight="1">
      <c r="A125" s="21">
        <f t="shared" si="14"/>
        <v>1999</v>
      </c>
      <c r="B125" s="176">
        <f t="shared" si="14"/>
        <v>23272</v>
      </c>
      <c r="C125" s="193">
        <f t="shared" si="15"/>
        <v>10.055006200175038</v>
      </c>
      <c r="D125" s="22">
        <v>6</v>
      </c>
      <c r="H125" s="26"/>
      <c r="I125" s="179">
        <f t="shared" si="16"/>
        <v>27158</v>
      </c>
      <c r="J125" s="180">
        <f t="shared" si="17"/>
        <v>16.698178068064625</v>
      </c>
      <c r="K125" s="179">
        <f t="shared" si="18"/>
        <v>15100.995999999999</v>
      </c>
    </row>
    <row r="126" spans="1:11" ht="15" customHeight="1">
      <c r="A126" s="21">
        <f t="shared" si="14"/>
        <v>2000</v>
      </c>
      <c r="B126" s="176">
        <f t="shared" si="14"/>
        <v>23264</v>
      </c>
      <c r="C126" s="193">
        <f t="shared" si="15"/>
        <v>10.054662380333246</v>
      </c>
      <c r="D126" s="22">
        <v>7</v>
      </c>
      <c r="E126" s="5" t="s">
        <v>29</v>
      </c>
      <c r="F126" s="45">
        <f>EXP(G123)</f>
        <v>26436.11806806628</v>
      </c>
      <c r="G126" s="27"/>
      <c r="H126" s="26"/>
      <c r="I126" s="179">
        <f t="shared" si="16"/>
        <v>27280</v>
      </c>
      <c r="J126" s="180">
        <f t="shared" si="17"/>
        <v>17.262723521320495</v>
      </c>
      <c r="K126" s="179">
        <f t="shared" si="18"/>
        <v>16128.255999999999</v>
      </c>
    </row>
    <row r="127" spans="1:11" ht="15" customHeight="1">
      <c r="A127" s="21">
        <f t="shared" si="14"/>
        <v>2001</v>
      </c>
      <c r="B127" s="176">
        <f t="shared" si="14"/>
        <v>22958</v>
      </c>
      <c r="C127" s="193">
        <f t="shared" si="15"/>
        <v>10.041421738625441</v>
      </c>
      <c r="D127" s="22">
        <v>8</v>
      </c>
      <c r="E127" s="5" t="s">
        <v>30</v>
      </c>
      <c r="F127" s="46">
        <f>EXP(G124)-1</f>
        <v>4.4988656800559745E-3</v>
      </c>
      <c r="G127" s="27"/>
      <c r="H127" s="47"/>
      <c r="I127" s="179">
        <f t="shared" si="16"/>
        <v>27403</v>
      </c>
      <c r="J127" s="180">
        <f t="shared" si="17"/>
        <v>19.361442634375816</v>
      </c>
      <c r="K127" s="179">
        <f t="shared" si="18"/>
        <v>19758.025000000001</v>
      </c>
    </row>
    <row r="128" spans="1:11" ht="15" customHeight="1">
      <c r="A128" s="21">
        <f t="shared" si="14"/>
        <v>2002</v>
      </c>
      <c r="B128" s="176">
        <f t="shared" si="14"/>
        <v>24150</v>
      </c>
      <c r="C128" s="193">
        <f t="shared" si="15"/>
        <v>10.092039659080719</v>
      </c>
      <c r="D128" s="22">
        <v>9</v>
      </c>
      <c r="G128" s="48"/>
      <c r="H128" s="47"/>
      <c r="I128" s="179">
        <f t="shared" si="16"/>
        <v>27526</v>
      </c>
      <c r="J128" s="180">
        <f t="shared" si="17"/>
        <v>13.979296066252589</v>
      </c>
      <c r="K128" s="179">
        <f t="shared" si="18"/>
        <v>11397.376</v>
      </c>
    </row>
    <row r="129" spans="1:11" ht="15" customHeight="1">
      <c r="A129" s="21">
        <f t="shared" si="14"/>
        <v>2003</v>
      </c>
      <c r="B129" s="176">
        <f t="shared" si="14"/>
        <v>26355</v>
      </c>
      <c r="C129" s="193">
        <f t="shared" si="15"/>
        <v>10.179413289289307</v>
      </c>
      <c r="D129" s="22">
        <v>10</v>
      </c>
      <c r="E129" s="347" t="s">
        <v>7</v>
      </c>
      <c r="F129" s="348"/>
      <c r="G129" s="357">
        <f>I119</f>
        <v>7.4148910392831833E-3</v>
      </c>
      <c r="H129" s="358"/>
      <c r="I129" s="179">
        <f t="shared" si="16"/>
        <v>27650</v>
      </c>
      <c r="J129" s="180">
        <f t="shared" si="17"/>
        <v>4.9136786188579018</v>
      </c>
      <c r="K129" s="179">
        <f t="shared" si="18"/>
        <v>1677.0250000000001</v>
      </c>
    </row>
    <row r="130" spans="1:11" ht="15" customHeight="1">
      <c r="A130" s="21">
        <f t="shared" si="14"/>
        <v>2004</v>
      </c>
      <c r="B130" s="176">
        <f t="shared" si="14"/>
        <v>26892</v>
      </c>
      <c r="C130" s="193">
        <f t="shared" si="15"/>
        <v>10.199584123588927</v>
      </c>
      <c r="D130" s="22">
        <v>11</v>
      </c>
      <c r="E130" s="347" t="s">
        <v>8</v>
      </c>
      <c r="F130" s="348"/>
      <c r="G130" s="355">
        <f>SUM(K120:K139)</f>
        <v>430891.92800000013</v>
      </c>
      <c r="H130" s="356"/>
      <c r="I130" s="179">
        <f t="shared" si="16"/>
        <v>27774</v>
      </c>
      <c r="J130" s="180">
        <f t="shared" si="17"/>
        <v>3.2797858099062918</v>
      </c>
      <c r="K130" s="179">
        <f t="shared" si="18"/>
        <v>777.92399999999998</v>
      </c>
    </row>
    <row r="131" spans="1:11" ht="15" customHeight="1">
      <c r="A131" s="21">
        <f t="shared" si="14"/>
        <v>2005</v>
      </c>
      <c r="B131" s="176">
        <f t="shared" si="14"/>
        <v>28066</v>
      </c>
      <c r="C131" s="193">
        <f t="shared" si="15"/>
        <v>10.24231415831108</v>
      </c>
      <c r="D131" s="22">
        <v>12</v>
      </c>
      <c r="E131" s="347" t="s">
        <v>9</v>
      </c>
      <c r="F131" s="348"/>
      <c r="G131" s="355">
        <f>SUM(K130:K139)</f>
        <v>15497.564</v>
      </c>
      <c r="H131" s="356"/>
      <c r="I131" s="179">
        <f t="shared" si="16"/>
        <v>27899</v>
      </c>
      <c r="J131" s="180">
        <f t="shared" si="17"/>
        <v>0.59502601011900513</v>
      </c>
      <c r="K131" s="179">
        <f t="shared" si="18"/>
        <v>27.888999999999999</v>
      </c>
    </row>
    <row r="132" spans="1:11" ht="15" customHeight="1">
      <c r="A132" s="21">
        <f t="shared" si="14"/>
        <v>2006</v>
      </c>
      <c r="B132" s="176">
        <f t="shared" si="14"/>
        <v>28143</v>
      </c>
      <c r="C132" s="193">
        <f t="shared" si="15"/>
        <v>10.245053934794061</v>
      </c>
      <c r="D132" s="22">
        <v>13</v>
      </c>
      <c r="E132" s="347" t="s">
        <v>10</v>
      </c>
      <c r="F132" s="348"/>
      <c r="G132" s="349">
        <f>SUM(J120:J139)/D139</f>
        <v>10.889204665114736</v>
      </c>
      <c r="H132" s="350"/>
      <c r="I132" s="179">
        <f t="shared" si="16"/>
        <v>28025</v>
      </c>
      <c r="J132" s="180">
        <f t="shared" si="17"/>
        <v>0.41928721174004197</v>
      </c>
      <c r="K132" s="179">
        <f t="shared" si="18"/>
        <v>13.923999999999999</v>
      </c>
    </row>
    <row r="133" spans="1:11" ht="15" customHeight="1">
      <c r="A133" s="21">
        <f t="shared" si="14"/>
        <v>2007</v>
      </c>
      <c r="B133" s="176">
        <f t="shared" si="14"/>
        <v>29081</v>
      </c>
      <c r="C133" s="193">
        <f t="shared" si="15"/>
        <v>10.277840318951666</v>
      </c>
      <c r="D133" s="22">
        <v>14</v>
      </c>
      <c r="E133" s="347" t="s">
        <v>11</v>
      </c>
      <c r="F133" s="348"/>
      <c r="G133" s="349">
        <f>SUM(J130:J139)/10</f>
        <v>3.7031652675390525</v>
      </c>
      <c r="H133" s="350"/>
      <c r="I133" s="179">
        <f t="shared" si="16"/>
        <v>28151</v>
      </c>
      <c r="J133" s="180">
        <f t="shared" si="17"/>
        <v>3.197964306591933</v>
      </c>
      <c r="K133" s="179">
        <f t="shared" si="18"/>
        <v>864.9</v>
      </c>
    </row>
    <row r="134" spans="1:11" ht="15" customHeight="1">
      <c r="A134" s="21">
        <f t="shared" si="14"/>
        <v>2008</v>
      </c>
      <c r="B134" s="176">
        <f t="shared" si="14"/>
        <v>29371</v>
      </c>
      <c r="C134" s="193">
        <f t="shared" si="15"/>
        <v>10.287763071961688</v>
      </c>
      <c r="D134" s="22">
        <v>15</v>
      </c>
      <c r="E134" s="49"/>
      <c r="F134" s="50"/>
      <c r="G134" s="47"/>
      <c r="H134" s="47"/>
      <c r="I134" s="179">
        <f t="shared" si="16"/>
        <v>28277</v>
      </c>
      <c r="J134" s="180">
        <f t="shared" si="17"/>
        <v>3.7247625208539032</v>
      </c>
      <c r="K134" s="179">
        <f t="shared" si="18"/>
        <v>1196.836</v>
      </c>
    </row>
    <row r="135" spans="1:11" ht="15" customHeight="1">
      <c r="A135" s="21">
        <f t="shared" si="14"/>
        <v>2009</v>
      </c>
      <c r="B135" s="176">
        <f t="shared" si="14"/>
        <v>29484</v>
      </c>
      <c r="C135" s="193">
        <f t="shared" si="15"/>
        <v>10.291603022309179</v>
      </c>
      <c r="D135" s="22">
        <v>16</v>
      </c>
      <c r="E135" s="47"/>
      <c r="F135" s="47"/>
      <c r="G135" s="51"/>
      <c r="H135" s="47"/>
      <c r="I135" s="179">
        <f t="shared" si="16"/>
        <v>28405</v>
      </c>
      <c r="J135" s="180">
        <f t="shared" si="17"/>
        <v>3.6596119929453259</v>
      </c>
      <c r="K135" s="179">
        <f t="shared" si="18"/>
        <v>1164.241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30150</v>
      </c>
      <c r="C136" s="193">
        <f t="shared" si="15"/>
        <v>10.313940202155331</v>
      </c>
      <c r="D136" s="22">
        <v>17</v>
      </c>
      <c r="G136" s="51"/>
      <c r="H136" s="47"/>
      <c r="I136" s="179">
        <f t="shared" si="16"/>
        <v>28532</v>
      </c>
      <c r="J136" s="180">
        <f t="shared" si="17"/>
        <v>5.3665008291873963</v>
      </c>
      <c r="K136" s="179">
        <f t="shared" si="18"/>
        <v>2617.924</v>
      </c>
    </row>
    <row r="137" spans="1:11" ht="15" customHeight="1">
      <c r="A137" s="21">
        <f t="shared" si="19"/>
        <v>2011</v>
      </c>
      <c r="B137" s="176">
        <f t="shared" si="19"/>
        <v>30252</v>
      </c>
      <c r="C137" s="193">
        <f t="shared" si="15"/>
        <v>10.31731757697592</v>
      </c>
      <c r="D137" s="22">
        <v>18</v>
      </c>
      <c r="E137" s="52"/>
      <c r="F137" s="27"/>
      <c r="G137" s="27"/>
      <c r="H137" s="27"/>
      <c r="I137" s="179">
        <f t="shared" si="16"/>
        <v>28661</v>
      </c>
      <c r="J137" s="180">
        <f t="shared" si="17"/>
        <v>5.2591564194102869</v>
      </c>
      <c r="K137" s="179">
        <f t="shared" si="18"/>
        <v>2531.2809999999999</v>
      </c>
    </row>
    <row r="138" spans="1:11" s="27" customFormat="1" ht="15" customHeight="1">
      <c r="A138" s="21">
        <f t="shared" si="19"/>
        <v>2012</v>
      </c>
      <c r="B138" s="176">
        <f t="shared" si="19"/>
        <v>30381</v>
      </c>
      <c r="C138" s="193">
        <f t="shared" si="15"/>
        <v>10.321572692000395</v>
      </c>
      <c r="D138" s="22">
        <v>19</v>
      </c>
      <c r="E138" s="52"/>
      <c r="I138" s="179">
        <f t="shared" si="16"/>
        <v>28790</v>
      </c>
      <c r="J138" s="180">
        <f t="shared" si="17"/>
        <v>5.2368256476087023</v>
      </c>
      <c r="K138" s="179">
        <f t="shared" si="18"/>
        <v>2531.2809999999999</v>
      </c>
    </row>
    <row r="139" spans="1:11" s="27" customFormat="1" ht="15" customHeight="1" thickBot="1">
      <c r="A139" s="30">
        <f t="shared" si="19"/>
        <v>2013</v>
      </c>
      <c r="B139" s="184">
        <f t="shared" si="19"/>
        <v>30861</v>
      </c>
      <c r="C139" s="194">
        <f t="shared" si="15"/>
        <v>10.33724852979914</v>
      </c>
      <c r="D139" s="31">
        <v>20</v>
      </c>
      <c r="E139" s="53"/>
      <c r="F139" s="32"/>
      <c r="G139" s="32"/>
      <c r="H139" s="32"/>
      <c r="I139" s="185">
        <f t="shared" si="16"/>
        <v>28919</v>
      </c>
      <c r="J139" s="186">
        <f t="shared" si="17"/>
        <v>6.2927319270276394</v>
      </c>
      <c r="K139" s="185">
        <f t="shared" si="18"/>
        <v>3771.364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29049</v>
      </c>
      <c r="C140" s="54"/>
      <c r="D140" s="22">
        <v>21</v>
      </c>
      <c r="E140" s="55"/>
      <c r="F140" s="33"/>
      <c r="G140" s="27"/>
      <c r="H140" s="27"/>
      <c r="I140" s="179">
        <f t="shared" si="16"/>
        <v>29049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29180</v>
      </c>
      <c r="C141" s="54"/>
      <c r="D141" s="22">
        <v>22</v>
      </c>
      <c r="E141" s="55"/>
      <c r="F141" s="33"/>
      <c r="G141" s="27"/>
      <c r="H141" s="27"/>
      <c r="I141" s="179">
        <f t="shared" si="16"/>
        <v>29180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29311</v>
      </c>
      <c r="C142" s="54"/>
      <c r="D142" s="22">
        <v>23</v>
      </c>
      <c r="E142" s="55"/>
      <c r="F142" s="33"/>
      <c r="G142" s="27"/>
      <c r="H142" s="27"/>
      <c r="I142" s="179">
        <f t="shared" si="16"/>
        <v>29311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29443</v>
      </c>
      <c r="C143" s="54"/>
      <c r="D143" s="22">
        <v>24</v>
      </c>
      <c r="E143" s="55"/>
      <c r="F143" s="33"/>
      <c r="G143" s="27"/>
      <c r="H143" s="27"/>
      <c r="I143" s="179">
        <f t="shared" si="16"/>
        <v>29443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29576</v>
      </c>
      <c r="C144" s="54"/>
      <c r="D144" s="22">
        <v>25</v>
      </c>
      <c r="E144" s="55"/>
      <c r="F144" s="33"/>
      <c r="G144" s="27"/>
      <c r="H144" s="27"/>
      <c r="I144" s="179">
        <f t="shared" si="16"/>
        <v>29576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29709</v>
      </c>
      <c r="C145" s="54"/>
      <c r="D145" s="22">
        <v>26</v>
      </c>
      <c r="E145" s="55"/>
      <c r="F145" s="33"/>
      <c r="G145" s="27"/>
      <c r="H145" s="27"/>
      <c r="I145" s="179">
        <f t="shared" si="16"/>
        <v>29709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29842</v>
      </c>
      <c r="C146" s="54"/>
      <c r="D146" s="22">
        <v>27</v>
      </c>
      <c r="E146" s="55"/>
      <c r="F146" s="33"/>
      <c r="G146" s="27"/>
      <c r="H146" s="27"/>
      <c r="I146" s="179">
        <f t="shared" si="16"/>
        <v>29842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29977</v>
      </c>
      <c r="C147" s="54"/>
      <c r="D147" s="22">
        <v>28</v>
      </c>
      <c r="E147" s="55"/>
      <c r="F147" s="33"/>
      <c r="G147" s="27"/>
      <c r="H147" s="27"/>
      <c r="I147" s="179">
        <f t="shared" si="16"/>
        <v>29977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30111</v>
      </c>
      <c r="C148" s="54"/>
      <c r="D148" s="22">
        <v>29</v>
      </c>
      <c r="E148" s="55"/>
      <c r="F148" s="33"/>
      <c r="G148" s="27"/>
      <c r="H148" s="27"/>
      <c r="I148" s="179">
        <f t="shared" si="16"/>
        <v>30111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30247</v>
      </c>
      <c r="C149" s="54"/>
      <c r="D149" s="22">
        <v>30</v>
      </c>
      <c r="E149" s="55"/>
      <c r="F149" s="33"/>
      <c r="G149" s="27"/>
      <c r="H149" s="27"/>
      <c r="I149" s="179">
        <f t="shared" si="16"/>
        <v>30247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30383</v>
      </c>
      <c r="C150" s="54"/>
      <c r="D150" s="22">
        <v>31</v>
      </c>
      <c r="E150" s="55"/>
      <c r="F150" s="33"/>
      <c r="G150" s="27"/>
      <c r="H150" s="27"/>
      <c r="I150" s="179">
        <f t="shared" si="16"/>
        <v>30383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30520</v>
      </c>
      <c r="C151" s="54"/>
      <c r="D151" s="22">
        <v>32</v>
      </c>
      <c r="E151" s="55"/>
      <c r="F151" s="33"/>
      <c r="G151" s="27"/>
      <c r="H151" s="27"/>
      <c r="I151" s="179">
        <f t="shared" si="16"/>
        <v>30520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30657</v>
      </c>
      <c r="C152" s="54"/>
      <c r="D152" s="22">
        <v>33</v>
      </c>
      <c r="E152" s="55"/>
      <c r="F152" s="33"/>
      <c r="G152" s="27"/>
      <c r="H152" s="27"/>
      <c r="I152" s="179">
        <f t="shared" si="16"/>
        <v>30657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30795</v>
      </c>
      <c r="C153" s="54"/>
      <c r="D153" s="22">
        <v>34</v>
      </c>
      <c r="E153" s="55"/>
      <c r="F153" s="33"/>
      <c r="G153" s="27"/>
      <c r="H153" s="27"/>
      <c r="I153" s="179">
        <f t="shared" si="16"/>
        <v>30795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30933</v>
      </c>
      <c r="C154" s="54"/>
      <c r="D154" s="22">
        <v>35</v>
      </c>
      <c r="E154" s="55"/>
      <c r="F154" s="33"/>
      <c r="G154" s="27"/>
      <c r="H154" s="27"/>
      <c r="I154" s="179">
        <f t="shared" si="16"/>
        <v>30933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31073</v>
      </c>
      <c r="C155" s="54"/>
      <c r="D155" s="22">
        <v>36</v>
      </c>
      <c r="E155" s="55"/>
      <c r="F155" s="33"/>
      <c r="G155" s="27"/>
      <c r="H155" s="27"/>
      <c r="I155" s="179">
        <f t="shared" si="16"/>
        <v>31073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31212</v>
      </c>
      <c r="C156" s="54"/>
      <c r="D156" s="22">
        <v>37</v>
      </c>
      <c r="E156" s="55"/>
      <c r="F156" s="33"/>
      <c r="G156" s="27"/>
      <c r="H156" s="27"/>
      <c r="I156" s="179">
        <f t="shared" si="16"/>
        <v>31212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31353</v>
      </c>
      <c r="C157" s="54"/>
      <c r="D157" s="22">
        <v>38</v>
      </c>
      <c r="E157" s="55"/>
      <c r="F157" s="33"/>
      <c r="G157" s="27"/>
      <c r="H157" s="27"/>
      <c r="I157" s="179">
        <f t="shared" si="16"/>
        <v>31353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31494</v>
      </c>
      <c r="C158" s="54"/>
      <c r="D158" s="22">
        <v>39</v>
      </c>
      <c r="E158" s="55"/>
      <c r="F158" s="33"/>
      <c r="G158" s="27"/>
      <c r="H158" s="27"/>
      <c r="I158" s="179">
        <f t="shared" si="16"/>
        <v>31494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31636</v>
      </c>
      <c r="C159" s="54"/>
      <c r="D159" s="22">
        <v>40</v>
      </c>
      <c r="E159" s="55"/>
      <c r="F159" s="33"/>
      <c r="G159" s="27"/>
      <c r="H159" s="27"/>
      <c r="I159" s="179">
        <f t="shared" si="16"/>
        <v>31636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31778</v>
      </c>
      <c r="C160" s="195"/>
      <c r="D160" s="35">
        <v>41</v>
      </c>
      <c r="E160" s="56"/>
      <c r="F160" s="36"/>
      <c r="G160" s="11"/>
      <c r="H160" s="11"/>
      <c r="I160" s="189">
        <f t="shared" si="16"/>
        <v>31778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31921</v>
      </c>
      <c r="C161" s="195"/>
      <c r="D161" s="35">
        <v>42</v>
      </c>
      <c r="E161" s="56"/>
      <c r="F161" s="36"/>
      <c r="G161" s="11"/>
      <c r="H161" s="11"/>
      <c r="I161" s="189">
        <f t="shared" si="16"/>
        <v>31921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4.6046623460146145E-2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7.4148910392831833E-3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7.4590141136403037E-3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7.6298249416154934E-3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7.7868919189485264E-3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7.994457051851098E-3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8.2549914879312611E-3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8.5983185894182631E-3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9.0529130725998577E-3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9.681344272418884E-3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1.0648784587620693E-2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1.2128631868477064E-2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1.4782891043575663E-2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2.070847518835086E-2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4.6046623460146145E-2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38411</v>
      </c>
      <c r="C165" s="193">
        <f t="shared" ref="C165:C184" si="23">LN(B165-$F$168)</f>
        <v>9.6493047286247506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23774</v>
      </c>
      <c r="J165" s="180">
        <f t="shared" ref="J165:J184" si="25">ABS(B165-I165)/B165*100</f>
        <v>38.106271640936193</v>
      </c>
      <c r="K165" s="179">
        <f t="shared" ref="K165:K184" si="26">(B165-I165)^2/1000</f>
        <v>214241.769</v>
      </c>
      <c r="M165" s="199">
        <f t="shared" ref="M165:M184" si="27">LN($B165-O$168)</f>
        <v>10.556099155887797</v>
      </c>
      <c r="N165" s="27"/>
      <c r="O165" s="27"/>
      <c r="P165" s="27"/>
      <c r="Q165" s="179">
        <f t="shared" ref="Q165:Q184" si="28">ROUND(O$172*(1+O$173)^$D165+O$168,$G$1)</f>
        <v>26555</v>
      </c>
      <c r="R165" s="179">
        <f t="shared" ref="R165:R184" si="29">($B165-Q165)^2/1000</f>
        <v>140564.736</v>
      </c>
      <c r="T165" s="199">
        <f t="shared" ref="T165:T184" si="30">LN($B165-V$168)</f>
        <v>10.529720057805566</v>
      </c>
      <c r="U165" s="27"/>
      <c r="V165" s="27"/>
      <c r="W165" s="27"/>
      <c r="X165" s="179">
        <f t="shared" ref="X165:X184" si="31">ROUND(V$172*(1+V$173)^$D165+V$168,$G$1)</f>
        <v>26526</v>
      </c>
      <c r="Y165" s="179">
        <f t="shared" ref="Y165:Y184" si="32">($B165-X165)^2/1000</f>
        <v>141253.22500000001</v>
      </c>
      <c r="AA165" s="199">
        <f t="shared" ref="AA165:AA184" si="33">LN($B165-AC$168)</f>
        <v>10.479707581066782</v>
      </c>
      <c r="AB165" s="27"/>
      <c r="AC165" s="27"/>
      <c r="AD165" s="27"/>
      <c r="AE165" s="179">
        <f t="shared" ref="AE165:AE184" si="34">ROUND(AC$172*(1+AC$173)^$D165+AC$168,$G$1)</f>
        <v>26469</v>
      </c>
      <c r="AF165" s="179">
        <f t="shared" ref="AF165:AF184" si="35">($B165-AE165)^2/1000</f>
        <v>142611.364</v>
      </c>
      <c r="AH165" s="199">
        <f t="shared" ref="AH165:AH184" si="36">LN($B165-AJ$168)</f>
        <v>10.427061569124286</v>
      </c>
      <c r="AI165" s="27"/>
      <c r="AJ165" s="27"/>
      <c r="AK165" s="27"/>
      <c r="AL165" s="179">
        <f t="shared" ref="AL165:AL184" si="37">ROUND(AJ$172*(1+AJ$173)^$D165+AJ$168,$G$1)</f>
        <v>26403</v>
      </c>
      <c r="AM165" s="179">
        <f t="shared" ref="AM165:AM184" si="38">($B165-AL165)^2/1000</f>
        <v>144192.06400000001</v>
      </c>
      <c r="AO165" s="199">
        <f t="shared" ref="AO165:AO184" si="39">LN($B165-AQ$168)</f>
        <v>10.37148917911119</v>
      </c>
      <c r="AP165" s="27"/>
      <c r="AQ165" s="27"/>
      <c r="AR165" s="27"/>
      <c r="AS165" s="179">
        <f t="shared" ref="AS165:AS184" si="40">ROUND(AQ$172*(1+AQ$173)^$D165+AQ$168,$G$1)</f>
        <v>26329</v>
      </c>
      <c r="AT165" s="179">
        <f t="shared" ref="AT165:AT184" si="41">($B165-AS165)^2/1000</f>
        <v>145974.72399999999</v>
      </c>
      <c r="AV165" s="199">
        <f t="shared" ref="AV165:AV184" si="42">LN($B165-AX$168)</f>
        <v>10.312645832481911</v>
      </c>
      <c r="AW165" s="27"/>
      <c r="AX165" s="27"/>
      <c r="AY165" s="27"/>
      <c r="AZ165" s="179">
        <f t="shared" ref="AZ165:AZ184" si="43">ROUND(AX$172*(1+AX$173)^$D165+AX$168,$G$1)</f>
        <v>26242</v>
      </c>
      <c r="BA165" s="179">
        <f t="shared" ref="BA165:BA184" si="44">($B165-AZ165)^2/1000</f>
        <v>148084.56099999999</v>
      </c>
      <c r="BC165" s="199">
        <f t="shared" ref="BC165:BC184" si="45">LN($B165-BE$168)</f>
        <v>10.250122261580445</v>
      </c>
      <c r="BD165" s="27"/>
      <c r="BE165" s="27"/>
      <c r="BF165" s="27"/>
      <c r="BG165" s="179">
        <f t="shared" ref="BG165:BG184" si="46">ROUND(BE$172*(1+BE$173)^$D165+BE$168,$G$1)</f>
        <v>26141</v>
      </c>
      <c r="BH165" s="179">
        <f t="shared" ref="BH165:BH184" si="47">($B165-BG165)^2/1000</f>
        <v>150552.9</v>
      </c>
      <c r="BJ165" s="199">
        <f t="shared" ref="BJ165:BJ184" si="48">LN($B165-BL$168)</f>
        <v>10.183427229849748</v>
      </c>
      <c r="BK165" s="27"/>
      <c r="BL165" s="27"/>
      <c r="BM165" s="27"/>
      <c r="BN165" s="179">
        <f t="shared" ref="BN165:BN184" si="49">ROUND(BL$172*(1+BL$173)^$D165+BL$168,$G$1)</f>
        <v>26021</v>
      </c>
      <c r="BO165" s="179">
        <f t="shared" ref="BO165:BO184" si="50">($B165-BN165)^2/1000</f>
        <v>153512.1</v>
      </c>
      <c r="BQ165" s="199">
        <f t="shared" ref="BQ165:BQ184" si="51">LN($B165-BS$168)</f>
        <v>10.111964066806934</v>
      </c>
      <c r="BR165" s="27"/>
      <c r="BS165" s="27"/>
      <c r="BT165" s="27"/>
      <c r="BU165" s="179">
        <f t="shared" ref="BU165:BU184" si="52">ROUND(BS$172*(1+BS$173)^$D165+BS$168,$G$1)</f>
        <v>25876</v>
      </c>
      <c r="BV165" s="179">
        <f t="shared" ref="BV165:BV184" si="53">($B165-BU165)^2/1000</f>
        <v>157126.22500000001</v>
      </c>
      <c r="BX165" s="199">
        <f t="shared" ref="BX165:BX184" si="54">LN($B165-BZ$168)</f>
        <v>10.034998154738339</v>
      </c>
      <c r="BY165" s="27"/>
      <c r="BZ165" s="27"/>
      <c r="CA165" s="27"/>
      <c r="CB165" s="179">
        <f t="shared" ref="CB165:CB184" si="55">ROUND(BZ$172*(1+BZ$173)^$D165+BZ$168,$G$1)</f>
        <v>25697</v>
      </c>
      <c r="CC165" s="179">
        <f t="shared" ref="CC165:CC184" si="56">($B165-CB165)^2/1000</f>
        <v>161645.796</v>
      </c>
      <c r="CE165" s="199">
        <f t="shared" ref="CE165:CE184" si="57">LN($B165-CG$168)</f>
        <v>9.9516108277178557</v>
      </c>
      <c r="CF165" s="27"/>
      <c r="CG165" s="27"/>
      <c r="CH165" s="27"/>
      <c r="CI165" s="179">
        <f t="shared" ref="CI165:CI184" si="58">ROUND(CG$172*(1+CG$173)^$D165+CG$168,$G$1)</f>
        <v>25467</v>
      </c>
      <c r="CJ165" s="179">
        <f t="shared" ref="CJ165:CJ184" si="59">($B165-CI165)^2/1000</f>
        <v>167547.136</v>
      </c>
      <c r="CL165" s="199">
        <f t="shared" ref="CL165:CL184" si="60">LN($B165-CN$168)</f>
        <v>9.8606322422296984</v>
      </c>
      <c r="CM165" s="27"/>
      <c r="CN165" s="27"/>
      <c r="CO165" s="27"/>
      <c r="CP165" s="179">
        <f t="shared" ref="CP165:CP184" si="61">ROUND(CN$172*(1+CN$173)^$D165+CN$168,$G$1)</f>
        <v>25160</v>
      </c>
      <c r="CQ165" s="179">
        <f t="shared" ref="CQ165:CQ184" si="62">($B165-CP165)^2/1000</f>
        <v>175589.00099999999</v>
      </c>
      <c r="CS165" s="199">
        <f t="shared" ref="CS165:CS184" si="63">LN($B165-CU$168)</f>
        <v>9.7605405432161945</v>
      </c>
      <c r="CT165" s="27"/>
      <c r="CU165" s="27"/>
      <c r="CV165" s="27"/>
      <c r="CW165" s="179">
        <f t="shared" ref="CW165:CW184" si="64">ROUND(CU$172*(1+CU$173)^$D165+CU$168,$G$1)</f>
        <v>24712</v>
      </c>
      <c r="CX165" s="179">
        <f t="shared" ref="CX165:CX184" si="65">($B165-CW165)^2/1000</f>
        <v>187662.601</v>
      </c>
      <c r="CZ165" s="199">
        <f t="shared" ref="CZ165:CZ184" si="66">LN($B165-DB$168)</f>
        <v>9.6493047286247506</v>
      </c>
      <c r="DA165" s="27"/>
      <c r="DB165" s="27"/>
      <c r="DC165" s="27"/>
      <c r="DD165" s="179">
        <f t="shared" ref="DD165:DD184" si="67">ROUND(DB$172*(1+DB$173)^$D165+DB$168,$G$1)</f>
        <v>23774</v>
      </c>
      <c r="DE165" s="179">
        <f t="shared" ref="DE165:DE184" si="68">($B165-DD165)^2/1000</f>
        <v>214241.769</v>
      </c>
    </row>
    <row r="166" spans="1:109" ht="15" customHeight="1">
      <c r="A166" s="21">
        <f t="shared" si="22"/>
        <v>1995</v>
      </c>
      <c r="B166" s="176">
        <f t="shared" si="22"/>
        <v>39875</v>
      </c>
      <c r="C166" s="193">
        <f t="shared" si="23"/>
        <v>9.7394969524268973</v>
      </c>
      <c r="D166" s="22">
        <v>2</v>
      </c>
      <c r="E166" s="40" t="s">
        <v>34</v>
      </c>
      <c r="G166" s="27"/>
      <c r="H166" s="26"/>
      <c r="I166" s="179">
        <f t="shared" si="24"/>
        <v>23877</v>
      </c>
      <c r="J166" s="180">
        <f t="shared" si="25"/>
        <v>40.120376175548586</v>
      </c>
      <c r="K166" s="179">
        <f t="shared" si="26"/>
        <v>255936.00399999999</v>
      </c>
      <c r="M166" s="199">
        <f t="shared" si="27"/>
        <v>10.593504840087146</v>
      </c>
      <c r="N166" s="27"/>
      <c r="O166" s="27"/>
      <c r="P166" s="27"/>
      <c r="Q166" s="179">
        <f t="shared" si="28"/>
        <v>26675</v>
      </c>
      <c r="R166" s="179">
        <f t="shared" si="29"/>
        <v>174240</v>
      </c>
      <c r="T166" s="199">
        <f t="shared" si="30"/>
        <v>10.568106649481535</v>
      </c>
      <c r="U166" s="27"/>
      <c r="V166" s="27"/>
      <c r="W166" s="27"/>
      <c r="X166" s="179">
        <f t="shared" si="31"/>
        <v>26647</v>
      </c>
      <c r="Y166" s="179">
        <f t="shared" si="32"/>
        <v>174979.984</v>
      </c>
      <c r="AA166" s="199">
        <f t="shared" si="33"/>
        <v>10.520023630724232</v>
      </c>
      <c r="AB166" s="27"/>
      <c r="AC166" s="27"/>
      <c r="AD166" s="27"/>
      <c r="AE166" s="179">
        <f t="shared" si="34"/>
        <v>26593</v>
      </c>
      <c r="AF166" s="179">
        <f t="shared" si="35"/>
        <v>176411.524</v>
      </c>
      <c r="AH166" s="199">
        <f t="shared" si="36"/>
        <v>10.469511336766882</v>
      </c>
      <c r="AI166" s="27"/>
      <c r="AJ166" s="27"/>
      <c r="AK166" s="27"/>
      <c r="AL166" s="179">
        <f t="shared" si="37"/>
        <v>26531</v>
      </c>
      <c r="AM166" s="179">
        <f t="shared" si="38"/>
        <v>178062.33600000001</v>
      </c>
      <c r="AO166" s="199">
        <f t="shared" si="39"/>
        <v>10.416311178964792</v>
      </c>
      <c r="AP166" s="27"/>
      <c r="AQ166" s="27"/>
      <c r="AR166" s="27"/>
      <c r="AS166" s="179">
        <f t="shared" si="40"/>
        <v>26460</v>
      </c>
      <c r="AT166" s="179">
        <f t="shared" si="41"/>
        <v>179962.22500000001</v>
      </c>
      <c r="AV166" s="199">
        <f t="shared" si="42"/>
        <v>10.360120947218691</v>
      </c>
      <c r="AW166" s="27"/>
      <c r="AX166" s="27"/>
      <c r="AY166" s="27"/>
      <c r="AZ166" s="179">
        <f t="shared" si="43"/>
        <v>26378</v>
      </c>
      <c r="BA166" s="179">
        <f t="shared" si="44"/>
        <v>182169.00899999999</v>
      </c>
      <c r="BC166" s="199">
        <f t="shared" si="45"/>
        <v>10.300584410973777</v>
      </c>
      <c r="BD166" s="27"/>
      <c r="BE166" s="27"/>
      <c r="BF166" s="27"/>
      <c r="BG166" s="179">
        <f t="shared" si="46"/>
        <v>26282</v>
      </c>
      <c r="BH166" s="179">
        <f t="shared" si="47"/>
        <v>184769.649</v>
      </c>
      <c r="BJ166" s="199">
        <f t="shared" si="48"/>
        <v>10.237277623937402</v>
      </c>
      <c r="BK166" s="27"/>
      <c r="BL166" s="27"/>
      <c r="BM166" s="27"/>
      <c r="BN166" s="179">
        <f t="shared" si="49"/>
        <v>26167</v>
      </c>
      <c r="BO166" s="179">
        <f t="shared" si="50"/>
        <v>187909.264</v>
      </c>
      <c r="BQ166" s="199">
        <f t="shared" si="51"/>
        <v>10.169690593310785</v>
      </c>
      <c r="BR166" s="27"/>
      <c r="BS166" s="27"/>
      <c r="BT166" s="27"/>
      <c r="BU166" s="179">
        <f t="shared" si="52"/>
        <v>26028</v>
      </c>
      <c r="BV166" s="179">
        <f t="shared" si="53"/>
        <v>191739.40900000001</v>
      </c>
      <c r="BX166" s="199">
        <f t="shared" si="54"/>
        <v>10.097202293159526</v>
      </c>
      <c r="BY166" s="27"/>
      <c r="BZ166" s="27"/>
      <c r="CA166" s="27"/>
      <c r="CB166" s="179">
        <f t="shared" si="55"/>
        <v>25855</v>
      </c>
      <c r="CC166" s="179">
        <f t="shared" si="56"/>
        <v>196560.4</v>
      </c>
      <c r="CE166" s="199">
        <f t="shared" si="57"/>
        <v>10.0190458931704</v>
      </c>
      <c r="CF166" s="27"/>
      <c r="CG166" s="27"/>
      <c r="CH166" s="27"/>
      <c r="CI166" s="179">
        <f t="shared" si="58"/>
        <v>25632</v>
      </c>
      <c r="CJ166" s="179">
        <f t="shared" si="59"/>
        <v>202863.049</v>
      </c>
      <c r="CL166" s="199">
        <f t="shared" si="60"/>
        <v>9.9342592112028818</v>
      </c>
      <c r="CM166" s="27"/>
      <c r="CN166" s="27"/>
      <c r="CO166" s="27"/>
      <c r="CP166" s="179">
        <f t="shared" si="61"/>
        <v>25329</v>
      </c>
      <c r="CQ166" s="179">
        <f t="shared" si="62"/>
        <v>211586.11600000001</v>
      </c>
      <c r="CS166" s="199">
        <f t="shared" si="63"/>
        <v>9.8416121488180401</v>
      </c>
      <c r="CT166" s="27"/>
      <c r="CU166" s="27"/>
      <c r="CV166" s="27"/>
      <c r="CW166" s="179">
        <f t="shared" si="64"/>
        <v>24877</v>
      </c>
      <c r="CX166" s="179">
        <f t="shared" si="65"/>
        <v>224940.00399999999</v>
      </c>
      <c r="CZ166" s="199">
        <f t="shared" si="66"/>
        <v>9.7394969524268973</v>
      </c>
      <c r="DA166" s="27"/>
      <c r="DB166" s="27"/>
      <c r="DC166" s="27"/>
      <c r="DD166" s="179">
        <f t="shared" si="67"/>
        <v>23877</v>
      </c>
      <c r="DE166" s="179">
        <f t="shared" si="68"/>
        <v>255936.00399999999</v>
      </c>
    </row>
    <row r="167" spans="1:109" ht="15" customHeight="1">
      <c r="A167" s="21">
        <f t="shared" si="22"/>
        <v>1996</v>
      </c>
      <c r="B167" s="176">
        <f t="shared" si="22"/>
        <v>23690</v>
      </c>
      <c r="C167" s="193">
        <f t="shared" si="23"/>
        <v>6.6720329454610674</v>
      </c>
      <c r="D167" s="22">
        <v>3</v>
      </c>
      <c r="E167" s="2" t="s">
        <v>24</v>
      </c>
      <c r="H167" s="26"/>
      <c r="I167" s="179">
        <f t="shared" si="24"/>
        <v>23992</v>
      </c>
      <c r="J167" s="180">
        <f t="shared" si="25"/>
        <v>1.2747994934571549</v>
      </c>
      <c r="K167" s="179">
        <f t="shared" si="26"/>
        <v>91.203999999999994</v>
      </c>
      <c r="M167" s="199">
        <f t="shared" si="27"/>
        <v>10.072808297152831</v>
      </c>
      <c r="N167" s="27"/>
      <c r="O167" s="27"/>
      <c r="P167" s="27"/>
      <c r="Q167" s="179">
        <f t="shared" si="28"/>
        <v>26795</v>
      </c>
      <c r="R167" s="179">
        <f t="shared" si="29"/>
        <v>9641.0249999999996</v>
      </c>
      <c r="T167" s="199">
        <f t="shared" si="30"/>
        <v>10.029679577773887</v>
      </c>
      <c r="U167" s="27"/>
      <c r="V167" s="27"/>
      <c r="W167" s="27"/>
      <c r="X167" s="179">
        <f t="shared" si="31"/>
        <v>26769</v>
      </c>
      <c r="Y167" s="179">
        <f t="shared" si="32"/>
        <v>9480.241</v>
      </c>
      <c r="AA167" s="199">
        <f t="shared" si="33"/>
        <v>9.9458283930256535</v>
      </c>
      <c r="AB167" s="27"/>
      <c r="AC167" s="27"/>
      <c r="AD167" s="27"/>
      <c r="AE167" s="179">
        <f t="shared" si="34"/>
        <v>26718</v>
      </c>
      <c r="AF167" s="179">
        <f t="shared" si="35"/>
        <v>9168.7839999999997</v>
      </c>
      <c r="AH167" s="199">
        <f t="shared" si="36"/>
        <v>9.8542973083453571</v>
      </c>
      <c r="AI167" s="27"/>
      <c r="AJ167" s="27"/>
      <c r="AK167" s="27"/>
      <c r="AL167" s="179">
        <f t="shared" si="37"/>
        <v>26659</v>
      </c>
      <c r="AM167" s="179">
        <f t="shared" si="38"/>
        <v>8814.9609999999993</v>
      </c>
      <c r="AO167" s="199">
        <f t="shared" si="39"/>
        <v>9.7535363757726241</v>
      </c>
      <c r="AP167" s="27"/>
      <c r="AQ167" s="27"/>
      <c r="AR167" s="27"/>
      <c r="AS167" s="179">
        <f t="shared" si="40"/>
        <v>26592</v>
      </c>
      <c r="AT167" s="179">
        <f t="shared" si="41"/>
        <v>8421.6039999999994</v>
      </c>
      <c r="AV167" s="199">
        <f t="shared" si="42"/>
        <v>9.6414732268329253</v>
      </c>
      <c r="AW167" s="27"/>
      <c r="AX167" s="27"/>
      <c r="AY167" s="27"/>
      <c r="AZ167" s="179">
        <f t="shared" si="43"/>
        <v>26515</v>
      </c>
      <c r="BA167" s="179">
        <f t="shared" si="44"/>
        <v>7980.625</v>
      </c>
      <c r="BC167" s="199">
        <f t="shared" si="45"/>
        <v>9.5152482250930319</v>
      </c>
      <c r="BD167" s="27"/>
      <c r="BE167" s="27"/>
      <c r="BF167" s="27"/>
      <c r="BG167" s="179">
        <f t="shared" si="46"/>
        <v>26424</v>
      </c>
      <c r="BH167" s="179">
        <f t="shared" si="47"/>
        <v>7474.7560000000003</v>
      </c>
      <c r="BJ167" s="199">
        <f t="shared" si="48"/>
        <v>9.3707570933820872</v>
      </c>
      <c r="BK167" s="27"/>
      <c r="BL167" s="27"/>
      <c r="BM167" s="27"/>
      <c r="BN167" s="179">
        <f t="shared" si="49"/>
        <v>26314</v>
      </c>
      <c r="BO167" s="179">
        <f t="shared" si="50"/>
        <v>6885.3760000000002</v>
      </c>
      <c r="BQ167" s="199">
        <f t="shared" si="51"/>
        <v>9.2018040409538955</v>
      </c>
      <c r="BR167" s="27"/>
      <c r="BS167" s="27"/>
      <c r="BT167" s="27"/>
      <c r="BU167" s="179">
        <f t="shared" si="52"/>
        <v>26182</v>
      </c>
      <c r="BV167" s="179">
        <f t="shared" si="53"/>
        <v>6210.0640000000003</v>
      </c>
      <c r="BX167" s="199">
        <f t="shared" si="54"/>
        <v>8.9983840100525381</v>
      </c>
      <c r="BY167" s="27"/>
      <c r="BZ167" s="27"/>
      <c r="CA167" s="27"/>
      <c r="CB167" s="179">
        <f t="shared" si="55"/>
        <v>26015</v>
      </c>
      <c r="CC167" s="179">
        <f t="shared" si="56"/>
        <v>5405.625</v>
      </c>
      <c r="CE167" s="199">
        <f t="shared" si="57"/>
        <v>8.742733867330168</v>
      </c>
      <c r="CF167" s="27"/>
      <c r="CG167" s="27"/>
      <c r="CH167" s="27"/>
      <c r="CI167" s="179">
        <f t="shared" si="58"/>
        <v>25799</v>
      </c>
      <c r="CJ167" s="179">
        <f t="shared" si="59"/>
        <v>4447.8810000000003</v>
      </c>
      <c r="CL167" s="199">
        <f t="shared" si="60"/>
        <v>8.3984096554262706</v>
      </c>
      <c r="CM167" s="27"/>
      <c r="CN167" s="27"/>
      <c r="CO167" s="27"/>
      <c r="CP167" s="179">
        <f t="shared" si="61"/>
        <v>25503</v>
      </c>
      <c r="CQ167" s="179">
        <f t="shared" si="62"/>
        <v>3286.9690000000001</v>
      </c>
      <c r="CS167" s="199">
        <f t="shared" si="63"/>
        <v>7.8690193764990228</v>
      </c>
      <c r="CT167" s="27"/>
      <c r="CU167" s="27"/>
      <c r="CV167" s="27"/>
      <c r="CW167" s="179">
        <f t="shared" si="64"/>
        <v>25050</v>
      </c>
      <c r="CX167" s="179">
        <f t="shared" si="65"/>
        <v>1849.6</v>
      </c>
      <c r="CZ167" s="199">
        <f t="shared" si="66"/>
        <v>6.6720329454610674</v>
      </c>
      <c r="DA167" s="27"/>
      <c r="DB167" s="27"/>
      <c r="DC167" s="27"/>
      <c r="DD167" s="179">
        <f t="shared" si="67"/>
        <v>23992</v>
      </c>
      <c r="DE167" s="179">
        <f t="shared" si="68"/>
        <v>91.203999999999994</v>
      </c>
    </row>
    <row r="168" spans="1:109" ht="15" customHeight="1">
      <c r="A168" s="21">
        <f t="shared" si="22"/>
        <v>1997</v>
      </c>
      <c r="B168" s="176">
        <f t="shared" si="22"/>
        <v>23233</v>
      </c>
      <c r="C168" s="193">
        <f t="shared" si="23"/>
        <v>5.8081424899804439</v>
      </c>
      <c r="D168" s="22">
        <v>4</v>
      </c>
      <c r="E168" s="5" t="s">
        <v>35</v>
      </c>
      <c r="F168" s="214">
        <v>22900</v>
      </c>
      <c r="H168" s="26"/>
      <c r="I168" s="179">
        <f t="shared" si="24"/>
        <v>24120</v>
      </c>
      <c r="J168" s="180">
        <f t="shared" si="25"/>
        <v>3.8178453062454265</v>
      </c>
      <c r="K168" s="179">
        <f t="shared" si="26"/>
        <v>786.76900000000001</v>
      </c>
      <c r="M168" s="199">
        <f t="shared" si="27"/>
        <v>10.053328960775287</v>
      </c>
      <c r="N168" s="29" t="s">
        <v>35</v>
      </c>
      <c r="O168" s="27">
        <v>0</v>
      </c>
      <c r="P168" s="27"/>
      <c r="Q168" s="179">
        <f t="shared" si="28"/>
        <v>26915</v>
      </c>
      <c r="R168" s="179">
        <f t="shared" si="29"/>
        <v>13557.124</v>
      </c>
      <c r="T168" s="199">
        <f t="shared" si="30"/>
        <v>10.009332950619468</v>
      </c>
      <c r="U168" s="29" t="s">
        <v>35</v>
      </c>
      <c r="V168" s="85">
        <f>10^U188</f>
        <v>1000</v>
      </c>
      <c r="W168" s="27"/>
      <c r="X168" s="179">
        <f t="shared" si="31"/>
        <v>26891</v>
      </c>
      <c r="Y168" s="179">
        <f t="shared" si="32"/>
        <v>13380.964</v>
      </c>
      <c r="AA168" s="199">
        <f t="shared" si="33"/>
        <v>9.9236822598216481</v>
      </c>
      <c r="AB168" s="29" t="s">
        <v>35</v>
      </c>
      <c r="AC168" s="85">
        <f>V168+AB189</f>
        <v>2825</v>
      </c>
      <c r="AD168" s="27"/>
      <c r="AE168" s="179">
        <f t="shared" si="34"/>
        <v>26843</v>
      </c>
      <c r="AF168" s="179">
        <f t="shared" si="35"/>
        <v>13032.1</v>
      </c>
      <c r="AH168" s="199">
        <f t="shared" si="36"/>
        <v>9.8300024632736509</v>
      </c>
      <c r="AI168" s="29" t="s">
        <v>35</v>
      </c>
      <c r="AJ168" s="85">
        <f>AC168+AI189</f>
        <v>4650</v>
      </c>
      <c r="AK168" s="27"/>
      <c r="AL168" s="179">
        <f t="shared" si="37"/>
        <v>26788</v>
      </c>
      <c r="AM168" s="179">
        <f t="shared" si="38"/>
        <v>12638.025</v>
      </c>
      <c r="AO168" s="199">
        <f t="shared" si="39"/>
        <v>9.7266310351732326</v>
      </c>
      <c r="AP168" s="29" t="s">
        <v>35</v>
      </c>
      <c r="AQ168" s="85">
        <f>AJ168+AP189</f>
        <v>6475</v>
      </c>
      <c r="AR168" s="27"/>
      <c r="AS168" s="179">
        <f t="shared" si="40"/>
        <v>26726</v>
      </c>
      <c r="AT168" s="179">
        <f t="shared" si="41"/>
        <v>12201.049000000001</v>
      </c>
      <c r="AV168" s="199">
        <f t="shared" si="42"/>
        <v>9.6113288080572694</v>
      </c>
      <c r="AW168" s="29" t="s">
        <v>35</v>
      </c>
      <c r="AX168" s="85">
        <f>AQ168+AW189</f>
        <v>8300</v>
      </c>
      <c r="AY168" s="27"/>
      <c r="AZ168" s="179">
        <f t="shared" si="43"/>
        <v>26653</v>
      </c>
      <c r="BA168" s="179">
        <f t="shared" si="44"/>
        <v>11696.4</v>
      </c>
      <c r="BC168" s="199">
        <f t="shared" si="45"/>
        <v>9.4809780098187044</v>
      </c>
      <c r="BD168" s="29" t="s">
        <v>35</v>
      </c>
      <c r="BE168" s="85">
        <f>AX168+BD189</f>
        <v>10125</v>
      </c>
      <c r="BF168" s="27"/>
      <c r="BG168" s="179">
        <f t="shared" si="46"/>
        <v>26567</v>
      </c>
      <c r="BH168" s="179">
        <f t="shared" si="47"/>
        <v>11115.556</v>
      </c>
      <c r="BJ168" s="199">
        <f t="shared" si="48"/>
        <v>9.3310524471384468</v>
      </c>
      <c r="BK168" s="29" t="s">
        <v>35</v>
      </c>
      <c r="BL168" s="85">
        <f>BE168+BK189</f>
        <v>11950</v>
      </c>
      <c r="BM168" s="27"/>
      <c r="BN168" s="179">
        <f t="shared" si="49"/>
        <v>26463</v>
      </c>
      <c r="BO168" s="179">
        <f t="shared" si="50"/>
        <v>10432.9</v>
      </c>
      <c r="BQ168" s="199">
        <f t="shared" si="51"/>
        <v>9.1546162232038206</v>
      </c>
      <c r="BR168" s="29" t="s">
        <v>35</v>
      </c>
      <c r="BS168" s="85">
        <f>BL168+BR189</f>
        <v>13775</v>
      </c>
      <c r="BT168" s="27"/>
      <c r="BU168" s="179">
        <f t="shared" si="52"/>
        <v>26337</v>
      </c>
      <c r="BV168" s="179">
        <f t="shared" si="53"/>
        <v>9634.8160000000007</v>
      </c>
      <c r="BX168" s="199">
        <f t="shared" si="54"/>
        <v>8.9402362317984707</v>
      </c>
      <c r="BY168" s="29" t="s">
        <v>35</v>
      </c>
      <c r="BZ168" s="85">
        <f>BS168+BY189</f>
        <v>15600</v>
      </c>
      <c r="CA168" s="27"/>
      <c r="CB168" s="179">
        <f t="shared" si="55"/>
        <v>26178</v>
      </c>
      <c r="CC168" s="179">
        <f t="shared" si="56"/>
        <v>8673.0249999999996</v>
      </c>
      <c r="CE168" s="199">
        <f t="shared" si="57"/>
        <v>8.666991556504632</v>
      </c>
      <c r="CF168" s="29" t="s">
        <v>35</v>
      </c>
      <c r="CG168" s="85">
        <f>BZ168+CF189</f>
        <v>17425</v>
      </c>
      <c r="CH168" s="27"/>
      <c r="CI168" s="179">
        <f t="shared" si="58"/>
        <v>25970</v>
      </c>
      <c r="CJ168" s="179">
        <f t="shared" si="59"/>
        <v>7491.1689999999999</v>
      </c>
      <c r="CL168" s="199">
        <f t="shared" si="60"/>
        <v>8.2897905831816434</v>
      </c>
      <c r="CM168" s="29" t="s">
        <v>35</v>
      </c>
      <c r="CN168" s="85">
        <f>CG168+CM189</f>
        <v>19250</v>
      </c>
      <c r="CO168" s="27"/>
      <c r="CP168" s="179">
        <f t="shared" si="61"/>
        <v>25681</v>
      </c>
      <c r="CQ168" s="179">
        <f t="shared" si="62"/>
        <v>5992.7039999999997</v>
      </c>
      <c r="CS168" s="199">
        <f t="shared" si="63"/>
        <v>7.67693714581808</v>
      </c>
      <c r="CT168" s="29" t="s">
        <v>35</v>
      </c>
      <c r="CU168" s="85">
        <f>CN168+CT189</f>
        <v>21075</v>
      </c>
      <c r="CV168" s="27"/>
      <c r="CW168" s="179">
        <f t="shared" si="64"/>
        <v>25230</v>
      </c>
      <c r="CX168" s="179">
        <f t="shared" si="65"/>
        <v>3988.009</v>
      </c>
      <c r="CZ168" s="199">
        <f t="shared" si="66"/>
        <v>5.8081424899804439</v>
      </c>
      <c r="DA168" s="29" t="s">
        <v>35</v>
      </c>
      <c r="DB168" s="85">
        <f>CU168+DA189</f>
        <v>22900</v>
      </c>
      <c r="DC168" s="27"/>
      <c r="DD168" s="179">
        <f t="shared" si="67"/>
        <v>24120</v>
      </c>
      <c r="DE168" s="179">
        <f t="shared" si="68"/>
        <v>786.76900000000001</v>
      </c>
    </row>
    <row r="169" spans="1:109" ht="15" customHeight="1">
      <c r="A169" s="21">
        <f t="shared" si="22"/>
        <v>1998</v>
      </c>
      <c r="B169" s="176">
        <f t="shared" si="22"/>
        <v>23385</v>
      </c>
      <c r="C169" s="193">
        <f t="shared" si="23"/>
        <v>6.1841488909374833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6.6614518909306106</v>
      </c>
      <c r="H169" s="26"/>
      <c r="I169" s="179">
        <f t="shared" si="24"/>
        <v>24264</v>
      </c>
      <c r="J169" s="180">
        <f t="shared" si="25"/>
        <v>3.7588197562540087</v>
      </c>
      <c r="K169" s="179">
        <f t="shared" si="26"/>
        <v>772.64099999999996</v>
      </c>
      <c r="M169" s="199">
        <f t="shared" si="27"/>
        <v>10.059850070159987</v>
      </c>
      <c r="N169" s="29" t="s">
        <v>25</v>
      </c>
      <c r="O169" s="29" t="s">
        <v>26</v>
      </c>
      <c r="P169" s="44">
        <f>INDEX(LINEST(M165:M184,$D165:$D184),2)</f>
        <v>10.182486462765356</v>
      </c>
      <c r="Q169" s="179">
        <f t="shared" si="28"/>
        <v>27036</v>
      </c>
      <c r="R169" s="179">
        <f t="shared" si="29"/>
        <v>13329.800999999999</v>
      </c>
      <c r="T169" s="199">
        <f t="shared" si="30"/>
        <v>10.016146370675067</v>
      </c>
      <c r="U169" s="29" t="s">
        <v>25</v>
      </c>
      <c r="V169" s="29" t="s">
        <v>26</v>
      </c>
      <c r="W169" s="44">
        <f>INDEX(LINEST(T165:T184,$D165:$D184),2)</f>
        <v>10.142731904749436</v>
      </c>
      <c r="X169" s="179">
        <f t="shared" si="31"/>
        <v>27014</v>
      </c>
      <c r="Y169" s="179">
        <f t="shared" si="32"/>
        <v>13169.641</v>
      </c>
      <c r="AA169" s="199">
        <f t="shared" si="33"/>
        <v>9.9311027195691022</v>
      </c>
      <c r="AB169" s="29" t="s">
        <v>25</v>
      </c>
      <c r="AC169" s="29" t="s">
        <v>26</v>
      </c>
      <c r="AD169" s="44">
        <f>INDEX(LINEST(AA165:AA184,$D165:$D184),2)</f>
        <v>10.065610832578708</v>
      </c>
      <c r="AE169" s="179">
        <f t="shared" si="34"/>
        <v>26969</v>
      </c>
      <c r="AF169" s="179">
        <f t="shared" si="35"/>
        <v>12845.056</v>
      </c>
      <c r="AH169" s="199">
        <f t="shared" si="36"/>
        <v>9.8381487112277881</v>
      </c>
      <c r="AI169" s="29" t="s">
        <v>25</v>
      </c>
      <c r="AJ169" s="29" t="s">
        <v>26</v>
      </c>
      <c r="AK169" s="44">
        <f>INDEX(LINEST(AH165:AH184,$D165:$D184),2)</f>
        <v>9.9816705412145534</v>
      </c>
      <c r="AL169" s="179">
        <f t="shared" si="37"/>
        <v>26918</v>
      </c>
      <c r="AM169" s="179">
        <f t="shared" si="38"/>
        <v>12482.089</v>
      </c>
      <c r="AO169" s="199">
        <f t="shared" si="39"/>
        <v>9.7356604418926267</v>
      </c>
      <c r="AP169" s="29" t="s">
        <v>25</v>
      </c>
      <c r="AQ169" s="29" t="s">
        <v>26</v>
      </c>
      <c r="AR169" s="44">
        <f>INDEX(LINEST(AO165:AO184,$D165:$D184),2)</f>
        <v>9.8895388681482199</v>
      </c>
      <c r="AS169" s="179">
        <f t="shared" si="40"/>
        <v>26860</v>
      </c>
      <c r="AT169" s="179">
        <f t="shared" si="41"/>
        <v>12075.625</v>
      </c>
      <c r="AV169" s="199">
        <f t="shared" si="42"/>
        <v>9.6214561515931614</v>
      </c>
      <c r="AW169" s="29" t="s">
        <v>25</v>
      </c>
      <c r="AX169" s="29" t="s">
        <v>26</v>
      </c>
      <c r="AY169" s="44">
        <f>INDEX(LINEST(AV165:AV184,$D165:$D184),2)</f>
        <v>9.787373820984163</v>
      </c>
      <c r="AZ169" s="179">
        <f t="shared" si="43"/>
        <v>26791</v>
      </c>
      <c r="BA169" s="179">
        <f t="shared" si="44"/>
        <v>11600.835999999999</v>
      </c>
      <c r="BC169" s="199">
        <f t="shared" si="45"/>
        <v>9.4925072637398529</v>
      </c>
      <c r="BD169" s="29" t="s">
        <v>25</v>
      </c>
      <c r="BE169" s="29" t="s">
        <v>26</v>
      </c>
      <c r="BF169" s="44">
        <f>INDEX(LINEST(BC165:BC184,$D165:$D184),2)</f>
        <v>9.6726192372255753</v>
      </c>
      <c r="BG169" s="179">
        <f t="shared" si="46"/>
        <v>26711</v>
      </c>
      <c r="BH169" s="179">
        <f t="shared" si="47"/>
        <v>11062.276</v>
      </c>
      <c r="BJ169" s="199">
        <f t="shared" si="48"/>
        <v>9.3444341064568821</v>
      </c>
      <c r="BK169" s="29" t="s">
        <v>25</v>
      </c>
      <c r="BL169" s="29" t="s">
        <v>26</v>
      </c>
      <c r="BM169" s="44">
        <f>INDEX(LINEST(BJ165:BJ184,$D165:$D184),2)</f>
        <v>9.5415772967944061</v>
      </c>
      <c r="BN169" s="179">
        <f t="shared" si="49"/>
        <v>26614</v>
      </c>
      <c r="BO169" s="179">
        <f t="shared" si="50"/>
        <v>10426.441000000001</v>
      </c>
      <c r="BQ169" s="199">
        <f t="shared" si="51"/>
        <v>9.1705595019643376</v>
      </c>
      <c r="BR169" s="29" t="s">
        <v>25</v>
      </c>
      <c r="BS169" s="29" t="s">
        <v>26</v>
      </c>
      <c r="BT169" s="44">
        <f>INDEX(LINEST(BQ165:BQ184,$D165:$D184),2)</f>
        <v>9.3886039175210936</v>
      </c>
      <c r="BU169" s="179">
        <f t="shared" si="52"/>
        <v>26495</v>
      </c>
      <c r="BV169" s="179">
        <f t="shared" si="53"/>
        <v>9672.1</v>
      </c>
      <c r="BX169" s="199">
        <f t="shared" si="54"/>
        <v>8.959954084268098</v>
      </c>
      <c r="BY169" s="29" t="s">
        <v>25</v>
      </c>
      <c r="BZ169" s="29" t="s">
        <v>26</v>
      </c>
      <c r="CA169" s="44">
        <f>INDEX(LINEST(BX165:BX184,$D165:$D184),2)</f>
        <v>9.2044415435972571</v>
      </c>
      <c r="CB169" s="179">
        <f t="shared" si="55"/>
        <v>26344</v>
      </c>
      <c r="CC169" s="179">
        <f t="shared" si="56"/>
        <v>8755.6810000000005</v>
      </c>
      <c r="CE169" s="199">
        <f t="shared" si="57"/>
        <v>8.6928257600593959</v>
      </c>
      <c r="CF169" s="29" t="s">
        <v>25</v>
      </c>
      <c r="CG169" s="29" t="s">
        <v>26</v>
      </c>
      <c r="CH169" s="44">
        <f>INDEX(LINEST(CE165:CE184,$D165:$D184),2)</f>
        <v>8.9722714872107687</v>
      </c>
      <c r="CI169" s="179">
        <f t="shared" si="58"/>
        <v>26145</v>
      </c>
      <c r="CJ169" s="179">
        <f t="shared" si="59"/>
        <v>7617.6</v>
      </c>
      <c r="CL169" s="199">
        <f t="shared" si="60"/>
        <v>8.3272426074577925</v>
      </c>
      <c r="CM169" s="29" t="s">
        <v>25</v>
      </c>
      <c r="CN169" s="29" t="s">
        <v>26</v>
      </c>
      <c r="CO169" s="44">
        <f>INDEX(LINEST(CL165:CL184,$D165:$D184),2)</f>
        <v>8.6562810993726362</v>
      </c>
      <c r="CP169" s="179">
        <f t="shared" si="61"/>
        <v>25865</v>
      </c>
      <c r="CQ169" s="179">
        <f t="shared" si="62"/>
        <v>6150.4</v>
      </c>
      <c r="CS169" s="199">
        <f t="shared" si="63"/>
        <v>7.7450028035158391</v>
      </c>
      <c r="CT169" s="29" t="s">
        <v>25</v>
      </c>
      <c r="CU169" s="29" t="s">
        <v>26</v>
      </c>
      <c r="CV169" s="44">
        <f>INDEX(LINEST(CS165:CS184,$D165:$D184),2)</f>
        <v>8.1543729643137901</v>
      </c>
      <c r="CW169" s="179">
        <f t="shared" si="64"/>
        <v>25419</v>
      </c>
      <c r="CX169" s="179">
        <f t="shared" si="65"/>
        <v>4137.1559999999999</v>
      </c>
      <c r="CZ169" s="199">
        <f t="shared" si="66"/>
        <v>6.1841488909374833</v>
      </c>
      <c r="DA169" s="29" t="s">
        <v>25</v>
      </c>
      <c r="DB169" s="29" t="s">
        <v>26</v>
      </c>
      <c r="DC169" s="44">
        <f>INDEX(LINEST(CZ165:CZ184,$D165:$D184),2)</f>
        <v>6.6614518909306106</v>
      </c>
      <c r="DD169" s="179">
        <f t="shared" si="67"/>
        <v>24264</v>
      </c>
      <c r="DE169" s="179">
        <f t="shared" si="68"/>
        <v>772.64099999999996</v>
      </c>
    </row>
    <row r="170" spans="1:109" ht="15" customHeight="1">
      <c r="A170" s="21">
        <f t="shared" si="22"/>
        <v>1999</v>
      </c>
      <c r="B170" s="176">
        <f t="shared" si="22"/>
        <v>23272</v>
      </c>
      <c r="C170" s="193">
        <f t="shared" si="23"/>
        <v>5.9188938542731462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0.11131543486357721</v>
      </c>
      <c r="H170" s="26"/>
      <c r="I170" s="179">
        <f t="shared" si="24"/>
        <v>24424</v>
      </c>
      <c r="J170" s="180">
        <f t="shared" si="25"/>
        <v>4.9501546923341353</v>
      </c>
      <c r="K170" s="179">
        <f t="shared" si="26"/>
        <v>1327.104</v>
      </c>
      <c r="M170" s="199">
        <f t="shared" si="27"/>
        <v>10.055006200175038</v>
      </c>
      <c r="N170" s="29" t="s">
        <v>27</v>
      </c>
      <c r="O170" s="29" t="s">
        <v>28</v>
      </c>
      <c r="P170" s="44">
        <f>INDEX(LINEST(M165:M184,$D165:$D184),1)</f>
        <v>4.4887760338431539E-3</v>
      </c>
      <c r="Q170" s="179">
        <f t="shared" si="28"/>
        <v>27158</v>
      </c>
      <c r="R170" s="179">
        <f t="shared" si="29"/>
        <v>15100.995999999999</v>
      </c>
      <c r="T170" s="199">
        <f t="shared" si="30"/>
        <v>10.011085563134147</v>
      </c>
      <c r="U170" s="29" t="s">
        <v>27</v>
      </c>
      <c r="V170" s="29" t="s">
        <v>28</v>
      </c>
      <c r="W170" s="44">
        <f>INDEX(LINEST(T165:T184,$D165:$D184),1)</f>
        <v>4.7310447087305189E-3</v>
      </c>
      <c r="X170" s="179">
        <f t="shared" si="31"/>
        <v>27137</v>
      </c>
      <c r="Y170" s="179">
        <f t="shared" si="32"/>
        <v>14938.225</v>
      </c>
      <c r="AA170" s="199">
        <f t="shared" si="33"/>
        <v>9.9255914514430543</v>
      </c>
      <c r="AB170" s="29" t="s">
        <v>27</v>
      </c>
      <c r="AC170" s="29" t="s">
        <v>28</v>
      </c>
      <c r="AD170" s="44">
        <f>INDEX(LINEST(AA165:AA184,$D165:$D184),1)</f>
        <v>5.2381982469963109E-3</v>
      </c>
      <c r="AE170" s="179">
        <f t="shared" si="34"/>
        <v>27096</v>
      </c>
      <c r="AF170" s="179">
        <f t="shared" si="35"/>
        <v>14622.976000000001</v>
      </c>
      <c r="AH170" s="199">
        <f t="shared" si="36"/>
        <v>9.8320989564484744</v>
      </c>
      <c r="AI170" s="29" t="s">
        <v>27</v>
      </c>
      <c r="AJ170" s="29" t="s">
        <v>28</v>
      </c>
      <c r="AK170" s="44">
        <f>INDEX(LINEST(AH165:AH184,$D165:$D184),1)</f>
        <v>5.8501965121638974E-3</v>
      </c>
      <c r="AL170" s="179">
        <f t="shared" si="37"/>
        <v>27049</v>
      </c>
      <c r="AM170" s="179">
        <f t="shared" si="38"/>
        <v>14265.728999999999</v>
      </c>
      <c r="AO170" s="199">
        <f t="shared" si="39"/>
        <v>9.7289555780170023</v>
      </c>
      <c r="AP170" s="29" t="s">
        <v>27</v>
      </c>
      <c r="AQ170" s="29" t="s">
        <v>28</v>
      </c>
      <c r="AR170" s="44">
        <f>INDEX(LINEST(AO165:AO184,$D165:$D184),1)</f>
        <v>6.6005725168158712E-3</v>
      </c>
      <c r="AS170" s="179">
        <f t="shared" si="40"/>
        <v>26995</v>
      </c>
      <c r="AT170" s="179">
        <f t="shared" si="41"/>
        <v>13860.728999999999</v>
      </c>
      <c r="AV170" s="199">
        <f t="shared" si="42"/>
        <v>9.6139370690243204</v>
      </c>
      <c r="AW170" s="29" t="s">
        <v>27</v>
      </c>
      <c r="AX170" s="29" t="s">
        <v>28</v>
      </c>
      <c r="AY170" s="44">
        <f>INDEX(LINEST(AV165:AV184,$D165:$D184),1)</f>
        <v>7.5381601678750467E-3</v>
      </c>
      <c r="AZ170" s="179">
        <f t="shared" si="43"/>
        <v>26931</v>
      </c>
      <c r="BA170" s="179">
        <f t="shared" si="44"/>
        <v>13388.281000000001</v>
      </c>
      <c r="BC170" s="199">
        <f t="shared" si="45"/>
        <v>9.4839488746966047</v>
      </c>
      <c r="BD170" s="29" t="s">
        <v>27</v>
      </c>
      <c r="BE170" s="29" t="s">
        <v>28</v>
      </c>
      <c r="BF170" s="44">
        <f>INDEX(LINEST(BC165:BC184,$D165:$D184),1)</f>
        <v>8.7366937315074451E-3</v>
      </c>
      <c r="BG170" s="179">
        <f t="shared" si="46"/>
        <v>26856</v>
      </c>
      <c r="BH170" s="179">
        <f t="shared" si="47"/>
        <v>12845.056</v>
      </c>
      <c r="BJ170" s="199">
        <f t="shared" si="48"/>
        <v>9.3345030145966046</v>
      </c>
      <c r="BK170" s="29" t="s">
        <v>27</v>
      </c>
      <c r="BL170" s="29" t="s">
        <v>28</v>
      </c>
      <c r="BM170" s="44">
        <f>INDEX(LINEST(BJ165:BJ184,$D165:$D184),1)</f>
        <v>1.0312568033561776E-2</v>
      </c>
      <c r="BN170" s="179">
        <f t="shared" si="49"/>
        <v>26766</v>
      </c>
      <c r="BO170" s="179">
        <f t="shared" si="50"/>
        <v>12208.036</v>
      </c>
      <c r="BQ170" s="199">
        <f t="shared" si="51"/>
        <v>9.158731238242952</v>
      </c>
      <c r="BR170" s="29" t="s">
        <v>27</v>
      </c>
      <c r="BS170" s="29" t="s">
        <v>28</v>
      </c>
      <c r="BT170" s="44">
        <f>INDEX(LINEST(BQ165:BQ184,$D165:$D184),1)</f>
        <v>1.2460172451938605E-2</v>
      </c>
      <c r="BU170" s="179">
        <f t="shared" si="52"/>
        <v>26654</v>
      </c>
      <c r="BV170" s="179">
        <f t="shared" si="53"/>
        <v>11437.924000000001</v>
      </c>
      <c r="BX170" s="199">
        <f t="shared" si="54"/>
        <v>8.9453326165632738</v>
      </c>
      <c r="BY170" s="29" t="s">
        <v>27</v>
      </c>
      <c r="BZ170" s="29" t="s">
        <v>28</v>
      </c>
      <c r="CA170" s="44">
        <f>INDEX(LINEST(BX165:BX184,$D165:$D184),1)</f>
        <v>1.5529195899767713E-2</v>
      </c>
      <c r="CB170" s="179">
        <f t="shared" si="55"/>
        <v>26512</v>
      </c>
      <c r="CC170" s="179">
        <f t="shared" si="56"/>
        <v>10497.6</v>
      </c>
      <c r="CE170" s="199">
        <f t="shared" si="57"/>
        <v>8.6736839881756698</v>
      </c>
      <c r="CF170" s="29" t="s">
        <v>27</v>
      </c>
      <c r="CG170" s="29" t="s">
        <v>28</v>
      </c>
      <c r="CH170" s="44">
        <f>INDEX(LINEST(CE165:CE184,$D165:$D184),1)</f>
        <v>2.0217483728110799E-2</v>
      </c>
      <c r="CI170" s="179">
        <f t="shared" si="58"/>
        <v>26323</v>
      </c>
      <c r="CJ170" s="179">
        <f t="shared" si="59"/>
        <v>9308.6010000000006</v>
      </c>
      <c r="CL170" s="199">
        <f t="shared" si="60"/>
        <v>8.2995345703325967</v>
      </c>
      <c r="CM170" s="29" t="s">
        <v>27</v>
      </c>
      <c r="CN170" s="29" t="s">
        <v>28</v>
      </c>
      <c r="CO170" s="44">
        <f>INDEX(LINEST(CL165:CL184,$D165:$D184),1)</f>
        <v>2.8157253064490521E-2</v>
      </c>
      <c r="CP170" s="179">
        <f t="shared" si="61"/>
        <v>26054</v>
      </c>
      <c r="CQ170" s="179">
        <f t="shared" si="62"/>
        <v>7739.5240000000003</v>
      </c>
      <c r="CS170" s="199">
        <f t="shared" si="63"/>
        <v>7.6948480723846098</v>
      </c>
      <c r="CT170" s="29" t="s">
        <v>27</v>
      </c>
      <c r="CU170" s="29" t="s">
        <v>28</v>
      </c>
      <c r="CV170" s="44">
        <f>INDEX(LINEST(CS165:CS184,$D165:$D184),1)</f>
        <v>4.444145607837989E-2</v>
      </c>
      <c r="CW170" s="179">
        <f t="shared" si="64"/>
        <v>25617</v>
      </c>
      <c r="CX170" s="179">
        <f t="shared" si="65"/>
        <v>5499.0249999999996</v>
      </c>
      <c r="CZ170" s="199">
        <f t="shared" si="66"/>
        <v>5.9188938542731462</v>
      </c>
      <c r="DA170" s="29" t="s">
        <v>27</v>
      </c>
      <c r="DB170" s="29" t="s">
        <v>28</v>
      </c>
      <c r="DC170" s="44">
        <f>INDEX(LINEST(CZ165:CZ184,$D165:$D184),1)</f>
        <v>0.11131543486357721</v>
      </c>
      <c r="DD170" s="179">
        <f t="shared" si="67"/>
        <v>24424</v>
      </c>
      <c r="DE170" s="179">
        <f t="shared" si="68"/>
        <v>1327.104</v>
      </c>
    </row>
    <row r="171" spans="1:109" ht="15" customHeight="1">
      <c r="A171" s="21">
        <f t="shared" si="22"/>
        <v>2000</v>
      </c>
      <c r="B171" s="176">
        <f t="shared" si="22"/>
        <v>23264</v>
      </c>
      <c r="C171" s="193">
        <f t="shared" si="23"/>
        <v>5.8971538676367405</v>
      </c>
      <c r="D171" s="22">
        <v>7</v>
      </c>
      <c r="H171" s="26"/>
      <c r="I171" s="179">
        <f t="shared" si="24"/>
        <v>24604</v>
      </c>
      <c r="J171" s="180">
        <f t="shared" si="25"/>
        <v>5.7599724896836308</v>
      </c>
      <c r="K171" s="179">
        <f t="shared" si="26"/>
        <v>1795.6</v>
      </c>
      <c r="M171" s="199">
        <f t="shared" si="27"/>
        <v>10.054662380333246</v>
      </c>
      <c r="N171" s="27"/>
      <c r="O171" s="27"/>
      <c r="P171" s="27"/>
      <c r="Q171" s="179">
        <f t="shared" si="28"/>
        <v>27280</v>
      </c>
      <c r="R171" s="179">
        <f t="shared" si="29"/>
        <v>16128.255999999999</v>
      </c>
      <c r="T171" s="199">
        <f t="shared" si="30"/>
        <v>10.010726303205727</v>
      </c>
      <c r="U171" s="27"/>
      <c r="V171" s="27"/>
      <c r="W171" s="27"/>
      <c r="X171" s="179">
        <f t="shared" si="31"/>
        <v>27261</v>
      </c>
      <c r="Y171" s="179">
        <f t="shared" si="32"/>
        <v>15976.009</v>
      </c>
      <c r="AA171" s="199">
        <f t="shared" si="33"/>
        <v>9.9252001194417776</v>
      </c>
      <c r="AB171" s="27"/>
      <c r="AC171" s="27"/>
      <c r="AD171" s="27"/>
      <c r="AE171" s="179">
        <f t="shared" si="34"/>
        <v>27224</v>
      </c>
      <c r="AF171" s="179">
        <f t="shared" si="35"/>
        <v>15681.6</v>
      </c>
      <c r="AH171" s="199">
        <f t="shared" si="36"/>
        <v>9.8316692647456563</v>
      </c>
      <c r="AI171" s="27"/>
      <c r="AJ171" s="27"/>
      <c r="AK171" s="27"/>
      <c r="AL171" s="179">
        <f t="shared" si="37"/>
        <v>27180</v>
      </c>
      <c r="AM171" s="179">
        <f t="shared" si="38"/>
        <v>15335.056</v>
      </c>
      <c r="AO171" s="199">
        <f t="shared" si="39"/>
        <v>9.7284791890363973</v>
      </c>
      <c r="AP171" s="27"/>
      <c r="AQ171" s="27"/>
      <c r="AR171" s="27"/>
      <c r="AS171" s="179">
        <f t="shared" si="40"/>
        <v>27131</v>
      </c>
      <c r="AT171" s="179">
        <f t="shared" si="41"/>
        <v>14953.689</v>
      </c>
      <c r="AV171" s="199">
        <f t="shared" si="42"/>
        <v>9.6134025954680364</v>
      </c>
      <c r="AW171" s="27"/>
      <c r="AX171" s="27"/>
      <c r="AY171" s="27"/>
      <c r="AZ171" s="179">
        <f t="shared" si="43"/>
        <v>27072</v>
      </c>
      <c r="BA171" s="179">
        <f t="shared" si="44"/>
        <v>14500.864</v>
      </c>
      <c r="BC171" s="199">
        <f t="shared" si="45"/>
        <v>9.483340185641822</v>
      </c>
      <c r="BD171" s="27"/>
      <c r="BE171" s="27"/>
      <c r="BF171" s="27"/>
      <c r="BG171" s="179">
        <f t="shared" si="46"/>
        <v>27003</v>
      </c>
      <c r="BH171" s="179">
        <f t="shared" si="47"/>
        <v>13980.120999999999</v>
      </c>
      <c r="BJ171" s="199">
        <f t="shared" si="48"/>
        <v>9.3337961759031014</v>
      </c>
      <c r="BK171" s="27"/>
      <c r="BL171" s="27"/>
      <c r="BM171" s="27"/>
      <c r="BN171" s="179">
        <f t="shared" si="49"/>
        <v>26919</v>
      </c>
      <c r="BO171" s="179">
        <f t="shared" si="50"/>
        <v>13359.025</v>
      </c>
      <c r="BQ171" s="199">
        <f t="shared" si="51"/>
        <v>9.1578885119737592</v>
      </c>
      <c r="BR171" s="27"/>
      <c r="BS171" s="27"/>
      <c r="BT171" s="27"/>
      <c r="BU171" s="179">
        <f t="shared" si="52"/>
        <v>26816</v>
      </c>
      <c r="BV171" s="179">
        <f t="shared" si="53"/>
        <v>12616.704</v>
      </c>
      <c r="BX171" s="199">
        <f t="shared" si="54"/>
        <v>8.9442893196506965</v>
      </c>
      <c r="BY171" s="27"/>
      <c r="BZ171" s="27"/>
      <c r="CA171" s="27"/>
      <c r="CB171" s="179">
        <f t="shared" si="55"/>
        <v>26683</v>
      </c>
      <c r="CC171" s="179">
        <f t="shared" si="56"/>
        <v>11689.561</v>
      </c>
      <c r="CE171" s="199">
        <f t="shared" si="57"/>
        <v>8.6723148282835378</v>
      </c>
      <c r="CF171" s="27"/>
      <c r="CG171" s="27"/>
      <c r="CH171" s="27"/>
      <c r="CI171" s="179">
        <f t="shared" si="58"/>
        <v>26505</v>
      </c>
      <c r="CJ171" s="179">
        <f t="shared" si="59"/>
        <v>10504.081</v>
      </c>
      <c r="CL171" s="199">
        <f t="shared" si="60"/>
        <v>8.2975435293562843</v>
      </c>
      <c r="CM171" s="27"/>
      <c r="CN171" s="27"/>
      <c r="CO171" s="27"/>
      <c r="CP171" s="179">
        <f t="shared" si="61"/>
        <v>26248</v>
      </c>
      <c r="CQ171" s="179">
        <f t="shared" si="62"/>
        <v>8904.2559999999994</v>
      </c>
      <c r="CS171" s="199">
        <f t="shared" si="63"/>
        <v>7.6912000975228629</v>
      </c>
      <c r="CT171" s="27"/>
      <c r="CU171" s="27"/>
      <c r="CV171" s="27"/>
      <c r="CW171" s="179">
        <f t="shared" si="64"/>
        <v>25823</v>
      </c>
      <c r="CX171" s="179">
        <f t="shared" si="65"/>
        <v>6548.4809999999998</v>
      </c>
      <c r="CZ171" s="199">
        <f t="shared" si="66"/>
        <v>5.8971538676367405</v>
      </c>
      <c r="DA171" s="27"/>
      <c r="DB171" s="27"/>
      <c r="DC171" s="27"/>
      <c r="DD171" s="179">
        <f t="shared" si="67"/>
        <v>24604</v>
      </c>
      <c r="DE171" s="179">
        <f t="shared" si="68"/>
        <v>1795.6</v>
      </c>
    </row>
    <row r="172" spans="1:109" ht="15" customHeight="1">
      <c r="A172" s="21">
        <f t="shared" si="22"/>
        <v>2001</v>
      </c>
      <c r="B172" s="176">
        <f t="shared" si="22"/>
        <v>22958</v>
      </c>
      <c r="C172" s="193">
        <f t="shared" si="23"/>
        <v>4.0604430105464191</v>
      </c>
      <c r="D172" s="22">
        <v>8</v>
      </c>
      <c r="E172" s="5" t="s">
        <v>29</v>
      </c>
      <c r="F172" s="45">
        <f>EXP(G169)</f>
        <v>781.68503504731871</v>
      </c>
      <c r="G172" s="27"/>
      <c r="H172" s="47"/>
      <c r="I172" s="179">
        <f t="shared" si="24"/>
        <v>24805</v>
      </c>
      <c r="J172" s="180">
        <f t="shared" si="25"/>
        <v>8.0451258820454736</v>
      </c>
      <c r="K172" s="179">
        <f t="shared" si="26"/>
        <v>3411.4090000000001</v>
      </c>
      <c r="M172" s="199">
        <f t="shared" si="27"/>
        <v>10.041421738625441</v>
      </c>
      <c r="N172" s="29" t="s">
        <v>29</v>
      </c>
      <c r="O172" s="61">
        <f>EXP(P169)</f>
        <v>26436.11806806628</v>
      </c>
      <c r="P172" s="27"/>
      <c r="Q172" s="179">
        <f t="shared" si="28"/>
        <v>27403</v>
      </c>
      <c r="R172" s="179">
        <f t="shared" si="29"/>
        <v>19758.025000000001</v>
      </c>
      <c r="T172" s="199">
        <f t="shared" si="30"/>
        <v>9.9968868167946781</v>
      </c>
      <c r="U172" s="29" t="s">
        <v>29</v>
      </c>
      <c r="V172" s="61">
        <f>EXP(W169)</f>
        <v>25405.777931342684</v>
      </c>
      <c r="W172" s="27"/>
      <c r="X172" s="179">
        <f t="shared" si="31"/>
        <v>27386</v>
      </c>
      <c r="Y172" s="179">
        <f t="shared" si="32"/>
        <v>19607.184000000001</v>
      </c>
      <c r="AA172" s="199">
        <f t="shared" si="33"/>
        <v>9.9101155388263482</v>
      </c>
      <c r="AB172" s="29" t="s">
        <v>29</v>
      </c>
      <c r="AC172" s="61">
        <f>EXP(AD169)</f>
        <v>23520.104207146567</v>
      </c>
      <c r="AD172" s="27"/>
      <c r="AE172" s="179">
        <f t="shared" si="34"/>
        <v>27352</v>
      </c>
      <c r="AF172" s="179">
        <f t="shared" si="35"/>
        <v>19307.236000000001</v>
      </c>
      <c r="AH172" s="199">
        <f t="shared" si="36"/>
        <v>9.8150934017735327</v>
      </c>
      <c r="AI172" s="29" t="s">
        <v>29</v>
      </c>
      <c r="AJ172" s="61">
        <f>EXP(AK169)</f>
        <v>21626.410199566631</v>
      </c>
      <c r="AK172" s="27"/>
      <c r="AL172" s="179">
        <f t="shared" si="37"/>
        <v>27313</v>
      </c>
      <c r="AM172" s="179">
        <f t="shared" si="38"/>
        <v>18966.025000000001</v>
      </c>
      <c r="AO172" s="199">
        <f t="shared" si="39"/>
        <v>9.7100848257313555</v>
      </c>
      <c r="AP172" s="29" t="s">
        <v>29</v>
      </c>
      <c r="AQ172" s="61">
        <f>EXP(AR169)</f>
        <v>19722.962955205832</v>
      </c>
      <c r="AR172" s="27"/>
      <c r="AS172" s="179">
        <f t="shared" si="40"/>
        <v>27267</v>
      </c>
      <c r="AT172" s="179">
        <f t="shared" si="41"/>
        <v>18567.481</v>
      </c>
      <c r="AV172" s="199">
        <f t="shared" si="42"/>
        <v>9.592741540485795</v>
      </c>
      <c r="AW172" s="29" t="s">
        <v>29</v>
      </c>
      <c r="AX172" s="61">
        <f>EXP(AY169)</f>
        <v>17807.47907854422</v>
      </c>
      <c r="AY172" s="27"/>
      <c r="AZ172" s="179">
        <f t="shared" si="43"/>
        <v>27214</v>
      </c>
      <c r="BA172" s="179">
        <f t="shared" si="44"/>
        <v>18113.536</v>
      </c>
      <c r="BC172" s="199">
        <f t="shared" si="45"/>
        <v>9.4597752572444609</v>
      </c>
      <c r="BD172" s="29" t="s">
        <v>29</v>
      </c>
      <c r="BE172" s="61">
        <f>EXP(BF169)</f>
        <v>15876.879925053863</v>
      </c>
      <c r="BF172" s="27"/>
      <c r="BG172" s="179">
        <f t="shared" si="46"/>
        <v>27151</v>
      </c>
      <c r="BH172" s="179">
        <f t="shared" si="47"/>
        <v>17581.249</v>
      </c>
      <c r="BJ172" s="199">
        <f t="shared" si="48"/>
        <v>9.3063775601731251</v>
      </c>
      <c r="BK172" s="29" t="s">
        <v>29</v>
      </c>
      <c r="BL172" s="61">
        <f>EXP(BM169)</f>
        <v>13926.897159808983</v>
      </c>
      <c r="BM172" s="27"/>
      <c r="BN172" s="179">
        <f t="shared" si="49"/>
        <v>27075</v>
      </c>
      <c r="BO172" s="179">
        <f t="shared" si="50"/>
        <v>16949.688999999998</v>
      </c>
      <c r="BQ172" s="199">
        <f t="shared" si="51"/>
        <v>9.1251092276135228</v>
      </c>
      <c r="BR172" s="29" t="s">
        <v>29</v>
      </c>
      <c r="BS172" s="61">
        <f>EXP(BT169)</f>
        <v>11951.402536228499</v>
      </c>
      <c r="BT172" s="27"/>
      <c r="BU172" s="179">
        <f t="shared" si="52"/>
        <v>26979</v>
      </c>
      <c r="BV172" s="179">
        <f t="shared" si="53"/>
        <v>16168.441000000001</v>
      </c>
      <c r="BX172" s="199">
        <f t="shared" si="54"/>
        <v>8.9035434356647194</v>
      </c>
      <c r="BY172" s="29" t="s">
        <v>29</v>
      </c>
      <c r="BZ172" s="61">
        <f>EXP(CA169)</f>
        <v>9941.185355501404</v>
      </c>
      <c r="CA172" s="27"/>
      <c r="CB172" s="179">
        <f t="shared" si="55"/>
        <v>26856</v>
      </c>
      <c r="CC172" s="179">
        <f t="shared" si="56"/>
        <v>15194.404</v>
      </c>
      <c r="CE172" s="199">
        <f t="shared" si="57"/>
        <v>8.618485442898109</v>
      </c>
      <c r="CF172" s="29" t="s">
        <v>29</v>
      </c>
      <c r="CG172" s="61">
        <f>EXP(CH169)</f>
        <v>7881.4839780630737</v>
      </c>
      <c r="CH172" s="27"/>
      <c r="CI172" s="179">
        <f t="shared" si="58"/>
        <v>26690</v>
      </c>
      <c r="CJ172" s="179">
        <f t="shared" si="59"/>
        <v>13927.824000000001</v>
      </c>
      <c r="CL172" s="199">
        <f t="shared" si="60"/>
        <v>8.2182479266857449</v>
      </c>
      <c r="CM172" s="29" t="s">
        <v>29</v>
      </c>
      <c r="CN172" s="61">
        <f>EXP(CO169)</f>
        <v>5746.125607975604</v>
      </c>
      <c r="CO172" s="27"/>
      <c r="CP172" s="179">
        <f t="shared" si="61"/>
        <v>26448</v>
      </c>
      <c r="CQ172" s="179">
        <f t="shared" si="62"/>
        <v>12180.1</v>
      </c>
      <c r="CS172" s="199">
        <f t="shared" si="63"/>
        <v>7.5406215286571525</v>
      </c>
      <c r="CT172" s="29" t="s">
        <v>29</v>
      </c>
      <c r="CU172" s="61">
        <f>EXP(CV169)</f>
        <v>3478.5574616425038</v>
      </c>
      <c r="CV172" s="27"/>
      <c r="CW172" s="179">
        <f t="shared" si="64"/>
        <v>26039</v>
      </c>
      <c r="CX172" s="179">
        <f t="shared" si="65"/>
        <v>9492.5609999999997</v>
      </c>
      <c r="CZ172" s="199">
        <f t="shared" si="66"/>
        <v>4.0604430105464191</v>
      </c>
      <c r="DA172" s="29" t="s">
        <v>29</v>
      </c>
      <c r="DB172" s="61">
        <f>EXP(DC169)</f>
        <v>781.68503504731871</v>
      </c>
      <c r="DC172" s="27"/>
      <c r="DD172" s="179">
        <f t="shared" si="67"/>
        <v>24805</v>
      </c>
      <c r="DE172" s="179">
        <f t="shared" si="68"/>
        <v>3411.4090000000001</v>
      </c>
    </row>
    <row r="173" spans="1:109" ht="15" customHeight="1">
      <c r="A173" s="21">
        <f t="shared" si="22"/>
        <v>2002</v>
      </c>
      <c r="B173" s="176">
        <f t="shared" si="22"/>
        <v>24150</v>
      </c>
      <c r="C173" s="193">
        <f t="shared" si="23"/>
        <v>7.1308988302963465</v>
      </c>
      <c r="D173" s="22">
        <v>9</v>
      </c>
      <c r="E173" s="5" t="s">
        <v>30</v>
      </c>
      <c r="F173" s="46">
        <f>EXP(G170)-1</f>
        <v>0.11774742776023261</v>
      </c>
      <c r="G173" s="27"/>
      <c r="H173" s="47"/>
      <c r="I173" s="179">
        <f t="shared" si="24"/>
        <v>25029</v>
      </c>
      <c r="J173" s="180">
        <f t="shared" si="25"/>
        <v>3.6397515527950315</v>
      </c>
      <c r="K173" s="179">
        <f t="shared" si="26"/>
        <v>772.64099999999996</v>
      </c>
      <c r="M173" s="199">
        <f t="shared" si="27"/>
        <v>10.092039659080719</v>
      </c>
      <c r="N173" s="29" t="s">
        <v>30</v>
      </c>
      <c r="O173" s="62">
        <f>EXP(P170)-1</f>
        <v>4.4988656800559745E-3</v>
      </c>
      <c r="P173" s="27"/>
      <c r="Q173" s="179">
        <f t="shared" si="28"/>
        <v>27526</v>
      </c>
      <c r="R173" s="179">
        <f t="shared" si="29"/>
        <v>11397.376</v>
      </c>
      <c r="T173" s="199">
        <f t="shared" si="30"/>
        <v>10.04975005951438</v>
      </c>
      <c r="U173" s="29" t="s">
        <v>30</v>
      </c>
      <c r="V173" s="62">
        <f>EXP(W170)-1</f>
        <v>4.7422537706347523E-3</v>
      </c>
      <c r="W173" s="27"/>
      <c r="X173" s="179">
        <f t="shared" si="31"/>
        <v>27511</v>
      </c>
      <c r="Y173" s="179">
        <f t="shared" si="32"/>
        <v>11296.321</v>
      </c>
      <c r="AA173" s="199">
        <f t="shared" si="33"/>
        <v>9.9676353723598794</v>
      </c>
      <c r="AB173" s="29" t="s">
        <v>30</v>
      </c>
      <c r="AC173" s="62">
        <f>EXP(AD170)-1</f>
        <v>5.2519415937466452E-3</v>
      </c>
      <c r="AD173" s="27"/>
      <c r="AE173" s="179">
        <f t="shared" si="34"/>
        <v>27480</v>
      </c>
      <c r="AF173" s="179">
        <f t="shared" si="35"/>
        <v>11088.9</v>
      </c>
      <c r="AH173" s="199">
        <f t="shared" si="36"/>
        <v>9.8781697445518386</v>
      </c>
      <c r="AI173" s="29" t="s">
        <v>30</v>
      </c>
      <c r="AJ173" s="62">
        <f>EXP(AK170)-1</f>
        <v>5.8673423309423267E-3</v>
      </c>
      <c r="AK173" s="27"/>
      <c r="AL173" s="179">
        <f t="shared" si="37"/>
        <v>27446</v>
      </c>
      <c r="AM173" s="179">
        <f t="shared" si="38"/>
        <v>10863.616</v>
      </c>
      <c r="AO173" s="199">
        <f t="shared" si="39"/>
        <v>9.7799064907647733</v>
      </c>
      <c r="AP173" s="29" t="s">
        <v>30</v>
      </c>
      <c r="AQ173" s="62">
        <f>EXP(AR170)-1</f>
        <v>6.6224043032545588E-3</v>
      </c>
      <c r="AR173" s="27"/>
      <c r="AS173" s="179">
        <f t="shared" si="40"/>
        <v>27405</v>
      </c>
      <c r="AT173" s="179">
        <f t="shared" si="41"/>
        <v>10595.025</v>
      </c>
      <c r="AV173" s="199">
        <f t="shared" si="42"/>
        <v>9.6709247793054267</v>
      </c>
      <c r="AW173" s="29" t="s">
        <v>30</v>
      </c>
      <c r="AX173" s="62">
        <f>EXP(AY170)-1</f>
        <v>7.5666436232006973E-3</v>
      </c>
      <c r="AY173" s="27"/>
      <c r="AZ173" s="179">
        <f t="shared" si="43"/>
        <v>27358</v>
      </c>
      <c r="BA173" s="179">
        <f t="shared" si="44"/>
        <v>10291.263999999999</v>
      </c>
      <c r="BC173" s="199">
        <f t="shared" si="45"/>
        <v>9.5485967303908978</v>
      </c>
      <c r="BD173" s="29" t="s">
        <v>30</v>
      </c>
      <c r="BE173" s="62">
        <f>EXP(BF170)-1</f>
        <v>8.7749700284107668E-3</v>
      </c>
      <c r="BF173" s="27"/>
      <c r="BG173" s="179">
        <f t="shared" si="46"/>
        <v>27301</v>
      </c>
      <c r="BH173" s="179">
        <f t="shared" si="47"/>
        <v>9928.8009999999995</v>
      </c>
      <c r="BJ173" s="199">
        <f t="shared" si="48"/>
        <v>9.4091912307213477</v>
      </c>
      <c r="BK173" s="29" t="s">
        <v>30</v>
      </c>
      <c r="BL173" s="62">
        <f>EXP(BM170)-1</f>
        <v>1.0365925824165734E-2</v>
      </c>
      <c r="BM173" s="27"/>
      <c r="BN173" s="179">
        <f t="shared" si="49"/>
        <v>27231</v>
      </c>
      <c r="BO173" s="179">
        <f t="shared" si="50"/>
        <v>9492.5609999999997</v>
      </c>
      <c r="BQ173" s="199">
        <f t="shared" si="51"/>
        <v>9.2471543450988989</v>
      </c>
      <c r="BR173" s="29" t="s">
        <v>30</v>
      </c>
      <c r="BS173" s="62">
        <f>EXP(BT170)-1</f>
        <v>1.2538123826772107E-2</v>
      </c>
      <c r="BT173" s="27"/>
      <c r="BU173" s="179">
        <f t="shared" si="52"/>
        <v>27145</v>
      </c>
      <c r="BV173" s="179">
        <f t="shared" si="53"/>
        <v>8970.0249999999996</v>
      </c>
      <c r="BX173" s="199">
        <f t="shared" si="54"/>
        <v>9.0536865619308067</v>
      </c>
      <c r="BY173" s="29" t="s">
        <v>30</v>
      </c>
      <c r="BZ173" s="62">
        <f>EXP(CA170)-1</f>
        <v>1.5650400452735136E-2</v>
      </c>
      <c r="CA173" s="27"/>
      <c r="CB173" s="179">
        <f t="shared" si="55"/>
        <v>27032</v>
      </c>
      <c r="CC173" s="179">
        <f t="shared" si="56"/>
        <v>8305.9240000000009</v>
      </c>
      <c r="CE173" s="199">
        <f t="shared" si="57"/>
        <v>8.8135872044700392</v>
      </c>
      <c r="CF173" s="29" t="s">
        <v>30</v>
      </c>
      <c r="CG173" s="62">
        <f>EXP(CH170)-1</f>
        <v>2.042324134669693E-2</v>
      </c>
      <c r="CH173" s="27"/>
      <c r="CI173" s="179">
        <f t="shared" si="58"/>
        <v>26879</v>
      </c>
      <c r="CJ173" s="179">
        <f t="shared" si="59"/>
        <v>7447.4409999999998</v>
      </c>
      <c r="CL173" s="199">
        <f t="shared" si="60"/>
        <v>8.4969904840987187</v>
      </c>
      <c r="CM173" s="29" t="s">
        <v>30</v>
      </c>
      <c r="CN173" s="62">
        <f>EXP(CO170)-1</f>
        <v>2.855741551033053E-2</v>
      </c>
      <c r="CO173" s="27"/>
      <c r="CP173" s="179">
        <f t="shared" si="61"/>
        <v>26653</v>
      </c>
      <c r="CQ173" s="179">
        <f t="shared" si="62"/>
        <v>6265.009</v>
      </c>
      <c r="CS173" s="199">
        <f t="shared" si="63"/>
        <v>8.031060180240619</v>
      </c>
      <c r="CT173" s="29" t="s">
        <v>30</v>
      </c>
      <c r="CU173" s="62">
        <f>EXP(CV170)-1</f>
        <v>4.54437705406876E-2</v>
      </c>
      <c r="CV173" s="27"/>
      <c r="CW173" s="179">
        <f t="shared" si="64"/>
        <v>26264</v>
      </c>
      <c r="CX173" s="179">
        <f t="shared" si="65"/>
        <v>4468.9960000000001</v>
      </c>
      <c r="CZ173" s="199">
        <f t="shared" si="66"/>
        <v>7.1308988302963465</v>
      </c>
      <c r="DA173" s="29" t="s">
        <v>30</v>
      </c>
      <c r="DB173" s="62">
        <f>EXP(DC170)-1</f>
        <v>0.11774742776023261</v>
      </c>
      <c r="DC173" s="27"/>
      <c r="DD173" s="179">
        <f t="shared" si="67"/>
        <v>25029</v>
      </c>
      <c r="DE173" s="179">
        <f t="shared" si="68"/>
        <v>772.64099999999996</v>
      </c>
    </row>
    <row r="174" spans="1:109" ht="15" customHeight="1">
      <c r="A174" s="21">
        <f t="shared" si="22"/>
        <v>2003</v>
      </c>
      <c r="B174" s="176">
        <f t="shared" si="22"/>
        <v>26355</v>
      </c>
      <c r="C174" s="193">
        <f t="shared" si="23"/>
        <v>8.1475777362017698</v>
      </c>
      <c r="D174" s="22">
        <v>10</v>
      </c>
      <c r="G174" s="48"/>
      <c r="H174" s="47"/>
      <c r="I174" s="179">
        <f t="shared" si="24"/>
        <v>25279</v>
      </c>
      <c r="J174" s="180">
        <f t="shared" si="25"/>
        <v>4.0827167520394614</v>
      </c>
      <c r="K174" s="179">
        <f t="shared" si="26"/>
        <v>1157.7760000000001</v>
      </c>
      <c r="M174" s="199">
        <f t="shared" si="27"/>
        <v>10.179413289289307</v>
      </c>
      <c r="N174" s="27"/>
      <c r="O174" s="27"/>
      <c r="P174" s="48"/>
      <c r="Q174" s="179">
        <f t="shared" si="28"/>
        <v>27650</v>
      </c>
      <c r="R174" s="179">
        <f t="shared" si="29"/>
        <v>1677.0250000000001</v>
      </c>
      <c r="T174" s="199">
        <f t="shared" si="30"/>
        <v>10.14073122822912</v>
      </c>
      <c r="U174" s="27"/>
      <c r="V174" s="27"/>
      <c r="W174" s="48"/>
      <c r="X174" s="179">
        <f t="shared" si="31"/>
        <v>27637</v>
      </c>
      <c r="Y174" s="179">
        <f t="shared" si="32"/>
        <v>1643.5239999999999</v>
      </c>
      <c r="AA174" s="199">
        <f t="shared" si="33"/>
        <v>10.066031481721408</v>
      </c>
      <c r="AB174" s="27"/>
      <c r="AC174" s="27"/>
      <c r="AD174" s="48"/>
      <c r="AE174" s="179">
        <f t="shared" si="34"/>
        <v>27610</v>
      </c>
      <c r="AF174" s="179">
        <f t="shared" si="35"/>
        <v>1575.0250000000001</v>
      </c>
      <c r="AH174" s="199">
        <f t="shared" si="36"/>
        <v>9.9852979277336935</v>
      </c>
      <c r="AI174" s="27"/>
      <c r="AJ174" s="27"/>
      <c r="AK174" s="48"/>
      <c r="AL174" s="179">
        <f t="shared" si="37"/>
        <v>27579</v>
      </c>
      <c r="AM174" s="179">
        <f t="shared" si="38"/>
        <v>1498.1759999999999</v>
      </c>
      <c r="AO174" s="199">
        <f t="shared" si="39"/>
        <v>9.8974694802105656</v>
      </c>
      <c r="AP174" s="27"/>
      <c r="AQ174" s="27"/>
      <c r="AR174" s="48"/>
      <c r="AS174" s="179">
        <f t="shared" si="40"/>
        <v>27544</v>
      </c>
      <c r="AT174" s="179">
        <f t="shared" si="41"/>
        <v>1413.721</v>
      </c>
      <c r="AV174" s="199">
        <f t="shared" si="42"/>
        <v>9.8011779337115588</v>
      </c>
      <c r="AW174" s="27"/>
      <c r="AX174" s="27"/>
      <c r="AY174" s="48"/>
      <c r="AZ174" s="179">
        <f t="shared" si="43"/>
        <v>27502</v>
      </c>
      <c r="BA174" s="179">
        <f t="shared" si="44"/>
        <v>1315.6089999999999</v>
      </c>
      <c r="BC174" s="199">
        <f t="shared" si="45"/>
        <v>9.6946166605086361</v>
      </c>
      <c r="BD174" s="27"/>
      <c r="BE174" s="27"/>
      <c r="BF174" s="48"/>
      <c r="BG174" s="179">
        <f t="shared" si="46"/>
        <v>27451</v>
      </c>
      <c r="BH174" s="179">
        <f t="shared" si="47"/>
        <v>1201.2159999999999</v>
      </c>
      <c r="BJ174" s="199">
        <f t="shared" si="48"/>
        <v>9.5753306475186282</v>
      </c>
      <c r="BK174" s="27"/>
      <c r="BL174" s="27"/>
      <c r="BM174" s="48"/>
      <c r="BN174" s="179">
        <f t="shared" si="49"/>
        <v>27390</v>
      </c>
      <c r="BO174" s="179">
        <f t="shared" si="50"/>
        <v>1071.2249999999999</v>
      </c>
      <c r="BQ174" s="199">
        <f t="shared" si="51"/>
        <v>9.4398635302544314</v>
      </c>
      <c r="BR174" s="27"/>
      <c r="BS174" s="27"/>
      <c r="BT174" s="48"/>
      <c r="BU174" s="179">
        <f t="shared" si="52"/>
        <v>27312</v>
      </c>
      <c r="BV174" s="179">
        <f t="shared" si="53"/>
        <v>915.84900000000005</v>
      </c>
      <c r="BX174" s="199">
        <f t="shared" si="54"/>
        <v>9.2831260417018306</v>
      </c>
      <c r="BY174" s="27"/>
      <c r="BZ174" s="27"/>
      <c r="CA174" s="48"/>
      <c r="CB174" s="179">
        <f t="shared" si="55"/>
        <v>27211</v>
      </c>
      <c r="CC174" s="179">
        <f t="shared" si="56"/>
        <v>732.73599999999999</v>
      </c>
      <c r="CE174" s="199">
        <f t="shared" si="57"/>
        <v>9.0971716738705446</v>
      </c>
      <c r="CF174" s="27"/>
      <c r="CG174" s="27"/>
      <c r="CH174" s="48"/>
      <c r="CI174" s="179">
        <f t="shared" si="58"/>
        <v>27072</v>
      </c>
      <c r="CJ174" s="179">
        <f t="shared" si="59"/>
        <v>514.08900000000006</v>
      </c>
      <c r="CL174" s="199">
        <f t="shared" si="60"/>
        <v>8.8685540405312011</v>
      </c>
      <c r="CM174" s="27"/>
      <c r="CN174" s="27"/>
      <c r="CO174" s="48"/>
      <c r="CP174" s="179">
        <f t="shared" si="61"/>
        <v>26865</v>
      </c>
      <c r="CQ174" s="179">
        <f t="shared" si="62"/>
        <v>260.10000000000002</v>
      </c>
      <c r="CS174" s="199">
        <f t="shared" si="63"/>
        <v>8.5716813767003064</v>
      </c>
      <c r="CT174" s="27"/>
      <c r="CU174" s="27"/>
      <c r="CV174" s="48"/>
      <c r="CW174" s="179">
        <f t="shared" si="64"/>
        <v>26500</v>
      </c>
      <c r="CX174" s="179">
        <f t="shared" si="65"/>
        <v>21.024999999999999</v>
      </c>
      <c r="CZ174" s="199">
        <f t="shared" si="66"/>
        <v>8.1475777362017698</v>
      </c>
      <c r="DA174" s="27"/>
      <c r="DB174" s="27"/>
      <c r="DC174" s="48"/>
      <c r="DD174" s="179">
        <f t="shared" si="67"/>
        <v>25279</v>
      </c>
      <c r="DE174" s="179">
        <f t="shared" si="68"/>
        <v>1157.7760000000001</v>
      </c>
    </row>
    <row r="175" spans="1:109" ht="15" customHeight="1">
      <c r="A175" s="21">
        <f t="shared" si="22"/>
        <v>2004</v>
      </c>
      <c r="B175" s="176">
        <f t="shared" si="22"/>
        <v>26892</v>
      </c>
      <c r="C175" s="193">
        <f t="shared" si="23"/>
        <v>8.2920476374313541</v>
      </c>
      <c r="D175" s="22">
        <v>11</v>
      </c>
      <c r="E175" s="347" t="s">
        <v>7</v>
      </c>
      <c r="F175" s="348"/>
      <c r="G175" s="357">
        <f>I164</f>
        <v>4.6046623460146145E-2</v>
      </c>
      <c r="H175" s="358"/>
      <c r="I175" s="179">
        <f t="shared" si="24"/>
        <v>25560</v>
      </c>
      <c r="J175" s="180">
        <f t="shared" si="25"/>
        <v>4.9531459170013381</v>
      </c>
      <c r="K175" s="179">
        <f t="shared" si="26"/>
        <v>1774.2239999999999</v>
      </c>
      <c r="M175" s="199">
        <f t="shared" si="27"/>
        <v>10.199584123588927</v>
      </c>
      <c r="N175" s="23" t="s">
        <v>36</v>
      </c>
      <c r="O175" s="44">
        <f>Q164</f>
        <v>7.4148910392831833E-3</v>
      </c>
      <c r="P175" s="48"/>
      <c r="Q175" s="179">
        <f t="shared" si="28"/>
        <v>27774</v>
      </c>
      <c r="R175" s="179">
        <f t="shared" si="29"/>
        <v>777.92399999999998</v>
      </c>
      <c r="T175" s="199">
        <f t="shared" si="30"/>
        <v>10.161689319665401</v>
      </c>
      <c r="U175" s="23" t="s">
        <v>36</v>
      </c>
      <c r="V175" s="44">
        <f>X164</f>
        <v>7.4590141136403037E-3</v>
      </c>
      <c r="W175" s="48"/>
      <c r="X175" s="179">
        <f t="shared" si="31"/>
        <v>27763</v>
      </c>
      <c r="Y175" s="179">
        <f t="shared" si="32"/>
        <v>758.64099999999996</v>
      </c>
      <c r="AA175" s="199">
        <f t="shared" si="33"/>
        <v>10.088596886532404</v>
      </c>
      <c r="AB175" s="23" t="s">
        <v>36</v>
      </c>
      <c r="AC175" s="44">
        <f>AE164</f>
        <v>7.6298249416154934E-3</v>
      </c>
      <c r="AD175" s="48"/>
      <c r="AE175" s="179">
        <f t="shared" si="34"/>
        <v>27740</v>
      </c>
      <c r="AF175" s="179">
        <f t="shared" si="35"/>
        <v>719.10400000000004</v>
      </c>
      <c r="AH175" s="199">
        <f t="shared" si="36"/>
        <v>10.009737672378787</v>
      </c>
      <c r="AI175" s="23" t="s">
        <v>36</v>
      </c>
      <c r="AJ175" s="44">
        <f>AL164</f>
        <v>7.7868919189485264E-3</v>
      </c>
      <c r="AK175" s="48"/>
      <c r="AL175" s="179">
        <f t="shared" si="37"/>
        <v>27714</v>
      </c>
      <c r="AM175" s="179">
        <f t="shared" si="38"/>
        <v>675.68399999999997</v>
      </c>
      <c r="AO175" s="199">
        <f t="shared" si="39"/>
        <v>9.9241231661361997</v>
      </c>
      <c r="AP175" s="23" t="s">
        <v>36</v>
      </c>
      <c r="AQ175" s="44">
        <f>AS164</f>
        <v>7.994457051851098E-3</v>
      </c>
      <c r="AR175" s="48"/>
      <c r="AS175" s="179">
        <f t="shared" si="40"/>
        <v>27683</v>
      </c>
      <c r="AT175" s="179">
        <f t="shared" si="41"/>
        <v>625.68100000000004</v>
      </c>
      <c r="AV175" s="199">
        <f t="shared" si="42"/>
        <v>9.8304866596516369</v>
      </c>
      <c r="AW175" s="23" t="s">
        <v>36</v>
      </c>
      <c r="AX175" s="44">
        <f>AZ164</f>
        <v>8.2549914879312611E-3</v>
      </c>
      <c r="AY175" s="48"/>
      <c r="AZ175" s="179">
        <f t="shared" si="43"/>
        <v>27647</v>
      </c>
      <c r="BA175" s="179">
        <f t="shared" si="44"/>
        <v>570.02499999999998</v>
      </c>
      <c r="BC175" s="199">
        <f t="shared" si="45"/>
        <v>9.7271679479378079</v>
      </c>
      <c r="BD175" s="23" t="s">
        <v>36</v>
      </c>
      <c r="BE175" s="44">
        <f>BG164</f>
        <v>8.5983185894182631E-3</v>
      </c>
      <c r="BF175" s="48"/>
      <c r="BG175" s="179">
        <f t="shared" si="46"/>
        <v>27603</v>
      </c>
      <c r="BH175" s="179">
        <f t="shared" si="47"/>
        <v>505.52100000000002</v>
      </c>
      <c r="BJ175" s="199">
        <f t="shared" si="48"/>
        <v>9.6119313185357473</v>
      </c>
      <c r="BK175" s="23" t="s">
        <v>36</v>
      </c>
      <c r="BL175" s="44">
        <f>BN164</f>
        <v>9.0529130725998577E-3</v>
      </c>
      <c r="BM175" s="48"/>
      <c r="BN175" s="179">
        <f t="shared" si="49"/>
        <v>27550</v>
      </c>
      <c r="BO175" s="179">
        <f t="shared" si="50"/>
        <v>432.964</v>
      </c>
      <c r="BQ175" s="199">
        <f t="shared" si="51"/>
        <v>9.4816643778151448</v>
      </c>
      <c r="BR175" s="23" t="s">
        <v>36</v>
      </c>
      <c r="BS175" s="44">
        <f>BU164</f>
        <v>9.681344272418884E-3</v>
      </c>
      <c r="BT175" s="48"/>
      <c r="BU175" s="179">
        <f t="shared" si="52"/>
        <v>27482</v>
      </c>
      <c r="BV175" s="179">
        <f t="shared" si="53"/>
        <v>348.1</v>
      </c>
      <c r="BX175" s="199">
        <f t="shared" si="54"/>
        <v>9.3318497893733792</v>
      </c>
      <c r="BY175" s="23" t="s">
        <v>36</v>
      </c>
      <c r="BZ175" s="44">
        <f>CB164</f>
        <v>1.0648784587620693E-2</v>
      </c>
      <c r="CA175" s="48"/>
      <c r="CB175" s="179">
        <f t="shared" si="55"/>
        <v>27393</v>
      </c>
      <c r="CC175" s="179">
        <f t="shared" si="56"/>
        <v>251.001</v>
      </c>
      <c r="CE175" s="199">
        <f t="shared" si="57"/>
        <v>9.1555673461288904</v>
      </c>
      <c r="CF175" s="23" t="s">
        <v>36</v>
      </c>
      <c r="CG175" s="44">
        <f>CI164</f>
        <v>1.2128631868477064E-2</v>
      </c>
      <c r="CH175" s="48"/>
      <c r="CI175" s="179">
        <f t="shared" si="58"/>
        <v>27269</v>
      </c>
      <c r="CJ175" s="179">
        <f t="shared" si="59"/>
        <v>142.12899999999999</v>
      </c>
      <c r="CL175" s="199">
        <f t="shared" si="60"/>
        <v>8.9414146280068447</v>
      </c>
      <c r="CM175" s="23" t="s">
        <v>36</v>
      </c>
      <c r="CN175" s="44">
        <f>CP164</f>
        <v>1.4782891043575663E-2</v>
      </c>
      <c r="CO175" s="48"/>
      <c r="CP175" s="179">
        <f t="shared" si="61"/>
        <v>27082</v>
      </c>
      <c r="CQ175" s="179">
        <f t="shared" si="62"/>
        <v>36.1</v>
      </c>
      <c r="CS175" s="199">
        <f t="shared" si="63"/>
        <v>8.668539943910762</v>
      </c>
      <c r="CT175" s="23" t="s">
        <v>36</v>
      </c>
      <c r="CU175" s="44">
        <f>CW164</f>
        <v>2.070847518835086E-2</v>
      </c>
      <c r="CV175" s="48"/>
      <c r="CW175" s="179">
        <f t="shared" si="64"/>
        <v>26747</v>
      </c>
      <c r="CX175" s="179">
        <f t="shared" si="65"/>
        <v>21.024999999999999</v>
      </c>
      <c r="CZ175" s="199">
        <f t="shared" si="66"/>
        <v>8.2920476374313541</v>
      </c>
      <c r="DA175" s="23" t="s">
        <v>36</v>
      </c>
      <c r="DB175" s="44">
        <f>DD164</f>
        <v>4.6046623460146145E-2</v>
      </c>
      <c r="DC175" s="48"/>
      <c r="DD175" s="179">
        <f t="shared" si="67"/>
        <v>25560</v>
      </c>
      <c r="DE175" s="179">
        <f t="shared" si="68"/>
        <v>1774.2239999999999</v>
      </c>
    </row>
    <row r="176" spans="1:109" ht="15" customHeight="1">
      <c r="A176" s="21">
        <f t="shared" si="22"/>
        <v>2005</v>
      </c>
      <c r="B176" s="176">
        <f t="shared" si="22"/>
        <v>28066</v>
      </c>
      <c r="C176" s="193">
        <f t="shared" si="23"/>
        <v>8.5498539736557859</v>
      </c>
      <c r="D176" s="22">
        <v>12</v>
      </c>
      <c r="E176" s="347" t="s">
        <v>8</v>
      </c>
      <c r="F176" s="348"/>
      <c r="G176" s="355">
        <f>SUM(K165:K184)</f>
        <v>514006.06099999999</v>
      </c>
      <c r="H176" s="356"/>
      <c r="I176" s="179">
        <f t="shared" si="24"/>
        <v>25873</v>
      </c>
      <c r="J176" s="180">
        <f t="shared" si="25"/>
        <v>7.8137247915627457</v>
      </c>
      <c r="K176" s="179">
        <f t="shared" si="26"/>
        <v>4809.2489999999998</v>
      </c>
      <c r="M176" s="199">
        <f t="shared" si="27"/>
        <v>10.24231415831108</v>
      </c>
      <c r="N176" s="23" t="s">
        <v>37</v>
      </c>
      <c r="O176" s="201">
        <f>SUM(R165:R184)</f>
        <v>430891.92800000013</v>
      </c>
      <c r="P176" s="47"/>
      <c r="Q176" s="179">
        <f t="shared" si="28"/>
        <v>27899</v>
      </c>
      <c r="R176" s="179">
        <f t="shared" si="29"/>
        <v>27.888999999999999</v>
      </c>
      <c r="T176" s="199">
        <f t="shared" si="30"/>
        <v>10.206033606636451</v>
      </c>
      <c r="U176" s="23" t="s">
        <v>37</v>
      </c>
      <c r="V176" s="201">
        <f>SUM(Y165:Y184)</f>
        <v>431165.66800000006</v>
      </c>
      <c r="W176" s="47"/>
      <c r="X176" s="179">
        <f t="shared" si="31"/>
        <v>27890</v>
      </c>
      <c r="Y176" s="179">
        <f t="shared" si="32"/>
        <v>30.975999999999999</v>
      </c>
      <c r="AA176" s="199">
        <f t="shared" si="33"/>
        <v>10.136224935521659</v>
      </c>
      <c r="AB176" s="23" t="s">
        <v>37</v>
      </c>
      <c r="AC176" s="201">
        <f>SUM(AF165:AF184)</f>
        <v>431669.614</v>
      </c>
      <c r="AD176" s="47"/>
      <c r="AE176" s="179">
        <f t="shared" si="34"/>
        <v>27871</v>
      </c>
      <c r="AF176" s="179">
        <f t="shared" si="35"/>
        <v>38.024999999999999</v>
      </c>
      <c r="AH176" s="199">
        <f t="shared" si="36"/>
        <v>10.061174828371723</v>
      </c>
      <c r="AI176" s="23" t="s">
        <v>37</v>
      </c>
      <c r="AJ176" s="201">
        <f>SUM(AM165:AM184)</f>
        <v>432325.07599999994</v>
      </c>
      <c r="AK176" s="47"/>
      <c r="AL176" s="179">
        <f t="shared" si="37"/>
        <v>27849</v>
      </c>
      <c r="AM176" s="179">
        <f t="shared" si="38"/>
        <v>47.088999999999999</v>
      </c>
      <c r="AO176" s="199">
        <f t="shared" si="39"/>
        <v>9.9800318401759132</v>
      </c>
      <c r="AP176" s="23" t="s">
        <v>37</v>
      </c>
      <c r="AQ176" s="201">
        <f>SUM(AT165:AT184)</f>
        <v>433105.9580000001</v>
      </c>
      <c r="AR176" s="47"/>
      <c r="AS176" s="179">
        <f t="shared" si="40"/>
        <v>27824</v>
      </c>
      <c r="AT176" s="179">
        <f t="shared" si="41"/>
        <v>58.564</v>
      </c>
      <c r="AV176" s="199">
        <f t="shared" si="42"/>
        <v>9.8917185689361293</v>
      </c>
      <c r="AW176" s="23" t="s">
        <v>37</v>
      </c>
      <c r="AX176" s="201">
        <f>SUM(BA165:BA184)</f>
        <v>434085.29400000005</v>
      </c>
      <c r="AY176" s="47"/>
      <c r="AZ176" s="179">
        <f t="shared" si="43"/>
        <v>27793</v>
      </c>
      <c r="BA176" s="179">
        <f t="shared" si="44"/>
        <v>74.528999999999996</v>
      </c>
      <c r="BC176" s="199">
        <f t="shared" si="45"/>
        <v>9.7948438754193852</v>
      </c>
      <c r="BD176" s="23" t="s">
        <v>37</v>
      </c>
      <c r="BE176" s="201">
        <f>SUM(BH165:BH184)</f>
        <v>435312.50799999986</v>
      </c>
      <c r="BF176" s="47"/>
      <c r="BG176" s="179">
        <f t="shared" si="46"/>
        <v>27757</v>
      </c>
      <c r="BH176" s="179">
        <f t="shared" si="47"/>
        <v>95.480999999999995</v>
      </c>
      <c r="BJ176" s="199">
        <f t="shared" si="48"/>
        <v>9.6875678463112376</v>
      </c>
      <c r="BK176" s="23" t="s">
        <v>37</v>
      </c>
      <c r="BL176" s="201">
        <f>SUM(BO165:BO184)</f>
        <v>436909.68699999998</v>
      </c>
      <c r="BM176" s="47"/>
      <c r="BN176" s="179">
        <f t="shared" si="49"/>
        <v>27712</v>
      </c>
      <c r="BO176" s="179">
        <f t="shared" si="50"/>
        <v>125.316</v>
      </c>
      <c r="BQ176" s="199">
        <f t="shared" si="51"/>
        <v>9.5673852474817949</v>
      </c>
      <c r="BR176" s="23" t="s">
        <v>37</v>
      </c>
      <c r="BS176" s="201">
        <f>SUM(BV165:BV184)</f>
        <v>439029.745</v>
      </c>
      <c r="BT176" s="47"/>
      <c r="BU176" s="179">
        <f t="shared" si="52"/>
        <v>27654</v>
      </c>
      <c r="BV176" s="179">
        <f t="shared" si="53"/>
        <v>169.744</v>
      </c>
      <c r="BX176" s="199">
        <f t="shared" si="54"/>
        <v>9.4307602173687961</v>
      </c>
      <c r="BY176" s="23" t="s">
        <v>37</v>
      </c>
      <c r="BZ176" s="201">
        <f>SUM(CC165:CC184)</f>
        <v>441918.09699999995</v>
      </c>
      <c r="CA176" s="47"/>
      <c r="CB176" s="179">
        <f t="shared" si="55"/>
        <v>27578</v>
      </c>
      <c r="CC176" s="179">
        <f t="shared" si="56"/>
        <v>238.14400000000001</v>
      </c>
      <c r="CE176" s="199">
        <f t="shared" si="57"/>
        <v>9.2724697434417322</v>
      </c>
      <c r="CF176" s="23" t="s">
        <v>37</v>
      </c>
      <c r="CG176" s="201">
        <f>SUM(CJ165:CJ184)</f>
        <v>446156.73800000007</v>
      </c>
      <c r="CH176" s="47"/>
      <c r="CI176" s="179">
        <f t="shared" si="58"/>
        <v>27471</v>
      </c>
      <c r="CJ176" s="179">
        <f t="shared" si="59"/>
        <v>354.02499999999998</v>
      </c>
      <c r="CL176" s="199">
        <f t="shared" si="60"/>
        <v>9.0843235313926964</v>
      </c>
      <c r="CM176" s="23" t="s">
        <v>37</v>
      </c>
      <c r="CN176" s="201">
        <f>SUM(CQ165:CQ184)</f>
        <v>452803.78599999996</v>
      </c>
      <c r="CO176" s="47"/>
      <c r="CP176" s="179">
        <f t="shared" si="61"/>
        <v>27306</v>
      </c>
      <c r="CQ176" s="179">
        <f t="shared" si="62"/>
        <v>577.6</v>
      </c>
      <c r="CS176" s="199">
        <f t="shared" si="63"/>
        <v>8.8523788865119855</v>
      </c>
      <c r="CT176" s="23" t="s">
        <v>37</v>
      </c>
      <c r="CU176" s="201">
        <f>SUM(CX165:CX184)</f>
        <v>464986.82000000012</v>
      </c>
      <c r="CV176" s="47"/>
      <c r="CW176" s="179">
        <f t="shared" si="64"/>
        <v>27004</v>
      </c>
      <c r="CX176" s="179">
        <f t="shared" si="65"/>
        <v>1127.8440000000001</v>
      </c>
      <c r="CZ176" s="199">
        <f t="shared" si="66"/>
        <v>8.5498539736557859</v>
      </c>
      <c r="DA176" s="23" t="s">
        <v>37</v>
      </c>
      <c r="DB176" s="201">
        <f>SUM(DE165:DE184)</f>
        <v>514006.06099999999</v>
      </c>
      <c r="DC176" s="47"/>
      <c r="DD176" s="179">
        <f t="shared" si="67"/>
        <v>25873</v>
      </c>
      <c r="DE176" s="179">
        <f t="shared" si="68"/>
        <v>4809.2489999999998</v>
      </c>
    </row>
    <row r="177" spans="1:109" ht="15" customHeight="1">
      <c r="A177" s="21">
        <f t="shared" si="22"/>
        <v>2006</v>
      </c>
      <c r="B177" s="176">
        <f t="shared" si="22"/>
        <v>28143</v>
      </c>
      <c r="C177" s="193">
        <f t="shared" si="23"/>
        <v>8.5646491325725336</v>
      </c>
      <c r="D177" s="22">
        <v>13</v>
      </c>
      <c r="E177" s="347" t="s">
        <v>9</v>
      </c>
      <c r="F177" s="348"/>
      <c r="G177" s="355">
        <f>SUM(K175:K184)</f>
        <v>33713.143999999993</v>
      </c>
      <c r="H177" s="356"/>
      <c r="I177" s="179">
        <f t="shared" si="24"/>
        <v>26223</v>
      </c>
      <c r="J177" s="180">
        <f t="shared" si="25"/>
        <v>6.822300394414242</v>
      </c>
      <c r="K177" s="179">
        <f t="shared" si="26"/>
        <v>3686.4</v>
      </c>
      <c r="M177" s="199">
        <f t="shared" si="27"/>
        <v>10.245053934794061</v>
      </c>
      <c r="N177" s="27"/>
      <c r="O177" s="63"/>
      <c r="P177" s="27"/>
      <c r="Q177" s="179">
        <f t="shared" si="28"/>
        <v>28025</v>
      </c>
      <c r="R177" s="179">
        <f t="shared" si="29"/>
        <v>13.923999999999999</v>
      </c>
      <c r="T177" s="199">
        <f t="shared" si="30"/>
        <v>10.208874465231354</v>
      </c>
      <c r="U177" s="27"/>
      <c r="V177" s="63"/>
      <c r="W177" s="27"/>
      <c r="X177" s="179">
        <f t="shared" si="31"/>
        <v>28017</v>
      </c>
      <c r="Y177" s="179">
        <f t="shared" si="32"/>
        <v>15.875999999999999</v>
      </c>
      <c r="AA177" s="199">
        <f t="shared" si="33"/>
        <v>10.139270884196774</v>
      </c>
      <c r="AB177" s="27"/>
      <c r="AC177" s="63"/>
      <c r="AD177" s="27"/>
      <c r="AE177" s="179">
        <f t="shared" si="34"/>
        <v>28003</v>
      </c>
      <c r="AF177" s="179">
        <f t="shared" si="35"/>
        <v>19.600000000000001</v>
      </c>
      <c r="AH177" s="199">
        <f t="shared" si="36"/>
        <v>10.064457783419048</v>
      </c>
      <c r="AI177" s="27"/>
      <c r="AJ177" s="63"/>
      <c r="AK177" s="27"/>
      <c r="AL177" s="179">
        <f t="shared" si="37"/>
        <v>27985</v>
      </c>
      <c r="AM177" s="179">
        <f t="shared" si="38"/>
        <v>24.963999999999999</v>
      </c>
      <c r="AO177" s="199">
        <f t="shared" si="39"/>
        <v>9.9835917967777892</v>
      </c>
      <c r="AP177" s="27"/>
      <c r="AQ177" s="63"/>
      <c r="AR177" s="27"/>
      <c r="AS177" s="179">
        <f t="shared" si="40"/>
        <v>27965</v>
      </c>
      <c r="AT177" s="179">
        <f t="shared" si="41"/>
        <v>31.684000000000001</v>
      </c>
      <c r="AV177" s="199">
        <f t="shared" si="42"/>
        <v>9.8956065790852517</v>
      </c>
      <c r="AW177" s="27"/>
      <c r="AX177" s="63"/>
      <c r="AY177" s="27"/>
      <c r="AZ177" s="179">
        <f t="shared" si="43"/>
        <v>27941</v>
      </c>
      <c r="BA177" s="179">
        <f t="shared" si="44"/>
        <v>40.804000000000002</v>
      </c>
      <c r="BC177" s="199">
        <f t="shared" si="45"/>
        <v>9.7991265372113858</v>
      </c>
      <c r="BD177" s="27"/>
      <c r="BE177" s="63"/>
      <c r="BF177" s="27"/>
      <c r="BG177" s="179">
        <f t="shared" si="46"/>
        <v>27912</v>
      </c>
      <c r="BH177" s="179">
        <f t="shared" si="47"/>
        <v>53.360999999999997</v>
      </c>
      <c r="BJ177" s="199">
        <f t="shared" si="48"/>
        <v>9.6923343290734714</v>
      </c>
      <c r="BK177" s="27"/>
      <c r="BL177" s="63"/>
      <c r="BM177" s="27"/>
      <c r="BN177" s="179">
        <f t="shared" si="49"/>
        <v>27875</v>
      </c>
      <c r="BO177" s="179">
        <f t="shared" si="50"/>
        <v>71.823999999999998</v>
      </c>
      <c r="BQ177" s="199">
        <f t="shared" si="51"/>
        <v>9.5727587905419806</v>
      </c>
      <c r="BR177" s="27"/>
      <c r="BS177" s="63"/>
      <c r="BT177" s="27"/>
      <c r="BU177" s="179">
        <f t="shared" si="52"/>
        <v>27828</v>
      </c>
      <c r="BV177" s="179">
        <f t="shared" si="53"/>
        <v>99.224999999999994</v>
      </c>
      <c r="BX177" s="199">
        <f t="shared" si="54"/>
        <v>9.4369180200246738</v>
      </c>
      <c r="BY177" s="27"/>
      <c r="BZ177" s="63"/>
      <c r="CA177" s="27"/>
      <c r="CB177" s="179">
        <f t="shared" si="55"/>
        <v>27765</v>
      </c>
      <c r="CC177" s="179">
        <f t="shared" si="56"/>
        <v>142.88399999999999</v>
      </c>
      <c r="CE177" s="199">
        <f t="shared" si="57"/>
        <v>9.2796798500547961</v>
      </c>
      <c r="CF177" s="27"/>
      <c r="CG177" s="63"/>
      <c r="CH177" s="27"/>
      <c r="CI177" s="179">
        <f t="shared" si="58"/>
        <v>27676</v>
      </c>
      <c r="CJ177" s="179">
        <f t="shared" si="59"/>
        <v>218.089</v>
      </c>
      <c r="CL177" s="199">
        <f t="shared" si="60"/>
        <v>9.0930197293996393</v>
      </c>
      <c r="CM177" s="27"/>
      <c r="CN177" s="63"/>
      <c r="CO177" s="27"/>
      <c r="CP177" s="179">
        <f t="shared" si="61"/>
        <v>27536</v>
      </c>
      <c r="CQ177" s="179">
        <f t="shared" si="62"/>
        <v>368.44900000000001</v>
      </c>
      <c r="CS177" s="199">
        <f t="shared" si="63"/>
        <v>8.8633328334395873</v>
      </c>
      <c r="CT177" s="27"/>
      <c r="CU177" s="63"/>
      <c r="CV177" s="27"/>
      <c r="CW177" s="179">
        <f t="shared" si="64"/>
        <v>27274</v>
      </c>
      <c r="CX177" s="179">
        <f t="shared" si="65"/>
        <v>755.16099999999994</v>
      </c>
      <c r="CZ177" s="199">
        <f t="shared" si="66"/>
        <v>8.5646491325725336</v>
      </c>
      <c r="DA177" s="27"/>
      <c r="DB177" s="63"/>
      <c r="DC177" s="27"/>
      <c r="DD177" s="179">
        <f t="shared" si="67"/>
        <v>26223</v>
      </c>
      <c r="DE177" s="179">
        <f t="shared" si="68"/>
        <v>3686.4</v>
      </c>
    </row>
    <row r="178" spans="1:109" ht="15" customHeight="1">
      <c r="A178" s="21">
        <f t="shared" si="22"/>
        <v>2007</v>
      </c>
      <c r="B178" s="176">
        <f t="shared" si="22"/>
        <v>29081</v>
      </c>
      <c r="C178" s="193">
        <f t="shared" si="23"/>
        <v>8.7292353496592732</v>
      </c>
      <c r="D178" s="22">
        <v>14</v>
      </c>
      <c r="E178" s="347" t="s">
        <v>10</v>
      </c>
      <c r="F178" s="348"/>
      <c r="G178" s="349">
        <f>SUM(J165:J184)/D184</f>
        <v>8.686393604546792</v>
      </c>
      <c r="H178" s="350"/>
      <c r="I178" s="179">
        <f t="shared" si="24"/>
        <v>26614</v>
      </c>
      <c r="J178" s="180">
        <f t="shared" si="25"/>
        <v>8.4832020907121475</v>
      </c>
      <c r="K178" s="179">
        <f t="shared" si="26"/>
        <v>6086.0889999999999</v>
      </c>
      <c r="M178" s="199">
        <f t="shared" si="27"/>
        <v>10.277840318951666</v>
      </c>
      <c r="N178" s="27"/>
      <c r="O178" s="27"/>
      <c r="P178" s="27"/>
      <c r="Q178" s="179">
        <f t="shared" si="28"/>
        <v>28151</v>
      </c>
      <c r="R178" s="179">
        <f t="shared" si="29"/>
        <v>864.9</v>
      </c>
      <c r="T178" s="199">
        <f t="shared" si="30"/>
        <v>10.242848470041249</v>
      </c>
      <c r="U178" s="27"/>
      <c r="V178" s="27"/>
      <c r="W178" s="27"/>
      <c r="X178" s="179">
        <f t="shared" si="31"/>
        <v>28145</v>
      </c>
      <c r="Y178" s="179">
        <f t="shared" si="32"/>
        <v>876.096</v>
      </c>
      <c r="AA178" s="199">
        <f t="shared" si="33"/>
        <v>10.175649813329873</v>
      </c>
      <c r="AB178" s="27"/>
      <c r="AC178" s="27"/>
      <c r="AD178" s="27"/>
      <c r="AE178" s="179">
        <f t="shared" si="34"/>
        <v>28135</v>
      </c>
      <c r="AF178" s="179">
        <f t="shared" si="35"/>
        <v>894.91600000000005</v>
      </c>
      <c r="AH178" s="199">
        <f t="shared" si="36"/>
        <v>10.103608096692797</v>
      </c>
      <c r="AI178" s="27"/>
      <c r="AJ178" s="27"/>
      <c r="AK178" s="27"/>
      <c r="AL178" s="179">
        <f t="shared" si="37"/>
        <v>28122</v>
      </c>
      <c r="AM178" s="179">
        <f t="shared" si="38"/>
        <v>919.68100000000004</v>
      </c>
      <c r="AO178" s="199">
        <f t="shared" si="39"/>
        <v>10.025970636750676</v>
      </c>
      <c r="AP178" s="27"/>
      <c r="AQ178" s="27"/>
      <c r="AR178" s="27"/>
      <c r="AS178" s="179">
        <f t="shared" si="40"/>
        <v>28107</v>
      </c>
      <c r="AT178" s="179">
        <f t="shared" si="41"/>
        <v>948.67600000000004</v>
      </c>
      <c r="AV178" s="199">
        <f t="shared" si="42"/>
        <v>9.9417943866907148</v>
      </c>
      <c r="AW178" s="27"/>
      <c r="AX178" s="27"/>
      <c r="AY178" s="27"/>
      <c r="AZ178" s="179">
        <f t="shared" si="43"/>
        <v>28090</v>
      </c>
      <c r="BA178" s="179">
        <f t="shared" si="44"/>
        <v>982.08100000000002</v>
      </c>
      <c r="BC178" s="199">
        <f t="shared" si="45"/>
        <v>9.8498757830874784</v>
      </c>
      <c r="BD178" s="27"/>
      <c r="BE178" s="27"/>
      <c r="BF178" s="27"/>
      <c r="BG178" s="179">
        <f t="shared" si="46"/>
        <v>28068</v>
      </c>
      <c r="BH178" s="179">
        <f t="shared" si="47"/>
        <v>1026.1690000000001</v>
      </c>
      <c r="BJ178" s="199">
        <f t="shared" si="48"/>
        <v>9.748644966730458</v>
      </c>
      <c r="BK178" s="27"/>
      <c r="BL178" s="27"/>
      <c r="BM178" s="27"/>
      <c r="BN178" s="179">
        <f t="shared" si="49"/>
        <v>28040</v>
      </c>
      <c r="BO178" s="179">
        <f t="shared" si="50"/>
        <v>1083.681</v>
      </c>
      <c r="BQ178" s="199">
        <f t="shared" si="51"/>
        <v>9.6360001873698664</v>
      </c>
      <c r="BR178" s="27"/>
      <c r="BS178" s="27"/>
      <c r="BT178" s="27"/>
      <c r="BU178" s="179">
        <f t="shared" si="52"/>
        <v>28004</v>
      </c>
      <c r="BV178" s="179">
        <f t="shared" si="53"/>
        <v>1159.9290000000001</v>
      </c>
      <c r="BX178" s="199">
        <f t="shared" si="54"/>
        <v>9.5090365656910638</v>
      </c>
      <c r="BY178" s="27"/>
      <c r="BZ178" s="27"/>
      <c r="CA178" s="27"/>
      <c r="CB178" s="179">
        <f t="shared" si="55"/>
        <v>27955</v>
      </c>
      <c r="CC178" s="179">
        <f t="shared" si="56"/>
        <v>1267.876</v>
      </c>
      <c r="CE178" s="199">
        <f t="shared" si="57"/>
        <v>9.3635763478750409</v>
      </c>
      <c r="CF178" s="27"/>
      <c r="CG178" s="27"/>
      <c r="CH178" s="27"/>
      <c r="CI178" s="179">
        <f t="shared" si="58"/>
        <v>27885</v>
      </c>
      <c r="CJ178" s="179">
        <f t="shared" si="59"/>
        <v>1430.4159999999999</v>
      </c>
      <c r="CL178" s="199">
        <f t="shared" si="60"/>
        <v>9.1932959373669245</v>
      </c>
      <c r="CM178" s="27"/>
      <c r="CN178" s="27"/>
      <c r="CO178" s="27"/>
      <c r="CP178" s="179">
        <f t="shared" si="61"/>
        <v>27773</v>
      </c>
      <c r="CQ178" s="179">
        <f t="shared" si="62"/>
        <v>1710.864</v>
      </c>
      <c r="CS178" s="199">
        <f t="shared" si="63"/>
        <v>8.9879465395525191</v>
      </c>
      <c r="CT178" s="27"/>
      <c r="CU178" s="27"/>
      <c r="CV178" s="27"/>
      <c r="CW178" s="179">
        <f t="shared" si="64"/>
        <v>27556</v>
      </c>
      <c r="CX178" s="179">
        <f t="shared" si="65"/>
        <v>2325.625</v>
      </c>
      <c r="CZ178" s="199">
        <f t="shared" si="66"/>
        <v>8.7292353496592732</v>
      </c>
      <c r="DA178" s="27"/>
      <c r="DB178" s="27"/>
      <c r="DC178" s="27"/>
      <c r="DD178" s="179">
        <f t="shared" si="67"/>
        <v>26614</v>
      </c>
      <c r="DE178" s="179">
        <f t="shared" si="68"/>
        <v>6086.0889999999999</v>
      </c>
    </row>
    <row r="179" spans="1:109" ht="15" customHeight="1">
      <c r="A179" s="21">
        <f t="shared" si="22"/>
        <v>2008</v>
      </c>
      <c r="B179" s="176">
        <f t="shared" si="22"/>
        <v>29371</v>
      </c>
      <c r="C179" s="193">
        <f t="shared" si="23"/>
        <v>8.7750859350572661</v>
      </c>
      <c r="D179" s="22">
        <v>15</v>
      </c>
      <c r="E179" s="347" t="s">
        <v>11</v>
      </c>
      <c r="F179" s="348"/>
      <c r="G179" s="349">
        <f>SUM(J175:J184)/10</f>
        <v>6.0172038349596688</v>
      </c>
      <c r="H179" s="350"/>
      <c r="I179" s="179">
        <f t="shared" si="24"/>
        <v>27051</v>
      </c>
      <c r="J179" s="180">
        <f t="shared" si="25"/>
        <v>7.8989479418474007</v>
      </c>
      <c r="K179" s="179">
        <f t="shared" si="26"/>
        <v>5382.4</v>
      </c>
      <c r="M179" s="199">
        <f t="shared" si="27"/>
        <v>10.287763071961688</v>
      </c>
      <c r="N179" s="27"/>
      <c r="O179" s="27"/>
      <c r="P179" s="27"/>
      <c r="Q179" s="179">
        <f t="shared" si="28"/>
        <v>28277</v>
      </c>
      <c r="R179" s="179">
        <f t="shared" si="29"/>
        <v>1196.836</v>
      </c>
      <c r="T179" s="199">
        <f t="shared" si="30"/>
        <v>10.253122775683622</v>
      </c>
      <c r="U179" s="27"/>
      <c r="V179" s="27"/>
      <c r="W179" s="27"/>
      <c r="X179" s="179">
        <f t="shared" si="31"/>
        <v>28274</v>
      </c>
      <c r="Y179" s="179">
        <f t="shared" si="32"/>
        <v>1203.4090000000001</v>
      </c>
      <c r="AA179" s="199">
        <f t="shared" si="33"/>
        <v>10.186634356186147</v>
      </c>
      <c r="AB179" s="27"/>
      <c r="AC179" s="27"/>
      <c r="AD179" s="27"/>
      <c r="AE179" s="179">
        <f t="shared" si="34"/>
        <v>28268</v>
      </c>
      <c r="AF179" s="179">
        <f t="shared" si="35"/>
        <v>1216.6089999999999</v>
      </c>
      <c r="AH179" s="199">
        <f t="shared" si="36"/>
        <v>10.115408363827857</v>
      </c>
      <c r="AI179" s="27"/>
      <c r="AJ179" s="27"/>
      <c r="AK179" s="27"/>
      <c r="AL179" s="179">
        <f t="shared" si="37"/>
        <v>28260</v>
      </c>
      <c r="AM179" s="179">
        <f t="shared" si="38"/>
        <v>1234.3209999999999</v>
      </c>
      <c r="AO179" s="199">
        <f t="shared" si="39"/>
        <v>10.038717501796231</v>
      </c>
      <c r="AP179" s="27"/>
      <c r="AQ179" s="27"/>
      <c r="AR179" s="27"/>
      <c r="AS179" s="179">
        <f t="shared" si="40"/>
        <v>28251</v>
      </c>
      <c r="AT179" s="179">
        <f t="shared" si="41"/>
        <v>1254.4000000000001</v>
      </c>
      <c r="AV179" s="199">
        <f t="shared" si="42"/>
        <v>9.9556529665168068</v>
      </c>
      <c r="AW179" s="27"/>
      <c r="AX179" s="27"/>
      <c r="AY179" s="27"/>
      <c r="AZ179" s="179">
        <f t="shared" si="43"/>
        <v>28239</v>
      </c>
      <c r="BA179" s="179">
        <f t="shared" si="44"/>
        <v>1281.424</v>
      </c>
      <c r="BC179" s="199">
        <f t="shared" si="45"/>
        <v>9.8650585259163464</v>
      </c>
      <c r="BD179" s="27"/>
      <c r="BE179" s="27"/>
      <c r="BF179" s="27"/>
      <c r="BG179" s="179">
        <f t="shared" si="46"/>
        <v>28225</v>
      </c>
      <c r="BH179" s="179">
        <f t="shared" si="47"/>
        <v>1313.316</v>
      </c>
      <c r="BJ179" s="199">
        <f t="shared" si="48"/>
        <v>9.7654316540401602</v>
      </c>
      <c r="BK179" s="27"/>
      <c r="BL179" s="27"/>
      <c r="BM179" s="27"/>
      <c r="BN179" s="179">
        <f t="shared" si="49"/>
        <v>28207</v>
      </c>
      <c r="BO179" s="179">
        <f t="shared" si="50"/>
        <v>1354.896</v>
      </c>
      <c r="BQ179" s="199">
        <f t="shared" si="51"/>
        <v>9.6547697501024885</v>
      </c>
      <c r="BR179" s="27"/>
      <c r="BS179" s="27"/>
      <c r="BT179" s="27"/>
      <c r="BU179" s="179">
        <f t="shared" si="52"/>
        <v>28183</v>
      </c>
      <c r="BV179" s="179">
        <f t="shared" si="53"/>
        <v>1411.3440000000001</v>
      </c>
      <c r="BX179" s="199">
        <f t="shared" si="54"/>
        <v>9.5303202107271261</v>
      </c>
      <c r="BY179" s="27"/>
      <c r="BZ179" s="27"/>
      <c r="CA179" s="27"/>
      <c r="CB179" s="179">
        <f t="shared" si="55"/>
        <v>28149</v>
      </c>
      <c r="CC179" s="179">
        <f t="shared" si="56"/>
        <v>1493.2840000000001</v>
      </c>
      <c r="CE179" s="199">
        <f t="shared" si="57"/>
        <v>9.3881517732922521</v>
      </c>
      <c r="CF179" s="27"/>
      <c r="CG179" s="27"/>
      <c r="CH179" s="27"/>
      <c r="CI179" s="179">
        <f t="shared" si="58"/>
        <v>28099</v>
      </c>
      <c r="CJ179" s="179">
        <f t="shared" si="59"/>
        <v>1617.9839999999999</v>
      </c>
      <c r="CL179" s="199">
        <f t="shared" si="60"/>
        <v>9.2223677521889016</v>
      </c>
      <c r="CM179" s="27"/>
      <c r="CN179" s="27"/>
      <c r="CO179" s="27"/>
      <c r="CP179" s="179">
        <f t="shared" si="61"/>
        <v>28016</v>
      </c>
      <c r="CQ179" s="179">
        <f t="shared" si="62"/>
        <v>1836.0250000000001</v>
      </c>
      <c r="CS179" s="199">
        <f t="shared" si="63"/>
        <v>9.0235287499093637</v>
      </c>
      <c r="CT179" s="27"/>
      <c r="CU179" s="27"/>
      <c r="CV179" s="27"/>
      <c r="CW179" s="179">
        <f t="shared" si="64"/>
        <v>27850</v>
      </c>
      <c r="CX179" s="179">
        <f t="shared" si="65"/>
        <v>2313.4409999999998</v>
      </c>
      <c r="CZ179" s="199">
        <f t="shared" si="66"/>
        <v>8.7750859350572661</v>
      </c>
      <c r="DA179" s="27"/>
      <c r="DB179" s="27"/>
      <c r="DC179" s="27"/>
      <c r="DD179" s="179">
        <f t="shared" si="67"/>
        <v>27051</v>
      </c>
      <c r="DE179" s="179">
        <f t="shared" si="68"/>
        <v>5382.4</v>
      </c>
    </row>
    <row r="180" spans="1:109" ht="15" customHeight="1">
      <c r="A180" s="21">
        <f t="shared" si="22"/>
        <v>2009</v>
      </c>
      <c r="B180" s="176">
        <f t="shared" si="22"/>
        <v>29484</v>
      </c>
      <c r="C180" s="193">
        <f t="shared" si="23"/>
        <v>8.792397742356906</v>
      </c>
      <c r="D180" s="22">
        <v>16</v>
      </c>
      <c r="E180" s="47"/>
      <c r="F180" s="47"/>
      <c r="G180" s="51"/>
      <c r="H180" s="47"/>
      <c r="I180" s="179">
        <f t="shared" si="24"/>
        <v>27540</v>
      </c>
      <c r="J180" s="180">
        <f t="shared" si="25"/>
        <v>6.593406593406594</v>
      </c>
      <c r="K180" s="179">
        <f t="shared" si="26"/>
        <v>3779.136</v>
      </c>
      <c r="M180" s="199">
        <f t="shared" si="27"/>
        <v>10.291603022309179</v>
      </c>
      <c r="N180" s="27"/>
      <c r="O180" s="27"/>
      <c r="P180" s="27"/>
      <c r="Q180" s="179">
        <f t="shared" si="28"/>
        <v>28405</v>
      </c>
      <c r="R180" s="179">
        <f t="shared" si="29"/>
        <v>1164.241</v>
      </c>
      <c r="T180" s="199">
        <f t="shared" si="30"/>
        <v>10.257097805102015</v>
      </c>
      <c r="U180" s="27"/>
      <c r="V180" s="27"/>
      <c r="W180" s="27"/>
      <c r="X180" s="179">
        <f t="shared" si="31"/>
        <v>28404</v>
      </c>
      <c r="Y180" s="179">
        <f t="shared" si="32"/>
        <v>1166.4000000000001</v>
      </c>
      <c r="AA180" s="199">
        <f t="shared" si="33"/>
        <v>10.190882083651861</v>
      </c>
      <c r="AB180" s="27"/>
      <c r="AC180" s="27"/>
      <c r="AD180" s="27"/>
      <c r="AE180" s="179">
        <f t="shared" si="34"/>
        <v>28401</v>
      </c>
      <c r="AF180" s="179">
        <f t="shared" si="35"/>
        <v>1172.8889999999999</v>
      </c>
      <c r="AH180" s="199">
        <f t="shared" si="36"/>
        <v>10.119968960976788</v>
      </c>
      <c r="AI180" s="27"/>
      <c r="AJ180" s="27"/>
      <c r="AK180" s="27"/>
      <c r="AL180" s="179">
        <f t="shared" si="37"/>
        <v>28398</v>
      </c>
      <c r="AM180" s="179">
        <f t="shared" si="38"/>
        <v>1179.396</v>
      </c>
      <c r="AO180" s="199">
        <f t="shared" si="39"/>
        <v>10.043640722719532</v>
      </c>
      <c r="AP180" s="27"/>
      <c r="AQ180" s="27"/>
      <c r="AR180" s="27"/>
      <c r="AS180" s="179">
        <f t="shared" si="40"/>
        <v>28395</v>
      </c>
      <c r="AT180" s="179">
        <f t="shared" si="41"/>
        <v>1185.921</v>
      </c>
      <c r="AV180" s="199">
        <f t="shared" si="42"/>
        <v>9.9610014587367353</v>
      </c>
      <c r="AW180" s="27"/>
      <c r="AX180" s="27"/>
      <c r="AY180" s="27"/>
      <c r="AZ180" s="179">
        <f t="shared" si="43"/>
        <v>28390</v>
      </c>
      <c r="BA180" s="179">
        <f t="shared" si="44"/>
        <v>1196.836</v>
      </c>
      <c r="BC180" s="199">
        <f t="shared" si="45"/>
        <v>9.8709127066039493</v>
      </c>
      <c r="BD180" s="27"/>
      <c r="BE180" s="27"/>
      <c r="BF180" s="27"/>
      <c r="BG180" s="179">
        <f t="shared" si="46"/>
        <v>28384</v>
      </c>
      <c r="BH180" s="179">
        <f t="shared" si="47"/>
        <v>1210</v>
      </c>
      <c r="BJ180" s="199">
        <f t="shared" si="48"/>
        <v>9.7718971321485313</v>
      </c>
      <c r="BK180" s="27"/>
      <c r="BL180" s="27"/>
      <c r="BM180" s="27"/>
      <c r="BN180" s="179">
        <f t="shared" si="49"/>
        <v>28375</v>
      </c>
      <c r="BO180" s="179">
        <f t="shared" si="50"/>
        <v>1229.8810000000001</v>
      </c>
      <c r="BQ180" s="199">
        <f t="shared" si="51"/>
        <v>9.6619890754999389</v>
      </c>
      <c r="BR180" s="27"/>
      <c r="BS180" s="27"/>
      <c r="BT180" s="27"/>
      <c r="BU180" s="179">
        <f t="shared" si="52"/>
        <v>28363</v>
      </c>
      <c r="BV180" s="179">
        <f t="shared" si="53"/>
        <v>1256.6410000000001</v>
      </c>
      <c r="BX180" s="199">
        <f t="shared" si="54"/>
        <v>9.5384923769816776</v>
      </c>
      <c r="BY180" s="27"/>
      <c r="BZ180" s="27"/>
      <c r="CA180" s="27"/>
      <c r="CB180" s="179">
        <f t="shared" si="55"/>
        <v>28345</v>
      </c>
      <c r="CC180" s="179">
        <f t="shared" si="56"/>
        <v>1297.3209999999999</v>
      </c>
      <c r="CE180" s="199">
        <f t="shared" si="57"/>
        <v>9.3975665481035922</v>
      </c>
      <c r="CF180" s="27"/>
      <c r="CG180" s="27"/>
      <c r="CH180" s="27"/>
      <c r="CI180" s="179">
        <f t="shared" si="58"/>
        <v>28317</v>
      </c>
      <c r="CJ180" s="179">
        <f t="shared" si="59"/>
        <v>1361.8889999999999</v>
      </c>
      <c r="CL180" s="199">
        <f t="shared" si="60"/>
        <v>9.2334707893650378</v>
      </c>
      <c r="CM180" s="27"/>
      <c r="CN180" s="27"/>
      <c r="CO180" s="27"/>
      <c r="CP180" s="179">
        <f t="shared" si="61"/>
        <v>28266</v>
      </c>
      <c r="CQ180" s="179">
        <f t="shared" si="62"/>
        <v>1483.5239999999999</v>
      </c>
      <c r="CS180" s="199">
        <f t="shared" si="63"/>
        <v>9.0370578398328973</v>
      </c>
      <c r="CT180" s="27"/>
      <c r="CU180" s="27"/>
      <c r="CV180" s="27"/>
      <c r="CW180" s="179">
        <f t="shared" si="64"/>
        <v>28158</v>
      </c>
      <c r="CX180" s="179">
        <f t="shared" si="65"/>
        <v>1758.2760000000001</v>
      </c>
      <c r="CZ180" s="199">
        <f t="shared" si="66"/>
        <v>8.792397742356906</v>
      </c>
      <c r="DA180" s="27"/>
      <c r="DB180" s="27"/>
      <c r="DC180" s="27"/>
      <c r="DD180" s="179">
        <f t="shared" si="67"/>
        <v>27540</v>
      </c>
      <c r="DE180" s="179">
        <f t="shared" si="68"/>
        <v>3779.136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30150</v>
      </c>
      <c r="C181" s="193">
        <f t="shared" si="23"/>
        <v>8.8887567478487206</v>
      </c>
      <c r="D181" s="22">
        <v>17</v>
      </c>
      <c r="G181" s="51"/>
      <c r="H181" s="47"/>
      <c r="I181" s="179">
        <f t="shared" si="24"/>
        <v>28086</v>
      </c>
      <c r="J181" s="180">
        <f t="shared" si="25"/>
        <v>6.8457711442786078</v>
      </c>
      <c r="K181" s="179">
        <f t="shared" si="26"/>
        <v>4260.0959999999995</v>
      </c>
      <c r="M181" s="199">
        <f t="shared" si="27"/>
        <v>10.313940202155331</v>
      </c>
      <c r="Q181" s="179">
        <f t="shared" si="28"/>
        <v>28532</v>
      </c>
      <c r="R181" s="179">
        <f t="shared" si="29"/>
        <v>2617.924</v>
      </c>
      <c r="T181" s="199">
        <f t="shared" si="30"/>
        <v>10.280210191778638</v>
      </c>
      <c r="X181" s="179">
        <f t="shared" si="31"/>
        <v>28534</v>
      </c>
      <c r="Y181" s="179">
        <f t="shared" si="32"/>
        <v>2611.4560000000001</v>
      </c>
      <c r="AA181" s="199">
        <f t="shared" si="33"/>
        <v>10.215557313044739</v>
      </c>
      <c r="AE181" s="179">
        <f t="shared" si="34"/>
        <v>28536</v>
      </c>
      <c r="AF181" s="179">
        <f t="shared" si="35"/>
        <v>2604.9960000000001</v>
      </c>
      <c r="AH181" s="199">
        <f t="shared" si="36"/>
        <v>10.146433731146518</v>
      </c>
      <c r="AL181" s="179">
        <f t="shared" si="37"/>
        <v>28538</v>
      </c>
      <c r="AM181" s="179">
        <f t="shared" si="38"/>
        <v>2598.5439999999999</v>
      </c>
      <c r="AO181" s="199">
        <f t="shared" si="39"/>
        <v>10.072174918054278</v>
      </c>
      <c r="AS181" s="179">
        <f t="shared" si="40"/>
        <v>28540</v>
      </c>
      <c r="AT181" s="179">
        <f t="shared" si="41"/>
        <v>2592.1</v>
      </c>
      <c r="AV181" s="199">
        <f t="shared" si="42"/>
        <v>9.9919562005237363</v>
      </c>
      <c r="AZ181" s="179">
        <f t="shared" si="43"/>
        <v>28542</v>
      </c>
      <c r="BA181" s="179">
        <f t="shared" si="44"/>
        <v>2585.6640000000002</v>
      </c>
      <c r="BC181" s="199">
        <f t="shared" si="45"/>
        <v>9.9047367719365607</v>
      </c>
      <c r="BG181" s="179">
        <f t="shared" si="46"/>
        <v>28544</v>
      </c>
      <c r="BH181" s="179">
        <f t="shared" si="47"/>
        <v>2579.2359999999999</v>
      </c>
      <c r="BJ181" s="199">
        <f t="shared" si="48"/>
        <v>9.8091768730648869</v>
      </c>
      <c r="BN181" s="179">
        <f t="shared" si="49"/>
        <v>28546</v>
      </c>
      <c r="BO181" s="179">
        <f t="shared" si="50"/>
        <v>2572.8159999999998</v>
      </c>
      <c r="BQ181" s="199">
        <f t="shared" si="51"/>
        <v>9.7035110605034518</v>
      </c>
      <c r="BU181" s="179">
        <f t="shared" si="52"/>
        <v>28546</v>
      </c>
      <c r="BV181" s="179">
        <f t="shared" si="53"/>
        <v>2572.8159999999998</v>
      </c>
      <c r="BX181" s="199">
        <f t="shared" si="54"/>
        <v>9.5853462725996383</v>
      </c>
      <c r="CB181" s="179">
        <f t="shared" si="55"/>
        <v>28545</v>
      </c>
      <c r="CC181" s="179">
        <f t="shared" si="56"/>
        <v>2576.0250000000001</v>
      </c>
      <c r="CE181" s="199">
        <f t="shared" si="57"/>
        <v>9.4513238414187235</v>
      </c>
      <c r="CI181" s="179">
        <f t="shared" si="58"/>
        <v>28539</v>
      </c>
      <c r="CJ181" s="179">
        <f t="shared" si="59"/>
        <v>2595.3209999999999</v>
      </c>
      <c r="CL181" s="199">
        <f t="shared" si="60"/>
        <v>9.2965180682172353</v>
      </c>
      <c r="CP181" s="179">
        <f t="shared" si="61"/>
        <v>28524</v>
      </c>
      <c r="CQ181" s="179">
        <f t="shared" si="62"/>
        <v>2643.8760000000002</v>
      </c>
      <c r="CS181" s="199">
        <f t="shared" si="63"/>
        <v>9.1132786591330515</v>
      </c>
      <c r="CW181" s="179">
        <f t="shared" si="64"/>
        <v>28480</v>
      </c>
      <c r="CX181" s="179">
        <f t="shared" si="65"/>
        <v>2788.9</v>
      </c>
      <c r="CZ181" s="199">
        <f t="shared" si="66"/>
        <v>8.8887567478487206</v>
      </c>
      <c r="DD181" s="179">
        <f t="shared" si="67"/>
        <v>28086</v>
      </c>
      <c r="DE181" s="179">
        <f t="shared" si="68"/>
        <v>4260.0959999999995</v>
      </c>
    </row>
    <row r="182" spans="1:109" ht="15" customHeight="1">
      <c r="A182" s="21">
        <f t="shared" si="69"/>
        <v>2011</v>
      </c>
      <c r="B182" s="176">
        <f t="shared" si="69"/>
        <v>30252</v>
      </c>
      <c r="C182" s="193">
        <f t="shared" si="23"/>
        <v>8.9027276640355222</v>
      </c>
      <c r="D182" s="22">
        <v>18</v>
      </c>
      <c r="E182" s="52"/>
      <c r="F182" s="27"/>
      <c r="G182" s="27"/>
      <c r="H182" s="27"/>
      <c r="I182" s="179">
        <f t="shared" si="24"/>
        <v>28697</v>
      </c>
      <c r="J182" s="180">
        <f t="shared" si="25"/>
        <v>5.140156022742298</v>
      </c>
      <c r="K182" s="179">
        <f t="shared" si="26"/>
        <v>2418.0250000000001</v>
      </c>
      <c r="M182" s="199">
        <f t="shared" si="27"/>
        <v>10.31731757697592</v>
      </c>
      <c r="N182" s="27"/>
      <c r="O182" s="27"/>
      <c r="P182" s="27"/>
      <c r="Q182" s="179">
        <f t="shared" si="28"/>
        <v>28661</v>
      </c>
      <c r="R182" s="179">
        <f t="shared" si="29"/>
        <v>2531.2809999999999</v>
      </c>
      <c r="T182" s="199">
        <f t="shared" si="30"/>
        <v>10.283703226390841</v>
      </c>
      <c r="U182" s="27"/>
      <c r="V182" s="27"/>
      <c r="W182" s="27"/>
      <c r="X182" s="179">
        <f t="shared" si="31"/>
        <v>28664</v>
      </c>
      <c r="Y182" s="179">
        <f t="shared" si="32"/>
        <v>2521.7440000000001</v>
      </c>
      <c r="AA182" s="199">
        <f t="shared" si="33"/>
        <v>10.219283208646708</v>
      </c>
      <c r="AB182" s="27"/>
      <c r="AC182" s="27"/>
      <c r="AD182" s="27"/>
      <c r="AE182" s="179">
        <f t="shared" si="34"/>
        <v>28671</v>
      </c>
      <c r="AF182" s="179">
        <f t="shared" si="35"/>
        <v>2499.5610000000001</v>
      </c>
      <c r="AH182" s="199">
        <f t="shared" si="36"/>
        <v>10.150425752416055</v>
      </c>
      <c r="AI182" s="27"/>
      <c r="AJ182" s="27"/>
      <c r="AK182" s="27"/>
      <c r="AL182" s="179">
        <f t="shared" si="37"/>
        <v>28678</v>
      </c>
      <c r="AM182" s="179">
        <f t="shared" si="38"/>
        <v>2477.4760000000001</v>
      </c>
      <c r="AO182" s="199">
        <f t="shared" si="39"/>
        <v>10.076474005852402</v>
      </c>
      <c r="AP182" s="27"/>
      <c r="AQ182" s="27"/>
      <c r="AR182" s="27"/>
      <c r="AS182" s="179">
        <f t="shared" si="40"/>
        <v>28686</v>
      </c>
      <c r="AT182" s="179">
        <f t="shared" si="41"/>
        <v>2452.3560000000002</v>
      </c>
      <c r="AV182" s="199">
        <f t="shared" si="42"/>
        <v>9.996613530525611</v>
      </c>
      <c r="AW182" s="27"/>
      <c r="AX182" s="27"/>
      <c r="AY182" s="27"/>
      <c r="AZ182" s="179">
        <f t="shared" si="43"/>
        <v>28695</v>
      </c>
      <c r="BA182" s="179">
        <f t="shared" si="44"/>
        <v>2424.2489999999998</v>
      </c>
      <c r="BC182" s="199">
        <f t="shared" si="45"/>
        <v>9.9098174762309981</v>
      </c>
      <c r="BD182" s="27"/>
      <c r="BE182" s="27"/>
      <c r="BF182" s="27"/>
      <c r="BG182" s="179">
        <f t="shared" si="46"/>
        <v>28706</v>
      </c>
      <c r="BH182" s="179">
        <f t="shared" si="47"/>
        <v>2390.116</v>
      </c>
      <c r="BJ182" s="199">
        <f t="shared" si="48"/>
        <v>9.8147656224753241</v>
      </c>
      <c r="BK182" s="27"/>
      <c r="BL182" s="27"/>
      <c r="BM182" s="27"/>
      <c r="BN182" s="179">
        <f t="shared" si="49"/>
        <v>28718</v>
      </c>
      <c r="BO182" s="179">
        <f t="shared" si="50"/>
        <v>2353.1559999999999</v>
      </c>
      <c r="BQ182" s="199">
        <f t="shared" si="51"/>
        <v>9.7097207480574319</v>
      </c>
      <c r="BR182" s="27"/>
      <c r="BS182" s="27"/>
      <c r="BT182" s="27"/>
      <c r="BU182" s="179">
        <f t="shared" si="52"/>
        <v>28731</v>
      </c>
      <c r="BV182" s="179">
        <f t="shared" si="53"/>
        <v>2313.4409999999998</v>
      </c>
      <c r="BX182" s="199">
        <f t="shared" si="54"/>
        <v>9.5923321238987054</v>
      </c>
      <c r="BY182" s="27"/>
      <c r="BZ182" s="27"/>
      <c r="CA182" s="27"/>
      <c r="CB182" s="179">
        <f t="shared" si="55"/>
        <v>28747</v>
      </c>
      <c r="CC182" s="179">
        <f t="shared" si="56"/>
        <v>2265.0250000000001</v>
      </c>
      <c r="CE182" s="199">
        <f t="shared" si="57"/>
        <v>9.45930760329985</v>
      </c>
      <c r="CF182" s="27"/>
      <c r="CG182" s="27"/>
      <c r="CH182" s="27"/>
      <c r="CI182" s="179">
        <f t="shared" si="58"/>
        <v>28766</v>
      </c>
      <c r="CJ182" s="179">
        <f t="shared" si="59"/>
        <v>2208.1959999999999</v>
      </c>
      <c r="CL182" s="199">
        <f t="shared" si="60"/>
        <v>9.3058323534354042</v>
      </c>
      <c r="CM182" s="27"/>
      <c r="CN182" s="27"/>
      <c r="CO182" s="27"/>
      <c r="CP182" s="179">
        <f t="shared" si="61"/>
        <v>28789</v>
      </c>
      <c r="CQ182" s="179">
        <f t="shared" si="62"/>
        <v>2140.3690000000001</v>
      </c>
      <c r="CS182" s="199">
        <f t="shared" si="63"/>
        <v>9.1244556328190125</v>
      </c>
      <c r="CT182" s="27"/>
      <c r="CU182" s="27"/>
      <c r="CV182" s="27"/>
      <c r="CW182" s="179">
        <f t="shared" si="64"/>
        <v>28816</v>
      </c>
      <c r="CX182" s="179">
        <f t="shared" si="65"/>
        <v>2062.096</v>
      </c>
      <c r="CZ182" s="199">
        <f t="shared" si="66"/>
        <v>8.9027276640355222</v>
      </c>
      <c r="DA182" s="27"/>
      <c r="DB182" s="27"/>
      <c r="DC182" s="27"/>
      <c r="DD182" s="179">
        <f t="shared" si="67"/>
        <v>28697</v>
      </c>
      <c r="DE182" s="179">
        <f t="shared" si="68"/>
        <v>2418.0250000000001</v>
      </c>
    </row>
    <row r="183" spans="1:109" s="27" customFormat="1" ht="15" customHeight="1">
      <c r="A183" s="21">
        <f t="shared" si="69"/>
        <v>2012</v>
      </c>
      <c r="B183" s="176">
        <f t="shared" si="69"/>
        <v>30381</v>
      </c>
      <c r="C183" s="193">
        <f t="shared" si="23"/>
        <v>8.9201217518724043</v>
      </c>
      <c r="D183" s="22">
        <v>19</v>
      </c>
      <c r="E183" s="52"/>
      <c r="I183" s="179">
        <f t="shared" si="24"/>
        <v>29380</v>
      </c>
      <c r="J183" s="180">
        <f t="shared" si="25"/>
        <v>3.2948224219084299</v>
      </c>
      <c r="K183" s="179">
        <f t="shared" si="26"/>
        <v>1002.001</v>
      </c>
      <c r="M183" s="199">
        <f t="shared" si="27"/>
        <v>10.321572692000395</v>
      </c>
      <c r="Q183" s="179">
        <f t="shared" si="28"/>
        <v>28790</v>
      </c>
      <c r="R183" s="179">
        <f t="shared" si="29"/>
        <v>2531.2809999999999</v>
      </c>
      <c r="T183" s="199">
        <f t="shared" si="30"/>
        <v>10.288103485908332</v>
      </c>
      <c r="X183" s="179">
        <f t="shared" si="31"/>
        <v>28795</v>
      </c>
      <c r="Y183" s="179">
        <f t="shared" si="32"/>
        <v>2515.3960000000002</v>
      </c>
      <c r="AA183" s="199">
        <f t="shared" si="33"/>
        <v>10.223975576713087</v>
      </c>
      <c r="AE183" s="179">
        <f t="shared" si="34"/>
        <v>28806</v>
      </c>
      <c r="AF183" s="179">
        <f t="shared" si="35"/>
        <v>2480.625</v>
      </c>
      <c r="AH183" s="199">
        <f t="shared" si="36"/>
        <v>10.155451769658532</v>
      </c>
      <c r="AL183" s="179">
        <f t="shared" si="37"/>
        <v>28819</v>
      </c>
      <c r="AM183" s="179">
        <f t="shared" si="38"/>
        <v>2439.8440000000001</v>
      </c>
      <c r="AO183" s="199">
        <f t="shared" si="39"/>
        <v>10.081884752437926</v>
      </c>
      <c r="AS183" s="179">
        <f t="shared" si="40"/>
        <v>28833</v>
      </c>
      <c r="AT183" s="179">
        <f t="shared" si="41"/>
        <v>2396.3040000000001</v>
      </c>
      <c r="AV183" s="199">
        <f t="shared" si="42"/>
        <v>10.002472789220549</v>
      </c>
      <c r="AZ183" s="179">
        <f t="shared" si="43"/>
        <v>28850</v>
      </c>
      <c r="BA183" s="179">
        <f t="shared" si="44"/>
        <v>2343.9609999999998</v>
      </c>
      <c r="BC183" s="199">
        <f t="shared" si="45"/>
        <v>9.9162063249439019</v>
      </c>
      <c r="BG183" s="179">
        <f t="shared" si="46"/>
        <v>28869</v>
      </c>
      <c r="BH183" s="179">
        <f t="shared" si="47"/>
        <v>2286.1439999999998</v>
      </c>
      <c r="BJ183" s="199">
        <f t="shared" si="48"/>
        <v>9.8217893085516224</v>
      </c>
      <c r="BN183" s="179">
        <f t="shared" si="49"/>
        <v>28891</v>
      </c>
      <c r="BO183" s="179">
        <f t="shared" si="50"/>
        <v>2220.1</v>
      </c>
      <c r="BQ183" s="199">
        <f t="shared" si="51"/>
        <v>9.7175193548219756</v>
      </c>
      <c r="BU183" s="179">
        <f t="shared" si="52"/>
        <v>28919</v>
      </c>
      <c r="BV183" s="179">
        <f t="shared" si="53"/>
        <v>2137.444</v>
      </c>
      <c r="BX183" s="199">
        <f t="shared" si="54"/>
        <v>9.6010978512120726</v>
      </c>
      <c r="CB183" s="179">
        <f t="shared" si="55"/>
        <v>28953</v>
      </c>
      <c r="CC183" s="179">
        <f t="shared" si="56"/>
        <v>2039.184</v>
      </c>
      <c r="CE183" s="199">
        <f t="shared" si="57"/>
        <v>9.4693142802912202</v>
      </c>
      <c r="CI183" s="179">
        <f t="shared" si="58"/>
        <v>28998</v>
      </c>
      <c r="CJ183" s="179">
        <f t="shared" si="59"/>
        <v>1912.6890000000001</v>
      </c>
      <c r="CL183" s="199">
        <f t="shared" si="60"/>
        <v>9.3174892874932258</v>
      </c>
      <c r="CP183" s="179">
        <f t="shared" si="61"/>
        <v>29061</v>
      </c>
      <c r="CQ183" s="179">
        <f t="shared" si="62"/>
        <v>1742.4</v>
      </c>
      <c r="CS183" s="199">
        <f t="shared" si="63"/>
        <v>9.1384146324045936</v>
      </c>
      <c r="CW183" s="179">
        <f t="shared" si="64"/>
        <v>29168</v>
      </c>
      <c r="CX183" s="179">
        <f t="shared" si="65"/>
        <v>1471.3689999999999</v>
      </c>
      <c r="CZ183" s="199">
        <f t="shared" si="66"/>
        <v>8.9201217518724043</v>
      </c>
      <c r="DD183" s="179">
        <f t="shared" si="67"/>
        <v>29380</v>
      </c>
      <c r="DE183" s="179">
        <f t="shared" si="68"/>
        <v>1002.001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30861</v>
      </c>
      <c r="C184" s="194">
        <f t="shared" si="23"/>
        <v>8.9823098990885786</v>
      </c>
      <c r="D184" s="31">
        <v>20</v>
      </c>
      <c r="E184" s="53"/>
      <c r="F184" s="32"/>
      <c r="G184" s="32"/>
      <c r="H184" s="32"/>
      <c r="I184" s="185">
        <f t="shared" si="24"/>
        <v>30143</v>
      </c>
      <c r="J184" s="186">
        <f t="shared" si="25"/>
        <v>2.3265610317228864</v>
      </c>
      <c r="K184" s="185">
        <f t="shared" si="26"/>
        <v>515.524</v>
      </c>
      <c r="M184" s="202">
        <f t="shared" si="27"/>
        <v>10.33724852979914</v>
      </c>
      <c r="N184" s="11"/>
      <c r="O184" s="11"/>
      <c r="P184" s="11"/>
      <c r="Q184" s="189">
        <f t="shared" si="28"/>
        <v>28919</v>
      </c>
      <c r="R184" s="189">
        <f t="shared" si="29"/>
        <v>3771.364</v>
      </c>
      <c r="T184" s="202">
        <f t="shared" si="30"/>
        <v>10.304308560150634</v>
      </c>
      <c r="U184" s="11"/>
      <c r="V184" s="11"/>
      <c r="W184" s="11"/>
      <c r="X184" s="189">
        <f t="shared" si="31"/>
        <v>28927</v>
      </c>
      <c r="Y184" s="189">
        <f t="shared" si="32"/>
        <v>3740.3560000000002</v>
      </c>
      <c r="AA184" s="202">
        <f t="shared" si="33"/>
        <v>10.241244677620216</v>
      </c>
      <c r="AB184" s="11"/>
      <c r="AC184" s="11"/>
      <c r="AD184" s="11"/>
      <c r="AE184" s="189">
        <f t="shared" si="34"/>
        <v>28943</v>
      </c>
      <c r="AF184" s="189">
        <f t="shared" si="35"/>
        <v>3678.7240000000002</v>
      </c>
      <c r="AH184" s="202">
        <f t="shared" si="36"/>
        <v>10.173934448966204</v>
      </c>
      <c r="AI184" s="11"/>
      <c r="AJ184" s="11"/>
      <c r="AK184" s="11"/>
      <c r="AL184" s="189">
        <f t="shared" si="37"/>
        <v>28961</v>
      </c>
      <c r="AM184" s="189">
        <f t="shared" si="38"/>
        <v>3610</v>
      </c>
      <c r="AO184" s="202">
        <f t="shared" si="39"/>
        <v>10.101764476120209</v>
      </c>
      <c r="AP184" s="11"/>
      <c r="AQ184" s="11"/>
      <c r="AR184" s="11"/>
      <c r="AS184" s="189">
        <f t="shared" si="40"/>
        <v>28981</v>
      </c>
      <c r="AT184" s="189">
        <f t="shared" si="41"/>
        <v>3534.4</v>
      </c>
      <c r="AV184" s="202">
        <f t="shared" si="42"/>
        <v>10.023978030870751</v>
      </c>
      <c r="AW184" s="11"/>
      <c r="AX184" s="11"/>
      <c r="AY184" s="11"/>
      <c r="AZ184" s="189">
        <f t="shared" si="43"/>
        <v>29005</v>
      </c>
      <c r="BA184" s="189">
        <f t="shared" si="44"/>
        <v>3444.7359999999999</v>
      </c>
      <c r="BC184" s="202">
        <f t="shared" si="45"/>
        <v>9.9396265991520014</v>
      </c>
      <c r="BD184" s="11"/>
      <c r="BE184" s="11"/>
      <c r="BF184" s="11"/>
      <c r="BG184" s="189">
        <f t="shared" si="46"/>
        <v>29033</v>
      </c>
      <c r="BH184" s="189">
        <f t="shared" si="47"/>
        <v>3341.5839999999998</v>
      </c>
      <c r="BJ184" s="202">
        <f t="shared" si="48"/>
        <v>9.8474990423272732</v>
      </c>
      <c r="BK184" s="11"/>
      <c r="BL184" s="11"/>
      <c r="BM184" s="11"/>
      <c r="BN184" s="189">
        <f t="shared" si="49"/>
        <v>29067</v>
      </c>
      <c r="BO184" s="189">
        <f t="shared" si="50"/>
        <v>3218.4360000000001</v>
      </c>
      <c r="BQ184" s="202">
        <f t="shared" si="51"/>
        <v>9.7460146937115635</v>
      </c>
      <c r="BR184" s="11"/>
      <c r="BS184" s="11"/>
      <c r="BT184" s="11"/>
      <c r="BU184" s="189">
        <f t="shared" si="52"/>
        <v>29109</v>
      </c>
      <c r="BV184" s="189">
        <f t="shared" si="53"/>
        <v>3069.5039999999999</v>
      </c>
      <c r="BX184" s="202">
        <f t="shared" si="54"/>
        <v>9.6330558334908751</v>
      </c>
      <c r="BY184" s="11"/>
      <c r="BZ184" s="11"/>
      <c r="CA184" s="11"/>
      <c r="CB184" s="189">
        <f t="shared" si="55"/>
        <v>29162</v>
      </c>
      <c r="CC184" s="189">
        <f t="shared" si="56"/>
        <v>2886.6010000000001</v>
      </c>
      <c r="CE184" s="202">
        <f t="shared" si="57"/>
        <v>9.5056929507321826</v>
      </c>
      <c r="CF184" s="11"/>
      <c r="CG184" s="11"/>
      <c r="CH184" s="11"/>
      <c r="CI184" s="189">
        <f t="shared" si="58"/>
        <v>29234</v>
      </c>
      <c r="CJ184" s="189">
        <f t="shared" si="59"/>
        <v>2647.1289999999999</v>
      </c>
      <c r="CL184" s="202">
        <f t="shared" si="60"/>
        <v>9.3597082036270063</v>
      </c>
      <c r="CM184" s="11"/>
      <c r="CN184" s="11"/>
      <c r="CO184" s="11"/>
      <c r="CP184" s="189">
        <f t="shared" si="61"/>
        <v>29341</v>
      </c>
      <c r="CQ184" s="189">
        <f t="shared" si="62"/>
        <v>2310.4</v>
      </c>
      <c r="CS184" s="202">
        <f t="shared" si="63"/>
        <v>9.188708071849069</v>
      </c>
      <c r="CT184" s="11"/>
      <c r="CU184" s="11"/>
      <c r="CV184" s="11"/>
      <c r="CW184" s="189">
        <f t="shared" si="64"/>
        <v>29536</v>
      </c>
      <c r="CX184" s="189">
        <f t="shared" si="65"/>
        <v>1755.625</v>
      </c>
      <c r="CZ184" s="202">
        <f t="shared" si="66"/>
        <v>8.9823098990885786</v>
      </c>
      <c r="DA184" s="11"/>
      <c r="DB184" s="11"/>
      <c r="DC184" s="11"/>
      <c r="DD184" s="189">
        <f t="shared" si="67"/>
        <v>30143</v>
      </c>
      <c r="DE184" s="189">
        <f t="shared" si="68"/>
        <v>515.524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30996</v>
      </c>
      <c r="C185" s="54"/>
      <c r="D185" s="22">
        <v>21</v>
      </c>
      <c r="E185" s="55"/>
      <c r="F185" s="33"/>
      <c r="G185" s="27"/>
      <c r="H185" s="27"/>
      <c r="I185" s="179">
        <f t="shared" si="24"/>
        <v>30996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31949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31949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33014</v>
      </c>
      <c r="C187" s="54"/>
      <c r="D187" s="22">
        <v>23</v>
      </c>
      <c r="E187" s="200">
        <f>O168</f>
        <v>0</v>
      </c>
      <c r="F187" s="203">
        <f>O175</f>
        <v>7.4148910392831833E-3</v>
      </c>
      <c r="G187" s="359">
        <f>O176</f>
        <v>430891.92800000013</v>
      </c>
      <c r="H187" s="360"/>
      <c r="I187" s="179">
        <f t="shared" si="24"/>
        <v>33014</v>
      </c>
      <c r="J187" s="187"/>
      <c r="K187" s="187"/>
      <c r="M187" s="200" t="s">
        <v>72</v>
      </c>
      <c r="N187" s="200">
        <f>MIN(B165:B184)</f>
        <v>22958</v>
      </c>
      <c r="T187" s="200" t="s">
        <v>72</v>
      </c>
      <c r="U187" s="200">
        <f>N187</f>
        <v>22958</v>
      </c>
      <c r="AA187" s="200" t="s">
        <v>72</v>
      </c>
      <c r="AB187" s="200">
        <f>U187</f>
        <v>22958</v>
      </c>
      <c r="AH187" s="200" t="s">
        <v>72</v>
      </c>
      <c r="AI187" s="200">
        <f>AB187</f>
        <v>22958</v>
      </c>
      <c r="AO187" s="200" t="s">
        <v>72</v>
      </c>
      <c r="AP187" s="200">
        <f>AI187</f>
        <v>22958</v>
      </c>
      <c r="AV187" s="200" t="s">
        <v>72</v>
      </c>
      <c r="AW187" s="200">
        <f>AP187</f>
        <v>22958</v>
      </c>
      <c r="BC187" s="200" t="s">
        <v>72</v>
      </c>
      <c r="BD187" s="200">
        <f>AW187</f>
        <v>22958</v>
      </c>
      <c r="BJ187" s="200" t="s">
        <v>72</v>
      </c>
      <c r="BK187" s="200">
        <f>BD187</f>
        <v>22958</v>
      </c>
      <c r="BQ187" s="200" t="s">
        <v>72</v>
      </c>
      <c r="BR187" s="200">
        <f>BK187</f>
        <v>22958</v>
      </c>
      <c r="BX187" s="200" t="s">
        <v>72</v>
      </c>
      <c r="BY187" s="200">
        <f>BR187</f>
        <v>22958</v>
      </c>
      <c r="CE187" s="200" t="s">
        <v>72</v>
      </c>
      <c r="CF187" s="200">
        <f>BY187</f>
        <v>22958</v>
      </c>
      <c r="CL187" s="200" t="s">
        <v>72</v>
      </c>
      <c r="CM187" s="200">
        <f>CF187</f>
        <v>22958</v>
      </c>
      <c r="CS187" s="200" t="s">
        <v>72</v>
      </c>
      <c r="CT187" s="200">
        <f>CM187</f>
        <v>22958</v>
      </c>
      <c r="CZ187" s="200" t="s">
        <v>72</v>
      </c>
      <c r="DA187" s="200">
        <f>CT187</f>
        <v>22958</v>
      </c>
    </row>
    <row r="188" spans="1:109" ht="15" customHeight="1">
      <c r="A188" s="21">
        <f t="shared" si="69"/>
        <v>2017</v>
      </c>
      <c r="B188" s="176">
        <f t="shared" si="70"/>
        <v>34205</v>
      </c>
      <c r="C188" s="54"/>
      <c r="D188" s="22">
        <v>24</v>
      </c>
      <c r="E188" s="200">
        <f>V168</f>
        <v>1000</v>
      </c>
      <c r="F188" s="203">
        <f>V175</f>
        <v>7.4590141136403037E-3</v>
      </c>
      <c r="G188" s="359">
        <f>V176</f>
        <v>431165.66800000006</v>
      </c>
      <c r="H188" s="360"/>
      <c r="I188" s="179">
        <f t="shared" si="24"/>
        <v>34205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35536</v>
      </c>
      <c r="C189" s="54"/>
      <c r="D189" s="22">
        <v>25</v>
      </c>
      <c r="E189" s="200">
        <f>AC168</f>
        <v>2825</v>
      </c>
      <c r="F189" s="203">
        <f>AC175</f>
        <v>7.6298249416154934E-3</v>
      </c>
      <c r="G189" s="359">
        <f>AC176</f>
        <v>431669.614</v>
      </c>
      <c r="H189" s="360"/>
      <c r="I189" s="179">
        <f t="shared" si="24"/>
        <v>35536</v>
      </c>
      <c r="J189" s="187"/>
      <c r="K189" s="187"/>
      <c r="M189" s="200" t="s">
        <v>50</v>
      </c>
      <c r="N189" s="200">
        <v>1825</v>
      </c>
      <c r="T189" s="200" t="s">
        <v>50</v>
      </c>
      <c r="U189" s="200">
        <f>N189</f>
        <v>1825</v>
      </c>
      <c r="AA189" s="200" t="s">
        <v>50</v>
      </c>
      <c r="AB189" s="200">
        <f>U189</f>
        <v>1825</v>
      </c>
      <c r="AH189" s="200" t="s">
        <v>50</v>
      </c>
      <c r="AI189" s="200">
        <f>AB189</f>
        <v>1825</v>
      </c>
      <c r="AO189" s="200" t="s">
        <v>50</v>
      </c>
      <c r="AP189" s="200">
        <f>AI189</f>
        <v>1825</v>
      </c>
      <c r="AV189" s="200" t="s">
        <v>50</v>
      </c>
      <c r="AW189" s="200">
        <f>AP189</f>
        <v>1825</v>
      </c>
      <c r="BC189" s="200" t="s">
        <v>50</v>
      </c>
      <c r="BD189" s="200">
        <f>AW189</f>
        <v>1825</v>
      </c>
      <c r="BJ189" s="200" t="s">
        <v>50</v>
      </c>
      <c r="BK189" s="200">
        <f>BD189</f>
        <v>1825</v>
      </c>
      <c r="BQ189" s="200" t="s">
        <v>50</v>
      </c>
      <c r="BR189" s="200">
        <f>BK189</f>
        <v>1825</v>
      </c>
      <c r="BX189" s="200" t="s">
        <v>50</v>
      </c>
      <c r="BY189" s="200">
        <f>BR189</f>
        <v>1825</v>
      </c>
      <c r="CE189" s="200" t="s">
        <v>50</v>
      </c>
      <c r="CF189" s="200">
        <f>BY189</f>
        <v>1825</v>
      </c>
      <c r="CL189" s="200" t="s">
        <v>50</v>
      </c>
      <c r="CM189" s="200">
        <f>CF189</f>
        <v>1825</v>
      </c>
      <c r="CS189" s="200" t="s">
        <v>50</v>
      </c>
      <c r="CT189" s="200">
        <f>CM189</f>
        <v>1825</v>
      </c>
      <c r="CZ189" s="200" t="s">
        <v>50</v>
      </c>
      <c r="DA189" s="200">
        <f>CT189</f>
        <v>1825</v>
      </c>
    </row>
    <row r="190" spans="1:109" ht="15" customHeight="1">
      <c r="A190" s="21">
        <f t="shared" si="69"/>
        <v>2019</v>
      </c>
      <c r="B190" s="176">
        <f t="shared" si="70"/>
        <v>37024</v>
      </c>
      <c r="C190" s="54"/>
      <c r="D190" s="22">
        <v>26</v>
      </c>
      <c r="E190" s="200">
        <f>AJ168</f>
        <v>4650</v>
      </c>
      <c r="F190" s="203">
        <f>AJ175</f>
        <v>7.7868919189485264E-3</v>
      </c>
      <c r="G190" s="359">
        <f>AJ176</f>
        <v>432325.07599999994</v>
      </c>
      <c r="H190" s="360"/>
      <c r="I190" s="179">
        <f t="shared" si="24"/>
        <v>37024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38687</v>
      </c>
      <c r="C191" s="54"/>
      <c r="D191" s="22">
        <v>27</v>
      </c>
      <c r="E191" s="200">
        <f>AQ168</f>
        <v>6475</v>
      </c>
      <c r="F191" s="203">
        <f>AQ175</f>
        <v>7.994457051851098E-3</v>
      </c>
      <c r="G191" s="359">
        <f>AQ176</f>
        <v>433105.9580000001</v>
      </c>
      <c r="H191" s="360"/>
      <c r="I191" s="179">
        <f t="shared" si="24"/>
        <v>38687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40546</v>
      </c>
      <c r="C192" s="54"/>
      <c r="D192" s="22">
        <v>28</v>
      </c>
      <c r="E192" s="200">
        <f>AX168</f>
        <v>8300</v>
      </c>
      <c r="F192" s="203">
        <f>AX175</f>
        <v>8.2549914879312611E-3</v>
      </c>
      <c r="G192" s="359">
        <f>AX176</f>
        <v>434085.29400000005</v>
      </c>
      <c r="H192" s="360"/>
      <c r="I192" s="179">
        <f t="shared" si="24"/>
        <v>40546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42624</v>
      </c>
      <c r="C193" s="54"/>
      <c r="D193" s="22">
        <v>29</v>
      </c>
      <c r="E193" s="200">
        <f>BE168</f>
        <v>10125</v>
      </c>
      <c r="F193" s="203">
        <f>BE175</f>
        <v>8.5983185894182631E-3</v>
      </c>
      <c r="G193" s="359">
        <f>BE176</f>
        <v>435312.50799999986</v>
      </c>
      <c r="H193" s="360"/>
      <c r="I193" s="179">
        <f t="shared" si="24"/>
        <v>42624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44947</v>
      </c>
      <c r="C194" s="54"/>
      <c r="D194" s="22">
        <v>30</v>
      </c>
      <c r="E194" s="200">
        <f>BL168</f>
        <v>11950</v>
      </c>
      <c r="F194" s="203">
        <f>BL175</f>
        <v>9.0529130725998577E-3</v>
      </c>
      <c r="G194" s="359">
        <f>BL176</f>
        <v>436909.68699999998</v>
      </c>
      <c r="H194" s="360"/>
      <c r="I194" s="179">
        <f t="shared" si="24"/>
        <v>44947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47543</v>
      </c>
      <c r="C195" s="54"/>
      <c r="D195" s="22">
        <v>31</v>
      </c>
      <c r="E195" s="200">
        <f>BS168</f>
        <v>13775</v>
      </c>
      <c r="F195" s="203">
        <f>BS175</f>
        <v>9.681344272418884E-3</v>
      </c>
      <c r="G195" s="359">
        <f>BS176</f>
        <v>439029.745</v>
      </c>
      <c r="H195" s="360"/>
      <c r="I195" s="179">
        <f t="shared" si="24"/>
        <v>47543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50444</v>
      </c>
      <c r="C196" s="54"/>
      <c r="D196" s="22">
        <v>32</v>
      </c>
      <c r="E196" s="200">
        <f>BZ168</f>
        <v>15600</v>
      </c>
      <c r="F196" s="203">
        <f>BZ175</f>
        <v>1.0648784587620693E-2</v>
      </c>
      <c r="G196" s="359">
        <f>BZ176</f>
        <v>441918.09699999995</v>
      </c>
      <c r="H196" s="360"/>
      <c r="I196" s="179">
        <f t="shared" si="24"/>
        <v>50444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53687</v>
      </c>
      <c r="C197" s="54"/>
      <c r="D197" s="22">
        <v>33</v>
      </c>
      <c r="E197" s="200">
        <f>CG168</f>
        <v>17425</v>
      </c>
      <c r="F197" s="203">
        <f>CG175</f>
        <v>1.2128631868477064E-2</v>
      </c>
      <c r="G197" s="359">
        <f>CG176</f>
        <v>446156.73800000007</v>
      </c>
      <c r="H197" s="360"/>
      <c r="I197" s="179">
        <f t="shared" si="24"/>
        <v>53687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57313</v>
      </c>
      <c r="C198" s="54"/>
      <c r="D198" s="22">
        <v>34</v>
      </c>
      <c r="E198" s="200">
        <f>CN168</f>
        <v>19250</v>
      </c>
      <c r="F198" s="203">
        <f>CN175</f>
        <v>1.4782891043575663E-2</v>
      </c>
      <c r="G198" s="359">
        <f>CN176</f>
        <v>452803.78599999996</v>
      </c>
      <c r="H198" s="360"/>
      <c r="I198" s="179">
        <f t="shared" si="24"/>
        <v>57313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61365</v>
      </c>
      <c r="C199" s="54"/>
      <c r="D199" s="22">
        <v>35</v>
      </c>
      <c r="E199" s="200">
        <f>CU168</f>
        <v>21075</v>
      </c>
      <c r="F199" s="203">
        <f>CU175</f>
        <v>2.070847518835086E-2</v>
      </c>
      <c r="G199" s="359">
        <f>CU176</f>
        <v>464986.82000000012</v>
      </c>
      <c r="H199" s="360"/>
      <c r="I199" s="179">
        <f t="shared" si="24"/>
        <v>61365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65894</v>
      </c>
      <c r="C200" s="54"/>
      <c r="D200" s="22">
        <v>36</v>
      </c>
      <c r="E200" s="200">
        <f>DB168</f>
        <v>22900</v>
      </c>
      <c r="F200" s="203">
        <f>DB175</f>
        <v>4.6046623460146145E-2</v>
      </c>
      <c r="G200" s="359">
        <f>DB176</f>
        <v>514006.06099999999</v>
      </c>
      <c r="H200" s="360"/>
      <c r="I200" s="179">
        <f t="shared" si="24"/>
        <v>65894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70956</v>
      </c>
      <c r="C201" s="54"/>
      <c r="D201" s="22">
        <v>37</v>
      </c>
      <c r="E201" s="55"/>
      <c r="F201" s="275"/>
      <c r="G201" s="27"/>
      <c r="H201" s="27"/>
      <c r="I201" s="179">
        <f t="shared" si="24"/>
        <v>70956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76615</v>
      </c>
      <c r="C202" s="54"/>
      <c r="D202" s="22">
        <v>38</v>
      </c>
      <c r="E202" s="55"/>
      <c r="F202" s="33"/>
      <c r="G202" s="27"/>
      <c r="H202" s="27"/>
      <c r="I202" s="179">
        <f t="shared" si="24"/>
        <v>76615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82939</v>
      </c>
      <c r="C203" s="54"/>
      <c r="D203" s="22">
        <v>39</v>
      </c>
      <c r="E203" s="55"/>
      <c r="F203" s="33"/>
      <c r="G203" s="27"/>
      <c r="H203" s="27"/>
      <c r="I203" s="179">
        <f t="shared" si="24"/>
        <v>82939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90009</v>
      </c>
      <c r="C204" s="54"/>
      <c r="D204" s="22">
        <v>40</v>
      </c>
      <c r="E204" s="55"/>
      <c r="F204" s="33"/>
      <c r="G204" s="27"/>
      <c r="H204" s="27"/>
      <c r="I204" s="179">
        <f t="shared" si="24"/>
        <v>90009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97911</v>
      </c>
      <c r="C205" s="195"/>
      <c r="D205" s="35">
        <v>41</v>
      </c>
      <c r="E205" s="56"/>
      <c r="F205" s="36"/>
      <c r="G205" s="11"/>
      <c r="H205" s="11"/>
      <c r="I205" s="189">
        <f t="shared" si="24"/>
        <v>97911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106743</v>
      </c>
      <c r="C206" s="195"/>
      <c r="D206" s="35">
        <v>42</v>
      </c>
      <c r="E206" s="56"/>
      <c r="F206" s="36"/>
      <c r="G206" s="11"/>
      <c r="H206" s="11"/>
      <c r="I206" s="189">
        <f t="shared" si="24"/>
        <v>106743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5.8461092342646515E-2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5.8025772058514981E-2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5.8055181559521565E-2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5.8175174751013074E-2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5.8261585679266842E-2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5.838528394563381E-2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5.8352373696771223E-2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5.8461092342646515E-2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5.8304511156992436E-2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5.776702929843168E-2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5.7057459413894875E-2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5.5170591319451116E-2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5.2802634822517479E-2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4.318026184179409E-2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1.4126667525174389E-2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38411</v>
      </c>
      <c r="C210" s="69">
        <f t="shared" ref="C210:C229" si="73">LN(B210-$G$213)</f>
        <v>10.250122261580445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28709</v>
      </c>
      <c r="J210" s="180">
        <f t="shared" ref="J210:J229" si="76">ABS(B210-I210)/B210*100</f>
        <v>25.258389523834317</v>
      </c>
      <c r="K210" s="179">
        <f t="shared" ref="K210:K229" si="77">(B210-I210)^2/1000</f>
        <v>94128.804000000004</v>
      </c>
      <c r="M210" s="70">
        <f t="shared" ref="M210:M229" si="78">LN($B210-O$213)</f>
        <v>10.556099155887797</v>
      </c>
      <c r="N210" s="40" t="s">
        <v>43</v>
      </c>
      <c r="Q210" s="187">
        <f t="shared" ref="Q210:Q229" si="79">ROUND(O$213+O$216*$D210^O$214,$G$1)</f>
        <v>29442</v>
      </c>
      <c r="R210" s="179">
        <f t="shared" ref="R210:R229" si="80">($B210-Q210)^2/1000</f>
        <v>80442.960999999996</v>
      </c>
      <c r="T210" s="70">
        <f t="shared" ref="T210:T229" si="81">LN($B210-V$213)</f>
        <v>10.529720057805566</v>
      </c>
      <c r="U210" s="40" t="s">
        <v>43</v>
      </c>
      <c r="X210" s="187">
        <f t="shared" ref="X210:X229" si="82">ROUND(V$213+V$216*$D210^V$214,$G$1)</f>
        <v>29392</v>
      </c>
      <c r="Y210" s="179">
        <f t="shared" ref="Y210:Y229" si="83">($B210-X210)^2/1000</f>
        <v>81342.361000000004</v>
      </c>
      <c r="AA210" s="70">
        <f t="shared" ref="AA210:AA229" si="84">LN($B210-AC$213)</f>
        <v>10.479707581066782</v>
      </c>
      <c r="AB210" s="40" t="s">
        <v>43</v>
      </c>
      <c r="AE210" s="187">
        <f t="shared" ref="AE210:AE229" si="85">ROUND(AC$213+AC$216*$D210^AC$214,$G$1)</f>
        <v>29292</v>
      </c>
      <c r="AF210" s="179">
        <f t="shared" ref="AF210:AF229" si="86">($B210-AE210)^2/1000</f>
        <v>83156.160999999993</v>
      </c>
      <c r="AH210" s="70">
        <f t="shared" ref="AH210:AH229" si="87">LN($B210-AJ$213)</f>
        <v>10.427061569124286</v>
      </c>
      <c r="AI210" s="40" t="s">
        <v>43</v>
      </c>
      <c r="AL210" s="187">
        <f t="shared" ref="AL210:AL229" si="88">ROUND(AJ$213+AJ$216*$D210^AJ$214,$G$1)</f>
        <v>29177</v>
      </c>
      <c r="AM210" s="179">
        <f t="shared" ref="AM210:AM229" si="89">($B210-AL210)^2/1000</f>
        <v>85266.755999999994</v>
      </c>
      <c r="AO210" s="70">
        <f t="shared" ref="AO210:AO229" si="90">LN($B210-AQ$213)</f>
        <v>10.37148917911119</v>
      </c>
      <c r="AP210" s="40" t="s">
        <v>43</v>
      </c>
      <c r="AS210" s="187">
        <f t="shared" ref="AS210:AS229" si="91">ROUND(AQ$213+AQ$216*$D210^AQ$214,$G$1)</f>
        <v>29045</v>
      </c>
      <c r="AT210" s="179">
        <f t="shared" ref="AT210:AT229" si="92">($B210-AS210)^2/1000</f>
        <v>87721.956000000006</v>
      </c>
      <c r="AV210" s="70">
        <f t="shared" ref="AV210:AV229" si="93">LN($B210-AX$213)</f>
        <v>10.312645832481911</v>
      </c>
      <c r="AW210" s="40" t="s">
        <v>43</v>
      </c>
      <c r="AZ210" s="187">
        <f t="shared" ref="AZ210:AZ229" si="94">ROUND(AX$213+AX$216*$D210^AX$214,$G$1)</f>
        <v>28891</v>
      </c>
      <c r="BA210" s="179">
        <f t="shared" ref="BA210:BA229" si="95">($B210-AZ210)^2/1000</f>
        <v>90630.399999999994</v>
      </c>
      <c r="BC210" s="70">
        <f t="shared" ref="BC210:BC229" si="96">LN($B210-BE$213)</f>
        <v>10.250122261580445</v>
      </c>
      <c r="BD210" s="40" t="s">
        <v>43</v>
      </c>
      <c r="BG210" s="187">
        <f t="shared" ref="BG210:BG229" si="97">ROUND(BE$213+BE$216*$D210^BE$214,$G$1)</f>
        <v>28709</v>
      </c>
      <c r="BH210" s="179">
        <f t="shared" ref="BH210:BH229" si="98">($B210-BG210)^2/1000</f>
        <v>94128.804000000004</v>
      </c>
      <c r="BJ210" s="70">
        <f t="shared" ref="BJ210:BJ229" si="99">LN($B210-BL$213)</f>
        <v>10.183427229849748</v>
      </c>
      <c r="BK210" s="40" t="s">
        <v>43</v>
      </c>
      <c r="BN210" s="187">
        <f t="shared" ref="BN210:BN229" si="100">ROUND(BL$213+BL$216*$D210^BL$214,$G$1)</f>
        <v>28490</v>
      </c>
      <c r="BO210" s="179">
        <f t="shared" ref="BO210:BO229" si="101">($B210-BN210)^2/1000</f>
        <v>98426.240999999995</v>
      </c>
      <c r="BQ210" s="70">
        <f t="shared" ref="BQ210:BQ229" si="102">LN($B210-BS$213)</f>
        <v>10.111964066806934</v>
      </c>
      <c r="BR210" s="40" t="s">
        <v>43</v>
      </c>
      <c r="BU210" s="187">
        <f t="shared" ref="BU210:BU229" si="103">ROUND(BS$213+BS$216*$D210^BS$214,$G$1)</f>
        <v>28222</v>
      </c>
      <c r="BV210" s="179">
        <f t="shared" ref="BV210:BV229" si="104">($B210-BU210)^2/1000</f>
        <v>103815.72100000001</v>
      </c>
      <c r="BX210" s="70">
        <f t="shared" ref="BX210:BX229" si="105">LN($B210-BZ$213)</f>
        <v>10.034998154738339</v>
      </c>
      <c r="BY210" s="40" t="s">
        <v>43</v>
      </c>
      <c r="CB210" s="187">
        <f t="shared" ref="CB210:CB229" si="106">ROUND(BZ$213+BZ$216*$D210^BZ$214,$G$1)</f>
        <v>27884</v>
      </c>
      <c r="CC210" s="179">
        <f t="shared" ref="CC210:CC229" si="107">($B210-CB210)^2/1000</f>
        <v>110817.72900000001</v>
      </c>
      <c r="CE210" s="70">
        <f t="shared" ref="CE210:CE229" si="108">LN($B210-CG$213)</f>
        <v>9.9516108277178557</v>
      </c>
      <c r="CF210" s="40" t="s">
        <v>43</v>
      </c>
      <c r="CI210" s="187">
        <f t="shared" ref="CI210:CI229" si="109">ROUND(CG$213+CG$216*$D210^CG$214,$G$1)</f>
        <v>27443</v>
      </c>
      <c r="CJ210" s="179">
        <f t="shared" ref="CJ210:CJ229" si="110">($B210-CI210)^2/1000</f>
        <v>120297.024</v>
      </c>
      <c r="CL210" s="70">
        <f t="shared" ref="CL210:CL229" si="111">LN($B210-CN$213)</f>
        <v>9.8606322422296984</v>
      </c>
      <c r="CM210" s="40" t="s">
        <v>43</v>
      </c>
      <c r="CP210" s="187">
        <f t="shared" ref="CP210:CP229" si="112">ROUND(CN$213+CN$216*$D210^CN$214,$G$1)</f>
        <v>26840</v>
      </c>
      <c r="CQ210" s="179">
        <f t="shared" ref="CQ210:CQ229" si="113">($B210-CP210)^2/1000</f>
        <v>133888.041</v>
      </c>
      <c r="CS210" s="70">
        <f t="shared" ref="CS210:CS229" si="114">LN($B210-CU$213)</f>
        <v>9.7605405432161945</v>
      </c>
      <c r="CT210" s="40" t="s">
        <v>43</v>
      </c>
      <c r="CW210" s="187">
        <f t="shared" ref="CW210:CW229" si="115">ROUND(CU$213+CU$216*$D210^CU$214,$G$1)</f>
        <v>25944</v>
      </c>
      <c r="CX210" s="179">
        <f t="shared" ref="CX210:CX229" si="116">($B210-CW210)^2/1000</f>
        <v>155426.08900000001</v>
      </c>
      <c r="CZ210" s="70">
        <f t="shared" ref="CZ210:CZ229" si="117">LN($B210-DB$213)</f>
        <v>9.6493047286247506</v>
      </c>
      <c r="DA210" s="40" t="s">
        <v>43</v>
      </c>
      <c r="DD210" s="187">
        <f t="shared" ref="DD210:DD229" si="118">ROUND(DB$213+DB$216*$D210^DB$214,$G$1)</f>
        <v>24202</v>
      </c>
      <c r="DE210" s="179">
        <f t="shared" ref="DE210:DE229" si="119">($B210-DD210)^2/1000</f>
        <v>201895.68100000001</v>
      </c>
    </row>
    <row r="211" spans="1:109" ht="15" customHeight="1">
      <c r="A211" s="21">
        <f t="shared" si="72"/>
        <v>1995</v>
      </c>
      <c r="B211" s="176">
        <f t="shared" si="72"/>
        <v>39875</v>
      </c>
      <c r="C211" s="69">
        <f t="shared" si="73"/>
        <v>10.300584410973777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28314</v>
      </c>
      <c r="J211" s="180">
        <f t="shared" si="76"/>
        <v>28.993103448275864</v>
      </c>
      <c r="K211" s="179">
        <f t="shared" si="77"/>
        <v>133656.72099999999</v>
      </c>
      <c r="M211" s="70">
        <f t="shared" si="78"/>
        <v>10.593504840087146</v>
      </c>
      <c r="N211" s="40" t="s">
        <v>44</v>
      </c>
      <c r="O211" s="72"/>
      <c r="P211" s="23"/>
      <c r="Q211" s="187">
        <f t="shared" si="79"/>
        <v>28864</v>
      </c>
      <c r="R211" s="179">
        <f t="shared" si="80"/>
        <v>121242.121</v>
      </c>
      <c r="T211" s="70">
        <f t="shared" si="81"/>
        <v>10.568106649481535</v>
      </c>
      <c r="U211" s="40" t="s">
        <v>44</v>
      </c>
      <c r="V211" s="72"/>
      <c r="W211" s="23"/>
      <c r="X211" s="187">
        <f t="shared" si="82"/>
        <v>28826</v>
      </c>
      <c r="Y211" s="179">
        <f t="shared" si="83"/>
        <v>122080.401</v>
      </c>
      <c r="AA211" s="70">
        <f t="shared" si="84"/>
        <v>10.520023630724232</v>
      </c>
      <c r="AB211" s="40" t="s">
        <v>44</v>
      </c>
      <c r="AC211" s="72"/>
      <c r="AD211" s="23"/>
      <c r="AE211" s="187">
        <f t="shared" si="85"/>
        <v>28751</v>
      </c>
      <c r="AF211" s="179">
        <f t="shared" si="86"/>
        <v>123743.376</v>
      </c>
      <c r="AH211" s="70">
        <f t="shared" si="87"/>
        <v>10.469511336766882</v>
      </c>
      <c r="AI211" s="40" t="s">
        <v>44</v>
      </c>
      <c r="AJ211" s="72"/>
      <c r="AK211" s="23"/>
      <c r="AL211" s="187">
        <f t="shared" si="88"/>
        <v>28665</v>
      </c>
      <c r="AM211" s="179">
        <f t="shared" si="89"/>
        <v>125664.1</v>
      </c>
      <c r="AO211" s="70">
        <f t="shared" si="90"/>
        <v>10.416311178964792</v>
      </c>
      <c r="AP211" s="40" t="s">
        <v>44</v>
      </c>
      <c r="AQ211" s="72"/>
      <c r="AR211" s="23"/>
      <c r="AS211" s="187">
        <f t="shared" si="91"/>
        <v>28566</v>
      </c>
      <c r="AT211" s="179">
        <f t="shared" si="92"/>
        <v>127893.481</v>
      </c>
      <c r="AV211" s="70">
        <f t="shared" si="93"/>
        <v>10.360120947218691</v>
      </c>
      <c r="AW211" s="40" t="s">
        <v>44</v>
      </c>
      <c r="AX211" s="72"/>
      <c r="AY211" s="23"/>
      <c r="AZ211" s="187">
        <f t="shared" si="94"/>
        <v>28450</v>
      </c>
      <c r="BA211" s="179">
        <f t="shared" si="95"/>
        <v>130530.625</v>
      </c>
      <c r="BC211" s="70">
        <f t="shared" si="96"/>
        <v>10.300584410973777</v>
      </c>
      <c r="BD211" s="40" t="s">
        <v>44</v>
      </c>
      <c r="BE211" s="72"/>
      <c r="BF211" s="23"/>
      <c r="BG211" s="187">
        <f t="shared" si="97"/>
        <v>28314</v>
      </c>
      <c r="BH211" s="179">
        <f t="shared" si="98"/>
        <v>133656.72099999999</v>
      </c>
      <c r="BJ211" s="70">
        <f t="shared" si="99"/>
        <v>10.237277623937402</v>
      </c>
      <c r="BK211" s="40" t="s">
        <v>44</v>
      </c>
      <c r="BL211" s="72"/>
      <c r="BM211" s="23"/>
      <c r="BN211" s="187">
        <f t="shared" si="100"/>
        <v>28149</v>
      </c>
      <c r="BO211" s="179">
        <f t="shared" si="101"/>
        <v>137499.076</v>
      </c>
      <c r="BQ211" s="70">
        <f t="shared" si="102"/>
        <v>10.169690593310785</v>
      </c>
      <c r="BR211" s="40" t="s">
        <v>44</v>
      </c>
      <c r="BS211" s="72"/>
      <c r="BT211" s="23"/>
      <c r="BU211" s="187">
        <f t="shared" si="103"/>
        <v>27946</v>
      </c>
      <c r="BV211" s="179">
        <f t="shared" si="104"/>
        <v>142301.041</v>
      </c>
      <c r="BX211" s="70">
        <f t="shared" si="105"/>
        <v>10.097202293159526</v>
      </c>
      <c r="BY211" s="40" t="s">
        <v>44</v>
      </c>
      <c r="BZ211" s="72"/>
      <c r="CA211" s="23"/>
      <c r="CB211" s="187">
        <f t="shared" si="106"/>
        <v>27690</v>
      </c>
      <c r="CC211" s="179">
        <f t="shared" si="107"/>
        <v>148474.22500000001</v>
      </c>
      <c r="CE211" s="70">
        <f t="shared" si="108"/>
        <v>10.0190458931704</v>
      </c>
      <c r="CF211" s="40" t="s">
        <v>44</v>
      </c>
      <c r="CG211" s="72"/>
      <c r="CH211" s="23"/>
      <c r="CI211" s="187">
        <f t="shared" si="109"/>
        <v>27353</v>
      </c>
      <c r="CJ211" s="179">
        <f t="shared" si="110"/>
        <v>156800.484</v>
      </c>
      <c r="CL211" s="70">
        <f t="shared" si="111"/>
        <v>9.9342592112028818</v>
      </c>
      <c r="CM211" s="40" t="s">
        <v>44</v>
      </c>
      <c r="CN211" s="72"/>
      <c r="CO211" s="23"/>
      <c r="CP211" s="187">
        <f t="shared" si="112"/>
        <v>26883</v>
      </c>
      <c r="CQ211" s="179">
        <f t="shared" si="113"/>
        <v>168792.06400000001</v>
      </c>
      <c r="CS211" s="70">
        <f t="shared" si="114"/>
        <v>9.8416121488180401</v>
      </c>
      <c r="CT211" s="40" t="s">
        <v>44</v>
      </c>
      <c r="CU211" s="72"/>
      <c r="CV211" s="23"/>
      <c r="CW211" s="187">
        <f t="shared" si="115"/>
        <v>26157</v>
      </c>
      <c r="CX211" s="179">
        <f t="shared" si="116"/>
        <v>188183.524</v>
      </c>
      <c r="CZ211" s="70">
        <f t="shared" si="117"/>
        <v>9.7394969524268973</v>
      </c>
      <c r="DA211" s="40" t="s">
        <v>44</v>
      </c>
      <c r="DB211" s="72"/>
      <c r="DC211" s="23"/>
      <c r="DD211" s="187">
        <f t="shared" si="118"/>
        <v>24516</v>
      </c>
      <c r="DE211" s="179">
        <f t="shared" si="119"/>
        <v>235898.88099999999</v>
      </c>
    </row>
    <row r="212" spans="1:109" ht="15" customHeight="1">
      <c r="A212" s="21">
        <f t="shared" si="72"/>
        <v>1996</v>
      </c>
      <c r="B212" s="176">
        <f t="shared" si="72"/>
        <v>23690</v>
      </c>
      <c r="C212" s="69">
        <f t="shared" si="73"/>
        <v>9.5152482250930319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28086</v>
      </c>
      <c r="J212" s="180">
        <f t="shared" si="76"/>
        <v>18.556352891515406</v>
      </c>
      <c r="K212" s="179">
        <f t="shared" si="77"/>
        <v>19324.815999999999</v>
      </c>
      <c r="M212" s="70">
        <f t="shared" si="78"/>
        <v>10.072808297152831</v>
      </c>
      <c r="N212" s="27" t="s">
        <v>45</v>
      </c>
      <c r="Q212" s="187">
        <f t="shared" si="79"/>
        <v>28531</v>
      </c>
      <c r="R212" s="179">
        <f t="shared" si="80"/>
        <v>23435.280999999999</v>
      </c>
      <c r="T212" s="70">
        <f t="shared" si="81"/>
        <v>10.029679577773887</v>
      </c>
      <c r="U212" s="27" t="s">
        <v>45</v>
      </c>
      <c r="X212" s="187">
        <f t="shared" si="82"/>
        <v>28501</v>
      </c>
      <c r="Y212" s="179">
        <f t="shared" si="83"/>
        <v>23145.721000000001</v>
      </c>
      <c r="AA212" s="70">
        <f t="shared" si="84"/>
        <v>9.9458283930256535</v>
      </c>
      <c r="AB212" s="27" t="s">
        <v>45</v>
      </c>
      <c r="AE212" s="187">
        <f t="shared" si="85"/>
        <v>28440</v>
      </c>
      <c r="AF212" s="179">
        <f t="shared" si="86"/>
        <v>22562.5</v>
      </c>
      <c r="AH212" s="70">
        <f t="shared" si="87"/>
        <v>9.8542973083453571</v>
      </c>
      <c r="AI212" s="27" t="s">
        <v>45</v>
      </c>
      <c r="AL212" s="187">
        <f t="shared" si="88"/>
        <v>28371</v>
      </c>
      <c r="AM212" s="179">
        <f t="shared" si="89"/>
        <v>21911.760999999999</v>
      </c>
      <c r="AO212" s="70">
        <f t="shared" si="90"/>
        <v>9.7535363757726241</v>
      </c>
      <c r="AP212" s="27" t="s">
        <v>45</v>
      </c>
      <c r="AS212" s="187">
        <f t="shared" si="91"/>
        <v>28290</v>
      </c>
      <c r="AT212" s="179">
        <f t="shared" si="92"/>
        <v>21160</v>
      </c>
      <c r="AV212" s="70">
        <f t="shared" si="93"/>
        <v>9.6414732268329253</v>
      </c>
      <c r="AW212" s="27" t="s">
        <v>45</v>
      </c>
      <c r="AZ212" s="187">
        <f t="shared" si="94"/>
        <v>28197</v>
      </c>
      <c r="BA212" s="179">
        <f t="shared" si="95"/>
        <v>20313.048999999999</v>
      </c>
      <c r="BC212" s="70">
        <f t="shared" si="96"/>
        <v>9.5152482250930319</v>
      </c>
      <c r="BD212" s="27" t="s">
        <v>45</v>
      </c>
      <c r="BG212" s="187">
        <f t="shared" si="97"/>
        <v>28086</v>
      </c>
      <c r="BH212" s="179">
        <f t="shared" si="98"/>
        <v>19324.815999999999</v>
      </c>
      <c r="BJ212" s="70">
        <f t="shared" si="99"/>
        <v>9.3707570933820872</v>
      </c>
      <c r="BK212" s="27" t="s">
        <v>45</v>
      </c>
      <c r="BN212" s="187">
        <f t="shared" si="100"/>
        <v>27952</v>
      </c>
      <c r="BO212" s="179">
        <f t="shared" si="101"/>
        <v>18164.644</v>
      </c>
      <c r="BQ212" s="70">
        <f t="shared" si="102"/>
        <v>9.2018040409538955</v>
      </c>
      <c r="BR212" s="27" t="s">
        <v>45</v>
      </c>
      <c r="BU212" s="187">
        <f t="shared" si="103"/>
        <v>27788</v>
      </c>
      <c r="BV212" s="179">
        <f t="shared" si="104"/>
        <v>16793.603999999999</v>
      </c>
      <c r="BX212" s="70">
        <f t="shared" si="105"/>
        <v>8.9983840100525381</v>
      </c>
      <c r="BY212" s="27" t="s">
        <v>45</v>
      </c>
      <c r="CB212" s="187">
        <f t="shared" si="106"/>
        <v>27578</v>
      </c>
      <c r="CC212" s="179">
        <f t="shared" si="107"/>
        <v>15116.544</v>
      </c>
      <c r="CE212" s="70">
        <f t="shared" si="108"/>
        <v>8.742733867330168</v>
      </c>
      <c r="CF212" s="27" t="s">
        <v>45</v>
      </c>
      <c r="CI212" s="187">
        <f t="shared" si="109"/>
        <v>27301</v>
      </c>
      <c r="CJ212" s="179">
        <f t="shared" si="110"/>
        <v>13039.321</v>
      </c>
      <c r="CL212" s="70">
        <f t="shared" si="111"/>
        <v>8.3984096554262706</v>
      </c>
      <c r="CM212" s="27" t="s">
        <v>45</v>
      </c>
      <c r="CP212" s="187">
        <f t="shared" si="112"/>
        <v>26909</v>
      </c>
      <c r="CQ212" s="179">
        <f t="shared" si="113"/>
        <v>10361.960999999999</v>
      </c>
      <c r="CS212" s="70">
        <f t="shared" si="114"/>
        <v>7.8690193764990228</v>
      </c>
      <c r="CT212" s="27" t="s">
        <v>45</v>
      </c>
      <c r="CW212" s="187">
        <f t="shared" si="115"/>
        <v>26285</v>
      </c>
      <c r="CX212" s="179">
        <f t="shared" si="116"/>
        <v>6734.0249999999996</v>
      </c>
      <c r="CZ212" s="70">
        <f t="shared" si="117"/>
        <v>6.6720329454610674</v>
      </c>
      <c r="DA212" s="27" t="s">
        <v>45</v>
      </c>
      <c r="DD212" s="187">
        <f t="shared" si="118"/>
        <v>24733</v>
      </c>
      <c r="DE212" s="179">
        <f t="shared" si="119"/>
        <v>1087.8489999999999</v>
      </c>
    </row>
    <row r="213" spans="1:109" ht="15" customHeight="1">
      <c r="A213" s="21">
        <f t="shared" si="72"/>
        <v>1997</v>
      </c>
      <c r="B213" s="176">
        <f t="shared" si="72"/>
        <v>23233</v>
      </c>
      <c r="C213" s="69">
        <f t="shared" si="73"/>
        <v>9.4809780098187044</v>
      </c>
      <c r="D213" s="22">
        <v>4</v>
      </c>
      <c r="E213" s="71">
        <f t="shared" si="74"/>
        <v>1.3862943611198906</v>
      </c>
      <c r="F213" s="73" t="s">
        <v>35</v>
      </c>
      <c r="G213" s="244">
        <v>10125</v>
      </c>
      <c r="H213" s="23"/>
      <c r="I213" s="179">
        <f t="shared" si="75"/>
        <v>27926</v>
      </c>
      <c r="J213" s="180">
        <f t="shared" si="76"/>
        <v>20.199715921318813</v>
      </c>
      <c r="K213" s="179">
        <f t="shared" si="77"/>
        <v>22024.249</v>
      </c>
      <c r="M213" s="70">
        <f t="shared" si="78"/>
        <v>10.053328960775287</v>
      </c>
      <c r="N213" s="73" t="s">
        <v>35</v>
      </c>
      <c r="O213" s="206">
        <v>0</v>
      </c>
      <c r="P213" s="23"/>
      <c r="Q213" s="187">
        <f t="shared" si="79"/>
        <v>28297</v>
      </c>
      <c r="R213" s="179">
        <f t="shared" si="80"/>
        <v>25644.096000000001</v>
      </c>
      <c r="T213" s="70">
        <f t="shared" si="81"/>
        <v>10.009332950619468</v>
      </c>
      <c r="U213" s="73" t="s">
        <v>35</v>
      </c>
      <c r="V213" s="206">
        <f>10^U233</f>
        <v>1000</v>
      </c>
      <c r="W213" s="23"/>
      <c r="X213" s="187">
        <f t="shared" si="82"/>
        <v>28272</v>
      </c>
      <c r="Y213" s="179">
        <f t="shared" si="83"/>
        <v>25391.521000000001</v>
      </c>
      <c r="AA213" s="70">
        <f t="shared" si="84"/>
        <v>9.9236822598216481</v>
      </c>
      <c r="AB213" s="73" t="s">
        <v>35</v>
      </c>
      <c r="AC213" s="206">
        <f>V213+AB234</f>
        <v>2825</v>
      </c>
      <c r="AD213" s="23"/>
      <c r="AE213" s="187">
        <f t="shared" si="85"/>
        <v>28221</v>
      </c>
      <c r="AF213" s="179">
        <f t="shared" si="86"/>
        <v>24880.144</v>
      </c>
      <c r="AH213" s="70">
        <f t="shared" si="87"/>
        <v>9.8300024632736509</v>
      </c>
      <c r="AI213" s="73" t="s">
        <v>35</v>
      </c>
      <c r="AJ213" s="206">
        <f>AC213+AI234</f>
        <v>4650</v>
      </c>
      <c r="AK213" s="23"/>
      <c r="AL213" s="187">
        <f t="shared" si="88"/>
        <v>28164</v>
      </c>
      <c r="AM213" s="179">
        <f t="shared" si="89"/>
        <v>24314.760999999999</v>
      </c>
      <c r="AO213" s="70">
        <f t="shared" si="90"/>
        <v>9.7266310351732326</v>
      </c>
      <c r="AP213" s="73" t="s">
        <v>35</v>
      </c>
      <c r="AQ213" s="206">
        <f>AJ213+AP234</f>
        <v>6475</v>
      </c>
      <c r="AR213" s="23"/>
      <c r="AS213" s="187">
        <f t="shared" si="91"/>
        <v>28097</v>
      </c>
      <c r="AT213" s="179">
        <f t="shared" si="92"/>
        <v>23658.495999999999</v>
      </c>
      <c r="AV213" s="70">
        <f t="shared" si="93"/>
        <v>9.6113288080572694</v>
      </c>
      <c r="AW213" s="73" t="s">
        <v>35</v>
      </c>
      <c r="AX213" s="206">
        <f>AQ213+AW234</f>
        <v>8300</v>
      </c>
      <c r="AY213" s="23"/>
      <c r="AZ213" s="187">
        <f t="shared" si="94"/>
        <v>28019</v>
      </c>
      <c r="BA213" s="179">
        <f t="shared" si="95"/>
        <v>22905.795999999998</v>
      </c>
      <c r="BC213" s="70">
        <f t="shared" si="96"/>
        <v>9.4809780098187044</v>
      </c>
      <c r="BD213" s="73" t="s">
        <v>35</v>
      </c>
      <c r="BE213" s="206">
        <f>AX213+BD234</f>
        <v>10125</v>
      </c>
      <c r="BF213" s="23"/>
      <c r="BG213" s="187">
        <f t="shared" si="97"/>
        <v>27926</v>
      </c>
      <c r="BH213" s="179">
        <f t="shared" si="98"/>
        <v>22024.249</v>
      </c>
      <c r="BJ213" s="70">
        <f t="shared" si="99"/>
        <v>9.3310524471384468</v>
      </c>
      <c r="BK213" s="73" t="s">
        <v>35</v>
      </c>
      <c r="BL213" s="206">
        <f>BE213+BK234</f>
        <v>11950</v>
      </c>
      <c r="BM213" s="23"/>
      <c r="BN213" s="187">
        <f t="shared" si="100"/>
        <v>27815</v>
      </c>
      <c r="BO213" s="179">
        <f t="shared" si="101"/>
        <v>20994.723999999998</v>
      </c>
      <c r="BQ213" s="70">
        <f t="shared" si="102"/>
        <v>9.1546162232038206</v>
      </c>
      <c r="BR213" s="73" t="s">
        <v>35</v>
      </c>
      <c r="BS213" s="206">
        <f>BL213+BR234</f>
        <v>13775</v>
      </c>
      <c r="BT213" s="23"/>
      <c r="BU213" s="187">
        <f t="shared" si="103"/>
        <v>27676</v>
      </c>
      <c r="BV213" s="179">
        <f t="shared" si="104"/>
        <v>19740.249</v>
      </c>
      <c r="BX213" s="70">
        <f t="shared" si="105"/>
        <v>8.9402362317984707</v>
      </c>
      <c r="BY213" s="73" t="s">
        <v>35</v>
      </c>
      <c r="BZ213" s="206">
        <f>BS213+BY234</f>
        <v>15600</v>
      </c>
      <c r="CA213" s="23"/>
      <c r="CB213" s="187">
        <f t="shared" si="106"/>
        <v>27499</v>
      </c>
      <c r="CC213" s="179">
        <f t="shared" si="107"/>
        <v>18198.756000000001</v>
      </c>
      <c r="CE213" s="70">
        <f t="shared" si="108"/>
        <v>8.666991556504632</v>
      </c>
      <c r="CF213" s="73" t="s">
        <v>35</v>
      </c>
      <c r="CG213" s="206">
        <f>BZ213+CF234</f>
        <v>17425</v>
      </c>
      <c r="CH213" s="23"/>
      <c r="CI213" s="187">
        <f t="shared" si="109"/>
        <v>27264</v>
      </c>
      <c r="CJ213" s="179">
        <f t="shared" si="110"/>
        <v>16248.960999999999</v>
      </c>
      <c r="CL213" s="70">
        <f t="shared" si="111"/>
        <v>8.2897905831816434</v>
      </c>
      <c r="CM213" s="73" t="s">
        <v>35</v>
      </c>
      <c r="CN213" s="206">
        <f>CG213+CM234</f>
        <v>19250</v>
      </c>
      <c r="CO213" s="23"/>
      <c r="CP213" s="187">
        <f t="shared" si="112"/>
        <v>26927</v>
      </c>
      <c r="CQ213" s="179">
        <f t="shared" si="113"/>
        <v>13645.636</v>
      </c>
      <c r="CS213" s="70">
        <f t="shared" si="114"/>
        <v>7.67693714581808</v>
      </c>
      <c r="CT213" s="73" t="s">
        <v>35</v>
      </c>
      <c r="CU213" s="206">
        <f>CN213+CT234</f>
        <v>21075</v>
      </c>
      <c r="CV213" s="23"/>
      <c r="CW213" s="187">
        <f t="shared" si="115"/>
        <v>26378</v>
      </c>
      <c r="CX213" s="179">
        <f t="shared" si="116"/>
        <v>9891.0249999999996</v>
      </c>
      <c r="CZ213" s="70">
        <f t="shared" si="117"/>
        <v>5.8081424899804439</v>
      </c>
      <c r="DA213" s="73" t="s">
        <v>35</v>
      </c>
      <c r="DB213" s="206">
        <f>CU213+DA234</f>
        <v>22900</v>
      </c>
      <c r="DC213" s="23"/>
      <c r="DD213" s="187">
        <f t="shared" si="118"/>
        <v>24904</v>
      </c>
      <c r="DE213" s="179">
        <f t="shared" si="119"/>
        <v>2792.241</v>
      </c>
    </row>
    <row r="214" spans="1:109" ht="15" customHeight="1">
      <c r="A214" s="21">
        <f t="shared" si="72"/>
        <v>1998</v>
      </c>
      <c r="B214" s="176">
        <f t="shared" si="72"/>
        <v>23385</v>
      </c>
      <c r="C214" s="69">
        <f t="shared" si="73"/>
        <v>9.4925072637398529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-3.1045403129518815E-2</v>
      </c>
      <c r="H214" s="23"/>
      <c r="I214" s="179">
        <f t="shared" si="75"/>
        <v>27804</v>
      </c>
      <c r="J214" s="180">
        <f t="shared" si="76"/>
        <v>18.896728672225784</v>
      </c>
      <c r="K214" s="179">
        <f t="shared" si="77"/>
        <v>19527.561000000002</v>
      </c>
      <c r="M214" s="70">
        <f t="shared" si="78"/>
        <v>10.059850070159987</v>
      </c>
      <c r="N214" s="73" t="s">
        <v>30</v>
      </c>
      <c r="O214" s="44">
        <f>INDEX(LINEST(M210:M229,$E210:$E229),1)</f>
        <v>-2.8603290510118343E-2</v>
      </c>
      <c r="P214" s="23"/>
      <c r="Q214" s="187">
        <f t="shared" si="79"/>
        <v>28117</v>
      </c>
      <c r="R214" s="179">
        <f t="shared" si="80"/>
        <v>22391.824000000001</v>
      </c>
      <c r="T214" s="70">
        <f t="shared" si="81"/>
        <v>10.016146370675067</v>
      </c>
      <c r="U214" s="73" t="s">
        <v>30</v>
      </c>
      <c r="V214" s="44">
        <f>INDEX(LINEST(T210:T229,$E210:$E229),1)</f>
        <v>-2.9030041083622185E-2</v>
      </c>
      <c r="W214" s="23"/>
      <c r="X214" s="187">
        <f t="shared" si="82"/>
        <v>28096</v>
      </c>
      <c r="Y214" s="179">
        <f t="shared" si="83"/>
        <v>22193.521000000001</v>
      </c>
      <c r="AA214" s="70">
        <f t="shared" si="84"/>
        <v>9.9311027195691022</v>
      </c>
      <c r="AB214" s="73" t="s">
        <v>30</v>
      </c>
      <c r="AC214" s="44">
        <f>INDEX(LINEST(AA210:AA229,$E210:$E229),1)</f>
        <v>-2.9776834826737368E-2</v>
      </c>
      <c r="AD214" s="23"/>
      <c r="AE214" s="187">
        <f t="shared" si="85"/>
        <v>28053</v>
      </c>
      <c r="AF214" s="179">
        <f t="shared" si="86"/>
        <v>21790.223999999998</v>
      </c>
      <c r="AH214" s="70">
        <f t="shared" si="87"/>
        <v>9.8381487112277881</v>
      </c>
      <c r="AI214" s="73" t="s">
        <v>30</v>
      </c>
      <c r="AJ214" s="44">
        <f>INDEX(LINEST(AH210:AH229,$E210:$E229),1)</f>
        <v>-3.0444662311381303E-2</v>
      </c>
      <c r="AK214" s="23"/>
      <c r="AL214" s="187">
        <f t="shared" si="88"/>
        <v>28004</v>
      </c>
      <c r="AM214" s="179">
        <f t="shared" si="89"/>
        <v>21335.161</v>
      </c>
      <c r="AO214" s="70">
        <f t="shared" si="90"/>
        <v>9.7356604418926267</v>
      </c>
      <c r="AP214" s="73" t="s">
        <v>30</v>
      </c>
      <c r="AQ214" s="44">
        <f>INDEX(LINEST(AO210:AO229,$E210:$E229),1)</f>
        <v>-3.096552865390469E-2</v>
      </c>
      <c r="AR214" s="23"/>
      <c r="AS214" s="187">
        <f t="shared" si="91"/>
        <v>27948</v>
      </c>
      <c r="AT214" s="179">
        <f t="shared" si="92"/>
        <v>20820.969000000001</v>
      </c>
      <c r="AV214" s="70">
        <f t="shared" si="93"/>
        <v>9.6214561515931614</v>
      </c>
      <c r="AW214" s="73" t="s">
        <v>30</v>
      </c>
      <c r="AX214" s="44">
        <f>INDEX(LINEST(AV210:AV229,$E210:$E229),1)</f>
        <v>-3.1228107220685371E-2</v>
      </c>
      <c r="AY214" s="23"/>
      <c r="AZ214" s="187">
        <f t="shared" si="94"/>
        <v>27882</v>
      </c>
      <c r="BA214" s="179">
        <f t="shared" si="95"/>
        <v>20223.008999999998</v>
      </c>
      <c r="BC214" s="70">
        <f t="shared" si="96"/>
        <v>9.4925072637398529</v>
      </c>
      <c r="BD214" s="73" t="s">
        <v>30</v>
      </c>
      <c r="BE214" s="44">
        <f>INDEX(LINEST(BC210:BC229,$E210:$E229),1)</f>
        <v>-3.1045403129518815E-2</v>
      </c>
      <c r="BF214" s="23"/>
      <c r="BG214" s="187">
        <f t="shared" si="97"/>
        <v>27804</v>
      </c>
      <c r="BH214" s="179">
        <f t="shared" si="98"/>
        <v>19527.561000000002</v>
      </c>
      <c r="BJ214" s="70">
        <f t="shared" si="99"/>
        <v>9.3444341064568821</v>
      </c>
      <c r="BK214" s="73" t="s">
        <v>30</v>
      </c>
      <c r="BL214" s="44">
        <f>INDEX(LINEST(BJ210:BJ229,$E210:$E229),1)</f>
        <v>-3.0091916508142094E-2</v>
      </c>
      <c r="BM214" s="23"/>
      <c r="BN214" s="187">
        <f t="shared" si="100"/>
        <v>27708</v>
      </c>
      <c r="BO214" s="179">
        <f t="shared" si="101"/>
        <v>18688.329000000002</v>
      </c>
      <c r="BQ214" s="70">
        <f t="shared" si="102"/>
        <v>9.1705595019643376</v>
      </c>
      <c r="BR214" s="73" t="s">
        <v>30</v>
      </c>
      <c r="BS214" s="44">
        <f>INDEX(LINEST(BQ210:BQ229,$E210:$E229),1)</f>
        <v>-2.7772717774636163E-2</v>
      </c>
      <c r="BT214" s="23"/>
      <c r="BU214" s="187">
        <f t="shared" si="103"/>
        <v>27590</v>
      </c>
      <c r="BV214" s="179">
        <f t="shared" si="104"/>
        <v>17682.025000000001</v>
      </c>
      <c r="BX214" s="70">
        <f t="shared" si="105"/>
        <v>8.959954084268098</v>
      </c>
      <c r="BY214" s="73" t="s">
        <v>30</v>
      </c>
      <c r="BZ214" s="44">
        <f>INDEX(LINEST(BX210:BX229,$E210:$E229),1)</f>
        <v>-2.2924404868085689E-2</v>
      </c>
      <c r="CA214" s="23"/>
      <c r="CB214" s="187">
        <f t="shared" si="106"/>
        <v>27439</v>
      </c>
      <c r="CC214" s="179">
        <f t="shared" si="107"/>
        <v>16434.916000000001</v>
      </c>
      <c r="CE214" s="70">
        <f t="shared" si="108"/>
        <v>8.6928257600593959</v>
      </c>
      <c r="CF214" s="73" t="s">
        <v>30</v>
      </c>
      <c r="CG214" s="44">
        <f>INDEX(LINEST(CE210:CE229,$E210:$E229),1)</f>
        <v>-1.3039182626040534E-2</v>
      </c>
      <c r="CH214" s="23"/>
      <c r="CI214" s="187">
        <f t="shared" si="109"/>
        <v>27235</v>
      </c>
      <c r="CJ214" s="179">
        <f t="shared" si="110"/>
        <v>14822.5</v>
      </c>
      <c r="CL214" s="70">
        <f t="shared" si="111"/>
        <v>8.3272426074577925</v>
      </c>
      <c r="CM214" s="73" t="s">
        <v>30</v>
      </c>
      <c r="CN214" s="44">
        <f>INDEX(LINEST(CL210:CL229,$E210:$E229),1)</f>
        <v>8.1749753467792643E-3</v>
      </c>
      <c r="CO214" s="23"/>
      <c r="CP214" s="187">
        <f t="shared" si="112"/>
        <v>26941</v>
      </c>
      <c r="CQ214" s="179">
        <f t="shared" si="113"/>
        <v>12645.136</v>
      </c>
      <c r="CS214" s="70">
        <f t="shared" si="114"/>
        <v>7.7450028035158391</v>
      </c>
      <c r="CT214" s="73" t="s">
        <v>30</v>
      </c>
      <c r="CU214" s="44">
        <f>INDEX(LINEST(CS210:CS229,$E210:$E229),1)</f>
        <v>6.1554956939746712E-2</v>
      </c>
      <c r="CV214" s="23"/>
      <c r="CW214" s="187">
        <f t="shared" si="115"/>
        <v>26451</v>
      </c>
      <c r="CX214" s="179">
        <f t="shared" si="116"/>
        <v>9400.3559999999998</v>
      </c>
      <c r="CZ214" s="70">
        <f t="shared" si="117"/>
        <v>6.1841488909374833</v>
      </c>
      <c r="DA214" s="73" t="s">
        <v>30</v>
      </c>
      <c r="DB214" s="44">
        <f>INDEX(LINEST(CZ210:CZ229,$E210:$E229),1)</f>
        <v>0.31105396656410889</v>
      </c>
      <c r="DC214" s="23"/>
      <c r="DD214" s="187">
        <f t="shared" si="118"/>
        <v>25048</v>
      </c>
      <c r="DE214" s="179">
        <f t="shared" si="119"/>
        <v>2765.569</v>
      </c>
    </row>
    <row r="215" spans="1:109" ht="15" customHeight="1">
      <c r="A215" s="21">
        <f t="shared" si="72"/>
        <v>1999</v>
      </c>
      <c r="B215" s="176">
        <f t="shared" si="72"/>
        <v>23272</v>
      </c>
      <c r="C215" s="69">
        <f t="shared" si="73"/>
        <v>9.4839488746966047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9.8300708353944426</v>
      </c>
      <c r="H215" s="74" t="s">
        <v>46</v>
      </c>
      <c r="I215" s="179">
        <f t="shared" si="75"/>
        <v>27704</v>
      </c>
      <c r="J215" s="180">
        <f t="shared" si="76"/>
        <v>19.044345135785491</v>
      </c>
      <c r="K215" s="179">
        <f t="shared" si="77"/>
        <v>19642.624</v>
      </c>
      <c r="M215" s="70">
        <f t="shared" si="78"/>
        <v>10.055006200175038</v>
      </c>
      <c r="N215" s="73" t="s">
        <v>25</v>
      </c>
      <c r="O215" s="44">
        <f>INDEX(LINEST(M210:M229,$E210:$E229),2)</f>
        <v>10.290165507948302</v>
      </c>
      <c r="P215" s="74" t="s">
        <v>46</v>
      </c>
      <c r="Q215" s="187">
        <f t="shared" si="79"/>
        <v>27971</v>
      </c>
      <c r="R215" s="179">
        <f t="shared" si="80"/>
        <v>22080.600999999999</v>
      </c>
      <c r="T215" s="70">
        <f t="shared" si="81"/>
        <v>10.011085563134147</v>
      </c>
      <c r="U215" s="73" t="s">
        <v>25</v>
      </c>
      <c r="V215" s="44">
        <f>INDEX(LINEST(T210:T229,$E210:$E229),2)</f>
        <v>10.253858108448913</v>
      </c>
      <c r="W215" s="74" t="s">
        <v>46</v>
      </c>
      <c r="X215" s="187">
        <f t="shared" si="82"/>
        <v>27953</v>
      </c>
      <c r="Y215" s="179">
        <f t="shared" si="83"/>
        <v>21911.760999999999</v>
      </c>
      <c r="AA215" s="70">
        <f t="shared" si="84"/>
        <v>9.9255914514430543</v>
      </c>
      <c r="AB215" s="73" t="s">
        <v>25</v>
      </c>
      <c r="AC215" s="44">
        <f>INDEX(LINEST(AA210:AA229,$E210:$E229),2)</f>
        <v>10.183642947104167</v>
      </c>
      <c r="AD215" s="74" t="s">
        <v>46</v>
      </c>
      <c r="AE215" s="187">
        <f t="shared" si="85"/>
        <v>27917</v>
      </c>
      <c r="AF215" s="179">
        <f t="shared" si="86"/>
        <v>21576.025000000001</v>
      </c>
      <c r="AH215" s="70">
        <f t="shared" si="87"/>
        <v>9.8320989564484744</v>
      </c>
      <c r="AI215" s="73" t="s">
        <v>25</v>
      </c>
      <c r="AJ215" s="44">
        <f>INDEX(LINEST(AH210:AH229,$E210:$E229),2)</f>
        <v>10.107542281936864</v>
      </c>
      <c r="AK215" s="74" t="s">
        <v>46</v>
      </c>
      <c r="AL215" s="187">
        <f t="shared" si="88"/>
        <v>27875</v>
      </c>
      <c r="AM215" s="179">
        <f t="shared" si="89"/>
        <v>21187.609</v>
      </c>
      <c r="AO215" s="70">
        <f t="shared" si="90"/>
        <v>9.7289555780170023</v>
      </c>
      <c r="AP215" s="73" t="s">
        <v>25</v>
      </c>
      <c r="AQ215" s="44">
        <f>INDEX(LINEST(AO210:AO229,$E210:$E229),2)</f>
        <v>10.024392116804597</v>
      </c>
      <c r="AR215" s="74" t="s">
        <v>46</v>
      </c>
      <c r="AS215" s="187">
        <f t="shared" si="91"/>
        <v>27827</v>
      </c>
      <c r="AT215" s="179">
        <f t="shared" si="92"/>
        <v>20748.025000000001</v>
      </c>
      <c r="AV215" s="70">
        <f t="shared" si="93"/>
        <v>9.6139370690243204</v>
      </c>
      <c r="AW215" s="73" t="s">
        <v>25</v>
      </c>
      <c r="AX215" s="44">
        <f>INDEX(LINEST(AV210:AV229,$E210:$E229),2)</f>
        <v>9.9326275612513619</v>
      </c>
      <c r="AY215" s="74" t="s">
        <v>46</v>
      </c>
      <c r="AZ215" s="187">
        <f t="shared" si="94"/>
        <v>27771</v>
      </c>
      <c r="BA215" s="179">
        <f t="shared" si="95"/>
        <v>20241.001</v>
      </c>
      <c r="BC215" s="70">
        <f t="shared" si="96"/>
        <v>9.4839488746966047</v>
      </c>
      <c r="BD215" s="73" t="s">
        <v>25</v>
      </c>
      <c r="BE215" s="44">
        <f>INDEX(LINEST(BC210:BC229,$E210:$E229),2)</f>
        <v>9.8300708353944426</v>
      </c>
      <c r="BF215" s="74" t="s">
        <v>46</v>
      </c>
      <c r="BG215" s="187">
        <f t="shared" si="97"/>
        <v>27704</v>
      </c>
      <c r="BH215" s="179">
        <f t="shared" si="98"/>
        <v>19642.624</v>
      </c>
      <c r="BJ215" s="70">
        <f t="shared" si="99"/>
        <v>9.3345030145966046</v>
      </c>
      <c r="BK215" s="73" t="s">
        <v>25</v>
      </c>
      <c r="BL215" s="44">
        <f>INDEX(LINEST(BJ210:BJ229,$E210:$E229),2)</f>
        <v>9.7135572529396903</v>
      </c>
      <c r="BM215" s="74" t="s">
        <v>46</v>
      </c>
      <c r="BN215" s="187">
        <f t="shared" si="100"/>
        <v>27622</v>
      </c>
      <c r="BO215" s="179">
        <f t="shared" si="101"/>
        <v>18922.5</v>
      </c>
      <c r="BQ215" s="70">
        <f t="shared" si="102"/>
        <v>9.158731238242952</v>
      </c>
      <c r="BR215" s="73" t="s">
        <v>25</v>
      </c>
      <c r="BS215" s="44">
        <f>INDEX(LINEST(BQ210:BQ229,$E210:$E229),2)</f>
        <v>9.5782244846554363</v>
      </c>
      <c r="BT215" s="74" t="s">
        <v>46</v>
      </c>
      <c r="BU215" s="187">
        <f t="shared" si="103"/>
        <v>27520</v>
      </c>
      <c r="BV215" s="179">
        <f t="shared" si="104"/>
        <v>18045.504000000001</v>
      </c>
      <c r="BX215" s="70">
        <f t="shared" si="105"/>
        <v>8.9453326165632738</v>
      </c>
      <c r="BY215" s="73" t="s">
        <v>25</v>
      </c>
      <c r="BZ215" s="44">
        <f>INDEX(LINEST(BX210:BX229,$E210:$E229),2)</f>
        <v>9.416024041149134</v>
      </c>
      <c r="CA215" s="74" t="s">
        <v>46</v>
      </c>
      <c r="CB215" s="187">
        <f t="shared" si="106"/>
        <v>27389</v>
      </c>
      <c r="CC215" s="179">
        <f t="shared" si="107"/>
        <v>16949.688999999998</v>
      </c>
      <c r="CE215" s="70">
        <f t="shared" si="108"/>
        <v>8.6736839881756698</v>
      </c>
      <c r="CF215" s="73" t="s">
        <v>25</v>
      </c>
      <c r="CG215" s="44">
        <f>INDEX(LINEST(CE210:CE229,$E210:$E229),2)</f>
        <v>9.2121561580868203</v>
      </c>
      <c r="CH215" s="74" t="s">
        <v>46</v>
      </c>
      <c r="CI215" s="187">
        <f t="shared" si="109"/>
        <v>27212</v>
      </c>
      <c r="CJ215" s="179">
        <f t="shared" si="110"/>
        <v>15523.6</v>
      </c>
      <c r="CL215" s="70">
        <f t="shared" si="111"/>
        <v>8.2995345703325967</v>
      </c>
      <c r="CM215" s="73" t="s">
        <v>25</v>
      </c>
      <c r="CN215" s="44">
        <f>INDEX(LINEST(CL210:CL229,$E210:$E229),2)</f>
        <v>8.9346276255069181</v>
      </c>
      <c r="CO215" s="74" t="s">
        <v>46</v>
      </c>
      <c r="CP215" s="187">
        <f t="shared" si="112"/>
        <v>26952</v>
      </c>
      <c r="CQ215" s="179">
        <f t="shared" si="113"/>
        <v>13542.4</v>
      </c>
      <c r="CS215" s="70">
        <f t="shared" si="114"/>
        <v>7.6948480723846098</v>
      </c>
      <c r="CT215" s="73" t="s">
        <v>25</v>
      </c>
      <c r="CU215" s="44">
        <f>INDEX(LINEST(CS210:CS229,$E210:$E229),2)</f>
        <v>8.4907099007238127</v>
      </c>
      <c r="CV215" s="74" t="s">
        <v>46</v>
      </c>
      <c r="CW215" s="187">
        <f t="shared" si="115"/>
        <v>26512</v>
      </c>
      <c r="CX215" s="179">
        <f t="shared" si="116"/>
        <v>10497.6</v>
      </c>
      <c r="CZ215" s="70">
        <f t="shared" si="117"/>
        <v>5.9188938542731462</v>
      </c>
      <c r="DA215" s="73" t="s">
        <v>25</v>
      </c>
      <c r="DB215" s="44">
        <f>INDEX(LINEST(CZ210:CZ229,$E210:$E229),2)</f>
        <v>7.1718308856454644</v>
      </c>
      <c r="DC215" s="74" t="s">
        <v>46</v>
      </c>
      <c r="DD215" s="187">
        <f t="shared" si="118"/>
        <v>25174</v>
      </c>
      <c r="DE215" s="179">
        <f t="shared" si="119"/>
        <v>3617.6039999999998</v>
      </c>
    </row>
    <row r="216" spans="1:109" ht="15" customHeight="1">
      <c r="A216" s="21">
        <f t="shared" si="72"/>
        <v>2000</v>
      </c>
      <c r="B216" s="176">
        <f t="shared" si="72"/>
        <v>23264</v>
      </c>
      <c r="C216" s="69">
        <f t="shared" si="73"/>
        <v>9.483340185641822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18584.270602557077</v>
      </c>
      <c r="I216" s="179">
        <f t="shared" si="75"/>
        <v>27620</v>
      </c>
      <c r="J216" s="180">
        <f t="shared" si="76"/>
        <v>18.724209078404403</v>
      </c>
      <c r="K216" s="179">
        <f t="shared" si="77"/>
        <v>18974.736000000001</v>
      </c>
      <c r="M216" s="70">
        <f t="shared" si="78"/>
        <v>10.054662380333246</v>
      </c>
      <c r="N216" s="73" t="s">
        <v>29</v>
      </c>
      <c r="O216" s="75">
        <f>EXP(O215)</f>
        <v>29441.646775561465</v>
      </c>
      <c r="Q216" s="187">
        <f t="shared" si="79"/>
        <v>27848</v>
      </c>
      <c r="R216" s="179">
        <f t="shared" si="80"/>
        <v>21013.056</v>
      </c>
      <c r="T216" s="70">
        <f t="shared" si="81"/>
        <v>10.010726303205727</v>
      </c>
      <c r="U216" s="73" t="s">
        <v>29</v>
      </c>
      <c r="V216" s="75">
        <f>EXP(V215)</f>
        <v>28391.869798066855</v>
      </c>
      <c r="X216" s="187">
        <f t="shared" si="82"/>
        <v>27832</v>
      </c>
      <c r="Y216" s="179">
        <f t="shared" si="83"/>
        <v>20866.624</v>
      </c>
      <c r="AA216" s="70">
        <f t="shared" si="84"/>
        <v>9.9252001194417776</v>
      </c>
      <c r="AB216" s="73" t="s">
        <v>29</v>
      </c>
      <c r="AC216" s="75">
        <f>EXP(AC215)</f>
        <v>26466.708709980627</v>
      </c>
      <c r="AE216" s="187">
        <f t="shared" si="85"/>
        <v>27802</v>
      </c>
      <c r="AF216" s="179">
        <f t="shared" si="86"/>
        <v>20593.444</v>
      </c>
      <c r="AH216" s="70">
        <f t="shared" si="87"/>
        <v>9.8316692647456563</v>
      </c>
      <c r="AI216" s="73" t="s">
        <v>29</v>
      </c>
      <c r="AJ216" s="75">
        <f>EXP(AJ215)</f>
        <v>24527.305397117518</v>
      </c>
      <c r="AL216" s="187">
        <f t="shared" si="88"/>
        <v>27766</v>
      </c>
      <c r="AM216" s="179">
        <f t="shared" si="89"/>
        <v>20268.004000000001</v>
      </c>
      <c r="AO216" s="70">
        <f t="shared" si="90"/>
        <v>9.7284791890363973</v>
      </c>
      <c r="AP216" s="73" t="s">
        <v>29</v>
      </c>
      <c r="AQ216" s="75">
        <f>EXP(AQ215)</f>
        <v>22570.344127255805</v>
      </c>
      <c r="AS216" s="187">
        <f t="shared" si="91"/>
        <v>27726</v>
      </c>
      <c r="AT216" s="179">
        <f t="shared" si="92"/>
        <v>19909.444</v>
      </c>
      <c r="AV216" s="70">
        <f t="shared" si="93"/>
        <v>9.6134025954680364</v>
      </c>
      <c r="AW216" s="73" t="s">
        <v>29</v>
      </c>
      <c r="AX216" s="75">
        <f>EXP(AX215)</f>
        <v>20591.374659602428</v>
      </c>
      <c r="AZ216" s="187">
        <f t="shared" si="94"/>
        <v>27677</v>
      </c>
      <c r="BA216" s="179">
        <f t="shared" si="95"/>
        <v>19474.569</v>
      </c>
      <c r="BC216" s="70">
        <f t="shared" si="96"/>
        <v>9.483340185641822</v>
      </c>
      <c r="BD216" s="73" t="s">
        <v>29</v>
      </c>
      <c r="BE216" s="75">
        <f>EXP(BE215)</f>
        <v>18584.270602557077</v>
      </c>
      <c r="BG216" s="187">
        <f t="shared" si="97"/>
        <v>27620</v>
      </c>
      <c r="BH216" s="179">
        <f t="shared" si="98"/>
        <v>18974.736000000001</v>
      </c>
      <c r="BJ216" s="70">
        <f t="shared" si="99"/>
        <v>9.3337961759031014</v>
      </c>
      <c r="BK216" s="73" t="s">
        <v>29</v>
      </c>
      <c r="BL216" s="75">
        <f>EXP(BL215)</f>
        <v>16540.335506750373</v>
      </c>
      <c r="BN216" s="187">
        <f t="shared" si="100"/>
        <v>27550</v>
      </c>
      <c r="BO216" s="179">
        <f t="shared" si="101"/>
        <v>18369.795999999998</v>
      </c>
      <c r="BQ216" s="70">
        <f t="shared" si="102"/>
        <v>9.1578885119737592</v>
      </c>
      <c r="BR216" s="73" t="s">
        <v>29</v>
      </c>
      <c r="BS216" s="75">
        <f>EXP(BS215)</f>
        <v>14446.74609802727</v>
      </c>
      <c r="BU216" s="187">
        <f t="shared" si="103"/>
        <v>27462</v>
      </c>
      <c r="BV216" s="179">
        <f t="shared" si="104"/>
        <v>17623.204000000002</v>
      </c>
      <c r="BX216" s="70">
        <f t="shared" si="105"/>
        <v>8.9442893196506965</v>
      </c>
      <c r="BY216" s="73" t="s">
        <v>29</v>
      </c>
      <c r="BZ216" s="75">
        <f>EXP(BZ215)</f>
        <v>12283.645729492842</v>
      </c>
      <c r="CB216" s="187">
        <f t="shared" si="106"/>
        <v>27348</v>
      </c>
      <c r="CC216" s="179">
        <f t="shared" si="107"/>
        <v>16679.056</v>
      </c>
      <c r="CE216" s="70">
        <f t="shared" si="108"/>
        <v>8.6723148282835378</v>
      </c>
      <c r="CF216" s="73" t="s">
        <v>29</v>
      </c>
      <c r="CG216" s="75">
        <f>EXP(CG215)</f>
        <v>10018.174356484889</v>
      </c>
      <c r="CI216" s="187">
        <f t="shared" si="109"/>
        <v>27192</v>
      </c>
      <c r="CJ216" s="179">
        <f t="shared" si="110"/>
        <v>15429.183999999999</v>
      </c>
      <c r="CL216" s="70">
        <f t="shared" si="111"/>
        <v>8.2975435293562843</v>
      </c>
      <c r="CM216" s="73" t="s">
        <v>29</v>
      </c>
      <c r="CN216" s="75">
        <f>EXP(CN215)</f>
        <v>7590.3093376433735</v>
      </c>
      <c r="CP216" s="187">
        <f t="shared" si="112"/>
        <v>26962</v>
      </c>
      <c r="CQ216" s="179">
        <f t="shared" si="113"/>
        <v>13675.204</v>
      </c>
      <c r="CS216" s="70">
        <f t="shared" si="114"/>
        <v>7.6912000975228629</v>
      </c>
      <c r="CT216" s="73" t="s">
        <v>29</v>
      </c>
      <c r="CU216" s="75">
        <f>EXP(CU215)</f>
        <v>4869.3215814899077</v>
      </c>
      <c r="CW216" s="187">
        <f t="shared" si="115"/>
        <v>26564</v>
      </c>
      <c r="CX216" s="179">
        <f t="shared" si="116"/>
        <v>10890</v>
      </c>
      <c r="CZ216" s="70">
        <f t="shared" si="117"/>
        <v>5.8971538676367405</v>
      </c>
      <c r="DA216" s="73" t="s">
        <v>29</v>
      </c>
      <c r="DB216" s="75">
        <f>EXP(DB215)</f>
        <v>1302.2266495908564</v>
      </c>
      <c r="DD216" s="187">
        <f t="shared" si="118"/>
        <v>25285</v>
      </c>
      <c r="DE216" s="179">
        <f t="shared" si="119"/>
        <v>4084.4409999999998</v>
      </c>
    </row>
    <row r="217" spans="1:109" ht="15" customHeight="1">
      <c r="A217" s="21">
        <f t="shared" si="72"/>
        <v>2001</v>
      </c>
      <c r="B217" s="176">
        <f t="shared" si="72"/>
        <v>22958</v>
      </c>
      <c r="C217" s="69">
        <f t="shared" si="73"/>
        <v>9.4597752572444609</v>
      </c>
      <c r="D217" s="22">
        <v>8</v>
      </c>
      <c r="E217" s="71">
        <f t="shared" si="74"/>
        <v>2.0794415416798357</v>
      </c>
      <c r="H217" s="23"/>
      <c r="I217" s="179">
        <f t="shared" si="75"/>
        <v>27547</v>
      </c>
      <c r="J217" s="180">
        <f t="shared" si="76"/>
        <v>19.988674971687427</v>
      </c>
      <c r="K217" s="179">
        <f t="shared" si="77"/>
        <v>21058.920999999998</v>
      </c>
      <c r="M217" s="70">
        <f t="shared" si="78"/>
        <v>10.041421738625441</v>
      </c>
      <c r="P217" s="23"/>
      <c r="Q217" s="187">
        <f t="shared" si="79"/>
        <v>27742</v>
      </c>
      <c r="R217" s="179">
        <f t="shared" si="80"/>
        <v>22886.655999999999</v>
      </c>
      <c r="T217" s="70">
        <f t="shared" si="81"/>
        <v>9.9968868167946781</v>
      </c>
      <c r="W217" s="23"/>
      <c r="X217" s="187">
        <f t="shared" si="82"/>
        <v>27729</v>
      </c>
      <c r="Y217" s="179">
        <f t="shared" si="83"/>
        <v>22762.440999999999</v>
      </c>
      <c r="AA217" s="70">
        <f t="shared" si="84"/>
        <v>9.9101155388263482</v>
      </c>
      <c r="AD217" s="23"/>
      <c r="AE217" s="187">
        <f t="shared" si="85"/>
        <v>27703</v>
      </c>
      <c r="AF217" s="179">
        <f t="shared" si="86"/>
        <v>22515.025000000001</v>
      </c>
      <c r="AH217" s="70">
        <f t="shared" si="87"/>
        <v>9.8150934017735327</v>
      </c>
      <c r="AK217" s="23"/>
      <c r="AL217" s="187">
        <f t="shared" si="88"/>
        <v>27673</v>
      </c>
      <c r="AM217" s="179">
        <f t="shared" si="89"/>
        <v>22231.224999999999</v>
      </c>
      <c r="AO217" s="70">
        <f t="shared" si="90"/>
        <v>9.7100848257313555</v>
      </c>
      <c r="AR217" s="23"/>
      <c r="AS217" s="187">
        <f t="shared" si="91"/>
        <v>27638</v>
      </c>
      <c r="AT217" s="179">
        <f t="shared" si="92"/>
        <v>21902.400000000001</v>
      </c>
      <c r="AV217" s="70">
        <f t="shared" si="93"/>
        <v>9.592741540485795</v>
      </c>
      <c r="AY217" s="23"/>
      <c r="AZ217" s="187">
        <f t="shared" si="94"/>
        <v>27597</v>
      </c>
      <c r="BA217" s="179">
        <f t="shared" si="95"/>
        <v>21520.321</v>
      </c>
      <c r="BC217" s="70">
        <f t="shared" si="96"/>
        <v>9.4597752572444609</v>
      </c>
      <c r="BF217" s="23"/>
      <c r="BG217" s="187">
        <f t="shared" si="97"/>
        <v>27547</v>
      </c>
      <c r="BH217" s="179">
        <f t="shared" si="98"/>
        <v>21058.920999999998</v>
      </c>
      <c r="BJ217" s="70">
        <f t="shared" si="99"/>
        <v>9.3063775601731251</v>
      </c>
      <c r="BM217" s="23"/>
      <c r="BN217" s="187">
        <f t="shared" si="100"/>
        <v>27487</v>
      </c>
      <c r="BO217" s="179">
        <f t="shared" si="101"/>
        <v>20511.841</v>
      </c>
      <c r="BQ217" s="70">
        <f t="shared" si="102"/>
        <v>9.1251092276135228</v>
      </c>
      <c r="BT217" s="23"/>
      <c r="BU217" s="187">
        <f t="shared" si="103"/>
        <v>27411</v>
      </c>
      <c r="BV217" s="179">
        <f t="shared" si="104"/>
        <v>19829.208999999999</v>
      </c>
      <c r="BX217" s="70">
        <f t="shared" si="105"/>
        <v>8.9035434356647194</v>
      </c>
      <c r="CA217" s="23"/>
      <c r="CB217" s="187">
        <f t="shared" si="106"/>
        <v>27312</v>
      </c>
      <c r="CC217" s="179">
        <f t="shared" si="107"/>
        <v>18957.315999999999</v>
      </c>
      <c r="CE217" s="70">
        <f t="shared" si="108"/>
        <v>8.618485442898109</v>
      </c>
      <c r="CH217" s="23"/>
      <c r="CI217" s="187">
        <f t="shared" si="109"/>
        <v>27175</v>
      </c>
      <c r="CJ217" s="179">
        <f t="shared" si="110"/>
        <v>17783.089</v>
      </c>
      <c r="CL217" s="70">
        <f t="shared" si="111"/>
        <v>8.2182479266857449</v>
      </c>
      <c r="CO217" s="23"/>
      <c r="CP217" s="187">
        <f t="shared" si="112"/>
        <v>26970</v>
      </c>
      <c r="CQ217" s="179">
        <f t="shared" si="113"/>
        <v>16096.144</v>
      </c>
      <c r="CS217" s="70">
        <f t="shared" si="114"/>
        <v>7.5406215286571525</v>
      </c>
      <c r="CV217" s="23"/>
      <c r="CW217" s="187">
        <f t="shared" si="115"/>
        <v>26609</v>
      </c>
      <c r="CX217" s="179">
        <f t="shared" si="116"/>
        <v>13329.800999999999</v>
      </c>
      <c r="CZ217" s="70">
        <f t="shared" si="117"/>
        <v>4.0604430105464191</v>
      </c>
      <c r="DC217" s="23"/>
      <c r="DD217" s="187">
        <f t="shared" si="118"/>
        <v>25387</v>
      </c>
      <c r="DE217" s="179">
        <f t="shared" si="119"/>
        <v>5900.0410000000002</v>
      </c>
    </row>
    <row r="218" spans="1:109" ht="15" customHeight="1">
      <c r="A218" s="21">
        <f t="shared" si="72"/>
        <v>2002</v>
      </c>
      <c r="B218" s="176">
        <f t="shared" si="72"/>
        <v>24150</v>
      </c>
      <c r="C218" s="69">
        <f t="shared" si="73"/>
        <v>9.5485967303908978</v>
      </c>
      <c r="D218" s="22">
        <v>9</v>
      </c>
      <c r="E218" s="71">
        <f t="shared" si="74"/>
        <v>2.1972245773362196</v>
      </c>
      <c r="I218" s="179">
        <f t="shared" si="75"/>
        <v>27484</v>
      </c>
      <c r="J218" s="180">
        <f t="shared" si="76"/>
        <v>13.805383022774329</v>
      </c>
      <c r="K218" s="179">
        <f t="shared" si="77"/>
        <v>11115.556</v>
      </c>
      <c r="M218" s="70">
        <f t="shared" si="78"/>
        <v>10.092039659080719</v>
      </c>
      <c r="Q218" s="187">
        <f t="shared" si="79"/>
        <v>27648</v>
      </c>
      <c r="R218" s="179">
        <f t="shared" si="80"/>
        <v>12236.004000000001</v>
      </c>
      <c r="T218" s="70">
        <f t="shared" si="81"/>
        <v>10.04975005951438</v>
      </c>
      <c r="X218" s="187">
        <f t="shared" si="82"/>
        <v>27637</v>
      </c>
      <c r="Y218" s="179">
        <f t="shared" si="83"/>
        <v>12159.169</v>
      </c>
      <c r="AA218" s="70">
        <f t="shared" si="84"/>
        <v>9.9676353723598794</v>
      </c>
      <c r="AE218" s="187">
        <f t="shared" si="85"/>
        <v>27616</v>
      </c>
      <c r="AF218" s="179">
        <f t="shared" si="86"/>
        <v>12013.156000000001</v>
      </c>
      <c r="AH218" s="70">
        <f t="shared" si="87"/>
        <v>9.8781697445518386</v>
      </c>
      <c r="AL218" s="187">
        <f t="shared" si="88"/>
        <v>27590</v>
      </c>
      <c r="AM218" s="179">
        <f t="shared" si="89"/>
        <v>11833.6</v>
      </c>
      <c r="AO218" s="70">
        <f t="shared" si="90"/>
        <v>9.7799064907647733</v>
      </c>
      <c r="AS218" s="187">
        <f t="shared" si="91"/>
        <v>27561</v>
      </c>
      <c r="AT218" s="179">
        <f t="shared" si="92"/>
        <v>11634.921</v>
      </c>
      <c r="AV218" s="70">
        <f t="shared" si="93"/>
        <v>9.6709247793054267</v>
      </c>
      <c r="AZ218" s="187">
        <f t="shared" si="94"/>
        <v>27526</v>
      </c>
      <c r="BA218" s="179">
        <f t="shared" si="95"/>
        <v>11397.376</v>
      </c>
      <c r="BC218" s="70">
        <f t="shared" si="96"/>
        <v>9.5485967303908978</v>
      </c>
      <c r="BG218" s="187">
        <f t="shared" si="97"/>
        <v>27484</v>
      </c>
      <c r="BH218" s="179">
        <f t="shared" si="98"/>
        <v>11115.556</v>
      </c>
      <c r="BJ218" s="70">
        <f t="shared" si="99"/>
        <v>9.4091912307213477</v>
      </c>
      <c r="BN218" s="187">
        <f t="shared" si="100"/>
        <v>27432</v>
      </c>
      <c r="BO218" s="179">
        <f t="shared" si="101"/>
        <v>10771.523999999999</v>
      </c>
      <c r="BQ218" s="70">
        <f t="shared" si="102"/>
        <v>9.2471543450988989</v>
      </c>
      <c r="BU218" s="187">
        <f t="shared" si="103"/>
        <v>27367</v>
      </c>
      <c r="BV218" s="179">
        <f t="shared" si="104"/>
        <v>10349.089</v>
      </c>
      <c r="BX218" s="70">
        <f t="shared" si="105"/>
        <v>9.0536865619308067</v>
      </c>
      <c r="CB218" s="187">
        <f t="shared" si="106"/>
        <v>27280</v>
      </c>
      <c r="CC218" s="179">
        <f t="shared" si="107"/>
        <v>9796.9</v>
      </c>
      <c r="CE218" s="70">
        <f t="shared" si="108"/>
        <v>8.8135872044700392</v>
      </c>
      <c r="CI218" s="187">
        <f t="shared" si="109"/>
        <v>27160</v>
      </c>
      <c r="CJ218" s="179">
        <f t="shared" si="110"/>
        <v>9060.1</v>
      </c>
      <c r="CL218" s="70">
        <f t="shared" si="111"/>
        <v>8.4969904840987187</v>
      </c>
      <c r="CP218" s="187">
        <f t="shared" si="112"/>
        <v>26978</v>
      </c>
      <c r="CQ218" s="179">
        <f t="shared" si="113"/>
        <v>7997.5839999999998</v>
      </c>
      <c r="CS218" s="70">
        <f t="shared" si="114"/>
        <v>8.031060180240619</v>
      </c>
      <c r="CW218" s="187">
        <f t="shared" si="115"/>
        <v>26650</v>
      </c>
      <c r="CX218" s="179">
        <f t="shared" si="116"/>
        <v>6250</v>
      </c>
      <c r="CZ218" s="70">
        <f t="shared" si="117"/>
        <v>7.1308988302963465</v>
      </c>
      <c r="DD218" s="187">
        <f t="shared" si="118"/>
        <v>25479</v>
      </c>
      <c r="DE218" s="179">
        <f t="shared" si="119"/>
        <v>1766.241</v>
      </c>
    </row>
    <row r="219" spans="1:109" ht="15" customHeight="1">
      <c r="A219" s="21">
        <f t="shared" si="72"/>
        <v>2003</v>
      </c>
      <c r="B219" s="176">
        <f t="shared" si="72"/>
        <v>26355</v>
      </c>
      <c r="C219" s="69">
        <f t="shared" si="73"/>
        <v>9.6946166605086361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5.8461092342646515E-2</v>
      </c>
      <c r="I219" s="179">
        <f t="shared" si="75"/>
        <v>27427</v>
      </c>
      <c r="J219" s="180">
        <f t="shared" si="76"/>
        <v>4.067539366344147</v>
      </c>
      <c r="K219" s="179">
        <f t="shared" si="77"/>
        <v>1149.184</v>
      </c>
      <c r="M219" s="70">
        <f t="shared" si="78"/>
        <v>10.179413289289307</v>
      </c>
      <c r="N219" s="23" t="s">
        <v>36</v>
      </c>
      <c r="O219" s="44">
        <f>Q209</f>
        <v>5.8025772058514981E-2</v>
      </c>
      <c r="Q219" s="187">
        <f t="shared" si="79"/>
        <v>27565</v>
      </c>
      <c r="R219" s="179">
        <f t="shared" si="80"/>
        <v>1464.1</v>
      </c>
      <c r="T219" s="70">
        <f t="shared" si="81"/>
        <v>10.14073122822912</v>
      </c>
      <c r="U219" s="23" t="s">
        <v>36</v>
      </c>
      <c r="V219" s="44">
        <f>X209</f>
        <v>5.8055181559521565E-2</v>
      </c>
      <c r="X219" s="187">
        <f t="shared" si="82"/>
        <v>27556</v>
      </c>
      <c r="Y219" s="179">
        <f t="shared" si="83"/>
        <v>1442.4010000000001</v>
      </c>
      <c r="AA219" s="70">
        <f t="shared" si="84"/>
        <v>10.066031481721408</v>
      </c>
      <c r="AB219" s="23" t="s">
        <v>36</v>
      </c>
      <c r="AC219" s="44">
        <f>AE209</f>
        <v>5.8175174751013074E-2</v>
      </c>
      <c r="AE219" s="187">
        <f t="shared" si="85"/>
        <v>27538</v>
      </c>
      <c r="AF219" s="179">
        <f t="shared" si="86"/>
        <v>1399.489</v>
      </c>
      <c r="AH219" s="70">
        <f t="shared" si="87"/>
        <v>9.9852979277336935</v>
      </c>
      <c r="AI219" s="23" t="s">
        <v>36</v>
      </c>
      <c r="AJ219" s="44">
        <f>AL209</f>
        <v>5.8261585679266842E-2</v>
      </c>
      <c r="AL219" s="187">
        <f t="shared" si="88"/>
        <v>27517</v>
      </c>
      <c r="AM219" s="179">
        <f t="shared" si="89"/>
        <v>1350.2439999999999</v>
      </c>
      <c r="AO219" s="70">
        <f t="shared" si="90"/>
        <v>9.8974694802105656</v>
      </c>
      <c r="AP219" s="23" t="s">
        <v>36</v>
      </c>
      <c r="AQ219" s="44">
        <f>AS209</f>
        <v>5.838528394563381E-2</v>
      </c>
      <c r="AS219" s="187">
        <f t="shared" si="91"/>
        <v>27492</v>
      </c>
      <c r="AT219" s="179">
        <f t="shared" si="92"/>
        <v>1292.769</v>
      </c>
      <c r="AV219" s="70">
        <f t="shared" si="93"/>
        <v>9.8011779337115588</v>
      </c>
      <c r="AW219" s="23" t="s">
        <v>36</v>
      </c>
      <c r="AX219" s="44">
        <f>AZ209</f>
        <v>5.8352373696771223E-2</v>
      </c>
      <c r="AZ219" s="187">
        <f t="shared" si="94"/>
        <v>27463</v>
      </c>
      <c r="BA219" s="179">
        <f t="shared" si="95"/>
        <v>1227.664</v>
      </c>
      <c r="BC219" s="70">
        <f t="shared" si="96"/>
        <v>9.6946166605086361</v>
      </c>
      <c r="BD219" s="23" t="s">
        <v>36</v>
      </c>
      <c r="BE219" s="44">
        <f>BG209</f>
        <v>5.8461092342646515E-2</v>
      </c>
      <c r="BG219" s="187">
        <f t="shared" si="97"/>
        <v>27427</v>
      </c>
      <c r="BH219" s="179">
        <f t="shared" si="98"/>
        <v>1149.184</v>
      </c>
      <c r="BJ219" s="70">
        <f t="shared" si="99"/>
        <v>9.5753306475186282</v>
      </c>
      <c r="BK219" s="23" t="s">
        <v>36</v>
      </c>
      <c r="BL219" s="44">
        <f>BN209</f>
        <v>5.8304511156992436E-2</v>
      </c>
      <c r="BN219" s="187">
        <f t="shared" si="100"/>
        <v>27383</v>
      </c>
      <c r="BO219" s="179">
        <f t="shared" si="101"/>
        <v>1056.7840000000001</v>
      </c>
      <c r="BQ219" s="70">
        <f t="shared" si="102"/>
        <v>9.4398635302544314</v>
      </c>
      <c r="BR219" s="23" t="s">
        <v>36</v>
      </c>
      <c r="BS219" s="44">
        <f>BU209</f>
        <v>5.776702929843168E-2</v>
      </c>
      <c r="BU219" s="187">
        <f t="shared" si="103"/>
        <v>27327</v>
      </c>
      <c r="BV219" s="179">
        <f t="shared" si="104"/>
        <v>944.78399999999999</v>
      </c>
      <c r="BX219" s="70">
        <f t="shared" si="105"/>
        <v>9.2831260417018306</v>
      </c>
      <c r="BY219" s="23" t="s">
        <v>36</v>
      </c>
      <c r="BZ219" s="44">
        <f>CB209</f>
        <v>5.7057459413894875E-2</v>
      </c>
      <c r="CB219" s="187">
        <f t="shared" si="106"/>
        <v>27252</v>
      </c>
      <c r="CC219" s="179">
        <f t="shared" si="107"/>
        <v>804.60900000000004</v>
      </c>
      <c r="CE219" s="70">
        <f t="shared" si="108"/>
        <v>9.0971716738705446</v>
      </c>
      <c r="CF219" s="23" t="s">
        <v>36</v>
      </c>
      <c r="CG219" s="44">
        <f>CI209</f>
        <v>5.5170591319451116E-2</v>
      </c>
      <c r="CI219" s="187">
        <f t="shared" si="109"/>
        <v>27147</v>
      </c>
      <c r="CJ219" s="179">
        <f t="shared" si="110"/>
        <v>627.26400000000001</v>
      </c>
      <c r="CL219" s="70">
        <f t="shared" si="111"/>
        <v>8.8685540405312011</v>
      </c>
      <c r="CM219" s="23" t="s">
        <v>36</v>
      </c>
      <c r="CN219" s="44">
        <f>CP209</f>
        <v>5.2802634822517479E-2</v>
      </c>
      <c r="CP219" s="187">
        <f t="shared" si="112"/>
        <v>26985</v>
      </c>
      <c r="CQ219" s="179">
        <f t="shared" si="113"/>
        <v>396.9</v>
      </c>
      <c r="CS219" s="70">
        <f t="shared" si="114"/>
        <v>8.5716813767003064</v>
      </c>
      <c r="CT219" s="23" t="s">
        <v>36</v>
      </c>
      <c r="CU219" s="44">
        <f>CW209</f>
        <v>4.318026184179409E-2</v>
      </c>
      <c r="CW219" s="187">
        <f t="shared" si="115"/>
        <v>26686</v>
      </c>
      <c r="CX219" s="179">
        <f t="shared" si="116"/>
        <v>109.56100000000001</v>
      </c>
      <c r="CZ219" s="70">
        <f t="shared" si="117"/>
        <v>8.1475777362017698</v>
      </c>
      <c r="DA219" s="23" t="s">
        <v>36</v>
      </c>
      <c r="DB219" s="44">
        <f>DD209</f>
        <v>1.4126667525174389E-2</v>
      </c>
      <c r="DD219" s="187">
        <f t="shared" si="118"/>
        <v>25565</v>
      </c>
      <c r="DE219" s="179">
        <f t="shared" si="119"/>
        <v>624.1</v>
      </c>
    </row>
    <row r="220" spans="1:109" ht="15" customHeight="1">
      <c r="A220" s="21">
        <f t="shared" si="72"/>
        <v>2004</v>
      </c>
      <c r="B220" s="176">
        <f t="shared" si="72"/>
        <v>26892</v>
      </c>
      <c r="C220" s="69">
        <f t="shared" si="73"/>
        <v>9.7271679479378079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419660.0469999999</v>
      </c>
      <c r="I220" s="179">
        <f t="shared" si="75"/>
        <v>27376</v>
      </c>
      <c r="J220" s="180">
        <f t="shared" si="76"/>
        <v>1.799791759631117</v>
      </c>
      <c r="K220" s="179">
        <f t="shared" si="77"/>
        <v>234.256</v>
      </c>
      <c r="M220" s="70">
        <f t="shared" si="78"/>
        <v>10.199584123588927</v>
      </c>
      <c r="N220" s="23" t="s">
        <v>37</v>
      </c>
      <c r="O220" s="200">
        <f>SUM(R210:R229)</f>
        <v>411762.50800000003</v>
      </c>
      <c r="Q220" s="187">
        <f t="shared" si="79"/>
        <v>27490</v>
      </c>
      <c r="R220" s="179">
        <f t="shared" si="80"/>
        <v>357.60399999999998</v>
      </c>
      <c r="T220" s="70">
        <f t="shared" si="81"/>
        <v>10.161689319665401</v>
      </c>
      <c r="U220" s="23" t="s">
        <v>37</v>
      </c>
      <c r="V220" s="200">
        <f>SUM(Y210:Y229)</f>
        <v>412202.36099999998</v>
      </c>
      <c r="X220" s="187">
        <f t="shared" si="82"/>
        <v>27483</v>
      </c>
      <c r="Y220" s="179">
        <f t="shared" si="83"/>
        <v>349.28100000000001</v>
      </c>
      <c r="AA220" s="70">
        <f t="shared" si="84"/>
        <v>10.088596886532404</v>
      </c>
      <c r="AB220" s="23" t="s">
        <v>37</v>
      </c>
      <c r="AC220" s="200">
        <f>SUM(AF210:AF229)</f>
        <v>413111.04800000013</v>
      </c>
      <c r="AE220" s="187">
        <f t="shared" si="85"/>
        <v>27468</v>
      </c>
      <c r="AF220" s="179">
        <f t="shared" si="86"/>
        <v>331.77600000000001</v>
      </c>
      <c r="AH220" s="70">
        <f t="shared" si="87"/>
        <v>10.009737672378787</v>
      </c>
      <c r="AI220" s="23" t="s">
        <v>37</v>
      </c>
      <c r="AJ220" s="200">
        <f>SUM(AM210:AM229)</f>
        <v>414236.054</v>
      </c>
      <c r="AL220" s="187">
        <f t="shared" si="88"/>
        <v>27451</v>
      </c>
      <c r="AM220" s="179">
        <f t="shared" si="89"/>
        <v>312.48099999999999</v>
      </c>
      <c r="AO220" s="70">
        <f t="shared" si="90"/>
        <v>9.9241231661361997</v>
      </c>
      <c r="AP220" s="23" t="s">
        <v>37</v>
      </c>
      <c r="AQ220" s="200">
        <f>SUM(AT210:AT229)</f>
        <v>415622.91100000002</v>
      </c>
      <c r="AS220" s="187">
        <f t="shared" si="91"/>
        <v>27430</v>
      </c>
      <c r="AT220" s="179">
        <f t="shared" si="92"/>
        <v>289.44400000000002</v>
      </c>
      <c r="AV220" s="70">
        <f t="shared" si="93"/>
        <v>9.8304866596516369</v>
      </c>
      <c r="AW220" s="23" t="s">
        <v>37</v>
      </c>
      <c r="AX220" s="200">
        <f>SUM(BA210:BA229)</f>
        <v>417403.41100000008</v>
      </c>
      <c r="AZ220" s="187">
        <f t="shared" si="94"/>
        <v>27406</v>
      </c>
      <c r="BA220" s="179">
        <f t="shared" si="95"/>
        <v>264.19600000000003</v>
      </c>
      <c r="BC220" s="70">
        <f t="shared" si="96"/>
        <v>9.7271679479378079</v>
      </c>
      <c r="BD220" s="23" t="s">
        <v>37</v>
      </c>
      <c r="BE220" s="200">
        <f>SUM(BH210:BH229)</f>
        <v>419660.0469999999</v>
      </c>
      <c r="BG220" s="187">
        <f t="shared" si="97"/>
        <v>27376</v>
      </c>
      <c r="BH220" s="179">
        <f t="shared" si="98"/>
        <v>234.256</v>
      </c>
      <c r="BJ220" s="70">
        <f t="shared" si="99"/>
        <v>9.6119313185357473</v>
      </c>
      <c r="BK220" s="23" t="s">
        <v>37</v>
      </c>
      <c r="BL220" s="200">
        <f>SUM(BO210:BO229)</f>
        <v>422686.26199999993</v>
      </c>
      <c r="BN220" s="187">
        <f t="shared" si="100"/>
        <v>27339</v>
      </c>
      <c r="BO220" s="179">
        <f t="shared" si="101"/>
        <v>199.809</v>
      </c>
      <c r="BQ220" s="70">
        <f t="shared" si="102"/>
        <v>9.4816643778151448</v>
      </c>
      <c r="BR220" s="23" t="s">
        <v>37</v>
      </c>
      <c r="BS220" s="200">
        <f>SUM(BV210:BV229)</f>
        <v>426828.17600000004</v>
      </c>
      <c r="BU220" s="187">
        <f t="shared" si="103"/>
        <v>27291</v>
      </c>
      <c r="BV220" s="179">
        <f t="shared" si="104"/>
        <v>159.20099999999999</v>
      </c>
      <c r="BX220" s="70">
        <f t="shared" si="105"/>
        <v>9.3318497893733792</v>
      </c>
      <c r="BY220" s="23" t="s">
        <v>37</v>
      </c>
      <c r="BZ220" s="200">
        <f>SUM(CC210:CC229)</f>
        <v>432670.06400000001</v>
      </c>
      <c r="CB220" s="187">
        <f t="shared" si="106"/>
        <v>27227</v>
      </c>
      <c r="CC220" s="179">
        <f t="shared" si="107"/>
        <v>112.22499999999999</v>
      </c>
      <c r="CE220" s="70">
        <f t="shared" si="108"/>
        <v>9.1555673461288904</v>
      </c>
      <c r="CF220" s="23" t="s">
        <v>37</v>
      </c>
      <c r="CG220" s="200">
        <f>SUM(CJ210:CJ229)</f>
        <v>441441.91400000005</v>
      </c>
      <c r="CI220" s="187">
        <f t="shared" si="109"/>
        <v>27135</v>
      </c>
      <c r="CJ220" s="179">
        <f t="shared" si="110"/>
        <v>59.048999999999999</v>
      </c>
      <c r="CL220" s="70">
        <f t="shared" si="111"/>
        <v>8.9414146280068447</v>
      </c>
      <c r="CM220" s="23" t="s">
        <v>37</v>
      </c>
      <c r="CN220" s="200">
        <f>SUM(CQ210:CQ229)</f>
        <v>455677.73000000004</v>
      </c>
      <c r="CP220" s="187">
        <f t="shared" si="112"/>
        <v>26991</v>
      </c>
      <c r="CQ220" s="179">
        <f t="shared" si="113"/>
        <v>9.8010000000000002</v>
      </c>
      <c r="CS220" s="70">
        <f t="shared" si="114"/>
        <v>8.668539943910762</v>
      </c>
      <c r="CT220" s="23" t="s">
        <v>37</v>
      </c>
      <c r="CU220" s="200">
        <f>SUM(CX210:CX229)</f>
        <v>482451.33100000001</v>
      </c>
      <c r="CW220" s="187">
        <f t="shared" si="115"/>
        <v>26719</v>
      </c>
      <c r="CX220" s="179">
        <f t="shared" si="116"/>
        <v>29.928999999999998</v>
      </c>
      <c r="CZ220" s="70">
        <f t="shared" si="117"/>
        <v>8.2920476374313541</v>
      </c>
      <c r="DA220" s="23" t="s">
        <v>37</v>
      </c>
      <c r="DB220" s="200">
        <f>SUM(DE210:DE229)</f>
        <v>581145.56200000003</v>
      </c>
      <c r="DD220" s="187">
        <f t="shared" si="118"/>
        <v>25645</v>
      </c>
      <c r="DE220" s="179">
        <f t="shared" si="119"/>
        <v>1555.009</v>
      </c>
    </row>
    <row r="221" spans="1:109" ht="15" customHeight="1">
      <c r="A221" s="21">
        <f t="shared" si="72"/>
        <v>2005</v>
      </c>
      <c r="B221" s="176">
        <f t="shared" si="72"/>
        <v>28066</v>
      </c>
      <c r="C221" s="69">
        <f t="shared" si="73"/>
        <v>9.7948438754193852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59056.875</v>
      </c>
      <c r="I221" s="179">
        <f t="shared" si="75"/>
        <v>27329</v>
      </c>
      <c r="J221" s="180">
        <f t="shared" si="76"/>
        <v>2.6259531105251908</v>
      </c>
      <c r="K221" s="179">
        <f t="shared" si="77"/>
        <v>543.16899999999998</v>
      </c>
      <c r="M221" s="70">
        <f t="shared" si="78"/>
        <v>10.24231415831108</v>
      </c>
      <c r="O221" s="76"/>
      <c r="Q221" s="187">
        <f t="shared" si="79"/>
        <v>27422</v>
      </c>
      <c r="R221" s="179">
        <f t="shared" si="80"/>
        <v>414.73599999999999</v>
      </c>
      <c r="T221" s="70">
        <f t="shared" si="81"/>
        <v>10.206033606636451</v>
      </c>
      <c r="V221" s="76"/>
      <c r="X221" s="187">
        <f t="shared" si="82"/>
        <v>27416</v>
      </c>
      <c r="Y221" s="179">
        <f t="shared" si="83"/>
        <v>422.5</v>
      </c>
      <c r="AA221" s="70">
        <f t="shared" si="84"/>
        <v>10.136224935521659</v>
      </c>
      <c r="AC221" s="76"/>
      <c r="AE221" s="187">
        <f t="shared" si="85"/>
        <v>27404</v>
      </c>
      <c r="AF221" s="179">
        <f t="shared" si="86"/>
        <v>438.24400000000003</v>
      </c>
      <c r="AH221" s="70">
        <f t="shared" si="87"/>
        <v>10.061174828371723</v>
      </c>
      <c r="AJ221" s="76"/>
      <c r="AL221" s="187">
        <f t="shared" si="88"/>
        <v>27390</v>
      </c>
      <c r="AM221" s="179">
        <f t="shared" si="89"/>
        <v>456.976</v>
      </c>
      <c r="AO221" s="70">
        <f t="shared" si="90"/>
        <v>9.9800318401759132</v>
      </c>
      <c r="AQ221" s="76"/>
      <c r="AS221" s="187">
        <f t="shared" si="91"/>
        <v>27374</v>
      </c>
      <c r="AT221" s="179">
        <f t="shared" si="92"/>
        <v>478.86399999999998</v>
      </c>
      <c r="AV221" s="70">
        <f t="shared" si="93"/>
        <v>9.8917185689361293</v>
      </c>
      <c r="AX221" s="76"/>
      <c r="AZ221" s="187">
        <f t="shared" si="94"/>
        <v>27354</v>
      </c>
      <c r="BA221" s="179">
        <f t="shared" si="95"/>
        <v>506.94400000000002</v>
      </c>
      <c r="BC221" s="70">
        <f t="shared" si="96"/>
        <v>9.7948438754193852</v>
      </c>
      <c r="BE221" s="76"/>
      <c r="BG221" s="187">
        <f t="shared" si="97"/>
        <v>27329</v>
      </c>
      <c r="BH221" s="179">
        <f t="shared" si="98"/>
        <v>543.16899999999998</v>
      </c>
      <c r="BJ221" s="70">
        <f t="shared" si="99"/>
        <v>9.6875678463112376</v>
      </c>
      <c r="BL221" s="76"/>
      <c r="BN221" s="187">
        <f t="shared" si="100"/>
        <v>27299</v>
      </c>
      <c r="BO221" s="179">
        <f t="shared" si="101"/>
        <v>588.28899999999999</v>
      </c>
      <c r="BQ221" s="70">
        <f t="shared" si="102"/>
        <v>9.5673852474817949</v>
      </c>
      <c r="BS221" s="76"/>
      <c r="BU221" s="187">
        <f t="shared" si="103"/>
        <v>27258</v>
      </c>
      <c r="BV221" s="179">
        <f t="shared" si="104"/>
        <v>652.86400000000003</v>
      </c>
      <c r="BX221" s="70">
        <f t="shared" si="105"/>
        <v>9.4307602173687961</v>
      </c>
      <c r="BZ221" s="76"/>
      <c r="CB221" s="187">
        <f t="shared" si="106"/>
        <v>27203</v>
      </c>
      <c r="CC221" s="179">
        <f t="shared" si="107"/>
        <v>744.76900000000001</v>
      </c>
      <c r="CE221" s="70">
        <f t="shared" si="108"/>
        <v>9.2724697434417322</v>
      </c>
      <c r="CG221" s="76"/>
      <c r="CI221" s="187">
        <f t="shared" si="109"/>
        <v>27124</v>
      </c>
      <c r="CJ221" s="179">
        <f t="shared" si="110"/>
        <v>887.36400000000003</v>
      </c>
      <c r="CL221" s="70">
        <f t="shared" si="111"/>
        <v>9.0843235313926964</v>
      </c>
      <c r="CN221" s="76"/>
      <c r="CP221" s="187">
        <f t="shared" si="112"/>
        <v>26996</v>
      </c>
      <c r="CQ221" s="179">
        <f t="shared" si="113"/>
        <v>1144.9000000000001</v>
      </c>
      <c r="CS221" s="70">
        <f t="shared" si="114"/>
        <v>8.8523788865119855</v>
      </c>
      <c r="CU221" s="76"/>
      <c r="CW221" s="187">
        <f t="shared" si="115"/>
        <v>26749</v>
      </c>
      <c r="CX221" s="179">
        <f t="shared" si="116"/>
        <v>1734.489</v>
      </c>
      <c r="CZ221" s="70">
        <f t="shared" si="117"/>
        <v>8.5498539736557859</v>
      </c>
      <c r="DB221" s="76"/>
      <c r="DD221" s="187">
        <f t="shared" si="118"/>
        <v>25721</v>
      </c>
      <c r="DE221" s="179">
        <f t="shared" si="119"/>
        <v>5499.0249999999996</v>
      </c>
    </row>
    <row r="222" spans="1:109" ht="15" customHeight="1">
      <c r="A222" s="21">
        <f t="shared" si="72"/>
        <v>2006</v>
      </c>
      <c r="B222" s="176">
        <f t="shared" si="72"/>
        <v>28143</v>
      </c>
      <c r="C222" s="69">
        <f t="shared" si="73"/>
        <v>9.7991265372113858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12.999773124976164</v>
      </c>
      <c r="I222" s="179">
        <f t="shared" si="75"/>
        <v>27287</v>
      </c>
      <c r="J222" s="180">
        <f t="shared" si="76"/>
        <v>3.0416089258430161</v>
      </c>
      <c r="K222" s="179">
        <f t="shared" si="77"/>
        <v>732.73599999999999</v>
      </c>
      <c r="M222" s="70">
        <f t="shared" si="78"/>
        <v>10.245053934794061</v>
      </c>
      <c r="Q222" s="187">
        <f t="shared" si="79"/>
        <v>27359</v>
      </c>
      <c r="R222" s="179">
        <f t="shared" si="80"/>
        <v>614.65599999999995</v>
      </c>
      <c r="T222" s="70">
        <f t="shared" si="81"/>
        <v>10.208874465231354</v>
      </c>
      <c r="X222" s="187">
        <f t="shared" si="82"/>
        <v>27355</v>
      </c>
      <c r="Y222" s="179">
        <f t="shared" si="83"/>
        <v>620.94399999999996</v>
      </c>
      <c r="AA222" s="70">
        <f t="shared" si="84"/>
        <v>10.139270884196774</v>
      </c>
      <c r="AE222" s="187">
        <f t="shared" si="85"/>
        <v>27346</v>
      </c>
      <c r="AF222" s="179">
        <f t="shared" si="86"/>
        <v>635.20899999999995</v>
      </c>
      <c r="AH222" s="70">
        <f t="shared" si="87"/>
        <v>10.064457783419048</v>
      </c>
      <c r="AL222" s="187">
        <f t="shared" si="88"/>
        <v>27335</v>
      </c>
      <c r="AM222" s="179">
        <f t="shared" si="89"/>
        <v>652.86400000000003</v>
      </c>
      <c r="AO222" s="70">
        <f t="shared" si="90"/>
        <v>9.9835917967777892</v>
      </c>
      <c r="AS222" s="187">
        <f t="shared" si="91"/>
        <v>27322</v>
      </c>
      <c r="AT222" s="179">
        <f t="shared" si="92"/>
        <v>674.04100000000005</v>
      </c>
      <c r="AV222" s="70">
        <f t="shared" si="93"/>
        <v>9.8956065790852517</v>
      </c>
      <c r="AZ222" s="187">
        <f t="shared" si="94"/>
        <v>27306</v>
      </c>
      <c r="BA222" s="179">
        <f t="shared" si="95"/>
        <v>700.56899999999996</v>
      </c>
      <c r="BC222" s="70">
        <f t="shared" si="96"/>
        <v>9.7991265372113858</v>
      </c>
      <c r="BG222" s="187">
        <f t="shared" si="97"/>
        <v>27287</v>
      </c>
      <c r="BH222" s="179">
        <f t="shared" si="98"/>
        <v>732.73599999999999</v>
      </c>
      <c r="BJ222" s="70">
        <f t="shared" si="99"/>
        <v>9.6923343290734714</v>
      </c>
      <c r="BN222" s="187">
        <f t="shared" si="100"/>
        <v>27262</v>
      </c>
      <c r="BO222" s="179">
        <f t="shared" si="101"/>
        <v>776.16099999999994</v>
      </c>
      <c r="BQ222" s="70">
        <f t="shared" si="102"/>
        <v>9.5727587905419806</v>
      </c>
      <c r="BU222" s="187">
        <f t="shared" si="103"/>
        <v>27228</v>
      </c>
      <c r="BV222" s="179">
        <f t="shared" si="104"/>
        <v>837.22500000000002</v>
      </c>
      <c r="BX222" s="70">
        <f t="shared" si="105"/>
        <v>9.4369180200246738</v>
      </c>
      <c r="CB222" s="187">
        <f t="shared" si="106"/>
        <v>27182</v>
      </c>
      <c r="CC222" s="179">
        <f t="shared" si="107"/>
        <v>923.52099999999996</v>
      </c>
      <c r="CE222" s="70">
        <f t="shared" si="108"/>
        <v>9.2796798500547961</v>
      </c>
      <c r="CI222" s="187">
        <f t="shared" si="109"/>
        <v>27114</v>
      </c>
      <c r="CJ222" s="179">
        <f t="shared" si="110"/>
        <v>1058.8409999999999</v>
      </c>
      <c r="CL222" s="70">
        <f t="shared" si="111"/>
        <v>9.0930197293996393</v>
      </c>
      <c r="CP222" s="187">
        <f t="shared" si="112"/>
        <v>27001</v>
      </c>
      <c r="CQ222" s="179">
        <f t="shared" si="113"/>
        <v>1304.164</v>
      </c>
      <c r="CS222" s="70">
        <f t="shared" si="114"/>
        <v>8.8633328334395873</v>
      </c>
      <c r="CW222" s="187">
        <f t="shared" si="115"/>
        <v>26777</v>
      </c>
      <c r="CX222" s="179">
        <f t="shared" si="116"/>
        <v>1865.9559999999999</v>
      </c>
      <c r="CZ222" s="70">
        <f t="shared" si="117"/>
        <v>8.5646491325725336</v>
      </c>
      <c r="DD222" s="187">
        <f t="shared" si="118"/>
        <v>25792</v>
      </c>
      <c r="DE222" s="179">
        <f t="shared" si="119"/>
        <v>5527.201</v>
      </c>
    </row>
    <row r="223" spans="1:109" ht="15" customHeight="1">
      <c r="A223" s="21">
        <f t="shared" si="72"/>
        <v>2007</v>
      </c>
      <c r="B223" s="176">
        <f t="shared" si="72"/>
        <v>29081</v>
      </c>
      <c r="C223" s="69">
        <f t="shared" si="73"/>
        <v>9.8498757830874784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7.2461020467357358</v>
      </c>
      <c r="I223" s="179">
        <f t="shared" si="75"/>
        <v>27247</v>
      </c>
      <c r="J223" s="180">
        <f t="shared" si="76"/>
        <v>6.3065231594511886</v>
      </c>
      <c r="K223" s="179">
        <f t="shared" si="77"/>
        <v>3363.556</v>
      </c>
      <c r="M223" s="70">
        <f t="shared" si="78"/>
        <v>10.277840318951666</v>
      </c>
      <c r="Q223" s="187">
        <f t="shared" si="79"/>
        <v>27301</v>
      </c>
      <c r="R223" s="179">
        <f t="shared" si="80"/>
        <v>3168.4</v>
      </c>
      <c r="T223" s="70">
        <f t="shared" si="81"/>
        <v>10.242848470041249</v>
      </c>
      <c r="X223" s="187">
        <f t="shared" si="82"/>
        <v>27298</v>
      </c>
      <c r="Y223" s="179">
        <f t="shared" si="83"/>
        <v>3179.0889999999999</v>
      </c>
      <c r="AA223" s="70">
        <f t="shared" si="84"/>
        <v>10.175649813329873</v>
      </c>
      <c r="AE223" s="187">
        <f t="shared" si="85"/>
        <v>27292</v>
      </c>
      <c r="AF223" s="179">
        <f t="shared" si="86"/>
        <v>3200.5210000000002</v>
      </c>
      <c r="AH223" s="70">
        <f t="shared" si="87"/>
        <v>10.103608096692797</v>
      </c>
      <c r="AL223" s="187">
        <f t="shared" si="88"/>
        <v>27284</v>
      </c>
      <c r="AM223" s="179">
        <f t="shared" si="89"/>
        <v>3229.2089999999998</v>
      </c>
      <c r="AO223" s="70">
        <f t="shared" si="90"/>
        <v>10.025970636750676</v>
      </c>
      <c r="AS223" s="187">
        <f t="shared" si="91"/>
        <v>27274</v>
      </c>
      <c r="AT223" s="179">
        <f t="shared" si="92"/>
        <v>3265.2489999999998</v>
      </c>
      <c r="AV223" s="70">
        <f t="shared" si="93"/>
        <v>9.9417943866907148</v>
      </c>
      <c r="AZ223" s="187">
        <f t="shared" si="94"/>
        <v>27262</v>
      </c>
      <c r="BA223" s="179">
        <f t="shared" si="95"/>
        <v>3308.761</v>
      </c>
      <c r="BC223" s="70">
        <f t="shared" si="96"/>
        <v>9.8498757830874784</v>
      </c>
      <c r="BG223" s="187">
        <f t="shared" si="97"/>
        <v>27247</v>
      </c>
      <c r="BH223" s="179">
        <f t="shared" si="98"/>
        <v>3363.556</v>
      </c>
      <c r="BJ223" s="70">
        <f t="shared" si="99"/>
        <v>9.748644966730458</v>
      </c>
      <c r="BN223" s="187">
        <f t="shared" si="100"/>
        <v>27228</v>
      </c>
      <c r="BO223" s="179">
        <f t="shared" si="101"/>
        <v>3433.6089999999999</v>
      </c>
      <c r="BQ223" s="70">
        <f t="shared" si="102"/>
        <v>9.6360001873698664</v>
      </c>
      <c r="BU223" s="187">
        <f t="shared" si="103"/>
        <v>27201</v>
      </c>
      <c r="BV223" s="179">
        <f t="shared" si="104"/>
        <v>3534.4</v>
      </c>
      <c r="BX223" s="70">
        <f t="shared" si="105"/>
        <v>9.5090365656910638</v>
      </c>
      <c r="CB223" s="187">
        <f t="shared" si="106"/>
        <v>27163</v>
      </c>
      <c r="CC223" s="179">
        <f t="shared" si="107"/>
        <v>3678.7240000000002</v>
      </c>
      <c r="CE223" s="70">
        <f t="shared" si="108"/>
        <v>9.3635763478750409</v>
      </c>
      <c r="CI223" s="187">
        <f t="shared" si="109"/>
        <v>27104</v>
      </c>
      <c r="CJ223" s="179">
        <f t="shared" si="110"/>
        <v>3908.529</v>
      </c>
      <c r="CL223" s="70">
        <f t="shared" si="111"/>
        <v>9.1932959373669245</v>
      </c>
      <c r="CP223" s="187">
        <f t="shared" si="112"/>
        <v>27006</v>
      </c>
      <c r="CQ223" s="179">
        <f t="shared" si="113"/>
        <v>4305.625</v>
      </c>
      <c r="CS223" s="70">
        <f t="shared" si="114"/>
        <v>8.9879465395525191</v>
      </c>
      <c r="CW223" s="187">
        <f t="shared" si="115"/>
        <v>26803</v>
      </c>
      <c r="CX223" s="179">
        <f t="shared" si="116"/>
        <v>5189.2839999999997</v>
      </c>
      <c r="CZ223" s="70">
        <f t="shared" si="117"/>
        <v>8.7292353496592732</v>
      </c>
      <c r="DD223" s="187">
        <f t="shared" si="118"/>
        <v>25859</v>
      </c>
      <c r="DE223" s="179">
        <f t="shared" si="119"/>
        <v>10381.284</v>
      </c>
    </row>
    <row r="224" spans="1:109" ht="15" customHeight="1">
      <c r="A224" s="21">
        <f t="shared" si="72"/>
        <v>2008</v>
      </c>
      <c r="B224" s="176">
        <f t="shared" si="72"/>
        <v>29371</v>
      </c>
      <c r="C224" s="69">
        <f t="shared" si="73"/>
        <v>9.8650585259163464</v>
      </c>
      <c r="D224" s="22">
        <v>15</v>
      </c>
      <c r="E224" s="71">
        <f t="shared" si="74"/>
        <v>2.7080502011022101</v>
      </c>
      <c r="I224" s="179">
        <f t="shared" si="75"/>
        <v>27211</v>
      </c>
      <c r="J224" s="180">
        <f t="shared" si="76"/>
        <v>7.354192911375165</v>
      </c>
      <c r="K224" s="179">
        <f t="shared" si="77"/>
        <v>4665.6000000000004</v>
      </c>
      <c r="M224" s="70">
        <f t="shared" si="78"/>
        <v>10.287763071961688</v>
      </c>
      <c r="Q224" s="187">
        <f t="shared" si="79"/>
        <v>27247</v>
      </c>
      <c r="R224" s="179">
        <f t="shared" si="80"/>
        <v>4511.3760000000002</v>
      </c>
      <c r="T224" s="70">
        <f t="shared" si="81"/>
        <v>10.253122775683622</v>
      </c>
      <c r="X224" s="187">
        <f t="shared" si="82"/>
        <v>27245</v>
      </c>
      <c r="Y224" s="179">
        <f t="shared" si="83"/>
        <v>4519.8760000000002</v>
      </c>
      <c r="AA224" s="70">
        <f t="shared" si="84"/>
        <v>10.186634356186147</v>
      </c>
      <c r="AE224" s="187">
        <f t="shared" si="85"/>
        <v>27241</v>
      </c>
      <c r="AF224" s="179">
        <f t="shared" si="86"/>
        <v>4536.8999999999996</v>
      </c>
      <c r="AH224" s="70">
        <f t="shared" si="87"/>
        <v>10.115408363827857</v>
      </c>
      <c r="AL224" s="187">
        <f t="shared" si="88"/>
        <v>27236</v>
      </c>
      <c r="AM224" s="179">
        <f t="shared" si="89"/>
        <v>4558.2250000000004</v>
      </c>
      <c r="AO224" s="70">
        <f t="shared" si="90"/>
        <v>10.038717501796231</v>
      </c>
      <c r="AS224" s="187">
        <f t="shared" si="91"/>
        <v>27230</v>
      </c>
      <c r="AT224" s="179">
        <f t="shared" si="92"/>
        <v>4583.8810000000003</v>
      </c>
      <c r="AV224" s="70">
        <f t="shared" si="93"/>
        <v>9.9556529665168068</v>
      </c>
      <c r="AZ224" s="187">
        <f t="shared" si="94"/>
        <v>27222</v>
      </c>
      <c r="BA224" s="179">
        <f t="shared" si="95"/>
        <v>4618.201</v>
      </c>
      <c r="BC224" s="70">
        <f t="shared" si="96"/>
        <v>9.8650585259163464</v>
      </c>
      <c r="BG224" s="187">
        <f t="shared" si="97"/>
        <v>27211</v>
      </c>
      <c r="BH224" s="179">
        <f t="shared" si="98"/>
        <v>4665.6000000000004</v>
      </c>
      <c r="BJ224" s="70">
        <f t="shared" si="99"/>
        <v>9.7654316540401602</v>
      </c>
      <c r="BN224" s="187">
        <f t="shared" si="100"/>
        <v>27196</v>
      </c>
      <c r="BO224" s="179">
        <f t="shared" si="101"/>
        <v>4730.625</v>
      </c>
      <c r="BQ224" s="70">
        <f t="shared" si="102"/>
        <v>9.6547697501024885</v>
      </c>
      <c r="BU224" s="187">
        <f t="shared" si="103"/>
        <v>27175</v>
      </c>
      <c r="BV224" s="179">
        <f t="shared" si="104"/>
        <v>4822.4160000000002</v>
      </c>
      <c r="BX224" s="70">
        <f t="shared" si="105"/>
        <v>9.5303202107271261</v>
      </c>
      <c r="CB224" s="187">
        <f t="shared" si="106"/>
        <v>27144</v>
      </c>
      <c r="CC224" s="179">
        <f t="shared" si="107"/>
        <v>4959.5290000000005</v>
      </c>
      <c r="CE224" s="70">
        <f t="shared" si="108"/>
        <v>9.3881517732922521</v>
      </c>
      <c r="CI224" s="187">
        <f t="shared" si="109"/>
        <v>27096</v>
      </c>
      <c r="CJ224" s="179">
        <f t="shared" si="110"/>
        <v>5175.625</v>
      </c>
      <c r="CL224" s="70">
        <f t="shared" si="111"/>
        <v>9.2223677521889016</v>
      </c>
      <c r="CP224" s="187">
        <f t="shared" si="112"/>
        <v>27010</v>
      </c>
      <c r="CQ224" s="179">
        <f t="shared" si="113"/>
        <v>5574.3209999999999</v>
      </c>
      <c r="CS224" s="70">
        <f t="shared" si="114"/>
        <v>9.0235287499093637</v>
      </c>
      <c r="CW224" s="187">
        <f t="shared" si="115"/>
        <v>26828</v>
      </c>
      <c r="CX224" s="179">
        <f t="shared" si="116"/>
        <v>6466.8490000000002</v>
      </c>
      <c r="CZ224" s="70">
        <f t="shared" si="117"/>
        <v>8.7750859350572661</v>
      </c>
      <c r="DD224" s="187">
        <f t="shared" si="118"/>
        <v>25924</v>
      </c>
      <c r="DE224" s="179">
        <f t="shared" si="119"/>
        <v>11881.808999999999</v>
      </c>
    </row>
    <row r="225" spans="1:109" ht="15" customHeight="1">
      <c r="A225" s="21">
        <f t="shared" si="72"/>
        <v>2009</v>
      </c>
      <c r="B225" s="176">
        <f t="shared" si="72"/>
        <v>29484</v>
      </c>
      <c r="C225" s="69">
        <f t="shared" si="73"/>
        <v>9.8709127066039493</v>
      </c>
      <c r="D225" s="22">
        <v>16</v>
      </c>
      <c r="E225" s="71">
        <f t="shared" si="74"/>
        <v>2.7725887222397811</v>
      </c>
      <c r="I225" s="179">
        <f t="shared" si="75"/>
        <v>27177</v>
      </c>
      <c r="J225" s="180">
        <f t="shared" si="76"/>
        <v>7.8245828245828246</v>
      </c>
      <c r="K225" s="179">
        <f t="shared" si="77"/>
        <v>5322.2489999999998</v>
      </c>
      <c r="M225" s="70">
        <f t="shared" si="78"/>
        <v>10.291603022309179</v>
      </c>
      <c r="Q225" s="187">
        <f t="shared" si="79"/>
        <v>27197</v>
      </c>
      <c r="R225" s="179">
        <f t="shared" si="80"/>
        <v>5230.3689999999997</v>
      </c>
      <c r="T225" s="70">
        <f t="shared" si="81"/>
        <v>10.257097805102015</v>
      </c>
      <c r="X225" s="187">
        <f t="shared" si="82"/>
        <v>27196</v>
      </c>
      <c r="Y225" s="179">
        <f t="shared" si="83"/>
        <v>5234.9440000000004</v>
      </c>
      <c r="AA225" s="70">
        <f t="shared" si="84"/>
        <v>10.190882083651861</v>
      </c>
      <c r="AE225" s="187">
        <f t="shared" si="85"/>
        <v>27194</v>
      </c>
      <c r="AF225" s="179">
        <f t="shared" si="86"/>
        <v>5244.1</v>
      </c>
      <c r="AH225" s="70">
        <f t="shared" si="87"/>
        <v>10.119968960976788</v>
      </c>
      <c r="AL225" s="187">
        <f t="shared" si="88"/>
        <v>27192</v>
      </c>
      <c r="AM225" s="179">
        <f t="shared" si="89"/>
        <v>5253.2640000000001</v>
      </c>
      <c r="AO225" s="70">
        <f t="shared" si="90"/>
        <v>10.043640722719532</v>
      </c>
      <c r="AS225" s="187">
        <f t="shared" si="91"/>
        <v>27188</v>
      </c>
      <c r="AT225" s="179">
        <f t="shared" si="92"/>
        <v>5271.616</v>
      </c>
      <c r="AV225" s="70">
        <f t="shared" si="93"/>
        <v>9.9610014587367353</v>
      </c>
      <c r="AZ225" s="187">
        <f t="shared" si="94"/>
        <v>27184</v>
      </c>
      <c r="BA225" s="179">
        <f t="shared" si="95"/>
        <v>5290</v>
      </c>
      <c r="BC225" s="70">
        <f t="shared" si="96"/>
        <v>9.8709127066039493</v>
      </c>
      <c r="BG225" s="187">
        <f t="shared" si="97"/>
        <v>27177</v>
      </c>
      <c r="BH225" s="179">
        <f t="shared" si="98"/>
        <v>5322.2489999999998</v>
      </c>
      <c r="BJ225" s="70">
        <f t="shared" si="99"/>
        <v>9.7718971321485313</v>
      </c>
      <c r="BN225" s="187">
        <f t="shared" si="100"/>
        <v>27166</v>
      </c>
      <c r="BO225" s="179">
        <f t="shared" si="101"/>
        <v>5373.1239999999998</v>
      </c>
      <c r="BQ225" s="70">
        <f t="shared" si="102"/>
        <v>9.6619890754999389</v>
      </c>
      <c r="BU225" s="187">
        <f t="shared" si="103"/>
        <v>27151</v>
      </c>
      <c r="BV225" s="179">
        <f t="shared" si="104"/>
        <v>5442.8890000000001</v>
      </c>
      <c r="BX225" s="70">
        <f t="shared" si="105"/>
        <v>9.5384923769816776</v>
      </c>
      <c r="CB225" s="187">
        <f t="shared" si="106"/>
        <v>27127</v>
      </c>
      <c r="CC225" s="179">
        <f t="shared" si="107"/>
        <v>5555.4489999999996</v>
      </c>
      <c r="CE225" s="70">
        <f t="shared" si="108"/>
        <v>9.3975665481035922</v>
      </c>
      <c r="CI225" s="187">
        <f t="shared" si="109"/>
        <v>27087</v>
      </c>
      <c r="CJ225" s="179">
        <f t="shared" si="110"/>
        <v>5745.6090000000004</v>
      </c>
      <c r="CL225" s="70">
        <f t="shared" si="111"/>
        <v>9.2334707893650378</v>
      </c>
      <c r="CP225" s="187">
        <f t="shared" si="112"/>
        <v>27014</v>
      </c>
      <c r="CQ225" s="179">
        <f t="shared" si="113"/>
        <v>6100.9</v>
      </c>
      <c r="CS225" s="70">
        <f t="shared" si="114"/>
        <v>9.0370578398328973</v>
      </c>
      <c r="CW225" s="187">
        <f t="shared" si="115"/>
        <v>26850</v>
      </c>
      <c r="CX225" s="179">
        <f t="shared" si="116"/>
        <v>6937.9560000000001</v>
      </c>
      <c r="CZ225" s="70">
        <f t="shared" si="117"/>
        <v>8.792397742356906</v>
      </c>
      <c r="DD225" s="187">
        <f t="shared" si="118"/>
        <v>25985</v>
      </c>
      <c r="DE225" s="179">
        <f t="shared" si="119"/>
        <v>12243.001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30150</v>
      </c>
      <c r="C226" s="69">
        <f t="shared" si="73"/>
        <v>9.9047367719365607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27144</v>
      </c>
      <c r="J226" s="180">
        <f t="shared" si="76"/>
        <v>9.9701492537313428</v>
      </c>
      <c r="K226" s="179">
        <f t="shared" si="77"/>
        <v>9036.0360000000001</v>
      </c>
      <c r="M226" s="70">
        <f t="shared" si="78"/>
        <v>10.313940202155331</v>
      </c>
      <c r="N226" s="52"/>
      <c r="P226" s="77"/>
      <c r="Q226" s="187">
        <f t="shared" si="79"/>
        <v>27150</v>
      </c>
      <c r="R226" s="179">
        <f t="shared" si="80"/>
        <v>9000</v>
      </c>
      <c r="T226" s="70">
        <f t="shared" si="81"/>
        <v>10.280210191778638</v>
      </c>
      <c r="U226" s="52"/>
      <c r="W226" s="77"/>
      <c r="X226" s="187">
        <f t="shared" si="82"/>
        <v>27150</v>
      </c>
      <c r="Y226" s="179">
        <f t="shared" si="83"/>
        <v>9000</v>
      </c>
      <c r="AA226" s="70">
        <f t="shared" si="84"/>
        <v>10.215557313044739</v>
      </c>
      <c r="AB226" s="52"/>
      <c r="AD226" s="77"/>
      <c r="AE226" s="187">
        <f t="shared" si="85"/>
        <v>27150</v>
      </c>
      <c r="AF226" s="179">
        <f t="shared" si="86"/>
        <v>9000</v>
      </c>
      <c r="AH226" s="70">
        <f t="shared" si="87"/>
        <v>10.146433731146518</v>
      </c>
      <c r="AI226" s="52"/>
      <c r="AK226" s="77"/>
      <c r="AL226" s="187">
        <f t="shared" si="88"/>
        <v>27150</v>
      </c>
      <c r="AM226" s="179">
        <f t="shared" si="89"/>
        <v>9000</v>
      </c>
      <c r="AO226" s="70">
        <f t="shared" si="90"/>
        <v>10.072174918054278</v>
      </c>
      <c r="AP226" s="52"/>
      <c r="AR226" s="77"/>
      <c r="AS226" s="187">
        <f t="shared" si="91"/>
        <v>27150</v>
      </c>
      <c r="AT226" s="179">
        <f t="shared" si="92"/>
        <v>9000</v>
      </c>
      <c r="AV226" s="70">
        <f t="shared" si="93"/>
        <v>9.9919562005237363</v>
      </c>
      <c r="AW226" s="52"/>
      <c r="AY226" s="77"/>
      <c r="AZ226" s="187">
        <f t="shared" si="94"/>
        <v>27148</v>
      </c>
      <c r="BA226" s="179">
        <f t="shared" si="95"/>
        <v>9012.0040000000008</v>
      </c>
      <c r="BC226" s="70">
        <f t="shared" si="96"/>
        <v>9.9047367719365607</v>
      </c>
      <c r="BD226" s="52"/>
      <c r="BF226" s="77"/>
      <c r="BG226" s="187">
        <f t="shared" si="97"/>
        <v>27144</v>
      </c>
      <c r="BH226" s="179">
        <f t="shared" si="98"/>
        <v>9036.0360000000001</v>
      </c>
      <c r="BJ226" s="70">
        <f t="shared" si="99"/>
        <v>9.8091768730648869</v>
      </c>
      <c r="BK226" s="52"/>
      <c r="BM226" s="77"/>
      <c r="BN226" s="187">
        <f t="shared" si="100"/>
        <v>27139</v>
      </c>
      <c r="BO226" s="179">
        <f t="shared" si="101"/>
        <v>9066.1209999999992</v>
      </c>
      <c r="BQ226" s="70">
        <f t="shared" si="102"/>
        <v>9.7035110605034518</v>
      </c>
      <c r="BR226" s="52"/>
      <c r="BT226" s="77"/>
      <c r="BU226" s="187">
        <f t="shared" si="103"/>
        <v>27129</v>
      </c>
      <c r="BV226" s="179">
        <f t="shared" si="104"/>
        <v>9126.4410000000007</v>
      </c>
      <c r="BX226" s="70">
        <f t="shared" si="105"/>
        <v>9.5853462725996383</v>
      </c>
      <c r="BY226" s="52"/>
      <c r="CA226" s="77"/>
      <c r="CB226" s="187">
        <f t="shared" si="106"/>
        <v>27111</v>
      </c>
      <c r="CC226" s="179">
        <f t="shared" si="107"/>
        <v>9235.5210000000006</v>
      </c>
      <c r="CE226" s="70">
        <f t="shared" si="108"/>
        <v>9.4513238414187235</v>
      </c>
      <c r="CF226" s="52"/>
      <c r="CH226" s="77"/>
      <c r="CI226" s="187">
        <f t="shared" si="109"/>
        <v>27080</v>
      </c>
      <c r="CJ226" s="179">
        <f t="shared" si="110"/>
        <v>9424.9</v>
      </c>
      <c r="CL226" s="70">
        <f t="shared" si="111"/>
        <v>9.2965180682172353</v>
      </c>
      <c r="CM226" s="52"/>
      <c r="CO226" s="77"/>
      <c r="CP226" s="187">
        <f t="shared" si="112"/>
        <v>27018</v>
      </c>
      <c r="CQ226" s="179">
        <f t="shared" si="113"/>
        <v>9809.4240000000009</v>
      </c>
      <c r="CS226" s="70">
        <f t="shared" si="114"/>
        <v>9.1132786591330515</v>
      </c>
      <c r="CT226" s="52"/>
      <c r="CV226" s="77"/>
      <c r="CW226" s="187">
        <f t="shared" si="115"/>
        <v>26872</v>
      </c>
      <c r="CX226" s="179">
        <f t="shared" si="116"/>
        <v>10745.284</v>
      </c>
      <c r="CZ226" s="70">
        <f t="shared" si="117"/>
        <v>8.8887567478487206</v>
      </c>
      <c r="DA226" s="52"/>
      <c r="DC226" s="77"/>
      <c r="DD226" s="187">
        <f t="shared" si="118"/>
        <v>26044</v>
      </c>
      <c r="DE226" s="179">
        <f t="shared" si="119"/>
        <v>16859.236000000001</v>
      </c>
    </row>
    <row r="227" spans="1:109" ht="15" customHeight="1">
      <c r="A227" s="21">
        <f t="shared" si="120"/>
        <v>2011</v>
      </c>
      <c r="B227" s="176">
        <f t="shared" si="120"/>
        <v>30252</v>
      </c>
      <c r="C227" s="69">
        <f t="shared" si="73"/>
        <v>9.9098174762309981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27114</v>
      </c>
      <c r="J227" s="180">
        <f t="shared" si="76"/>
        <v>10.372867909559698</v>
      </c>
      <c r="K227" s="179">
        <f t="shared" si="77"/>
        <v>9847.0439999999999</v>
      </c>
      <c r="M227" s="70">
        <f t="shared" si="78"/>
        <v>10.31731757697592</v>
      </c>
      <c r="N227" s="52"/>
      <c r="O227" s="27"/>
      <c r="P227" s="77"/>
      <c r="Q227" s="187">
        <f t="shared" si="79"/>
        <v>27105</v>
      </c>
      <c r="R227" s="179">
        <f t="shared" si="80"/>
        <v>9903.6090000000004</v>
      </c>
      <c r="T227" s="70">
        <f t="shared" si="81"/>
        <v>10.283703226390841</v>
      </c>
      <c r="U227" s="52"/>
      <c r="V227" s="27"/>
      <c r="W227" s="77"/>
      <c r="X227" s="187">
        <f t="shared" si="82"/>
        <v>27107</v>
      </c>
      <c r="Y227" s="179">
        <f t="shared" si="83"/>
        <v>9891.0249999999996</v>
      </c>
      <c r="AA227" s="70">
        <f t="shared" si="84"/>
        <v>10.219283208646708</v>
      </c>
      <c r="AB227" s="52"/>
      <c r="AC227" s="27"/>
      <c r="AD227" s="77"/>
      <c r="AE227" s="187">
        <f t="shared" si="85"/>
        <v>27109</v>
      </c>
      <c r="AF227" s="179">
        <f t="shared" si="86"/>
        <v>9878.4490000000005</v>
      </c>
      <c r="AH227" s="70">
        <f t="shared" si="87"/>
        <v>10.150425752416055</v>
      </c>
      <c r="AI227" s="52"/>
      <c r="AJ227" s="27"/>
      <c r="AK227" s="77"/>
      <c r="AL227" s="187">
        <f t="shared" si="88"/>
        <v>27111</v>
      </c>
      <c r="AM227" s="179">
        <f t="shared" si="89"/>
        <v>9865.8809999999994</v>
      </c>
      <c r="AO227" s="70">
        <f t="shared" si="90"/>
        <v>10.076474005852402</v>
      </c>
      <c r="AP227" s="52"/>
      <c r="AQ227" s="27"/>
      <c r="AR227" s="77"/>
      <c r="AS227" s="187">
        <f t="shared" si="91"/>
        <v>27113</v>
      </c>
      <c r="AT227" s="179">
        <f t="shared" si="92"/>
        <v>9853.3209999999999</v>
      </c>
      <c r="AV227" s="70">
        <f t="shared" si="93"/>
        <v>9.996613530525611</v>
      </c>
      <c r="AW227" s="52"/>
      <c r="AX227" s="27"/>
      <c r="AY227" s="77"/>
      <c r="AZ227" s="187">
        <f t="shared" si="94"/>
        <v>27114</v>
      </c>
      <c r="BA227" s="179">
        <f t="shared" si="95"/>
        <v>9847.0439999999999</v>
      </c>
      <c r="BC227" s="70">
        <f t="shared" si="96"/>
        <v>9.9098174762309981</v>
      </c>
      <c r="BD227" s="52"/>
      <c r="BE227" s="27"/>
      <c r="BF227" s="77"/>
      <c r="BG227" s="187">
        <f t="shared" si="97"/>
        <v>27114</v>
      </c>
      <c r="BH227" s="179">
        <f t="shared" si="98"/>
        <v>9847.0439999999999</v>
      </c>
      <c r="BJ227" s="70">
        <f t="shared" si="99"/>
        <v>9.8147656224753241</v>
      </c>
      <c r="BK227" s="52"/>
      <c r="BL227" s="27"/>
      <c r="BM227" s="77"/>
      <c r="BN227" s="187">
        <f t="shared" si="100"/>
        <v>27112</v>
      </c>
      <c r="BO227" s="179">
        <f t="shared" si="101"/>
        <v>9859.6</v>
      </c>
      <c r="BQ227" s="70">
        <f t="shared" si="102"/>
        <v>9.7097207480574319</v>
      </c>
      <c r="BR227" s="52"/>
      <c r="BS227" s="27"/>
      <c r="BT227" s="77"/>
      <c r="BU227" s="187">
        <f t="shared" si="103"/>
        <v>27107</v>
      </c>
      <c r="BV227" s="179">
        <f t="shared" si="104"/>
        <v>9891.0249999999996</v>
      </c>
      <c r="BX227" s="70">
        <f t="shared" si="105"/>
        <v>9.5923321238987054</v>
      </c>
      <c r="BY227" s="52"/>
      <c r="BZ227" s="27"/>
      <c r="CA227" s="77"/>
      <c r="CB227" s="187">
        <f t="shared" si="106"/>
        <v>27096</v>
      </c>
      <c r="CC227" s="179">
        <f t="shared" si="107"/>
        <v>9960.3359999999993</v>
      </c>
      <c r="CE227" s="70">
        <f t="shared" si="108"/>
        <v>9.45930760329985</v>
      </c>
      <c r="CF227" s="52"/>
      <c r="CG227" s="27"/>
      <c r="CH227" s="77"/>
      <c r="CI227" s="187">
        <f t="shared" si="109"/>
        <v>27073</v>
      </c>
      <c r="CJ227" s="179">
        <f t="shared" si="110"/>
        <v>10106.040999999999</v>
      </c>
      <c r="CL227" s="70">
        <f t="shared" si="111"/>
        <v>9.3058323534354042</v>
      </c>
      <c r="CM227" s="52"/>
      <c r="CN227" s="27"/>
      <c r="CO227" s="77"/>
      <c r="CP227" s="187">
        <f t="shared" si="112"/>
        <v>27022</v>
      </c>
      <c r="CQ227" s="179">
        <f t="shared" si="113"/>
        <v>10432.9</v>
      </c>
      <c r="CS227" s="70">
        <f t="shared" si="114"/>
        <v>9.1244556328190125</v>
      </c>
      <c r="CT227" s="52"/>
      <c r="CU227" s="27"/>
      <c r="CV227" s="77"/>
      <c r="CW227" s="187">
        <f t="shared" si="115"/>
        <v>26893</v>
      </c>
      <c r="CX227" s="179">
        <f t="shared" si="116"/>
        <v>11282.880999999999</v>
      </c>
      <c r="CZ227" s="70">
        <f t="shared" si="117"/>
        <v>8.9027276640355222</v>
      </c>
      <c r="DA227" s="52"/>
      <c r="DB227" s="27"/>
      <c r="DC227" s="77"/>
      <c r="DD227" s="187">
        <f t="shared" si="118"/>
        <v>26100</v>
      </c>
      <c r="DE227" s="179">
        <f t="shared" si="119"/>
        <v>17239.103999999999</v>
      </c>
    </row>
    <row r="228" spans="1:109" s="27" customFormat="1" ht="15" customHeight="1">
      <c r="A228" s="21">
        <f t="shared" si="120"/>
        <v>2012</v>
      </c>
      <c r="B228" s="176">
        <f t="shared" si="120"/>
        <v>30381</v>
      </c>
      <c r="C228" s="69">
        <f t="shared" si="73"/>
        <v>9.9162063249439019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27086</v>
      </c>
      <c r="J228" s="180">
        <f t="shared" si="76"/>
        <v>10.845594285902372</v>
      </c>
      <c r="K228" s="179">
        <f t="shared" si="77"/>
        <v>10857.025</v>
      </c>
      <c r="M228" s="70">
        <f t="shared" si="78"/>
        <v>10.321572692000395</v>
      </c>
      <c r="N228" s="52"/>
      <c r="P228" s="34"/>
      <c r="Q228" s="187">
        <f t="shared" si="79"/>
        <v>27064</v>
      </c>
      <c r="R228" s="179">
        <f t="shared" si="80"/>
        <v>11002.489</v>
      </c>
      <c r="T228" s="70">
        <f t="shared" si="81"/>
        <v>10.288103485908332</v>
      </c>
      <c r="U228" s="52"/>
      <c r="W228" s="34"/>
      <c r="X228" s="187">
        <f t="shared" si="82"/>
        <v>27066</v>
      </c>
      <c r="Y228" s="179">
        <f t="shared" si="83"/>
        <v>10989.225</v>
      </c>
      <c r="AA228" s="70">
        <f t="shared" si="84"/>
        <v>10.223975576713087</v>
      </c>
      <c r="AB228" s="52"/>
      <c r="AD228" s="34"/>
      <c r="AE228" s="187">
        <f t="shared" si="85"/>
        <v>27070</v>
      </c>
      <c r="AF228" s="179">
        <f t="shared" si="86"/>
        <v>10962.721</v>
      </c>
      <c r="AH228" s="70">
        <f t="shared" si="87"/>
        <v>10.155451769658532</v>
      </c>
      <c r="AI228" s="52"/>
      <c r="AK228" s="34"/>
      <c r="AL228" s="187">
        <f t="shared" si="88"/>
        <v>27074</v>
      </c>
      <c r="AM228" s="179">
        <f t="shared" si="89"/>
        <v>10936.249</v>
      </c>
      <c r="AO228" s="70">
        <f t="shared" si="90"/>
        <v>10.081884752437926</v>
      </c>
      <c r="AP228" s="52"/>
      <c r="AR228" s="34"/>
      <c r="AS228" s="187">
        <f t="shared" si="91"/>
        <v>27078</v>
      </c>
      <c r="AT228" s="179">
        <f t="shared" si="92"/>
        <v>10909.808999999999</v>
      </c>
      <c r="AV228" s="70">
        <f t="shared" si="93"/>
        <v>10.002472789220549</v>
      </c>
      <c r="AW228" s="52"/>
      <c r="AY228" s="34"/>
      <c r="AZ228" s="187">
        <f t="shared" si="94"/>
        <v>27082</v>
      </c>
      <c r="BA228" s="179">
        <f t="shared" si="95"/>
        <v>10883.401</v>
      </c>
      <c r="BC228" s="70">
        <f t="shared" si="96"/>
        <v>9.9162063249439019</v>
      </c>
      <c r="BD228" s="52"/>
      <c r="BF228" s="34"/>
      <c r="BG228" s="187">
        <f t="shared" si="97"/>
        <v>27086</v>
      </c>
      <c r="BH228" s="179">
        <f t="shared" si="98"/>
        <v>10857.025</v>
      </c>
      <c r="BJ228" s="70">
        <f t="shared" si="99"/>
        <v>9.8217893085516224</v>
      </c>
      <c r="BK228" s="52"/>
      <c r="BM228" s="34"/>
      <c r="BN228" s="187">
        <f t="shared" si="100"/>
        <v>27088</v>
      </c>
      <c r="BO228" s="179">
        <f t="shared" si="101"/>
        <v>10843.849</v>
      </c>
      <c r="BQ228" s="70">
        <f t="shared" si="102"/>
        <v>9.7175193548219756</v>
      </c>
      <c r="BR228" s="52"/>
      <c r="BT228" s="34"/>
      <c r="BU228" s="187">
        <f t="shared" si="103"/>
        <v>27087</v>
      </c>
      <c r="BV228" s="179">
        <f t="shared" si="104"/>
        <v>10850.436</v>
      </c>
      <c r="BX228" s="70">
        <f t="shared" si="105"/>
        <v>9.6010978512120726</v>
      </c>
      <c r="BY228" s="52"/>
      <c r="CA228" s="34"/>
      <c r="CB228" s="187">
        <f t="shared" si="106"/>
        <v>27082</v>
      </c>
      <c r="CC228" s="179">
        <f t="shared" si="107"/>
        <v>10883.401</v>
      </c>
      <c r="CE228" s="70">
        <f t="shared" si="108"/>
        <v>9.4693142802912202</v>
      </c>
      <c r="CF228" s="52"/>
      <c r="CH228" s="34"/>
      <c r="CI228" s="187">
        <f t="shared" si="109"/>
        <v>27066</v>
      </c>
      <c r="CJ228" s="179">
        <f t="shared" si="110"/>
        <v>10989.225</v>
      </c>
      <c r="CL228" s="70">
        <f t="shared" si="111"/>
        <v>9.3174892874932258</v>
      </c>
      <c r="CM228" s="52"/>
      <c r="CO228" s="34"/>
      <c r="CP228" s="187">
        <f t="shared" si="112"/>
        <v>27025</v>
      </c>
      <c r="CQ228" s="179">
        <f t="shared" si="113"/>
        <v>11262.736000000001</v>
      </c>
      <c r="CS228" s="70">
        <f t="shared" si="114"/>
        <v>9.1384146324045936</v>
      </c>
      <c r="CT228" s="52"/>
      <c r="CV228" s="34"/>
      <c r="CW228" s="187">
        <f t="shared" si="115"/>
        <v>26912</v>
      </c>
      <c r="CX228" s="179">
        <f t="shared" si="116"/>
        <v>12033.960999999999</v>
      </c>
      <c r="CZ228" s="70">
        <f t="shared" si="117"/>
        <v>8.9201217518724043</v>
      </c>
      <c r="DA228" s="52"/>
      <c r="DC228" s="34"/>
      <c r="DD228" s="187">
        <f t="shared" si="118"/>
        <v>26154</v>
      </c>
      <c r="DE228" s="179">
        <f t="shared" si="119"/>
        <v>17867.528999999999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30861</v>
      </c>
      <c r="C229" s="78">
        <f t="shared" si="73"/>
        <v>9.9396265991520014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27059</v>
      </c>
      <c r="J229" s="186">
        <f t="shared" si="76"/>
        <v>12.319756326755451</v>
      </c>
      <c r="K229" s="185">
        <f t="shared" si="77"/>
        <v>14455.204</v>
      </c>
      <c r="M229" s="81">
        <f t="shared" si="78"/>
        <v>10.33724852979914</v>
      </c>
      <c r="N229" s="53"/>
      <c r="O229" s="32"/>
      <c r="P229" s="80"/>
      <c r="Q229" s="207">
        <f t="shared" si="79"/>
        <v>27024</v>
      </c>
      <c r="R229" s="185">
        <f t="shared" si="80"/>
        <v>14722.569</v>
      </c>
      <c r="T229" s="81">
        <f t="shared" si="81"/>
        <v>10.304308560150634</v>
      </c>
      <c r="U229" s="53"/>
      <c r="V229" s="32"/>
      <c r="W229" s="80"/>
      <c r="X229" s="207">
        <f t="shared" si="82"/>
        <v>27027</v>
      </c>
      <c r="Y229" s="185">
        <f t="shared" si="83"/>
        <v>14699.556</v>
      </c>
      <c r="AA229" s="81">
        <f t="shared" si="84"/>
        <v>10.241244677620216</v>
      </c>
      <c r="AB229" s="53"/>
      <c r="AC229" s="32"/>
      <c r="AD229" s="80"/>
      <c r="AE229" s="207">
        <f t="shared" si="85"/>
        <v>27033</v>
      </c>
      <c r="AF229" s="185">
        <f t="shared" si="86"/>
        <v>14653.584000000001</v>
      </c>
      <c r="AH229" s="81">
        <f t="shared" si="87"/>
        <v>10.173934448966204</v>
      </c>
      <c r="AI229" s="53"/>
      <c r="AJ229" s="32"/>
      <c r="AK229" s="80"/>
      <c r="AL229" s="207">
        <f t="shared" si="88"/>
        <v>27039</v>
      </c>
      <c r="AM229" s="185">
        <f t="shared" si="89"/>
        <v>14607.683999999999</v>
      </c>
      <c r="AO229" s="81">
        <f t="shared" si="90"/>
        <v>10.101764476120209</v>
      </c>
      <c r="AP229" s="53"/>
      <c r="AQ229" s="32"/>
      <c r="AR229" s="80"/>
      <c r="AS229" s="207">
        <f t="shared" si="91"/>
        <v>27046</v>
      </c>
      <c r="AT229" s="185">
        <f t="shared" si="92"/>
        <v>14554.225</v>
      </c>
      <c r="AV229" s="81">
        <f t="shared" si="93"/>
        <v>10.023978030870751</v>
      </c>
      <c r="AW229" s="53"/>
      <c r="AX229" s="32"/>
      <c r="AY229" s="80"/>
      <c r="AZ229" s="207">
        <f t="shared" si="94"/>
        <v>27052</v>
      </c>
      <c r="BA229" s="185">
        <f t="shared" si="95"/>
        <v>14508.481</v>
      </c>
      <c r="BC229" s="81">
        <f t="shared" si="96"/>
        <v>9.9396265991520014</v>
      </c>
      <c r="BD229" s="53"/>
      <c r="BE229" s="32"/>
      <c r="BF229" s="80"/>
      <c r="BG229" s="207">
        <f t="shared" si="97"/>
        <v>27059</v>
      </c>
      <c r="BH229" s="185">
        <f t="shared" si="98"/>
        <v>14455.204</v>
      </c>
      <c r="BJ229" s="81">
        <f t="shared" si="99"/>
        <v>9.8474990423272732</v>
      </c>
      <c r="BK229" s="53"/>
      <c r="BL229" s="32"/>
      <c r="BM229" s="80"/>
      <c r="BN229" s="207">
        <f t="shared" si="100"/>
        <v>27065</v>
      </c>
      <c r="BO229" s="185">
        <f t="shared" si="101"/>
        <v>14409.616</v>
      </c>
      <c r="BQ229" s="81">
        <f t="shared" si="102"/>
        <v>9.7460146937115635</v>
      </c>
      <c r="BR229" s="53"/>
      <c r="BS229" s="32"/>
      <c r="BT229" s="80"/>
      <c r="BU229" s="207">
        <f t="shared" si="103"/>
        <v>27068</v>
      </c>
      <c r="BV229" s="185">
        <f t="shared" si="104"/>
        <v>14386.849</v>
      </c>
      <c r="BX229" s="81">
        <f t="shared" si="105"/>
        <v>9.6330558334908751</v>
      </c>
      <c r="BY229" s="53"/>
      <c r="BZ229" s="32"/>
      <c r="CA229" s="80"/>
      <c r="CB229" s="207">
        <f t="shared" si="106"/>
        <v>27068</v>
      </c>
      <c r="CC229" s="185">
        <f t="shared" si="107"/>
        <v>14386.849</v>
      </c>
      <c r="CE229" s="81">
        <f t="shared" si="108"/>
        <v>9.5056929507321826</v>
      </c>
      <c r="CF229" s="53"/>
      <c r="CG229" s="32"/>
      <c r="CH229" s="80"/>
      <c r="CI229" s="207">
        <f t="shared" si="109"/>
        <v>27059</v>
      </c>
      <c r="CJ229" s="185">
        <f t="shared" si="110"/>
        <v>14455.204</v>
      </c>
      <c r="CL229" s="81">
        <f t="shared" si="111"/>
        <v>9.3597082036270063</v>
      </c>
      <c r="CM229" s="53"/>
      <c r="CN229" s="32"/>
      <c r="CO229" s="80"/>
      <c r="CP229" s="207">
        <f t="shared" si="112"/>
        <v>27028</v>
      </c>
      <c r="CQ229" s="185">
        <f t="shared" si="113"/>
        <v>14691.888999999999</v>
      </c>
      <c r="CS229" s="81">
        <f t="shared" si="114"/>
        <v>9.188708071849069</v>
      </c>
      <c r="CT229" s="53"/>
      <c r="CU229" s="32"/>
      <c r="CV229" s="80"/>
      <c r="CW229" s="207">
        <f t="shared" si="115"/>
        <v>26930</v>
      </c>
      <c r="CX229" s="185">
        <f t="shared" si="116"/>
        <v>15452.761</v>
      </c>
      <c r="CZ229" s="81">
        <f t="shared" si="117"/>
        <v>8.9823098990885786</v>
      </c>
      <c r="DA229" s="53"/>
      <c r="DB229" s="32"/>
      <c r="DC229" s="80"/>
      <c r="DD229" s="207">
        <f t="shared" si="118"/>
        <v>26207</v>
      </c>
      <c r="DE229" s="185">
        <f t="shared" si="119"/>
        <v>21659.716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27033</v>
      </c>
      <c r="C230" s="54"/>
      <c r="D230" s="22">
        <v>21</v>
      </c>
      <c r="E230" s="22"/>
      <c r="F230" s="55"/>
      <c r="G230" s="82"/>
      <c r="H230" s="34"/>
      <c r="I230" s="179">
        <f t="shared" si="75"/>
        <v>27033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27009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27009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26985</v>
      </c>
      <c r="C232" s="54"/>
      <c r="D232" s="22">
        <v>23</v>
      </c>
      <c r="E232" s="22"/>
      <c r="F232" s="200">
        <f>O213</f>
        <v>0</v>
      </c>
      <c r="G232" s="203">
        <f>O219</f>
        <v>5.8025772058514981E-2</v>
      </c>
      <c r="H232" s="222">
        <f>O220</f>
        <v>411762.50800000003</v>
      </c>
      <c r="I232" s="179">
        <f t="shared" si="75"/>
        <v>26985</v>
      </c>
      <c r="J232" s="187"/>
      <c r="K232" s="187"/>
      <c r="M232" s="200" t="s">
        <v>48</v>
      </c>
      <c r="N232" s="200">
        <f>MIN(B210:B229)</f>
        <v>22958</v>
      </c>
      <c r="O232" s="200"/>
      <c r="P232" s="200"/>
      <c r="Q232" s="200"/>
      <c r="R232" s="200"/>
      <c r="S232" s="200"/>
      <c r="T232" s="200" t="s">
        <v>48</v>
      </c>
      <c r="U232" s="200">
        <f>N232</f>
        <v>22958</v>
      </c>
      <c r="V232" s="200"/>
      <c r="W232" s="200"/>
      <c r="X232" s="200"/>
      <c r="Y232" s="200"/>
      <c r="Z232" s="200"/>
      <c r="AA232" s="200" t="s">
        <v>48</v>
      </c>
      <c r="AB232" s="200">
        <f>U232</f>
        <v>22958</v>
      </c>
      <c r="AH232" s="200" t="s">
        <v>48</v>
      </c>
      <c r="AI232" s="200">
        <f>AB232</f>
        <v>22958</v>
      </c>
      <c r="AO232" s="200" t="s">
        <v>48</v>
      </c>
      <c r="AP232" s="200">
        <f>AI232</f>
        <v>22958</v>
      </c>
      <c r="AV232" s="200" t="s">
        <v>48</v>
      </c>
      <c r="AW232" s="200">
        <f>AP232</f>
        <v>22958</v>
      </c>
      <c r="BC232" s="200" t="s">
        <v>48</v>
      </c>
      <c r="BD232" s="200">
        <f>AW232</f>
        <v>22958</v>
      </c>
      <c r="BJ232" s="200" t="s">
        <v>48</v>
      </c>
      <c r="BK232" s="200">
        <f>BD232</f>
        <v>22958</v>
      </c>
      <c r="BQ232" s="200" t="s">
        <v>48</v>
      </c>
      <c r="BR232" s="200">
        <f>BK232</f>
        <v>22958</v>
      </c>
      <c r="BX232" s="200" t="s">
        <v>48</v>
      </c>
      <c r="BY232" s="200">
        <f>BR232</f>
        <v>22958</v>
      </c>
      <c r="CE232" s="200" t="s">
        <v>48</v>
      </c>
      <c r="CF232" s="200">
        <f>BY232</f>
        <v>22958</v>
      </c>
      <c r="CL232" s="200" t="s">
        <v>48</v>
      </c>
      <c r="CM232" s="200">
        <f>CF232</f>
        <v>22958</v>
      </c>
      <c r="CS232" s="200" t="s">
        <v>48</v>
      </c>
      <c r="CT232" s="200">
        <f>CM232</f>
        <v>22958</v>
      </c>
      <c r="CZ232" s="200" t="s">
        <v>48</v>
      </c>
      <c r="DA232" s="200">
        <f>CT232</f>
        <v>22958</v>
      </c>
    </row>
    <row r="233" spans="1:109" ht="15" customHeight="1">
      <c r="A233" s="21">
        <f t="shared" si="120"/>
        <v>2017</v>
      </c>
      <c r="B233" s="176">
        <f t="shared" si="121"/>
        <v>26963</v>
      </c>
      <c r="C233" s="54"/>
      <c r="D233" s="22">
        <v>24</v>
      </c>
      <c r="E233" s="22"/>
      <c r="F233" s="200">
        <f>V213</f>
        <v>1000</v>
      </c>
      <c r="G233" s="203">
        <f>V219</f>
        <v>5.8055181559521565E-2</v>
      </c>
      <c r="H233" s="222">
        <f>V220</f>
        <v>412202.36099999998</v>
      </c>
      <c r="I233" s="179">
        <f t="shared" si="75"/>
        <v>26963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26942</v>
      </c>
      <c r="C234" s="54"/>
      <c r="D234" s="22">
        <v>25</v>
      </c>
      <c r="E234" s="22"/>
      <c r="F234" s="200">
        <f>AC213</f>
        <v>2825</v>
      </c>
      <c r="G234" s="203">
        <f>AC219</f>
        <v>5.8175174751013074E-2</v>
      </c>
      <c r="H234" s="222">
        <f>AC220</f>
        <v>413111.04800000013</v>
      </c>
      <c r="I234" s="179">
        <f t="shared" si="75"/>
        <v>26942</v>
      </c>
      <c r="J234" s="187"/>
      <c r="K234" s="187"/>
      <c r="M234" s="200" t="s">
        <v>50</v>
      </c>
      <c r="N234" s="200">
        <v>1825</v>
      </c>
      <c r="O234" s="200"/>
      <c r="P234" s="200"/>
      <c r="Q234" s="200"/>
      <c r="R234" s="200"/>
      <c r="S234" s="200"/>
      <c r="T234" s="200" t="s">
        <v>50</v>
      </c>
      <c r="U234" s="200">
        <f>N234</f>
        <v>1825</v>
      </c>
      <c r="V234" s="200"/>
      <c r="W234" s="200"/>
      <c r="X234" s="200"/>
      <c r="Y234" s="200"/>
      <c r="Z234" s="200"/>
      <c r="AA234" s="200" t="s">
        <v>50</v>
      </c>
      <c r="AB234" s="200">
        <f>U234</f>
        <v>1825</v>
      </c>
      <c r="AH234" s="200" t="s">
        <v>50</v>
      </c>
      <c r="AI234" s="200">
        <f>AB234</f>
        <v>1825</v>
      </c>
      <c r="AO234" s="200" t="s">
        <v>50</v>
      </c>
      <c r="AP234" s="200">
        <f>AI234</f>
        <v>1825</v>
      </c>
      <c r="AV234" s="200" t="s">
        <v>50</v>
      </c>
      <c r="AW234" s="200">
        <f>AP234</f>
        <v>1825</v>
      </c>
      <c r="BC234" s="200" t="s">
        <v>50</v>
      </c>
      <c r="BD234" s="200">
        <f>AW234</f>
        <v>1825</v>
      </c>
      <c r="BJ234" s="200" t="s">
        <v>50</v>
      </c>
      <c r="BK234" s="200">
        <f>BD234</f>
        <v>1825</v>
      </c>
      <c r="BQ234" s="200" t="s">
        <v>50</v>
      </c>
      <c r="BR234" s="200">
        <f>BK234</f>
        <v>1825</v>
      </c>
      <c r="BX234" s="200" t="s">
        <v>50</v>
      </c>
      <c r="BY234" s="200">
        <f>BR234</f>
        <v>1825</v>
      </c>
      <c r="CE234" s="200" t="s">
        <v>50</v>
      </c>
      <c r="CF234" s="200">
        <f>BY234</f>
        <v>1825</v>
      </c>
      <c r="CL234" s="200" t="s">
        <v>50</v>
      </c>
      <c r="CM234" s="200">
        <f>CF234</f>
        <v>1825</v>
      </c>
      <c r="CS234" s="200" t="s">
        <v>50</v>
      </c>
      <c r="CT234" s="200">
        <f>CM234</f>
        <v>1825</v>
      </c>
      <c r="CZ234" s="200" t="s">
        <v>50</v>
      </c>
      <c r="DA234" s="200">
        <f>CT234</f>
        <v>1825</v>
      </c>
    </row>
    <row r="235" spans="1:109" ht="15" customHeight="1">
      <c r="A235" s="21">
        <f t="shared" si="120"/>
        <v>2019</v>
      </c>
      <c r="B235" s="176">
        <f t="shared" si="121"/>
        <v>26921</v>
      </c>
      <c r="C235" s="54"/>
      <c r="D235" s="22">
        <v>26</v>
      </c>
      <c r="E235" s="22"/>
      <c r="F235" s="200">
        <f>AJ213</f>
        <v>4650</v>
      </c>
      <c r="G235" s="203">
        <f>AJ219</f>
        <v>5.8261585679266842E-2</v>
      </c>
      <c r="H235" s="222">
        <f>AJ220</f>
        <v>414236.054</v>
      </c>
      <c r="I235" s="179">
        <f t="shared" si="75"/>
        <v>26921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26902</v>
      </c>
      <c r="C236" s="54"/>
      <c r="D236" s="22">
        <v>27</v>
      </c>
      <c r="E236" s="22"/>
      <c r="F236" s="200">
        <f>AQ213</f>
        <v>6475</v>
      </c>
      <c r="G236" s="203">
        <f>AQ219</f>
        <v>5.838528394563381E-2</v>
      </c>
      <c r="H236" s="222">
        <f>AQ220</f>
        <v>415622.91100000002</v>
      </c>
      <c r="I236" s="179">
        <f t="shared" si="75"/>
        <v>26902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26883</v>
      </c>
      <c r="C237" s="54"/>
      <c r="D237" s="22">
        <v>28</v>
      </c>
      <c r="E237" s="22"/>
      <c r="F237" s="200">
        <f>AX213</f>
        <v>8300</v>
      </c>
      <c r="G237" s="203">
        <f>AX219</f>
        <v>5.8352373696771223E-2</v>
      </c>
      <c r="H237" s="222">
        <f>AX220</f>
        <v>417403.41100000008</v>
      </c>
      <c r="I237" s="179">
        <f t="shared" si="75"/>
        <v>26883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26865</v>
      </c>
      <c r="C238" s="54"/>
      <c r="D238" s="22">
        <v>29</v>
      </c>
      <c r="E238" s="22"/>
      <c r="F238" s="200">
        <f>BE213</f>
        <v>10125</v>
      </c>
      <c r="G238" s="203">
        <f>BE219</f>
        <v>5.8461092342646515E-2</v>
      </c>
      <c r="H238" s="222">
        <f>BE220</f>
        <v>419660.0469999999</v>
      </c>
      <c r="I238" s="179">
        <f t="shared" si="75"/>
        <v>26865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26847</v>
      </c>
      <c r="C239" s="54"/>
      <c r="D239" s="22">
        <v>30</v>
      </c>
      <c r="E239" s="22"/>
      <c r="F239" s="200">
        <f>BL213</f>
        <v>11950</v>
      </c>
      <c r="G239" s="203">
        <f>BL219</f>
        <v>5.8304511156992436E-2</v>
      </c>
      <c r="H239" s="222">
        <f>BL220</f>
        <v>422686.26199999993</v>
      </c>
      <c r="I239" s="179">
        <f t="shared" si="75"/>
        <v>26847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26830</v>
      </c>
      <c r="C240" s="54"/>
      <c r="D240" s="22">
        <v>31</v>
      </c>
      <c r="E240" s="22"/>
      <c r="F240" s="200">
        <f>BS213</f>
        <v>13775</v>
      </c>
      <c r="G240" s="203">
        <f>BS219</f>
        <v>5.776702929843168E-2</v>
      </c>
      <c r="H240" s="222">
        <f>BS220</f>
        <v>426828.17600000004</v>
      </c>
      <c r="I240" s="179">
        <f t="shared" si="75"/>
        <v>26830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26814</v>
      </c>
      <c r="C241" s="54"/>
      <c r="D241" s="22">
        <v>32</v>
      </c>
      <c r="E241" s="22"/>
      <c r="F241" s="200">
        <f>BZ213</f>
        <v>15600</v>
      </c>
      <c r="G241" s="203">
        <f>BZ219</f>
        <v>5.7057459413894875E-2</v>
      </c>
      <c r="H241" s="222">
        <f>BZ220</f>
        <v>432670.06400000001</v>
      </c>
      <c r="I241" s="179">
        <f t="shared" si="75"/>
        <v>26814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26798</v>
      </c>
      <c r="C242" s="54"/>
      <c r="D242" s="22">
        <v>33</v>
      </c>
      <c r="E242" s="22"/>
      <c r="F242" s="200">
        <f>CG213</f>
        <v>17425</v>
      </c>
      <c r="G242" s="203">
        <f>CG219</f>
        <v>5.5170591319451116E-2</v>
      </c>
      <c r="H242" s="222">
        <f>CG220</f>
        <v>441441.91400000005</v>
      </c>
      <c r="I242" s="179">
        <f t="shared" si="75"/>
        <v>26798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26782</v>
      </c>
      <c r="C243" s="54"/>
      <c r="D243" s="22">
        <v>34</v>
      </c>
      <c r="E243" s="22"/>
      <c r="F243" s="200">
        <f>CN213</f>
        <v>19250</v>
      </c>
      <c r="G243" s="203">
        <f>CN219</f>
        <v>5.2802634822517479E-2</v>
      </c>
      <c r="H243" s="222">
        <f>CN220</f>
        <v>455677.73000000004</v>
      </c>
      <c r="I243" s="179">
        <f t="shared" si="75"/>
        <v>26782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26767</v>
      </c>
      <c r="C244" s="54"/>
      <c r="D244" s="22">
        <v>35</v>
      </c>
      <c r="E244" s="22"/>
      <c r="F244" s="200">
        <f>CU213</f>
        <v>21075</v>
      </c>
      <c r="G244" s="203">
        <f>CU219</f>
        <v>4.318026184179409E-2</v>
      </c>
      <c r="H244" s="222">
        <f>CU220</f>
        <v>482451.33100000001</v>
      </c>
      <c r="I244" s="179">
        <f t="shared" si="75"/>
        <v>26767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26753</v>
      </c>
      <c r="C245" s="54"/>
      <c r="D245" s="22">
        <v>36</v>
      </c>
      <c r="E245" s="22"/>
      <c r="F245" s="200">
        <f>DB213</f>
        <v>22900</v>
      </c>
      <c r="G245" s="203">
        <f>DB219</f>
        <v>1.4126667525174389E-2</v>
      </c>
      <c r="H245" s="222">
        <f>DB220</f>
        <v>581145.56200000003</v>
      </c>
      <c r="I245" s="179">
        <f t="shared" si="75"/>
        <v>26753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26738</v>
      </c>
      <c r="C246" s="54"/>
      <c r="D246" s="22">
        <v>37</v>
      </c>
      <c r="E246" s="22"/>
      <c r="F246" s="55"/>
      <c r="G246" s="82"/>
      <c r="H246" s="34"/>
      <c r="I246" s="179">
        <f t="shared" si="75"/>
        <v>26738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26725</v>
      </c>
      <c r="C247" s="54"/>
      <c r="D247" s="22">
        <v>38</v>
      </c>
      <c r="E247" s="22"/>
      <c r="F247" s="55"/>
      <c r="G247" s="82"/>
      <c r="H247" s="34"/>
      <c r="I247" s="179">
        <f t="shared" si="75"/>
        <v>26725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26711</v>
      </c>
      <c r="C248" s="54"/>
      <c r="D248" s="22">
        <v>39</v>
      </c>
      <c r="E248" s="22"/>
      <c r="F248" s="55"/>
      <c r="G248" s="82"/>
      <c r="H248" s="34"/>
      <c r="I248" s="179">
        <f t="shared" si="75"/>
        <v>26711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26698</v>
      </c>
      <c r="C249" s="54"/>
      <c r="D249" s="22">
        <v>40</v>
      </c>
      <c r="E249" s="22"/>
      <c r="F249" s="55"/>
      <c r="G249" s="82"/>
      <c r="H249" s="34"/>
      <c r="I249" s="179">
        <f t="shared" si="75"/>
        <v>26698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26686</v>
      </c>
      <c r="C250" s="195"/>
      <c r="D250" s="35">
        <v>41</v>
      </c>
      <c r="E250" s="35"/>
      <c r="F250" s="56"/>
      <c r="G250" s="84"/>
      <c r="H250" s="37"/>
      <c r="I250" s="189">
        <f t="shared" si="75"/>
        <v>26686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26673</v>
      </c>
      <c r="C251" s="195"/>
      <c r="D251" s="35">
        <v>42</v>
      </c>
      <c r="E251" s="35"/>
      <c r="F251" s="56"/>
      <c r="G251" s="84"/>
      <c r="H251" s="37"/>
      <c r="I251" s="189">
        <f t="shared" si="75"/>
        <v>26673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6.3075447799873854E-3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3.1207658378313768E-2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1.4857312462400681E-2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7.1426857446548163E-3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6.4112321616582018E-3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6.3815502892125894E-3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6.095842218492192E-3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6.1998475006489213E-3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6.2208348344313614E-3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6.3055131914574614E-3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38411</v>
      </c>
      <c r="C255" s="209">
        <f t="shared" ref="C255:C274" si="124">LN(F$257/B255-1)</f>
        <v>-0.57615995119133789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27485</v>
      </c>
      <c r="J255" s="180">
        <f t="shared" ref="J255:J274" si="126">ABS(B255-I255)/B255*100</f>
        <v>28.444976699382991</v>
      </c>
      <c r="K255" s="179">
        <f t="shared" ref="K255:K274" si="127">(B255-I255)^2/1000</f>
        <v>119377.476</v>
      </c>
      <c r="M255" s="210">
        <f t="shared" ref="M255:M274" si="128">LN(O$257/$B255-1)</f>
        <v>-3.2664886344366311</v>
      </c>
      <c r="N255" s="40" t="s">
        <v>53</v>
      </c>
      <c r="O255" s="23"/>
      <c r="P255" s="187">
        <f t="shared" ref="P255:P274" si="129">ROUND(O$257/(1+EXP(O$262+O$261*$D255)),$G$1)</f>
        <v>36748</v>
      </c>
      <c r="Q255" s="179">
        <f t="shared" ref="Q255:Q274" si="130">($B255-P255)^2/1000</f>
        <v>2765.569</v>
      </c>
      <c r="S255" s="210">
        <f t="shared" ref="S255:S274" si="131">LN(U$257/$B255-1)</f>
        <v>-3.1852389893510797</v>
      </c>
      <c r="T255" s="40" t="s">
        <v>53</v>
      </c>
      <c r="U255" s="23"/>
      <c r="V255" s="187">
        <f t="shared" ref="V255:V274" si="132">ROUND(U$257/(1+EXP(U$262+U$261*$D255)),$G$1)</f>
        <v>33378</v>
      </c>
      <c r="W255" s="179">
        <f t="shared" ref="W255:W274" si="133">($B255-V255)^2/1000</f>
        <v>25331.089</v>
      </c>
      <c r="Y255" s="210">
        <f t="shared" ref="Y255:Y274" si="134">LN(AA$257/$B255-1)</f>
        <v>-2.1579147510537613</v>
      </c>
      <c r="Z255" s="40" t="s">
        <v>53</v>
      </c>
      <c r="AA255" s="23"/>
      <c r="AB255" s="187">
        <f t="shared" ref="AB255:AB274" si="135">ROUND(AA$257/(1+EXP(AA$262+AA$261*$D255)),$G$1)</f>
        <v>29616</v>
      </c>
      <c r="AC255" s="179">
        <f t="shared" ref="AC255:AC274" si="136">($B255-AB255)^2/1000</f>
        <v>77352.024999999994</v>
      </c>
      <c r="AE255" s="210">
        <f t="shared" ref="AE255:AE274" si="137">LN(AG$257/$B255-1)</f>
        <v>-1.661977514505584</v>
      </c>
      <c r="AF255" s="40" t="s">
        <v>53</v>
      </c>
      <c r="AG255" s="23"/>
      <c r="AH255" s="187">
        <f t="shared" ref="AH255:AH274" si="138">ROUND(AG$257/(1+EXP(AG$262+AG$261*$D255)),$G$1)</f>
        <v>28732</v>
      </c>
      <c r="AI255" s="179">
        <f t="shared" ref="AI255:AI274" si="139">($B255-AH255)^2/1000</f>
        <v>93683.040999999997</v>
      </c>
      <c r="AK255" s="210">
        <f t="shared" ref="AK255:AK274" si="140">LN(AM$257/$B255-1)</f>
        <v>-1.3319545029352171</v>
      </c>
      <c r="AL255" s="40" t="s">
        <v>53</v>
      </c>
      <c r="AM255" s="23"/>
      <c r="AN255" s="187">
        <f t="shared" ref="AN255:AN274" si="141">ROUND(AM$257/(1+EXP(AM$262+AM$261*$D255)),$G$1)</f>
        <v>28263</v>
      </c>
      <c r="AO255" s="179">
        <f t="shared" ref="AO255:AO274" si="142">($B255-AN255)^2/1000</f>
        <v>102981.90399999999</v>
      </c>
      <c r="AQ255" s="210">
        <f t="shared" ref="AQ255:AQ274" si="143">LN(AS$257/$B255-1)</f>
        <v>-1.0842410314805131</v>
      </c>
      <c r="AR255" s="40" t="s">
        <v>53</v>
      </c>
      <c r="AS255" s="23"/>
      <c r="AT255" s="187">
        <f t="shared" ref="AT255:AT274" si="144">ROUND(AS$257/(1+EXP(AS$262+AS$261*$D255)),$G$1)</f>
        <v>27965</v>
      </c>
      <c r="AU255" s="179">
        <f t="shared" ref="AU255:AU274" si="145">($B255-AT255)^2/1000</f>
        <v>109118.916</v>
      </c>
      <c r="AW255" s="210">
        <f t="shared" ref="AW255:AW274" si="146">LN(AY$257/$B255-1)</f>
        <v>-0.88586862382537679</v>
      </c>
      <c r="AX255" s="40" t="s">
        <v>53</v>
      </c>
      <c r="AY255" s="23"/>
      <c r="AZ255" s="187">
        <f t="shared" ref="AZ255:AZ274" si="147">ROUND(AY$257/(1+EXP(AY$262+AY$261*$D255)),$G$1)</f>
        <v>27758</v>
      </c>
      <c r="BA255" s="179">
        <f t="shared" ref="BA255:BA274" si="148">($B255-AZ255)^2/1000</f>
        <v>113486.409</v>
      </c>
      <c r="BC255" s="210">
        <f t="shared" ref="BC255:BC274" si="149">LN(BE$257/$B255-1)</f>
        <v>-0.72040876141749455</v>
      </c>
      <c r="BD255" s="40" t="s">
        <v>53</v>
      </c>
      <c r="BE255" s="23"/>
      <c r="BF255" s="187">
        <f t="shared" ref="BF255:BF274" si="150">ROUND(BE$257/(1+EXP(BE$262+BE$261*$D255)),$G$1)</f>
        <v>27605</v>
      </c>
      <c r="BG255" s="179">
        <f t="shared" ref="BG255:BG274" si="151">($B255-BF255)^2/1000</f>
        <v>116769.636</v>
      </c>
      <c r="BI255" s="210">
        <f t="shared" ref="BI255:BI274" si="152">LN(BK$257/$B255-1)</f>
        <v>-0.57847863151044165</v>
      </c>
      <c r="BJ255" s="40" t="s">
        <v>53</v>
      </c>
      <c r="BK255" s="23"/>
      <c r="BL255" s="187">
        <f t="shared" ref="BL255:BL274" si="153">ROUND(BK$257/(1+EXP(BK$262+BK$261*$D255)),$G$1)</f>
        <v>27487</v>
      </c>
      <c r="BM255" s="179">
        <f t="shared" ref="BM255:BM274" si="154">($B255-BL255)^2/1000</f>
        <v>119333.776</v>
      </c>
    </row>
    <row r="256" spans="1:65" ht="15" customHeight="1">
      <c r="A256" s="21">
        <f t="shared" si="123"/>
        <v>1995</v>
      </c>
      <c r="B256" s="176">
        <f t="shared" si="123"/>
        <v>39875</v>
      </c>
      <c r="C256" s="209">
        <f t="shared" si="124"/>
        <v>-0.68378673780038146</v>
      </c>
      <c r="D256" s="22">
        <v>2</v>
      </c>
      <c r="E256" s="40" t="s">
        <v>54</v>
      </c>
      <c r="G256" s="27"/>
      <c r="H256" s="26"/>
      <c r="I256" s="179">
        <f t="shared" si="125"/>
        <v>27546</v>
      </c>
      <c r="J256" s="180">
        <f t="shared" si="126"/>
        <v>30.919122257053296</v>
      </c>
      <c r="K256" s="179">
        <f t="shared" si="127"/>
        <v>152004.24100000001</v>
      </c>
      <c r="M256" s="210">
        <f t="shared" si="128"/>
        <v>-10.593504840082925</v>
      </c>
      <c r="N256" s="40" t="s">
        <v>54</v>
      </c>
      <c r="P256" s="187">
        <f t="shared" si="129"/>
        <v>36396</v>
      </c>
      <c r="Q256" s="179">
        <f t="shared" si="130"/>
        <v>12103.441000000001</v>
      </c>
      <c r="S256" s="210">
        <f t="shared" si="131"/>
        <v>-5.7651911027848746</v>
      </c>
      <c r="T256" s="40" t="s">
        <v>54</v>
      </c>
      <c r="V256" s="187">
        <f t="shared" si="132"/>
        <v>33075</v>
      </c>
      <c r="W256" s="179">
        <f t="shared" si="133"/>
        <v>46240</v>
      </c>
      <c r="Y256" s="210">
        <f t="shared" si="134"/>
        <v>-2.5955055221074161</v>
      </c>
      <c r="Z256" s="40" t="s">
        <v>54</v>
      </c>
      <c r="AB256" s="187">
        <f t="shared" si="135"/>
        <v>29526</v>
      </c>
      <c r="AC256" s="179">
        <f t="shared" si="136"/>
        <v>107101.80100000001</v>
      </c>
      <c r="AE256" s="210">
        <f t="shared" si="137"/>
        <v>-1.9235905616532443</v>
      </c>
      <c r="AF256" s="40" t="s">
        <v>54</v>
      </c>
      <c r="AH256" s="187">
        <f t="shared" si="138"/>
        <v>28704</v>
      </c>
      <c r="AI256" s="179">
        <f t="shared" si="139"/>
        <v>124791.24099999999</v>
      </c>
      <c r="AK256" s="210">
        <f t="shared" si="140"/>
        <v>-1.5253042352720854</v>
      </c>
      <c r="AL256" s="40" t="s">
        <v>54</v>
      </c>
      <c r="AN256" s="187">
        <f t="shared" si="141"/>
        <v>28268</v>
      </c>
      <c r="AO256" s="179">
        <f t="shared" si="142"/>
        <v>134722.44899999999</v>
      </c>
      <c r="AQ256" s="210">
        <f t="shared" si="143"/>
        <v>-1.2412309722222967</v>
      </c>
      <c r="AR256" s="40" t="s">
        <v>54</v>
      </c>
      <c r="AT256" s="187">
        <f t="shared" si="144"/>
        <v>27992</v>
      </c>
      <c r="AU256" s="179">
        <f t="shared" si="145"/>
        <v>141205.68900000001</v>
      </c>
      <c r="AW256" s="210">
        <f t="shared" si="146"/>
        <v>-1.0202589744215946</v>
      </c>
      <c r="AX256" s="40" t="s">
        <v>54</v>
      </c>
      <c r="AZ256" s="187">
        <f t="shared" si="147"/>
        <v>27800</v>
      </c>
      <c r="BA256" s="179">
        <f t="shared" si="148"/>
        <v>145805.625</v>
      </c>
      <c r="BC256" s="210">
        <f t="shared" si="149"/>
        <v>-0.83938774420528628</v>
      </c>
      <c r="BD256" s="40" t="s">
        <v>54</v>
      </c>
      <c r="BF256" s="187">
        <f t="shared" si="150"/>
        <v>27657</v>
      </c>
      <c r="BG256" s="179">
        <f t="shared" si="151"/>
        <v>149279.524</v>
      </c>
      <c r="BI256" s="210">
        <f t="shared" si="152"/>
        <v>-0.68627430127218347</v>
      </c>
      <c r="BJ256" s="40" t="s">
        <v>54</v>
      </c>
      <c r="BL256" s="187">
        <f t="shared" si="153"/>
        <v>27547</v>
      </c>
      <c r="BM256" s="179">
        <f t="shared" si="154"/>
        <v>151979.584</v>
      </c>
    </row>
    <row r="257" spans="1:65" ht="15" customHeight="1">
      <c r="A257" s="21">
        <f t="shared" si="123"/>
        <v>1996</v>
      </c>
      <c r="B257" s="176">
        <f t="shared" si="123"/>
        <v>23690</v>
      </c>
      <c r="C257" s="209">
        <f t="shared" si="124"/>
        <v>0.42704016725555044</v>
      </c>
      <c r="D257" s="22">
        <v>3</v>
      </c>
      <c r="E257" s="73" t="s">
        <v>55</v>
      </c>
      <c r="F257" s="243">
        <v>60000</v>
      </c>
      <c r="G257" s="27"/>
      <c r="I257" s="179">
        <f t="shared" si="125"/>
        <v>27606</v>
      </c>
      <c r="J257" s="180">
        <f t="shared" si="126"/>
        <v>16.530181511186154</v>
      </c>
      <c r="K257" s="179">
        <f t="shared" si="127"/>
        <v>15335.056</v>
      </c>
      <c r="M257" s="210">
        <f t="shared" si="128"/>
        <v>-0.38090634709718385</v>
      </c>
      <c r="N257" s="73" t="s">
        <v>55</v>
      </c>
      <c r="O257" s="211">
        <f>ROUNDDOWN(O258,0)+1</f>
        <v>39876</v>
      </c>
      <c r="P257" s="187">
        <f t="shared" si="129"/>
        <v>36009</v>
      </c>
      <c r="Q257" s="179">
        <f t="shared" si="130"/>
        <v>151757.761</v>
      </c>
      <c r="S257" s="210">
        <f t="shared" si="131"/>
        <v>-0.37327460153777142</v>
      </c>
      <c r="T257" s="73" t="s">
        <v>55</v>
      </c>
      <c r="U257" s="211">
        <f>ROUNDDOWN(U258,-T277)+10^T277</f>
        <v>40000</v>
      </c>
      <c r="V257" s="187">
        <f t="shared" si="132"/>
        <v>32761</v>
      </c>
      <c r="W257" s="179">
        <f t="shared" si="133"/>
        <v>82283.040999999997</v>
      </c>
      <c r="Y257" s="210">
        <f t="shared" si="134"/>
        <v>-0.21222824562797962</v>
      </c>
      <c r="Z257" s="73" t="s">
        <v>55</v>
      </c>
      <c r="AA257" s="211">
        <f>U257+Z278</f>
        <v>42850</v>
      </c>
      <c r="AB257" s="187">
        <f t="shared" si="135"/>
        <v>29435</v>
      </c>
      <c r="AC257" s="179">
        <f t="shared" si="136"/>
        <v>33005.025000000001</v>
      </c>
      <c r="AE257" s="210">
        <f t="shared" si="137"/>
        <v>-7.3556122632323903E-2</v>
      </c>
      <c r="AF257" s="73" t="s">
        <v>55</v>
      </c>
      <c r="AG257" s="211">
        <f>AA257+AF278</f>
        <v>45700</v>
      </c>
      <c r="AH257" s="187">
        <f t="shared" si="138"/>
        <v>28676</v>
      </c>
      <c r="AI257" s="179">
        <f t="shared" si="139"/>
        <v>24860.196</v>
      </c>
      <c r="AK257" s="210">
        <f t="shared" si="140"/>
        <v>4.8207067911870974E-2</v>
      </c>
      <c r="AL257" s="73" t="s">
        <v>55</v>
      </c>
      <c r="AM257" s="211">
        <f>AG257+AL278</f>
        <v>48550</v>
      </c>
      <c r="AN257" s="187">
        <f t="shared" si="141"/>
        <v>28274</v>
      </c>
      <c r="AO257" s="179">
        <f t="shared" si="142"/>
        <v>21013.056</v>
      </c>
      <c r="AQ257" s="210">
        <f t="shared" si="143"/>
        <v>0.15674034070419307</v>
      </c>
      <c r="AR257" s="73" t="s">
        <v>55</v>
      </c>
      <c r="AS257" s="211">
        <f>AM257+AR278</f>
        <v>51400</v>
      </c>
      <c r="AT257" s="187">
        <f t="shared" si="144"/>
        <v>28019</v>
      </c>
      <c r="AU257" s="179">
        <f t="shared" si="145"/>
        <v>18740.241000000002</v>
      </c>
      <c r="AW257" s="210">
        <f t="shared" si="146"/>
        <v>0.2546389461276255</v>
      </c>
      <c r="AX257" s="73" t="s">
        <v>55</v>
      </c>
      <c r="AY257" s="211">
        <f>AS257+AX278</f>
        <v>54250</v>
      </c>
      <c r="AZ257" s="187">
        <f t="shared" si="147"/>
        <v>27841</v>
      </c>
      <c r="BA257" s="179">
        <f t="shared" si="148"/>
        <v>17230.800999999999</v>
      </c>
      <c r="BC257" s="210">
        <f t="shared" si="149"/>
        <v>0.34380223819797101</v>
      </c>
      <c r="BD257" s="73" t="s">
        <v>55</v>
      </c>
      <c r="BE257" s="211">
        <f>AY257+BD278</f>
        <v>57100</v>
      </c>
      <c r="BF257" s="187">
        <f t="shared" si="150"/>
        <v>27709</v>
      </c>
      <c r="BG257" s="179">
        <f t="shared" si="151"/>
        <v>16152.361000000001</v>
      </c>
      <c r="BI257" s="210">
        <f t="shared" si="152"/>
        <v>0.42566218715601095</v>
      </c>
      <c r="BJ257" s="73" t="s">
        <v>55</v>
      </c>
      <c r="BK257" s="211">
        <f>BE257+BJ278</f>
        <v>59950</v>
      </c>
      <c r="BL257" s="187">
        <f t="shared" si="153"/>
        <v>27607</v>
      </c>
      <c r="BM257" s="179">
        <f t="shared" si="154"/>
        <v>15342.888999999999</v>
      </c>
    </row>
    <row r="258" spans="1:65" ht="15" customHeight="1">
      <c r="A258" s="21">
        <f t="shared" si="123"/>
        <v>1997</v>
      </c>
      <c r="B258" s="176">
        <f t="shared" si="123"/>
        <v>23233</v>
      </c>
      <c r="C258" s="209">
        <f t="shared" si="124"/>
        <v>0.45902702194023542</v>
      </c>
      <c r="D258" s="22">
        <v>4</v>
      </c>
      <c r="E258" s="88" t="s">
        <v>56</v>
      </c>
      <c r="F258" s="200">
        <f>MAX(B255:B274)</f>
        <v>39875</v>
      </c>
      <c r="G258" s="27"/>
      <c r="H258" s="26"/>
      <c r="I258" s="179">
        <f t="shared" si="125"/>
        <v>27666</v>
      </c>
      <c r="J258" s="180">
        <f t="shared" si="126"/>
        <v>19.080618086342703</v>
      </c>
      <c r="K258" s="179">
        <f t="shared" si="127"/>
        <v>19651.489000000001</v>
      </c>
      <c r="M258" s="210">
        <f t="shared" si="128"/>
        <v>-0.33358397418856151</v>
      </c>
      <c r="N258" s="88" t="s">
        <v>56</v>
      </c>
      <c r="O258" s="200">
        <f>MAX($B255:$B274)</f>
        <v>39875</v>
      </c>
      <c r="P258" s="187">
        <f t="shared" si="129"/>
        <v>35584</v>
      </c>
      <c r="Q258" s="179">
        <f t="shared" si="130"/>
        <v>152547.201</v>
      </c>
      <c r="S258" s="210">
        <f t="shared" si="131"/>
        <v>-0.32616101283748006</v>
      </c>
      <c r="T258" s="88" t="s">
        <v>56</v>
      </c>
      <c r="U258" s="200">
        <f>MAX($B255:$B274)</f>
        <v>39875</v>
      </c>
      <c r="V258" s="187">
        <f t="shared" si="132"/>
        <v>32436</v>
      </c>
      <c r="W258" s="179">
        <f t="shared" si="133"/>
        <v>84695.209000000003</v>
      </c>
      <c r="Y258" s="210">
        <f t="shared" si="134"/>
        <v>-0.16917714454590219</v>
      </c>
      <c r="Z258" s="88" t="s">
        <v>56</v>
      </c>
      <c r="AA258" s="200">
        <f>MAX($B255:$B274)</f>
        <v>39875</v>
      </c>
      <c r="AB258" s="187">
        <f t="shared" si="135"/>
        <v>29344</v>
      </c>
      <c r="AC258" s="179">
        <f t="shared" si="136"/>
        <v>37344.321000000004</v>
      </c>
      <c r="AE258" s="210">
        <f t="shared" si="137"/>
        <v>-3.3526115857811199E-2</v>
      </c>
      <c r="AF258" s="88" t="s">
        <v>56</v>
      </c>
      <c r="AG258" s="200">
        <f>MAX($B255:$B274)</f>
        <v>39875</v>
      </c>
      <c r="AH258" s="187">
        <f t="shared" si="138"/>
        <v>28648</v>
      </c>
      <c r="AI258" s="179">
        <f t="shared" si="139"/>
        <v>29322.224999999999</v>
      </c>
      <c r="AK258" s="210">
        <f t="shared" si="140"/>
        <v>8.5902425050788128E-2</v>
      </c>
      <c r="AL258" s="88" t="s">
        <v>56</v>
      </c>
      <c r="AM258" s="200">
        <f>MAX($B255:$B274)</f>
        <v>39875</v>
      </c>
      <c r="AN258" s="187">
        <f t="shared" si="141"/>
        <v>28279</v>
      </c>
      <c r="AO258" s="179">
        <f t="shared" si="142"/>
        <v>25462.116000000002</v>
      </c>
      <c r="AQ258" s="210">
        <f t="shared" si="143"/>
        <v>0.19257739815136912</v>
      </c>
      <c r="AR258" s="88" t="s">
        <v>56</v>
      </c>
      <c r="AS258" s="200">
        <f>MAX($B255:$B274)</f>
        <v>39875</v>
      </c>
      <c r="AT258" s="187">
        <f t="shared" si="144"/>
        <v>28045</v>
      </c>
      <c r="AU258" s="179">
        <f t="shared" si="145"/>
        <v>23155.344000000001</v>
      </c>
      <c r="AW258" s="210">
        <f t="shared" si="146"/>
        <v>0.28896175947951486</v>
      </c>
      <c r="AX258" s="88" t="s">
        <v>56</v>
      </c>
      <c r="AY258" s="200">
        <f>MAX($B255:$B274)</f>
        <v>39875</v>
      </c>
      <c r="AZ258" s="187">
        <f t="shared" si="147"/>
        <v>27882</v>
      </c>
      <c r="BA258" s="179">
        <f t="shared" si="148"/>
        <v>21613.201000000001</v>
      </c>
      <c r="BC258" s="210">
        <f t="shared" si="149"/>
        <v>0.37686740715436873</v>
      </c>
      <c r="BD258" s="88" t="s">
        <v>56</v>
      </c>
      <c r="BE258" s="200">
        <f>MAX($B255:$B274)</f>
        <v>39875</v>
      </c>
      <c r="BF258" s="187">
        <f t="shared" si="150"/>
        <v>27761</v>
      </c>
      <c r="BG258" s="179">
        <f t="shared" si="151"/>
        <v>20502.784</v>
      </c>
      <c r="BI258" s="210">
        <f t="shared" si="152"/>
        <v>0.45766618127516029</v>
      </c>
      <c r="BJ258" s="88" t="s">
        <v>56</v>
      </c>
      <c r="BK258" s="200">
        <f>MAX($B255:$B274)</f>
        <v>39875</v>
      </c>
      <c r="BL258" s="187">
        <f t="shared" si="153"/>
        <v>27667</v>
      </c>
      <c r="BM258" s="179">
        <f t="shared" si="154"/>
        <v>19660.356</v>
      </c>
    </row>
    <row r="259" spans="1:65" ht="15" customHeight="1">
      <c r="A259" s="21">
        <f t="shared" si="123"/>
        <v>1998</v>
      </c>
      <c r="B259" s="176">
        <f t="shared" si="123"/>
        <v>23385</v>
      </c>
      <c r="C259" s="209">
        <f t="shared" si="124"/>
        <v>0.44836320133518365</v>
      </c>
      <c r="D259" s="22">
        <v>5</v>
      </c>
      <c r="E259" s="88" t="s">
        <v>57</v>
      </c>
      <c r="F259" s="200">
        <f>AVERAGE(B270:B274)</f>
        <v>30225.599999999999</v>
      </c>
      <c r="G259" s="27"/>
      <c r="H259" s="26"/>
      <c r="I259" s="179">
        <f t="shared" si="125"/>
        <v>27726</v>
      </c>
      <c r="J259" s="180">
        <f t="shared" si="126"/>
        <v>18.56318152661963</v>
      </c>
      <c r="K259" s="179">
        <f t="shared" si="127"/>
        <v>18844.280999999999</v>
      </c>
      <c r="M259" s="210">
        <f t="shared" si="128"/>
        <v>-0.34928001363121636</v>
      </c>
      <c r="N259" s="88" t="s">
        <v>57</v>
      </c>
      <c r="O259" s="200">
        <f>AVERAGE($B270:$B274)</f>
        <v>30225.599999999999</v>
      </c>
      <c r="P259" s="187">
        <f t="shared" si="129"/>
        <v>35119</v>
      </c>
      <c r="Q259" s="179">
        <f t="shared" si="130"/>
        <v>137686.75599999999</v>
      </c>
      <c r="S259" s="210">
        <f t="shared" si="131"/>
        <v>-0.34178888937129182</v>
      </c>
      <c r="T259" s="88" t="s">
        <v>57</v>
      </c>
      <c r="U259" s="200">
        <f>AVERAGE($B270:$B274)</f>
        <v>30225.599999999999</v>
      </c>
      <c r="V259" s="187">
        <f t="shared" si="132"/>
        <v>32100</v>
      </c>
      <c r="W259" s="179">
        <f t="shared" si="133"/>
        <v>75951.225000000006</v>
      </c>
      <c r="Y259" s="210">
        <f t="shared" si="134"/>
        <v>-0.18347681011543041</v>
      </c>
      <c r="Z259" s="88" t="s">
        <v>57</v>
      </c>
      <c r="AA259" s="200">
        <f>AVERAGE($B270:$B274)</f>
        <v>30225.599999999999</v>
      </c>
      <c r="AB259" s="187">
        <f t="shared" si="135"/>
        <v>29253</v>
      </c>
      <c r="AC259" s="179">
        <f t="shared" si="136"/>
        <v>34433.423999999999</v>
      </c>
      <c r="AE259" s="210">
        <f t="shared" si="137"/>
        <v>-4.6835693096616261E-2</v>
      </c>
      <c r="AF259" s="88" t="s">
        <v>57</v>
      </c>
      <c r="AG259" s="200">
        <f>AVERAGE($B270:$B274)</f>
        <v>30225.599999999999</v>
      </c>
      <c r="AH259" s="187">
        <f t="shared" si="138"/>
        <v>28620</v>
      </c>
      <c r="AI259" s="179">
        <f t="shared" si="139"/>
        <v>27405.224999999999</v>
      </c>
      <c r="AK259" s="210">
        <f t="shared" si="140"/>
        <v>7.3359349050473782E-2</v>
      </c>
      <c r="AL259" s="88" t="s">
        <v>57</v>
      </c>
      <c r="AM259" s="200">
        <f>AVERAGE($B270:$B274)</f>
        <v>30225.599999999999</v>
      </c>
      <c r="AN259" s="187">
        <f t="shared" si="141"/>
        <v>28285</v>
      </c>
      <c r="AO259" s="179">
        <f t="shared" si="142"/>
        <v>24010</v>
      </c>
      <c r="AQ259" s="210">
        <f t="shared" si="143"/>
        <v>0.18064528983939829</v>
      </c>
      <c r="AR259" s="88" t="s">
        <v>57</v>
      </c>
      <c r="AS259" s="200">
        <f>AVERAGE($B270:$B274)</f>
        <v>30225.599999999999</v>
      </c>
      <c r="AT259" s="187">
        <f t="shared" si="144"/>
        <v>28072</v>
      </c>
      <c r="AU259" s="179">
        <f t="shared" si="145"/>
        <v>21967.969000000001</v>
      </c>
      <c r="AW259" s="210">
        <f t="shared" si="146"/>
        <v>0.27752806466800961</v>
      </c>
      <c r="AX259" s="88" t="s">
        <v>57</v>
      </c>
      <c r="AY259" s="200">
        <f>AVERAGE($B270:$B274)</f>
        <v>30225.599999999999</v>
      </c>
      <c r="AZ259" s="187">
        <f t="shared" si="147"/>
        <v>27923</v>
      </c>
      <c r="BA259" s="179">
        <f t="shared" si="148"/>
        <v>20593.444</v>
      </c>
      <c r="BC259" s="210">
        <f t="shared" si="149"/>
        <v>0.36584805100869566</v>
      </c>
      <c r="BD259" s="88" t="s">
        <v>57</v>
      </c>
      <c r="BE259" s="200">
        <f>AVERAGE($B270:$B274)</f>
        <v>30225.599999999999</v>
      </c>
      <c r="BF259" s="187">
        <f t="shared" si="150"/>
        <v>27813</v>
      </c>
      <c r="BG259" s="179">
        <f t="shared" si="151"/>
        <v>19607.184000000001</v>
      </c>
      <c r="BI259" s="210">
        <f t="shared" si="152"/>
        <v>0.44699670754506493</v>
      </c>
      <c r="BJ259" s="88" t="s">
        <v>57</v>
      </c>
      <c r="BK259" s="200">
        <f>AVERAGE($B270:$B274)</f>
        <v>30225.599999999999</v>
      </c>
      <c r="BL259" s="187">
        <f t="shared" si="153"/>
        <v>27727</v>
      </c>
      <c r="BM259" s="179">
        <f t="shared" si="154"/>
        <v>18852.964</v>
      </c>
    </row>
    <row r="260" spans="1:65" ht="15" customHeight="1">
      <c r="A260" s="21">
        <f t="shared" si="123"/>
        <v>1999</v>
      </c>
      <c r="B260" s="176">
        <f t="shared" si="123"/>
        <v>23272</v>
      </c>
      <c r="C260" s="209">
        <f t="shared" si="124"/>
        <v>0.45628848575402042</v>
      </c>
      <c r="D260" s="22">
        <v>6</v>
      </c>
      <c r="G260" s="27"/>
      <c r="H260" s="26"/>
      <c r="I260" s="179">
        <f t="shared" si="125"/>
        <v>27786</v>
      </c>
      <c r="J260" s="180">
        <f t="shared" si="126"/>
        <v>19.396699896871777</v>
      </c>
      <c r="K260" s="179">
        <f t="shared" si="127"/>
        <v>20376.196</v>
      </c>
      <c r="M260" s="210">
        <f t="shared" si="128"/>
        <v>-0.33760729100210812</v>
      </c>
      <c r="P260" s="187">
        <f t="shared" si="129"/>
        <v>34610</v>
      </c>
      <c r="Q260" s="179">
        <f t="shared" si="130"/>
        <v>128550.24400000001</v>
      </c>
      <c r="S260" s="210">
        <f t="shared" si="131"/>
        <v>-0.33016695906656818</v>
      </c>
      <c r="V260" s="187">
        <f t="shared" si="132"/>
        <v>31752</v>
      </c>
      <c r="W260" s="179">
        <f t="shared" si="133"/>
        <v>71910.399999999994</v>
      </c>
      <c r="Y260" s="210">
        <f t="shared" si="134"/>
        <v>-0.17284443435366198</v>
      </c>
      <c r="AB260" s="187">
        <f t="shared" si="135"/>
        <v>29161</v>
      </c>
      <c r="AC260" s="179">
        <f t="shared" si="136"/>
        <v>34680.321000000004</v>
      </c>
      <c r="AE260" s="210">
        <f t="shared" si="137"/>
        <v>-3.6940742931474375E-2</v>
      </c>
      <c r="AH260" s="187">
        <f t="shared" si="138"/>
        <v>28592</v>
      </c>
      <c r="AI260" s="179">
        <f t="shared" si="139"/>
        <v>28302.400000000001</v>
      </c>
      <c r="AK260" s="210">
        <f t="shared" si="140"/>
        <v>8.2683531032034061E-2</v>
      </c>
      <c r="AN260" s="187">
        <f t="shared" si="141"/>
        <v>28290</v>
      </c>
      <c r="AO260" s="179">
        <f t="shared" si="142"/>
        <v>25180.324000000001</v>
      </c>
      <c r="AQ260" s="210">
        <f t="shared" si="143"/>
        <v>0.18951460030986594</v>
      </c>
      <c r="AT260" s="187">
        <f t="shared" si="144"/>
        <v>28099</v>
      </c>
      <c r="AU260" s="179">
        <f t="shared" si="145"/>
        <v>23299.929</v>
      </c>
      <c r="AW260" s="210">
        <f t="shared" si="146"/>
        <v>0.2860263539326664</v>
      </c>
      <c r="AZ260" s="187">
        <f t="shared" si="147"/>
        <v>27964</v>
      </c>
      <c r="BA260" s="179">
        <f t="shared" si="148"/>
        <v>22014.864000000001</v>
      </c>
      <c r="BC260" s="210">
        <f t="shared" si="149"/>
        <v>0.37403794072707536</v>
      </c>
      <c r="BF260" s="187">
        <f t="shared" si="150"/>
        <v>27865</v>
      </c>
      <c r="BG260" s="179">
        <f t="shared" si="151"/>
        <v>21095.649000000001</v>
      </c>
      <c r="BI260" s="210">
        <f t="shared" si="152"/>
        <v>0.45492619908174275</v>
      </c>
      <c r="BL260" s="187">
        <f t="shared" si="153"/>
        <v>27787</v>
      </c>
      <c r="BM260" s="179">
        <f t="shared" si="154"/>
        <v>20385.224999999999</v>
      </c>
    </row>
    <row r="261" spans="1:65" ht="15" customHeight="1">
      <c r="A261" s="21">
        <f t="shared" si="123"/>
        <v>2000</v>
      </c>
      <c r="B261" s="176">
        <f t="shared" si="123"/>
        <v>23264</v>
      </c>
      <c r="C261" s="209">
        <f t="shared" si="124"/>
        <v>0.4568500993459923</v>
      </c>
      <c r="D261" s="22">
        <v>7</v>
      </c>
      <c r="E261" s="89" t="s">
        <v>58</v>
      </c>
      <c r="F261" s="44">
        <f>INDEX(LINEST(C255:C274,D255:D274),1)</f>
        <v>-4.0332005876815482E-3</v>
      </c>
      <c r="G261" s="90"/>
      <c r="H261" s="26"/>
      <c r="I261" s="179">
        <f t="shared" si="125"/>
        <v>27846</v>
      </c>
      <c r="J261" s="180">
        <f t="shared" si="126"/>
        <v>19.695667125171941</v>
      </c>
      <c r="K261" s="179">
        <f t="shared" si="127"/>
        <v>20994.723999999998</v>
      </c>
      <c r="M261" s="210">
        <f t="shared" si="128"/>
        <v>-0.33678177558260169</v>
      </c>
      <c r="N261" s="89" t="s">
        <v>58</v>
      </c>
      <c r="O261" s="44">
        <f>INDEX(LINEST(M255:M274,$D255:$D274),1)</f>
        <v>0.11618061544771714</v>
      </c>
      <c r="P261" s="187">
        <f t="shared" si="129"/>
        <v>34056</v>
      </c>
      <c r="Q261" s="179">
        <f t="shared" si="130"/>
        <v>116467.264</v>
      </c>
      <c r="S261" s="210">
        <f t="shared" si="131"/>
        <v>-0.32934501346859646</v>
      </c>
      <c r="T261" s="89" t="s">
        <v>58</v>
      </c>
      <c r="U261" s="44">
        <f>INDEX(LINEST(S255:S274,$D255:$D274),1)</f>
        <v>5.3879583140780535E-2</v>
      </c>
      <c r="V261" s="187">
        <f t="shared" si="132"/>
        <v>31394</v>
      </c>
      <c r="W261" s="179">
        <f t="shared" si="133"/>
        <v>66096.899999999994</v>
      </c>
      <c r="Y261" s="210">
        <f t="shared" si="134"/>
        <v>-0.17209207605250623</v>
      </c>
      <c r="Z261" s="89" t="s">
        <v>58</v>
      </c>
      <c r="AA261" s="44">
        <f>INDEX(LINEST(Y255:Y274,$D255:$D274),1)</f>
        <v>9.8630072924007408E-3</v>
      </c>
      <c r="AB261" s="187">
        <f t="shared" si="135"/>
        <v>29069</v>
      </c>
      <c r="AC261" s="179">
        <f t="shared" si="136"/>
        <v>33698.025000000001</v>
      </c>
      <c r="AE261" s="210">
        <f t="shared" si="137"/>
        <v>-3.624028970501833E-2</v>
      </c>
      <c r="AF261" s="89" t="s">
        <v>58</v>
      </c>
      <c r="AG261" s="44">
        <f>INDEX(LINEST(AE255:AE274,$D255:$D274),1)</f>
        <v>2.6226130366909807E-3</v>
      </c>
      <c r="AH261" s="187">
        <f t="shared" si="138"/>
        <v>28564</v>
      </c>
      <c r="AI261" s="179">
        <f t="shared" si="139"/>
        <v>28090</v>
      </c>
      <c r="AK261" s="210">
        <f t="shared" si="140"/>
        <v>8.3343781538597048E-2</v>
      </c>
      <c r="AL261" s="89" t="s">
        <v>58</v>
      </c>
      <c r="AM261" s="44">
        <f>INDEX(LINEST(AK255:AK274,$D255:$D274),1)</f>
        <v>-4.6841572350245567E-4</v>
      </c>
      <c r="AN261" s="187">
        <f t="shared" si="141"/>
        <v>28296</v>
      </c>
      <c r="AO261" s="179">
        <f t="shared" si="142"/>
        <v>25321.024000000001</v>
      </c>
      <c r="AQ261" s="210">
        <f t="shared" si="143"/>
        <v>0.19014279382057236</v>
      </c>
      <c r="AR261" s="89" t="s">
        <v>58</v>
      </c>
      <c r="AS261" s="44">
        <f>INDEX(LINEST(AQ255:AQ274,$D255:$D274),1)</f>
        <v>-2.0906301204815874E-3</v>
      </c>
      <c r="AT261" s="187">
        <f t="shared" si="144"/>
        <v>28125</v>
      </c>
      <c r="AU261" s="179">
        <f t="shared" si="145"/>
        <v>23629.321</v>
      </c>
      <c r="AW261" s="210">
        <f t="shared" si="146"/>
        <v>0.28662838822299136</v>
      </c>
      <c r="AX261" s="89" t="s">
        <v>58</v>
      </c>
      <c r="AY261" s="44">
        <f>INDEX(LINEST(AW255:AW274,$D255:$D274),1)</f>
        <v>-3.0400842562524383E-3</v>
      </c>
      <c r="AZ261" s="187">
        <f t="shared" si="147"/>
        <v>28006</v>
      </c>
      <c r="BA261" s="179">
        <f t="shared" si="148"/>
        <v>22486.563999999998</v>
      </c>
      <c r="BC261" s="210">
        <f t="shared" si="149"/>
        <v>0.37461822309065929</v>
      </c>
      <c r="BD261" s="89" t="s">
        <v>58</v>
      </c>
      <c r="BE261" s="44">
        <f>INDEX(LINEST(BC255:BC274,$D255:$D274),1)</f>
        <v>-3.6356545217787408E-3</v>
      </c>
      <c r="BF261" s="187">
        <f t="shared" si="150"/>
        <v>27916</v>
      </c>
      <c r="BG261" s="179">
        <f t="shared" si="151"/>
        <v>21641.103999999999</v>
      </c>
      <c r="BI261" s="210">
        <f t="shared" si="152"/>
        <v>0.45548810954105012</v>
      </c>
      <c r="BJ261" s="89" t="s">
        <v>58</v>
      </c>
      <c r="BK261" s="44">
        <f>INDEX(LINEST(BI255:BI274,$D255:$D274),1)</f>
        <v>-4.0276053452731747E-3</v>
      </c>
      <c r="BL261" s="187">
        <f t="shared" si="153"/>
        <v>27847</v>
      </c>
      <c r="BM261" s="179">
        <f t="shared" si="154"/>
        <v>21003.888999999999</v>
      </c>
    </row>
    <row r="262" spans="1:65" ht="15" customHeight="1">
      <c r="A262" s="21">
        <f t="shared" si="123"/>
        <v>2001</v>
      </c>
      <c r="B262" s="176">
        <f t="shared" si="123"/>
        <v>22958</v>
      </c>
      <c r="C262" s="209">
        <f t="shared" si="124"/>
        <v>0.47838594435730503</v>
      </c>
      <c r="D262" s="22">
        <v>8</v>
      </c>
      <c r="E262" s="73" t="s">
        <v>29</v>
      </c>
      <c r="F262" s="44">
        <f>INDEX(LINEST(C255:C274,D255:D274),2)</f>
        <v>0.17206370331190685</v>
      </c>
      <c r="G262" s="27"/>
      <c r="H262" s="23"/>
      <c r="I262" s="179">
        <f t="shared" si="125"/>
        <v>27906</v>
      </c>
      <c r="J262" s="180">
        <f t="shared" si="126"/>
        <v>21.552400034846244</v>
      </c>
      <c r="K262" s="179">
        <f t="shared" si="127"/>
        <v>24482.704000000002</v>
      </c>
      <c r="M262" s="210">
        <f t="shared" si="128"/>
        <v>-0.30528831576148219</v>
      </c>
      <c r="N262" s="73" t="s">
        <v>29</v>
      </c>
      <c r="O262" s="44">
        <f>INDEX(LINEST(M255:M274,$D255:$D274),2)</f>
        <v>-2.5799339913610275</v>
      </c>
      <c r="P262" s="187">
        <f t="shared" si="129"/>
        <v>33454</v>
      </c>
      <c r="Q262" s="179">
        <f t="shared" si="130"/>
        <v>110166.016</v>
      </c>
      <c r="S262" s="210">
        <f t="shared" si="131"/>
        <v>-0.29798557423754085</v>
      </c>
      <c r="T262" s="73" t="s">
        <v>29</v>
      </c>
      <c r="U262" s="44">
        <f>INDEX(LINEST(S255:S274,$D255:$D274),2)</f>
        <v>-1.6713301642948197</v>
      </c>
      <c r="V262" s="187">
        <f t="shared" si="132"/>
        <v>31025</v>
      </c>
      <c r="W262" s="179">
        <f t="shared" si="133"/>
        <v>65076.489000000001</v>
      </c>
      <c r="Y262" s="210">
        <f t="shared" si="134"/>
        <v>-0.14334881879081299</v>
      </c>
      <c r="Z262" s="73" t="s">
        <v>29</v>
      </c>
      <c r="AA262" s="44">
        <f>INDEX(LINEST(Y255:Y274,$D255:$D274),2)</f>
        <v>-0.81541972062636114</v>
      </c>
      <c r="AB262" s="187">
        <f t="shared" si="135"/>
        <v>28977</v>
      </c>
      <c r="AC262" s="179">
        <f t="shared" si="136"/>
        <v>36228.360999999997</v>
      </c>
      <c r="AE262" s="210">
        <f t="shared" si="137"/>
        <v>-9.4530244407740119E-3</v>
      </c>
      <c r="AF262" s="73" t="s">
        <v>29</v>
      </c>
      <c r="AG262" s="44">
        <f>INDEX(LINEST(AE255:AE274,$D255:$D274),2)</f>
        <v>-0.52928708561732773</v>
      </c>
      <c r="AH262" s="187">
        <f t="shared" si="138"/>
        <v>28536</v>
      </c>
      <c r="AI262" s="179">
        <f t="shared" si="139"/>
        <v>31114.083999999999</v>
      </c>
      <c r="AK262" s="210">
        <f t="shared" si="140"/>
        <v>0.10861334300391176</v>
      </c>
      <c r="AL262" s="73" t="s">
        <v>29</v>
      </c>
      <c r="AM262" s="44">
        <f>INDEX(LINEST(AK255:AK274,$D255:$D274),2)</f>
        <v>-0.33108568712512354</v>
      </c>
      <c r="AN262" s="187">
        <f t="shared" si="141"/>
        <v>28301</v>
      </c>
      <c r="AO262" s="179">
        <f t="shared" si="142"/>
        <v>28547.649000000001</v>
      </c>
      <c r="AQ262" s="210">
        <f t="shared" si="143"/>
        <v>0.21420046630719944</v>
      </c>
      <c r="AR262" s="73" t="s">
        <v>29</v>
      </c>
      <c r="AS262" s="44">
        <f>INDEX(LINEST(AQ255:AQ274,$D255:$D274),2)</f>
        <v>-0.17466657024640195</v>
      </c>
      <c r="AT262" s="187">
        <f t="shared" si="144"/>
        <v>28152</v>
      </c>
      <c r="AU262" s="179">
        <f t="shared" si="145"/>
        <v>26977.635999999999</v>
      </c>
      <c r="AW262" s="210">
        <f t="shared" si="146"/>
        <v>0.30969601417952908</v>
      </c>
      <c r="AX262" s="73" t="s">
        <v>29</v>
      </c>
      <c r="AY262" s="44">
        <f>INDEX(LINEST(AW255:AW274,$D255:$D274),2)</f>
        <v>-4.3669318349607578E-2</v>
      </c>
      <c r="AZ262" s="187">
        <f t="shared" si="147"/>
        <v>28047</v>
      </c>
      <c r="BA262" s="179">
        <f t="shared" si="148"/>
        <v>25897.920999999998</v>
      </c>
      <c r="BC262" s="210">
        <f t="shared" si="149"/>
        <v>0.39686183831525595</v>
      </c>
      <c r="BD262" s="73" t="s">
        <v>29</v>
      </c>
      <c r="BE262" s="44">
        <f>INDEX(LINEST(BC255:BC274,$D255:$D274),2)</f>
        <v>6.9837886837124927E-2</v>
      </c>
      <c r="BF262" s="187">
        <f t="shared" si="150"/>
        <v>27968</v>
      </c>
      <c r="BG262" s="179">
        <f t="shared" si="151"/>
        <v>25100.1</v>
      </c>
      <c r="BI262" s="210">
        <f t="shared" si="152"/>
        <v>0.47703521340660737</v>
      </c>
      <c r="BJ262" s="73" t="s">
        <v>29</v>
      </c>
      <c r="BK262" s="44">
        <f>INDEX(LINEST(BI255:BI274,$D255:$D274),2)</f>
        <v>0.17039614785978102</v>
      </c>
      <c r="BL262" s="187">
        <f t="shared" si="153"/>
        <v>27907</v>
      </c>
      <c r="BM262" s="179">
        <f t="shared" si="154"/>
        <v>24492.600999999999</v>
      </c>
    </row>
    <row r="263" spans="1:65" ht="15" customHeight="1">
      <c r="A263" s="21">
        <f t="shared" si="123"/>
        <v>2002</v>
      </c>
      <c r="B263" s="176">
        <f t="shared" si="123"/>
        <v>24150</v>
      </c>
      <c r="C263" s="209">
        <f t="shared" si="124"/>
        <v>0.39505918694704756</v>
      </c>
      <c r="D263" s="22">
        <v>9</v>
      </c>
      <c r="E263" s="88" t="s">
        <v>30</v>
      </c>
      <c r="F263" s="91">
        <f>F261*-1</f>
        <v>4.0332005876815482E-3</v>
      </c>
      <c r="H263" s="77"/>
      <c r="I263" s="179">
        <f t="shared" si="125"/>
        <v>27967</v>
      </c>
      <c r="J263" s="180">
        <f t="shared" si="126"/>
        <v>15.805383022774327</v>
      </c>
      <c r="K263" s="179">
        <f t="shared" si="127"/>
        <v>14569.489</v>
      </c>
      <c r="M263" s="210">
        <f t="shared" si="128"/>
        <v>-0.42896898652925758</v>
      </c>
      <c r="N263" s="88" t="s">
        <v>30</v>
      </c>
      <c r="O263" s="91">
        <f>O261*-1</f>
        <v>-0.11618061544771714</v>
      </c>
      <c r="P263" s="187">
        <f t="shared" si="129"/>
        <v>32803</v>
      </c>
      <c r="Q263" s="179">
        <f t="shared" si="130"/>
        <v>74874.409</v>
      </c>
      <c r="S263" s="210">
        <f t="shared" si="131"/>
        <v>-0.42111487977529194</v>
      </c>
      <c r="T263" s="88" t="s">
        <v>30</v>
      </c>
      <c r="U263" s="91">
        <f>U261*-1</f>
        <v>-5.3879583140780535E-2</v>
      </c>
      <c r="V263" s="187">
        <f t="shared" si="132"/>
        <v>30644</v>
      </c>
      <c r="W263" s="179">
        <f t="shared" si="133"/>
        <v>42172.036</v>
      </c>
      <c r="Y263" s="210">
        <f t="shared" si="134"/>
        <v>-0.25576085623804079</v>
      </c>
      <c r="Z263" s="88" t="s">
        <v>30</v>
      </c>
      <c r="AA263" s="91">
        <f>AA261*-1</f>
        <v>-9.8630072924007408E-3</v>
      </c>
      <c r="AB263" s="187">
        <f t="shared" si="135"/>
        <v>28884</v>
      </c>
      <c r="AC263" s="179">
        <f t="shared" si="136"/>
        <v>22410.756000000001</v>
      </c>
      <c r="AE263" s="210">
        <f t="shared" si="137"/>
        <v>-0.1139085635488248</v>
      </c>
      <c r="AF263" s="88" t="s">
        <v>30</v>
      </c>
      <c r="AG263" s="91">
        <f>AG261*-1</f>
        <v>-2.6226130366909807E-3</v>
      </c>
      <c r="AH263" s="187">
        <f t="shared" si="138"/>
        <v>28507</v>
      </c>
      <c r="AI263" s="179">
        <f t="shared" si="139"/>
        <v>18983.449000000001</v>
      </c>
      <c r="AK263" s="210">
        <f t="shared" si="140"/>
        <v>1.0298752200574473E-2</v>
      </c>
      <c r="AL263" s="88" t="s">
        <v>30</v>
      </c>
      <c r="AM263" s="91">
        <f>AM261*-1</f>
        <v>4.6841572350245567E-4</v>
      </c>
      <c r="AN263" s="187">
        <f t="shared" si="141"/>
        <v>28307</v>
      </c>
      <c r="AO263" s="179">
        <f t="shared" si="142"/>
        <v>17280.649000000001</v>
      </c>
      <c r="AQ263" s="210">
        <f t="shared" si="143"/>
        <v>0.12076914101067128</v>
      </c>
      <c r="AR263" s="88" t="s">
        <v>30</v>
      </c>
      <c r="AS263" s="91">
        <f>AS261*-1</f>
        <v>2.0906301204815874E-3</v>
      </c>
      <c r="AT263" s="187">
        <f t="shared" si="144"/>
        <v>28179</v>
      </c>
      <c r="AU263" s="179">
        <f t="shared" si="145"/>
        <v>16232.841</v>
      </c>
      <c r="AW263" s="210">
        <f t="shared" si="146"/>
        <v>0.22024079165624852</v>
      </c>
      <c r="AX263" s="88" t="s">
        <v>30</v>
      </c>
      <c r="AY263" s="91">
        <f>AY261*-1</f>
        <v>3.0400842562524383E-3</v>
      </c>
      <c r="AZ263" s="187">
        <f t="shared" si="147"/>
        <v>28088</v>
      </c>
      <c r="BA263" s="179">
        <f t="shared" si="148"/>
        <v>15507.843999999999</v>
      </c>
      <c r="BC263" s="210">
        <f t="shared" si="149"/>
        <v>0.31070688084993459</v>
      </c>
      <c r="BD263" s="88" t="s">
        <v>30</v>
      </c>
      <c r="BE263" s="91">
        <f>BE261*-1</f>
        <v>3.6356545217787408E-3</v>
      </c>
      <c r="BF263" s="187">
        <f t="shared" si="150"/>
        <v>28020</v>
      </c>
      <c r="BG263" s="179">
        <f t="shared" si="151"/>
        <v>14976.9</v>
      </c>
      <c r="BI263" s="210">
        <f t="shared" si="152"/>
        <v>0.39366351330807292</v>
      </c>
      <c r="BJ263" s="88" t="s">
        <v>30</v>
      </c>
      <c r="BK263" s="91">
        <f>BK261*-1</f>
        <v>4.0276053452731747E-3</v>
      </c>
      <c r="BL263" s="187">
        <f t="shared" si="153"/>
        <v>27967</v>
      </c>
      <c r="BM263" s="179">
        <f t="shared" si="154"/>
        <v>14569.489</v>
      </c>
    </row>
    <row r="264" spans="1:65" ht="15" customHeight="1">
      <c r="A264" s="21">
        <f t="shared" si="123"/>
        <v>2003</v>
      </c>
      <c r="B264" s="176">
        <f t="shared" si="123"/>
        <v>26355</v>
      </c>
      <c r="C264" s="209">
        <f t="shared" si="124"/>
        <v>0.24420644633311114</v>
      </c>
      <c r="D264" s="22">
        <v>10</v>
      </c>
      <c r="E264" s="88"/>
      <c r="H264" s="77"/>
      <c r="I264" s="179">
        <f t="shared" si="125"/>
        <v>28027</v>
      </c>
      <c r="J264" s="180">
        <f t="shared" si="126"/>
        <v>6.3441472206412444</v>
      </c>
      <c r="K264" s="179">
        <f t="shared" si="127"/>
        <v>2795.5839999999998</v>
      </c>
      <c r="M264" s="210">
        <f t="shared" si="128"/>
        <v>-0.66741397793054913</v>
      </c>
      <c r="N264" s="88"/>
      <c r="P264" s="187">
        <f t="shared" si="129"/>
        <v>32102</v>
      </c>
      <c r="Q264" s="179">
        <f t="shared" si="130"/>
        <v>33028.008999999998</v>
      </c>
      <c r="S264" s="210">
        <f t="shared" si="131"/>
        <v>-0.65828485614686827</v>
      </c>
      <c r="T264" s="88"/>
      <c r="V264" s="187">
        <f t="shared" si="132"/>
        <v>30252</v>
      </c>
      <c r="W264" s="179">
        <f t="shared" si="133"/>
        <v>15186.609</v>
      </c>
      <c r="Y264" s="210">
        <f t="shared" si="134"/>
        <v>-0.46860070562662559</v>
      </c>
      <c r="Z264" s="88"/>
      <c r="AB264" s="187">
        <f t="shared" si="135"/>
        <v>28791</v>
      </c>
      <c r="AC264" s="179">
        <f t="shared" si="136"/>
        <v>5934.0959999999995</v>
      </c>
      <c r="AE264" s="210">
        <f t="shared" si="137"/>
        <v>-0.30922402215469397</v>
      </c>
      <c r="AF264" s="88"/>
      <c r="AH264" s="187">
        <f t="shared" si="138"/>
        <v>28479</v>
      </c>
      <c r="AI264" s="179">
        <f t="shared" si="139"/>
        <v>4511.3760000000002</v>
      </c>
      <c r="AK264" s="210">
        <f t="shared" si="140"/>
        <v>-0.17179097202117158</v>
      </c>
      <c r="AL264" s="88"/>
      <c r="AN264" s="187">
        <f t="shared" si="141"/>
        <v>28313</v>
      </c>
      <c r="AO264" s="179">
        <f t="shared" si="142"/>
        <v>3833.7640000000001</v>
      </c>
      <c r="AQ264" s="210">
        <f t="shared" si="143"/>
        <v>-5.098380349758997E-2</v>
      </c>
      <c r="AR264" s="88"/>
      <c r="AT264" s="187">
        <f t="shared" si="144"/>
        <v>28205</v>
      </c>
      <c r="AU264" s="179">
        <f t="shared" si="145"/>
        <v>3422.5</v>
      </c>
      <c r="AW264" s="210">
        <f t="shared" si="146"/>
        <v>5.6789450990321413E-2</v>
      </c>
      <c r="AX264" s="88"/>
      <c r="AZ264" s="187">
        <f t="shared" si="147"/>
        <v>28129</v>
      </c>
      <c r="BA264" s="179">
        <f t="shared" si="148"/>
        <v>3147.076</v>
      </c>
      <c r="BC264" s="210">
        <f t="shared" si="149"/>
        <v>0.15406936909826263</v>
      </c>
      <c r="BD264" s="88"/>
      <c r="BF264" s="187">
        <f t="shared" si="150"/>
        <v>28072</v>
      </c>
      <c r="BG264" s="179">
        <f t="shared" si="151"/>
        <v>2948.0889999999999</v>
      </c>
      <c r="BI264" s="210">
        <f t="shared" si="152"/>
        <v>0.24271923606494314</v>
      </c>
      <c r="BJ264" s="88"/>
      <c r="BL264" s="187">
        <f t="shared" si="153"/>
        <v>28028</v>
      </c>
      <c r="BM264" s="179">
        <f t="shared" si="154"/>
        <v>2798.9290000000001</v>
      </c>
    </row>
    <row r="265" spans="1:65" ht="15" customHeight="1">
      <c r="A265" s="21">
        <f t="shared" si="123"/>
        <v>2004</v>
      </c>
      <c r="B265" s="176">
        <f t="shared" si="123"/>
        <v>26892</v>
      </c>
      <c r="C265" s="209">
        <f t="shared" si="124"/>
        <v>0.20794610041635903</v>
      </c>
      <c r="D265" s="22">
        <v>11</v>
      </c>
      <c r="E265" s="347" t="s">
        <v>7</v>
      </c>
      <c r="F265" s="348"/>
      <c r="G265" s="357">
        <f>I254</f>
        <v>6.3075447799873854E-3</v>
      </c>
      <c r="H265" s="358"/>
      <c r="I265" s="179">
        <f t="shared" si="125"/>
        <v>28087</v>
      </c>
      <c r="J265" s="180">
        <f t="shared" si="126"/>
        <v>4.4437007288412911</v>
      </c>
      <c r="K265" s="179">
        <f t="shared" si="127"/>
        <v>1428.0250000000001</v>
      </c>
      <c r="M265" s="210">
        <f t="shared" si="128"/>
        <v>-0.72811101439450032</v>
      </c>
      <c r="N265" s="23" t="s">
        <v>36</v>
      </c>
      <c r="O265" s="44">
        <f>P254</f>
        <v>3.1207658378313768E-2</v>
      </c>
      <c r="P265" s="187">
        <f t="shared" si="129"/>
        <v>31349</v>
      </c>
      <c r="Q265" s="179">
        <f t="shared" si="130"/>
        <v>19864.848999999998</v>
      </c>
      <c r="S265" s="210">
        <f t="shared" si="131"/>
        <v>-0.7186061137702221</v>
      </c>
      <c r="T265" s="23" t="s">
        <v>36</v>
      </c>
      <c r="U265" s="44">
        <f>V254</f>
        <v>1.4857312462400681E-2</v>
      </c>
      <c r="V265" s="187">
        <f t="shared" si="132"/>
        <v>29850</v>
      </c>
      <c r="W265" s="179">
        <f t="shared" si="133"/>
        <v>8749.7639999999992</v>
      </c>
      <c r="Y265" s="210">
        <f t="shared" si="134"/>
        <v>-0.52186857372070117</v>
      </c>
      <c r="Z265" s="23" t="s">
        <v>36</v>
      </c>
      <c r="AA265" s="44">
        <f>AB254</f>
        <v>7.1426857446548163E-3</v>
      </c>
      <c r="AB265" s="187">
        <f t="shared" si="135"/>
        <v>28698</v>
      </c>
      <c r="AC265" s="179">
        <f t="shared" si="136"/>
        <v>3261.636</v>
      </c>
      <c r="AE265" s="210">
        <f t="shared" si="137"/>
        <v>-0.35754653336902176</v>
      </c>
      <c r="AF265" s="23" t="s">
        <v>36</v>
      </c>
      <c r="AG265" s="44">
        <f>AH254</f>
        <v>6.4112321616582018E-3</v>
      </c>
      <c r="AH265" s="187">
        <f t="shared" si="138"/>
        <v>28451</v>
      </c>
      <c r="AI265" s="179">
        <f t="shared" si="139"/>
        <v>2430.4810000000002</v>
      </c>
      <c r="AK265" s="210">
        <f t="shared" si="140"/>
        <v>-0.21645394340060262</v>
      </c>
      <c r="AL265" s="23" t="s">
        <v>36</v>
      </c>
      <c r="AM265" s="44">
        <f>AN254</f>
        <v>6.3815502892125894E-3</v>
      </c>
      <c r="AN265" s="187">
        <f t="shared" si="141"/>
        <v>28318</v>
      </c>
      <c r="AO265" s="179">
        <f t="shared" si="142"/>
        <v>2033.4760000000001</v>
      </c>
      <c r="AQ265" s="210">
        <f t="shared" si="143"/>
        <v>-9.2829249743382011E-2</v>
      </c>
      <c r="AR265" s="23" t="s">
        <v>36</v>
      </c>
      <c r="AS265" s="44">
        <f>AT254</f>
        <v>6.095842218492192E-3</v>
      </c>
      <c r="AT265" s="187">
        <f t="shared" si="144"/>
        <v>28232</v>
      </c>
      <c r="AU265" s="179">
        <f t="shared" si="145"/>
        <v>1795.6</v>
      </c>
      <c r="AW265" s="210">
        <f t="shared" si="146"/>
        <v>1.7180146060462333E-2</v>
      </c>
      <c r="AX265" s="23" t="s">
        <v>36</v>
      </c>
      <c r="AY265" s="44">
        <f>AZ254</f>
        <v>6.1998475006489213E-3</v>
      </c>
      <c r="AZ265" s="187">
        <f t="shared" si="147"/>
        <v>28170</v>
      </c>
      <c r="BA265" s="179">
        <f t="shared" si="148"/>
        <v>1633.2840000000001</v>
      </c>
      <c r="BC265" s="210">
        <f t="shared" si="149"/>
        <v>0.11627794535630007</v>
      </c>
      <c r="BD265" s="23" t="s">
        <v>36</v>
      </c>
      <c r="BE265" s="44">
        <f>BF254</f>
        <v>6.2208348344313614E-3</v>
      </c>
      <c r="BF265" s="187">
        <f t="shared" si="150"/>
        <v>28124</v>
      </c>
      <c r="BG265" s="179">
        <f t="shared" si="151"/>
        <v>1517.8240000000001</v>
      </c>
      <c r="BI265" s="210">
        <f t="shared" si="152"/>
        <v>0.20643474988837124</v>
      </c>
      <c r="BJ265" s="23" t="s">
        <v>36</v>
      </c>
      <c r="BK265" s="44">
        <f>BL254</f>
        <v>6.3055131914574614E-3</v>
      </c>
      <c r="BL265" s="187">
        <f t="shared" si="153"/>
        <v>28088</v>
      </c>
      <c r="BM265" s="179">
        <f t="shared" si="154"/>
        <v>1430.4159999999999</v>
      </c>
    </row>
    <row r="266" spans="1:65" ht="15" customHeight="1">
      <c r="A266" s="21">
        <f t="shared" si="123"/>
        <v>2005</v>
      </c>
      <c r="B266" s="176">
        <f t="shared" si="123"/>
        <v>28066</v>
      </c>
      <c r="C266" s="209">
        <f t="shared" si="124"/>
        <v>0.12911239358856558</v>
      </c>
      <c r="D266" s="22">
        <v>12</v>
      </c>
      <c r="E266" s="347" t="s">
        <v>8</v>
      </c>
      <c r="F266" s="348"/>
      <c r="G266" s="355">
        <f>SUM(K255:K274)</f>
        <v>427006.42599999998</v>
      </c>
      <c r="H266" s="356"/>
      <c r="I266" s="179">
        <f t="shared" si="125"/>
        <v>28147</v>
      </c>
      <c r="J266" s="180">
        <f t="shared" si="126"/>
        <v>0.2886054300577211</v>
      </c>
      <c r="K266" s="179">
        <f t="shared" si="127"/>
        <v>6.5609999999999999</v>
      </c>
      <c r="M266" s="210">
        <f t="shared" si="128"/>
        <v>-0.86561224911967327</v>
      </c>
      <c r="N266" s="23" t="s">
        <v>37</v>
      </c>
      <c r="O266" s="211">
        <f>SUM(Q255:Q274)</f>
        <v>1123627.0670000003</v>
      </c>
      <c r="P266" s="187">
        <f t="shared" si="129"/>
        <v>30544</v>
      </c>
      <c r="Q266" s="179">
        <f t="shared" si="130"/>
        <v>6140.4840000000004</v>
      </c>
      <c r="S266" s="210">
        <f t="shared" si="131"/>
        <v>-0.85516741022905396</v>
      </c>
      <c r="T266" s="23" t="s">
        <v>37</v>
      </c>
      <c r="U266" s="211">
        <f>SUM(W255:W274)</f>
        <v>655239.68400000012</v>
      </c>
      <c r="V266" s="187">
        <f t="shared" si="132"/>
        <v>29436</v>
      </c>
      <c r="W266" s="179">
        <f t="shared" si="133"/>
        <v>1876.9</v>
      </c>
      <c r="Y266" s="210">
        <f t="shared" si="134"/>
        <v>-0.64101336442961565</v>
      </c>
      <c r="Z266" s="23" t="s">
        <v>37</v>
      </c>
      <c r="AA266" s="211">
        <f>SUM(AC255:AC274)</f>
        <v>453049</v>
      </c>
      <c r="AB266" s="187">
        <f t="shared" si="135"/>
        <v>28604</v>
      </c>
      <c r="AC266" s="179">
        <f t="shared" si="136"/>
        <v>289.44400000000002</v>
      </c>
      <c r="AE266" s="210">
        <f t="shared" si="137"/>
        <v>-0.46473002266410868</v>
      </c>
      <c r="AF266" s="23" t="s">
        <v>37</v>
      </c>
      <c r="AG266" s="211">
        <f>SUM(AI255:AI274)</f>
        <v>435866.49200000003</v>
      </c>
      <c r="AH266" s="187">
        <f t="shared" si="138"/>
        <v>28423</v>
      </c>
      <c r="AI266" s="179">
        <f t="shared" si="139"/>
        <v>127.449</v>
      </c>
      <c r="AK266" s="210">
        <f t="shared" si="140"/>
        <v>-0.31491478572864012</v>
      </c>
      <c r="AL266" s="23" t="s">
        <v>37</v>
      </c>
      <c r="AM266" s="211">
        <f>SUM(AO255:AO274)</f>
        <v>430520.92800000007</v>
      </c>
      <c r="AN266" s="187">
        <f t="shared" si="141"/>
        <v>28324</v>
      </c>
      <c r="AO266" s="179">
        <f t="shared" si="142"/>
        <v>66.563999999999993</v>
      </c>
      <c r="AQ266" s="210">
        <f t="shared" si="143"/>
        <v>-0.18464735492727871</v>
      </c>
      <c r="AR266" s="23" t="s">
        <v>37</v>
      </c>
      <c r="AS266" s="211">
        <f>SUM(AU255:AU274)</f>
        <v>428435.33099999989</v>
      </c>
      <c r="AT266" s="187">
        <f t="shared" si="144"/>
        <v>28258</v>
      </c>
      <c r="AU266" s="179">
        <f t="shared" si="145"/>
        <v>36.863999999999997</v>
      </c>
      <c r="AW266" s="210">
        <f t="shared" si="146"/>
        <v>-6.9410342130064542E-2</v>
      </c>
      <c r="AX266" s="23" t="s">
        <v>37</v>
      </c>
      <c r="AY266" s="211">
        <f>SUM(BA255:BA274)</f>
        <v>427516.53599999991</v>
      </c>
      <c r="AZ266" s="187">
        <f t="shared" si="147"/>
        <v>28211</v>
      </c>
      <c r="BA266" s="179">
        <f t="shared" si="148"/>
        <v>21.024999999999999</v>
      </c>
      <c r="BC266" s="210">
        <f t="shared" si="149"/>
        <v>3.390867771029258E-2</v>
      </c>
      <c r="BD266" s="23" t="s">
        <v>37</v>
      </c>
      <c r="BE266" s="211">
        <f>SUM(BG255:BG274)</f>
        <v>427146.11699999991</v>
      </c>
      <c r="BF266" s="187">
        <f t="shared" si="150"/>
        <v>28176</v>
      </c>
      <c r="BG266" s="179">
        <f t="shared" si="151"/>
        <v>12.1</v>
      </c>
      <c r="BI266" s="210">
        <f t="shared" si="152"/>
        <v>0.12754543723673264</v>
      </c>
      <c r="BJ266" s="23" t="s">
        <v>37</v>
      </c>
      <c r="BK266" s="211">
        <f>SUM(BM255:BM274)</f>
        <v>427007.71899999998</v>
      </c>
      <c r="BL266" s="187">
        <f t="shared" si="153"/>
        <v>28148</v>
      </c>
      <c r="BM266" s="179">
        <f t="shared" si="154"/>
        <v>6.7240000000000002</v>
      </c>
    </row>
    <row r="267" spans="1:65" ht="15" customHeight="1">
      <c r="A267" s="21">
        <f t="shared" si="123"/>
        <v>2006</v>
      </c>
      <c r="B267" s="176">
        <f t="shared" si="123"/>
        <v>28143</v>
      </c>
      <c r="C267" s="209">
        <f t="shared" si="124"/>
        <v>0.12395848227789469</v>
      </c>
      <c r="D267" s="22">
        <v>13</v>
      </c>
      <c r="E267" s="347" t="s">
        <v>9</v>
      </c>
      <c r="F267" s="348"/>
      <c r="G267" s="355">
        <f>SUM(K265:K274)</f>
        <v>18575.185999999998</v>
      </c>
      <c r="H267" s="356"/>
      <c r="I267" s="179">
        <f t="shared" si="125"/>
        <v>28208</v>
      </c>
      <c r="J267" s="180">
        <f t="shared" si="126"/>
        <v>0.23096329460256548</v>
      </c>
      <c r="K267" s="179">
        <f t="shared" si="127"/>
        <v>4.2249999999999996</v>
      </c>
      <c r="M267" s="210">
        <f t="shared" si="128"/>
        <v>-0.8748932713704366</v>
      </c>
      <c r="O267" s="41"/>
      <c r="P267" s="187">
        <f t="shared" si="129"/>
        <v>29688</v>
      </c>
      <c r="Q267" s="179">
        <f t="shared" si="130"/>
        <v>2387.0250000000001</v>
      </c>
      <c r="S267" s="210">
        <f t="shared" si="131"/>
        <v>-0.86438024533598989</v>
      </c>
      <c r="U267" s="41"/>
      <c r="V267" s="187">
        <f t="shared" si="132"/>
        <v>29012</v>
      </c>
      <c r="W267" s="179">
        <f t="shared" si="133"/>
        <v>755.16099999999994</v>
      </c>
      <c r="Y267" s="210">
        <f t="shared" si="134"/>
        <v>-0.64897508489374689</v>
      </c>
      <c r="AA267" s="41"/>
      <c r="AB267" s="187">
        <f t="shared" si="135"/>
        <v>28510</v>
      </c>
      <c r="AC267" s="179">
        <f t="shared" si="136"/>
        <v>134.68899999999999</v>
      </c>
      <c r="AE267" s="210">
        <f t="shared" si="137"/>
        <v>-0.47184592502485223</v>
      </c>
      <c r="AG267" s="41"/>
      <c r="AH267" s="187">
        <f t="shared" si="138"/>
        <v>28395</v>
      </c>
      <c r="AI267" s="179">
        <f t="shared" si="139"/>
        <v>63.503999999999998</v>
      </c>
      <c r="AK267" s="210">
        <f t="shared" si="140"/>
        <v>-0.32142067656497481</v>
      </c>
      <c r="AM267" s="41"/>
      <c r="AN267" s="187">
        <f t="shared" si="141"/>
        <v>28329</v>
      </c>
      <c r="AO267" s="179">
        <f t="shared" si="142"/>
        <v>34.595999999999997</v>
      </c>
      <c r="AQ267" s="210">
        <f t="shared" si="143"/>
        <v>-0.19069249382380479</v>
      </c>
      <c r="AS267" s="41"/>
      <c r="AT267" s="187">
        <f t="shared" si="144"/>
        <v>28285</v>
      </c>
      <c r="AU267" s="179">
        <f t="shared" si="145"/>
        <v>20.164000000000001</v>
      </c>
      <c r="AW267" s="210">
        <f t="shared" si="146"/>
        <v>-7.5095178208544708E-2</v>
      </c>
      <c r="AY267" s="41"/>
      <c r="AZ267" s="187">
        <f t="shared" si="147"/>
        <v>28253</v>
      </c>
      <c r="BA267" s="179">
        <f t="shared" si="148"/>
        <v>12.1</v>
      </c>
      <c r="BC267" s="210">
        <f t="shared" si="149"/>
        <v>2.8513315179436224E-2</v>
      </c>
      <c r="BE267" s="41"/>
      <c r="BF267" s="187">
        <f t="shared" si="150"/>
        <v>28228</v>
      </c>
      <c r="BG267" s="179">
        <f t="shared" si="151"/>
        <v>7.2249999999999996</v>
      </c>
      <c r="BI267" s="210">
        <f t="shared" si="152"/>
        <v>0.12238773553624499</v>
      </c>
      <c r="BK267" s="41"/>
      <c r="BL267" s="187">
        <f t="shared" si="153"/>
        <v>28208</v>
      </c>
      <c r="BM267" s="179">
        <f t="shared" si="154"/>
        <v>4.2249999999999996</v>
      </c>
    </row>
    <row r="268" spans="1:65" ht="15" customHeight="1">
      <c r="A268" s="21">
        <f t="shared" si="123"/>
        <v>2007</v>
      </c>
      <c r="B268" s="176">
        <f t="shared" si="123"/>
        <v>29081</v>
      </c>
      <c r="C268" s="209">
        <f t="shared" si="124"/>
        <v>6.1285841700173323E-2</v>
      </c>
      <c r="D268" s="22">
        <v>14</v>
      </c>
      <c r="E268" s="347" t="s">
        <v>10</v>
      </c>
      <c r="F268" s="348"/>
      <c r="G268" s="349">
        <f>SUM(J255:J274)/D274</f>
        <v>11.797491606950738</v>
      </c>
      <c r="H268" s="350"/>
      <c r="I268" s="179">
        <f t="shared" si="125"/>
        <v>28268</v>
      </c>
      <c r="J268" s="180">
        <f t="shared" si="126"/>
        <v>2.795639764794883</v>
      </c>
      <c r="K268" s="179">
        <f t="shared" si="127"/>
        <v>660.96900000000005</v>
      </c>
      <c r="M268" s="210">
        <f t="shared" si="128"/>
        <v>-0.9910019760027583</v>
      </c>
      <c r="P268" s="187">
        <f t="shared" si="129"/>
        <v>28782</v>
      </c>
      <c r="Q268" s="179">
        <f t="shared" si="130"/>
        <v>89.400999999999996</v>
      </c>
      <c r="S268" s="210">
        <f t="shared" si="131"/>
        <v>-0.97958064893760033</v>
      </c>
      <c r="V268" s="187">
        <f t="shared" si="132"/>
        <v>28577</v>
      </c>
      <c r="W268" s="179">
        <f t="shared" si="133"/>
        <v>254.01599999999999</v>
      </c>
      <c r="Y268" s="210">
        <f t="shared" si="134"/>
        <v>-0.74766535150729374</v>
      </c>
      <c r="AB268" s="187">
        <f t="shared" si="135"/>
        <v>28416</v>
      </c>
      <c r="AC268" s="179">
        <f t="shared" si="136"/>
        <v>442.22500000000002</v>
      </c>
      <c r="AE268" s="210">
        <f t="shared" si="137"/>
        <v>-0.55953842082414307</v>
      </c>
      <c r="AH268" s="187">
        <f t="shared" si="138"/>
        <v>28367</v>
      </c>
      <c r="AI268" s="179">
        <f t="shared" si="139"/>
        <v>509.79599999999999</v>
      </c>
      <c r="AK268" s="210">
        <f t="shared" si="140"/>
        <v>-0.4012615829727561</v>
      </c>
      <c r="AN268" s="187">
        <f t="shared" si="141"/>
        <v>28335</v>
      </c>
      <c r="AO268" s="179">
        <f t="shared" si="142"/>
        <v>556.51599999999996</v>
      </c>
      <c r="AQ268" s="210">
        <f t="shared" si="143"/>
        <v>-0.26464670632748116</v>
      </c>
      <c r="AT268" s="187">
        <f t="shared" si="144"/>
        <v>28312</v>
      </c>
      <c r="AU268" s="179">
        <f t="shared" si="145"/>
        <v>591.36099999999999</v>
      </c>
      <c r="AW268" s="210">
        <f t="shared" si="146"/>
        <v>-0.14447196144866328</v>
      </c>
      <c r="AZ268" s="187">
        <f t="shared" si="147"/>
        <v>28294</v>
      </c>
      <c r="BA268" s="179">
        <f t="shared" si="148"/>
        <v>619.36900000000003</v>
      </c>
      <c r="BC268" s="210">
        <f t="shared" si="149"/>
        <v>-3.7202188491247276E-2</v>
      </c>
      <c r="BF268" s="187">
        <f t="shared" si="150"/>
        <v>28280</v>
      </c>
      <c r="BG268" s="179">
        <f t="shared" si="151"/>
        <v>641.601</v>
      </c>
      <c r="BI268" s="210">
        <f t="shared" si="152"/>
        <v>5.9667404109899617E-2</v>
      </c>
      <c r="BL268" s="187">
        <f t="shared" si="153"/>
        <v>28268</v>
      </c>
      <c r="BM268" s="179">
        <f t="shared" si="154"/>
        <v>660.96900000000005</v>
      </c>
    </row>
    <row r="269" spans="1:65" ht="15" customHeight="1">
      <c r="A269" s="21">
        <f t="shared" si="123"/>
        <v>2008</v>
      </c>
      <c r="B269" s="176">
        <f t="shared" si="123"/>
        <v>29371</v>
      </c>
      <c r="C269" s="209">
        <f t="shared" si="124"/>
        <v>4.1939479601200355E-2</v>
      </c>
      <c r="D269" s="22">
        <v>15</v>
      </c>
      <c r="E269" s="347" t="s">
        <v>11</v>
      </c>
      <c r="F269" s="348"/>
      <c r="G269" s="349">
        <f>SUM(J265:J274)/10</f>
        <v>3.9617454758124433</v>
      </c>
      <c r="H269" s="350"/>
      <c r="I269" s="179">
        <f t="shared" si="125"/>
        <v>28328</v>
      </c>
      <c r="J269" s="180">
        <f t="shared" si="126"/>
        <v>3.5511218548908792</v>
      </c>
      <c r="K269" s="179">
        <f t="shared" si="127"/>
        <v>1087.8489999999999</v>
      </c>
      <c r="M269" s="210">
        <f t="shared" si="128"/>
        <v>-1.0281564586825884</v>
      </c>
      <c r="P269" s="187">
        <f t="shared" si="129"/>
        <v>27829</v>
      </c>
      <c r="Q269" s="179">
        <f t="shared" si="130"/>
        <v>2377.7640000000001</v>
      </c>
      <c r="S269" s="210">
        <f t="shared" si="131"/>
        <v>-1.0164216784281075</v>
      </c>
      <c r="V269" s="187">
        <f t="shared" si="132"/>
        <v>28133</v>
      </c>
      <c r="W269" s="179">
        <f t="shared" si="133"/>
        <v>1532.644</v>
      </c>
      <c r="Y269" s="210">
        <f t="shared" si="134"/>
        <v>-0.7788748742234195</v>
      </c>
      <c r="AB269" s="187">
        <f t="shared" si="135"/>
        <v>28321</v>
      </c>
      <c r="AC269" s="179">
        <f t="shared" si="136"/>
        <v>1102.5</v>
      </c>
      <c r="AE269" s="210">
        <f t="shared" si="137"/>
        <v>-0.58706512485937945</v>
      </c>
      <c r="AH269" s="187">
        <f t="shared" si="138"/>
        <v>28338</v>
      </c>
      <c r="AI269" s="179">
        <f t="shared" si="139"/>
        <v>1067.0889999999999</v>
      </c>
      <c r="AK269" s="210">
        <f t="shared" si="140"/>
        <v>-0.42619186252685259</v>
      </c>
      <c r="AN269" s="187">
        <f t="shared" si="141"/>
        <v>28340</v>
      </c>
      <c r="AO269" s="179">
        <f t="shared" si="142"/>
        <v>1062.961</v>
      </c>
      <c r="AQ269" s="210">
        <f t="shared" si="143"/>
        <v>-0.28764802584196891</v>
      </c>
      <c r="AT269" s="187">
        <f t="shared" si="144"/>
        <v>28338</v>
      </c>
      <c r="AU269" s="179">
        <f t="shared" si="145"/>
        <v>1067.0889999999999</v>
      </c>
      <c r="AW269" s="210">
        <f t="shared" si="146"/>
        <v>-0.16598371884237564</v>
      </c>
      <c r="AZ269" s="187">
        <f t="shared" si="147"/>
        <v>28335</v>
      </c>
      <c r="BA269" s="179">
        <f t="shared" si="148"/>
        <v>1073.296</v>
      </c>
      <c r="BC269" s="210">
        <f t="shared" si="149"/>
        <v>-5.7528996028801765E-2</v>
      </c>
      <c r="BF269" s="187">
        <f t="shared" si="150"/>
        <v>28332</v>
      </c>
      <c r="BG269" s="179">
        <f t="shared" si="151"/>
        <v>1079.521</v>
      </c>
      <c r="BI269" s="210">
        <f t="shared" si="152"/>
        <v>4.0305705874833633E-2</v>
      </c>
      <c r="BL269" s="187">
        <f t="shared" si="153"/>
        <v>28328</v>
      </c>
      <c r="BM269" s="179">
        <f t="shared" si="154"/>
        <v>1087.8489999999999</v>
      </c>
    </row>
    <row r="270" spans="1:65" ht="15" customHeight="1">
      <c r="A270" s="21">
        <f t="shared" si="123"/>
        <v>2009</v>
      </c>
      <c r="B270" s="176">
        <f t="shared" si="123"/>
        <v>29484</v>
      </c>
      <c r="C270" s="209">
        <f t="shared" si="124"/>
        <v>3.4403392900940542E-2</v>
      </c>
      <c r="D270" s="22">
        <v>16</v>
      </c>
      <c r="G270" s="27"/>
      <c r="H270" s="77"/>
      <c r="I270" s="179">
        <f t="shared" si="125"/>
        <v>28389</v>
      </c>
      <c r="J270" s="180">
        <f t="shared" si="126"/>
        <v>3.7138787138787142</v>
      </c>
      <c r="K270" s="179">
        <f t="shared" si="127"/>
        <v>1199.0250000000001</v>
      </c>
      <c r="M270" s="210">
        <f t="shared" si="128"/>
        <v>-1.042811463958744</v>
      </c>
      <c r="P270" s="187">
        <f t="shared" si="129"/>
        <v>26830</v>
      </c>
      <c r="Q270" s="179">
        <f t="shared" si="130"/>
        <v>7043.7160000000003</v>
      </c>
      <c r="S270" s="210">
        <f t="shared" si="131"/>
        <v>-1.0309498364594079</v>
      </c>
      <c r="V270" s="187">
        <f t="shared" si="132"/>
        <v>27678</v>
      </c>
      <c r="W270" s="179">
        <f t="shared" si="133"/>
        <v>3261.636</v>
      </c>
      <c r="Y270" s="210">
        <f t="shared" si="134"/>
        <v>-0.79113357423816399</v>
      </c>
      <c r="AB270" s="187">
        <f t="shared" si="135"/>
        <v>28226</v>
      </c>
      <c r="AC270" s="179">
        <f t="shared" si="136"/>
        <v>1582.5640000000001</v>
      </c>
      <c r="AE270" s="210">
        <f t="shared" si="137"/>
        <v>-0.59784933417734343</v>
      </c>
      <c r="AH270" s="187">
        <f t="shared" si="138"/>
        <v>28310</v>
      </c>
      <c r="AI270" s="179">
        <f t="shared" si="139"/>
        <v>1378.2760000000001</v>
      </c>
      <c r="AK270" s="210">
        <f t="shared" si="140"/>
        <v>-0.43594109925565594</v>
      </c>
      <c r="AN270" s="187">
        <f t="shared" si="141"/>
        <v>28346</v>
      </c>
      <c r="AO270" s="179">
        <f t="shared" si="142"/>
        <v>1295.0440000000001</v>
      </c>
      <c r="AQ270" s="210">
        <f t="shared" si="143"/>
        <v>-0.29663077965087303</v>
      </c>
      <c r="AT270" s="187">
        <f t="shared" si="144"/>
        <v>28365</v>
      </c>
      <c r="AU270" s="179">
        <f t="shared" si="145"/>
        <v>1252.1610000000001</v>
      </c>
      <c r="AW270" s="210">
        <f t="shared" si="146"/>
        <v>-0.17437599853413543</v>
      </c>
      <c r="AZ270" s="187">
        <f t="shared" si="147"/>
        <v>28376</v>
      </c>
      <c r="BA270" s="179">
        <f t="shared" si="148"/>
        <v>1227.664</v>
      </c>
      <c r="BC270" s="210">
        <f t="shared" si="149"/>
        <v>-6.545242842602482E-2</v>
      </c>
      <c r="BF270" s="187">
        <f t="shared" si="150"/>
        <v>28383</v>
      </c>
      <c r="BG270" s="179">
        <f t="shared" si="151"/>
        <v>1212.201</v>
      </c>
      <c r="BI270" s="210">
        <f t="shared" si="152"/>
        <v>3.2763564387467074E-2</v>
      </c>
      <c r="BL270" s="187">
        <f t="shared" si="153"/>
        <v>28388</v>
      </c>
      <c r="BM270" s="179">
        <f t="shared" si="154"/>
        <v>1201.2159999999999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30150</v>
      </c>
      <c r="C271" s="209">
        <f t="shared" si="124"/>
        <v>-1.0000083334583311E-2</v>
      </c>
      <c r="D271" s="22">
        <v>17</v>
      </c>
      <c r="H271" s="77"/>
      <c r="I271" s="179">
        <f t="shared" si="125"/>
        <v>28449</v>
      </c>
      <c r="J271" s="180">
        <f t="shared" si="126"/>
        <v>5.6417910447761193</v>
      </c>
      <c r="K271" s="179">
        <f t="shared" si="127"/>
        <v>2893.4009999999998</v>
      </c>
      <c r="M271" s="210">
        <f t="shared" si="128"/>
        <v>-1.1313822111916003</v>
      </c>
      <c r="P271" s="187">
        <f t="shared" si="129"/>
        <v>25791</v>
      </c>
      <c r="Q271" s="179">
        <f t="shared" si="130"/>
        <v>19000.881000000001</v>
      </c>
      <c r="S271" s="210">
        <f t="shared" si="131"/>
        <v>-1.118713467989197</v>
      </c>
      <c r="V271" s="187">
        <f t="shared" si="132"/>
        <v>27214</v>
      </c>
      <c r="W271" s="179">
        <f t="shared" si="133"/>
        <v>8620.0959999999995</v>
      </c>
      <c r="Y271" s="210">
        <f t="shared" si="134"/>
        <v>-0.8645829297086487</v>
      </c>
      <c r="AB271" s="187">
        <f t="shared" si="135"/>
        <v>28131</v>
      </c>
      <c r="AC271" s="179">
        <f t="shared" si="136"/>
        <v>4076.3609999999999</v>
      </c>
      <c r="AE271" s="210">
        <f t="shared" si="137"/>
        <v>-0.66212428454795136</v>
      </c>
      <c r="AH271" s="187">
        <f t="shared" si="138"/>
        <v>28282</v>
      </c>
      <c r="AI271" s="179">
        <f t="shared" si="139"/>
        <v>3489.424</v>
      </c>
      <c r="AK271" s="210">
        <f t="shared" si="140"/>
        <v>-0.49383425855825436</v>
      </c>
      <c r="AN271" s="187">
        <f t="shared" si="141"/>
        <v>28351</v>
      </c>
      <c r="AO271" s="179">
        <f t="shared" si="142"/>
        <v>3236.4009999999998</v>
      </c>
      <c r="AQ271" s="210">
        <f t="shared" si="143"/>
        <v>-0.34982802780276862</v>
      </c>
      <c r="AT271" s="187">
        <f t="shared" si="144"/>
        <v>28391</v>
      </c>
      <c r="AU271" s="179">
        <f t="shared" si="145"/>
        <v>3094.0810000000001</v>
      </c>
      <c r="AW271" s="210">
        <f t="shared" si="146"/>
        <v>-0.22397308267658525</v>
      </c>
      <c r="AZ271" s="187">
        <f t="shared" si="147"/>
        <v>28417</v>
      </c>
      <c r="BA271" s="179">
        <f t="shared" si="148"/>
        <v>3003.2890000000002</v>
      </c>
      <c r="BC271" s="210">
        <f t="shared" si="149"/>
        <v>-0.11220162581818824</v>
      </c>
      <c r="BF271" s="187">
        <f t="shared" si="150"/>
        <v>28435</v>
      </c>
      <c r="BG271" s="179">
        <f t="shared" si="151"/>
        <v>2941.2249999999999</v>
      </c>
      <c r="BI271" s="210">
        <f t="shared" si="152"/>
        <v>-1.1676529661835742E-2</v>
      </c>
      <c r="BL271" s="187">
        <f t="shared" si="153"/>
        <v>28449</v>
      </c>
      <c r="BM271" s="179">
        <f t="shared" si="154"/>
        <v>2893.4009999999998</v>
      </c>
    </row>
    <row r="272" spans="1:65" ht="15" customHeight="1">
      <c r="A272" s="21">
        <f t="shared" si="155"/>
        <v>2011</v>
      </c>
      <c r="B272" s="176">
        <f t="shared" si="155"/>
        <v>30252</v>
      </c>
      <c r="C272" s="209">
        <f t="shared" si="124"/>
        <v>-1.6800395152729221E-2</v>
      </c>
      <c r="D272" s="22">
        <v>18</v>
      </c>
      <c r="E272" s="52"/>
      <c r="F272" s="27"/>
      <c r="G272" s="27"/>
      <c r="H272" s="77"/>
      <c r="I272" s="179">
        <f t="shared" si="125"/>
        <v>28509</v>
      </c>
      <c r="J272" s="180">
        <f t="shared" si="126"/>
        <v>5.7616025386751293</v>
      </c>
      <c r="K272" s="179">
        <f t="shared" si="127"/>
        <v>3038.049</v>
      </c>
      <c r="M272" s="210">
        <f t="shared" si="128"/>
        <v>-1.1453023193214054</v>
      </c>
      <c r="N272" s="52"/>
      <c r="O272" s="27"/>
      <c r="P272" s="187">
        <f t="shared" si="129"/>
        <v>24715</v>
      </c>
      <c r="Q272" s="179">
        <f t="shared" si="130"/>
        <v>30658.368999999999</v>
      </c>
      <c r="S272" s="210">
        <f t="shared" si="131"/>
        <v>-1.1325001622308233</v>
      </c>
      <c r="T272" s="52"/>
      <c r="U272" s="27"/>
      <c r="V272" s="187">
        <f t="shared" si="132"/>
        <v>26741</v>
      </c>
      <c r="W272" s="179">
        <f t="shared" si="133"/>
        <v>12327.120999999999</v>
      </c>
      <c r="Y272" s="210">
        <f t="shared" si="134"/>
        <v>-0.87602422679404568</v>
      </c>
      <c r="Z272" s="52"/>
      <c r="AA272" s="27"/>
      <c r="AB272" s="187">
        <f t="shared" si="135"/>
        <v>28036</v>
      </c>
      <c r="AC272" s="179">
        <f t="shared" si="136"/>
        <v>4910.6559999999999</v>
      </c>
      <c r="AE272" s="210">
        <f t="shared" si="137"/>
        <v>-0.67208275286756991</v>
      </c>
      <c r="AF272" s="52"/>
      <c r="AG272" s="27"/>
      <c r="AH272" s="187">
        <f t="shared" si="138"/>
        <v>28254</v>
      </c>
      <c r="AI272" s="179">
        <f t="shared" si="139"/>
        <v>3992.0039999999999</v>
      </c>
      <c r="AK272" s="210">
        <f t="shared" si="140"/>
        <v>-0.50277053373643954</v>
      </c>
      <c r="AL272" s="52"/>
      <c r="AM272" s="27"/>
      <c r="AN272" s="187">
        <f t="shared" si="141"/>
        <v>28357</v>
      </c>
      <c r="AO272" s="179">
        <f t="shared" si="142"/>
        <v>3591.0250000000001</v>
      </c>
      <c r="AQ272" s="210">
        <f t="shared" si="143"/>
        <v>-0.35801695962057922</v>
      </c>
      <c r="AR272" s="52"/>
      <c r="AS272" s="27"/>
      <c r="AT272" s="187">
        <f t="shared" si="144"/>
        <v>28418</v>
      </c>
      <c r="AU272" s="179">
        <f t="shared" si="145"/>
        <v>3363.556</v>
      </c>
      <c r="AW272" s="210">
        <f t="shared" si="146"/>
        <v>-0.23159180445158603</v>
      </c>
      <c r="AX272" s="52"/>
      <c r="AY272" s="27"/>
      <c r="AZ272" s="187">
        <f t="shared" si="147"/>
        <v>28458</v>
      </c>
      <c r="BA272" s="179">
        <f t="shared" si="148"/>
        <v>3218.4360000000001</v>
      </c>
      <c r="BC272" s="210">
        <f t="shared" si="149"/>
        <v>-0.11937096770898742</v>
      </c>
      <c r="BD272" s="52"/>
      <c r="BE272" s="27"/>
      <c r="BF272" s="187">
        <f t="shared" si="150"/>
        <v>28487</v>
      </c>
      <c r="BG272" s="179">
        <f t="shared" si="151"/>
        <v>3115.2249999999999</v>
      </c>
      <c r="BI272" s="210">
        <f t="shared" si="152"/>
        <v>-1.848259451991327E-2</v>
      </c>
      <c r="BJ272" s="52"/>
      <c r="BK272" s="27"/>
      <c r="BL272" s="187">
        <f t="shared" si="153"/>
        <v>28509</v>
      </c>
      <c r="BM272" s="179">
        <f t="shared" si="154"/>
        <v>3038.049</v>
      </c>
    </row>
    <row r="273" spans="1:70" s="27" customFormat="1" ht="15" customHeight="1">
      <c r="A273" s="21">
        <f t="shared" si="155"/>
        <v>2012</v>
      </c>
      <c r="B273" s="176">
        <f t="shared" si="155"/>
        <v>30381</v>
      </c>
      <c r="C273" s="209">
        <f t="shared" si="124"/>
        <v>-2.5401365720835269E-2</v>
      </c>
      <c r="D273" s="22">
        <v>19</v>
      </c>
      <c r="E273" s="52"/>
      <c r="H273" s="34"/>
      <c r="I273" s="179">
        <f t="shared" si="125"/>
        <v>28570</v>
      </c>
      <c r="J273" s="180">
        <f t="shared" si="126"/>
        <v>5.9609624436325337</v>
      </c>
      <c r="K273" s="179">
        <f t="shared" si="127"/>
        <v>3279.721</v>
      </c>
      <c r="M273" s="210">
        <f t="shared" si="128"/>
        <v>-1.1630520687540082</v>
      </c>
      <c r="N273" s="52"/>
      <c r="P273" s="187">
        <f t="shared" si="129"/>
        <v>23609</v>
      </c>
      <c r="Q273" s="179">
        <f t="shared" si="130"/>
        <v>45859.983999999997</v>
      </c>
      <c r="S273" s="210">
        <f t="shared" si="131"/>
        <v>-1.1500771038477788</v>
      </c>
      <c r="T273" s="52"/>
      <c r="V273" s="187">
        <f t="shared" si="132"/>
        <v>26259</v>
      </c>
      <c r="W273" s="179">
        <f t="shared" si="133"/>
        <v>16990.883999999998</v>
      </c>
      <c r="Y273" s="210">
        <f t="shared" si="134"/>
        <v>-0.89057184900380837</v>
      </c>
      <c r="Z273" s="52"/>
      <c r="AB273" s="187">
        <f t="shared" si="135"/>
        <v>27940</v>
      </c>
      <c r="AC273" s="179">
        <f t="shared" si="136"/>
        <v>5958.4809999999998</v>
      </c>
      <c r="AE273" s="210">
        <f t="shared" si="137"/>
        <v>-0.68472352498769851</v>
      </c>
      <c r="AF273" s="52"/>
      <c r="AH273" s="187">
        <f t="shared" si="138"/>
        <v>28225</v>
      </c>
      <c r="AI273" s="179">
        <f t="shared" si="139"/>
        <v>4648.3360000000002</v>
      </c>
      <c r="AK273" s="210">
        <f t="shared" si="140"/>
        <v>-0.51410056789795411</v>
      </c>
      <c r="AL273" s="52"/>
      <c r="AN273" s="187">
        <f t="shared" si="141"/>
        <v>28362</v>
      </c>
      <c r="AO273" s="179">
        <f t="shared" si="142"/>
        <v>4076.3609999999999</v>
      </c>
      <c r="AQ273" s="210">
        <f t="shared" si="143"/>
        <v>-0.36839062244041471</v>
      </c>
      <c r="AR273" s="52"/>
      <c r="AT273" s="187">
        <f t="shared" si="144"/>
        <v>28444</v>
      </c>
      <c r="AU273" s="179">
        <f t="shared" si="145"/>
        <v>3751.9690000000001</v>
      </c>
      <c r="AW273" s="210">
        <f t="shared" si="146"/>
        <v>-0.24123686713536061</v>
      </c>
      <c r="AX273" s="52"/>
      <c r="AZ273" s="187">
        <f t="shared" si="147"/>
        <v>28499</v>
      </c>
      <c r="BA273" s="179">
        <f t="shared" si="148"/>
        <v>3541.924</v>
      </c>
      <c r="BC273" s="210">
        <f t="shared" si="149"/>
        <v>-0.12844249019985171</v>
      </c>
      <c r="BD273" s="52"/>
      <c r="BF273" s="187">
        <f t="shared" si="150"/>
        <v>28539</v>
      </c>
      <c r="BG273" s="179">
        <f t="shared" si="151"/>
        <v>3392.9639999999999</v>
      </c>
      <c r="BI273" s="210">
        <f t="shared" si="152"/>
        <v>-2.7090897784558726E-2</v>
      </c>
      <c r="BJ273" s="52"/>
      <c r="BL273" s="187">
        <f t="shared" si="153"/>
        <v>28569</v>
      </c>
      <c r="BM273" s="179">
        <f t="shared" si="154"/>
        <v>3283.3440000000001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30861</v>
      </c>
      <c r="C274" s="212">
        <f t="shared" si="124"/>
        <v>-5.7415767728699503E-2</v>
      </c>
      <c r="D274" s="31">
        <v>20</v>
      </c>
      <c r="E274" s="53"/>
      <c r="F274" s="32"/>
      <c r="G274" s="32"/>
      <c r="H274" s="80"/>
      <c r="I274" s="185">
        <f t="shared" si="125"/>
        <v>28630</v>
      </c>
      <c r="J274" s="186">
        <f t="shared" si="126"/>
        <v>7.229188943974596</v>
      </c>
      <c r="K274" s="185">
        <f t="shared" si="127"/>
        <v>4977.3609999999999</v>
      </c>
      <c r="M274" s="213">
        <f t="shared" si="128"/>
        <v>-1.230603394161722</v>
      </c>
      <c r="N274" s="53"/>
      <c r="O274" s="32"/>
      <c r="P274" s="207">
        <f t="shared" si="129"/>
        <v>22479</v>
      </c>
      <c r="Q274" s="185">
        <f t="shared" si="130"/>
        <v>70257.923999999999</v>
      </c>
      <c r="S274" s="213">
        <f t="shared" si="131"/>
        <v>-1.2169422805269383</v>
      </c>
      <c r="T274" s="53"/>
      <c r="U274" s="32"/>
      <c r="V274" s="207">
        <f t="shared" si="132"/>
        <v>25769</v>
      </c>
      <c r="W274" s="185">
        <f t="shared" si="133"/>
        <v>25928.464</v>
      </c>
      <c r="Y274" s="213">
        <f t="shared" si="134"/>
        <v>-0.94550368809148588</v>
      </c>
      <c r="Z274" s="53"/>
      <c r="AA274" s="32"/>
      <c r="AB274" s="207">
        <f t="shared" si="135"/>
        <v>27844</v>
      </c>
      <c r="AC274" s="185">
        <f t="shared" si="136"/>
        <v>9102.2890000000007</v>
      </c>
      <c r="AE274" s="213">
        <f t="shared" si="137"/>
        <v>-0.73223440079301316</v>
      </c>
      <c r="AF274" s="53"/>
      <c r="AG274" s="32"/>
      <c r="AH274" s="207">
        <f t="shared" si="138"/>
        <v>28197</v>
      </c>
      <c r="AI274" s="185">
        <f t="shared" si="139"/>
        <v>7096.8959999999997</v>
      </c>
      <c r="AK274" s="213">
        <f t="shared" si="140"/>
        <v>-0.55655027335563212</v>
      </c>
      <c r="AL274" s="53"/>
      <c r="AM274" s="32"/>
      <c r="AN274" s="207">
        <f t="shared" si="141"/>
        <v>28368</v>
      </c>
      <c r="AO274" s="185">
        <f t="shared" si="142"/>
        <v>6215.049</v>
      </c>
      <c r="AQ274" s="213">
        <f t="shared" si="143"/>
        <v>-0.40716773299349096</v>
      </c>
      <c r="AR274" s="53"/>
      <c r="AS274" s="32"/>
      <c r="AT274" s="207">
        <f t="shared" si="144"/>
        <v>28471</v>
      </c>
      <c r="AU274" s="185">
        <f t="shared" si="145"/>
        <v>5712.1</v>
      </c>
      <c r="AW274" s="213">
        <f t="shared" si="146"/>
        <v>-0.27722742444824577</v>
      </c>
      <c r="AX274" s="53"/>
      <c r="AY274" s="32"/>
      <c r="AZ274" s="207">
        <f t="shared" si="147"/>
        <v>28541</v>
      </c>
      <c r="BA274" s="185">
        <f t="shared" si="148"/>
        <v>5382.4</v>
      </c>
      <c r="BC274" s="213">
        <f t="shared" si="149"/>
        <v>-0.1622463972234072</v>
      </c>
      <c r="BD274" s="53"/>
      <c r="BE274" s="32"/>
      <c r="BF274" s="207">
        <f t="shared" si="150"/>
        <v>28591</v>
      </c>
      <c r="BG274" s="185">
        <f t="shared" si="151"/>
        <v>5152.8999999999996</v>
      </c>
      <c r="BI274" s="213">
        <f t="shared" si="152"/>
        <v>-5.9133154975015575E-2</v>
      </c>
      <c r="BJ274" s="53"/>
      <c r="BK274" s="32"/>
      <c r="BL274" s="207">
        <f t="shared" si="153"/>
        <v>28629</v>
      </c>
      <c r="BM274" s="185">
        <f t="shared" si="154"/>
        <v>4981.8239999999996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28690</v>
      </c>
      <c r="C275" s="54"/>
      <c r="D275" s="22">
        <v>21</v>
      </c>
      <c r="E275" s="55"/>
      <c r="F275" s="82"/>
      <c r="G275" s="27"/>
      <c r="H275" s="34"/>
      <c r="I275" s="179">
        <f t="shared" si="125"/>
        <v>28690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28751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28751</v>
      </c>
      <c r="J276" s="187"/>
      <c r="K276" s="187"/>
      <c r="M276" s="200" t="str">
        <f>E258</f>
        <v>max(y) =</v>
      </c>
      <c r="N276" s="200">
        <f>F258</f>
        <v>39875</v>
      </c>
      <c r="O276" s="200"/>
      <c r="P276" s="200"/>
      <c r="Q276" s="200"/>
      <c r="R276" s="200"/>
      <c r="S276" s="200" t="str">
        <f>M276</f>
        <v>max(y) =</v>
      </c>
      <c r="T276" s="200">
        <f>N276</f>
        <v>39875</v>
      </c>
      <c r="U276" s="200"/>
      <c r="V276" s="200"/>
      <c r="W276" s="200"/>
      <c r="X276" s="200"/>
      <c r="Y276" s="200" t="str">
        <f>S276</f>
        <v>max(y) =</v>
      </c>
      <c r="Z276" s="200">
        <f>T276</f>
        <v>39875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39875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39875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39875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39875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39875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39875</v>
      </c>
    </row>
    <row r="277" spans="1:70" ht="15" customHeight="1" thickTop="1">
      <c r="A277" s="21">
        <f t="shared" si="155"/>
        <v>2016</v>
      </c>
      <c r="B277" s="176">
        <f t="shared" si="156"/>
        <v>28811</v>
      </c>
      <c r="C277" s="54"/>
      <c r="D277" s="22">
        <v>23</v>
      </c>
      <c r="E277" s="200">
        <f>O257</f>
        <v>39876</v>
      </c>
      <c r="F277" s="203">
        <f>O265</f>
        <v>3.1207658378313768E-2</v>
      </c>
      <c r="G277" s="345">
        <f>O266</f>
        <v>1123627.0670000003</v>
      </c>
      <c r="H277" s="346"/>
      <c r="I277" s="179">
        <f t="shared" si="125"/>
        <v>28811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28872</v>
      </c>
      <c r="C278" s="54"/>
      <c r="D278" s="22">
        <v>24</v>
      </c>
      <c r="E278" s="200">
        <f>U257</f>
        <v>40000</v>
      </c>
      <c r="F278" s="203">
        <f>U265</f>
        <v>1.4857312462400681E-2</v>
      </c>
      <c r="G278" s="345">
        <f>U266</f>
        <v>655239.68400000012</v>
      </c>
      <c r="H278" s="346"/>
      <c r="I278" s="179">
        <f t="shared" si="125"/>
        <v>28872</v>
      </c>
      <c r="J278" s="187"/>
      <c r="K278" s="187"/>
      <c r="M278" s="200" t="s">
        <v>60</v>
      </c>
      <c r="N278" s="214">
        <v>2850</v>
      </c>
      <c r="O278" s="200"/>
      <c r="P278" s="200"/>
      <c r="Q278" s="200"/>
      <c r="R278" s="200"/>
      <c r="S278" s="200" t="s">
        <v>60</v>
      </c>
      <c r="T278" s="200">
        <f>N278</f>
        <v>2850</v>
      </c>
      <c r="U278" s="200"/>
      <c r="V278" s="200"/>
      <c r="W278" s="200"/>
      <c r="X278" s="200"/>
      <c r="Y278" s="200" t="s">
        <v>60</v>
      </c>
      <c r="Z278" s="200">
        <f>T278</f>
        <v>2850</v>
      </c>
      <c r="AA278" s="200"/>
      <c r="AB278" s="200"/>
      <c r="AC278" s="200"/>
      <c r="AD278" s="200"/>
      <c r="AE278" s="200" t="s">
        <v>60</v>
      </c>
      <c r="AF278" s="200">
        <f>Z278</f>
        <v>2850</v>
      </c>
      <c r="AG278" s="200"/>
      <c r="AH278" s="200"/>
      <c r="AI278" s="200"/>
      <c r="AJ278" s="200"/>
      <c r="AK278" s="200" t="s">
        <v>60</v>
      </c>
      <c r="AL278" s="200">
        <f>AF278</f>
        <v>2850</v>
      </c>
      <c r="AM278" s="200"/>
      <c r="AN278" s="200"/>
      <c r="AO278" s="200"/>
      <c r="AP278" s="200"/>
      <c r="AQ278" s="200" t="s">
        <v>60</v>
      </c>
      <c r="AR278" s="200">
        <f>AL278</f>
        <v>2850</v>
      </c>
      <c r="AS278" s="200"/>
      <c r="AT278" s="200"/>
      <c r="AU278" s="200"/>
      <c r="AV278" s="200"/>
      <c r="AW278" s="200" t="s">
        <v>60</v>
      </c>
      <c r="AX278" s="200">
        <f>AR278</f>
        <v>2850</v>
      </c>
      <c r="AY278" s="200"/>
      <c r="AZ278" s="200"/>
      <c r="BA278" s="200"/>
      <c r="BB278" s="200"/>
      <c r="BC278" s="200" t="s">
        <v>60</v>
      </c>
      <c r="BD278" s="200">
        <f>AX278</f>
        <v>2850</v>
      </c>
      <c r="BE278" s="200"/>
      <c r="BF278" s="200"/>
      <c r="BG278" s="200"/>
      <c r="BH278" s="200"/>
      <c r="BI278" s="200" t="s">
        <v>60</v>
      </c>
      <c r="BJ278" s="200">
        <f>BD278</f>
        <v>2850</v>
      </c>
    </row>
    <row r="279" spans="1:70" ht="15" customHeight="1">
      <c r="A279" s="21">
        <f t="shared" si="155"/>
        <v>2018</v>
      </c>
      <c r="B279" s="176">
        <f t="shared" si="156"/>
        <v>28932</v>
      </c>
      <c r="C279" s="54"/>
      <c r="D279" s="22">
        <v>25</v>
      </c>
      <c r="E279" s="200">
        <f>AA257</f>
        <v>42850</v>
      </c>
      <c r="F279" s="203">
        <f>AA265</f>
        <v>7.1426857446548163E-3</v>
      </c>
      <c r="G279" s="345">
        <f>AA266</f>
        <v>453049</v>
      </c>
      <c r="H279" s="346"/>
      <c r="I279" s="179">
        <f t="shared" si="125"/>
        <v>28932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28992</v>
      </c>
      <c r="C280" s="54"/>
      <c r="D280" s="22">
        <v>26</v>
      </c>
      <c r="E280" s="200">
        <f>AG257</f>
        <v>45700</v>
      </c>
      <c r="F280" s="203">
        <f>AG265</f>
        <v>6.4112321616582018E-3</v>
      </c>
      <c r="G280" s="345">
        <f>AG266</f>
        <v>435866.49200000003</v>
      </c>
      <c r="H280" s="346"/>
      <c r="I280" s="179">
        <f t="shared" si="125"/>
        <v>28992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29053</v>
      </c>
      <c r="C281" s="54"/>
      <c r="D281" s="22">
        <v>27</v>
      </c>
      <c r="E281" s="200">
        <f>AM257</f>
        <v>48550</v>
      </c>
      <c r="F281" s="203">
        <f>AM265</f>
        <v>6.3815502892125894E-3</v>
      </c>
      <c r="G281" s="345">
        <f>AM266</f>
        <v>430520.92800000007</v>
      </c>
      <c r="H281" s="346"/>
      <c r="I281" s="179">
        <f t="shared" si="125"/>
        <v>29053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29113</v>
      </c>
      <c r="C282" s="54"/>
      <c r="D282" s="22">
        <v>28</v>
      </c>
      <c r="E282" s="200">
        <f>AS257</f>
        <v>51400</v>
      </c>
      <c r="F282" s="203">
        <f>AS265</f>
        <v>6.095842218492192E-3</v>
      </c>
      <c r="G282" s="345">
        <f>AS266</f>
        <v>428435.33099999989</v>
      </c>
      <c r="H282" s="346"/>
      <c r="I282" s="179">
        <f t="shared" si="125"/>
        <v>29113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29174</v>
      </c>
      <c r="C283" s="54"/>
      <c r="D283" s="22">
        <v>29</v>
      </c>
      <c r="E283" s="200">
        <f>AY257</f>
        <v>54250</v>
      </c>
      <c r="F283" s="203">
        <f>AY265</f>
        <v>6.1998475006489213E-3</v>
      </c>
      <c r="G283" s="345">
        <f>AY266</f>
        <v>427516.53599999991</v>
      </c>
      <c r="H283" s="346"/>
      <c r="I283" s="179">
        <f t="shared" si="125"/>
        <v>29174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29234</v>
      </c>
      <c r="C284" s="54"/>
      <c r="D284" s="22">
        <v>30</v>
      </c>
      <c r="E284" s="200">
        <f>BE257</f>
        <v>57100</v>
      </c>
      <c r="F284" s="203">
        <f>BE265</f>
        <v>6.2208348344313614E-3</v>
      </c>
      <c r="G284" s="345">
        <f>BE266</f>
        <v>427146.11699999991</v>
      </c>
      <c r="H284" s="346"/>
      <c r="I284" s="179">
        <f t="shared" si="125"/>
        <v>29234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29295</v>
      </c>
      <c r="C285" s="54"/>
      <c r="D285" s="22">
        <v>31</v>
      </c>
      <c r="E285" s="200">
        <f>BK257</f>
        <v>59950</v>
      </c>
      <c r="F285" s="203">
        <f>BK265</f>
        <v>6.3055131914574614E-3</v>
      </c>
      <c r="G285" s="345">
        <f>BK266</f>
        <v>427007.71899999998</v>
      </c>
      <c r="H285" s="346"/>
      <c r="I285" s="179">
        <f t="shared" si="125"/>
        <v>29295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29355</v>
      </c>
      <c r="C286" s="54"/>
      <c r="D286" s="22">
        <v>32</v>
      </c>
      <c r="E286" s="66"/>
      <c r="F286" s="203"/>
      <c r="G286" s="215"/>
      <c r="H286" s="34"/>
      <c r="I286" s="179">
        <f t="shared" si="125"/>
        <v>29355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29416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29416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29476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29476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29537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29537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29597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29597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29657</v>
      </c>
      <c r="C291" s="54"/>
      <c r="D291" s="22">
        <v>37</v>
      </c>
      <c r="E291" s="55"/>
      <c r="F291" s="82"/>
      <c r="G291" s="27"/>
      <c r="H291" s="34"/>
      <c r="I291" s="179">
        <f t="shared" si="125"/>
        <v>29657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29718</v>
      </c>
      <c r="C292" s="54"/>
      <c r="D292" s="22">
        <v>38</v>
      </c>
      <c r="E292" s="55"/>
      <c r="F292" s="82"/>
      <c r="G292" s="27"/>
      <c r="H292" s="34"/>
      <c r="I292" s="179">
        <f t="shared" si="125"/>
        <v>29718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29778</v>
      </c>
      <c r="C293" s="54"/>
      <c r="D293" s="22">
        <v>39</v>
      </c>
      <c r="E293" s="55"/>
      <c r="F293" s="82"/>
      <c r="G293" s="27"/>
      <c r="H293" s="34"/>
      <c r="I293" s="179">
        <f t="shared" si="125"/>
        <v>29778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29839</v>
      </c>
      <c r="C294" s="54"/>
      <c r="D294" s="22">
        <v>40</v>
      </c>
      <c r="E294" s="55"/>
      <c r="F294" s="82"/>
      <c r="G294" s="27"/>
      <c r="H294" s="34"/>
      <c r="I294" s="179">
        <f t="shared" si="125"/>
        <v>29839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29899</v>
      </c>
      <c r="C295" s="195"/>
      <c r="D295" s="35">
        <v>41</v>
      </c>
      <c r="E295" s="56"/>
      <c r="F295" s="84"/>
      <c r="G295" s="11"/>
      <c r="H295" s="37"/>
      <c r="I295" s="189">
        <f t="shared" si="125"/>
        <v>29899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29960</v>
      </c>
      <c r="C296" s="195"/>
      <c r="D296" s="35">
        <v>42</v>
      </c>
      <c r="E296" s="56"/>
      <c r="F296" s="84"/>
      <c r="G296" s="11"/>
      <c r="H296" s="37"/>
      <c r="I296" s="189">
        <f t="shared" si="125"/>
        <v>29960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6.2557349909884872E-3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4.9189704059704971E-2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2.6043078246896355E-2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1.0265457728692856E-2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8.1669609274971963E-3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7.2886633400612525E-3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6.8788004568324937E-3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6.5688469571603073E-3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6.5465886548133284E-3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6.2880726876385767E-3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38411</v>
      </c>
      <c r="C300" s="191">
        <f t="shared" ref="C300:C319" si="159">LN($F$302-B300)</f>
        <v>9.9799392046964588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28586</v>
      </c>
      <c r="J300" s="180">
        <f t="shared" ref="J300:J319" si="161">ABS(B300-I300)/B300*100</f>
        <v>25.578610293926218</v>
      </c>
      <c r="K300" s="179">
        <f t="shared" ref="K300:K319" si="162">(B300-I300)^2/1000</f>
        <v>96530.625</v>
      </c>
      <c r="M300" s="218">
        <f t="shared" ref="M300:M319" si="163">LN(O$302-$B300)</f>
        <v>7.2896105214511673</v>
      </c>
      <c r="N300" s="98" t="s">
        <v>63</v>
      </c>
      <c r="O300" s="57"/>
      <c r="P300" s="187">
        <f t="shared" ref="P300:P319" si="164">ROUND(O$302-O$307*O$308^$D300,$G$1)</f>
        <v>37616</v>
      </c>
      <c r="Q300" s="179">
        <f t="shared" ref="Q300:Q319" si="165">($B300-P300)^2/1000</f>
        <v>632.02499999999998</v>
      </c>
      <c r="S300" s="218">
        <f t="shared" ref="S300:S319" si="166">LN(U$302-$B300)</f>
        <v>7.3708601665367164</v>
      </c>
      <c r="T300" s="98" t="s">
        <v>63</v>
      </c>
      <c r="U300" s="57"/>
      <c r="V300" s="187">
        <f t="shared" ref="V300:V319" si="167">ROUND(U$302-U$307*U$308^$D300,$G$1)</f>
        <v>34731</v>
      </c>
      <c r="W300" s="179">
        <f t="shared" ref="W300:W319" si="168">($B300-V300)^2/1000</f>
        <v>13542.4</v>
      </c>
      <c r="Y300" s="218">
        <f t="shared" ref="Y300:Y319" si="169">LN(AA$302-$B300)</f>
        <v>8.3981844048340353</v>
      </c>
      <c r="Z300" s="98" t="s">
        <v>63</v>
      </c>
      <c r="AA300" s="57"/>
      <c r="AB300" s="187">
        <f t="shared" ref="AB300:AB319" si="170">ROUND(AA$302-AA$307*AA$308^$D300,$G$1)</f>
        <v>30984</v>
      </c>
      <c r="AC300" s="179">
        <f t="shared" ref="AC300:AC319" si="171">($B300-AB300)^2/1000</f>
        <v>55160.328999999998</v>
      </c>
      <c r="AE300" s="218">
        <f t="shared" ref="AE300:AE319" si="172">LN(AG$302-$B300)</f>
        <v>8.8941216413822133</v>
      </c>
      <c r="AF300" s="98" t="s">
        <v>63</v>
      </c>
      <c r="AG300" s="57"/>
      <c r="AH300" s="187">
        <f t="shared" ref="AH300:AH319" si="173">ROUND(AG$302-AG$307*AG$308^$D300,$G$1)</f>
        <v>30017</v>
      </c>
      <c r="AI300" s="179">
        <f t="shared" ref="AI300:AI319" si="174">($B300-AH300)^2/1000</f>
        <v>70459.236000000004</v>
      </c>
      <c r="AK300" s="218">
        <f t="shared" ref="AK300:AK319" si="175">LN(AM$302-$B300)</f>
        <v>9.2241446529525799</v>
      </c>
      <c r="AL300" s="98" t="s">
        <v>63</v>
      </c>
      <c r="AM300" s="57"/>
      <c r="AN300" s="187">
        <f t="shared" ref="AN300:AN319" si="176">ROUND(AM$302-AM$307*AM$308^$D300,$G$1)</f>
        <v>29489</v>
      </c>
      <c r="AO300" s="179">
        <f t="shared" ref="AO300:AO319" si="177">($B300-AN300)^2/1000</f>
        <v>79602.084000000003</v>
      </c>
      <c r="AQ300" s="218">
        <f t="shared" ref="AQ300:AQ319" si="178">LN(AS$302-$B300)</f>
        <v>9.4718581244072837</v>
      </c>
      <c r="AR300" s="98" t="s">
        <v>63</v>
      </c>
      <c r="AS300" s="57"/>
      <c r="AT300" s="187">
        <f t="shared" ref="AT300:AT319" si="179">ROUND(AS$302-AS$307*AS$308^$D300,$G$1)</f>
        <v>29147</v>
      </c>
      <c r="AU300" s="179">
        <f t="shared" ref="AU300:AU319" si="180">($B300-AT300)^2/1000</f>
        <v>85821.695999999996</v>
      </c>
      <c r="AW300" s="218">
        <f t="shared" ref="AW300:AW319" si="181">LN(AY$302-$B300)</f>
        <v>9.6702305320624209</v>
      </c>
      <c r="AX300" s="98" t="s">
        <v>63</v>
      </c>
      <c r="AY300" s="57"/>
      <c r="AZ300" s="187">
        <f t="shared" ref="AZ300:AZ319" si="182">ROUND(AY$302-AY$307*AY$308^$D300,$G$1)</f>
        <v>28907</v>
      </c>
      <c r="BA300" s="179">
        <f t="shared" ref="BA300:BA319" si="183">($B300-AZ300)^2/1000</f>
        <v>90326.016000000003</v>
      </c>
      <c r="BC300" s="218">
        <f t="shared" ref="BC300:BC319" si="184">LN(BE$302-$B300)</f>
        <v>9.8356903944703031</v>
      </c>
      <c r="BD300" s="98" t="s">
        <v>63</v>
      </c>
      <c r="BE300" s="57"/>
      <c r="BF300" s="187">
        <f t="shared" ref="BF300:BF319" si="185">ROUND(BE$302-BE$307*BE$308^$D300,$G$1)</f>
        <v>28727</v>
      </c>
      <c r="BG300" s="179">
        <f t="shared" ref="BG300:BG319" si="186">($B300-BF300)^2/1000</f>
        <v>93779.856</v>
      </c>
      <c r="BI300" s="218">
        <f t="shared" ref="BI300:BI319" si="187">LN(BK$302-$B300)</f>
        <v>9.9776205243773557</v>
      </c>
      <c r="BJ300" s="98" t="s">
        <v>63</v>
      </c>
      <c r="BK300" s="57"/>
      <c r="BL300" s="187">
        <f t="shared" ref="BL300:BL319" si="188">ROUND(BK$302-BK$307*BK$308^$D300,$G$1)</f>
        <v>28588</v>
      </c>
      <c r="BM300" s="179">
        <f t="shared" ref="BM300:BM319" si="189">($B300-BL300)^2/1000</f>
        <v>96491.328999999998</v>
      </c>
    </row>
    <row r="301" spans="1:65" ht="15" customHeight="1">
      <c r="A301" s="21">
        <f t="shared" si="158"/>
        <v>1995</v>
      </c>
      <c r="B301" s="176">
        <f t="shared" si="158"/>
        <v>39875</v>
      </c>
      <c r="C301" s="191">
        <f t="shared" si="159"/>
        <v>9.9097181022867638</v>
      </c>
      <c r="D301" s="22">
        <v>2</v>
      </c>
      <c r="E301" s="40" t="s">
        <v>64</v>
      </c>
      <c r="G301" s="23"/>
      <c r="H301" s="27"/>
      <c r="I301" s="179">
        <f t="shared" si="160"/>
        <v>28572</v>
      </c>
      <c r="J301" s="180">
        <f t="shared" si="161"/>
        <v>28.346081504702191</v>
      </c>
      <c r="K301" s="179">
        <f t="shared" si="162"/>
        <v>127757.80899999999</v>
      </c>
      <c r="M301" s="218">
        <f t="shared" si="163"/>
        <v>0</v>
      </c>
      <c r="N301" s="72" t="s">
        <v>64</v>
      </c>
      <c r="P301" s="187">
        <f t="shared" si="164"/>
        <v>37326</v>
      </c>
      <c r="Q301" s="179">
        <f t="shared" si="165"/>
        <v>6497.4009999999998</v>
      </c>
      <c r="S301" s="218">
        <f t="shared" si="166"/>
        <v>4.8283137373023015</v>
      </c>
      <c r="T301" s="72" t="s">
        <v>64</v>
      </c>
      <c r="V301" s="187">
        <f t="shared" si="167"/>
        <v>34415</v>
      </c>
      <c r="W301" s="179">
        <f t="shared" si="168"/>
        <v>29811.599999999999</v>
      </c>
      <c r="Y301" s="218">
        <f t="shared" si="169"/>
        <v>7.9979993179797297</v>
      </c>
      <c r="Z301" s="72" t="s">
        <v>64</v>
      </c>
      <c r="AB301" s="187">
        <f t="shared" si="170"/>
        <v>30813</v>
      </c>
      <c r="AC301" s="179">
        <f t="shared" si="171"/>
        <v>82119.843999999997</v>
      </c>
      <c r="AE301" s="218">
        <f t="shared" si="172"/>
        <v>8.6699142784339021</v>
      </c>
      <c r="AF301" s="72" t="s">
        <v>64</v>
      </c>
      <c r="AH301" s="187">
        <f t="shared" si="173"/>
        <v>29905</v>
      </c>
      <c r="AI301" s="179">
        <f t="shared" si="174"/>
        <v>99400.9</v>
      </c>
      <c r="AK301" s="218">
        <f t="shared" si="175"/>
        <v>9.0682006048150594</v>
      </c>
      <c r="AL301" s="72" t="s">
        <v>64</v>
      </c>
      <c r="AN301" s="187">
        <f t="shared" si="176"/>
        <v>29412</v>
      </c>
      <c r="AO301" s="179">
        <f t="shared" si="177"/>
        <v>109474.36900000001</v>
      </c>
      <c r="AQ301" s="218">
        <f t="shared" si="178"/>
        <v>9.3522738678648487</v>
      </c>
      <c r="AR301" s="72" t="s">
        <v>64</v>
      </c>
      <c r="AT301" s="187">
        <f t="shared" si="179"/>
        <v>29094</v>
      </c>
      <c r="AU301" s="179">
        <f t="shared" si="180"/>
        <v>116229.961</v>
      </c>
      <c r="AW301" s="218">
        <f t="shared" si="181"/>
        <v>9.5732458656655517</v>
      </c>
      <c r="AX301" s="72" t="s">
        <v>64</v>
      </c>
      <c r="AZ301" s="187">
        <f t="shared" si="182"/>
        <v>28870</v>
      </c>
      <c r="BA301" s="179">
        <f t="shared" si="183"/>
        <v>121110.02499999999</v>
      </c>
      <c r="BC301" s="218">
        <f t="shared" si="184"/>
        <v>9.7541170958818597</v>
      </c>
      <c r="BD301" s="72" t="s">
        <v>64</v>
      </c>
      <c r="BF301" s="187">
        <f t="shared" si="185"/>
        <v>28703</v>
      </c>
      <c r="BG301" s="179">
        <f t="shared" si="186"/>
        <v>124813.584</v>
      </c>
      <c r="BI301" s="218">
        <f t="shared" si="187"/>
        <v>9.9072305388149626</v>
      </c>
      <c r="BJ301" s="72" t="s">
        <v>64</v>
      </c>
      <c r="BL301" s="187">
        <f t="shared" si="188"/>
        <v>28574</v>
      </c>
      <c r="BM301" s="179">
        <f t="shared" si="189"/>
        <v>127712.601</v>
      </c>
    </row>
    <row r="302" spans="1:65" ht="15" customHeight="1">
      <c r="A302" s="21">
        <f t="shared" si="158"/>
        <v>1996</v>
      </c>
      <c r="B302" s="176">
        <f t="shared" si="158"/>
        <v>23690</v>
      </c>
      <c r="C302" s="191">
        <f t="shared" si="159"/>
        <v>10.499848464408382</v>
      </c>
      <c r="D302" s="22">
        <v>3</v>
      </c>
      <c r="E302" s="99" t="s">
        <v>65</v>
      </c>
      <c r="F302" s="243">
        <v>60000</v>
      </c>
      <c r="G302" s="23"/>
      <c r="H302" s="27"/>
      <c r="I302" s="179">
        <f t="shared" si="160"/>
        <v>28557</v>
      </c>
      <c r="J302" s="180">
        <f t="shared" si="161"/>
        <v>20.544533558463488</v>
      </c>
      <c r="K302" s="179">
        <f t="shared" si="162"/>
        <v>23687.688999999998</v>
      </c>
      <c r="M302" s="218">
        <f t="shared" si="163"/>
        <v>9.691901950055648</v>
      </c>
      <c r="N302" s="97" t="s">
        <v>65</v>
      </c>
      <c r="O302" s="201">
        <f>ROUNDDOWN(O258,0)+1</f>
        <v>39876</v>
      </c>
      <c r="P302" s="187">
        <f t="shared" si="164"/>
        <v>36999</v>
      </c>
      <c r="Q302" s="179">
        <f t="shared" si="165"/>
        <v>177129.481</v>
      </c>
      <c r="S302" s="218">
        <f t="shared" si="166"/>
        <v>9.6995336956150595</v>
      </c>
      <c r="T302" s="97" t="s">
        <v>65</v>
      </c>
      <c r="U302" s="201">
        <f>ROUNDDOWN(U258,-T323)+10^T323</f>
        <v>40000</v>
      </c>
      <c r="V302" s="187">
        <f t="shared" si="167"/>
        <v>34079</v>
      </c>
      <c r="W302" s="179">
        <f t="shared" si="168"/>
        <v>107931.321</v>
      </c>
      <c r="Y302" s="218">
        <f t="shared" si="169"/>
        <v>9.8605800515248507</v>
      </c>
      <c r="Z302" s="97" t="s">
        <v>65</v>
      </c>
      <c r="AA302" s="201">
        <f>U302+Z324</f>
        <v>42850</v>
      </c>
      <c r="AB302" s="187">
        <f t="shared" si="170"/>
        <v>30639</v>
      </c>
      <c r="AC302" s="179">
        <f t="shared" si="171"/>
        <v>48288.601000000002</v>
      </c>
      <c r="AE302" s="218">
        <f t="shared" si="172"/>
        <v>9.9992521745205067</v>
      </c>
      <c r="AF302" s="97" t="s">
        <v>65</v>
      </c>
      <c r="AG302" s="201">
        <f>AA302+AF324</f>
        <v>45700</v>
      </c>
      <c r="AH302" s="187">
        <f t="shared" si="173"/>
        <v>29793</v>
      </c>
      <c r="AI302" s="179">
        <f t="shared" si="174"/>
        <v>37246.608999999997</v>
      </c>
      <c r="AK302" s="218">
        <f t="shared" si="175"/>
        <v>10.121015365064702</v>
      </c>
      <c r="AL302" s="97" t="s">
        <v>65</v>
      </c>
      <c r="AM302" s="201">
        <f>AG302+AL324</f>
        <v>48550</v>
      </c>
      <c r="AN302" s="187">
        <f t="shared" si="176"/>
        <v>29335</v>
      </c>
      <c r="AO302" s="179">
        <f t="shared" si="177"/>
        <v>31866.025000000001</v>
      </c>
      <c r="AQ302" s="218">
        <f t="shared" si="178"/>
        <v>10.229548637857024</v>
      </c>
      <c r="AR302" s="97" t="s">
        <v>65</v>
      </c>
      <c r="AS302" s="201">
        <f>AM302+AR324</f>
        <v>51400</v>
      </c>
      <c r="AT302" s="187">
        <f t="shared" si="179"/>
        <v>29040</v>
      </c>
      <c r="AU302" s="179">
        <f t="shared" si="180"/>
        <v>28622.5</v>
      </c>
      <c r="AW302" s="218">
        <f t="shared" si="181"/>
        <v>10.327447243280456</v>
      </c>
      <c r="AX302" s="97" t="s">
        <v>65</v>
      </c>
      <c r="AY302" s="201">
        <f>AS302+AX324</f>
        <v>54250</v>
      </c>
      <c r="AZ302" s="187">
        <f t="shared" si="182"/>
        <v>28833</v>
      </c>
      <c r="BA302" s="179">
        <f t="shared" si="183"/>
        <v>26450.449000000001</v>
      </c>
      <c r="BC302" s="218">
        <f t="shared" si="184"/>
        <v>10.416610535350802</v>
      </c>
      <c r="BD302" s="97" t="s">
        <v>65</v>
      </c>
      <c r="BE302" s="201">
        <f>AY302+BD324</f>
        <v>57100</v>
      </c>
      <c r="BF302" s="187">
        <f t="shared" si="185"/>
        <v>28679</v>
      </c>
      <c r="BG302" s="179">
        <f t="shared" si="186"/>
        <v>24890.120999999999</v>
      </c>
      <c r="BI302" s="218">
        <f t="shared" si="187"/>
        <v>10.498470484308841</v>
      </c>
      <c r="BJ302" s="97" t="s">
        <v>65</v>
      </c>
      <c r="BK302" s="201">
        <f>BE302+BJ324</f>
        <v>59950</v>
      </c>
      <c r="BL302" s="187">
        <f t="shared" si="188"/>
        <v>28559</v>
      </c>
      <c r="BM302" s="179">
        <f t="shared" si="189"/>
        <v>23707.161</v>
      </c>
    </row>
    <row r="303" spans="1:65" ht="15" customHeight="1">
      <c r="A303" s="21">
        <f t="shared" si="158"/>
        <v>1997</v>
      </c>
      <c r="B303" s="176">
        <f t="shared" si="158"/>
        <v>23233</v>
      </c>
      <c r="C303" s="191">
        <f t="shared" si="159"/>
        <v>10.512355982715523</v>
      </c>
      <c r="D303" s="22">
        <v>4</v>
      </c>
      <c r="G303" s="23"/>
      <c r="H303" s="27"/>
      <c r="I303" s="179">
        <f t="shared" si="160"/>
        <v>28543</v>
      </c>
      <c r="J303" s="180">
        <f t="shared" si="161"/>
        <v>22.855421168165972</v>
      </c>
      <c r="K303" s="179">
        <f t="shared" si="162"/>
        <v>28196.1</v>
      </c>
      <c r="M303" s="218">
        <f t="shared" si="163"/>
        <v>9.7197449865867256</v>
      </c>
      <c r="P303" s="187">
        <f t="shared" si="164"/>
        <v>36630</v>
      </c>
      <c r="Q303" s="179">
        <f t="shared" si="165"/>
        <v>179479.609</v>
      </c>
      <c r="S303" s="218">
        <f t="shared" si="166"/>
        <v>9.7271679479378079</v>
      </c>
      <c r="V303" s="187">
        <f t="shared" si="167"/>
        <v>33723</v>
      </c>
      <c r="W303" s="179">
        <f t="shared" si="168"/>
        <v>110040.1</v>
      </c>
      <c r="Y303" s="218">
        <f t="shared" si="169"/>
        <v>9.8841518162293855</v>
      </c>
      <c r="AB303" s="187">
        <f t="shared" si="170"/>
        <v>30462</v>
      </c>
      <c r="AC303" s="179">
        <f t="shared" si="171"/>
        <v>52258.440999999999</v>
      </c>
      <c r="AE303" s="218">
        <f t="shared" si="172"/>
        <v>10.019802844917477</v>
      </c>
      <c r="AH303" s="187">
        <f t="shared" si="173"/>
        <v>29679</v>
      </c>
      <c r="AI303" s="179">
        <f t="shared" si="174"/>
        <v>41550.915999999997</v>
      </c>
      <c r="AK303" s="218">
        <f t="shared" si="175"/>
        <v>10.139231385826076</v>
      </c>
      <c r="AN303" s="187">
        <f t="shared" si="176"/>
        <v>29257</v>
      </c>
      <c r="AO303" s="179">
        <f t="shared" si="177"/>
        <v>36288.576000000001</v>
      </c>
      <c r="AQ303" s="218">
        <f t="shared" si="178"/>
        <v>10.245906358926657</v>
      </c>
      <c r="AT303" s="187">
        <f t="shared" si="179"/>
        <v>28987</v>
      </c>
      <c r="AU303" s="179">
        <f t="shared" si="180"/>
        <v>33108.516000000003</v>
      </c>
      <c r="AW303" s="218">
        <f t="shared" si="181"/>
        <v>10.342290720254804</v>
      </c>
      <c r="AZ303" s="187">
        <f t="shared" si="182"/>
        <v>28796</v>
      </c>
      <c r="BA303" s="179">
        <f t="shared" si="183"/>
        <v>30946.969000000001</v>
      </c>
      <c r="BC303" s="218">
        <f t="shared" si="184"/>
        <v>10.430196367929657</v>
      </c>
      <c r="BF303" s="187">
        <f t="shared" si="185"/>
        <v>28655</v>
      </c>
      <c r="BG303" s="179">
        <f t="shared" si="186"/>
        <v>29398.083999999999</v>
      </c>
      <c r="BI303" s="218">
        <f t="shared" si="187"/>
        <v>10.510995142050447</v>
      </c>
      <c r="BL303" s="187">
        <f t="shared" si="188"/>
        <v>28545</v>
      </c>
      <c r="BM303" s="179">
        <f t="shared" si="189"/>
        <v>28217.344000000001</v>
      </c>
    </row>
    <row r="304" spans="1:65" ht="15" customHeight="1">
      <c r="A304" s="21">
        <f t="shared" si="158"/>
        <v>1998</v>
      </c>
      <c r="B304" s="176">
        <f t="shared" si="158"/>
        <v>23385</v>
      </c>
      <c r="C304" s="191">
        <f t="shared" si="159"/>
        <v>10.508213271495171</v>
      </c>
      <c r="D304" s="22">
        <v>5</v>
      </c>
      <c r="E304" s="99" t="s">
        <v>66</v>
      </c>
      <c r="F304" s="42">
        <f>INDEX(LINEST(C300:C319,D300:D319),2)</f>
        <v>10.354550166077262</v>
      </c>
      <c r="G304" s="23"/>
      <c r="H304" s="27"/>
      <c r="I304" s="179">
        <f t="shared" si="160"/>
        <v>28529</v>
      </c>
      <c r="J304" s="180">
        <f t="shared" si="161"/>
        <v>21.997006628180458</v>
      </c>
      <c r="K304" s="179">
        <f t="shared" si="162"/>
        <v>26460.736000000001</v>
      </c>
      <c r="M304" s="218">
        <f t="shared" si="163"/>
        <v>9.7105700565287698</v>
      </c>
      <c r="N304" s="97" t="s">
        <v>66</v>
      </c>
      <c r="O304" s="42">
        <f>INDEX(LINEST(M300:M319,$D300:$D319),2)</f>
        <v>7.6025524714035511</v>
      </c>
      <c r="P304" s="187">
        <f t="shared" si="164"/>
        <v>36214</v>
      </c>
      <c r="Q304" s="179">
        <f t="shared" si="165"/>
        <v>164583.24100000001</v>
      </c>
      <c r="S304" s="218">
        <f t="shared" si="166"/>
        <v>9.7180611807886947</v>
      </c>
      <c r="T304" s="97" t="s">
        <v>66</v>
      </c>
      <c r="U304" s="42">
        <f>INDEX(LINEST(S300:S319,$D300:$D319),2)</f>
        <v>8.5111562984705422</v>
      </c>
      <c r="V304" s="187">
        <f t="shared" si="167"/>
        <v>33346</v>
      </c>
      <c r="W304" s="179">
        <f t="shared" si="168"/>
        <v>99221.520999999993</v>
      </c>
      <c r="Y304" s="218">
        <f t="shared" si="169"/>
        <v>9.8763732600445557</v>
      </c>
      <c r="Z304" s="97" t="s">
        <v>66</v>
      </c>
      <c r="AA304" s="42">
        <f>INDEX(LINEST(Y300:Y319,$D300:$D319),2)</f>
        <v>9.3670667421389933</v>
      </c>
      <c r="AB304" s="187">
        <f t="shared" si="170"/>
        <v>30283</v>
      </c>
      <c r="AC304" s="179">
        <f t="shared" si="171"/>
        <v>47582.404000000002</v>
      </c>
      <c r="AE304" s="218">
        <f t="shared" si="172"/>
        <v>10.013014377063371</v>
      </c>
      <c r="AF304" s="97" t="s">
        <v>66</v>
      </c>
      <c r="AG304" s="42">
        <f>INDEX(LINEST(AE300:AE319,$D300:$D319),2)</f>
        <v>9.6531993771480291</v>
      </c>
      <c r="AH304" s="187">
        <f t="shared" si="173"/>
        <v>29565</v>
      </c>
      <c r="AI304" s="179">
        <f t="shared" si="174"/>
        <v>38192.400000000001</v>
      </c>
      <c r="AK304" s="218">
        <f t="shared" si="175"/>
        <v>10.133209419210461</v>
      </c>
      <c r="AL304" s="97" t="s">
        <v>66</v>
      </c>
      <c r="AM304" s="42">
        <f>INDEX(LINEST(AK300:AK319,$D300:$D319),2)</f>
        <v>9.8514007756402346</v>
      </c>
      <c r="AN304" s="187">
        <f t="shared" si="176"/>
        <v>29180</v>
      </c>
      <c r="AO304" s="179">
        <f t="shared" si="177"/>
        <v>33582.025000000001</v>
      </c>
      <c r="AQ304" s="218">
        <f t="shared" si="178"/>
        <v>10.240495359999384</v>
      </c>
      <c r="AR304" s="97" t="s">
        <v>66</v>
      </c>
      <c r="AS304" s="42">
        <f>INDEX(LINEST(AQ300:AQ319,$D300:$D319),2)</f>
        <v>10.007819892518954</v>
      </c>
      <c r="AT304" s="187">
        <f t="shared" si="179"/>
        <v>28933</v>
      </c>
      <c r="AU304" s="179">
        <f t="shared" si="180"/>
        <v>30780.304</v>
      </c>
      <c r="AW304" s="218">
        <f t="shared" si="181"/>
        <v>10.337378134827997</v>
      </c>
      <c r="AX304" s="97" t="s">
        <v>66</v>
      </c>
      <c r="AY304" s="42">
        <f>INDEX(LINEST(AW300:AW319,$D300:$D319),2)</f>
        <v>10.138817144415752</v>
      </c>
      <c r="AZ304" s="187">
        <f t="shared" si="182"/>
        <v>28760</v>
      </c>
      <c r="BA304" s="179">
        <f t="shared" si="183"/>
        <v>28890.625</v>
      </c>
      <c r="BC304" s="218">
        <f t="shared" si="184"/>
        <v>10.425698121168683</v>
      </c>
      <c r="BD304" s="97" t="s">
        <v>66</v>
      </c>
      <c r="BE304" s="42">
        <f>INDEX(LINEST(BC300:BC319,$D300:$D319),2)</f>
        <v>10.25232434960248</v>
      </c>
      <c r="BF304" s="187">
        <f t="shared" si="185"/>
        <v>28630</v>
      </c>
      <c r="BG304" s="179">
        <f t="shared" si="186"/>
        <v>27510.025000000001</v>
      </c>
      <c r="BI304" s="218">
        <f t="shared" si="187"/>
        <v>10.506846777705052</v>
      </c>
      <c r="BJ304" s="97" t="s">
        <v>66</v>
      </c>
      <c r="BK304" s="42">
        <f>INDEX(LINEST(BI300:BI319,$D300:$D319),2)</f>
        <v>10.352882610625139</v>
      </c>
      <c r="BL304" s="187">
        <f t="shared" si="188"/>
        <v>28530</v>
      </c>
      <c r="BM304" s="179">
        <f t="shared" si="189"/>
        <v>26471.025000000001</v>
      </c>
    </row>
    <row r="305" spans="1:65" ht="15" customHeight="1">
      <c r="A305" s="21">
        <f t="shared" si="158"/>
        <v>1999</v>
      </c>
      <c r="B305" s="176">
        <f t="shared" si="158"/>
        <v>23272</v>
      </c>
      <c r="C305" s="191">
        <f t="shared" si="159"/>
        <v>10.511294685929059</v>
      </c>
      <c r="D305" s="22">
        <v>6</v>
      </c>
      <c r="E305" s="99" t="s">
        <v>67</v>
      </c>
      <c r="F305" s="42">
        <f>INDEX(LINEST(C300:C319,D300:D319),1)</f>
        <v>4.5557544616156868E-4</v>
      </c>
      <c r="G305" s="27"/>
      <c r="H305" s="27"/>
      <c r="I305" s="179">
        <f t="shared" si="160"/>
        <v>28514</v>
      </c>
      <c r="J305" s="180">
        <f t="shared" si="161"/>
        <v>22.524922653832931</v>
      </c>
      <c r="K305" s="179">
        <f t="shared" si="162"/>
        <v>27478.563999999998</v>
      </c>
      <c r="M305" s="218">
        <f t="shared" si="163"/>
        <v>9.71739890917293</v>
      </c>
      <c r="N305" s="97" t="s">
        <v>67</v>
      </c>
      <c r="O305" s="42">
        <f>INDEX(LINEST(M300:M319,$D300:$D319),1)</f>
        <v>0.12066939148161424</v>
      </c>
      <c r="P305" s="187">
        <f t="shared" si="164"/>
        <v>35744</v>
      </c>
      <c r="Q305" s="179">
        <f t="shared" si="165"/>
        <v>155550.78400000001</v>
      </c>
      <c r="S305" s="218">
        <f t="shared" si="166"/>
        <v>9.7248392411084694</v>
      </c>
      <c r="T305" s="97" t="s">
        <v>67</v>
      </c>
      <c r="U305" s="42">
        <f>INDEX(LINEST(S300:S319,$D300:$D319),1)</f>
        <v>5.8368359174623401E-2</v>
      </c>
      <c r="V305" s="187">
        <f t="shared" si="167"/>
        <v>32946</v>
      </c>
      <c r="W305" s="179">
        <f t="shared" si="168"/>
        <v>93586.275999999998</v>
      </c>
      <c r="Y305" s="218">
        <f t="shared" si="169"/>
        <v>9.8821617658213761</v>
      </c>
      <c r="Z305" s="97" t="s">
        <v>67</v>
      </c>
      <c r="AA305" s="42">
        <f>INDEX(LINEST(Y300:Y319,$D300:$D319),1)</f>
        <v>1.4351783326243903E-2</v>
      </c>
      <c r="AB305" s="187">
        <f t="shared" si="170"/>
        <v>30101</v>
      </c>
      <c r="AC305" s="179">
        <f t="shared" si="171"/>
        <v>46635.241000000002</v>
      </c>
      <c r="AE305" s="218">
        <f t="shared" si="172"/>
        <v>10.018065457243564</v>
      </c>
      <c r="AF305" s="97" t="s">
        <v>67</v>
      </c>
      <c r="AG305" s="42">
        <f>INDEX(LINEST(AE300:AE319,$D300:$D319),1)</f>
        <v>7.1113890705340917E-3</v>
      </c>
      <c r="AH305" s="187">
        <f t="shared" si="173"/>
        <v>29450</v>
      </c>
      <c r="AI305" s="179">
        <f t="shared" si="174"/>
        <v>38167.684000000001</v>
      </c>
      <c r="AK305" s="218">
        <f t="shared" si="175"/>
        <v>10.137689731207072</v>
      </c>
      <c r="AL305" s="97" t="s">
        <v>67</v>
      </c>
      <c r="AM305" s="42">
        <f>INDEX(LINEST(AK300:AK319,$D300:$D319),1)</f>
        <v>4.0203603103407025E-3</v>
      </c>
      <c r="AN305" s="187">
        <f t="shared" si="176"/>
        <v>29102</v>
      </c>
      <c r="AO305" s="179">
        <f t="shared" si="177"/>
        <v>33988.9</v>
      </c>
      <c r="AQ305" s="218">
        <f t="shared" si="178"/>
        <v>10.244520800484903</v>
      </c>
      <c r="AR305" s="97" t="s">
        <v>67</v>
      </c>
      <c r="AS305" s="42">
        <f>INDEX(LINEST(AQ300:AQ319,$D300:$D319),1)</f>
        <v>2.3981459133616055E-3</v>
      </c>
      <c r="AT305" s="187">
        <f t="shared" si="179"/>
        <v>28879</v>
      </c>
      <c r="AU305" s="179">
        <f t="shared" si="180"/>
        <v>31438.449000000001</v>
      </c>
      <c r="AW305" s="218">
        <f t="shared" si="181"/>
        <v>10.341032554107704</v>
      </c>
      <c r="AX305" s="97" t="s">
        <v>67</v>
      </c>
      <c r="AY305" s="42">
        <f>INDEX(LINEST(AW300:AW319,$D300:$D319),1)</f>
        <v>1.4486917775906767E-3</v>
      </c>
      <c r="AZ305" s="187">
        <f t="shared" si="182"/>
        <v>28723</v>
      </c>
      <c r="BA305" s="179">
        <f t="shared" si="183"/>
        <v>29713.401000000002</v>
      </c>
      <c r="BC305" s="218">
        <f t="shared" si="184"/>
        <v>10.429044140902112</v>
      </c>
      <c r="BD305" s="97" t="s">
        <v>67</v>
      </c>
      <c r="BE305" s="42">
        <f>INDEX(LINEST(BC300:BC319,$D300:$D319),1)</f>
        <v>8.5312151206437851E-4</v>
      </c>
      <c r="BF305" s="187">
        <f t="shared" si="185"/>
        <v>28606</v>
      </c>
      <c r="BG305" s="179">
        <f t="shared" si="186"/>
        <v>28451.556</v>
      </c>
      <c r="BI305" s="218">
        <f t="shared" si="187"/>
        <v>10.50993239925678</v>
      </c>
      <c r="BJ305" s="97" t="s">
        <v>67</v>
      </c>
      <c r="BK305" s="42">
        <f>INDEX(LINEST(BI300:BI319,$D300:$D319),1)</f>
        <v>4.6117068856997865E-4</v>
      </c>
      <c r="BL305" s="187">
        <f t="shared" si="188"/>
        <v>28516</v>
      </c>
      <c r="BM305" s="179">
        <f t="shared" si="189"/>
        <v>27499.536</v>
      </c>
    </row>
    <row r="306" spans="1:65" ht="15" customHeight="1">
      <c r="A306" s="21">
        <f t="shared" si="158"/>
        <v>2000</v>
      </c>
      <c r="B306" s="176">
        <f t="shared" si="158"/>
        <v>23264</v>
      </c>
      <c r="C306" s="191">
        <f t="shared" si="159"/>
        <v>10.511512479679238</v>
      </c>
      <c r="D306" s="22">
        <v>7</v>
      </c>
      <c r="G306" s="27"/>
      <c r="H306" s="27"/>
      <c r="I306" s="179">
        <f t="shared" si="160"/>
        <v>28500</v>
      </c>
      <c r="J306" s="180">
        <f t="shared" si="161"/>
        <v>22.506877579092162</v>
      </c>
      <c r="K306" s="179">
        <f t="shared" si="162"/>
        <v>27415.696</v>
      </c>
      <c r="M306" s="218">
        <f t="shared" si="163"/>
        <v>9.7178806047506434</v>
      </c>
      <c r="P306" s="187">
        <f t="shared" si="164"/>
        <v>35214</v>
      </c>
      <c r="Q306" s="179">
        <f t="shared" si="165"/>
        <v>142802.5</v>
      </c>
      <c r="S306" s="218">
        <f t="shared" si="166"/>
        <v>9.7253173668646493</v>
      </c>
      <c r="V306" s="187">
        <f t="shared" si="167"/>
        <v>32522</v>
      </c>
      <c r="W306" s="179">
        <f t="shared" si="168"/>
        <v>85710.563999999998</v>
      </c>
      <c r="Y306" s="218">
        <f t="shared" si="169"/>
        <v>9.8825703042807405</v>
      </c>
      <c r="AB306" s="187">
        <f t="shared" si="170"/>
        <v>29917</v>
      </c>
      <c r="AC306" s="179">
        <f t="shared" si="171"/>
        <v>44262.409</v>
      </c>
      <c r="AE306" s="218">
        <f t="shared" si="172"/>
        <v>10.018422090628228</v>
      </c>
      <c r="AH306" s="187">
        <f t="shared" si="173"/>
        <v>29334</v>
      </c>
      <c r="AI306" s="179">
        <f t="shared" si="174"/>
        <v>36844.9</v>
      </c>
      <c r="AK306" s="218">
        <f t="shared" si="175"/>
        <v>10.138006161871843</v>
      </c>
      <c r="AN306" s="187">
        <f t="shared" si="176"/>
        <v>29023</v>
      </c>
      <c r="AO306" s="179">
        <f t="shared" si="177"/>
        <v>33166.080999999998</v>
      </c>
      <c r="AQ306" s="218">
        <f t="shared" si="178"/>
        <v>10.244805174153818</v>
      </c>
      <c r="AT306" s="187">
        <f t="shared" si="179"/>
        <v>28825</v>
      </c>
      <c r="AU306" s="179">
        <f t="shared" si="180"/>
        <v>30924.721000000001</v>
      </c>
      <c r="AW306" s="218">
        <f t="shared" si="181"/>
        <v>10.341290768556236</v>
      </c>
      <c r="AZ306" s="187">
        <f t="shared" si="182"/>
        <v>28686</v>
      </c>
      <c r="BA306" s="179">
        <f t="shared" si="183"/>
        <v>29398.083999999999</v>
      </c>
      <c r="BC306" s="218">
        <f t="shared" si="184"/>
        <v>10.429280603423905</v>
      </c>
      <c r="BF306" s="187">
        <f t="shared" si="185"/>
        <v>28582</v>
      </c>
      <c r="BG306" s="179">
        <f t="shared" si="186"/>
        <v>28281.124</v>
      </c>
      <c r="BI306" s="218">
        <f t="shared" si="187"/>
        <v>10.510150489874295</v>
      </c>
      <c r="BL306" s="187">
        <f t="shared" si="188"/>
        <v>28501</v>
      </c>
      <c r="BM306" s="179">
        <f t="shared" si="189"/>
        <v>27426.169000000002</v>
      </c>
    </row>
    <row r="307" spans="1:65" ht="15" customHeight="1">
      <c r="A307" s="21">
        <f t="shared" si="158"/>
        <v>2001</v>
      </c>
      <c r="B307" s="176">
        <f t="shared" si="158"/>
        <v>22958</v>
      </c>
      <c r="C307" s="191">
        <f t="shared" si="159"/>
        <v>10.519807682982748</v>
      </c>
      <c r="D307" s="22">
        <v>8</v>
      </c>
      <c r="E307" s="99" t="s">
        <v>29</v>
      </c>
      <c r="F307" s="240">
        <f>EXP(F304)</f>
        <v>31399.591619936462</v>
      </c>
      <c r="G307" s="27"/>
      <c r="H307" s="27"/>
      <c r="I307" s="179">
        <f t="shared" si="160"/>
        <v>28486</v>
      </c>
      <c r="J307" s="180">
        <f t="shared" si="161"/>
        <v>24.078752504573568</v>
      </c>
      <c r="K307" s="179">
        <f t="shared" si="162"/>
        <v>30558.784</v>
      </c>
      <c r="M307" s="218">
        <f t="shared" si="163"/>
        <v>9.7361334228639596</v>
      </c>
      <c r="N307" s="97" t="s">
        <v>29</v>
      </c>
      <c r="O307" s="201">
        <f>EXP(O304)</f>
        <v>2003.3027477601056</v>
      </c>
      <c r="P307" s="187">
        <f t="shared" si="164"/>
        <v>34616</v>
      </c>
      <c r="Q307" s="179">
        <f t="shared" si="165"/>
        <v>135908.96400000001</v>
      </c>
      <c r="S307" s="218">
        <f t="shared" si="166"/>
        <v>9.7434361643879015</v>
      </c>
      <c r="T307" s="97" t="s">
        <v>29</v>
      </c>
      <c r="U307" s="201">
        <f>EXP(U304)</f>
        <v>4969.906462398164</v>
      </c>
      <c r="V307" s="187">
        <f t="shared" si="167"/>
        <v>32072</v>
      </c>
      <c r="W307" s="179">
        <f t="shared" si="168"/>
        <v>83064.995999999999</v>
      </c>
      <c r="Y307" s="218">
        <f t="shared" si="169"/>
        <v>9.8980729198346289</v>
      </c>
      <c r="Z307" s="97" t="s">
        <v>29</v>
      </c>
      <c r="AA307" s="201">
        <f>EXP(AA304)</f>
        <v>11696.755119882839</v>
      </c>
      <c r="AB307" s="187">
        <f t="shared" si="170"/>
        <v>29730</v>
      </c>
      <c r="AC307" s="179">
        <f t="shared" si="171"/>
        <v>45859.983999999997</v>
      </c>
      <c r="AE307" s="218">
        <f t="shared" si="172"/>
        <v>10.031968714184668</v>
      </c>
      <c r="AF307" s="97" t="s">
        <v>29</v>
      </c>
      <c r="AG307" s="201">
        <f>EXP(AG304)</f>
        <v>15571.527683763241</v>
      </c>
      <c r="AH307" s="187">
        <f t="shared" si="173"/>
        <v>29217</v>
      </c>
      <c r="AI307" s="179">
        <f t="shared" si="174"/>
        <v>39175.080999999998</v>
      </c>
      <c r="AK307" s="218">
        <f t="shared" si="175"/>
        <v>10.150035081629355</v>
      </c>
      <c r="AL307" s="97" t="s">
        <v>29</v>
      </c>
      <c r="AM307" s="201">
        <f>EXP(AM304)</f>
        <v>18984.929812097434</v>
      </c>
      <c r="AN307" s="187">
        <f t="shared" si="176"/>
        <v>28945</v>
      </c>
      <c r="AO307" s="179">
        <f t="shared" si="177"/>
        <v>35844.169000000002</v>
      </c>
      <c r="AQ307" s="218">
        <f t="shared" si="178"/>
        <v>10.255622204932642</v>
      </c>
      <c r="AR307" s="97" t="s">
        <v>29</v>
      </c>
      <c r="AS307" s="201">
        <f>EXP(AS304)</f>
        <v>22199.385615922238</v>
      </c>
      <c r="AT307" s="187">
        <f t="shared" si="179"/>
        <v>28771</v>
      </c>
      <c r="AU307" s="179">
        <f t="shared" si="180"/>
        <v>33790.968999999997</v>
      </c>
      <c r="AW307" s="218">
        <f t="shared" si="181"/>
        <v>10.351117752804971</v>
      </c>
      <c r="AX307" s="97" t="s">
        <v>29</v>
      </c>
      <c r="AY307" s="201">
        <f>EXP(AY304)</f>
        <v>25306.5148220622</v>
      </c>
      <c r="AZ307" s="187">
        <f t="shared" si="182"/>
        <v>28648</v>
      </c>
      <c r="BA307" s="179">
        <f t="shared" si="183"/>
        <v>32376.1</v>
      </c>
      <c r="BC307" s="218">
        <f t="shared" si="184"/>
        <v>10.438283576940698</v>
      </c>
      <c r="BD307" s="97" t="s">
        <v>29</v>
      </c>
      <c r="BE307" s="201">
        <f>EXP(BE304)</f>
        <v>28348.356894277895</v>
      </c>
      <c r="BF307" s="187">
        <f t="shared" si="185"/>
        <v>28558</v>
      </c>
      <c r="BG307" s="179">
        <f t="shared" si="186"/>
        <v>31360</v>
      </c>
      <c r="BI307" s="218">
        <f t="shared" si="187"/>
        <v>10.51845695203205</v>
      </c>
      <c r="BJ307" s="97" t="s">
        <v>29</v>
      </c>
      <c r="BK307" s="201">
        <f>EXP(BK304)</f>
        <v>31347.274692548279</v>
      </c>
      <c r="BL307" s="187">
        <f t="shared" si="188"/>
        <v>28487</v>
      </c>
      <c r="BM307" s="179">
        <f t="shared" si="189"/>
        <v>30569.841</v>
      </c>
    </row>
    <row r="308" spans="1:65" ht="15" customHeight="1">
      <c r="A308" s="21">
        <f t="shared" si="158"/>
        <v>2002</v>
      </c>
      <c r="B308" s="176">
        <f t="shared" si="158"/>
        <v>24150</v>
      </c>
      <c r="C308" s="191">
        <f t="shared" si="159"/>
        <v>10.487098846027767</v>
      </c>
      <c r="D308" s="22">
        <v>9</v>
      </c>
      <c r="E308" s="99" t="s">
        <v>30</v>
      </c>
      <c r="F308" s="42">
        <f>EXP(F305)</f>
        <v>1.0004556792364159</v>
      </c>
      <c r="G308" s="27"/>
      <c r="H308" s="27"/>
      <c r="I308" s="179">
        <f t="shared" si="160"/>
        <v>28471</v>
      </c>
      <c r="J308" s="180">
        <f t="shared" si="161"/>
        <v>17.892339544513458</v>
      </c>
      <c r="K308" s="179">
        <f t="shared" si="162"/>
        <v>18671.041000000001</v>
      </c>
      <c r="M308" s="218">
        <f t="shared" si="163"/>
        <v>9.663070672551461</v>
      </c>
      <c r="N308" s="97" t="s">
        <v>30</v>
      </c>
      <c r="O308" s="42">
        <f>EXP(O305)</f>
        <v>1.1282518410309319</v>
      </c>
      <c r="P308" s="187">
        <f t="shared" si="164"/>
        <v>33941</v>
      </c>
      <c r="Q308" s="179">
        <f t="shared" si="165"/>
        <v>95863.680999999997</v>
      </c>
      <c r="S308" s="218">
        <f t="shared" si="166"/>
        <v>9.6709247793054267</v>
      </c>
      <c r="T308" s="97" t="s">
        <v>30</v>
      </c>
      <c r="U308" s="42">
        <f>EXP(U305)</f>
        <v>1.0601054233558314</v>
      </c>
      <c r="V308" s="187">
        <f t="shared" si="167"/>
        <v>31596</v>
      </c>
      <c r="W308" s="179">
        <f t="shared" si="168"/>
        <v>55442.915999999997</v>
      </c>
      <c r="Y308" s="218">
        <f t="shared" si="169"/>
        <v>9.8362788028426777</v>
      </c>
      <c r="Z308" s="97" t="s">
        <v>30</v>
      </c>
      <c r="AA308" s="42">
        <f>EXP(AA305)</f>
        <v>1.0144552646229823</v>
      </c>
      <c r="AB308" s="187">
        <f t="shared" si="170"/>
        <v>29541</v>
      </c>
      <c r="AC308" s="179">
        <f t="shared" si="171"/>
        <v>29062.881000000001</v>
      </c>
      <c r="AE308" s="218">
        <f t="shared" si="172"/>
        <v>9.9781310955318947</v>
      </c>
      <c r="AF308" s="97" t="s">
        <v>30</v>
      </c>
      <c r="AG308" s="42">
        <f>EXP(AG305)</f>
        <v>1.0071367350438607</v>
      </c>
      <c r="AH308" s="187">
        <f t="shared" si="173"/>
        <v>29099</v>
      </c>
      <c r="AI308" s="179">
        <f t="shared" si="174"/>
        <v>24492.600999999999</v>
      </c>
      <c r="AK308" s="218">
        <f t="shared" si="175"/>
        <v>10.102338411281293</v>
      </c>
      <c r="AL308" s="97" t="s">
        <v>30</v>
      </c>
      <c r="AM308" s="42">
        <f>EXP(AM305)</f>
        <v>1.0040284528001271</v>
      </c>
      <c r="AN308" s="187">
        <f t="shared" si="176"/>
        <v>28866</v>
      </c>
      <c r="AO308" s="179">
        <f t="shared" si="177"/>
        <v>22240.655999999999</v>
      </c>
      <c r="AQ308" s="218">
        <f t="shared" si="178"/>
        <v>10.212808800091389</v>
      </c>
      <c r="AR308" s="97" t="s">
        <v>30</v>
      </c>
      <c r="AS308" s="42">
        <f>EXP(AS305)</f>
        <v>1.0024010237653156</v>
      </c>
      <c r="AT308" s="187">
        <f t="shared" si="179"/>
        <v>28716</v>
      </c>
      <c r="AU308" s="179">
        <f t="shared" si="180"/>
        <v>20848.356</v>
      </c>
      <c r="AW308" s="218">
        <f t="shared" si="181"/>
        <v>10.312280450736967</v>
      </c>
      <c r="AX308" s="97" t="s">
        <v>30</v>
      </c>
      <c r="AY308" s="42">
        <f>EXP(AY305)</f>
        <v>1.0014497416384376</v>
      </c>
      <c r="AZ308" s="187">
        <f t="shared" si="182"/>
        <v>28611</v>
      </c>
      <c r="BA308" s="179">
        <f t="shared" si="183"/>
        <v>19900.521000000001</v>
      </c>
      <c r="BC308" s="218">
        <f t="shared" si="184"/>
        <v>10.402746539930654</v>
      </c>
      <c r="BD308" s="97" t="s">
        <v>30</v>
      </c>
      <c r="BE308" s="42">
        <f>EXP(BE305)</f>
        <v>1.0008534855237297</v>
      </c>
      <c r="BF308" s="187">
        <f t="shared" si="185"/>
        <v>28533</v>
      </c>
      <c r="BG308" s="179">
        <f t="shared" si="186"/>
        <v>19210.688999999998</v>
      </c>
      <c r="BI308" s="218">
        <f t="shared" si="187"/>
        <v>10.485703172388792</v>
      </c>
      <c r="BJ308" s="97" t="s">
        <v>30</v>
      </c>
      <c r="BK308" s="42">
        <f>EXP(BK305)</f>
        <v>1.0004612770441208</v>
      </c>
      <c r="BL308" s="187">
        <f t="shared" si="188"/>
        <v>28472</v>
      </c>
      <c r="BM308" s="179">
        <f t="shared" si="189"/>
        <v>18679.684000000001</v>
      </c>
    </row>
    <row r="309" spans="1:65" ht="15" customHeight="1">
      <c r="A309" s="21">
        <f t="shared" si="158"/>
        <v>2003</v>
      </c>
      <c r="B309" s="176">
        <f t="shared" si="158"/>
        <v>26355</v>
      </c>
      <c r="C309" s="191">
        <f t="shared" si="159"/>
        <v>10.423619735622419</v>
      </c>
      <c r="D309" s="22">
        <v>10</v>
      </c>
      <c r="E309" s="73"/>
      <c r="F309" s="23"/>
      <c r="G309" s="27"/>
      <c r="H309" s="27"/>
      <c r="I309" s="179">
        <f t="shared" si="160"/>
        <v>28457</v>
      </c>
      <c r="J309" s="180">
        <f t="shared" si="161"/>
        <v>7.9757161828874974</v>
      </c>
      <c r="K309" s="179">
        <f t="shared" si="162"/>
        <v>4418.4040000000005</v>
      </c>
      <c r="M309" s="218">
        <f t="shared" si="163"/>
        <v>9.5119993113587586</v>
      </c>
      <c r="N309" s="23"/>
      <c r="O309" s="23"/>
      <c r="P309" s="187">
        <f t="shared" si="164"/>
        <v>33180</v>
      </c>
      <c r="Q309" s="179">
        <f t="shared" si="165"/>
        <v>46580.625</v>
      </c>
      <c r="S309" s="218">
        <f t="shared" si="166"/>
        <v>9.5211284331424384</v>
      </c>
      <c r="T309" s="23"/>
      <c r="U309" s="23"/>
      <c r="V309" s="187">
        <f t="shared" si="167"/>
        <v>31091</v>
      </c>
      <c r="W309" s="179">
        <f t="shared" si="168"/>
        <v>22429.696</v>
      </c>
      <c r="Y309" s="218">
        <f t="shared" si="169"/>
        <v>9.7108125836626815</v>
      </c>
      <c r="Z309" s="23"/>
      <c r="AA309" s="23"/>
      <c r="AB309" s="187">
        <f t="shared" si="170"/>
        <v>29348</v>
      </c>
      <c r="AC309" s="179">
        <f t="shared" si="171"/>
        <v>8958.0490000000009</v>
      </c>
      <c r="AE309" s="218">
        <f t="shared" si="172"/>
        <v>9.870189267134613</v>
      </c>
      <c r="AF309" s="23"/>
      <c r="AG309" s="23"/>
      <c r="AH309" s="187">
        <f t="shared" si="173"/>
        <v>28981</v>
      </c>
      <c r="AI309" s="179">
        <f t="shared" si="174"/>
        <v>6895.8760000000002</v>
      </c>
      <c r="AK309" s="218">
        <f t="shared" si="175"/>
        <v>10.007622317268135</v>
      </c>
      <c r="AL309" s="23"/>
      <c r="AM309" s="23"/>
      <c r="AN309" s="187">
        <f t="shared" si="176"/>
        <v>28786</v>
      </c>
      <c r="AO309" s="179">
        <f t="shared" si="177"/>
        <v>5909.7610000000004</v>
      </c>
      <c r="AQ309" s="218">
        <f t="shared" si="178"/>
        <v>10.128429485791717</v>
      </c>
      <c r="AR309" s="23"/>
      <c r="AS309" s="23"/>
      <c r="AT309" s="187">
        <f t="shared" si="179"/>
        <v>28662</v>
      </c>
      <c r="AU309" s="179">
        <f t="shared" si="180"/>
        <v>5322.2489999999998</v>
      </c>
      <c r="AW309" s="218">
        <f t="shared" si="181"/>
        <v>10.236202740279628</v>
      </c>
      <c r="AX309" s="23"/>
      <c r="AY309" s="23"/>
      <c r="AZ309" s="187">
        <f t="shared" si="182"/>
        <v>28574</v>
      </c>
      <c r="BA309" s="179">
        <f t="shared" si="183"/>
        <v>4923.9610000000002</v>
      </c>
      <c r="BC309" s="218">
        <f t="shared" si="184"/>
        <v>10.33348265838757</v>
      </c>
      <c r="BD309" s="23"/>
      <c r="BE309" s="23"/>
      <c r="BF309" s="187">
        <f t="shared" si="185"/>
        <v>28509</v>
      </c>
      <c r="BG309" s="179">
        <f t="shared" si="186"/>
        <v>4639.7160000000003</v>
      </c>
      <c r="BI309" s="218">
        <f t="shared" si="187"/>
        <v>10.42213252535425</v>
      </c>
      <c r="BJ309" s="23"/>
      <c r="BK309" s="23"/>
      <c r="BL309" s="187">
        <f t="shared" si="188"/>
        <v>28458</v>
      </c>
      <c r="BM309" s="179">
        <f t="shared" si="189"/>
        <v>4422.6090000000004</v>
      </c>
    </row>
    <row r="310" spans="1:65" ht="15" customHeight="1">
      <c r="A310" s="21">
        <f t="shared" si="158"/>
        <v>2004</v>
      </c>
      <c r="B310" s="176">
        <f t="shared" si="158"/>
        <v>26892</v>
      </c>
      <c r="C310" s="191">
        <f t="shared" si="159"/>
        <v>10.407530224005287</v>
      </c>
      <c r="D310" s="22">
        <v>11</v>
      </c>
      <c r="E310" s="347" t="s">
        <v>7</v>
      </c>
      <c r="F310" s="348"/>
      <c r="G310" s="357">
        <f>I299</f>
        <v>6.2557349909884872E-3</v>
      </c>
      <c r="H310" s="358"/>
      <c r="I310" s="179">
        <f t="shared" si="160"/>
        <v>28443</v>
      </c>
      <c r="J310" s="180">
        <f t="shared" si="161"/>
        <v>5.7675145024542616</v>
      </c>
      <c r="K310" s="179">
        <f t="shared" si="162"/>
        <v>2405.6010000000001</v>
      </c>
      <c r="M310" s="218">
        <f t="shared" si="163"/>
        <v>9.4714731091944273</v>
      </c>
      <c r="N310" s="23" t="s">
        <v>36</v>
      </c>
      <c r="O310" s="44">
        <f>P299</f>
        <v>4.9189704059704971E-2</v>
      </c>
      <c r="P310" s="187">
        <f t="shared" si="164"/>
        <v>32321</v>
      </c>
      <c r="Q310" s="179">
        <f t="shared" si="165"/>
        <v>29474.041000000001</v>
      </c>
      <c r="S310" s="218">
        <f t="shared" si="166"/>
        <v>9.4809780098187044</v>
      </c>
      <c r="T310" s="23" t="s">
        <v>36</v>
      </c>
      <c r="U310" s="44">
        <f>V299</f>
        <v>2.6043078246896355E-2</v>
      </c>
      <c r="V310" s="187">
        <f t="shared" si="167"/>
        <v>30555</v>
      </c>
      <c r="W310" s="179">
        <f t="shared" si="168"/>
        <v>13417.569</v>
      </c>
      <c r="Y310" s="218">
        <f t="shared" si="169"/>
        <v>9.6777155498682266</v>
      </c>
      <c r="Z310" s="23" t="s">
        <v>36</v>
      </c>
      <c r="AA310" s="44">
        <f>AB299</f>
        <v>1.0265457728692856E-2</v>
      </c>
      <c r="AB310" s="187">
        <f t="shared" si="170"/>
        <v>29153</v>
      </c>
      <c r="AC310" s="179">
        <f t="shared" si="171"/>
        <v>5112.1210000000001</v>
      </c>
      <c r="AE310" s="218">
        <f t="shared" si="172"/>
        <v>9.8420375902199062</v>
      </c>
      <c r="AF310" s="23" t="s">
        <v>36</v>
      </c>
      <c r="AG310" s="44">
        <f>AH299</f>
        <v>8.1669609274971963E-3</v>
      </c>
      <c r="AH310" s="187">
        <f t="shared" si="173"/>
        <v>28861</v>
      </c>
      <c r="AI310" s="179">
        <f t="shared" si="174"/>
        <v>3876.9609999999998</v>
      </c>
      <c r="AK310" s="218">
        <f t="shared" si="175"/>
        <v>9.9831301801883239</v>
      </c>
      <c r="AL310" s="23" t="s">
        <v>36</v>
      </c>
      <c r="AM310" s="44">
        <f>AN299</f>
        <v>7.2886633400612525E-3</v>
      </c>
      <c r="AN310" s="187">
        <f t="shared" si="176"/>
        <v>28707</v>
      </c>
      <c r="AO310" s="179">
        <f t="shared" si="177"/>
        <v>3294.2249999999999</v>
      </c>
      <c r="AQ310" s="218">
        <f t="shared" si="178"/>
        <v>10.106754873845546</v>
      </c>
      <c r="AR310" s="23" t="s">
        <v>36</v>
      </c>
      <c r="AS310" s="44">
        <f>AT299</f>
        <v>6.8788004568324937E-3</v>
      </c>
      <c r="AT310" s="187">
        <f t="shared" si="179"/>
        <v>28607</v>
      </c>
      <c r="AU310" s="179">
        <f t="shared" si="180"/>
        <v>2941.2249999999999</v>
      </c>
      <c r="AW310" s="218">
        <f t="shared" si="181"/>
        <v>10.21676426964939</v>
      </c>
      <c r="AX310" s="23" t="s">
        <v>36</v>
      </c>
      <c r="AY310" s="44">
        <f>AZ299</f>
        <v>6.5688469571603073E-3</v>
      </c>
      <c r="AZ310" s="187">
        <f t="shared" si="182"/>
        <v>28537</v>
      </c>
      <c r="BA310" s="179">
        <f t="shared" si="183"/>
        <v>2706.0250000000001</v>
      </c>
      <c r="BC310" s="218">
        <f t="shared" si="184"/>
        <v>10.315862068945227</v>
      </c>
      <c r="BD310" s="23" t="s">
        <v>36</v>
      </c>
      <c r="BE310" s="44">
        <f>BF299</f>
        <v>6.5465886548133284E-3</v>
      </c>
      <c r="BF310" s="187">
        <f t="shared" si="185"/>
        <v>28484</v>
      </c>
      <c r="BG310" s="179">
        <f t="shared" si="186"/>
        <v>2534.4639999999999</v>
      </c>
      <c r="BI310" s="218">
        <f t="shared" si="187"/>
        <v>10.406018873477299</v>
      </c>
      <c r="BJ310" s="23" t="s">
        <v>36</v>
      </c>
      <c r="BK310" s="44">
        <f>BL299</f>
        <v>6.2880726876385767E-3</v>
      </c>
      <c r="BL310" s="187">
        <f t="shared" si="188"/>
        <v>28443</v>
      </c>
      <c r="BM310" s="179">
        <f t="shared" si="189"/>
        <v>2405.6010000000001</v>
      </c>
    </row>
    <row r="311" spans="1:65" ht="15" customHeight="1">
      <c r="A311" s="21">
        <f t="shared" si="158"/>
        <v>2005</v>
      </c>
      <c r="B311" s="176">
        <f t="shared" si="158"/>
        <v>28066</v>
      </c>
      <c r="C311" s="191">
        <f t="shared" si="159"/>
        <v>10.371426551899647</v>
      </c>
      <c r="D311" s="22">
        <v>12</v>
      </c>
      <c r="E311" s="347" t="s">
        <v>8</v>
      </c>
      <c r="F311" s="348"/>
      <c r="G311" s="355">
        <f>SUM(K300:K319)</f>
        <v>434039.37899999996</v>
      </c>
      <c r="H311" s="356"/>
      <c r="I311" s="179">
        <f t="shared" si="160"/>
        <v>28428</v>
      </c>
      <c r="J311" s="180">
        <f t="shared" si="161"/>
        <v>1.2898168602579634</v>
      </c>
      <c r="K311" s="179">
        <f t="shared" si="162"/>
        <v>131.04400000000001</v>
      </c>
      <c r="M311" s="218">
        <f t="shared" si="163"/>
        <v>9.3767019091914072</v>
      </c>
      <c r="N311" s="23" t="s">
        <v>37</v>
      </c>
      <c r="O311" s="201">
        <f>SUM(Q300:Q319)</f>
        <v>1547672.0019999999</v>
      </c>
      <c r="P311" s="187">
        <f t="shared" si="164"/>
        <v>31352</v>
      </c>
      <c r="Q311" s="179">
        <f t="shared" si="165"/>
        <v>10797.796</v>
      </c>
      <c r="S311" s="218">
        <f t="shared" si="166"/>
        <v>9.3871467480820279</v>
      </c>
      <c r="T311" s="23" t="s">
        <v>37</v>
      </c>
      <c r="U311" s="201">
        <f>SUM(W300:W319)</f>
        <v>834660.55699999991</v>
      </c>
      <c r="V311" s="187">
        <f t="shared" si="167"/>
        <v>29988</v>
      </c>
      <c r="W311" s="179">
        <f t="shared" si="168"/>
        <v>3694.0839999999998</v>
      </c>
      <c r="Y311" s="218">
        <f t="shared" si="169"/>
        <v>9.6013007938814656</v>
      </c>
      <c r="Z311" s="23" t="s">
        <v>37</v>
      </c>
      <c r="AA311" s="201">
        <f>SUM(AC300:AC319)</f>
        <v>502398.21999999991</v>
      </c>
      <c r="AB311" s="187">
        <f t="shared" si="170"/>
        <v>28955</v>
      </c>
      <c r="AC311" s="179">
        <f t="shared" si="171"/>
        <v>790.32100000000003</v>
      </c>
      <c r="AE311" s="218">
        <f t="shared" si="172"/>
        <v>9.7775841356469719</v>
      </c>
      <c r="AF311" s="23" t="s">
        <v>37</v>
      </c>
      <c r="AG311" s="201">
        <f>SUM(AI300:AI319)</f>
        <v>464948.6540000001</v>
      </c>
      <c r="AH311" s="187">
        <f t="shared" si="173"/>
        <v>28741</v>
      </c>
      <c r="AI311" s="179">
        <f t="shared" si="174"/>
        <v>455.625</v>
      </c>
      <c r="AK311" s="218">
        <f t="shared" si="175"/>
        <v>9.9273993725824408</v>
      </c>
      <c r="AL311" s="23" t="s">
        <v>37</v>
      </c>
      <c r="AM311" s="201">
        <f>SUM(AO300:AO319)</f>
        <v>450379.87500000006</v>
      </c>
      <c r="AN311" s="187">
        <f t="shared" si="176"/>
        <v>28627</v>
      </c>
      <c r="AO311" s="179">
        <f t="shared" si="177"/>
        <v>314.721</v>
      </c>
      <c r="AQ311" s="218">
        <f t="shared" si="178"/>
        <v>10.057666803383801</v>
      </c>
      <c r="AR311" s="23" t="s">
        <v>37</v>
      </c>
      <c r="AS311" s="201">
        <f>SUM(AU300:AU319)</f>
        <v>442998.92000000004</v>
      </c>
      <c r="AT311" s="187">
        <f t="shared" si="179"/>
        <v>28552</v>
      </c>
      <c r="AU311" s="179">
        <f t="shared" si="180"/>
        <v>236.196</v>
      </c>
      <c r="AW311" s="218">
        <f t="shared" si="181"/>
        <v>10.172903816181016</v>
      </c>
      <c r="AX311" s="23" t="s">
        <v>37</v>
      </c>
      <c r="AY311" s="201">
        <f>SUM(BA300:BA319)</f>
        <v>438675.62899999996</v>
      </c>
      <c r="AZ311" s="187">
        <f t="shared" si="182"/>
        <v>28500</v>
      </c>
      <c r="BA311" s="179">
        <f t="shared" si="183"/>
        <v>188.35599999999999</v>
      </c>
      <c r="BC311" s="218">
        <f t="shared" si="184"/>
        <v>10.276222836021374</v>
      </c>
      <c r="BD311" s="23" t="s">
        <v>37</v>
      </c>
      <c r="BE311" s="201">
        <f>SUM(BG300:BG319)</f>
        <v>435953.88199999998</v>
      </c>
      <c r="BF311" s="187">
        <f t="shared" si="185"/>
        <v>28460</v>
      </c>
      <c r="BG311" s="179">
        <f t="shared" si="186"/>
        <v>155.23599999999999</v>
      </c>
      <c r="BI311" s="218">
        <f t="shared" si="187"/>
        <v>10.369859595547814</v>
      </c>
      <c r="BJ311" s="23" t="s">
        <v>37</v>
      </c>
      <c r="BK311" s="201">
        <f>SUM(BM300:BM319)</f>
        <v>434069.51</v>
      </c>
      <c r="BL311" s="187">
        <f t="shared" si="188"/>
        <v>28429</v>
      </c>
      <c r="BM311" s="179">
        <f t="shared" si="189"/>
        <v>131.76900000000001</v>
      </c>
    </row>
    <row r="312" spans="1:65" ht="15" customHeight="1">
      <c r="A312" s="21">
        <f t="shared" si="158"/>
        <v>2006</v>
      </c>
      <c r="B312" s="176">
        <f t="shared" si="158"/>
        <v>28143</v>
      </c>
      <c r="C312" s="191">
        <f t="shared" si="159"/>
        <v>10.369012417071955</v>
      </c>
      <c r="D312" s="22">
        <v>13</v>
      </c>
      <c r="E312" s="347" t="s">
        <v>9</v>
      </c>
      <c r="F312" s="348"/>
      <c r="G312" s="355">
        <f>SUM(K310:K319)</f>
        <v>22863.931</v>
      </c>
      <c r="H312" s="356"/>
      <c r="I312" s="179">
        <f t="shared" si="160"/>
        <v>28414</v>
      </c>
      <c r="J312" s="180">
        <f t="shared" si="161"/>
        <v>0.96293927441992688</v>
      </c>
      <c r="K312" s="179">
        <f t="shared" si="162"/>
        <v>73.441000000000003</v>
      </c>
      <c r="M312" s="218">
        <f t="shared" si="163"/>
        <v>9.3701606634236239</v>
      </c>
      <c r="O312" s="100"/>
      <c r="P312" s="187">
        <f t="shared" si="164"/>
        <v>30259</v>
      </c>
      <c r="Q312" s="179">
        <f t="shared" si="165"/>
        <v>4477.4560000000001</v>
      </c>
      <c r="S312" s="218">
        <f t="shared" si="166"/>
        <v>9.3806736894580709</v>
      </c>
      <c r="U312" s="100"/>
      <c r="V312" s="187">
        <f t="shared" si="167"/>
        <v>29386</v>
      </c>
      <c r="W312" s="179">
        <f t="shared" si="168"/>
        <v>1545.049</v>
      </c>
      <c r="Y312" s="218">
        <f t="shared" si="169"/>
        <v>9.596078849900314</v>
      </c>
      <c r="AA312" s="100"/>
      <c r="AB312" s="187">
        <f t="shared" si="170"/>
        <v>28754</v>
      </c>
      <c r="AC312" s="179">
        <f t="shared" si="171"/>
        <v>373.32100000000003</v>
      </c>
      <c r="AE312" s="218">
        <f t="shared" si="172"/>
        <v>9.773208009769208</v>
      </c>
      <c r="AG312" s="100"/>
      <c r="AH312" s="187">
        <f t="shared" si="173"/>
        <v>28620</v>
      </c>
      <c r="AI312" s="179">
        <f t="shared" si="174"/>
        <v>227.529</v>
      </c>
      <c r="AK312" s="218">
        <f t="shared" si="175"/>
        <v>9.9236332582290849</v>
      </c>
      <c r="AM312" s="100"/>
      <c r="AN312" s="187">
        <f t="shared" si="176"/>
        <v>28546</v>
      </c>
      <c r="AO312" s="179">
        <f t="shared" si="177"/>
        <v>162.40899999999999</v>
      </c>
      <c r="AQ312" s="218">
        <f t="shared" si="178"/>
        <v>10.054361440970256</v>
      </c>
      <c r="AS312" s="100"/>
      <c r="AT312" s="187">
        <f t="shared" si="179"/>
        <v>28498</v>
      </c>
      <c r="AU312" s="179">
        <f t="shared" si="180"/>
        <v>126.02500000000001</v>
      </c>
      <c r="AW312" s="218">
        <f t="shared" si="181"/>
        <v>10.169958756585515</v>
      </c>
      <c r="AY312" s="100"/>
      <c r="AZ312" s="187">
        <f t="shared" si="182"/>
        <v>28462</v>
      </c>
      <c r="BA312" s="179">
        <f t="shared" si="183"/>
        <v>101.761</v>
      </c>
      <c r="BC312" s="218">
        <f t="shared" si="184"/>
        <v>10.273567249973496</v>
      </c>
      <c r="BE312" s="100"/>
      <c r="BF312" s="187">
        <f t="shared" si="185"/>
        <v>28435</v>
      </c>
      <c r="BG312" s="179">
        <f t="shared" si="186"/>
        <v>85.263999999999996</v>
      </c>
      <c r="BI312" s="218">
        <f t="shared" si="187"/>
        <v>10.367441670330306</v>
      </c>
      <c r="BK312" s="100"/>
      <c r="BL312" s="187">
        <f t="shared" si="188"/>
        <v>28414</v>
      </c>
      <c r="BM312" s="179">
        <f t="shared" si="189"/>
        <v>73.441000000000003</v>
      </c>
    </row>
    <row r="313" spans="1:65" ht="15" customHeight="1">
      <c r="A313" s="21">
        <f t="shared" si="158"/>
        <v>2007</v>
      </c>
      <c r="B313" s="176">
        <f t="shared" si="158"/>
        <v>29081</v>
      </c>
      <c r="C313" s="191">
        <f t="shared" si="159"/>
        <v>10.339126160651841</v>
      </c>
      <c r="D313" s="22">
        <v>14</v>
      </c>
      <c r="E313" s="347" t="s">
        <v>10</v>
      </c>
      <c r="F313" s="348"/>
      <c r="G313" s="349">
        <f>SUM(J300:J319)/D319</f>
        <v>12.95393742269629</v>
      </c>
      <c r="H313" s="350"/>
      <c r="I313" s="179">
        <f t="shared" si="160"/>
        <v>28399</v>
      </c>
      <c r="J313" s="180">
        <f t="shared" si="161"/>
        <v>2.3451738248340841</v>
      </c>
      <c r="K313" s="179">
        <f t="shared" si="162"/>
        <v>465.12400000000002</v>
      </c>
      <c r="M313" s="218">
        <f t="shared" si="163"/>
        <v>9.2868383429489079</v>
      </c>
      <c r="P313" s="187">
        <f t="shared" si="164"/>
        <v>29026</v>
      </c>
      <c r="Q313" s="179">
        <f t="shared" si="165"/>
        <v>3.0249999999999999</v>
      </c>
      <c r="S313" s="218">
        <f t="shared" si="166"/>
        <v>9.2982596700140654</v>
      </c>
      <c r="V313" s="187">
        <f t="shared" si="167"/>
        <v>28748</v>
      </c>
      <c r="W313" s="179">
        <f t="shared" si="168"/>
        <v>110.889</v>
      </c>
      <c r="Y313" s="218">
        <f t="shared" si="169"/>
        <v>9.5301749674443723</v>
      </c>
      <c r="AB313" s="187">
        <f t="shared" si="170"/>
        <v>28550</v>
      </c>
      <c r="AC313" s="179">
        <f t="shared" si="171"/>
        <v>281.96100000000001</v>
      </c>
      <c r="AE313" s="218">
        <f t="shared" si="172"/>
        <v>9.7183018981275229</v>
      </c>
      <c r="AH313" s="187">
        <f t="shared" si="173"/>
        <v>28498</v>
      </c>
      <c r="AI313" s="179">
        <f t="shared" si="174"/>
        <v>339.88900000000001</v>
      </c>
      <c r="AK313" s="218">
        <f t="shared" si="175"/>
        <v>9.8765787359789101</v>
      </c>
      <c r="AN313" s="187">
        <f t="shared" si="176"/>
        <v>28466</v>
      </c>
      <c r="AO313" s="179">
        <f t="shared" si="177"/>
        <v>378.22500000000002</v>
      </c>
      <c r="AQ313" s="218">
        <f t="shared" si="178"/>
        <v>10.013193612624185</v>
      </c>
      <c r="AT313" s="187">
        <f t="shared" si="179"/>
        <v>28443</v>
      </c>
      <c r="AU313" s="179">
        <f t="shared" si="180"/>
        <v>407.04399999999998</v>
      </c>
      <c r="AW313" s="218">
        <f t="shared" si="181"/>
        <v>10.133368357503002</v>
      </c>
      <c r="AZ313" s="187">
        <f t="shared" si="182"/>
        <v>28425</v>
      </c>
      <c r="BA313" s="179">
        <f t="shared" si="183"/>
        <v>430.33600000000001</v>
      </c>
      <c r="BC313" s="218">
        <f t="shared" si="184"/>
        <v>10.24063813046042</v>
      </c>
      <c r="BF313" s="187">
        <f t="shared" si="185"/>
        <v>28411</v>
      </c>
      <c r="BG313" s="179">
        <f t="shared" si="186"/>
        <v>448.9</v>
      </c>
      <c r="BI313" s="218">
        <f t="shared" si="187"/>
        <v>10.337507723061567</v>
      </c>
      <c r="BL313" s="187">
        <f t="shared" si="188"/>
        <v>28400</v>
      </c>
      <c r="BM313" s="179">
        <f t="shared" si="189"/>
        <v>463.76100000000002</v>
      </c>
    </row>
    <row r="314" spans="1:65" ht="15" customHeight="1">
      <c r="A314" s="21">
        <f t="shared" si="158"/>
        <v>2008</v>
      </c>
      <c r="B314" s="176">
        <f t="shared" si="158"/>
        <v>29371</v>
      </c>
      <c r="C314" s="191">
        <f t="shared" si="159"/>
        <v>10.329702551562889</v>
      </c>
      <c r="D314" s="22">
        <v>15</v>
      </c>
      <c r="E314" s="347" t="s">
        <v>11</v>
      </c>
      <c r="F314" s="348"/>
      <c r="G314" s="349">
        <f>SUM(J310:J319)/10</f>
        <v>4.477848683558781</v>
      </c>
      <c r="H314" s="350"/>
      <c r="I314" s="179">
        <f t="shared" si="160"/>
        <v>28385</v>
      </c>
      <c r="J314" s="180">
        <f t="shared" si="161"/>
        <v>3.3570528752851452</v>
      </c>
      <c r="K314" s="179">
        <f t="shared" si="162"/>
        <v>972.19600000000003</v>
      </c>
      <c r="M314" s="218">
        <f t="shared" si="163"/>
        <v>9.2596066132791002</v>
      </c>
      <c r="N314" s="23"/>
      <c r="O314" s="57"/>
      <c r="P314" s="187">
        <f t="shared" si="164"/>
        <v>27634</v>
      </c>
      <c r="Q314" s="179">
        <f t="shared" si="165"/>
        <v>3017.1689999999999</v>
      </c>
      <c r="S314" s="218">
        <f t="shared" si="166"/>
        <v>9.2713413935335822</v>
      </c>
      <c r="T314" s="23"/>
      <c r="U314" s="57"/>
      <c r="V314" s="187">
        <f t="shared" si="167"/>
        <v>28072</v>
      </c>
      <c r="W314" s="179">
        <f t="shared" si="168"/>
        <v>1687.4010000000001</v>
      </c>
      <c r="Y314" s="218">
        <f t="shared" si="169"/>
        <v>9.5088881977382691</v>
      </c>
      <c r="Z314" s="23"/>
      <c r="AA314" s="57"/>
      <c r="AB314" s="187">
        <f t="shared" si="170"/>
        <v>28344</v>
      </c>
      <c r="AC314" s="179">
        <f t="shared" si="171"/>
        <v>1054.729</v>
      </c>
      <c r="AE314" s="218">
        <f t="shared" si="172"/>
        <v>9.7006979471023094</v>
      </c>
      <c r="AF314" s="23"/>
      <c r="AG314" s="57"/>
      <c r="AH314" s="187">
        <f t="shared" si="173"/>
        <v>28376</v>
      </c>
      <c r="AI314" s="179">
        <f t="shared" si="174"/>
        <v>990.02499999999998</v>
      </c>
      <c r="AK314" s="218">
        <f t="shared" si="175"/>
        <v>9.8615712094348371</v>
      </c>
      <c r="AL314" s="23"/>
      <c r="AM314" s="57"/>
      <c r="AN314" s="187">
        <f t="shared" si="176"/>
        <v>28385</v>
      </c>
      <c r="AO314" s="179">
        <f t="shared" si="177"/>
        <v>972.19600000000003</v>
      </c>
      <c r="AQ314" s="218">
        <f t="shared" si="178"/>
        <v>10.000115046119721</v>
      </c>
      <c r="AR314" s="23"/>
      <c r="AS314" s="57"/>
      <c r="AT314" s="187">
        <f t="shared" si="179"/>
        <v>28388</v>
      </c>
      <c r="AU314" s="179">
        <f t="shared" si="180"/>
        <v>966.28899999999999</v>
      </c>
      <c r="AW314" s="218">
        <f t="shared" si="181"/>
        <v>10.121779353119313</v>
      </c>
      <c r="AX314" s="23"/>
      <c r="AY314" s="57"/>
      <c r="AZ314" s="187">
        <f t="shared" si="182"/>
        <v>28388</v>
      </c>
      <c r="BA314" s="179">
        <f t="shared" si="183"/>
        <v>966.28899999999999</v>
      </c>
      <c r="BC314" s="218">
        <f t="shared" si="184"/>
        <v>10.230234075932888</v>
      </c>
      <c r="BD314" s="23"/>
      <c r="BE314" s="57"/>
      <c r="BF314" s="187">
        <f t="shared" si="185"/>
        <v>28387</v>
      </c>
      <c r="BG314" s="179">
        <f t="shared" si="186"/>
        <v>968.25599999999997</v>
      </c>
      <c r="BI314" s="218">
        <f t="shared" si="187"/>
        <v>10.328068777836522</v>
      </c>
      <c r="BJ314" s="23"/>
      <c r="BK314" s="57"/>
      <c r="BL314" s="187">
        <f t="shared" si="188"/>
        <v>28385</v>
      </c>
      <c r="BM314" s="179">
        <f t="shared" si="189"/>
        <v>972.19600000000003</v>
      </c>
    </row>
    <row r="315" spans="1:65" ht="15" customHeight="1">
      <c r="A315" s="21">
        <f t="shared" si="158"/>
        <v>2009</v>
      </c>
      <c r="B315" s="176">
        <f t="shared" si="158"/>
        <v>29484</v>
      </c>
      <c r="C315" s="191">
        <f t="shared" si="159"/>
        <v>10.32600641521012</v>
      </c>
      <c r="D315" s="22">
        <v>16</v>
      </c>
      <c r="E315" s="73"/>
      <c r="F315" s="57"/>
      <c r="G315" s="27"/>
      <c r="H315" s="27"/>
      <c r="I315" s="179">
        <f t="shared" si="160"/>
        <v>28371</v>
      </c>
      <c r="J315" s="180">
        <f t="shared" si="161"/>
        <v>3.774928774928775</v>
      </c>
      <c r="K315" s="179">
        <f t="shared" si="162"/>
        <v>1238.769</v>
      </c>
      <c r="M315" s="218">
        <f t="shared" si="163"/>
        <v>9.248791558350435</v>
      </c>
      <c r="N315" s="23"/>
      <c r="O315" s="57"/>
      <c r="P315" s="187">
        <f t="shared" si="164"/>
        <v>26064</v>
      </c>
      <c r="Q315" s="179">
        <f t="shared" si="165"/>
        <v>11696.4</v>
      </c>
      <c r="S315" s="218">
        <f t="shared" si="166"/>
        <v>9.2606531858497725</v>
      </c>
      <c r="T315" s="23"/>
      <c r="U315" s="57"/>
      <c r="V315" s="187">
        <f t="shared" si="167"/>
        <v>27355</v>
      </c>
      <c r="W315" s="179">
        <f t="shared" si="168"/>
        <v>4532.6409999999996</v>
      </c>
      <c r="Y315" s="218">
        <f t="shared" si="169"/>
        <v>9.5004694480710157</v>
      </c>
      <c r="Z315" s="23"/>
      <c r="AA315" s="57"/>
      <c r="AB315" s="187">
        <f t="shared" si="170"/>
        <v>28134</v>
      </c>
      <c r="AC315" s="179">
        <f t="shared" si="171"/>
        <v>1822.5</v>
      </c>
      <c r="AE315" s="218">
        <f t="shared" si="172"/>
        <v>9.6937536881318351</v>
      </c>
      <c r="AF315" s="23"/>
      <c r="AG315" s="57"/>
      <c r="AH315" s="187">
        <f t="shared" si="173"/>
        <v>28252</v>
      </c>
      <c r="AI315" s="179">
        <f t="shared" si="174"/>
        <v>1517.8240000000001</v>
      </c>
      <c r="AK315" s="218">
        <f t="shared" si="175"/>
        <v>9.855661923053523</v>
      </c>
      <c r="AL315" s="23"/>
      <c r="AM315" s="57"/>
      <c r="AN315" s="187">
        <f t="shared" si="176"/>
        <v>28304</v>
      </c>
      <c r="AO315" s="179">
        <f t="shared" si="177"/>
        <v>1392.4</v>
      </c>
      <c r="AQ315" s="218">
        <f t="shared" si="178"/>
        <v>9.9949722426583065</v>
      </c>
      <c r="AR315" s="23"/>
      <c r="AS315" s="57"/>
      <c r="AT315" s="187">
        <f t="shared" si="179"/>
        <v>28332</v>
      </c>
      <c r="AU315" s="179">
        <f t="shared" si="180"/>
        <v>1327.104</v>
      </c>
      <c r="AW315" s="218">
        <f t="shared" si="181"/>
        <v>10.117227023775044</v>
      </c>
      <c r="AX315" s="23"/>
      <c r="AY315" s="57"/>
      <c r="AZ315" s="187">
        <f t="shared" si="182"/>
        <v>28350</v>
      </c>
      <c r="BA315" s="179">
        <f t="shared" si="183"/>
        <v>1285.9559999999999</v>
      </c>
      <c r="BC315" s="218">
        <f t="shared" si="184"/>
        <v>10.226150593883155</v>
      </c>
      <c r="BD315" s="23"/>
      <c r="BE315" s="57"/>
      <c r="BF315" s="187">
        <f t="shared" si="185"/>
        <v>28362</v>
      </c>
      <c r="BG315" s="179">
        <f t="shared" si="186"/>
        <v>1258.884</v>
      </c>
      <c r="BI315" s="218">
        <f t="shared" si="187"/>
        <v>10.324366586696646</v>
      </c>
      <c r="BJ315" s="23"/>
      <c r="BK315" s="57"/>
      <c r="BL315" s="187">
        <f t="shared" si="188"/>
        <v>28371</v>
      </c>
      <c r="BM315" s="179">
        <f t="shared" si="189"/>
        <v>1238.769</v>
      </c>
    </row>
    <row r="316" spans="1:65" ht="15" customHeight="1">
      <c r="A316" s="21">
        <f t="shared" ref="A316:B331" si="190">A271</f>
        <v>2010</v>
      </c>
      <c r="B316" s="176">
        <f t="shared" si="190"/>
        <v>30150</v>
      </c>
      <c r="C316" s="191">
        <f t="shared" si="159"/>
        <v>10.303940118820748</v>
      </c>
      <c r="D316" s="22">
        <v>17</v>
      </c>
      <c r="E316" s="73"/>
      <c r="F316" s="57"/>
      <c r="G316" s="27"/>
      <c r="H316" s="27"/>
      <c r="I316" s="179">
        <f t="shared" si="160"/>
        <v>28356</v>
      </c>
      <c r="J316" s="180">
        <f t="shared" si="161"/>
        <v>5.9502487562189055</v>
      </c>
      <c r="K316" s="179">
        <f t="shared" si="162"/>
        <v>3218.4360000000001</v>
      </c>
      <c r="M316" s="218">
        <f t="shared" si="163"/>
        <v>9.1825579909637316</v>
      </c>
      <c r="N316" s="23"/>
      <c r="O316" s="57"/>
      <c r="P316" s="187">
        <f t="shared" si="164"/>
        <v>24293</v>
      </c>
      <c r="Q316" s="179">
        <f t="shared" si="165"/>
        <v>34304.449000000001</v>
      </c>
      <c r="S316" s="218">
        <f t="shared" si="166"/>
        <v>9.195226734166134</v>
      </c>
      <c r="T316" s="23"/>
      <c r="U316" s="57"/>
      <c r="V316" s="187">
        <f t="shared" si="167"/>
        <v>26595</v>
      </c>
      <c r="W316" s="179">
        <f t="shared" si="168"/>
        <v>12638.025</v>
      </c>
      <c r="Y316" s="218">
        <f t="shared" si="169"/>
        <v>9.449357272446683</v>
      </c>
      <c r="Z316" s="23"/>
      <c r="AA316" s="57"/>
      <c r="AB316" s="187">
        <f t="shared" si="170"/>
        <v>27921</v>
      </c>
      <c r="AC316" s="179">
        <f t="shared" si="171"/>
        <v>4968.4409999999998</v>
      </c>
      <c r="AE316" s="218">
        <f t="shared" si="172"/>
        <v>9.6518159176073794</v>
      </c>
      <c r="AF316" s="23"/>
      <c r="AG316" s="57"/>
      <c r="AH316" s="187">
        <f t="shared" si="173"/>
        <v>28127</v>
      </c>
      <c r="AI316" s="179">
        <f t="shared" si="174"/>
        <v>4092.529</v>
      </c>
      <c r="AK316" s="218">
        <f t="shared" si="175"/>
        <v>9.8201059435970777</v>
      </c>
      <c r="AL316" s="23"/>
      <c r="AM316" s="57"/>
      <c r="AN316" s="187">
        <f t="shared" si="176"/>
        <v>28222</v>
      </c>
      <c r="AO316" s="179">
        <f t="shared" si="177"/>
        <v>3717.1840000000002</v>
      </c>
      <c r="AQ316" s="218">
        <f t="shared" si="178"/>
        <v>9.9641121743525627</v>
      </c>
      <c r="AR316" s="23"/>
      <c r="AS316" s="57"/>
      <c r="AT316" s="187">
        <f t="shared" si="179"/>
        <v>28277</v>
      </c>
      <c r="AU316" s="179">
        <f t="shared" si="180"/>
        <v>3508.1289999999999</v>
      </c>
      <c r="AW316" s="218">
        <f t="shared" si="181"/>
        <v>10.089967119478747</v>
      </c>
      <c r="AX316" s="23"/>
      <c r="AY316" s="57"/>
      <c r="AZ316" s="187">
        <f t="shared" si="182"/>
        <v>28313</v>
      </c>
      <c r="BA316" s="179">
        <f t="shared" si="183"/>
        <v>3374.569</v>
      </c>
      <c r="BC316" s="218">
        <f t="shared" si="184"/>
        <v>10.201738576337144</v>
      </c>
      <c r="BD316" s="23"/>
      <c r="BE316" s="57"/>
      <c r="BF316" s="187">
        <f t="shared" si="185"/>
        <v>28338</v>
      </c>
      <c r="BG316" s="179">
        <f t="shared" si="186"/>
        <v>3283.3440000000001</v>
      </c>
      <c r="BI316" s="218">
        <f t="shared" si="187"/>
        <v>10.302263672493496</v>
      </c>
      <c r="BJ316" s="23"/>
      <c r="BK316" s="57"/>
      <c r="BL316" s="187">
        <f t="shared" si="188"/>
        <v>28356</v>
      </c>
      <c r="BM316" s="179">
        <f t="shared" si="189"/>
        <v>3218.4360000000001</v>
      </c>
    </row>
    <row r="317" spans="1:65" ht="15" customHeight="1">
      <c r="A317" s="21">
        <f t="shared" si="190"/>
        <v>2011</v>
      </c>
      <c r="B317" s="176">
        <f t="shared" si="190"/>
        <v>30252</v>
      </c>
      <c r="C317" s="191">
        <f t="shared" si="159"/>
        <v>10.30051718182319</v>
      </c>
      <c r="D317" s="22">
        <v>18</v>
      </c>
      <c r="E317" s="73"/>
      <c r="F317" s="57"/>
      <c r="G317" s="27"/>
      <c r="H317" s="27"/>
      <c r="I317" s="179">
        <f t="shared" si="160"/>
        <v>28342</v>
      </c>
      <c r="J317" s="180">
        <f t="shared" si="161"/>
        <v>6.3136321565516322</v>
      </c>
      <c r="K317" s="179">
        <f t="shared" si="162"/>
        <v>3648.1</v>
      </c>
      <c r="M317" s="218">
        <f t="shared" si="163"/>
        <v>9.1720152576545146</v>
      </c>
      <c r="N317" s="23"/>
      <c r="O317" s="57"/>
      <c r="P317" s="187">
        <f t="shared" si="164"/>
        <v>22295</v>
      </c>
      <c r="Q317" s="179">
        <f t="shared" si="165"/>
        <v>63313.849000000002</v>
      </c>
      <c r="S317" s="218">
        <f t="shared" si="166"/>
        <v>9.1848174147450976</v>
      </c>
      <c r="T317" s="23"/>
      <c r="U317" s="57"/>
      <c r="V317" s="187">
        <f t="shared" si="167"/>
        <v>25789</v>
      </c>
      <c r="W317" s="179">
        <f t="shared" si="168"/>
        <v>19918.368999999999</v>
      </c>
      <c r="Y317" s="218">
        <f t="shared" si="169"/>
        <v>9.4412933501818745</v>
      </c>
      <c r="Z317" s="23"/>
      <c r="AA317" s="57"/>
      <c r="AB317" s="187">
        <f t="shared" si="170"/>
        <v>27705</v>
      </c>
      <c r="AC317" s="179">
        <f t="shared" si="171"/>
        <v>6487.2089999999998</v>
      </c>
      <c r="AE317" s="218">
        <f t="shared" si="172"/>
        <v>9.6452348241083499</v>
      </c>
      <c r="AF317" s="23"/>
      <c r="AG317" s="57"/>
      <c r="AH317" s="187">
        <f t="shared" si="173"/>
        <v>28002</v>
      </c>
      <c r="AI317" s="179">
        <f t="shared" si="174"/>
        <v>5062.5</v>
      </c>
      <c r="AK317" s="218">
        <f t="shared" si="175"/>
        <v>9.8145470432394806</v>
      </c>
      <c r="AL317" s="23"/>
      <c r="AM317" s="57"/>
      <c r="AN317" s="187">
        <f t="shared" si="176"/>
        <v>28140</v>
      </c>
      <c r="AO317" s="179">
        <f t="shared" si="177"/>
        <v>4460.5439999999999</v>
      </c>
      <c r="AQ317" s="218">
        <f t="shared" si="178"/>
        <v>9.9593006173553409</v>
      </c>
      <c r="AR317" s="23"/>
      <c r="AS317" s="57"/>
      <c r="AT317" s="187">
        <f t="shared" si="179"/>
        <v>28221</v>
      </c>
      <c r="AU317" s="179">
        <f t="shared" si="180"/>
        <v>4124.9610000000002</v>
      </c>
      <c r="AW317" s="218">
        <f t="shared" si="181"/>
        <v>10.085725772524334</v>
      </c>
      <c r="AX317" s="23"/>
      <c r="AY317" s="57"/>
      <c r="AZ317" s="187">
        <f t="shared" si="182"/>
        <v>28275</v>
      </c>
      <c r="BA317" s="179">
        <f t="shared" si="183"/>
        <v>3908.529</v>
      </c>
      <c r="BC317" s="218">
        <f t="shared" si="184"/>
        <v>10.197946609266932</v>
      </c>
      <c r="BD317" s="23"/>
      <c r="BE317" s="57"/>
      <c r="BF317" s="187">
        <f t="shared" si="185"/>
        <v>28313</v>
      </c>
      <c r="BG317" s="179">
        <f t="shared" si="186"/>
        <v>3759.721</v>
      </c>
      <c r="BI317" s="218">
        <f t="shared" si="187"/>
        <v>10.298834982456007</v>
      </c>
      <c r="BJ317" s="23"/>
      <c r="BK317" s="57"/>
      <c r="BL317" s="187">
        <f t="shared" si="188"/>
        <v>28341</v>
      </c>
      <c r="BM317" s="179">
        <f t="shared" si="189"/>
        <v>3651.9209999999998</v>
      </c>
    </row>
    <row r="318" spans="1:65" ht="15" customHeight="1">
      <c r="A318" s="21">
        <f t="shared" si="190"/>
        <v>2012</v>
      </c>
      <c r="B318" s="176">
        <f t="shared" si="190"/>
        <v>30381</v>
      </c>
      <c r="C318" s="191">
        <f t="shared" si="159"/>
        <v>10.296171326279559</v>
      </c>
      <c r="D318" s="22">
        <v>19</v>
      </c>
      <c r="E318" s="73"/>
      <c r="F318" s="57"/>
      <c r="G318" s="27"/>
      <c r="H318" s="27"/>
      <c r="I318" s="179">
        <f t="shared" si="160"/>
        <v>28327</v>
      </c>
      <c r="J318" s="180">
        <f t="shared" si="161"/>
        <v>6.7608044501497639</v>
      </c>
      <c r="K318" s="179">
        <f t="shared" si="162"/>
        <v>4218.9160000000002</v>
      </c>
      <c r="M318" s="218">
        <f t="shared" si="163"/>
        <v>9.1585206232463854</v>
      </c>
      <c r="N318" s="23"/>
      <c r="O318" s="57"/>
      <c r="P318" s="187">
        <f t="shared" si="164"/>
        <v>20040</v>
      </c>
      <c r="Q318" s="179">
        <f t="shared" si="165"/>
        <v>106936.281</v>
      </c>
      <c r="S318" s="218">
        <f t="shared" si="166"/>
        <v>9.1714955881526148</v>
      </c>
      <c r="T318" s="23"/>
      <c r="U318" s="57"/>
      <c r="V318" s="187">
        <f t="shared" si="167"/>
        <v>24935</v>
      </c>
      <c r="W318" s="179">
        <f t="shared" si="168"/>
        <v>29658.916000000001</v>
      </c>
      <c r="Y318" s="218">
        <f t="shared" si="169"/>
        <v>9.4310008429965855</v>
      </c>
      <c r="Z318" s="23"/>
      <c r="AA318" s="57"/>
      <c r="AB318" s="187">
        <f t="shared" si="170"/>
        <v>27486</v>
      </c>
      <c r="AC318" s="179">
        <f t="shared" si="171"/>
        <v>8381.0249999999996</v>
      </c>
      <c r="AE318" s="218">
        <f t="shared" si="172"/>
        <v>9.6368491670126968</v>
      </c>
      <c r="AF318" s="23"/>
      <c r="AG318" s="57"/>
      <c r="AH318" s="187">
        <f t="shared" si="173"/>
        <v>27876</v>
      </c>
      <c r="AI318" s="179">
        <f t="shared" si="174"/>
        <v>6275.0249999999996</v>
      </c>
      <c r="AK318" s="218">
        <f t="shared" si="175"/>
        <v>9.807472124102441</v>
      </c>
      <c r="AL318" s="23"/>
      <c r="AM318" s="57"/>
      <c r="AN318" s="187">
        <f t="shared" si="176"/>
        <v>28058</v>
      </c>
      <c r="AO318" s="179">
        <f t="shared" si="177"/>
        <v>5396.3289999999997</v>
      </c>
      <c r="AQ318" s="218">
        <f t="shared" si="178"/>
        <v>9.9531820695599809</v>
      </c>
      <c r="AR318" s="23"/>
      <c r="AS318" s="57"/>
      <c r="AT318" s="187">
        <f t="shared" si="179"/>
        <v>28166</v>
      </c>
      <c r="AU318" s="179">
        <f t="shared" si="180"/>
        <v>4906.2250000000004</v>
      </c>
      <c r="AW318" s="218">
        <f t="shared" si="181"/>
        <v>10.080335824865035</v>
      </c>
      <c r="AX318" s="23"/>
      <c r="AY318" s="57"/>
      <c r="AZ318" s="187">
        <f t="shared" si="182"/>
        <v>28237</v>
      </c>
      <c r="BA318" s="179">
        <f t="shared" si="183"/>
        <v>4596.7359999999999</v>
      </c>
      <c r="BC318" s="218">
        <f t="shared" si="184"/>
        <v>10.193130201800543</v>
      </c>
      <c r="BD318" s="23"/>
      <c r="BE318" s="57"/>
      <c r="BF318" s="187">
        <f t="shared" si="185"/>
        <v>28288</v>
      </c>
      <c r="BG318" s="179">
        <f t="shared" si="186"/>
        <v>4380.6490000000003</v>
      </c>
      <c r="BI318" s="218">
        <f t="shared" si="187"/>
        <v>10.294481794215836</v>
      </c>
      <c r="BJ318" s="23"/>
      <c r="BK318" s="57"/>
      <c r="BL318" s="187">
        <f t="shared" si="188"/>
        <v>28327</v>
      </c>
      <c r="BM318" s="179">
        <f t="shared" si="189"/>
        <v>4218.9160000000002</v>
      </c>
    </row>
    <row r="319" spans="1:65" ht="15" customHeight="1" thickBot="1">
      <c r="A319" s="30">
        <f t="shared" si="190"/>
        <v>2013</v>
      </c>
      <c r="B319" s="184">
        <f t="shared" si="190"/>
        <v>30861</v>
      </c>
      <c r="C319" s="219">
        <f t="shared" si="159"/>
        <v>10.27983276207044</v>
      </c>
      <c r="D319" s="31">
        <v>20</v>
      </c>
      <c r="E319" s="101"/>
      <c r="F319" s="102"/>
      <c r="G319" s="32"/>
      <c r="H319" s="32"/>
      <c r="I319" s="185">
        <f t="shared" si="160"/>
        <v>28313</v>
      </c>
      <c r="J319" s="186">
        <f t="shared" si="161"/>
        <v>8.2563753604873469</v>
      </c>
      <c r="K319" s="185">
        <f t="shared" si="162"/>
        <v>6492.3040000000001</v>
      </c>
      <c r="M319" s="220">
        <f t="shared" si="163"/>
        <v>9.1066451356374181</v>
      </c>
      <c r="N319" s="103"/>
      <c r="O319" s="102"/>
      <c r="P319" s="207">
        <f t="shared" si="164"/>
        <v>17496</v>
      </c>
      <c r="Q319" s="185">
        <f t="shared" si="165"/>
        <v>178623.22500000001</v>
      </c>
      <c r="S319" s="220">
        <f t="shared" si="166"/>
        <v>9.1203062492722022</v>
      </c>
      <c r="T319" s="103"/>
      <c r="U319" s="102"/>
      <c r="V319" s="207">
        <f t="shared" si="167"/>
        <v>24029</v>
      </c>
      <c r="W319" s="185">
        <f t="shared" si="168"/>
        <v>46676.224000000002</v>
      </c>
      <c r="Y319" s="220">
        <f t="shared" si="169"/>
        <v>9.3917448417076539</v>
      </c>
      <c r="Z319" s="103"/>
      <c r="AA319" s="102"/>
      <c r="AB319" s="207">
        <f t="shared" si="170"/>
        <v>27264</v>
      </c>
      <c r="AC319" s="185">
        <f t="shared" si="171"/>
        <v>12938.409</v>
      </c>
      <c r="AE319" s="220">
        <f t="shared" si="172"/>
        <v>9.6050141290061273</v>
      </c>
      <c r="AF319" s="103"/>
      <c r="AG319" s="102"/>
      <c r="AH319" s="207">
        <f t="shared" si="173"/>
        <v>27749</v>
      </c>
      <c r="AI319" s="185">
        <f t="shared" si="174"/>
        <v>9684.5439999999999</v>
      </c>
      <c r="AK319" s="220">
        <f t="shared" si="175"/>
        <v>9.7806982564435074</v>
      </c>
      <c r="AL319" s="103"/>
      <c r="AM319" s="102"/>
      <c r="AN319" s="207">
        <f t="shared" si="176"/>
        <v>27975</v>
      </c>
      <c r="AO319" s="185">
        <f t="shared" si="177"/>
        <v>8328.9959999999992</v>
      </c>
      <c r="AQ319" s="220">
        <f t="shared" si="178"/>
        <v>9.9300807968056493</v>
      </c>
      <c r="AR319" s="103"/>
      <c r="AS319" s="102"/>
      <c r="AT319" s="207">
        <f t="shared" si="179"/>
        <v>28110</v>
      </c>
      <c r="AU319" s="185">
        <f t="shared" si="180"/>
        <v>7568.0010000000002</v>
      </c>
      <c r="AW319" s="220">
        <f t="shared" si="181"/>
        <v>10.060021105350893</v>
      </c>
      <c r="AX319" s="103"/>
      <c r="AY319" s="102"/>
      <c r="AZ319" s="207">
        <f t="shared" si="182"/>
        <v>28200</v>
      </c>
      <c r="BA319" s="185">
        <f t="shared" si="183"/>
        <v>7080.9210000000003</v>
      </c>
      <c r="BC319" s="220">
        <f t="shared" si="184"/>
        <v>10.175002132575733</v>
      </c>
      <c r="BD319" s="103"/>
      <c r="BE319" s="102"/>
      <c r="BF319" s="207">
        <f t="shared" si="185"/>
        <v>28264</v>
      </c>
      <c r="BG319" s="185">
        <f t="shared" si="186"/>
        <v>6744.4089999999997</v>
      </c>
      <c r="BI319" s="220">
        <f t="shared" si="187"/>
        <v>10.278115374824123</v>
      </c>
      <c r="BJ319" s="103"/>
      <c r="BK319" s="102"/>
      <c r="BL319" s="207">
        <f t="shared" si="188"/>
        <v>28312</v>
      </c>
      <c r="BM319" s="185">
        <f t="shared" si="189"/>
        <v>6497.4009999999998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28299</v>
      </c>
      <c r="C320" s="221"/>
      <c r="D320" s="22">
        <v>21</v>
      </c>
      <c r="E320" s="73"/>
      <c r="F320" s="57"/>
      <c r="G320" s="27"/>
      <c r="H320" s="27"/>
      <c r="I320" s="179">
        <f t="shared" si="160"/>
        <v>28299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28284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28284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28270</v>
      </c>
      <c r="C322" s="221"/>
      <c r="D322" s="22">
        <v>23</v>
      </c>
      <c r="E322" s="200">
        <f>O302</f>
        <v>39876</v>
      </c>
      <c r="F322" s="203">
        <f>O310</f>
        <v>4.9189704059704971E-2</v>
      </c>
      <c r="G322" s="364">
        <f>O311</f>
        <v>1547672.0019999999</v>
      </c>
      <c r="H322" s="365"/>
      <c r="I322" s="179">
        <f t="shared" si="160"/>
        <v>28270</v>
      </c>
      <c r="J322" s="187"/>
      <c r="K322" s="187"/>
      <c r="M322" s="200" t="str">
        <f>M276</f>
        <v>max(y) =</v>
      </c>
      <c r="N322" s="200">
        <f>N276</f>
        <v>39875</v>
      </c>
      <c r="S322" s="200" t="str">
        <f>S276</f>
        <v>max(y) =</v>
      </c>
      <c r="T322" s="200">
        <f>N322</f>
        <v>39875</v>
      </c>
      <c r="Y322" s="200" t="str">
        <f>Y276</f>
        <v>max(y) =</v>
      </c>
      <c r="Z322" s="200">
        <f>T322</f>
        <v>39875</v>
      </c>
      <c r="AE322" s="200" t="str">
        <f>AE276</f>
        <v>max(y) =</v>
      </c>
      <c r="AF322" s="200">
        <f>Z322</f>
        <v>39875</v>
      </c>
      <c r="AK322" s="200" t="str">
        <f>AK276</f>
        <v>max(y) =</v>
      </c>
      <c r="AL322" s="200">
        <f>AF322</f>
        <v>39875</v>
      </c>
      <c r="AQ322" s="200" t="str">
        <f>AQ276</f>
        <v>max(y) =</v>
      </c>
      <c r="AR322" s="200">
        <f>AL322</f>
        <v>39875</v>
      </c>
      <c r="AW322" s="200" t="str">
        <f>AW276</f>
        <v>max(y) =</v>
      </c>
      <c r="AX322" s="200">
        <f>AR322</f>
        <v>39875</v>
      </c>
      <c r="BC322" s="200" t="str">
        <f>BC276</f>
        <v>max(y) =</v>
      </c>
      <c r="BD322" s="200">
        <f>AX322</f>
        <v>39875</v>
      </c>
      <c r="BI322" s="200" t="str">
        <f>BI276</f>
        <v>max(y) =</v>
      </c>
      <c r="BJ322" s="200">
        <f>BD322</f>
        <v>39875</v>
      </c>
    </row>
    <row r="323" spans="1:62" ht="15" customHeight="1">
      <c r="A323" s="21">
        <f t="shared" si="190"/>
        <v>2017</v>
      </c>
      <c r="B323" s="176">
        <f t="shared" si="191"/>
        <v>28255</v>
      </c>
      <c r="C323" s="221"/>
      <c r="D323" s="22">
        <v>24</v>
      </c>
      <c r="E323" s="200">
        <f>U302</f>
        <v>40000</v>
      </c>
      <c r="F323" s="203">
        <f>U310</f>
        <v>2.6043078246896355E-2</v>
      </c>
      <c r="G323" s="345">
        <f>U311</f>
        <v>834660.55699999991</v>
      </c>
      <c r="H323" s="346"/>
      <c r="I323" s="179">
        <f t="shared" si="160"/>
        <v>28255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28241</v>
      </c>
      <c r="C324" s="221"/>
      <c r="D324" s="22">
        <v>25</v>
      </c>
      <c r="E324" s="200">
        <f>AA302</f>
        <v>42850</v>
      </c>
      <c r="F324" s="203">
        <f>AA310</f>
        <v>1.0265457728692856E-2</v>
      </c>
      <c r="G324" s="345">
        <f>AA311</f>
        <v>502398.21999999991</v>
      </c>
      <c r="H324" s="346"/>
      <c r="I324" s="179">
        <f t="shared" si="160"/>
        <v>28241</v>
      </c>
      <c r="J324" s="187"/>
      <c r="K324" s="187"/>
      <c r="M324" s="200" t="s">
        <v>60</v>
      </c>
      <c r="N324" s="214">
        <v>2850</v>
      </c>
      <c r="S324" s="200" t="s">
        <v>60</v>
      </c>
      <c r="T324" s="214">
        <f>N324</f>
        <v>2850</v>
      </c>
      <c r="Y324" s="200" t="s">
        <v>60</v>
      </c>
      <c r="Z324" s="214">
        <f>T324</f>
        <v>2850</v>
      </c>
      <c r="AE324" s="200" t="s">
        <v>60</v>
      </c>
      <c r="AF324" s="214">
        <f>Z324</f>
        <v>2850</v>
      </c>
      <c r="AK324" s="200" t="s">
        <v>60</v>
      </c>
      <c r="AL324" s="214">
        <f>AF324</f>
        <v>2850</v>
      </c>
      <c r="AQ324" s="200" t="s">
        <v>60</v>
      </c>
      <c r="AR324" s="214">
        <f>AL324</f>
        <v>2850</v>
      </c>
      <c r="AW324" s="200" t="s">
        <v>60</v>
      </c>
      <c r="AX324" s="214">
        <f>AR324</f>
        <v>2850</v>
      </c>
      <c r="BC324" s="200" t="s">
        <v>60</v>
      </c>
      <c r="BD324" s="214">
        <f>AX324</f>
        <v>2850</v>
      </c>
      <c r="BI324" s="200" t="s">
        <v>60</v>
      </c>
      <c r="BJ324" s="214">
        <f>BD324</f>
        <v>2850</v>
      </c>
    </row>
    <row r="325" spans="1:62" ht="15" customHeight="1">
      <c r="A325" s="21">
        <f t="shared" si="190"/>
        <v>2019</v>
      </c>
      <c r="B325" s="176">
        <f t="shared" si="191"/>
        <v>28226</v>
      </c>
      <c r="C325" s="221"/>
      <c r="D325" s="22">
        <v>26</v>
      </c>
      <c r="E325" s="200">
        <f>AG302</f>
        <v>45700</v>
      </c>
      <c r="F325" s="203">
        <f>AG310</f>
        <v>8.1669609274971963E-3</v>
      </c>
      <c r="G325" s="345">
        <f>AG311</f>
        <v>464948.6540000001</v>
      </c>
      <c r="H325" s="346"/>
      <c r="I325" s="179">
        <f t="shared" si="160"/>
        <v>28226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28212</v>
      </c>
      <c r="C326" s="221"/>
      <c r="D326" s="22">
        <v>27</v>
      </c>
      <c r="E326" s="200">
        <f>AM302</f>
        <v>48550</v>
      </c>
      <c r="F326" s="203">
        <f>AM310</f>
        <v>7.2886633400612525E-3</v>
      </c>
      <c r="G326" s="345">
        <f>AM311</f>
        <v>450379.87500000006</v>
      </c>
      <c r="H326" s="346"/>
      <c r="I326" s="179">
        <f t="shared" si="160"/>
        <v>28212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28197</v>
      </c>
      <c r="C327" s="221"/>
      <c r="D327" s="22">
        <v>28</v>
      </c>
      <c r="E327" s="200">
        <f>AS302</f>
        <v>51400</v>
      </c>
      <c r="F327" s="203">
        <f>AS310</f>
        <v>6.8788004568324937E-3</v>
      </c>
      <c r="G327" s="345">
        <f>AS311</f>
        <v>442998.92000000004</v>
      </c>
      <c r="H327" s="346"/>
      <c r="I327" s="179">
        <f t="shared" si="160"/>
        <v>28197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28183</v>
      </c>
      <c r="C328" s="221"/>
      <c r="D328" s="22">
        <v>29</v>
      </c>
      <c r="E328" s="200">
        <f>AY302</f>
        <v>54250</v>
      </c>
      <c r="F328" s="203">
        <f>AY310</f>
        <v>6.5688469571603073E-3</v>
      </c>
      <c r="G328" s="345">
        <f>AY311</f>
        <v>438675.62899999996</v>
      </c>
      <c r="H328" s="346"/>
      <c r="I328" s="179">
        <f t="shared" si="160"/>
        <v>28183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28168</v>
      </c>
      <c r="C329" s="221"/>
      <c r="D329" s="22">
        <v>30</v>
      </c>
      <c r="E329" s="200">
        <f>BE302</f>
        <v>57100</v>
      </c>
      <c r="F329" s="203">
        <f>BE310</f>
        <v>6.5465886548133284E-3</v>
      </c>
      <c r="G329" s="345">
        <f>BE311</f>
        <v>435953.88199999998</v>
      </c>
      <c r="H329" s="346"/>
      <c r="I329" s="179">
        <f t="shared" si="160"/>
        <v>28168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28154</v>
      </c>
      <c r="C330" s="221"/>
      <c r="D330" s="22">
        <v>31</v>
      </c>
      <c r="E330" s="200">
        <f>BK302</f>
        <v>59950</v>
      </c>
      <c r="F330" s="203">
        <f>BK310</f>
        <v>6.2880726876385767E-3</v>
      </c>
      <c r="G330" s="345">
        <f>BK311</f>
        <v>434069.51</v>
      </c>
      <c r="H330" s="346"/>
      <c r="I330" s="179">
        <f t="shared" si="160"/>
        <v>28154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28139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28139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28125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28125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28110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28110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28096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28096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28081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28081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28067</v>
      </c>
      <c r="C336" s="221"/>
      <c r="D336" s="22">
        <v>37</v>
      </c>
      <c r="E336" s="73"/>
      <c r="F336" s="57"/>
      <c r="G336" s="27"/>
      <c r="H336" s="27"/>
      <c r="I336" s="179">
        <f t="shared" si="160"/>
        <v>28067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28052</v>
      </c>
      <c r="C337" s="221"/>
      <c r="D337" s="22">
        <v>38</v>
      </c>
      <c r="E337" s="73"/>
      <c r="F337" s="57"/>
      <c r="G337" s="27"/>
      <c r="H337" s="27"/>
      <c r="I337" s="179">
        <f t="shared" si="160"/>
        <v>28052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28038</v>
      </c>
      <c r="C338" s="221"/>
      <c r="D338" s="22">
        <v>39</v>
      </c>
      <c r="E338" s="73"/>
      <c r="F338" s="57"/>
      <c r="G338" s="27"/>
      <c r="H338" s="27"/>
      <c r="I338" s="179">
        <f t="shared" si="160"/>
        <v>28038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28023</v>
      </c>
      <c r="C339" s="221"/>
      <c r="D339" s="22">
        <v>40</v>
      </c>
      <c r="E339" s="73"/>
      <c r="F339" s="57"/>
      <c r="G339" s="27"/>
      <c r="H339" s="27"/>
      <c r="I339" s="179">
        <f t="shared" si="160"/>
        <v>28023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28008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28008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27994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27994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99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/>
      <c r="C4" s="121">
        <f t="shared" ref="C4:C45" si="0">I75</f>
        <v>0</v>
      </c>
      <c r="D4" s="122">
        <f t="shared" ref="D4:D45" si="1">I120</f>
        <v>0</v>
      </c>
      <c r="E4" s="122">
        <f t="shared" ref="E4:E45" si="2">I165</f>
        <v>0</v>
      </c>
      <c r="F4" s="123">
        <f t="shared" ref="F4:F45" si="3">I210</f>
        <v>0</v>
      </c>
      <c r="G4" s="123">
        <f t="shared" ref="G4:G45" si="4">I255</f>
        <v>0</v>
      </c>
      <c r="H4" s="123">
        <f t="shared" ref="H4:H45" si="5">I300</f>
        <v>0</v>
      </c>
      <c r="I4" s="124">
        <f t="shared" ref="I4:I45" si="6">ROUND(SUMIF(C$46:H$46,"○",C4:H4),$G$1)</f>
        <v>0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/>
      <c r="C5" s="121">
        <f t="shared" si="0"/>
        <v>0</v>
      </c>
      <c r="D5" s="122">
        <f t="shared" si="1"/>
        <v>0</v>
      </c>
      <c r="E5" s="122">
        <f t="shared" si="2"/>
        <v>0</v>
      </c>
      <c r="F5" s="123">
        <f t="shared" si="3"/>
        <v>0</v>
      </c>
      <c r="G5" s="123">
        <f t="shared" si="4"/>
        <v>0</v>
      </c>
      <c r="H5" s="123">
        <f t="shared" si="5"/>
        <v>0</v>
      </c>
      <c r="I5" s="124">
        <f t="shared" si="6"/>
        <v>0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18626</v>
      </c>
      <c r="C6" s="121">
        <f t="shared" si="0"/>
        <v>20605</v>
      </c>
      <c r="D6" s="122">
        <f t="shared" si="1"/>
        <v>20588</v>
      </c>
      <c r="E6" s="122">
        <f t="shared" si="2"/>
        <v>20568</v>
      </c>
      <c r="F6" s="123">
        <f t="shared" si="3"/>
        <v>20881</v>
      </c>
      <c r="G6" s="123">
        <f t="shared" si="4"/>
        <v>20611</v>
      </c>
      <c r="H6" s="123">
        <f t="shared" si="5"/>
        <v>20626</v>
      </c>
      <c r="I6" s="124">
        <f t="shared" si="6"/>
        <v>20881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20622</v>
      </c>
      <c r="C7" s="121">
        <f t="shared" si="0"/>
        <v>20463</v>
      </c>
      <c r="D7" s="122">
        <f t="shared" si="1"/>
        <v>20440</v>
      </c>
      <c r="E7" s="122">
        <f t="shared" si="2"/>
        <v>20412</v>
      </c>
      <c r="F7" s="123">
        <f t="shared" si="3"/>
        <v>20510</v>
      </c>
      <c r="G7" s="123">
        <f t="shared" si="4"/>
        <v>20470</v>
      </c>
      <c r="H7" s="123">
        <f t="shared" si="5"/>
        <v>20492</v>
      </c>
      <c r="I7" s="124">
        <f t="shared" si="6"/>
        <v>20510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20748</v>
      </c>
      <c r="C8" s="121">
        <f t="shared" si="0"/>
        <v>20321</v>
      </c>
      <c r="D8" s="122">
        <f t="shared" si="1"/>
        <v>20293</v>
      </c>
      <c r="E8" s="122">
        <f t="shared" si="2"/>
        <v>20259</v>
      </c>
      <c r="F8" s="123">
        <f t="shared" si="3"/>
        <v>20228</v>
      </c>
      <c r="G8" s="123">
        <f t="shared" si="4"/>
        <v>20330</v>
      </c>
      <c r="H8" s="123">
        <f t="shared" si="5"/>
        <v>20356</v>
      </c>
      <c r="I8" s="124">
        <f t="shared" si="6"/>
        <v>20228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20882</v>
      </c>
      <c r="C9" s="121">
        <f t="shared" si="0"/>
        <v>20179</v>
      </c>
      <c r="D9" s="122">
        <f t="shared" si="1"/>
        <v>20146</v>
      </c>
      <c r="E9" s="122">
        <f t="shared" si="2"/>
        <v>20108</v>
      </c>
      <c r="F9" s="123">
        <f t="shared" si="3"/>
        <v>19999</v>
      </c>
      <c r="G9" s="123">
        <f t="shared" si="4"/>
        <v>20188</v>
      </c>
      <c r="H9" s="123">
        <f t="shared" si="5"/>
        <v>20219</v>
      </c>
      <c r="I9" s="124">
        <f t="shared" si="6"/>
        <v>19999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20872</v>
      </c>
      <c r="C10" s="121">
        <f t="shared" si="0"/>
        <v>20036</v>
      </c>
      <c r="D10" s="122">
        <f t="shared" si="1"/>
        <v>20001</v>
      </c>
      <c r="E10" s="122">
        <f t="shared" si="2"/>
        <v>19959</v>
      </c>
      <c r="F10" s="123">
        <f t="shared" si="3"/>
        <v>19809</v>
      </c>
      <c r="G10" s="123">
        <f t="shared" si="4"/>
        <v>20047</v>
      </c>
      <c r="H10" s="123">
        <f t="shared" si="5"/>
        <v>20081</v>
      </c>
      <c r="I10" s="124">
        <f t="shared" si="6"/>
        <v>19809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21637</v>
      </c>
      <c r="C11" s="121">
        <f t="shared" si="0"/>
        <v>19894</v>
      </c>
      <c r="D11" s="122">
        <f t="shared" si="1"/>
        <v>19857</v>
      </c>
      <c r="E11" s="122">
        <f t="shared" si="2"/>
        <v>19813</v>
      </c>
      <c r="F11" s="123">
        <f t="shared" si="3"/>
        <v>19645</v>
      </c>
      <c r="G11" s="123">
        <f t="shared" si="4"/>
        <v>19905</v>
      </c>
      <c r="H11" s="123">
        <f t="shared" si="5"/>
        <v>19942</v>
      </c>
      <c r="I11" s="124">
        <f t="shared" si="6"/>
        <v>19645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20816</v>
      </c>
      <c r="C12" s="121">
        <f t="shared" si="0"/>
        <v>19752</v>
      </c>
      <c r="D12" s="122">
        <f t="shared" si="1"/>
        <v>19714</v>
      </c>
      <c r="E12" s="122">
        <f t="shared" si="2"/>
        <v>19668</v>
      </c>
      <c r="F12" s="123">
        <f t="shared" si="3"/>
        <v>19501</v>
      </c>
      <c r="G12" s="123">
        <f t="shared" si="4"/>
        <v>19763</v>
      </c>
      <c r="H12" s="123">
        <f t="shared" si="5"/>
        <v>19801</v>
      </c>
      <c r="I12" s="124">
        <f t="shared" si="6"/>
        <v>19501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19443</v>
      </c>
      <c r="C13" s="121">
        <f t="shared" si="0"/>
        <v>19610</v>
      </c>
      <c r="D13" s="122">
        <f t="shared" si="1"/>
        <v>19572</v>
      </c>
      <c r="E13" s="122">
        <f t="shared" si="2"/>
        <v>19526</v>
      </c>
      <c r="F13" s="123">
        <f t="shared" si="3"/>
        <v>19374</v>
      </c>
      <c r="G13" s="123">
        <f t="shared" si="4"/>
        <v>19621</v>
      </c>
      <c r="H13" s="123">
        <f t="shared" si="5"/>
        <v>19659</v>
      </c>
      <c r="I13" s="124">
        <f t="shared" si="6"/>
        <v>19374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19350</v>
      </c>
      <c r="C14" s="121">
        <f t="shared" si="0"/>
        <v>19468</v>
      </c>
      <c r="D14" s="122">
        <f t="shared" si="1"/>
        <v>19431</v>
      </c>
      <c r="E14" s="122">
        <f t="shared" si="2"/>
        <v>19387</v>
      </c>
      <c r="F14" s="123">
        <f t="shared" si="3"/>
        <v>19259</v>
      </c>
      <c r="G14" s="123">
        <f t="shared" si="4"/>
        <v>19478</v>
      </c>
      <c r="H14" s="123">
        <f t="shared" si="5"/>
        <v>19515</v>
      </c>
      <c r="I14" s="124">
        <f t="shared" si="6"/>
        <v>19259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18593</v>
      </c>
      <c r="C15" s="121">
        <f t="shared" si="0"/>
        <v>19326</v>
      </c>
      <c r="D15" s="122">
        <f t="shared" si="1"/>
        <v>19291</v>
      </c>
      <c r="E15" s="122">
        <f t="shared" si="2"/>
        <v>19249</v>
      </c>
      <c r="F15" s="123">
        <f t="shared" si="3"/>
        <v>19155</v>
      </c>
      <c r="G15" s="123">
        <f t="shared" si="4"/>
        <v>19335</v>
      </c>
      <c r="H15" s="123">
        <f t="shared" si="5"/>
        <v>19371</v>
      </c>
      <c r="I15" s="124">
        <f t="shared" si="6"/>
        <v>19155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18336</v>
      </c>
      <c r="C16" s="121">
        <f t="shared" si="0"/>
        <v>19184</v>
      </c>
      <c r="D16" s="122">
        <f t="shared" si="1"/>
        <v>19152</v>
      </c>
      <c r="E16" s="122">
        <f t="shared" si="2"/>
        <v>19114</v>
      </c>
      <c r="F16" s="123">
        <f t="shared" si="3"/>
        <v>19060</v>
      </c>
      <c r="G16" s="123">
        <f t="shared" si="4"/>
        <v>19192</v>
      </c>
      <c r="H16" s="123">
        <f t="shared" si="5"/>
        <v>19224</v>
      </c>
      <c r="I16" s="124">
        <f t="shared" si="6"/>
        <v>19060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17717</v>
      </c>
      <c r="C17" s="121">
        <f t="shared" si="0"/>
        <v>19041</v>
      </c>
      <c r="D17" s="122">
        <f t="shared" si="1"/>
        <v>19014</v>
      </c>
      <c r="E17" s="122">
        <f t="shared" si="2"/>
        <v>18981</v>
      </c>
      <c r="F17" s="123">
        <f t="shared" si="3"/>
        <v>18972</v>
      </c>
      <c r="G17" s="123">
        <f t="shared" si="4"/>
        <v>19048</v>
      </c>
      <c r="H17" s="123">
        <f t="shared" si="5"/>
        <v>19077</v>
      </c>
      <c r="I17" s="124">
        <f t="shared" si="6"/>
        <v>18972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17486</v>
      </c>
      <c r="C18" s="121">
        <f t="shared" si="0"/>
        <v>18899</v>
      </c>
      <c r="D18" s="122">
        <f t="shared" si="1"/>
        <v>18877</v>
      </c>
      <c r="E18" s="122">
        <f t="shared" si="2"/>
        <v>18849</v>
      </c>
      <c r="F18" s="123">
        <f t="shared" si="3"/>
        <v>18891</v>
      </c>
      <c r="G18" s="123">
        <f t="shared" si="4"/>
        <v>18904</v>
      </c>
      <c r="H18" s="123">
        <f t="shared" si="5"/>
        <v>18928</v>
      </c>
      <c r="I18" s="124">
        <f t="shared" si="6"/>
        <v>18891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18595</v>
      </c>
      <c r="C19" s="121">
        <f t="shared" si="0"/>
        <v>18757</v>
      </c>
      <c r="D19" s="122">
        <f t="shared" si="1"/>
        <v>18741</v>
      </c>
      <c r="E19" s="122">
        <f t="shared" si="2"/>
        <v>18720</v>
      </c>
      <c r="F19" s="123">
        <f t="shared" si="3"/>
        <v>18815</v>
      </c>
      <c r="G19" s="123">
        <f t="shared" si="4"/>
        <v>18761</v>
      </c>
      <c r="H19" s="123">
        <f t="shared" si="5"/>
        <v>18778</v>
      </c>
      <c r="I19" s="124">
        <f t="shared" si="6"/>
        <v>18815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18741</v>
      </c>
      <c r="C20" s="121">
        <f t="shared" si="0"/>
        <v>18615</v>
      </c>
      <c r="D20" s="122">
        <f t="shared" si="1"/>
        <v>18606</v>
      </c>
      <c r="E20" s="122">
        <f t="shared" si="2"/>
        <v>18593</v>
      </c>
      <c r="F20" s="123">
        <f t="shared" si="3"/>
        <v>18745</v>
      </c>
      <c r="G20" s="123">
        <f t="shared" si="4"/>
        <v>18617</v>
      </c>
      <c r="H20" s="123">
        <f t="shared" si="5"/>
        <v>18626</v>
      </c>
      <c r="I20" s="124">
        <f t="shared" si="6"/>
        <v>18745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18707</v>
      </c>
      <c r="C21" s="121">
        <f t="shared" si="0"/>
        <v>18473</v>
      </c>
      <c r="D21" s="122">
        <f t="shared" si="1"/>
        <v>18472</v>
      </c>
      <c r="E21" s="122">
        <f t="shared" si="2"/>
        <v>18468</v>
      </c>
      <c r="F21" s="123">
        <f t="shared" si="3"/>
        <v>18678</v>
      </c>
      <c r="G21" s="123">
        <f t="shared" si="4"/>
        <v>18472</v>
      </c>
      <c r="H21" s="123">
        <f t="shared" si="5"/>
        <v>18473</v>
      </c>
      <c r="I21" s="124">
        <f t="shared" si="6"/>
        <v>18678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19028</v>
      </c>
      <c r="C22" s="121">
        <f t="shared" si="0"/>
        <v>18331</v>
      </c>
      <c r="D22" s="122">
        <f t="shared" si="1"/>
        <v>18338</v>
      </c>
      <c r="E22" s="122">
        <f t="shared" si="2"/>
        <v>18345</v>
      </c>
      <c r="F22" s="123">
        <f t="shared" si="3"/>
        <v>18615</v>
      </c>
      <c r="G22" s="123">
        <f t="shared" si="4"/>
        <v>18328</v>
      </c>
      <c r="H22" s="123">
        <f t="shared" si="5"/>
        <v>18318</v>
      </c>
      <c r="I22" s="124">
        <f t="shared" si="6"/>
        <v>18615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18943</v>
      </c>
      <c r="C23" s="130">
        <f t="shared" si="0"/>
        <v>18189</v>
      </c>
      <c r="D23" s="131">
        <f t="shared" si="1"/>
        <v>18206</v>
      </c>
      <c r="E23" s="131">
        <f t="shared" si="2"/>
        <v>18224</v>
      </c>
      <c r="F23" s="132">
        <f t="shared" si="3"/>
        <v>18556</v>
      </c>
      <c r="G23" s="132">
        <f t="shared" si="4"/>
        <v>18184</v>
      </c>
      <c r="H23" s="132">
        <f t="shared" si="5"/>
        <v>18162</v>
      </c>
      <c r="I23" s="133">
        <f t="shared" si="6"/>
        <v>18556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18047</v>
      </c>
      <c r="D24" s="140">
        <f t="shared" si="1"/>
        <v>18075</v>
      </c>
      <c r="E24" s="139">
        <f t="shared" si="2"/>
        <v>18104</v>
      </c>
      <c r="F24" s="139">
        <f t="shared" si="3"/>
        <v>18500</v>
      </c>
      <c r="G24" s="139">
        <f t="shared" si="4"/>
        <v>18039</v>
      </c>
      <c r="H24" s="139">
        <f t="shared" si="5"/>
        <v>18005</v>
      </c>
      <c r="I24" s="251">
        <f t="shared" si="6"/>
        <v>18500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17904</v>
      </c>
      <c r="D25" s="255">
        <f t="shared" si="1"/>
        <v>17945</v>
      </c>
      <c r="E25" s="254">
        <f t="shared" si="2"/>
        <v>17987</v>
      </c>
      <c r="F25" s="254">
        <f t="shared" si="3"/>
        <v>18446</v>
      </c>
      <c r="G25" s="254">
        <f t="shared" si="4"/>
        <v>17894</v>
      </c>
      <c r="H25" s="254">
        <f t="shared" si="5"/>
        <v>17846</v>
      </c>
      <c r="I25" s="256">
        <f t="shared" si="6"/>
        <v>18446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17762</v>
      </c>
      <c r="D26" s="255">
        <f t="shared" si="1"/>
        <v>17816</v>
      </c>
      <c r="E26" s="254">
        <f t="shared" si="2"/>
        <v>17871</v>
      </c>
      <c r="F26" s="254">
        <f t="shared" si="3"/>
        <v>18395</v>
      </c>
      <c r="G26" s="254">
        <f t="shared" si="4"/>
        <v>17750</v>
      </c>
      <c r="H26" s="254">
        <f t="shared" si="5"/>
        <v>17686</v>
      </c>
      <c r="I26" s="256">
        <f t="shared" si="6"/>
        <v>18395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17620</v>
      </c>
      <c r="D27" s="255">
        <f t="shared" si="1"/>
        <v>17687</v>
      </c>
      <c r="E27" s="254">
        <f t="shared" si="2"/>
        <v>17758</v>
      </c>
      <c r="F27" s="254">
        <f t="shared" si="3"/>
        <v>18347</v>
      </c>
      <c r="G27" s="254">
        <f t="shared" si="4"/>
        <v>17605</v>
      </c>
      <c r="H27" s="254">
        <f t="shared" si="5"/>
        <v>17524</v>
      </c>
      <c r="I27" s="256">
        <f t="shared" si="6"/>
        <v>18347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17478</v>
      </c>
      <c r="D28" s="255">
        <f t="shared" si="1"/>
        <v>17560</v>
      </c>
      <c r="E28" s="254">
        <f t="shared" si="2"/>
        <v>17646</v>
      </c>
      <c r="F28" s="254">
        <f t="shared" si="3"/>
        <v>18300</v>
      </c>
      <c r="G28" s="254">
        <f t="shared" si="4"/>
        <v>17460</v>
      </c>
      <c r="H28" s="254">
        <f t="shared" si="5"/>
        <v>17361</v>
      </c>
      <c r="I28" s="256">
        <f t="shared" si="6"/>
        <v>18300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17336</v>
      </c>
      <c r="D29" s="140">
        <f t="shared" si="1"/>
        <v>17433</v>
      </c>
      <c r="E29" s="139">
        <f t="shared" si="2"/>
        <v>17535</v>
      </c>
      <c r="F29" s="139">
        <f t="shared" si="3"/>
        <v>18256</v>
      </c>
      <c r="G29" s="139">
        <f t="shared" si="4"/>
        <v>17316</v>
      </c>
      <c r="H29" s="139">
        <f t="shared" si="5"/>
        <v>17196</v>
      </c>
      <c r="I29" s="251">
        <f t="shared" si="6"/>
        <v>18256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17194</v>
      </c>
      <c r="D30" s="255">
        <f t="shared" si="1"/>
        <v>17307</v>
      </c>
      <c r="E30" s="254">
        <f t="shared" si="2"/>
        <v>17427</v>
      </c>
      <c r="F30" s="254">
        <f t="shared" si="3"/>
        <v>18213</v>
      </c>
      <c r="G30" s="254">
        <f t="shared" si="4"/>
        <v>17171</v>
      </c>
      <c r="H30" s="254">
        <f t="shared" si="5"/>
        <v>17029</v>
      </c>
      <c r="I30" s="256">
        <f t="shared" si="6"/>
        <v>18213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17052</v>
      </c>
      <c r="D31" s="255">
        <f t="shared" si="1"/>
        <v>17183</v>
      </c>
      <c r="E31" s="254">
        <f t="shared" si="2"/>
        <v>17320</v>
      </c>
      <c r="F31" s="254">
        <f t="shared" si="3"/>
        <v>18172</v>
      </c>
      <c r="G31" s="254">
        <f t="shared" si="4"/>
        <v>17026</v>
      </c>
      <c r="H31" s="254">
        <f t="shared" si="5"/>
        <v>16861</v>
      </c>
      <c r="I31" s="256">
        <f t="shared" si="6"/>
        <v>18172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16909</v>
      </c>
      <c r="D32" s="255">
        <f t="shared" si="1"/>
        <v>17059</v>
      </c>
      <c r="E32" s="254">
        <f t="shared" si="2"/>
        <v>17215</v>
      </c>
      <c r="F32" s="254">
        <f t="shared" si="3"/>
        <v>18132</v>
      </c>
      <c r="G32" s="254">
        <f t="shared" si="4"/>
        <v>16882</v>
      </c>
      <c r="H32" s="254">
        <f t="shared" si="5"/>
        <v>16692</v>
      </c>
      <c r="I32" s="256">
        <f t="shared" si="6"/>
        <v>18132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16767</v>
      </c>
      <c r="D33" s="255">
        <f t="shared" si="1"/>
        <v>16936</v>
      </c>
      <c r="E33" s="254">
        <f t="shared" si="2"/>
        <v>17111</v>
      </c>
      <c r="F33" s="254">
        <f t="shared" si="3"/>
        <v>18094</v>
      </c>
      <c r="G33" s="254">
        <f t="shared" si="4"/>
        <v>16737</v>
      </c>
      <c r="H33" s="254">
        <f t="shared" si="5"/>
        <v>16520</v>
      </c>
      <c r="I33" s="256">
        <f t="shared" si="6"/>
        <v>18094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16625</v>
      </c>
      <c r="D34" s="140">
        <f t="shared" si="1"/>
        <v>16814</v>
      </c>
      <c r="E34" s="139">
        <f t="shared" si="2"/>
        <v>17009</v>
      </c>
      <c r="F34" s="139">
        <f t="shared" si="3"/>
        <v>18057</v>
      </c>
      <c r="G34" s="139">
        <f t="shared" si="4"/>
        <v>16593</v>
      </c>
      <c r="H34" s="139">
        <f t="shared" si="5"/>
        <v>16348</v>
      </c>
      <c r="I34" s="251">
        <f t="shared" si="6"/>
        <v>18057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16483</v>
      </c>
      <c r="D35" s="255">
        <f t="shared" si="1"/>
        <v>16693</v>
      </c>
      <c r="E35" s="254">
        <f t="shared" si="2"/>
        <v>16909</v>
      </c>
      <c r="F35" s="254">
        <f t="shared" si="3"/>
        <v>18021</v>
      </c>
      <c r="G35" s="254">
        <f t="shared" si="4"/>
        <v>16449</v>
      </c>
      <c r="H35" s="254">
        <f t="shared" si="5"/>
        <v>16173</v>
      </c>
      <c r="I35" s="256">
        <f t="shared" si="6"/>
        <v>18021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16341</v>
      </c>
      <c r="D36" s="255">
        <f t="shared" si="1"/>
        <v>16572</v>
      </c>
      <c r="E36" s="254">
        <f t="shared" si="2"/>
        <v>16810</v>
      </c>
      <c r="F36" s="254">
        <f t="shared" si="3"/>
        <v>17987</v>
      </c>
      <c r="G36" s="254">
        <f t="shared" si="4"/>
        <v>16304</v>
      </c>
      <c r="H36" s="254">
        <f t="shared" si="5"/>
        <v>15997</v>
      </c>
      <c r="I36" s="256">
        <f t="shared" si="6"/>
        <v>17987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16199</v>
      </c>
      <c r="D37" s="255">
        <f t="shared" si="1"/>
        <v>16453</v>
      </c>
      <c r="E37" s="254">
        <f t="shared" si="2"/>
        <v>16713</v>
      </c>
      <c r="F37" s="254">
        <f t="shared" si="3"/>
        <v>17953</v>
      </c>
      <c r="G37" s="254">
        <f t="shared" si="4"/>
        <v>16161</v>
      </c>
      <c r="H37" s="254">
        <f t="shared" si="5"/>
        <v>15819</v>
      </c>
      <c r="I37" s="256">
        <f t="shared" si="6"/>
        <v>17953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16057</v>
      </c>
      <c r="D38" s="255">
        <f t="shared" si="1"/>
        <v>16335</v>
      </c>
      <c r="E38" s="254">
        <f t="shared" si="2"/>
        <v>16617</v>
      </c>
      <c r="F38" s="254">
        <f t="shared" si="3"/>
        <v>17921</v>
      </c>
      <c r="G38" s="254">
        <f t="shared" si="4"/>
        <v>16017</v>
      </c>
      <c r="H38" s="254">
        <f t="shared" si="5"/>
        <v>15640</v>
      </c>
      <c r="I38" s="256">
        <f t="shared" si="6"/>
        <v>17921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15914</v>
      </c>
      <c r="D39" s="140">
        <f t="shared" si="1"/>
        <v>16217</v>
      </c>
      <c r="E39" s="139">
        <f t="shared" si="2"/>
        <v>16523</v>
      </c>
      <c r="F39" s="139">
        <f t="shared" si="3"/>
        <v>17890</v>
      </c>
      <c r="G39" s="139">
        <f t="shared" si="4"/>
        <v>15873</v>
      </c>
      <c r="H39" s="139">
        <f t="shared" si="5"/>
        <v>15459</v>
      </c>
      <c r="I39" s="251">
        <f t="shared" si="6"/>
        <v>17890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15772</v>
      </c>
      <c r="D40" s="255">
        <f t="shared" si="1"/>
        <v>16100</v>
      </c>
      <c r="E40" s="254">
        <f t="shared" si="2"/>
        <v>16430</v>
      </c>
      <c r="F40" s="254">
        <f t="shared" si="3"/>
        <v>17859</v>
      </c>
      <c r="G40" s="254">
        <f t="shared" si="4"/>
        <v>15730</v>
      </c>
      <c r="H40" s="254">
        <f t="shared" si="5"/>
        <v>15276</v>
      </c>
      <c r="I40" s="256">
        <f t="shared" si="6"/>
        <v>17859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15630</v>
      </c>
      <c r="D41" s="255">
        <f t="shared" si="1"/>
        <v>15984</v>
      </c>
      <c r="E41" s="254">
        <f t="shared" si="2"/>
        <v>16339</v>
      </c>
      <c r="F41" s="254">
        <f t="shared" si="3"/>
        <v>17830</v>
      </c>
      <c r="G41" s="254">
        <f t="shared" si="4"/>
        <v>15587</v>
      </c>
      <c r="H41" s="254">
        <f t="shared" si="5"/>
        <v>15092</v>
      </c>
      <c r="I41" s="256">
        <f t="shared" si="6"/>
        <v>17830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15488</v>
      </c>
      <c r="D42" s="255">
        <f t="shared" si="1"/>
        <v>15869</v>
      </c>
      <c r="E42" s="254">
        <f t="shared" si="2"/>
        <v>16249</v>
      </c>
      <c r="F42" s="254">
        <f t="shared" si="3"/>
        <v>17801</v>
      </c>
      <c r="G42" s="254">
        <f t="shared" si="4"/>
        <v>15444</v>
      </c>
      <c r="H42" s="254">
        <f t="shared" si="5"/>
        <v>14906</v>
      </c>
      <c r="I42" s="256">
        <f t="shared" si="6"/>
        <v>17801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15346</v>
      </c>
      <c r="D43" s="255">
        <f t="shared" si="1"/>
        <v>15754</v>
      </c>
      <c r="E43" s="254">
        <f t="shared" si="2"/>
        <v>16160</v>
      </c>
      <c r="F43" s="254">
        <f t="shared" si="3"/>
        <v>17773</v>
      </c>
      <c r="G43" s="254">
        <f t="shared" si="4"/>
        <v>15301</v>
      </c>
      <c r="H43" s="254">
        <f t="shared" si="5"/>
        <v>14718</v>
      </c>
      <c r="I43" s="256">
        <f t="shared" si="6"/>
        <v>17773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15204</v>
      </c>
      <c r="D44" s="140">
        <f t="shared" si="1"/>
        <v>15641</v>
      </c>
      <c r="E44" s="139">
        <f t="shared" si="2"/>
        <v>16073</v>
      </c>
      <c r="F44" s="139">
        <f t="shared" si="3"/>
        <v>17745</v>
      </c>
      <c r="G44" s="261">
        <f t="shared" si="4"/>
        <v>15159</v>
      </c>
      <c r="H44" s="261">
        <f t="shared" si="5"/>
        <v>14528</v>
      </c>
      <c r="I44" s="251">
        <f t="shared" si="6"/>
        <v>17745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15062</v>
      </c>
      <c r="D45" s="140">
        <f t="shared" si="1"/>
        <v>15528</v>
      </c>
      <c r="E45" s="139">
        <f t="shared" si="2"/>
        <v>15988</v>
      </c>
      <c r="F45" s="139">
        <f t="shared" si="3"/>
        <v>17719</v>
      </c>
      <c r="G45" s="261">
        <f t="shared" si="4"/>
        <v>15017</v>
      </c>
      <c r="H45" s="261">
        <f t="shared" si="5"/>
        <v>14337</v>
      </c>
      <c r="I45" s="251">
        <f t="shared" si="6"/>
        <v>17719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/>
      <c r="F46" s="152" t="s">
        <v>79</v>
      </c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0.38424859529657612</v>
      </c>
      <c r="D47" s="232">
        <f>G129</f>
        <v>0.38493285725797138</v>
      </c>
      <c r="E47" s="232">
        <f>G175</f>
        <v>0.38548104129769428</v>
      </c>
      <c r="F47" s="232">
        <f>H219</f>
        <v>0.30386607101014029</v>
      </c>
      <c r="G47" s="245">
        <f>G265</f>
        <v>0.38426221789798853</v>
      </c>
      <c r="H47" s="245">
        <f>G310</f>
        <v>0.38243933503745542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15686.252999999997</v>
      </c>
      <c r="D48" s="246">
        <f>G130</f>
        <v>15680.121000000001</v>
      </c>
      <c r="E48" s="246">
        <f>G176</f>
        <v>15709.552999999998</v>
      </c>
      <c r="F48" s="241">
        <f>H220</f>
        <v>17746.623</v>
      </c>
      <c r="G48" s="246">
        <f>G266</f>
        <v>15686.838000000002</v>
      </c>
      <c r="H48" s="246">
        <f>G311</f>
        <v>15751.268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6171.0630000000001</v>
      </c>
      <c r="D49" s="233">
        <f>G131</f>
        <v>5890.746000000001</v>
      </c>
      <c r="E49" s="247">
        <f>G177</f>
        <v>5570.5540000000001</v>
      </c>
      <c r="F49" s="248">
        <f>H221</f>
        <v>4766.9460000000008</v>
      </c>
      <c r="G49" s="247">
        <f>G267</f>
        <v>6246.2070000000003</v>
      </c>
      <c r="H49" s="260">
        <f>G312</f>
        <v>6565.5480000000007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3.8900237086959217</v>
      </c>
      <c r="D50" s="259">
        <f>G132</f>
        <v>3.8704487356277344</v>
      </c>
      <c r="E50" s="259">
        <f>G178</f>
        <v>3.848355119388597</v>
      </c>
      <c r="F50" s="249">
        <f>H222</f>
        <v>3.4244569925750548</v>
      </c>
      <c r="G50" s="259">
        <f>G268</f>
        <v>3.5051287289128523</v>
      </c>
      <c r="H50" s="259">
        <f>G313</f>
        <v>3.5274343754442592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3.5168522025614437</v>
      </c>
      <c r="D51" s="234">
        <f>G133</f>
        <v>3.4177126860402631</v>
      </c>
      <c r="E51" s="234">
        <f>G179</f>
        <v>3.3016218363043857</v>
      </c>
      <c r="F51" s="249">
        <f>H223</f>
        <v>2.8132971326834131</v>
      </c>
      <c r="G51" s="249">
        <f>G269</f>
        <v>3.5438687498511774</v>
      </c>
      <c r="H51" s="234">
        <f>G314</f>
        <v>3.6505726349761121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0.38424859529657612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0</v>
      </c>
      <c r="C75" s="22"/>
      <c r="D75" s="23" t="s">
        <v>17</v>
      </c>
      <c r="E75" s="27"/>
      <c r="G75" s="25"/>
      <c r="H75" s="26"/>
      <c r="I75" s="179"/>
      <c r="J75" s="180"/>
      <c r="K75" s="179">
        <f t="shared" ref="K75:K94" si="9">(B75-I75)^2/1000</f>
        <v>0</v>
      </c>
    </row>
    <row r="76" spans="1:40" ht="15" customHeight="1">
      <c r="A76" s="21">
        <f t="shared" ref="A76:A116" si="10">A75+1</f>
        <v>1995</v>
      </c>
      <c r="B76" s="176">
        <f t="shared" si="8"/>
        <v>0</v>
      </c>
      <c r="C76" s="22"/>
      <c r="D76" s="23" t="s">
        <v>18</v>
      </c>
      <c r="E76" s="28">
        <f>INDEX(LINEST(B77:B94,C77:C94),1)</f>
        <v>-142.13415892672859</v>
      </c>
      <c r="G76" s="29"/>
      <c r="H76" s="26"/>
      <c r="I76" s="179"/>
      <c r="J76" s="180"/>
      <c r="K76" s="179">
        <f t="shared" si="9"/>
        <v>0</v>
      </c>
    </row>
    <row r="77" spans="1:40" ht="15" customHeight="1">
      <c r="A77" s="21">
        <f t="shared" si="10"/>
        <v>1996</v>
      </c>
      <c r="B77" s="176">
        <f t="shared" si="8"/>
        <v>18626</v>
      </c>
      <c r="C77" s="22">
        <v>1</v>
      </c>
      <c r="D77" s="23" t="s">
        <v>19</v>
      </c>
      <c r="E77" s="28">
        <f>INDEX(LINEST(B77:B94,C77:C94),2)</f>
        <v>20747.052287581701</v>
      </c>
      <c r="G77" s="29"/>
      <c r="H77" s="26"/>
      <c r="I77" s="179">
        <f t="shared" ref="I77:I116" si="11">ROUND($E$76*C77+$E$77,$G$1)</f>
        <v>20605</v>
      </c>
      <c r="J77" s="180">
        <f t="shared" ref="J77:J94" si="12">ABS(B77-I77)/B77*100</f>
        <v>10.624932889509289</v>
      </c>
      <c r="K77" s="179">
        <f t="shared" si="9"/>
        <v>3916.4409999999998</v>
      </c>
    </row>
    <row r="78" spans="1:40" ht="15" customHeight="1">
      <c r="A78" s="21">
        <f t="shared" si="10"/>
        <v>1997</v>
      </c>
      <c r="B78" s="176">
        <f t="shared" si="8"/>
        <v>20622</v>
      </c>
      <c r="C78" s="22">
        <v>2</v>
      </c>
      <c r="G78" s="29"/>
      <c r="H78" s="26"/>
      <c r="I78" s="179">
        <f t="shared" si="11"/>
        <v>20463</v>
      </c>
      <c r="J78" s="180">
        <f t="shared" si="12"/>
        <v>0.77102123945301138</v>
      </c>
      <c r="K78" s="179">
        <f t="shared" si="9"/>
        <v>25.280999999999999</v>
      </c>
    </row>
    <row r="79" spans="1:40" ht="15" customHeight="1">
      <c r="A79" s="21">
        <f t="shared" si="10"/>
        <v>1998</v>
      </c>
      <c r="B79" s="176">
        <f t="shared" si="8"/>
        <v>20748</v>
      </c>
      <c r="C79" s="22">
        <v>3</v>
      </c>
      <c r="D79" s="347" t="s">
        <v>7</v>
      </c>
      <c r="E79" s="348"/>
      <c r="F79" s="181">
        <f>I74</f>
        <v>0.38424859529657612</v>
      </c>
      <c r="G79" s="29"/>
      <c r="H79" s="26"/>
      <c r="I79" s="179">
        <f t="shared" si="11"/>
        <v>20321</v>
      </c>
      <c r="J79" s="180">
        <f t="shared" si="12"/>
        <v>2.0580296896086372</v>
      </c>
      <c r="K79" s="179">
        <f t="shared" si="9"/>
        <v>182.32900000000001</v>
      </c>
    </row>
    <row r="80" spans="1:40" ht="15" customHeight="1">
      <c r="A80" s="21">
        <f t="shared" si="10"/>
        <v>1999</v>
      </c>
      <c r="B80" s="176">
        <f t="shared" si="8"/>
        <v>20882</v>
      </c>
      <c r="C80" s="22">
        <v>4</v>
      </c>
      <c r="D80" s="347" t="s">
        <v>8</v>
      </c>
      <c r="E80" s="348"/>
      <c r="F80" s="182">
        <f>SUM(K75:K94)</f>
        <v>15686.252999999997</v>
      </c>
      <c r="G80" s="29"/>
      <c r="H80" s="26"/>
      <c r="I80" s="179">
        <f t="shared" si="11"/>
        <v>20179</v>
      </c>
      <c r="J80" s="180">
        <f t="shared" si="12"/>
        <v>3.36653577243559</v>
      </c>
      <c r="K80" s="179">
        <f t="shared" si="9"/>
        <v>494.209</v>
      </c>
    </row>
    <row r="81" spans="1:11" ht="15" customHeight="1">
      <c r="A81" s="21">
        <f t="shared" si="10"/>
        <v>2000</v>
      </c>
      <c r="B81" s="176">
        <f t="shared" si="8"/>
        <v>20872</v>
      </c>
      <c r="C81" s="22">
        <v>5</v>
      </c>
      <c r="D81" s="347" t="s">
        <v>9</v>
      </c>
      <c r="E81" s="348"/>
      <c r="F81" s="182">
        <f>SUM(K85:K94)</f>
        <v>6171.0630000000001</v>
      </c>
      <c r="G81" s="29"/>
      <c r="H81" s="26"/>
      <c r="I81" s="179">
        <f t="shared" si="11"/>
        <v>20036</v>
      </c>
      <c r="J81" s="180">
        <f t="shared" si="12"/>
        <v>4.0053660406285934</v>
      </c>
      <c r="K81" s="179">
        <f t="shared" si="9"/>
        <v>698.89599999999996</v>
      </c>
    </row>
    <row r="82" spans="1:11" ht="15" customHeight="1">
      <c r="A82" s="21">
        <f t="shared" si="10"/>
        <v>2001</v>
      </c>
      <c r="B82" s="176">
        <f t="shared" si="8"/>
        <v>21637</v>
      </c>
      <c r="C82" s="22">
        <v>6</v>
      </c>
      <c r="D82" s="347" t="s">
        <v>10</v>
      </c>
      <c r="E82" s="348"/>
      <c r="F82" s="183">
        <f>SUM(J75:J94)/C94</f>
        <v>3.8900237086959217</v>
      </c>
      <c r="G82" s="23"/>
      <c r="H82" s="27"/>
      <c r="I82" s="179">
        <f t="shared" si="11"/>
        <v>19894</v>
      </c>
      <c r="J82" s="180">
        <f t="shared" si="12"/>
        <v>8.0556454221934644</v>
      </c>
      <c r="K82" s="179">
        <f t="shared" si="9"/>
        <v>3038.049</v>
      </c>
    </row>
    <row r="83" spans="1:11" ht="15" customHeight="1">
      <c r="A83" s="21">
        <f t="shared" si="10"/>
        <v>2002</v>
      </c>
      <c r="B83" s="176">
        <f t="shared" si="8"/>
        <v>20816</v>
      </c>
      <c r="C83" s="22">
        <v>7</v>
      </c>
      <c r="D83" s="347" t="s">
        <v>11</v>
      </c>
      <c r="E83" s="348"/>
      <c r="F83" s="183">
        <f>SUM(J85:J94)/10</f>
        <v>3.5168522025614437</v>
      </c>
      <c r="G83" s="23"/>
      <c r="H83" s="27"/>
      <c r="I83" s="179">
        <f t="shared" si="11"/>
        <v>19752</v>
      </c>
      <c r="J83" s="180">
        <f t="shared" si="12"/>
        <v>5.1114527286702538</v>
      </c>
      <c r="K83" s="179">
        <f t="shared" si="9"/>
        <v>1132.096</v>
      </c>
    </row>
    <row r="84" spans="1:11" ht="15" customHeight="1">
      <c r="A84" s="21">
        <f t="shared" si="10"/>
        <v>2003</v>
      </c>
      <c r="B84" s="176">
        <f t="shared" si="8"/>
        <v>19443</v>
      </c>
      <c r="C84" s="22">
        <v>8</v>
      </c>
      <c r="G84" s="23"/>
      <c r="H84" s="27"/>
      <c r="I84" s="179">
        <f t="shared" si="11"/>
        <v>19610</v>
      </c>
      <c r="J84" s="180">
        <f t="shared" si="12"/>
        <v>0.85892094841331068</v>
      </c>
      <c r="K84" s="179">
        <f t="shared" si="9"/>
        <v>27.888999999999999</v>
      </c>
    </row>
    <row r="85" spans="1:11" ht="15" customHeight="1">
      <c r="A85" s="21">
        <f t="shared" si="10"/>
        <v>2004</v>
      </c>
      <c r="B85" s="176">
        <f t="shared" si="8"/>
        <v>19350</v>
      </c>
      <c r="C85" s="22">
        <v>9</v>
      </c>
      <c r="F85" s="27"/>
      <c r="G85" s="23"/>
      <c r="H85" s="27"/>
      <c r="I85" s="179">
        <f t="shared" si="11"/>
        <v>19468</v>
      </c>
      <c r="J85" s="180">
        <f t="shared" si="12"/>
        <v>0.60981912144702843</v>
      </c>
      <c r="K85" s="179">
        <f t="shared" si="9"/>
        <v>13.923999999999999</v>
      </c>
    </row>
    <row r="86" spans="1:11" ht="15" customHeight="1">
      <c r="A86" s="21">
        <f t="shared" si="10"/>
        <v>2005</v>
      </c>
      <c r="B86" s="176">
        <f t="shared" si="8"/>
        <v>18593</v>
      </c>
      <c r="C86" s="22">
        <v>10</v>
      </c>
      <c r="F86" s="27"/>
      <c r="G86" s="23"/>
      <c r="H86" s="27"/>
      <c r="I86" s="179">
        <f t="shared" si="11"/>
        <v>19326</v>
      </c>
      <c r="J86" s="180">
        <f t="shared" si="12"/>
        <v>3.9423438928629055</v>
      </c>
      <c r="K86" s="179">
        <f t="shared" si="9"/>
        <v>537.28899999999999</v>
      </c>
    </row>
    <row r="87" spans="1:11" ht="15" customHeight="1">
      <c r="A87" s="21">
        <f t="shared" si="10"/>
        <v>2006</v>
      </c>
      <c r="B87" s="176">
        <f t="shared" si="8"/>
        <v>18336</v>
      </c>
      <c r="C87" s="22">
        <v>11</v>
      </c>
      <c r="F87" s="27"/>
      <c r="G87" s="23"/>
      <c r="H87" s="27"/>
      <c r="I87" s="179">
        <f t="shared" si="11"/>
        <v>19184</v>
      </c>
      <c r="J87" s="180">
        <f t="shared" si="12"/>
        <v>4.6247818499127398</v>
      </c>
      <c r="K87" s="179">
        <f t="shared" si="9"/>
        <v>719.10400000000004</v>
      </c>
    </row>
    <row r="88" spans="1:11" ht="15" customHeight="1">
      <c r="A88" s="21">
        <f t="shared" si="10"/>
        <v>2007</v>
      </c>
      <c r="B88" s="176">
        <f t="shared" si="8"/>
        <v>17717</v>
      </c>
      <c r="C88" s="22">
        <v>12</v>
      </c>
      <c r="F88" s="27"/>
      <c r="G88" s="23"/>
      <c r="H88" s="27"/>
      <c r="I88" s="179">
        <f t="shared" si="11"/>
        <v>19041</v>
      </c>
      <c r="J88" s="180">
        <f t="shared" si="12"/>
        <v>7.473048484506406</v>
      </c>
      <c r="K88" s="179">
        <f t="shared" si="9"/>
        <v>1752.9760000000001</v>
      </c>
    </row>
    <row r="89" spans="1:11" ht="15" customHeight="1">
      <c r="A89" s="21">
        <f t="shared" si="10"/>
        <v>2008</v>
      </c>
      <c r="B89" s="176">
        <f t="shared" si="8"/>
        <v>17486</v>
      </c>
      <c r="C89" s="22">
        <v>13</v>
      </c>
      <c r="D89" s="23"/>
      <c r="E89" s="23"/>
      <c r="F89" s="27"/>
      <c r="G89" s="23"/>
      <c r="H89" s="27"/>
      <c r="I89" s="179">
        <f t="shared" si="11"/>
        <v>18899</v>
      </c>
      <c r="J89" s="180">
        <f t="shared" si="12"/>
        <v>8.0807503145373438</v>
      </c>
      <c r="K89" s="179">
        <f t="shared" si="9"/>
        <v>1996.569</v>
      </c>
    </row>
    <row r="90" spans="1:11" ht="15" customHeight="1">
      <c r="A90" s="21">
        <f t="shared" si="10"/>
        <v>2009</v>
      </c>
      <c r="B90" s="176">
        <f t="shared" si="8"/>
        <v>18595</v>
      </c>
      <c r="C90" s="22">
        <v>14</v>
      </c>
      <c r="D90" s="23"/>
      <c r="E90" s="23"/>
      <c r="F90" s="27"/>
      <c r="G90" s="23"/>
      <c r="H90" s="27"/>
      <c r="I90" s="179">
        <f t="shared" si="11"/>
        <v>18757</v>
      </c>
      <c r="J90" s="180">
        <f t="shared" si="12"/>
        <v>0.87120193600430229</v>
      </c>
      <c r="K90" s="179">
        <f t="shared" si="9"/>
        <v>26.244</v>
      </c>
    </row>
    <row r="91" spans="1:11" s="27" customFormat="1" ht="15" customHeight="1">
      <c r="A91" s="21">
        <f t="shared" si="10"/>
        <v>2010</v>
      </c>
      <c r="B91" s="176">
        <f t="shared" si="8"/>
        <v>18741</v>
      </c>
      <c r="C91" s="22">
        <v>15</v>
      </c>
      <c r="G91" s="23"/>
      <c r="H91" s="23"/>
      <c r="I91" s="179">
        <f t="shared" si="11"/>
        <v>18615</v>
      </c>
      <c r="J91" s="180">
        <f t="shared" si="12"/>
        <v>0.67232271490315354</v>
      </c>
      <c r="K91" s="179">
        <f t="shared" si="9"/>
        <v>15.875999999999999</v>
      </c>
    </row>
    <row r="92" spans="1:11" ht="15" customHeight="1">
      <c r="A92" s="21">
        <f t="shared" si="10"/>
        <v>2011</v>
      </c>
      <c r="B92" s="176">
        <f t="shared" si="8"/>
        <v>18707</v>
      </c>
      <c r="C92" s="22">
        <v>16</v>
      </c>
      <c r="D92" s="27"/>
      <c r="E92" s="27"/>
      <c r="F92" s="27"/>
      <c r="G92" s="23"/>
      <c r="H92" s="27"/>
      <c r="I92" s="179">
        <f t="shared" si="11"/>
        <v>18473</v>
      </c>
      <c r="J92" s="180">
        <f t="shared" si="12"/>
        <v>1.2508686587908271</v>
      </c>
      <c r="K92" s="179">
        <f t="shared" si="9"/>
        <v>54.756</v>
      </c>
    </row>
    <row r="93" spans="1:11" s="27" customFormat="1" ht="15" customHeight="1">
      <c r="A93" s="21">
        <f t="shared" si="10"/>
        <v>2012</v>
      </c>
      <c r="B93" s="176">
        <f t="shared" si="8"/>
        <v>19028</v>
      </c>
      <c r="C93" s="22">
        <v>17</v>
      </c>
      <c r="G93" s="23"/>
      <c r="I93" s="179">
        <f t="shared" si="11"/>
        <v>18331</v>
      </c>
      <c r="J93" s="180">
        <f t="shared" si="12"/>
        <v>3.6630229136010093</v>
      </c>
      <c r="K93" s="179">
        <f t="shared" si="9"/>
        <v>485.80900000000003</v>
      </c>
    </row>
    <row r="94" spans="1:11" s="27" customFormat="1" ht="15" customHeight="1" thickBot="1">
      <c r="A94" s="30">
        <f t="shared" si="10"/>
        <v>2013</v>
      </c>
      <c r="B94" s="184">
        <f t="shared" si="8"/>
        <v>18943</v>
      </c>
      <c r="C94" s="22">
        <v>18</v>
      </c>
      <c r="D94" s="32"/>
      <c r="E94" s="32"/>
      <c r="F94" s="32"/>
      <c r="G94" s="32"/>
      <c r="H94" s="32"/>
      <c r="I94" s="185">
        <f t="shared" si="11"/>
        <v>18189</v>
      </c>
      <c r="J94" s="186">
        <f t="shared" si="12"/>
        <v>3.9803621390487249</v>
      </c>
      <c r="K94" s="185">
        <f t="shared" si="9"/>
        <v>568.51599999999996</v>
      </c>
    </row>
    <row r="95" spans="1:11" s="27" customFormat="1" ht="15" customHeight="1" thickTop="1">
      <c r="A95" s="21">
        <f t="shared" si="10"/>
        <v>2014</v>
      </c>
      <c r="B95" s="176">
        <f t="shared" ref="B95:B116" si="13">ROUND(E$76*C95+E$77,$G$1)</f>
        <v>18047</v>
      </c>
      <c r="C95" s="22">
        <v>19</v>
      </c>
      <c r="D95" s="33"/>
      <c r="E95" s="33"/>
      <c r="I95" s="179">
        <f t="shared" si="11"/>
        <v>18047</v>
      </c>
      <c r="J95" s="187"/>
      <c r="K95" s="187"/>
    </row>
    <row r="96" spans="1:11" ht="15" customHeight="1">
      <c r="A96" s="21">
        <f t="shared" si="10"/>
        <v>2015</v>
      </c>
      <c r="B96" s="176">
        <f t="shared" si="13"/>
        <v>17904</v>
      </c>
      <c r="C96" s="22">
        <v>20</v>
      </c>
      <c r="D96" s="33"/>
      <c r="E96" s="33"/>
      <c r="F96" s="27"/>
      <c r="G96" s="27"/>
      <c r="H96" s="27"/>
      <c r="I96" s="179">
        <f t="shared" si="11"/>
        <v>17904</v>
      </c>
      <c r="J96" s="187"/>
      <c r="K96" s="187"/>
    </row>
    <row r="97" spans="1:11" ht="15" customHeight="1">
      <c r="A97" s="21">
        <f t="shared" si="10"/>
        <v>2016</v>
      </c>
      <c r="B97" s="176">
        <f t="shared" si="13"/>
        <v>17762</v>
      </c>
      <c r="C97" s="22">
        <v>21</v>
      </c>
      <c r="D97" s="33"/>
      <c r="E97" s="33"/>
      <c r="F97" s="27"/>
      <c r="G97" s="27"/>
      <c r="H97" s="27"/>
      <c r="I97" s="179">
        <f t="shared" si="11"/>
        <v>17762</v>
      </c>
      <c r="J97" s="187"/>
      <c r="K97" s="187"/>
    </row>
    <row r="98" spans="1:11" ht="15" customHeight="1">
      <c r="A98" s="21">
        <f t="shared" si="10"/>
        <v>2017</v>
      </c>
      <c r="B98" s="176">
        <f t="shared" si="13"/>
        <v>17620</v>
      </c>
      <c r="C98" s="22">
        <v>22</v>
      </c>
      <c r="D98" s="33"/>
      <c r="E98" s="33"/>
      <c r="F98" s="27"/>
      <c r="G98" s="27"/>
      <c r="H98" s="27"/>
      <c r="I98" s="179">
        <f t="shared" si="11"/>
        <v>17620</v>
      </c>
      <c r="J98" s="187"/>
      <c r="K98" s="187"/>
    </row>
    <row r="99" spans="1:11" ht="15" customHeight="1">
      <c r="A99" s="21">
        <f t="shared" si="10"/>
        <v>2018</v>
      </c>
      <c r="B99" s="176">
        <f t="shared" si="13"/>
        <v>17478</v>
      </c>
      <c r="C99" s="22">
        <v>23</v>
      </c>
      <c r="D99" s="33"/>
      <c r="E99" s="33"/>
      <c r="F99" s="27"/>
      <c r="G99" s="27"/>
      <c r="H99" s="27"/>
      <c r="I99" s="179">
        <f t="shared" si="11"/>
        <v>17478</v>
      </c>
      <c r="J99" s="187"/>
      <c r="K99" s="187"/>
    </row>
    <row r="100" spans="1:11" ht="15" customHeight="1">
      <c r="A100" s="21">
        <f t="shared" si="10"/>
        <v>2019</v>
      </c>
      <c r="B100" s="176">
        <f t="shared" si="13"/>
        <v>17336</v>
      </c>
      <c r="C100" s="22">
        <v>24</v>
      </c>
      <c r="D100" s="33"/>
      <c r="E100" s="33"/>
      <c r="F100" s="27"/>
      <c r="G100" s="27"/>
      <c r="H100" s="27"/>
      <c r="I100" s="179">
        <f t="shared" si="11"/>
        <v>17336</v>
      </c>
      <c r="J100" s="187"/>
      <c r="K100" s="187"/>
    </row>
    <row r="101" spans="1:11" ht="15" customHeight="1">
      <c r="A101" s="21">
        <f t="shared" si="10"/>
        <v>2020</v>
      </c>
      <c r="B101" s="176">
        <f t="shared" si="13"/>
        <v>17194</v>
      </c>
      <c r="C101" s="22">
        <v>25</v>
      </c>
      <c r="D101" s="33"/>
      <c r="E101" s="33"/>
      <c r="F101" s="27"/>
      <c r="G101" s="27"/>
      <c r="H101" s="27"/>
      <c r="I101" s="179">
        <f t="shared" si="11"/>
        <v>17194</v>
      </c>
      <c r="J101" s="187"/>
      <c r="K101" s="187"/>
    </row>
    <row r="102" spans="1:11" ht="15" customHeight="1">
      <c r="A102" s="21">
        <f t="shared" si="10"/>
        <v>2021</v>
      </c>
      <c r="B102" s="176">
        <f t="shared" si="13"/>
        <v>17052</v>
      </c>
      <c r="C102" s="22">
        <v>26</v>
      </c>
      <c r="D102" s="33"/>
      <c r="E102" s="33"/>
      <c r="F102" s="27"/>
      <c r="G102" s="27"/>
      <c r="H102" s="27"/>
      <c r="I102" s="179">
        <f t="shared" si="11"/>
        <v>17052</v>
      </c>
      <c r="J102" s="187"/>
      <c r="K102" s="187"/>
    </row>
    <row r="103" spans="1:11" ht="15" customHeight="1">
      <c r="A103" s="21">
        <f t="shared" si="10"/>
        <v>2022</v>
      </c>
      <c r="B103" s="176">
        <f t="shared" si="13"/>
        <v>16909</v>
      </c>
      <c r="C103" s="22">
        <v>27</v>
      </c>
      <c r="D103" s="33"/>
      <c r="E103" s="33"/>
      <c r="F103" s="27"/>
      <c r="G103" s="27"/>
      <c r="H103" s="27"/>
      <c r="I103" s="179">
        <f t="shared" si="11"/>
        <v>16909</v>
      </c>
      <c r="J103" s="187"/>
      <c r="K103" s="187"/>
    </row>
    <row r="104" spans="1:11" ht="15" customHeight="1">
      <c r="A104" s="21">
        <f t="shared" si="10"/>
        <v>2023</v>
      </c>
      <c r="B104" s="176">
        <f t="shared" si="13"/>
        <v>16767</v>
      </c>
      <c r="C104" s="22">
        <v>28</v>
      </c>
      <c r="D104" s="33"/>
      <c r="E104" s="33"/>
      <c r="F104" s="27"/>
      <c r="G104" s="27"/>
      <c r="H104" s="27"/>
      <c r="I104" s="179">
        <f t="shared" si="11"/>
        <v>16767</v>
      </c>
      <c r="J104" s="187"/>
      <c r="K104" s="187"/>
    </row>
    <row r="105" spans="1:11" ht="15" customHeight="1">
      <c r="A105" s="21">
        <f t="shared" si="10"/>
        <v>2024</v>
      </c>
      <c r="B105" s="176">
        <f t="shared" si="13"/>
        <v>16625</v>
      </c>
      <c r="C105" s="22">
        <v>29</v>
      </c>
      <c r="D105" s="33"/>
      <c r="E105" s="33"/>
      <c r="F105" s="27"/>
      <c r="G105" s="27"/>
      <c r="H105" s="27"/>
      <c r="I105" s="179">
        <f t="shared" si="11"/>
        <v>16625</v>
      </c>
      <c r="J105" s="187"/>
      <c r="K105" s="187"/>
    </row>
    <row r="106" spans="1:11" ht="15" customHeight="1">
      <c r="A106" s="21">
        <f t="shared" si="10"/>
        <v>2025</v>
      </c>
      <c r="B106" s="176">
        <f t="shared" si="13"/>
        <v>16483</v>
      </c>
      <c r="C106" s="22">
        <v>30</v>
      </c>
      <c r="D106" s="33"/>
      <c r="E106" s="33"/>
      <c r="F106" s="27"/>
      <c r="G106" s="27"/>
      <c r="H106" s="27"/>
      <c r="I106" s="179">
        <f t="shared" si="11"/>
        <v>16483</v>
      </c>
      <c r="J106" s="187"/>
      <c r="K106" s="187"/>
    </row>
    <row r="107" spans="1:11" ht="15" customHeight="1">
      <c r="A107" s="21">
        <f t="shared" si="10"/>
        <v>2026</v>
      </c>
      <c r="B107" s="176">
        <f t="shared" si="13"/>
        <v>16341</v>
      </c>
      <c r="C107" s="22">
        <v>31</v>
      </c>
      <c r="D107" s="33"/>
      <c r="E107" s="33"/>
      <c r="F107" s="27"/>
      <c r="G107" s="27"/>
      <c r="H107" s="27"/>
      <c r="I107" s="179">
        <f t="shared" si="11"/>
        <v>16341</v>
      </c>
      <c r="J107" s="187"/>
      <c r="K107" s="187"/>
    </row>
    <row r="108" spans="1:11" ht="15" customHeight="1">
      <c r="A108" s="21">
        <f t="shared" si="10"/>
        <v>2027</v>
      </c>
      <c r="B108" s="176">
        <f t="shared" si="13"/>
        <v>16199</v>
      </c>
      <c r="C108" s="22">
        <v>32</v>
      </c>
      <c r="D108" s="33"/>
      <c r="E108" s="33"/>
      <c r="F108" s="27"/>
      <c r="G108" s="27"/>
      <c r="H108" s="27"/>
      <c r="I108" s="179">
        <f t="shared" si="11"/>
        <v>16199</v>
      </c>
      <c r="J108" s="187"/>
      <c r="K108" s="187"/>
    </row>
    <row r="109" spans="1:11" ht="15" customHeight="1">
      <c r="A109" s="21">
        <f t="shared" si="10"/>
        <v>2028</v>
      </c>
      <c r="B109" s="176">
        <f t="shared" si="13"/>
        <v>16057</v>
      </c>
      <c r="C109" s="22">
        <v>33</v>
      </c>
      <c r="D109" s="33"/>
      <c r="E109" s="33"/>
      <c r="F109" s="27"/>
      <c r="G109" s="27"/>
      <c r="H109" s="27"/>
      <c r="I109" s="179">
        <f t="shared" si="11"/>
        <v>16057</v>
      </c>
      <c r="J109" s="187"/>
      <c r="K109" s="187"/>
    </row>
    <row r="110" spans="1:11" ht="15" customHeight="1">
      <c r="A110" s="21">
        <f t="shared" si="10"/>
        <v>2029</v>
      </c>
      <c r="B110" s="176">
        <f t="shared" si="13"/>
        <v>15914</v>
      </c>
      <c r="C110" s="22">
        <v>34</v>
      </c>
      <c r="D110" s="33"/>
      <c r="E110" s="33"/>
      <c r="F110" s="27"/>
      <c r="G110" s="27"/>
      <c r="H110" s="27"/>
      <c r="I110" s="179">
        <f t="shared" si="11"/>
        <v>15914</v>
      </c>
      <c r="J110" s="187"/>
      <c r="K110" s="187"/>
    </row>
    <row r="111" spans="1:11" ht="15" customHeight="1">
      <c r="A111" s="21">
        <f t="shared" si="10"/>
        <v>2030</v>
      </c>
      <c r="B111" s="176">
        <f t="shared" si="13"/>
        <v>15772</v>
      </c>
      <c r="C111" s="22">
        <v>35</v>
      </c>
      <c r="D111" s="33"/>
      <c r="E111" s="33"/>
      <c r="F111" s="27"/>
      <c r="G111" s="27"/>
      <c r="H111" s="27"/>
      <c r="I111" s="179">
        <f t="shared" si="11"/>
        <v>15772</v>
      </c>
      <c r="J111" s="187"/>
      <c r="K111" s="187"/>
    </row>
    <row r="112" spans="1:11" ht="15" customHeight="1">
      <c r="A112" s="21">
        <f t="shared" si="10"/>
        <v>2031</v>
      </c>
      <c r="B112" s="176">
        <f t="shared" si="13"/>
        <v>15630</v>
      </c>
      <c r="C112" s="22">
        <v>36</v>
      </c>
      <c r="D112" s="33"/>
      <c r="E112" s="33"/>
      <c r="F112" s="27"/>
      <c r="G112" s="27"/>
      <c r="H112" s="27"/>
      <c r="I112" s="179">
        <f t="shared" si="11"/>
        <v>15630</v>
      </c>
      <c r="J112" s="187"/>
      <c r="K112" s="187"/>
    </row>
    <row r="113" spans="1:11" ht="15" customHeight="1">
      <c r="A113" s="21">
        <f t="shared" si="10"/>
        <v>2032</v>
      </c>
      <c r="B113" s="176">
        <f t="shared" si="13"/>
        <v>15488</v>
      </c>
      <c r="C113" s="22">
        <v>37</v>
      </c>
      <c r="D113" s="33"/>
      <c r="E113" s="33"/>
      <c r="F113" s="27"/>
      <c r="G113" s="27"/>
      <c r="H113" s="27"/>
      <c r="I113" s="179">
        <f t="shared" si="11"/>
        <v>15488</v>
      </c>
      <c r="J113" s="187"/>
      <c r="K113" s="187"/>
    </row>
    <row r="114" spans="1:11" ht="15" customHeight="1">
      <c r="A114" s="21">
        <f t="shared" si="10"/>
        <v>2033</v>
      </c>
      <c r="B114" s="176">
        <f t="shared" si="13"/>
        <v>15346</v>
      </c>
      <c r="C114" s="22">
        <v>38</v>
      </c>
      <c r="D114" s="33"/>
      <c r="E114" s="33"/>
      <c r="F114" s="27"/>
      <c r="G114" s="27"/>
      <c r="H114" s="27"/>
      <c r="I114" s="179">
        <f t="shared" si="11"/>
        <v>15346</v>
      </c>
      <c r="J114" s="187"/>
      <c r="K114" s="187"/>
    </row>
    <row r="115" spans="1:11" ht="15" customHeight="1">
      <c r="A115" s="105">
        <f t="shared" si="10"/>
        <v>2034</v>
      </c>
      <c r="B115" s="188">
        <f t="shared" si="13"/>
        <v>15204</v>
      </c>
      <c r="C115" s="22">
        <v>39</v>
      </c>
      <c r="D115" s="36"/>
      <c r="E115" s="36"/>
      <c r="F115" s="11"/>
      <c r="G115" s="11"/>
      <c r="H115" s="11"/>
      <c r="I115" s="189">
        <f t="shared" si="11"/>
        <v>15204</v>
      </c>
      <c r="J115" s="190"/>
      <c r="K115" s="190"/>
    </row>
    <row r="116" spans="1:11" ht="15" customHeight="1">
      <c r="A116" s="105">
        <f t="shared" si="10"/>
        <v>2035</v>
      </c>
      <c r="B116" s="188">
        <f t="shared" si="13"/>
        <v>15062</v>
      </c>
      <c r="C116" s="22">
        <v>40</v>
      </c>
      <c r="D116" s="36"/>
      <c r="E116" s="36"/>
      <c r="F116" s="11"/>
      <c r="G116" s="11"/>
      <c r="H116" s="11"/>
      <c r="I116" s="189">
        <f t="shared" si="11"/>
        <v>15062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0.38493285725797138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0</v>
      </c>
      <c r="C120" s="193"/>
      <c r="D120" s="22"/>
      <c r="E120" s="40" t="s">
        <v>22</v>
      </c>
      <c r="F120" s="23"/>
      <c r="G120" s="27"/>
      <c r="H120" s="26"/>
      <c r="I120" s="179"/>
      <c r="J120" s="180"/>
      <c r="K120" s="179">
        <f t="shared" ref="K120:K139" si="15">(B120-I120)^2/1000</f>
        <v>0</v>
      </c>
    </row>
    <row r="121" spans="1:11" ht="15" customHeight="1">
      <c r="A121" s="21">
        <f t="shared" si="14"/>
        <v>1995</v>
      </c>
      <c r="B121" s="176">
        <f t="shared" si="14"/>
        <v>0</v>
      </c>
      <c r="C121" s="193"/>
      <c r="D121" s="22"/>
      <c r="E121" s="40" t="s">
        <v>23</v>
      </c>
      <c r="G121" s="27"/>
      <c r="H121" s="26"/>
      <c r="I121" s="179"/>
      <c r="J121" s="180"/>
      <c r="K121" s="179">
        <f t="shared" si="15"/>
        <v>0</v>
      </c>
    </row>
    <row r="122" spans="1:11" ht="15" customHeight="1">
      <c r="A122" s="21">
        <f t="shared" si="14"/>
        <v>1996</v>
      </c>
      <c r="B122" s="176">
        <f t="shared" si="14"/>
        <v>18626</v>
      </c>
      <c r="C122" s="193">
        <f t="shared" ref="C122:C139" si="16">LN(B122)</f>
        <v>9.8323137330816035</v>
      </c>
      <c r="D122" s="22">
        <v>1</v>
      </c>
      <c r="E122" s="2" t="s">
        <v>24</v>
      </c>
      <c r="H122" s="26"/>
      <c r="I122" s="179">
        <f t="shared" ref="I122:I161" si="17">ROUND($F$126*(1+$F$127)^D122,$G$1)</f>
        <v>20588</v>
      </c>
      <c r="J122" s="180">
        <f t="shared" ref="J122:J139" si="18">ABS(B122-I122)/B122*100</f>
        <v>10.533662622141094</v>
      </c>
      <c r="K122" s="179">
        <f t="shared" si="15"/>
        <v>3849.444</v>
      </c>
    </row>
    <row r="123" spans="1:11" ht="15" customHeight="1">
      <c r="A123" s="21">
        <f t="shared" si="14"/>
        <v>1997</v>
      </c>
      <c r="B123" s="176">
        <f t="shared" si="14"/>
        <v>20622</v>
      </c>
      <c r="C123" s="193">
        <f t="shared" si="16"/>
        <v>9.9341137460778892</v>
      </c>
      <c r="D123" s="22">
        <v>2</v>
      </c>
      <c r="E123" s="5" t="s">
        <v>25</v>
      </c>
      <c r="F123" s="29" t="s">
        <v>69</v>
      </c>
      <c r="G123" s="44">
        <f>INDEX(LINEST(C122:C139,D122:D139),2)</f>
        <v>9.9397086116393627</v>
      </c>
      <c r="H123" s="26"/>
      <c r="I123" s="179">
        <f t="shared" si="17"/>
        <v>20440</v>
      </c>
      <c r="J123" s="180">
        <f t="shared" si="18"/>
        <v>0.8825526137135099</v>
      </c>
      <c r="K123" s="179">
        <f t="shared" si="15"/>
        <v>33.124000000000002</v>
      </c>
    </row>
    <row r="124" spans="1:11" ht="15" customHeight="1">
      <c r="A124" s="21">
        <f t="shared" si="14"/>
        <v>1998</v>
      </c>
      <c r="B124" s="176">
        <f t="shared" si="14"/>
        <v>20748</v>
      </c>
      <c r="C124" s="193">
        <f t="shared" si="16"/>
        <v>9.9402051354712917</v>
      </c>
      <c r="D124" s="22">
        <v>3</v>
      </c>
      <c r="E124" s="5" t="s">
        <v>27</v>
      </c>
      <c r="F124" s="29" t="s">
        <v>70</v>
      </c>
      <c r="G124" s="44">
        <f>INDEX(LINEST(C122:C139,D122:D139),1)</f>
        <v>-7.2325377808868316E-3</v>
      </c>
      <c r="H124" s="26"/>
      <c r="I124" s="179">
        <f t="shared" si="17"/>
        <v>20293</v>
      </c>
      <c r="J124" s="180">
        <f t="shared" si="18"/>
        <v>2.1929824561403506</v>
      </c>
      <c r="K124" s="179">
        <f t="shared" si="15"/>
        <v>207.02500000000001</v>
      </c>
    </row>
    <row r="125" spans="1:11" ht="15" customHeight="1">
      <c r="A125" s="21">
        <f t="shared" si="14"/>
        <v>1999</v>
      </c>
      <c r="B125" s="176">
        <f t="shared" si="14"/>
        <v>20882</v>
      </c>
      <c r="C125" s="193">
        <f t="shared" si="16"/>
        <v>9.9466428228500554</v>
      </c>
      <c r="D125" s="22">
        <v>4</v>
      </c>
      <c r="H125" s="26"/>
      <c r="I125" s="179">
        <f t="shared" si="17"/>
        <v>20146</v>
      </c>
      <c r="J125" s="180">
        <f t="shared" si="18"/>
        <v>3.5245666123934489</v>
      </c>
      <c r="K125" s="179">
        <f t="shared" si="15"/>
        <v>541.69600000000003</v>
      </c>
    </row>
    <row r="126" spans="1:11" ht="15" customHeight="1">
      <c r="A126" s="21">
        <f t="shared" si="14"/>
        <v>2000</v>
      </c>
      <c r="B126" s="176">
        <f t="shared" si="14"/>
        <v>20872</v>
      </c>
      <c r="C126" s="193">
        <f t="shared" si="16"/>
        <v>9.946163826816564</v>
      </c>
      <c r="D126" s="22">
        <v>5</v>
      </c>
      <c r="E126" s="5" t="s">
        <v>29</v>
      </c>
      <c r="F126" s="45">
        <f>EXP(G123)</f>
        <v>20737.700680675502</v>
      </c>
      <c r="G126" s="27"/>
      <c r="H126" s="26"/>
      <c r="I126" s="179">
        <f t="shared" si="17"/>
        <v>20001</v>
      </c>
      <c r="J126" s="180">
        <f t="shared" si="18"/>
        <v>4.1730548102721352</v>
      </c>
      <c r="K126" s="179">
        <f t="shared" si="15"/>
        <v>758.64099999999996</v>
      </c>
    </row>
    <row r="127" spans="1:11" ht="15" customHeight="1">
      <c r="A127" s="21">
        <f t="shared" si="14"/>
        <v>2001</v>
      </c>
      <c r="B127" s="176">
        <f t="shared" si="14"/>
        <v>21637</v>
      </c>
      <c r="C127" s="193">
        <f t="shared" si="16"/>
        <v>9.9821600911874295</v>
      </c>
      <c r="D127" s="22">
        <v>6</v>
      </c>
      <c r="E127" s="5" t="s">
        <v>30</v>
      </c>
      <c r="F127" s="46">
        <f>EXP(G124)-1</f>
        <v>-7.2064459208596165E-3</v>
      </c>
      <c r="G127" s="27"/>
      <c r="H127" s="47"/>
      <c r="I127" s="179">
        <f t="shared" si="17"/>
        <v>19857</v>
      </c>
      <c r="J127" s="180">
        <f t="shared" si="18"/>
        <v>8.2266487960438148</v>
      </c>
      <c r="K127" s="179">
        <f t="shared" si="15"/>
        <v>3168.4</v>
      </c>
    </row>
    <row r="128" spans="1:11" ht="15" customHeight="1">
      <c r="A128" s="21">
        <f t="shared" si="14"/>
        <v>2002</v>
      </c>
      <c r="B128" s="176">
        <f t="shared" si="14"/>
        <v>20816</v>
      </c>
      <c r="C128" s="193">
        <f t="shared" si="16"/>
        <v>9.9434772007522874</v>
      </c>
      <c r="D128" s="22">
        <v>7</v>
      </c>
      <c r="G128" s="48"/>
      <c r="H128" s="47"/>
      <c r="I128" s="179">
        <f t="shared" si="17"/>
        <v>19714</v>
      </c>
      <c r="J128" s="180">
        <f t="shared" si="18"/>
        <v>5.2940046118370487</v>
      </c>
      <c r="K128" s="179">
        <f t="shared" si="15"/>
        <v>1214.404</v>
      </c>
    </row>
    <row r="129" spans="1:11" ht="15" customHeight="1">
      <c r="A129" s="21">
        <f t="shared" si="14"/>
        <v>2003</v>
      </c>
      <c r="B129" s="176">
        <f t="shared" si="14"/>
        <v>19443</v>
      </c>
      <c r="C129" s="193">
        <f t="shared" si="16"/>
        <v>9.8752423870958257</v>
      </c>
      <c r="D129" s="22">
        <v>8</v>
      </c>
      <c r="E129" s="347" t="s">
        <v>7</v>
      </c>
      <c r="F129" s="348"/>
      <c r="G129" s="357">
        <f>I119</f>
        <v>0.38493285725797138</v>
      </c>
      <c r="H129" s="358"/>
      <c r="I129" s="179">
        <f t="shared" si="17"/>
        <v>19572</v>
      </c>
      <c r="J129" s="180">
        <f t="shared" si="18"/>
        <v>0.66347785835519213</v>
      </c>
      <c r="K129" s="179">
        <f t="shared" si="15"/>
        <v>16.640999999999998</v>
      </c>
    </row>
    <row r="130" spans="1:11" ht="15" customHeight="1">
      <c r="A130" s="21">
        <f t="shared" si="14"/>
        <v>2004</v>
      </c>
      <c r="B130" s="176">
        <f t="shared" si="14"/>
        <v>19350</v>
      </c>
      <c r="C130" s="193">
        <f t="shared" si="16"/>
        <v>9.8704476984579284</v>
      </c>
      <c r="D130" s="22">
        <v>9</v>
      </c>
      <c r="E130" s="347" t="s">
        <v>8</v>
      </c>
      <c r="F130" s="348"/>
      <c r="G130" s="355">
        <f>SUM(K120:K139)</f>
        <v>15680.121000000001</v>
      </c>
      <c r="H130" s="356"/>
      <c r="I130" s="179">
        <f t="shared" si="17"/>
        <v>19431</v>
      </c>
      <c r="J130" s="180">
        <f t="shared" si="18"/>
        <v>0.41860465116279072</v>
      </c>
      <c r="K130" s="179">
        <f t="shared" si="15"/>
        <v>6.5609999999999999</v>
      </c>
    </row>
    <row r="131" spans="1:11" ht="15" customHeight="1">
      <c r="A131" s="21">
        <f t="shared" si="14"/>
        <v>2005</v>
      </c>
      <c r="B131" s="176">
        <f t="shared" si="14"/>
        <v>18593</v>
      </c>
      <c r="C131" s="193">
        <f t="shared" si="16"/>
        <v>9.8305404447800626</v>
      </c>
      <c r="D131" s="22">
        <v>10</v>
      </c>
      <c r="E131" s="347" t="s">
        <v>9</v>
      </c>
      <c r="F131" s="348"/>
      <c r="G131" s="355">
        <f>SUM(K130:K139)</f>
        <v>5890.746000000001</v>
      </c>
      <c r="H131" s="356"/>
      <c r="I131" s="179">
        <f t="shared" si="17"/>
        <v>19291</v>
      </c>
      <c r="J131" s="180">
        <f t="shared" si="18"/>
        <v>3.7541010057548543</v>
      </c>
      <c r="K131" s="179">
        <f t="shared" si="15"/>
        <v>487.20400000000001</v>
      </c>
    </row>
    <row r="132" spans="1:11" ht="15" customHeight="1">
      <c r="A132" s="21">
        <f t="shared" si="14"/>
        <v>2006</v>
      </c>
      <c r="B132" s="176">
        <f t="shared" si="14"/>
        <v>18336</v>
      </c>
      <c r="C132" s="193">
        <f t="shared" si="16"/>
        <v>9.816621619514466</v>
      </c>
      <c r="D132" s="22">
        <v>11</v>
      </c>
      <c r="E132" s="347" t="s">
        <v>10</v>
      </c>
      <c r="F132" s="348"/>
      <c r="G132" s="349">
        <f>SUM(J120:J139)/D139</f>
        <v>3.8704487356277344</v>
      </c>
      <c r="H132" s="350"/>
      <c r="I132" s="179">
        <f t="shared" si="17"/>
        <v>19152</v>
      </c>
      <c r="J132" s="180">
        <f t="shared" si="18"/>
        <v>4.4502617801047117</v>
      </c>
      <c r="K132" s="179">
        <f t="shared" si="15"/>
        <v>665.85599999999999</v>
      </c>
    </row>
    <row r="133" spans="1:11" ht="15" customHeight="1">
      <c r="A133" s="21">
        <f t="shared" si="14"/>
        <v>2007</v>
      </c>
      <c r="B133" s="176">
        <f t="shared" si="14"/>
        <v>17717</v>
      </c>
      <c r="C133" s="193">
        <f t="shared" si="16"/>
        <v>9.7822799096004367</v>
      </c>
      <c r="D133" s="22">
        <v>12</v>
      </c>
      <c r="E133" s="347" t="s">
        <v>11</v>
      </c>
      <c r="F133" s="348"/>
      <c r="G133" s="349">
        <f>SUM(J130:J139)/10</f>
        <v>3.4177126860402631</v>
      </c>
      <c r="H133" s="350"/>
      <c r="I133" s="179">
        <f t="shared" si="17"/>
        <v>19014</v>
      </c>
      <c r="J133" s="180">
        <f t="shared" si="18"/>
        <v>7.3206524806682838</v>
      </c>
      <c r="K133" s="179">
        <f t="shared" si="15"/>
        <v>1682.2090000000001</v>
      </c>
    </row>
    <row r="134" spans="1:11" ht="15" customHeight="1">
      <c r="A134" s="21">
        <f t="shared" si="14"/>
        <v>2008</v>
      </c>
      <c r="B134" s="176">
        <f t="shared" si="14"/>
        <v>17486</v>
      </c>
      <c r="C134" s="193">
        <f t="shared" si="16"/>
        <v>9.7691558397408365</v>
      </c>
      <c r="D134" s="22">
        <v>13</v>
      </c>
      <c r="E134" s="49"/>
      <c r="F134" s="50"/>
      <c r="G134" s="47"/>
      <c r="H134" s="47"/>
      <c r="I134" s="179">
        <f t="shared" si="17"/>
        <v>18877</v>
      </c>
      <c r="J134" s="180">
        <f t="shared" si="18"/>
        <v>7.9549353768729265</v>
      </c>
      <c r="K134" s="179">
        <f t="shared" si="15"/>
        <v>1934.8810000000001</v>
      </c>
    </row>
    <row r="135" spans="1:11" ht="15" customHeight="1">
      <c r="A135" s="21">
        <f t="shared" si="14"/>
        <v>2009</v>
      </c>
      <c r="B135" s="176">
        <f t="shared" si="14"/>
        <v>18595</v>
      </c>
      <c r="C135" s="193">
        <f t="shared" si="16"/>
        <v>9.830648006359171</v>
      </c>
      <c r="D135" s="22">
        <v>14</v>
      </c>
      <c r="E135" s="47"/>
      <c r="F135" s="47"/>
      <c r="G135" s="51"/>
      <c r="H135" s="47"/>
      <c r="I135" s="179">
        <f t="shared" si="17"/>
        <v>18741</v>
      </c>
      <c r="J135" s="180">
        <f t="shared" si="18"/>
        <v>0.78515730034955633</v>
      </c>
      <c r="K135" s="179">
        <f t="shared" si="15"/>
        <v>21.315999999999999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18741</v>
      </c>
      <c r="C136" s="193">
        <f t="shared" si="16"/>
        <v>9.8384689161616787</v>
      </c>
      <c r="D136" s="22">
        <v>15</v>
      </c>
      <c r="G136" s="51"/>
      <c r="H136" s="47"/>
      <c r="I136" s="179">
        <f t="shared" si="17"/>
        <v>18606</v>
      </c>
      <c r="J136" s="180">
        <f t="shared" si="18"/>
        <v>0.72034576596766453</v>
      </c>
      <c r="K136" s="179">
        <f t="shared" si="15"/>
        <v>18.225000000000001</v>
      </c>
    </row>
    <row r="137" spans="1:11" ht="15" customHeight="1">
      <c r="A137" s="21">
        <f t="shared" si="19"/>
        <v>2011</v>
      </c>
      <c r="B137" s="176">
        <f t="shared" si="19"/>
        <v>18707</v>
      </c>
      <c r="C137" s="193">
        <f t="shared" si="16"/>
        <v>9.836653064348905</v>
      </c>
      <c r="D137" s="22">
        <v>16</v>
      </c>
      <c r="E137" s="52"/>
      <c r="F137" s="27"/>
      <c r="G137" s="27"/>
      <c r="H137" s="27"/>
      <c r="I137" s="179">
        <f t="shared" si="17"/>
        <v>18472</v>
      </c>
      <c r="J137" s="180">
        <f t="shared" si="18"/>
        <v>1.2562142513497621</v>
      </c>
      <c r="K137" s="179">
        <f t="shared" si="15"/>
        <v>55.225000000000001</v>
      </c>
    </row>
    <row r="138" spans="1:11" s="27" customFormat="1" ht="15" customHeight="1">
      <c r="A138" s="21">
        <f t="shared" si="19"/>
        <v>2012</v>
      </c>
      <c r="B138" s="176">
        <f t="shared" si="19"/>
        <v>19028</v>
      </c>
      <c r="C138" s="193">
        <f t="shared" si="16"/>
        <v>9.853666857552172</v>
      </c>
      <c r="D138" s="22">
        <v>17</v>
      </c>
      <c r="E138" s="52"/>
      <c r="I138" s="179">
        <f t="shared" si="17"/>
        <v>18338</v>
      </c>
      <c r="J138" s="180">
        <f t="shared" si="18"/>
        <v>3.6262350220727351</v>
      </c>
      <c r="K138" s="179">
        <f t="shared" si="15"/>
        <v>476.1</v>
      </c>
    </row>
    <row r="139" spans="1:11" s="27" customFormat="1" ht="15" customHeight="1" thickBot="1">
      <c r="A139" s="30">
        <f t="shared" si="19"/>
        <v>2013</v>
      </c>
      <c r="B139" s="184">
        <f t="shared" si="19"/>
        <v>18943</v>
      </c>
      <c r="C139" s="194">
        <f t="shared" si="16"/>
        <v>9.8491897491282785</v>
      </c>
      <c r="D139" s="22">
        <v>18</v>
      </c>
      <c r="E139" s="53"/>
      <c r="F139" s="32"/>
      <c r="G139" s="32"/>
      <c r="H139" s="32"/>
      <c r="I139" s="185">
        <f t="shared" si="17"/>
        <v>18206</v>
      </c>
      <c r="J139" s="186">
        <f t="shared" si="18"/>
        <v>3.8906192260993504</v>
      </c>
      <c r="K139" s="185">
        <f t="shared" si="15"/>
        <v>543.16899999999998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18075</v>
      </c>
      <c r="C140" s="54"/>
      <c r="D140" s="22">
        <v>19</v>
      </c>
      <c r="E140" s="55"/>
      <c r="F140" s="33"/>
      <c r="G140" s="27"/>
      <c r="H140" s="27"/>
      <c r="I140" s="179">
        <f t="shared" si="17"/>
        <v>18075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17945</v>
      </c>
      <c r="C141" s="54"/>
      <c r="D141" s="22">
        <v>20</v>
      </c>
      <c r="E141" s="55"/>
      <c r="F141" s="33"/>
      <c r="G141" s="27"/>
      <c r="H141" s="27"/>
      <c r="I141" s="179">
        <f t="shared" si="17"/>
        <v>17945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17816</v>
      </c>
      <c r="C142" s="54"/>
      <c r="D142" s="22">
        <v>21</v>
      </c>
      <c r="E142" s="55"/>
      <c r="F142" s="33"/>
      <c r="G142" s="27"/>
      <c r="H142" s="27"/>
      <c r="I142" s="179">
        <f t="shared" si="17"/>
        <v>17816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17687</v>
      </c>
      <c r="C143" s="54"/>
      <c r="D143" s="22">
        <v>22</v>
      </c>
      <c r="E143" s="55"/>
      <c r="F143" s="33"/>
      <c r="G143" s="27"/>
      <c r="H143" s="27"/>
      <c r="I143" s="179">
        <f t="shared" si="17"/>
        <v>17687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17560</v>
      </c>
      <c r="C144" s="54"/>
      <c r="D144" s="22">
        <v>23</v>
      </c>
      <c r="E144" s="55"/>
      <c r="F144" s="33"/>
      <c r="G144" s="27"/>
      <c r="H144" s="27"/>
      <c r="I144" s="179">
        <f t="shared" si="17"/>
        <v>17560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17433</v>
      </c>
      <c r="C145" s="54"/>
      <c r="D145" s="22">
        <v>24</v>
      </c>
      <c r="E145" s="55"/>
      <c r="F145" s="33"/>
      <c r="G145" s="27"/>
      <c r="H145" s="27"/>
      <c r="I145" s="179">
        <f t="shared" si="17"/>
        <v>17433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17307</v>
      </c>
      <c r="C146" s="54"/>
      <c r="D146" s="22">
        <v>25</v>
      </c>
      <c r="E146" s="55"/>
      <c r="F146" s="33"/>
      <c r="G146" s="27"/>
      <c r="H146" s="27"/>
      <c r="I146" s="179">
        <f t="shared" si="17"/>
        <v>17307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17183</v>
      </c>
      <c r="C147" s="54"/>
      <c r="D147" s="22">
        <v>26</v>
      </c>
      <c r="E147" s="55"/>
      <c r="F147" s="33"/>
      <c r="G147" s="27"/>
      <c r="H147" s="27"/>
      <c r="I147" s="179">
        <f t="shared" si="17"/>
        <v>17183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17059</v>
      </c>
      <c r="C148" s="54"/>
      <c r="D148" s="22">
        <v>27</v>
      </c>
      <c r="E148" s="55"/>
      <c r="F148" s="33"/>
      <c r="G148" s="27"/>
      <c r="H148" s="27"/>
      <c r="I148" s="179">
        <f t="shared" si="17"/>
        <v>17059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16936</v>
      </c>
      <c r="C149" s="54"/>
      <c r="D149" s="22">
        <v>28</v>
      </c>
      <c r="E149" s="55"/>
      <c r="F149" s="33"/>
      <c r="G149" s="27"/>
      <c r="H149" s="27"/>
      <c r="I149" s="179">
        <f t="shared" si="17"/>
        <v>16936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16814</v>
      </c>
      <c r="C150" s="54"/>
      <c r="D150" s="22">
        <v>29</v>
      </c>
      <c r="E150" s="55"/>
      <c r="F150" s="33"/>
      <c r="G150" s="27"/>
      <c r="H150" s="27"/>
      <c r="I150" s="179">
        <f t="shared" si="17"/>
        <v>16814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16693</v>
      </c>
      <c r="C151" s="54"/>
      <c r="D151" s="22">
        <v>30</v>
      </c>
      <c r="E151" s="55"/>
      <c r="F151" s="33"/>
      <c r="G151" s="27"/>
      <c r="H151" s="27"/>
      <c r="I151" s="179">
        <f t="shared" si="17"/>
        <v>16693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16572</v>
      </c>
      <c r="C152" s="54"/>
      <c r="D152" s="22">
        <v>31</v>
      </c>
      <c r="E152" s="55"/>
      <c r="F152" s="33"/>
      <c r="G152" s="27"/>
      <c r="H152" s="27"/>
      <c r="I152" s="179">
        <f t="shared" si="17"/>
        <v>16572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16453</v>
      </c>
      <c r="C153" s="54"/>
      <c r="D153" s="22">
        <v>32</v>
      </c>
      <c r="E153" s="55"/>
      <c r="F153" s="33"/>
      <c r="G153" s="27"/>
      <c r="H153" s="27"/>
      <c r="I153" s="179">
        <f t="shared" si="17"/>
        <v>16453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16335</v>
      </c>
      <c r="C154" s="54"/>
      <c r="D154" s="22">
        <v>33</v>
      </c>
      <c r="E154" s="55"/>
      <c r="F154" s="33"/>
      <c r="G154" s="27"/>
      <c r="H154" s="27"/>
      <c r="I154" s="179">
        <f t="shared" si="17"/>
        <v>16335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16217</v>
      </c>
      <c r="C155" s="54"/>
      <c r="D155" s="22">
        <v>34</v>
      </c>
      <c r="E155" s="55"/>
      <c r="F155" s="33"/>
      <c r="G155" s="27"/>
      <c r="H155" s="27"/>
      <c r="I155" s="179">
        <f t="shared" si="17"/>
        <v>16217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16100</v>
      </c>
      <c r="C156" s="54"/>
      <c r="D156" s="22">
        <v>35</v>
      </c>
      <c r="E156" s="55"/>
      <c r="F156" s="33"/>
      <c r="G156" s="27"/>
      <c r="H156" s="27"/>
      <c r="I156" s="179">
        <f t="shared" si="17"/>
        <v>16100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15984</v>
      </c>
      <c r="C157" s="54"/>
      <c r="D157" s="22">
        <v>36</v>
      </c>
      <c r="E157" s="55"/>
      <c r="F157" s="33"/>
      <c r="G157" s="27"/>
      <c r="H157" s="27"/>
      <c r="I157" s="179">
        <f t="shared" si="17"/>
        <v>15984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15869</v>
      </c>
      <c r="C158" s="54"/>
      <c r="D158" s="22">
        <v>37</v>
      </c>
      <c r="E158" s="55"/>
      <c r="F158" s="33"/>
      <c r="G158" s="27"/>
      <c r="H158" s="27"/>
      <c r="I158" s="179">
        <f t="shared" si="17"/>
        <v>15869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15754</v>
      </c>
      <c r="C159" s="54"/>
      <c r="D159" s="22">
        <v>38</v>
      </c>
      <c r="E159" s="55"/>
      <c r="F159" s="33"/>
      <c r="G159" s="27"/>
      <c r="H159" s="27"/>
      <c r="I159" s="179">
        <f t="shared" si="17"/>
        <v>15754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15641</v>
      </c>
      <c r="C160" s="195"/>
      <c r="D160" s="22">
        <v>39</v>
      </c>
      <c r="E160" s="56"/>
      <c r="F160" s="36"/>
      <c r="G160" s="11"/>
      <c r="H160" s="11"/>
      <c r="I160" s="189">
        <f t="shared" si="17"/>
        <v>15641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15528</v>
      </c>
      <c r="C161" s="195"/>
      <c r="D161" s="22">
        <v>40</v>
      </c>
      <c r="E161" s="56"/>
      <c r="F161" s="36"/>
      <c r="G161" s="11"/>
      <c r="H161" s="11"/>
      <c r="I161" s="189">
        <f t="shared" si="17"/>
        <v>15528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0.38548104129769428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0.38493285725797138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0.38508218694970309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0.38510597437832139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0.38523908009495222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0.38525674191714676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0.38528425940248556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0.38544517794491912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0.38543093377436688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0.38548104129769428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0.38534460271117704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0.38495614556064167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0.38430890556752351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0.38189129424769347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0.35991278625007556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0</v>
      </c>
      <c r="C165" s="193"/>
      <c r="D165" s="22"/>
      <c r="E165" s="40" t="s">
        <v>33</v>
      </c>
      <c r="F165" s="23"/>
      <c r="G165" s="27"/>
      <c r="H165" s="26"/>
      <c r="I165" s="179"/>
      <c r="J165" s="180"/>
      <c r="K165" s="179">
        <f t="shared" ref="K165:K184" si="23">(B165-I165)^2/1000</f>
        <v>0</v>
      </c>
      <c r="M165" s="199"/>
      <c r="N165" s="27"/>
      <c r="O165" s="27"/>
      <c r="P165" s="27"/>
      <c r="Q165" s="179"/>
      <c r="R165" s="179">
        <f t="shared" ref="R165:R184" si="24">($B165-Q165)^2/1000</f>
        <v>0</v>
      </c>
      <c r="T165" s="199"/>
      <c r="U165" s="27"/>
      <c r="V165" s="27"/>
      <c r="W165" s="27"/>
      <c r="X165" s="179"/>
      <c r="Y165" s="179">
        <f t="shared" ref="Y165:Y184" si="25">($B165-X165)^2/1000</f>
        <v>0</v>
      </c>
      <c r="AA165" s="199"/>
      <c r="AB165" s="27"/>
      <c r="AC165" s="27"/>
      <c r="AD165" s="27"/>
      <c r="AE165" s="179"/>
      <c r="AF165" s="179">
        <f t="shared" ref="AF165:AF184" si="26">($B165-AE165)^2/1000</f>
        <v>0</v>
      </c>
      <c r="AH165" s="199"/>
      <c r="AI165" s="27"/>
      <c r="AJ165" s="27"/>
      <c r="AK165" s="27"/>
      <c r="AL165" s="179"/>
      <c r="AM165" s="179">
        <f t="shared" ref="AM165:AM184" si="27">($B165-AL165)^2/1000</f>
        <v>0</v>
      </c>
      <c r="AO165" s="199"/>
      <c r="AP165" s="27"/>
      <c r="AQ165" s="27"/>
      <c r="AR165" s="27"/>
      <c r="AS165" s="179"/>
      <c r="AT165" s="179">
        <f t="shared" ref="AT165:AT184" si="28">($B165-AS165)^2/1000</f>
        <v>0</v>
      </c>
      <c r="AV165" s="199"/>
      <c r="AW165" s="27"/>
      <c r="AX165" s="27"/>
      <c r="AY165" s="27"/>
      <c r="AZ165" s="179"/>
      <c r="BA165" s="179">
        <f t="shared" ref="BA165:BA184" si="29">($B165-AZ165)^2/1000</f>
        <v>0</v>
      </c>
      <c r="BC165" s="199"/>
      <c r="BD165" s="27"/>
      <c r="BE165" s="27"/>
      <c r="BF165" s="27"/>
      <c r="BG165" s="179"/>
      <c r="BH165" s="179">
        <f t="shared" ref="BH165:BH184" si="30">($B165-BG165)^2/1000</f>
        <v>0</v>
      </c>
      <c r="BJ165" s="199"/>
      <c r="BK165" s="27"/>
      <c r="BL165" s="27"/>
      <c r="BM165" s="27"/>
      <c r="BN165" s="179"/>
      <c r="BO165" s="179">
        <f t="shared" ref="BO165:BO184" si="31">($B165-BN165)^2/1000</f>
        <v>0</v>
      </c>
      <c r="BQ165" s="199"/>
      <c r="BR165" s="27"/>
      <c r="BS165" s="27"/>
      <c r="BT165" s="27"/>
      <c r="BU165" s="179"/>
      <c r="BV165" s="179">
        <f t="shared" ref="BV165:BV184" si="32">($B165-BU165)^2/1000</f>
        <v>0</v>
      </c>
      <c r="BX165" s="199"/>
      <c r="BY165" s="27"/>
      <c r="BZ165" s="27"/>
      <c r="CA165" s="27"/>
      <c r="CB165" s="179"/>
      <c r="CC165" s="179">
        <f t="shared" ref="CC165:CC184" si="33">($B165-CB165)^2/1000</f>
        <v>0</v>
      </c>
      <c r="CE165" s="199"/>
      <c r="CF165" s="27"/>
      <c r="CG165" s="27"/>
      <c r="CH165" s="27"/>
      <c r="CI165" s="179"/>
      <c r="CJ165" s="179">
        <f t="shared" ref="CJ165:CJ184" si="34">($B165-CI165)^2/1000</f>
        <v>0</v>
      </c>
      <c r="CL165" s="199"/>
      <c r="CM165" s="27"/>
      <c r="CN165" s="27"/>
      <c r="CO165" s="27"/>
      <c r="CP165" s="179"/>
      <c r="CQ165" s="179">
        <f t="shared" ref="CQ165:CQ184" si="35">($B165-CP165)^2/1000</f>
        <v>0</v>
      </c>
      <c r="CS165" s="199"/>
      <c r="CT165" s="27"/>
      <c r="CU165" s="27"/>
      <c r="CV165" s="27"/>
      <c r="CW165" s="179"/>
      <c r="CX165" s="179">
        <f t="shared" ref="CX165:CX184" si="36">($B165-CW165)^2/1000</f>
        <v>0</v>
      </c>
      <c r="CZ165" s="199"/>
      <c r="DA165" s="27"/>
      <c r="DB165" s="27"/>
      <c r="DC165" s="27"/>
      <c r="DD165" s="179"/>
      <c r="DE165" s="179">
        <f t="shared" ref="DE165:DE184" si="37">($B165-DD165)^2/1000</f>
        <v>0</v>
      </c>
    </row>
    <row r="166" spans="1:109" ht="15" customHeight="1">
      <c r="A166" s="21">
        <f t="shared" si="22"/>
        <v>1995</v>
      </c>
      <c r="B166" s="176">
        <f t="shared" si="22"/>
        <v>0</v>
      </c>
      <c r="C166" s="193"/>
      <c r="D166" s="22"/>
      <c r="E166" s="40" t="s">
        <v>34</v>
      </c>
      <c r="G166" s="27"/>
      <c r="H166" s="26"/>
      <c r="I166" s="179"/>
      <c r="J166" s="180"/>
      <c r="K166" s="179">
        <f t="shared" si="23"/>
        <v>0</v>
      </c>
      <c r="M166" s="199"/>
      <c r="N166" s="27"/>
      <c r="O166" s="27"/>
      <c r="P166" s="27"/>
      <c r="Q166" s="179"/>
      <c r="R166" s="179">
        <f t="shared" si="24"/>
        <v>0</v>
      </c>
      <c r="T166" s="199"/>
      <c r="U166" s="27"/>
      <c r="V166" s="27"/>
      <c r="W166" s="27"/>
      <c r="X166" s="179"/>
      <c r="Y166" s="179">
        <f t="shared" si="25"/>
        <v>0</v>
      </c>
      <c r="AA166" s="199"/>
      <c r="AB166" s="27"/>
      <c r="AC166" s="27"/>
      <c r="AD166" s="27"/>
      <c r="AE166" s="179"/>
      <c r="AF166" s="179">
        <f t="shared" si="26"/>
        <v>0</v>
      </c>
      <c r="AH166" s="199"/>
      <c r="AI166" s="27"/>
      <c r="AJ166" s="27"/>
      <c r="AK166" s="27"/>
      <c r="AL166" s="179"/>
      <c r="AM166" s="179">
        <f t="shared" si="27"/>
        <v>0</v>
      </c>
      <c r="AO166" s="199"/>
      <c r="AP166" s="27"/>
      <c r="AQ166" s="27"/>
      <c r="AR166" s="27"/>
      <c r="AS166" s="179"/>
      <c r="AT166" s="179">
        <f t="shared" si="28"/>
        <v>0</v>
      </c>
      <c r="AV166" s="199"/>
      <c r="AW166" s="27"/>
      <c r="AX166" s="27"/>
      <c r="AY166" s="27"/>
      <c r="AZ166" s="179"/>
      <c r="BA166" s="179">
        <f t="shared" si="29"/>
        <v>0</v>
      </c>
      <c r="BC166" s="199"/>
      <c r="BD166" s="27"/>
      <c r="BE166" s="27"/>
      <c r="BF166" s="27"/>
      <c r="BG166" s="179"/>
      <c r="BH166" s="179">
        <f t="shared" si="30"/>
        <v>0</v>
      </c>
      <c r="BJ166" s="199"/>
      <c r="BK166" s="27"/>
      <c r="BL166" s="27"/>
      <c r="BM166" s="27"/>
      <c r="BN166" s="179"/>
      <c r="BO166" s="179">
        <f t="shared" si="31"/>
        <v>0</v>
      </c>
      <c r="BQ166" s="199"/>
      <c r="BR166" s="27"/>
      <c r="BS166" s="27"/>
      <c r="BT166" s="27"/>
      <c r="BU166" s="179"/>
      <c r="BV166" s="179">
        <f t="shared" si="32"/>
        <v>0</v>
      </c>
      <c r="BX166" s="199"/>
      <c r="BY166" s="27"/>
      <c r="BZ166" s="27"/>
      <c r="CA166" s="27"/>
      <c r="CB166" s="179"/>
      <c r="CC166" s="179">
        <f t="shared" si="33"/>
        <v>0</v>
      </c>
      <c r="CE166" s="199"/>
      <c r="CF166" s="27"/>
      <c r="CG166" s="27"/>
      <c r="CH166" s="27"/>
      <c r="CI166" s="179"/>
      <c r="CJ166" s="179">
        <f t="shared" si="34"/>
        <v>0</v>
      </c>
      <c r="CL166" s="199"/>
      <c r="CM166" s="27"/>
      <c r="CN166" s="27"/>
      <c r="CO166" s="27"/>
      <c r="CP166" s="179"/>
      <c r="CQ166" s="179">
        <f t="shared" si="35"/>
        <v>0</v>
      </c>
      <c r="CS166" s="199"/>
      <c r="CT166" s="27"/>
      <c r="CU166" s="27"/>
      <c r="CV166" s="27"/>
      <c r="CW166" s="179"/>
      <c r="CX166" s="179">
        <f t="shared" si="36"/>
        <v>0</v>
      </c>
      <c r="CZ166" s="199"/>
      <c r="DA166" s="27"/>
      <c r="DB166" s="27"/>
      <c r="DC166" s="27"/>
      <c r="DD166" s="179"/>
      <c r="DE166" s="179">
        <f t="shared" si="37"/>
        <v>0</v>
      </c>
    </row>
    <row r="167" spans="1:109" ht="15" customHeight="1">
      <c r="A167" s="21">
        <f t="shared" si="22"/>
        <v>1996</v>
      </c>
      <c r="B167" s="176">
        <f t="shared" si="22"/>
        <v>18626</v>
      </c>
      <c r="C167" s="193">
        <f t="shared" ref="C167:C184" si="38">LN(B167-$F$168)</f>
        <v>8.9916867259348248</v>
      </c>
      <c r="D167" s="22">
        <v>1</v>
      </c>
      <c r="E167" s="2" t="s">
        <v>24</v>
      </c>
      <c r="H167" s="26"/>
      <c r="I167" s="179">
        <f t="shared" ref="I167:I206" si="39">ROUND($F$172*(1+$F$173)^D167+$F$168,$G$1)</f>
        <v>20568</v>
      </c>
      <c r="J167" s="180">
        <f t="shared" ref="J167:J184" si="40">ABS(B167-I167)/B167*100</f>
        <v>10.426285837002041</v>
      </c>
      <c r="K167" s="179">
        <f t="shared" si="23"/>
        <v>3771.364</v>
      </c>
      <c r="M167" s="199">
        <f t="shared" ref="M167:M184" si="41">LN($B167-O$168)</f>
        <v>9.8323137330816035</v>
      </c>
      <c r="N167" s="27"/>
      <c r="O167" s="27"/>
      <c r="P167" s="27"/>
      <c r="Q167" s="179">
        <f t="shared" ref="Q167:Q184" si="42">ROUND(O$172*(1+O$173)^$D167+O$168,$G$1)</f>
        <v>20588</v>
      </c>
      <c r="R167" s="179">
        <f t="shared" si="24"/>
        <v>3849.444</v>
      </c>
      <c r="T167" s="199">
        <f t="shared" ref="T167:T184" si="43">LN($B167-V$168)</f>
        <v>9.7771303636596052</v>
      </c>
      <c r="U167" s="27"/>
      <c r="V167" s="27"/>
      <c r="W167" s="27"/>
      <c r="X167" s="179">
        <f t="shared" ref="X167:X184" si="44">ROUND(V$172*(1+V$173)^$D167+V$168,$G$1)</f>
        <v>20587</v>
      </c>
      <c r="Y167" s="179">
        <f t="shared" si="25"/>
        <v>3845.5210000000002</v>
      </c>
      <c r="AA167" s="199">
        <f t="shared" ref="AA167:AA184" si="45">LN($B167-AC$168)</f>
        <v>9.696217350378209</v>
      </c>
      <c r="AB167" s="27"/>
      <c r="AC167" s="27"/>
      <c r="AD167" s="27"/>
      <c r="AE167" s="179">
        <f t="shared" ref="AE167:AE184" si="46">ROUND(AC$172*(1+AC$173)^$D167+AC$168,$G$1)</f>
        <v>20586</v>
      </c>
      <c r="AF167" s="179">
        <f t="shared" si="26"/>
        <v>3841.6</v>
      </c>
      <c r="AH167" s="199">
        <f t="shared" ref="AH167:AH184" si="47">LN($B167-AJ$168)</f>
        <v>9.6081764529198566</v>
      </c>
      <c r="AI167" s="27"/>
      <c r="AJ167" s="27"/>
      <c r="AK167" s="27"/>
      <c r="AL167" s="179">
        <f t="shared" ref="AL167:AL184" si="48">ROUND(AJ$172*(1+AJ$173)^$D167+AJ$168,$G$1)</f>
        <v>20584</v>
      </c>
      <c r="AM167" s="179">
        <f t="shared" si="27"/>
        <v>3833.7640000000001</v>
      </c>
      <c r="AO167" s="199">
        <f t="shared" ref="AO167:AO184" si="49">LN($B167-AQ$168)</f>
        <v>9.5116294478341814</v>
      </c>
      <c r="AP167" s="27"/>
      <c r="AQ167" s="27"/>
      <c r="AR167" s="27"/>
      <c r="AS167" s="179">
        <f t="shared" ref="AS167:AS184" si="50">ROUND(AQ$172*(1+AQ$173)^$D167+AQ$168,$G$1)</f>
        <v>20582</v>
      </c>
      <c r="AT167" s="179">
        <f t="shared" si="28"/>
        <v>3825.9360000000001</v>
      </c>
      <c r="AV167" s="199">
        <f t="shared" ref="AV167:AV184" si="51">LN($B167-AX$168)</f>
        <v>9.4047551764575203</v>
      </c>
      <c r="AW167" s="27"/>
      <c r="AX167" s="27"/>
      <c r="AY167" s="27"/>
      <c r="AZ167" s="179">
        <f t="shared" ref="AZ167:AZ184" si="52">ROUND(AX$172*(1+AX$173)^$D167+AX$168,$G$1)</f>
        <v>20580</v>
      </c>
      <c r="BA167" s="179">
        <f t="shared" si="29"/>
        <v>3818.116</v>
      </c>
      <c r="BC167" s="199">
        <f t="shared" ref="BC167:BC184" si="53">LN($B167-BE$168)</f>
        <v>9.2850767180902007</v>
      </c>
      <c r="BD167" s="27"/>
      <c r="BE167" s="27"/>
      <c r="BF167" s="27"/>
      <c r="BG167" s="179">
        <f t="shared" ref="BG167:BG184" si="54">ROUND(BE$172*(1+BE$173)^$D167+BE$168,$G$1)</f>
        <v>20577</v>
      </c>
      <c r="BH167" s="179">
        <f t="shared" si="30"/>
        <v>3806.4009999999998</v>
      </c>
      <c r="BJ167" s="199">
        <f t="shared" ref="BJ167:BJ184" si="55">LN($B167-BL$168)</f>
        <v>9.1491030625049934</v>
      </c>
      <c r="BK167" s="27"/>
      <c r="BL167" s="27"/>
      <c r="BM167" s="27"/>
      <c r="BN167" s="179">
        <f t="shared" ref="BN167:BN184" si="56">ROUND(BL$172*(1+BL$173)^$D167+BL$168,$G$1)</f>
        <v>20573</v>
      </c>
      <c r="BO167" s="179">
        <f t="shared" si="31"/>
        <v>3790.8090000000002</v>
      </c>
      <c r="BQ167" s="199">
        <f t="shared" ref="BQ167:BQ184" si="57">LN($B167-BS$168)</f>
        <v>8.9916867259348248</v>
      </c>
      <c r="BR167" s="27"/>
      <c r="BS167" s="27"/>
      <c r="BT167" s="27"/>
      <c r="BU167" s="179">
        <f t="shared" ref="BU167:BU184" si="58">ROUND(BS$172*(1+BS$173)^$D167+BS$168,$G$1)</f>
        <v>20568</v>
      </c>
      <c r="BV167" s="179">
        <f t="shared" si="32"/>
        <v>3771.364</v>
      </c>
      <c r="BX167" s="199">
        <f t="shared" ref="BX167:BX184" si="59">LN($B167-BZ$168)</f>
        <v>8.8047752588676857</v>
      </c>
      <c r="BY167" s="27"/>
      <c r="BZ167" s="27"/>
      <c r="CA167" s="27"/>
      <c r="CB167" s="179">
        <f t="shared" ref="CB167:CB184" si="60">ROUND(BZ$172*(1+BZ$173)^$D167+BZ$168,$G$1)</f>
        <v>20562</v>
      </c>
      <c r="CC167" s="179">
        <f t="shared" si="33"/>
        <v>3748.096</v>
      </c>
      <c r="CE167" s="199">
        <f t="shared" ref="CE167:CE184" si="61">LN($B167-CG$168)</f>
        <v>8.5747070976168445</v>
      </c>
      <c r="CF167" s="27"/>
      <c r="CG167" s="27"/>
      <c r="CH167" s="27"/>
      <c r="CI167" s="179">
        <f t="shared" ref="CI167:CI184" si="62">ROUND(CG$172*(1+CG$173)^$D167+CG$168,$G$1)</f>
        <v>20552</v>
      </c>
      <c r="CJ167" s="179">
        <f t="shared" si="34"/>
        <v>3709.4760000000001</v>
      </c>
      <c r="CL167" s="199">
        <f t="shared" ref="CL167:CL184" si="63">LN($B167-CN$168)</f>
        <v>8.2753763748364069</v>
      </c>
      <c r="CM167" s="27"/>
      <c r="CN167" s="27"/>
      <c r="CO167" s="27"/>
      <c r="CP167" s="179">
        <f t="shared" ref="CP167:CP184" si="64">ROUND(CN$172*(1+CN$173)^$D167+CN$168,$G$1)</f>
        <v>20537</v>
      </c>
      <c r="CQ167" s="179">
        <f t="shared" si="35"/>
        <v>3651.9209999999998</v>
      </c>
      <c r="CS167" s="199">
        <f t="shared" ref="CS167:CS184" si="65">LN($B167-CU$168)</f>
        <v>7.8461988154974254</v>
      </c>
      <c r="CT167" s="27"/>
      <c r="CU167" s="27"/>
      <c r="CV167" s="27"/>
      <c r="CW167" s="179">
        <f t="shared" ref="CW167:CW184" si="66">ROUND(CU$172*(1+CU$173)^$D167+CU$168,$G$1)</f>
        <v>20507</v>
      </c>
      <c r="CX167" s="179">
        <f t="shared" si="36"/>
        <v>3538.1610000000001</v>
      </c>
      <c r="CZ167" s="199">
        <f t="shared" ref="CZ167:CZ184" si="67">LN($B167-DB$168)</f>
        <v>7.0783415795576712</v>
      </c>
      <c r="DA167" s="27"/>
      <c r="DB167" s="27"/>
      <c r="DC167" s="27"/>
      <c r="DD167" s="179">
        <f t="shared" ref="DD167:DD184" si="68">ROUND(DB$172*(1+DB$173)^$D167+DB$168,$G$1)</f>
        <v>20446</v>
      </c>
      <c r="DE167" s="179">
        <f t="shared" si="37"/>
        <v>3312.4</v>
      </c>
    </row>
    <row r="168" spans="1:109" ht="15" customHeight="1">
      <c r="A168" s="21">
        <f t="shared" si="22"/>
        <v>1997</v>
      </c>
      <c r="B168" s="176">
        <f t="shared" si="22"/>
        <v>20622</v>
      </c>
      <c r="C168" s="193">
        <f t="shared" si="38"/>
        <v>9.2135352628727016</v>
      </c>
      <c r="D168" s="22">
        <v>2</v>
      </c>
      <c r="E168" s="5" t="s">
        <v>35</v>
      </c>
      <c r="F168" s="214">
        <v>10590</v>
      </c>
      <c r="H168" s="26"/>
      <c r="I168" s="179">
        <f t="shared" si="39"/>
        <v>20412</v>
      </c>
      <c r="J168" s="180">
        <f t="shared" si="40"/>
        <v>1.0183299389002036</v>
      </c>
      <c r="K168" s="179">
        <f t="shared" si="23"/>
        <v>44.1</v>
      </c>
      <c r="M168" s="199">
        <f t="shared" si="41"/>
        <v>9.9341137460778892</v>
      </c>
      <c r="N168" s="29" t="s">
        <v>35</v>
      </c>
      <c r="O168" s="27">
        <v>0</v>
      </c>
      <c r="P168" s="27"/>
      <c r="Q168" s="179">
        <f t="shared" si="42"/>
        <v>20440</v>
      </c>
      <c r="R168" s="179">
        <f t="shared" si="24"/>
        <v>33.124000000000002</v>
      </c>
      <c r="T168" s="199">
        <f t="shared" si="43"/>
        <v>9.8844066647233362</v>
      </c>
      <c r="U168" s="29" t="s">
        <v>35</v>
      </c>
      <c r="V168" s="85">
        <f>10^U188</f>
        <v>1000</v>
      </c>
      <c r="W168" s="27"/>
      <c r="X168" s="179">
        <f t="shared" si="44"/>
        <v>20439</v>
      </c>
      <c r="Y168" s="179">
        <f t="shared" si="25"/>
        <v>33.488999999999997</v>
      </c>
      <c r="AA168" s="199">
        <f t="shared" si="45"/>
        <v>9.8120299420472925</v>
      </c>
      <c r="AB168" s="29" t="s">
        <v>35</v>
      </c>
      <c r="AC168" s="85">
        <f>V168+AB189</f>
        <v>2370</v>
      </c>
      <c r="AD168" s="27"/>
      <c r="AE168" s="179">
        <f t="shared" si="46"/>
        <v>20437</v>
      </c>
      <c r="AF168" s="179">
        <f t="shared" si="26"/>
        <v>34.225000000000001</v>
      </c>
      <c r="AH168" s="199">
        <f t="shared" si="47"/>
        <v>9.7340032445436648</v>
      </c>
      <c r="AI168" s="29" t="s">
        <v>35</v>
      </c>
      <c r="AJ168" s="85">
        <f>AC168+AI189</f>
        <v>3740</v>
      </c>
      <c r="AK168" s="27"/>
      <c r="AL168" s="179">
        <f t="shared" si="48"/>
        <v>20434</v>
      </c>
      <c r="AM168" s="179">
        <f t="shared" si="27"/>
        <v>35.344000000000001</v>
      </c>
      <c r="AO168" s="199">
        <f t="shared" si="49"/>
        <v>9.6493691969224873</v>
      </c>
      <c r="AP168" s="29" t="s">
        <v>35</v>
      </c>
      <c r="AQ168" s="85">
        <f>AJ168+AP189</f>
        <v>5110</v>
      </c>
      <c r="AR168" s="27"/>
      <c r="AS168" s="179">
        <f t="shared" si="50"/>
        <v>20432</v>
      </c>
      <c r="AT168" s="179">
        <f t="shared" si="28"/>
        <v>36.1</v>
      </c>
      <c r="AV168" s="199">
        <f t="shared" si="51"/>
        <v>9.5569043721641869</v>
      </c>
      <c r="AW168" s="29" t="s">
        <v>35</v>
      </c>
      <c r="AX168" s="85">
        <f>AQ168+AW189</f>
        <v>6480</v>
      </c>
      <c r="AY168" s="27"/>
      <c r="AZ168" s="179">
        <f t="shared" si="52"/>
        <v>20428</v>
      </c>
      <c r="BA168" s="179">
        <f t="shared" si="29"/>
        <v>37.636000000000003</v>
      </c>
      <c r="BC168" s="199">
        <f t="shared" si="53"/>
        <v>9.455010553834672</v>
      </c>
      <c r="BD168" s="29" t="s">
        <v>35</v>
      </c>
      <c r="BE168" s="85">
        <f>AX168+BD189</f>
        <v>7850</v>
      </c>
      <c r="BF168" s="27"/>
      <c r="BG168" s="179">
        <f t="shared" si="54"/>
        <v>20424</v>
      </c>
      <c r="BH168" s="179">
        <f t="shared" si="30"/>
        <v>39.204000000000001</v>
      </c>
      <c r="BJ168" s="199">
        <f t="shared" si="55"/>
        <v>9.341544057591527</v>
      </c>
      <c r="BK168" s="29" t="s">
        <v>35</v>
      </c>
      <c r="BL168" s="85">
        <f>BE168+BK189</f>
        <v>9220</v>
      </c>
      <c r="BM168" s="27"/>
      <c r="BN168" s="179">
        <f t="shared" si="56"/>
        <v>20419</v>
      </c>
      <c r="BO168" s="179">
        <f t="shared" si="31"/>
        <v>41.209000000000003</v>
      </c>
      <c r="BQ168" s="199">
        <f t="shared" si="57"/>
        <v>9.2135352628727016</v>
      </c>
      <c r="BR168" s="29" t="s">
        <v>35</v>
      </c>
      <c r="BS168" s="85">
        <f>BL168+BR189</f>
        <v>10590</v>
      </c>
      <c r="BT168" s="27"/>
      <c r="BU168" s="179">
        <f t="shared" si="58"/>
        <v>20412</v>
      </c>
      <c r="BV168" s="179">
        <f t="shared" si="32"/>
        <v>44.1</v>
      </c>
      <c r="BX168" s="199">
        <f t="shared" si="59"/>
        <v>9.0667009217745722</v>
      </c>
      <c r="BY168" s="29" t="s">
        <v>35</v>
      </c>
      <c r="BZ168" s="85">
        <f>BS168+BY189</f>
        <v>11960</v>
      </c>
      <c r="CA168" s="27"/>
      <c r="CB168" s="179">
        <f t="shared" si="60"/>
        <v>20403</v>
      </c>
      <c r="CC168" s="179">
        <f t="shared" si="33"/>
        <v>47.960999999999999</v>
      </c>
      <c r="CE168" s="199">
        <f t="shared" si="61"/>
        <v>8.8945331357985538</v>
      </c>
      <c r="CF168" s="29" t="s">
        <v>35</v>
      </c>
      <c r="CG168" s="85">
        <f>BZ168+CF189</f>
        <v>13330</v>
      </c>
      <c r="CH168" s="27"/>
      <c r="CI168" s="179">
        <f t="shared" si="62"/>
        <v>20390</v>
      </c>
      <c r="CJ168" s="179">
        <f t="shared" si="34"/>
        <v>53.823999999999998</v>
      </c>
      <c r="CL168" s="199">
        <f t="shared" si="63"/>
        <v>8.6864295086615364</v>
      </c>
      <c r="CM168" s="29" t="s">
        <v>35</v>
      </c>
      <c r="CN168" s="85">
        <f>CG168+CM189</f>
        <v>14700</v>
      </c>
      <c r="CO168" s="27"/>
      <c r="CP168" s="179">
        <f t="shared" si="64"/>
        <v>20368</v>
      </c>
      <c r="CQ168" s="179">
        <f t="shared" si="35"/>
        <v>64.516000000000005</v>
      </c>
      <c r="CS168" s="199">
        <f t="shared" si="65"/>
        <v>8.4233219758061662</v>
      </c>
      <c r="CT168" s="29" t="s">
        <v>35</v>
      </c>
      <c r="CU168" s="85">
        <f>CN168+CT189</f>
        <v>16070</v>
      </c>
      <c r="CV168" s="27"/>
      <c r="CW168" s="179">
        <f t="shared" si="66"/>
        <v>20326</v>
      </c>
      <c r="CX168" s="179">
        <f t="shared" si="36"/>
        <v>87.616</v>
      </c>
      <c r="CZ168" s="199">
        <f t="shared" si="67"/>
        <v>8.065265208897733</v>
      </c>
      <c r="DA168" s="29" t="s">
        <v>35</v>
      </c>
      <c r="DB168" s="85">
        <f>CU168+DA189</f>
        <v>17440</v>
      </c>
      <c r="DC168" s="27"/>
      <c r="DD168" s="179">
        <f t="shared" si="68"/>
        <v>20190</v>
      </c>
      <c r="DE168" s="179">
        <f t="shared" si="37"/>
        <v>186.624</v>
      </c>
    </row>
    <row r="169" spans="1:109" ht="15" customHeight="1">
      <c r="A169" s="21">
        <f t="shared" si="22"/>
        <v>1998</v>
      </c>
      <c r="B169" s="176">
        <f t="shared" si="22"/>
        <v>20748</v>
      </c>
      <c r="C169" s="193">
        <f t="shared" si="38"/>
        <v>9.2260168513611909</v>
      </c>
      <c r="D169" s="22">
        <v>3</v>
      </c>
      <c r="E169" s="5" t="s">
        <v>25</v>
      </c>
      <c r="F169" s="29" t="s">
        <v>26</v>
      </c>
      <c r="G169" s="44">
        <f>INDEX(LINEST(C167:C184,D167:D184),2)</f>
        <v>9.2239395647030182</v>
      </c>
      <c r="H169" s="26"/>
      <c r="I169" s="179">
        <f t="shared" si="39"/>
        <v>20259</v>
      </c>
      <c r="J169" s="180">
        <f t="shared" si="40"/>
        <v>2.3568536726431466</v>
      </c>
      <c r="K169" s="179">
        <f t="shared" si="23"/>
        <v>239.12100000000001</v>
      </c>
      <c r="M169" s="199">
        <f t="shared" si="41"/>
        <v>9.9402051354712917</v>
      </c>
      <c r="N169" s="29" t="s">
        <v>25</v>
      </c>
      <c r="O169" s="29" t="s">
        <v>26</v>
      </c>
      <c r="P169" s="44">
        <f>INDEX(LINEST(M167:M184,$D167:$D184),2)</f>
        <v>9.9397086116393627</v>
      </c>
      <c r="Q169" s="179">
        <f t="shared" si="42"/>
        <v>20293</v>
      </c>
      <c r="R169" s="179">
        <f t="shared" si="24"/>
        <v>207.02500000000001</v>
      </c>
      <c r="T169" s="199">
        <f t="shared" si="43"/>
        <v>9.890807499378754</v>
      </c>
      <c r="U169" s="29" t="s">
        <v>25</v>
      </c>
      <c r="V169" s="29" t="s">
        <v>26</v>
      </c>
      <c r="W169" s="44">
        <f>INDEX(LINEST(T167:T184,$D167:$D184),2)</f>
        <v>9.8902606395678863</v>
      </c>
      <c r="X169" s="179">
        <f t="shared" si="44"/>
        <v>20291</v>
      </c>
      <c r="Y169" s="179">
        <f t="shared" si="25"/>
        <v>208.84899999999999</v>
      </c>
      <c r="AA169" s="199">
        <f t="shared" si="45"/>
        <v>9.8189095760608307</v>
      </c>
      <c r="AB169" s="29" t="s">
        <v>25</v>
      </c>
      <c r="AC169" s="29" t="s">
        <v>26</v>
      </c>
      <c r="AD169" s="44">
        <f>INDEX(LINEST(AA167:AA184,$D167:$D184),2)</f>
        <v>9.8182798078608347</v>
      </c>
      <c r="AE169" s="179">
        <f t="shared" si="46"/>
        <v>20289</v>
      </c>
      <c r="AF169" s="179">
        <f t="shared" si="26"/>
        <v>210.68100000000001</v>
      </c>
      <c r="AH169" s="199">
        <f t="shared" si="47"/>
        <v>9.7414391005817293</v>
      </c>
      <c r="AI169" s="29" t="s">
        <v>25</v>
      </c>
      <c r="AJ169" s="29" t="s">
        <v>26</v>
      </c>
      <c r="AK169" s="44">
        <f>INDEX(LINEST(AH167:AH184,$D167:$D184),2)</f>
        <v>9.740705273920927</v>
      </c>
      <c r="AL169" s="179">
        <f t="shared" si="48"/>
        <v>20286</v>
      </c>
      <c r="AM169" s="179">
        <f t="shared" si="27"/>
        <v>213.44399999999999</v>
      </c>
      <c r="AO169" s="199">
        <f t="shared" si="49"/>
        <v>9.6574591286844598</v>
      </c>
      <c r="AP169" s="29" t="s">
        <v>25</v>
      </c>
      <c r="AQ169" s="29" t="s">
        <v>26</v>
      </c>
      <c r="AR169" s="44">
        <f>INDEX(LINEST(AO167:AO184,$D167:$D184),2)</f>
        <v>9.6565921477900005</v>
      </c>
      <c r="AS169" s="179">
        <f t="shared" si="50"/>
        <v>20283</v>
      </c>
      <c r="AT169" s="179">
        <f t="shared" si="28"/>
        <v>216.22499999999999</v>
      </c>
      <c r="AV169" s="199">
        <f t="shared" si="51"/>
        <v>9.5657745464787816</v>
      </c>
      <c r="AW169" s="29" t="s">
        <v>25</v>
      </c>
      <c r="AX169" s="29" t="s">
        <v>26</v>
      </c>
      <c r="AY169" s="44">
        <f>INDEX(LINEST(AV167:AV184,$D167:$D184),2)</f>
        <v>9.5647332306033608</v>
      </c>
      <c r="AZ169" s="179">
        <f t="shared" si="52"/>
        <v>20279</v>
      </c>
      <c r="BA169" s="179">
        <f t="shared" si="29"/>
        <v>219.96100000000001</v>
      </c>
      <c r="BC169" s="199">
        <f t="shared" si="53"/>
        <v>9.4648275395703223</v>
      </c>
      <c r="BD169" s="29" t="s">
        <v>25</v>
      </c>
      <c r="BE169" s="29" t="s">
        <v>26</v>
      </c>
      <c r="BF169" s="44">
        <f>INDEX(LINEST(BC167:BC184,$D167:$D184),2)</f>
        <v>9.4635515857425396</v>
      </c>
      <c r="BG169" s="179">
        <f t="shared" si="54"/>
        <v>20274</v>
      </c>
      <c r="BH169" s="179">
        <f t="shared" si="30"/>
        <v>224.67599999999999</v>
      </c>
      <c r="BJ169" s="199">
        <f t="shared" si="55"/>
        <v>9.352534137679358</v>
      </c>
      <c r="BK169" s="29" t="s">
        <v>25</v>
      </c>
      <c r="BL169" s="29" t="s">
        <v>26</v>
      </c>
      <c r="BM169" s="44">
        <f>INDEX(LINEST(BJ167:BJ184,$D167:$D184),2)</f>
        <v>9.3509314995503239</v>
      </c>
      <c r="BN169" s="179">
        <f t="shared" si="56"/>
        <v>20267</v>
      </c>
      <c r="BO169" s="179">
        <f t="shared" si="31"/>
        <v>231.36099999999999</v>
      </c>
      <c r="BQ169" s="199">
        <f t="shared" si="57"/>
        <v>9.2260168513611909</v>
      </c>
      <c r="BR169" s="29" t="s">
        <v>25</v>
      </c>
      <c r="BS169" s="29" t="s">
        <v>26</v>
      </c>
      <c r="BT169" s="44">
        <f>INDEX(LINEST(BQ167:BQ184,$D167:$D184),2)</f>
        <v>9.2239395647030182</v>
      </c>
      <c r="BU169" s="179">
        <f t="shared" si="58"/>
        <v>20259</v>
      </c>
      <c r="BV169" s="179">
        <f t="shared" si="32"/>
        <v>239.12100000000001</v>
      </c>
      <c r="BX169" s="199">
        <f t="shared" si="59"/>
        <v>9.0811424335045015</v>
      </c>
      <c r="BY169" s="29" t="s">
        <v>25</v>
      </c>
      <c r="BZ169" s="29" t="s">
        <v>26</v>
      </c>
      <c r="CA169" s="44">
        <f>INDEX(LINEST(BX167:BX184,$D167:$D184),2)</f>
        <v>9.0783363092252802</v>
      </c>
      <c r="CB169" s="179">
        <f t="shared" si="60"/>
        <v>20248</v>
      </c>
      <c r="CC169" s="179">
        <f t="shared" si="33"/>
        <v>250</v>
      </c>
      <c r="CE169" s="199">
        <f t="shared" si="61"/>
        <v>8.9116647580495361</v>
      </c>
      <c r="CF169" s="29" t="s">
        <v>25</v>
      </c>
      <c r="CG169" s="29" t="s">
        <v>26</v>
      </c>
      <c r="CH169" s="44">
        <f>INDEX(LINEST(CE167:CE184,$D167:$D184),2)</f>
        <v>8.9076528035554308</v>
      </c>
      <c r="CI169" s="179">
        <f t="shared" si="62"/>
        <v>20231</v>
      </c>
      <c r="CJ169" s="179">
        <f t="shared" si="34"/>
        <v>267.28899999999999</v>
      </c>
      <c r="CL169" s="199">
        <f t="shared" si="63"/>
        <v>8.7074829178593696</v>
      </c>
      <c r="CM169" s="29" t="s">
        <v>25</v>
      </c>
      <c r="CN169" s="29" t="s">
        <v>26</v>
      </c>
      <c r="CO169" s="44">
        <f>INDEX(LINEST(CL167:CL184,$D167:$D184),2)</f>
        <v>8.7012537533088103</v>
      </c>
      <c r="CP169" s="179">
        <f t="shared" si="64"/>
        <v>20204</v>
      </c>
      <c r="CQ169" s="179">
        <f t="shared" si="35"/>
        <v>295.93599999999998</v>
      </c>
      <c r="CS169" s="199">
        <f t="shared" si="65"/>
        <v>8.4506259471441236</v>
      </c>
      <c r="CT169" s="29" t="s">
        <v>25</v>
      </c>
      <c r="CU169" s="29" t="s">
        <v>26</v>
      </c>
      <c r="CV169" s="44">
        <f>INDEX(LINEST(CS167:CS184,$D167:$D184),2)</f>
        <v>8.4396499193937817</v>
      </c>
      <c r="CW169" s="179">
        <f t="shared" si="66"/>
        <v>20151</v>
      </c>
      <c r="CX169" s="179">
        <f t="shared" si="36"/>
        <v>356.40899999999999</v>
      </c>
      <c r="CZ169" s="199">
        <f t="shared" si="67"/>
        <v>8.1040990561435819</v>
      </c>
      <c r="DA169" s="29" t="s">
        <v>25</v>
      </c>
      <c r="DB169" s="29" t="s">
        <v>26</v>
      </c>
      <c r="DC169" s="44">
        <f>INDEX(LINEST(CZ167:CZ184,$D167:$D184),2)</f>
        <v>8.0975193074758529</v>
      </c>
      <c r="DD169" s="179">
        <f t="shared" si="68"/>
        <v>19955</v>
      </c>
      <c r="DE169" s="179">
        <f t="shared" si="37"/>
        <v>628.84900000000005</v>
      </c>
    </row>
    <row r="170" spans="1:109" ht="15" customHeight="1">
      <c r="A170" s="21">
        <f t="shared" si="22"/>
        <v>1999</v>
      </c>
      <c r="B170" s="176">
        <f t="shared" si="22"/>
        <v>20882</v>
      </c>
      <c r="C170" s="193">
        <f t="shared" si="38"/>
        <v>9.2391221734016344</v>
      </c>
      <c r="D170" s="22">
        <v>4</v>
      </c>
      <c r="E170" s="5" t="s">
        <v>27</v>
      </c>
      <c r="F170" s="29" t="s">
        <v>28</v>
      </c>
      <c r="G170" s="44">
        <f>INDEX(LINEST(C167:C184,D167:D184),1)</f>
        <v>-1.5755433511117405E-2</v>
      </c>
      <c r="H170" s="26"/>
      <c r="I170" s="179">
        <f t="shared" si="39"/>
        <v>20108</v>
      </c>
      <c r="J170" s="180">
        <f t="shared" si="40"/>
        <v>3.7065415190115893</v>
      </c>
      <c r="K170" s="179">
        <f t="shared" si="23"/>
        <v>599.07600000000002</v>
      </c>
      <c r="M170" s="199">
        <f t="shared" si="41"/>
        <v>9.9466428228500554</v>
      </c>
      <c r="N170" s="29" t="s">
        <v>27</v>
      </c>
      <c r="O170" s="29" t="s">
        <v>28</v>
      </c>
      <c r="P170" s="44">
        <f>INDEX(LINEST(M167:M184,$D167:$D184),1)</f>
        <v>-7.2325377808868316E-3</v>
      </c>
      <c r="Q170" s="179">
        <f t="shared" si="42"/>
        <v>20146</v>
      </c>
      <c r="R170" s="179">
        <f t="shared" si="24"/>
        <v>541.69600000000003</v>
      </c>
      <c r="T170" s="199">
        <f t="shared" si="43"/>
        <v>9.8975700787720911</v>
      </c>
      <c r="U170" s="29" t="s">
        <v>27</v>
      </c>
      <c r="V170" s="29" t="s">
        <v>28</v>
      </c>
      <c r="W170" s="44">
        <f>INDEX(LINEST(T167:T184,$D167:$D184),1)</f>
        <v>-7.6210418774813379E-3</v>
      </c>
      <c r="X170" s="179">
        <f t="shared" si="44"/>
        <v>20145</v>
      </c>
      <c r="Y170" s="179">
        <f t="shared" si="25"/>
        <v>543.16899999999998</v>
      </c>
      <c r="AA170" s="199">
        <f t="shared" si="45"/>
        <v>9.8261744494334575</v>
      </c>
      <c r="AB170" s="29" t="s">
        <v>27</v>
      </c>
      <c r="AC170" s="29" t="s">
        <v>28</v>
      </c>
      <c r="AD170" s="44">
        <f>INDEX(LINEST(AA167:AA184,$D167:$D184),1)</f>
        <v>-8.2266011175341162E-3</v>
      </c>
      <c r="AE170" s="179">
        <f t="shared" si="46"/>
        <v>20142</v>
      </c>
      <c r="AF170" s="179">
        <f t="shared" si="26"/>
        <v>547.6</v>
      </c>
      <c r="AH170" s="199">
        <f t="shared" si="47"/>
        <v>9.7492868714588283</v>
      </c>
      <c r="AI170" s="29" t="s">
        <v>27</v>
      </c>
      <c r="AJ170" s="29" t="s">
        <v>28</v>
      </c>
      <c r="AK170" s="44">
        <f>INDEX(LINEST(AH167:AH184,$D167:$D184),1)</f>
        <v>-8.936983629471729E-3</v>
      </c>
      <c r="AL170" s="179">
        <f t="shared" si="48"/>
        <v>20139</v>
      </c>
      <c r="AM170" s="179">
        <f t="shared" si="27"/>
        <v>552.04899999999998</v>
      </c>
      <c r="AO170" s="199">
        <f t="shared" si="49"/>
        <v>9.6659914949975185</v>
      </c>
      <c r="AP170" s="29" t="s">
        <v>27</v>
      </c>
      <c r="AQ170" s="29" t="s">
        <v>28</v>
      </c>
      <c r="AR170" s="44">
        <f>INDEX(LINEST(AO167:AO184,$D167:$D184),1)</f>
        <v>-9.7820848594746199E-3</v>
      </c>
      <c r="AS170" s="179">
        <f t="shared" si="50"/>
        <v>20135</v>
      </c>
      <c r="AT170" s="179">
        <f t="shared" si="28"/>
        <v>558.00900000000001</v>
      </c>
      <c r="AV170" s="199">
        <f t="shared" si="51"/>
        <v>9.5751223648088128</v>
      </c>
      <c r="AW170" s="29" t="s">
        <v>27</v>
      </c>
      <c r="AX170" s="29" t="s">
        <v>28</v>
      </c>
      <c r="AY170" s="44">
        <f>INDEX(LINEST(AV167:AV184,$D167:$D184),1)</f>
        <v>-1.080441503882907E-2</v>
      </c>
      <c r="AZ170" s="179">
        <f t="shared" si="52"/>
        <v>20130</v>
      </c>
      <c r="BA170" s="179">
        <f t="shared" si="29"/>
        <v>565.50400000000002</v>
      </c>
      <c r="BC170" s="199">
        <f t="shared" si="53"/>
        <v>9.4751631502818814</v>
      </c>
      <c r="BD170" s="29" t="s">
        <v>27</v>
      </c>
      <c r="BE170" s="29" t="s">
        <v>28</v>
      </c>
      <c r="BF170" s="44">
        <f>INDEX(LINEST(BC167:BC184,$D167:$D184),1)</f>
        <v>-1.2066577511813368E-2</v>
      </c>
      <c r="BG170" s="179">
        <f t="shared" si="54"/>
        <v>20125</v>
      </c>
      <c r="BH170" s="179">
        <f t="shared" si="30"/>
        <v>573.04899999999998</v>
      </c>
      <c r="BJ170" s="199">
        <f t="shared" si="55"/>
        <v>9.364090971782101</v>
      </c>
      <c r="BK170" s="29" t="s">
        <v>27</v>
      </c>
      <c r="BL170" s="29" t="s">
        <v>28</v>
      </c>
      <c r="BM170" s="44">
        <f>INDEX(LINEST(BJ167:BJ184,$D167:$D184),1)</f>
        <v>-1.3664825790177155E-2</v>
      </c>
      <c r="BN170" s="179">
        <f t="shared" si="56"/>
        <v>20117</v>
      </c>
      <c r="BO170" s="179">
        <f t="shared" si="31"/>
        <v>585.22500000000002</v>
      </c>
      <c r="BQ170" s="199">
        <f t="shared" si="57"/>
        <v>9.2391221734016344</v>
      </c>
      <c r="BR170" s="29" t="s">
        <v>27</v>
      </c>
      <c r="BS170" s="29" t="s">
        <v>28</v>
      </c>
      <c r="BT170" s="44">
        <f>INDEX(LINEST(BQ167:BQ184,$D167:$D184),1)</f>
        <v>-1.5755433511117405E-2</v>
      </c>
      <c r="BU170" s="179">
        <f t="shared" si="58"/>
        <v>20108</v>
      </c>
      <c r="BV170" s="179">
        <f t="shared" si="32"/>
        <v>599.07600000000002</v>
      </c>
      <c r="BX170" s="199">
        <f t="shared" si="59"/>
        <v>9.0962754156882095</v>
      </c>
      <c r="BY170" s="29" t="s">
        <v>27</v>
      </c>
      <c r="BZ170" s="29" t="s">
        <v>28</v>
      </c>
      <c r="CA170" s="44">
        <f>INDEX(LINEST(BX167:BX184,$D167:$D184),1)</f>
        <v>-1.8610889147619891E-2</v>
      </c>
      <c r="CB170" s="179">
        <f t="shared" si="60"/>
        <v>20095</v>
      </c>
      <c r="CC170" s="179">
        <f t="shared" si="33"/>
        <v>619.36900000000003</v>
      </c>
      <c r="CE170" s="199">
        <f t="shared" si="61"/>
        <v>8.9295677078253366</v>
      </c>
      <c r="CF170" s="29" t="s">
        <v>27</v>
      </c>
      <c r="CG170" s="29" t="s">
        <v>28</v>
      </c>
      <c r="CH170" s="44">
        <f>INDEX(LINEST(CE167:CE184,$D167:$D184),1)</f>
        <v>-2.2755526774869816E-2</v>
      </c>
      <c r="CI170" s="179">
        <f t="shared" si="62"/>
        <v>20075</v>
      </c>
      <c r="CJ170" s="179">
        <f t="shared" si="34"/>
        <v>651.24900000000002</v>
      </c>
      <c r="CL170" s="199">
        <f t="shared" si="63"/>
        <v>8.7293971226920615</v>
      </c>
      <c r="CM170" s="29" t="s">
        <v>27</v>
      </c>
      <c r="CN170" s="29" t="s">
        <v>28</v>
      </c>
      <c r="CO170" s="44">
        <f>INDEX(LINEST(CL167:CL184,$D167:$D184),1)</f>
        <v>-2.9359246496948155E-2</v>
      </c>
      <c r="CP170" s="179">
        <f t="shared" si="64"/>
        <v>20044</v>
      </c>
      <c r="CQ170" s="179">
        <f t="shared" si="35"/>
        <v>702.24400000000003</v>
      </c>
      <c r="CS170" s="199">
        <f t="shared" si="65"/>
        <v>8.4788680770945692</v>
      </c>
      <c r="CT170" s="29" t="s">
        <v>27</v>
      </c>
      <c r="CU170" s="29" t="s">
        <v>28</v>
      </c>
      <c r="CV170" s="44">
        <f>INDEX(LINEST(CS167:CS184,$D167:$D184),1)</f>
        <v>-4.1817605596856863E-2</v>
      </c>
      <c r="CW170" s="179">
        <f t="shared" si="66"/>
        <v>19984</v>
      </c>
      <c r="CX170" s="179">
        <f t="shared" si="36"/>
        <v>806.404</v>
      </c>
      <c r="CZ170" s="199">
        <f t="shared" si="67"/>
        <v>8.1438079767714839</v>
      </c>
      <c r="DA170" s="29" t="s">
        <v>27</v>
      </c>
      <c r="DB170" s="29" t="s">
        <v>28</v>
      </c>
      <c r="DC170" s="44">
        <f>INDEX(LINEST(CZ167:CZ184,$D167:$D184),1)</f>
        <v>-8.9156614781058893E-2</v>
      </c>
      <c r="DD170" s="179">
        <f t="shared" si="68"/>
        <v>19741</v>
      </c>
      <c r="DE170" s="179">
        <f t="shared" si="37"/>
        <v>1301.8810000000001</v>
      </c>
    </row>
    <row r="171" spans="1:109" ht="15" customHeight="1">
      <c r="A171" s="21">
        <f t="shared" si="22"/>
        <v>2000</v>
      </c>
      <c r="B171" s="176">
        <f t="shared" si="22"/>
        <v>20872</v>
      </c>
      <c r="C171" s="193">
        <f t="shared" si="38"/>
        <v>9.2381500726154506</v>
      </c>
      <c r="D171" s="22">
        <v>5</v>
      </c>
      <c r="H171" s="26"/>
      <c r="I171" s="179">
        <f t="shared" si="39"/>
        <v>19959</v>
      </c>
      <c r="J171" s="180">
        <f t="shared" si="40"/>
        <v>4.3742813338443849</v>
      </c>
      <c r="K171" s="179">
        <f t="shared" si="23"/>
        <v>833.56899999999996</v>
      </c>
      <c r="M171" s="199">
        <f t="shared" si="41"/>
        <v>9.946163826816564</v>
      </c>
      <c r="N171" s="27"/>
      <c r="O171" s="27"/>
      <c r="P171" s="27"/>
      <c r="Q171" s="179">
        <f t="shared" si="42"/>
        <v>20001</v>
      </c>
      <c r="R171" s="179">
        <f t="shared" si="24"/>
        <v>758.64099999999996</v>
      </c>
      <c r="T171" s="199">
        <f t="shared" si="43"/>
        <v>9.8970669847332058</v>
      </c>
      <c r="U171" s="27"/>
      <c r="V171" s="27"/>
      <c r="W171" s="27"/>
      <c r="X171" s="179">
        <f t="shared" si="44"/>
        <v>19999</v>
      </c>
      <c r="Y171" s="179">
        <f t="shared" si="25"/>
        <v>762.12900000000002</v>
      </c>
      <c r="AA171" s="199">
        <f t="shared" si="45"/>
        <v>9.8256341133312635</v>
      </c>
      <c r="AB171" s="27"/>
      <c r="AC171" s="27"/>
      <c r="AD171" s="27"/>
      <c r="AE171" s="179">
        <f t="shared" si="46"/>
        <v>19996</v>
      </c>
      <c r="AF171" s="179">
        <f t="shared" si="26"/>
        <v>767.37599999999998</v>
      </c>
      <c r="AH171" s="199">
        <f t="shared" si="47"/>
        <v>9.7487033387352611</v>
      </c>
      <c r="AI171" s="27"/>
      <c r="AJ171" s="27"/>
      <c r="AK171" s="27"/>
      <c r="AL171" s="179">
        <f t="shared" si="48"/>
        <v>19993</v>
      </c>
      <c r="AM171" s="179">
        <f t="shared" si="27"/>
        <v>772.64099999999996</v>
      </c>
      <c r="AO171" s="199">
        <f t="shared" si="49"/>
        <v>9.6653572589135948</v>
      </c>
      <c r="AP171" s="27"/>
      <c r="AQ171" s="27"/>
      <c r="AR171" s="27"/>
      <c r="AS171" s="179">
        <f t="shared" si="50"/>
        <v>19989</v>
      </c>
      <c r="AT171" s="179">
        <f t="shared" si="28"/>
        <v>779.68899999999996</v>
      </c>
      <c r="AV171" s="199">
        <f t="shared" si="51"/>
        <v>9.5744277756303688</v>
      </c>
      <c r="AW171" s="27"/>
      <c r="AX171" s="27"/>
      <c r="AY171" s="27"/>
      <c r="AZ171" s="179">
        <f t="shared" si="52"/>
        <v>19984</v>
      </c>
      <c r="BA171" s="179">
        <f t="shared" si="29"/>
        <v>788.54399999999998</v>
      </c>
      <c r="BC171" s="199">
        <f t="shared" si="53"/>
        <v>9.4743955137968072</v>
      </c>
      <c r="BD171" s="27"/>
      <c r="BE171" s="27"/>
      <c r="BF171" s="27"/>
      <c r="BG171" s="179">
        <f t="shared" si="54"/>
        <v>19977</v>
      </c>
      <c r="BH171" s="179">
        <f t="shared" si="30"/>
        <v>801.02499999999998</v>
      </c>
      <c r="BJ171" s="199">
        <f t="shared" si="55"/>
        <v>9.3632331180793251</v>
      </c>
      <c r="BK171" s="27"/>
      <c r="BL171" s="27"/>
      <c r="BM171" s="27"/>
      <c r="BN171" s="179">
        <f t="shared" si="56"/>
        <v>19969</v>
      </c>
      <c r="BO171" s="179">
        <f t="shared" si="31"/>
        <v>815.40899999999999</v>
      </c>
      <c r="BQ171" s="199">
        <f t="shared" si="57"/>
        <v>9.2381500726154506</v>
      </c>
      <c r="BR171" s="27"/>
      <c r="BS171" s="27"/>
      <c r="BT171" s="27"/>
      <c r="BU171" s="179">
        <f t="shared" si="58"/>
        <v>19959</v>
      </c>
      <c r="BV171" s="179">
        <f t="shared" si="32"/>
        <v>833.56899999999996</v>
      </c>
      <c r="BX171" s="199">
        <f t="shared" si="59"/>
        <v>9.0951539621670658</v>
      </c>
      <c r="BY171" s="27"/>
      <c r="BZ171" s="27"/>
      <c r="CA171" s="27"/>
      <c r="CB171" s="179">
        <f t="shared" si="60"/>
        <v>19945</v>
      </c>
      <c r="CC171" s="179">
        <f t="shared" si="33"/>
        <v>859.32899999999995</v>
      </c>
      <c r="CE171" s="199">
        <f t="shared" si="61"/>
        <v>8.9282426778183019</v>
      </c>
      <c r="CF171" s="27"/>
      <c r="CG171" s="27"/>
      <c r="CH171" s="27"/>
      <c r="CI171" s="179">
        <f t="shared" si="62"/>
        <v>19924</v>
      </c>
      <c r="CJ171" s="179">
        <f t="shared" si="34"/>
        <v>898.70399999999995</v>
      </c>
      <c r="CL171" s="199">
        <f t="shared" si="63"/>
        <v>8.7277782134830506</v>
      </c>
      <c r="CM171" s="27"/>
      <c r="CN171" s="27"/>
      <c r="CO171" s="27"/>
      <c r="CP171" s="179">
        <f t="shared" si="64"/>
        <v>19890</v>
      </c>
      <c r="CQ171" s="179">
        <f t="shared" si="35"/>
        <v>964.32399999999996</v>
      </c>
      <c r="CS171" s="199">
        <f t="shared" si="65"/>
        <v>8.4767877767811992</v>
      </c>
      <c r="CT171" s="27"/>
      <c r="CU171" s="27"/>
      <c r="CV171" s="27"/>
      <c r="CW171" s="179">
        <f t="shared" si="66"/>
        <v>19824</v>
      </c>
      <c r="CX171" s="179">
        <f t="shared" si="36"/>
        <v>1098.3040000000001</v>
      </c>
      <c r="CZ171" s="199">
        <f t="shared" si="67"/>
        <v>8.1408984606078523</v>
      </c>
      <c r="DA171" s="27"/>
      <c r="DB171" s="27"/>
      <c r="DC171" s="27"/>
      <c r="DD171" s="179">
        <f t="shared" si="68"/>
        <v>19544</v>
      </c>
      <c r="DE171" s="179">
        <f t="shared" si="37"/>
        <v>1763.5840000000001</v>
      </c>
    </row>
    <row r="172" spans="1:109" ht="15" customHeight="1">
      <c r="A172" s="21">
        <f t="shared" si="22"/>
        <v>2001</v>
      </c>
      <c r="B172" s="176">
        <f t="shared" si="22"/>
        <v>21637</v>
      </c>
      <c r="C172" s="193">
        <f t="shared" si="38"/>
        <v>9.309914176872276</v>
      </c>
      <c r="D172" s="22">
        <v>6</v>
      </c>
      <c r="E172" s="5" t="s">
        <v>29</v>
      </c>
      <c r="F172" s="45">
        <f>EXP(G169)</f>
        <v>10136.920823452323</v>
      </c>
      <c r="G172" s="27"/>
      <c r="H172" s="47"/>
      <c r="I172" s="179">
        <f t="shared" si="39"/>
        <v>19813</v>
      </c>
      <c r="J172" s="180">
        <f t="shared" si="40"/>
        <v>8.4300041595415269</v>
      </c>
      <c r="K172" s="179">
        <f t="shared" si="23"/>
        <v>3326.9760000000001</v>
      </c>
      <c r="M172" s="199">
        <f t="shared" si="41"/>
        <v>9.9821600911874295</v>
      </c>
      <c r="N172" s="29" t="s">
        <v>29</v>
      </c>
      <c r="O172" s="61">
        <f>EXP(P169)</f>
        <v>20737.700680675502</v>
      </c>
      <c r="P172" s="27"/>
      <c r="Q172" s="179">
        <f t="shared" si="42"/>
        <v>19857</v>
      </c>
      <c r="R172" s="179">
        <f t="shared" si="24"/>
        <v>3168.4</v>
      </c>
      <c r="T172" s="199">
        <f t="shared" si="43"/>
        <v>9.9348408601941234</v>
      </c>
      <c r="U172" s="29" t="s">
        <v>29</v>
      </c>
      <c r="V172" s="61">
        <f>EXP(W169)</f>
        <v>19737.203564792311</v>
      </c>
      <c r="W172" s="27"/>
      <c r="X172" s="179">
        <f t="shared" si="44"/>
        <v>19855</v>
      </c>
      <c r="Y172" s="179">
        <f t="shared" si="25"/>
        <v>3175.5239999999999</v>
      </c>
      <c r="AA172" s="199">
        <f t="shared" si="45"/>
        <v>9.8661490668807605</v>
      </c>
      <c r="AB172" s="29" t="s">
        <v>29</v>
      </c>
      <c r="AC172" s="61">
        <f>EXP(AD169)</f>
        <v>18366.429763686334</v>
      </c>
      <c r="AD172" s="27"/>
      <c r="AE172" s="179">
        <f t="shared" si="46"/>
        <v>19852</v>
      </c>
      <c r="AF172" s="179">
        <f t="shared" si="26"/>
        <v>3186.2249999999999</v>
      </c>
      <c r="AH172" s="199">
        <f t="shared" si="47"/>
        <v>9.7923883800174085</v>
      </c>
      <c r="AI172" s="29" t="s">
        <v>29</v>
      </c>
      <c r="AJ172" s="61">
        <f>EXP(AK169)</f>
        <v>16995.523654450451</v>
      </c>
      <c r="AK172" s="27"/>
      <c r="AL172" s="179">
        <f t="shared" si="48"/>
        <v>19848</v>
      </c>
      <c r="AM172" s="179">
        <f t="shared" si="27"/>
        <v>3200.5210000000002</v>
      </c>
      <c r="AO172" s="199">
        <f t="shared" si="49"/>
        <v>9.7127506861408257</v>
      </c>
      <c r="AP172" s="29" t="s">
        <v>29</v>
      </c>
      <c r="AQ172" s="61">
        <f>EXP(AR169)</f>
        <v>15624.448028271607</v>
      </c>
      <c r="AR172" s="27"/>
      <c r="AS172" s="179">
        <f t="shared" si="50"/>
        <v>19844</v>
      </c>
      <c r="AT172" s="179">
        <f t="shared" si="28"/>
        <v>3214.8490000000002</v>
      </c>
      <c r="AV172" s="199">
        <f t="shared" si="51"/>
        <v>9.6262177504316568</v>
      </c>
      <c r="AW172" s="29" t="s">
        <v>29</v>
      </c>
      <c r="AX172" s="61">
        <f>EXP(AY169)</f>
        <v>14253.150238077753</v>
      </c>
      <c r="AY172" s="27"/>
      <c r="AZ172" s="179">
        <f t="shared" si="52"/>
        <v>19838</v>
      </c>
      <c r="BA172" s="179">
        <f t="shared" si="29"/>
        <v>3236.4009999999998</v>
      </c>
      <c r="BC172" s="199">
        <f t="shared" si="53"/>
        <v>9.5314813981716284</v>
      </c>
      <c r="BD172" s="29" t="s">
        <v>29</v>
      </c>
      <c r="BE172" s="61">
        <f>EXP(BF169)</f>
        <v>12881.553242412259</v>
      </c>
      <c r="BF172" s="27"/>
      <c r="BG172" s="179">
        <f t="shared" si="54"/>
        <v>19832</v>
      </c>
      <c r="BH172" s="179">
        <f t="shared" si="30"/>
        <v>3258.0250000000001</v>
      </c>
      <c r="BJ172" s="199">
        <f t="shared" si="55"/>
        <v>9.4268217804168426</v>
      </c>
      <c r="BK172" s="29" t="s">
        <v>29</v>
      </c>
      <c r="BL172" s="61">
        <f>EXP(BM169)</f>
        <v>11509.539584282767</v>
      </c>
      <c r="BM172" s="27"/>
      <c r="BN172" s="179">
        <f t="shared" si="56"/>
        <v>19824</v>
      </c>
      <c r="BO172" s="179">
        <f t="shared" si="31"/>
        <v>3286.9690000000001</v>
      </c>
      <c r="BQ172" s="199">
        <f t="shared" si="57"/>
        <v>9.309914176872276</v>
      </c>
      <c r="BR172" s="29" t="s">
        <v>29</v>
      </c>
      <c r="BS172" s="61">
        <f>EXP(BT169)</f>
        <v>10136.920823452323</v>
      </c>
      <c r="BT172" s="27"/>
      <c r="BU172" s="179">
        <f t="shared" si="58"/>
        <v>19813</v>
      </c>
      <c r="BV172" s="179">
        <f t="shared" si="32"/>
        <v>3326.9760000000001</v>
      </c>
      <c r="BX172" s="199">
        <f t="shared" si="59"/>
        <v>9.1775072148809418</v>
      </c>
      <c r="BY172" s="29" t="s">
        <v>29</v>
      </c>
      <c r="BZ172" s="61">
        <f>EXP(CA169)</f>
        <v>8763.3743473143713</v>
      </c>
      <c r="CA172" s="27"/>
      <c r="CB172" s="179">
        <f t="shared" si="60"/>
        <v>19797</v>
      </c>
      <c r="CC172" s="179">
        <f t="shared" si="33"/>
        <v>3385.6</v>
      </c>
      <c r="CE172" s="199">
        <f t="shared" si="61"/>
        <v>9.0248538118390709</v>
      </c>
      <c r="CF172" s="29" t="s">
        <v>29</v>
      </c>
      <c r="CG172" s="61">
        <f>EXP(CH169)</f>
        <v>7388.2989410496566</v>
      </c>
      <c r="CH172" s="27"/>
      <c r="CI172" s="179">
        <f t="shared" si="62"/>
        <v>19775</v>
      </c>
      <c r="CJ172" s="179">
        <f t="shared" si="34"/>
        <v>3467.0439999999999</v>
      </c>
      <c r="CL172" s="199">
        <f t="shared" si="63"/>
        <v>8.8446246833853017</v>
      </c>
      <c r="CM172" s="29" t="s">
        <v>29</v>
      </c>
      <c r="CN172" s="61">
        <f>EXP(CO169)</f>
        <v>6010.443108269189</v>
      </c>
      <c r="CO172" s="27"/>
      <c r="CP172" s="179">
        <f t="shared" si="64"/>
        <v>19740</v>
      </c>
      <c r="CQ172" s="179">
        <f t="shared" si="35"/>
        <v>3598.6089999999999</v>
      </c>
      <c r="CS172" s="199">
        <f t="shared" si="65"/>
        <v>8.624611588183507</v>
      </c>
      <c r="CT172" s="29" t="s">
        <v>29</v>
      </c>
      <c r="CU172" s="61">
        <f>EXP(CV169)</f>
        <v>4626.9349008202989</v>
      </c>
      <c r="CV172" s="27"/>
      <c r="CW172" s="179">
        <f t="shared" si="66"/>
        <v>19670</v>
      </c>
      <c r="CX172" s="179">
        <f t="shared" si="36"/>
        <v>3869.0889999999999</v>
      </c>
      <c r="CZ172" s="199">
        <f t="shared" si="67"/>
        <v>8.3421252633335907</v>
      </c>
      <c r="DA172" s="29" t="s">
        <v>29</v>
      </c>
      <c r="DB172" s="61">
        <f>EXP(DC169)</f>
        <v>3286.3056413886707</v>
      </c>
      <c r="DC172" s="27"/>
      <c r="DD172" s="179">
        <f t="shared" si="68"/>
        <v>19365</v>
      </c>
      <c r="DE172" s="179">
        <f t="shared" si="37"/>
        <v>5161.9840000000004</v>
      </c>
    </row>
    <row r="173" spans="1:109" ht="15" customHeight="1">
      <c r="A173" s="21">
        <f t="shared" si="22"/>
        <v>2002</v>
      </c>
      <c r="B173" s="176">
        <f t="shared" si="22"/>
        <v>20816</v>
      </c>
      <c r="C173" s="193">
        <f t="shared" si="38"/>
        <v>9.2326887756399447</v>
      </c>
      <c r="D173" s="22">
        <v>7</v>
      </c>
      <c r="E173" s="5" t="s">
        <v>30</v>
      </c>
      <c r="F173" s="46">
        <f>EXP(G170)-1</f>
        <v>-1.5631965947346727E-2</v>
      </c>
      <c r="G173" s="27"/>
      <c r="H173" s="47"/>
      <c r="I173" s="179">
        <f t="shared" si="39"/>
        <v>19668</v>
      </c>
      <c r="J173" s="180">
        <f t="shared" si="40"/>
        <v>5.5149884704073786</v>
      </c>
      <c r="K173" s="179">
        <f t="shared" si="23"/>
        <v>1317.904</v>
      </c>
      <c r="M173" s="199">
        <f t="shared" si="41"/>
        <v>9.9434772007522874</v>
      </c>
      <c r="N173" s="29" t="s">
        <v>30</v>
      </c>
      <c r="O173" s="62">
        <f>EXP(P170)-1</f>
        <v>-7.2064459208596165E-3</v>
      </c>
      <c r="P173" s="27"/>
      <c r="Q173" s="179">
        <f t="shared" si="42"/>
        <v>19714</v>
      </c>
      <c r="R173" s="179">
        <f t="shared" si="24"/>
        <v>1214.404</v>
      </c>
      <c r="T173" s="199">
        <f t="shared" si="43"/>
        <v>9.8942449711691953</v>
      </c>
      <c r="U173" s="29" t="s">
        <v>30</v>
      </c>
      <c r="V173" s="62">
        <f>EXP(W170)-1</f>
        <v>-7.5920753695313259E-3</v>
      </c>
      <c r="W173" s="27"/>
      <c r="X173" s="179">
        <f t="shared" si="44"/>
        <v>19712</v>
      </c>
      <c r="Y173" s="179">
        <f t="shared" si="25"/>
        <v>1218.816</v>
      </c>
      <c r="AA173" s="199">
        <f t="shared" si="45"/>
        <v>9.8226028237956644</v>
      </c>
      <c r="AB173" s="29" t="s">
        <v>30</v>
      </c>
      <c r="AC173" s="62">
        <f>EXP(AD170)-1</f>
        <v>-8.192855235934271E-3</v>
      </c>
      <c r="AD173" s="27"/>
      <c r="AE173" s="179">
        <f t="shared" si="46"/>
        <v>19709</v>
      </c>
      <c r="AF173" s="179">
        <f t="shared" si="26"/>
        <v>1225.4490000000001</v>
      </c>
      <c r="AH173" s="199">
        <f t="shared" si="47"/>
        <v>9.745429247877853</v>
      </c>
      <c r="AI173" s="29" t="s">
        <v>30</v>
      </c>
      <c r="AJ173" s="62">
        <f>EXP(AK170)-1</f>
        <v>-8.8971674916159538E-3</v>
      </c>
      <c r="AK173" s="27"/>
      <c r="AL173" s="179">
        <f t="shared" si="48"/>
        <v>19705</v>
      </c>
      <c r="AM173" s="179">
        <f t="shared" si="27"/>
        <v>1234.3209999999999</v>
      </c>
      <c r="AO173" s="199">
        <f t="shared" si="49"/>
        <v>9.6617980839348192</v>
      </c>
      <c r="AP173" s="29" t="s">
        <v>30</v>
      </c>
      <c r="AQ173" s="62">
        <f>EXP(AR170)-1</f>
        <v>-9.7343958932233354E-3</v>
      </c>
      <c r="AR173" s="27"/>
      <c r="AS173" s="179">
        <f t="shared" si="50"/>
        <v>19700</v>
      </c>
      <c r="AT173" s="179">
        <f t="shared" si="28"/>
        <v>1245.4559999999999</v>
      </c>
      <c r="AV173" s="199">
        <f t="shared" si="51"/>
        <v>9.570529135214711</v>
      </c>
      <c r="AW173" s="29" t="s">
        <v>30</v>
      </c>
      <c r="AX173" s="62">
        <f>EXP(AY170)-1</f>
        <v>-1.0746256989680569E-2</v>
      </c>
      <c r="AY173" s="27"/>
      <c r="AZ173" s="179">
        <f t="shared" si="52"/>
        <v>19695</v>
      </c>
      <c r="BA173" s="179">
        <f t="shared" si="29"/>
        <v>1256.6410000000001</v>
      </c>
      <c r="BC173" s="199">
        <f t="shared" si="53"/>
        <v>9.470085825734941</v>
      </c>
      <c r="BD173" s="29" t="s">
        <v>30</v>
      </c>
      <c r="BE173" s="62">
        <f>EXP(BF170)-1</f>
        <v>-1.1994068304407524E-2</v>
      </c>
      <c r="BF173" s="27"/>
      <c r="BG173" s="179">
        <f t="shared" si="54"/>
        <v>19688</v>
      </c>
      <c r="BH173" s="179">
        <f t="shared" si="30"/>
        <v>1272.384</v>
      </c>
      <c r="BJ173" s="199">
        <f t="shared" si="55"/>
        <v>9.3584154900415459</v>
      </c>
      <c r="BK173" s="29" t="s">
        <v>30</v>
      </c>
      <c r="BL173" s="62">
        <f>EXP(BM170)-1</f>
        <v>-1.3571885875780287E-2</v>
      </c>
      <c r="BM173" s="27"/>
      <c r="BN173" s="179">
        <f t="shared" si="56"/>
        <v>19680</v>
      </c>
      <c r="BO173" s="179">
        <f t="shared" si="31"/>
        <v>1290.4960000000001</v>
      </c>
      <c r="BQ173" s="199">
        <f t="shared" si="57"/>
        <v>9.2326887756399447</v>
      </c>
      <c r="BR173" s="29" t="s">
        <v>30</v>
      </c>
      <c r="BS173" s="62">
        <f>EXP(BT170)-1</f>
        <v>-1.5631965947346727E-2</v>
      </c>
      <c r="BT173" s="27"/>
      <c r="BU173" s="179">
        <f t="shared" si="58"/>
        <v>19668</v>
      </c>
      <c r="BV173" s="179">
        <f t="shared" si="32"/>
        <v>1317.904</v>
      </c>
      <c r="BX173" s="199">
        <f t="shared" si="59"/>
        <v>9.0888504743884724</v>
      </c>
      <c r="BY173" s="29" t="s">
        <v>30</v>
      </c>
      <c r="BZ173" s="62">
        <f>EXP(CA170)-1</f>
        <v>-1.8438775930741613E-2</v>
      </c>
      <c r="CA173" s="27"/>
      <c r="CB173" s="179">
        <f t="shared" si="60"/>
        <v>19653</v>
      </c>
      <c r="CC173" s="179">
        <f t="shared" si="33"/>
        <v>1352.569</v>
      </c>
      <c r="CE173" s="199">
        <f t="shared" si="61"/>
        <v>8.920789888464375</v>
      </c>
      <c r="CF173" s="29" t="s">
        <v>30</v>
      </c>
      <c r="CG173" s="62">
        <f>EXP(CH170)-1</f>
        <v>-2.249857250903553E-2</v>
      </c>
      <c r="CH173" s="27"/>
      <c r="CI173" s="179">
        <f t="shared" si="62"/>
        <v>19630</v>
      </c>
      <c r="CJ173" s="179">
        <f t="shared" si="34"/>
        <v>1406.596</v>
      </c>
      <c r="CL173" s="199">
        <f t="shared" si="63"/>
        <v>8.718663567048953</v>
      </c>
      <c r="CM173" s="29" t="s">
        <v>30</v>
      </c>
      <c r="CN173" s="62">
        <f>EXP(CO170)-1</f>
        <v>-2.8932450818283106E-2</v>
      </c>
      <c r="CO173" s="27"/>
      <c r="CP173" s="179">
        <f t="shared" si="64"/>
        <v>19594</v>
      </c>
      <c r="CQ173" s="179">
        <f t="shared" si="35"/>
        <v>1493.2840000000001</v>
      </c>
      <c r="CS173" s="199">
        <f t="shared" si="65"/>
        <v>8.4650574369957088</v>
      </c>
      <c r="CT173" s="29" t="s">
        <v>30</v>
      </c>
      <c r="CU173" s="62">
        <f>EXP(CV170)-1</f>
        <v>-4.0955310995521299E-2</v>
      </c>
      <c r="CV173" s="27"/>
      <c r="CW173" s="179">
        <f t="shared" si="66"/>
        <v>19523</v>
      </c>
      <c r="CX173" s="179">
        <f t="shared" si="36"/>
        <v>1671.8489999999999</v>
      </c>
      <c r="CZ173" s="199">
        <f t="shared" si="67"/>
        <v>8.1244468557158473</v>
      </c>
      <c r="DA173" s="29" t="s">
        <v>30</v>
      </c>
      <c r="DB173" s="62">
        <f>EXP(DC170)-1</f>
        <v>-8.5297693545588915E-2</v>
      </c>
      <c r="DC173" s="27"/>
      <c r="DD173" s="179">
        <f t="shared" si="68"/>
        <v>19201</v>
      </c>
      <c r="DE173" s="179">
        <f t="shared" si="37"/>
        <v>2608.2249999999999</v>
      </c>
    </row>
    <row r="174" spans="1:109" ht="15" customHeight="1">
      <c r="A174" s="21">
        <f t="shared" si="22"/>
        <v>2003</v>
      </c>
      <c r="B174" s="176">
        <f t="shared" si="22"/>
        <v>19443</v>
      </c>
      <c r="C174" s="193">
        <f t="shared" si="38"/>
        <v>9.0885116636110492</v>
      </c>
      <c r="D174" s="22">
        <v>8</v>
      </c>
      <c r="G174" s="48"/>
      <c r="H174" s="47"/>
      <c r="I174" s="179">
        <f t="shared" si="39"/>
        <v>19526</v>
      </c>
      <c r="J174" s="180">
        <f t="shared" si="40"/>
        <v>0.42688885460062753</v>
      </c>
      <c r="K174" s="179">
        <f t="shared" si="23"/>
        <v>6.8890000000000002</v>
      </c>
      <c r="M174" s="199">
        <f t="shared" si="41"/>
        <v>9.8752423870958257</v>
      </c>
      <c r="N174" s="27"/>
      <c r="O174" s="27"/>
      <c r="P174" s="48"/>
      <c r="Q174" s="179">
        <f t="shared" si="42"/>
        <v>19572</v>
      </c>
      <c r="R174" s="179">
        <f t="shared" si="24"/>
        <v>16.640999999999998</v>
      </c>
      <c r="T174" s="199">
        <f t="shared" si="43"/>
        <v>9.8224401736828053</v>
      </c>
      <c r="U174" s="27"/>
      <c r="V174" s="27"/>
      <c r="W174" s="48"/>
      <c r="X174" s="179">
        <f t="shared" si="44"/>
        <v>19570</v>
      </c>
      <c r="Y174" s="179">
        <f t="shared" si="25"/>
        <v>16.129000000000001</v>
      </c>
      <c r="AA174" s="199">
        <f t="shared" si="45"/>
        <v>9.7452535472712327</v>
      </c>
      <c r="AB174" s="27"/>
      <c r="AC174" s="27"/>
      <c r="AD174" s="48"/>
      <c r="AE174" s="179">
        <f t="shared" si="46"/>
        <v>19567</v>
      </c>
      <c r="AF174" s="179">
        <f t="shared" si="26"/>
        <v>15.375999999999999</v>
      </c>
      <c r="AH174" s="199">
        <f t="shared" si="47"/>
        <v>9.6616070558849536</v>
      </c>
      <c r="AI174" s="27"/>
      <c r="AJ174" s="27"/>
      <c r="AK174" s="48"/>
      <c r="AL174" s="179">
        <f t="shared" si="48"/>
        <v>19563</v>
      </c>
      <c r="AM174" s="179">
        <f t="shared" si="27"/>
        <v>14.4</v>
      </c>
      <c r="AO174" s="199">
        <f t="shared" si="49"/>
        <v>9.5703198499232158</v>
      </c>
      <c r="AP174" s="27"/>
      <c r="AQ174" s="27"/>
      <c r="AR174" s="48"/>
      <c r="AS174" s="179">
        <f t="shared" si="50"/>
        <v>19558</v>
      </c>
      <c r="AT174" s="179">
        <f t="shared" si="28"/>
        <v>13.225</v>
      </c>
      <c r="AV174" s="199">
        <f t="shared" si="51"/>
        <v>9.469854424600042</v>
      </c>
      <c r="AW174" s="27"/>
      <c r="AX174" s="27"/>
      <c r="AY174" s="48"/>
      <c r="AZ174" s="179">
        <f t="shared" si="52"/>
        <v>19553</v>
      </c>
      <c r="BA174" s="179">
        <f t="shared" si="29"/>
        <v>12.1</v>
      </c>
      <c r="BC174" s="199">
        <f t="shared" si="53"/>
        <v>9.3581567466704012</v>
      </c>
      <c r="BD174" s="27"/>
      <c r="BE174" s="27"/>
      <c r="BF174" s="48"/>
      <c r="BG174" s="179">
        <f t="shared" si="54"/>
        <v>19546</v>
      </c>
      <c r="BH174" s="179">
        <f t="shared" si="30"/>
        <v>10.609</v>
      </c>
      <c r="BJ174" s="199">
        <f t="shared" si="55"/>
        <v>9.2323953627570141</v>
      </c>
      <c r="BK174" s="27"/>
      <c r="BL174" s="27"/>
      <c r="BM174" s="48"/>
      <c r="BN174" s="179">
        <f t="shared" si="56"/>
        <v>19538</v>
      </c>
      <c r="BO174" s="179">
        <f t="shared" si="31"/>
        <v>9.0250000000000004</v>
      </c>
      <c r="BQ174" s="199">
        <f t="shared" si="57"/>
        <v>9.0885116636110492</v>
      </c>
      <c r="BR174" s="27"/>
      <c r="BS174" s="27"/>
      <c r="BT174" s="48"/>
      <c r="BU174" s="179">
        <f t="shared" si="58"/>
        <v>19526</v>
      </c>
      <c r="BV174" s="179">
        <f t="shared" si="32"/>
        <v>6.8890000000000002</v>
      </c>
      <c r="BX174" s="199">
        <f t="shared" si="59"/>
        <v>8.9203890600803586</v>
      </c>
      <c r="BY174" s="27"/>
      <c r="BZ174" s="27"/>
      <c r="CA174" s="48"/>
      <c r="CB174" s="179">
        <f t="shared" si="60"/>
        <v>19511</v>
      </c>
      <c r="CC174" s="179">
        <f t="shared" si="33"/>
        <v>4.6239999999999997</v>
      </c>
      <c r="CE174" s="199">
        <f t="shared" si="61"/>
        <v>8.7181729300287252</v>
      </c>
      <c r="CF174" s="27"/>
      <c r="CG174" s="27"/>
      <c r="CH174" s="48"/>
      <c r="CI174" s="179">
        <f t="shared" si="62"/>
        <v>19489</v>
      </c>
      <c r="CJ174" s="179">
        <f t="shared" si="34"/>
        <v>2.1160000000000001</v>
      </c>
      <c r="CL174" s="199">
        <f t="shared" si="63"/>
        <v>8.4644251258775824</v>
      </c>
      <c r="CM174" s="27"/>
      <c r="CN174" s="27"/>
      <c r="CO174" s="48"/>
      <c r="CP174" s="179">
        <f t="shared" si="64"/>
        <v>19452</v>
      </c>
      <c r="CQ174" s="179">
        <f t="shared" si="35"/>
        <v>8.1000000000000003E-2</v>
      </c>
      <c r="CS174" s="199">
        <f t="shared" si="65"/>
        <v>8.12355783506165</v>
      </c>
      <c r="CT174" s="27"/>
      <c r="CU174" s="27"/>
      <c r="CV174" s="48"/>
      <c r="CW174" s="179">
        <f t="shared" si="66"/>
        <v>19381</v>
      </c>
      <c r="CX174" s="179">
        <f t="shared" si="36"/>
        <v>3.8439999999999999</v>
      </c>
      <c r="CZ174" s="199">
        <f t="shared" si="67"/>
        <v>7.6024013356658182</v>
      </c>
      <c r="DA174" s="27"/>
      <c r="DB174" s="27"/>
      <c r="DC174" s="48"/>
      <c r="DD174" s="179">
        <f t="shared" si="68"/>
        <v>19050</v>
      </c>
      <c r="DE174" s="179">
        <f t="shared" si="37"/>
        <v>154.44900000000001</v>
      </c>
    </row>
    <row r="175" spans="1:109" ht="15" customHeight="1">
      <c r="A175" s="21">
        <f t="shared" si="22"/>
        <v>2004</v>
      </c>
      <c r="B175" s="176">
        <f t="shared" si="22"/>
        <v>19350</v>
      </c>
      <c r="C175" s="193">
        <f t="shared" si="38"/>
        <v>9.0779511839304377</v>
      </c>
      <c r="D175" s="22">
        <v>9</v>
      </c>
      <c r="E175" s="347" t="s">
        <v>7</v>
      </c>
      <c r="F175" s="348"/>
      <c r="G175" s="357">
        <f>I164</f>
        <v>0.38548104129769428</v>
      </c>
      <c r="H175" s="358"/>
      <c r="I175" s="179">
        <f t="shared" si="39"/>
        <v>19387</v>
      </c>
      <c r="J175" s="180">
        <f t="shared" si="40"/>
        <v>0.19121447028423774</v>
      </c>
      <c r="K175" s="179">
        <f t="shared" si="23"/>
        <v>1.369</v>
      </c>
      <c r="M175" s="199">
        <f t="shared" si="41"/>
        <v>9.8704476984579284</v>
      </c>
      <c r="N175" s="23" t="s">
        <v>36</v>
      </c>
      <c r="O175" s="44">
        <f>Q164</f>
        <v>0.38493285725797138</v>
      </c>
      <c r="P175" s="48"/>
      <c r="Q175" s="179">
        <f t="shared" si="42"/>
        <v>19431</v>
      </c>
      <c r="R175" s="179">
        <f t="shared" si="24"/>
        <v>6.5609999999999999</v>
      </c>
      <c r="T175" s="199">
        <f t="shared" si="43"/>
        <v>9.8173848534827162</v>
      </c>
      <c r="U175" s="23" t="s">
        <v>36</v>
      </c>
      <c r="V175" s="44">
        <f>X164</f>
        <v>0.38508218694970309</v>
      </c>
      <c r="W175" s="48"/>
      <c r="X175" s="179">
        <f t="shared" si="44"/>
        <v>19429</v>
      </c>
      <c r="Y175" s="179">
        <f t="shared" si="25"/>
        <v>6.2409999999999997</v>
      </c>
      <c r="AA175" s="199">
        <f t="shared" si="45"/>
        <v>9.739791459865339</v>
      </c>
      <c r="AB175" s="23" t="s">
        <v>36</v>
      </c>
      <c r="AC175" s="44">
        <f>AE164</f>
        <v>0.38510597437832139</v>
      </c>
      <c r="AD175" s="48"/>
      <c r="AE175" s="179">
        <f t="shared" si="46"/>
        <v>19426</v>
      </c>
      <c r="AF175" s="179">
        <f t="shared" si="26"/>
        <v>5.7759999999999998</v>
      </c>
      <c r="AH175" s="199">
        <f t="shared" si="47"/>
        <v>9.6556670135094773</v>
      </c>
      <c r="AI175" s="23" t="s">
        <v>36</v>
      </c>
      <c r="AJ175" s="44">
        <f>AL164</f>
        <v>0.38523908009495222</v>
      </c>
      <c r="AK175" s="48"/>
      <c r="AL175" s="179">
        <f t="shared" si="48"/>
        <v>19422</v>
      </c>
      <c r="AM175" s="179">
        <f t="shared" si="27"/>
        <v>5.1840000000000002</v>
      </c>
      <c r="AO175" s="199">
        <f t="shared" si="49"/>
        <v>9.5638101849659662</v>
      </c>
      <c r="AP175" s="23" t="s">
        <v>36</v>
      </c>
      <c r="AQ175" s="44">
        <f>AS164</f>
        <v>0.38525674191714676</v>
      </c>
      <c r="AR175" s="48"/>
      <c r="AS175" s="179">
        <f t="shared" si="50"/>
        <v>19418</v>
      </c>
      <c r="AT175" s="179">
        <f t="shared" si="28"/>
        <v>4.6239999999999997</v>
      </c>
      <c r="AV175" s="199">
        <f t="shared" si="51"/>
        <v>9.462654300590172</v>
      </c>
      <c r="AW175" s="23" t="s">
        <v>36</v>
      </c>
      <c r="AX175" s="44">
        <f>AZ164</f>
        <v>0.38528425940248556</v>
      </c>
      <c r="AY175" s="48"/>
      <c r="AZ175" s="179">
        <f t="shared" si="52"/>
        <v>19412</v>
      </c>
      <c r="BA175" s="179">
        <f t="shared" si="29"/>
        <v>3.8439999999999999</v>
      </c>
      <c r="BC175" s="199">
        <f t="shared" si="53"/>
        <v>9.3501023143513411</v>
      </c>
      <c r="BD175" s="23" t="s">
        <v>36</v>
      </c>
      <c r="BE175" s="44">
        <f>BG164</f>
        <v>0.38544517794491912</v>
      </c>
      <c r="BF175" s="48"/>
      <c r="BG175" s="179">
        <f t="shared" si="54"/>
        <v>19406</v>
      </c>
      <c r="BH175" s="179">
        <f t="shared" si="30"/>
        <v>3.1360000000000001</v>
      </c>
      <c r="BJ175" s="199">
        <f t="shared" si="55"/>
        <v>9.2232565972427292</v>
      </c>
      <c r="BK175" s="23" t="s">
        <v>36</v>
      </c>
      <c r="BL175" s="44">
        <f>BN164</f>
        <v>0.38543093377436688</v>
      </c>
      <c r="BM175" s="48"/>
      <c r="BN175" s="179">
        <f t="shared" si="56"/>
        <v>19398</v>
      </c>
      <c r="BO175" s="179">
        <f t="shared" si="31"/>
        <v>2.3039999999999998</v>
      </c>
      <c r="BQ175" s="199">
        <f t="shared" si="57"/>
        <v>9.0779511839304377</v>
      </c>
      <c r="BR175" s="23" t="s">
        <v>36</v>
      </c>
      <c r="BS175" s="44">
        <f>BU164</f>
        <v>0.38548104129769428</v>
      </c>
      <c r="BT175" s="48"/>
      <c r="BU175" s="179">
        <f t="shared" si="58"/>
        <v>19387</v>
      </c>
      <c r="BV175" s="179">
        <f t="shared" si="32"/>
        <v>1.369</v>
      </c>
      <c r="BX175" s="199">
        <f t="shared" si="59"/>
        <v>8.9078830139422482</v>
      </c>
      <c r="BY175" s="23" t="s">
        <v>36</v>
      </c>
      <c r="BZ175" s="44">
        <f>CB164</f>
        <v>0.38534460271117704</v>
      </c>
      <c r="CA175" s="48"/>
      <c r="CB175" s="179">
        <f t="shared" si="60"/>
        <v>19372</v>
      </c>
      <c r="CC175" s="179">
        <f t="shared" si="33"/>
        <v>0.48399999999999999</v>
      </c>
      <c r="CE175" s="199">
        <f t="shared" si="61"/>
        <v>8.7028425383028676</v>
      </c>
      <c r="CF175" s="23" t="s">
        <v>36</v>
      </c>
      <c r="CG175" s="44">
        <f>CI164</f>
        <v>0.38495614556064167</v>
      </c>
      <c r="CH175" s="48"/>
      <c r="CI175" s="179">
        <f t="shared" si="62"/>
        <v>19350</v>
      </c>
      <c r="CJ175" s="179">
        <f t="shared" si="34"/>
        <v>0</v>
      </c>
      <c r="CL175" s="199">
        <f t="shared" si="63"/>
        <v>8.4446224985814027</v>
      </c>
      <c r="CM175" s="23" t="s">
        <v>36</v>
      </c>
      <c r="CN175" s="44">
        <f>CP164</f>
        <v>0.38430890556752351</v>
      </c>
      <c r="CO175" s="48"/>
      <c r="CP175" s="179">
        <f t="shared" si="64"/>
        <v>19315</v>
      </c>
      <c r="CQ175" s="179">
        <f t="shared" si="35"/>
        <v>1.2250000000000001</v>
      </c>
      <c r="CS175" s="199">
        <f t="shared" si="65"/>
        <v>8.09559870137819</v>
      </c>
      <c r="CT175" s="23" t="s">
        <v>36</v>
      </c>
      <c r="CU175" s="44">
        <f>CW164</f>
        <v>0.38189129424769347</v>
      </c>
      <c r="CV175" s="48"/>
      <c r="CW175" s="179">
        <f t="shared" si="66"/>
        <v>19246</v>
      </c>
      <c r="CX175" s="179">
        <f t="shared" si="36"/>
        <v>10.816000000000001</v>
      </c>
      <c r="CZ175" s="199">
        <f t="shared" si="67"/>
        <v>7.5548585210406758</v>
      </c>
      <c r="DA175" s="23" t="s">
        <v>36</v>
      </c>
      <c r="DB175" s="44">
        <f>DD164</f>
        <v>0.35991278625007556</v>
      </c>
      <c r="DC175" s="48"/>
      <c r="DD175" s="179">
        <f t="shared" si="68"/>
        <v>18913</v>
      </c>
      <c r="DE175" s="179">
        <f t="shared" si="37"/>
        <v>190.96899999999999</v>
      </c>
    </row>
    <row r="176" spans="1:109" ht="15" customHeight="1">
      <c r="A176" s="21">
        <f t="shared" si="22"/>
        <v>2005</v>
      </c>
      <c r="B176" s="176">
        <f t="shared" si="22"/>
        <v>18593</v>
      </c>
      <c r="C176" s="193">
        <f t="shared" si="38"/>
        <v>8.9875717503670458</v>
      </c>
      <c r="D176" s="22">
        <v>10</v>
      </c>
      <c r="E176" s="347" t="s">
        <v>8</v>
      </c>
      <c r="F176" s="348"/>
      <c r="G176" s="355">
        <f>SUM(K165:K184)</f>
        <v>15709.552999999998</v>
      </c>
      <c r="H176" s="356"/>
      <c r="I176" s="179">
        <f t="shared" si="39"/>
        <v>19249</v>
      </c>
      <c r="J176" s="180">
        <f t="shared" si="40"/>
        <v>3.5282095412251921</v>
      </c>
      <c r="K176" s="179">
        <f t="shared" si="23"/>
        <v>430.33600000000001</v>
      </c>
      <c r="M176" s="199">
        <f t="shared" si="41"/>
        <v>9.8305404447800626</v>
      </c>
      <c r="N176" s="23" t="s">
        <v>37</v>
      </c>
      <c r="O176" s="201">
        <f>SUM(R165:R184)</f>
        <v>15680.121000000001</v>
      </c>
      <c r="P176" s="47"/>
      <c r="Q176" s="179">
        <f t="shared" si="42"/>
        <v>19291</v>
      </c>
      <c r="R176" s="179">
        <f t="shared" si="24"/>
        <v>487.20400000000001</v>
      </c>
      <c r="T176" s="199">
        <f t="shared" si="43"/>
        <v>9.7752563746390457</v>
      </c>
      <c r="U176" s="23" t="s">
        <v>37</v>
      </c>
      <c r="V176" s="201">
        <f>SUM(Y165:Y184)</f>
        <v>15677.637999999999</v>
      </c>
      <c r="W176" s="47"/>
      <c r="X176" s="179">
        <f t="shared" si="44"/>
        <v>19289</v>
      </c>
      <c r="Y176" s="179">
        <f t="shared" si="25"/>
        <v>484.416</v>
      </c>
      <c r="AA176" s="199">
        <f t="shared" si="45"/>
        <v>9.6941852674103988</v>
      </c>
      <c r="AB176" s="23" t="s">
        <v>37</v>
      </c>
      <c r="AC176" s="201">
        <f>SUM(AF165:AF184)</f>
        <v>15679.062</v>
      </c>
      <c r="AD176" s="47"/>
      <c r="AE176" s="179">
        <f t="shared" si="46"/>
        <v>19286</v>
      </c>
      <c r="AF176" s="179">
        <f t="shared" si="26"/>
        <v>480.24900000000002</v>
      </c>
      <c r="AH176" s="199">
        <f t="shared" si="47"/>
        <v>9.6059571440295333</v>
      </c>
      <c r="AI176" s="23" t="s">
        <v>37</v>
      </c>
      <c r="AJ176" s="201">
        <f>SUM(AM165:AM184)</f>
        <v>15678.494000000001</v>
      </c>
      <c r="AK176" s="47"/>
      <c r="AL176" s="179">
        <f t="shared" si="48"/>
        <v>19283</v>
      </c>
      <c r="AM176" s="179">
        <f t="shared" si="27"/>
        <v>476.1</v>
      </c>
      <c r="AO176" s="199">
        <f t="shared" si="49"/>
        <v>9.5091849116340743</v>
      </c>
      <c r="AP176" s="23" t="s">
        <v>37</v>
      </c>
      <c r="AQ176" s="201">
        <f>SUM(AT165:AT184)</f>
        <v>15681.368000000002</v>
      </c>
      <c r="AR176" s="47"/>
      <c r="AS176" s="179">
        <f t="shared" si="50"/>
        <v>19278</v>
      </c>
      <c r="AT176" s="179">
        <f t="shared" si="28"/>
        <v>469.22500000000002</v>
      </c>
      <c r="AV176" s="199">
        <f t="shared" si="51"/>
        <v>9.4020345350168029</v>
      </c>
      <c r="AW176" s="23" t="s">
        <v>37</v>
      </c>
      <c r="AX176" s="201">
        <f>SUM(BA165:BA184)</f>
        <v>15685.451999999999</v>
      </c>
      <c r="AY176" s="47"/>
      <c r="AZ176" s="179">
        <f t="shared" si="52"/>
        <v>19273</v>
      </c>
      <c r="BA176" s="179">
        <f t="shared" si="29"/>
        <v>462.4</v>
      </c>
      <c r="BC176" s="199">
        <f t="shared" si="53"/>
        <v>9.2820096586665422</v>
      </c>
      <c r="BD176" s="23" t="s">
        <v>37</v>
      </c>
      <c r="BE176" s="201">
        <f>SUM(BH165:BH184)</f>
        <v>15687.720000000001</v>
      </c>
      <c r="BF176" s="47"/>
      <c r="BG176" s="179">
        <f t="shared" si="54"/>
        <v>19267</v>
      </c>
      <c r="BH176" s="179">
        <f t="shared" si="30"/>
        <v>454.27600000000001</v>
      </c>
      <c r="BJ176" s="199">
        <f t="shared" si="55"/>
        <v>9.1455884947464856</v>
      </c>
      <c r="BK176" s="23" t="s">
        <v>37</v>
      </c>
      <c r="BL176" s="201">
        <f>SUM(BO165:BO184)</f>
        <v>15697.102999999997</v>
      </c>
      <c r="BM176" s="47"/>
      <c r="BN176" s="179">
        <f t="shared" si="56"/>
        <v>19260</v>
      </c>
      <c r="BO176" s="179">
        <f t="shared" si="31"/>
        <v>444.88900000000001</v>
      </c>
      <c r="BQ176" s="199">
        <f t="shared" si="57"/>
        <v>8.9875717503670458</v>
      </c>
      <c r="BR176" s="23" t="s">
        <v>37</v>
      </c>
      <c r="BS176" s="201">
        <f>SUM(BV165:BV184)</f>
        <v>15709.552999999998</v>
      </c>
      <c r="BT176" s="47"/>
      <c r="BU176" s="179">
        <f t="shared" si="58"/>
        <v>19249</v>
      </c>
      <c r="BV176" s="179">
        <f t="shared" si="32"/>
        <v>430.33600000000001</v>
      </c>
      <c r="BX176" s="199">
        <f t="shared" si="59"/>
        <v>8.7998124695255555</v>
      </c>
      <c r="BY176" s="23" t="s">
        <v>37</v>
      </c>
      <c r="BZ176" s="201">
        <f>SUM(CC165:CC184)</f>
        <v>15734.426000000001</v>
      </c>
      <c r="CA176" s="47"/>
      <c r="CB176" s="179">
        <f t="shared" si="60"/>
        <v>19235</v>
      </c>
      <c r="CC176" s="179">
        <f t="shared" si="33"/>
        <v>412.16399999999999</v>
      </c>
      <c r="CE176" s="199">
        <f t="shared" si="61"/>
        <v>8.5684564853537797</v>
      </c>
      <c r="CF176" s="23" t="s">
        <v>37</v>
      </c>
      <c r="CG176" s="201">
        <f>SUM(CJ165:CJ184)</f>
        <v>15782.652</v>
      </c>
      <c r="CH176" s="47"/>
      <c r="CI176" s="179">
        <f t="shared" si="62"/>
        <v>19215</v>
      </c>
      <c r="CJ176" s="179">
        <f t="shared" si="34"/>
        <v>386.88400000000001</v>
      </c>
      <c r="CL176" s="199">
        <f t="shared" si="63"/>
        <v>8.2669353476104561</v>
      </c>
      <c r="CM176" s="23" t="s">
        <v>37</v>
      </c>
      <c r="CN176" s="201">
        <f>SUM(CQ165:CQ184)</f>
        <v>15877.935000000001</v>
      </c>
      <c r="CO176" s="47"/>
      <c r="CP176" s="179">
        <f t="shared" si="64"/>
        <v>19181</v>
      </c>
      <c r="CQ176" s="179">
        <f t="shared" si="35"/>
        <v>345.74400000000003</v>
      </c>
      <c r="CS176" s="199">
        <f t="shared" si="65"/>
        <v>7.8332039486410574</v>
      </c>
      <c r="CT176" s="23" t="s">
        <v>37</v>
      </c>
      <c r="CU176" s="201">
        <f>SUM(CX165:CX184)</f>
        <v>16155.670000000002</v>
      </c>
      <c r="CV176" s="47"/>
      <c r="CW176" s="179">
        <f t="shared" si="66"/>
        <v>19116</v>
      </c>
      <c r="CX176" s="179">
        <f t="shared" si="36"/>
        <v>273.529</v>
      </c>
      <c r="CZ176" s="199">
        <f t="shared" si="67"/>
        <v>7.0501225202690589</v>
      </c>
      <c r="DA176" s="23" t="s">
        <v>37</v>
      </c>
      <c r="DB176" s="201">
        <f>SUM(DE165:DE184)</f>
        <v>19078.099000000002</v>
      </c>
      <c r="DC176" s="47"/>
      <c r="DD176" s="179">
        <f t="shared" si="68"/>
        <v>18787</v>
      </c>
      <c r="DE176" s="179">
        <f t="shared" si="37"/>
        <v>37.636000000000003</v>
      </c>
    </row>
    <row r="177" spans="1:109" ht="15" customHeight="1">
      <c r="A177" s="21">
        <f t="shared" si="22"/>
        <v>2006</v>
      </c>
      <c r="B177" s="176">
        <f t="shared" si="22"/>
        <v>18336</v>
      </c>
      <c r="C177" s="193">
        <f t="shared" si="38"/>
        <v>8.9549318600746979</v>
      </c>
      <c r="D177" s="22">
        <v>11</v>
      </c>
      <c r="E177" s="347" t="s">
        <v>9</v>
      </c>
      <c r="F177" s="348"/>
      <c r="G177" s="355">
        <f>SUM(K175:K184)</f>
        <v>5570.5540000000001</v>
      </c>
      <c r="H177" s="356"/>
      <c r="I177" s="179">
        <f t="shared" si="39"/>
        <v>19114</v>
      </c>
      <c r="J177" s="180">
        <f t="shared" si="40"/>
        <v>4.2430191972076789</v>
      </c>
      <c r="K177" s="179">
        <f t="shared" si="23"/>
        <v>605.28399999999999</v>
      </c>
      <c r="M177" s="199">
        <f t="shared" si="41"/>
        <v>9.816621619514466</v>
      </c>
      <c r="N177" s="27"/>
      <c r="O177" s="63"/>
      <c r="P177" s="27"/>
      <c r="Q177" s="179">
        <f t="shared" si="42"/>
        <v>19152</v>
      </c>
      <c r="R177" s="179">
        <f t="shared" si="24"/>
        <v>665.85599999999999</v>
      </c>
      <c r="T177" s="199">
        <f t="shared" si="43"/>
        <v>9.7605405432161945</v>
      </c>
      <c r="U177" s="27"/>
      <c r="V177" s="63"/>
      <c r="W177" s="27"/>
      <c r="X177" s="179">
        <f t="shared" si="44"/>
        <v>19150</v>
      </c>
      <c r="Y177" s="179">
        <f t="shared" si="25"/>
        <v>662.596</v>
      </c>
      <c r="AA177" s="199">
        <f t="shared" si="45"/>
        <v>9.6782167402057446</v>
      </c>
      <c r="AB177" s="27"/>
      <c r="AC177" s="63"/>
      <c r="AD177" s="27"/>
      <c r="AE177" s="179">
        <f t="shared" si="46"/>
        <v>19147</v>
      </c>
      <c r="AF177" s="179">
        <f t="shared" si="26"/>
        <v>657.721</v>
      </c>
      <c r="AH177" s="199">
        <f t="shared" si="47"/>
        <v>9.5885027975563375</v>
      </c>
      <c r="AI177" s="27"/>
      <c r="AJ177" s="63"/>
      <c r="AK177" s="27"/>
      <c r="AL177" s="179">
        <f t="shared" si="48"/>
        <v>19144</v>
      </c>
      <c r="AM177" s="179">
        <f t="shared" si="27"/>
        <v>652.86400000000003</v>
      </c>
      <c r="AO177" s="199">
        <f t="shared" si="49"/>
        <v>9.4899398682346074</v>
      </c>
      <c r="AP177" s="27"/>
      <c r="AQ177" s="63"/>
      <c r="AR177" s="27"/>
      <c r="AS177" s="179">
        <f t="shared" si="50"/>
        <v>19141</v>
      </c>
      <c r="AT177" s="179">
        <f t="shared" si="28"/>
        <v>648.02499999999998</v>
      </c>
      <c r="AV177" s="199">
        <f t="shared" si="51"/>
        <v>9.3805893475358673</v>
      </c>
      <c r="AW177" s="27"/>
      <c r="AX177" s="63"/>
      <c r="AY177" s="27"/>
      <c r="AZ177" s="179">
        <f t="shared" si="52"/>
        <v>19136</v>
      </c>
      <c r="BA177" s="179">
        <f t="shared" si="29"/>
        <v>640</v>
      </c>
      <c r="BC177" s="199">
        <f t="shared" si="53"/>
        <v>9.257796313132479</v>
      </c>
      <c r="BD177" s="27"/>
      <c r="BE177" s="63"/>
      <c r="BF177" s="27"/>
      <c r="BG177" s="179">
        <f t="shared" si="54"/>
        <v>19130</v>
      </c>
      <c r="BH177" s="179">
        <f t="shared" si="30"/>
        <v>630.43600000000004</v>
      </c>
      <c r="BJ177" s="199">
        <f t="shared" si="55"/>
        <v>9.1177863903655751</v>
      </c>
      <c r="BK177" s="27"/>
      <c r="BL177" s="63"/>
      <c r="BM177" s="27"/>
      <c r="BN177" s="179">
        <f t="shared" si="56"/>
        <v>19123</v>
      </c>
      <c r="BO177" s="179">
        <f t="shared" si="31"/>
        <v>619.36900000000003</v>
      </c>
      <c r="BQ177" s="199">
        <f t="shared" si="57"/>
        <v>8.9549318600746979</v>
      </c>
      <c r="BR177" s="27"/>
      <c r="BS177" s="63"/>
      <c r="BT177" s="27"/>
      <c r="BU177" s="179">
        <f t="shared" si="58"/>
        <v>19114</v>
      </c>
      <c r="BV177" s="179">
        <f t="shared" si="32"/>
        <v>605.28399999999999</v>
      </c>
      <c r="BX177" s="199">
        <f t="shared" si="59"/>
        <v>8.7602962204700514</v>
      </c>
      <c r="BY177" s="27"/>
      <c r="BZ177" s="63"/>
      <c r="CA177" s="27"/>
      <c r="CB177" s="179">
        <f t="shared" si="60"/>
        <v>19101</v>
      </c>
      <c r="CC177" s="179">
        <f t="shared" si="33"/>
        <v>585.22500000000002</v>
      </c>
      <c r="CE177" s="199">
        <f t="shared" si="61"/>
        <v>8.518392471991719</v>
      </c>
      <c r="CF177" s="27"/>
      <c r="CG177" s="63"/>
      <c r="CH177" s="27"/>
      <c r="CI177" s="179">
        <f t="shared" si="62"/>
        <v>19082</v>
      </c>
      <c r="CJ177" s="179">
        <f t="shared" si="34"/>
        <v>556.51599999999996</v>
      </c>
      <c r="CL177" s="199">
        <f t="shared" si="63"/>
        <v>8.1986394552973696</v>
      </c>
      <c r="CM177" s="27"/>
      <c r="CN177" s="63"/>
      <c r="CO177" s="27"/>
      <c r="CP177" s="179">
        <f t="shared" si="64"/>
        <v>19052</v>
      </c>
      <c r="CQ177" s="179">
        <f t="shared" si="35"/>
        <v>512.65599999999995</v>
      </c>
      <c r="CS177" s="199">
        <f t="shared" si="65"/>
        <v>7.7257714415879519</v>
      </c>
      <c r="CT177" s="27"/>
      <c r="CU177" s="63"/>
      <c r="CV177" s="27"/>
      <c r="CW177" s="179">
        <f t="shared" si="66"/>
        <v>18991</v>
      </c>
      <c r="CX177" s="179">
        <f t="shared" si="36"/>
        <v>429.02499999999998</v>
      </c>
      <c r="CZ177" s="199">
        <f t="shared" si="67"/>
        <v>6.7979404129749303</v>
      </c>
      <c r="DA177" s="27"/>
      <c r="DB177" s="63"/>
      <c r="DC177" s="27"/>
      <c r="DD177" s="179">
        <f t="shared" si="68"/>
        <v>18672</v>
      </c>
      <c r="DE177" s="179">
        <f t="shared" si="37"/>
        <v>112.896</v>
      </c>
    </row>
    <row r="178" spans="1:109" ht="15" customHeight="1">
      <c r="A178" s="21">
        <f t="shared" si="22"/>
        <v>2007</v>
      </c>
      <c r="B178" s="176">
        <f t="shared" si="22"/>
        <v>17717</v>
      </c>
      <c r="C178" s="193">
        <f t="shared" si="38"/>
        <v>8.8716456675018716</v>
      </c>
      <c r="D178" s="22">
        <v>12</v>
      </c>
      <c r="E178" s="347" t="s">
        <v>10</v>
      </c>
      <c r="F178" s="348"/>
      <c r="G178" s="349">
        <f>SUM(J165:J184)/D184</f>
        <v>3.848355119388597</v>
      </c>
      <c r="H178" s="350"/>
      <c r="I178" s="179">
        <f t="shared" si="39"/>
        <v>18981</v>
      </c>
      <c r="J178" s="180">
        <f t="shared" si="40"/>
        <v>7.1343906981994696</v>
      </c>
      <c r="K178" s="179">
        <f t="shared" si="23"/>
        <v>1597.6959999999999</v>
      </c>
      <c r="M178" s="199">
        <f t="shared" si="41"/>
        <v>9.7822799096004367</v>
      </c>
      <c r="N178" s="27"/>
      <c r="O178" s="27"/>
      <c r="P178" s="27"/>
      <c r="Q178" s="179">
        <f t="shared" si="42"/>
        <v>19014</v>
      </c>
      <c r="R178" s="179">
        <f t="shared" si="24"/>
        <v>1682.2090000000001</v>
      </c>
      <c r="T178" s="199">
        <f t="shared" si="43"/>
        <v>9.72418144470263</v>
      </c>
      <c r="U178" s="27"/>
      <c r="V178" s="27"/>
      <c r="W178" s="27"/>
      <c r="X178" s="179">
        <f t="shared" si="44"/>
        <v>19012</v>
      </c>
      <c r="Y178" s="179">
        <f t="shared" si="25"/>
        <v>1677.0250000000001</v>
      </c>
      <c r="AA178" s="199">
        <f t="shared" si="45"/>
        <v>9.6386752941750942</v>
      </c>
      <c r="AB178" s="27"/>
      <c r="AC178" s="27"/>
      <c r="AD178" s="27"/>
      <c r="AE178" s="179">
        <f t="shared" si="46"/>
        <v>19010</v>
      </c>
      <c r="AF178" s="179">
        <f t="shared" si="26"/>
        <v>1671.8489999999999</v>
      </c>
      <c r="AH178" s="199">
        <f t="shared" si="47"/>
        <v>9.545168400484906</v>
      </c>
      <c r="AI178" s="27"/>
      <c r="AJ178" s="27"/>
      <c r="AK178" s="27"/>
      <c r="AL178" s="179">
        <f t="shared" si="48"/>
        <v>19007</v>
      </c>
      <c r="AM178" s="179">
        <f t="shared" si="27"/>
        <v>1664.1</v>
      </c>
      <c r="AO178" s="199">
        <f t="shared" si="49"/>
        <v>9.4420074942312695</v>
      </c>
      <c r="AP178" s="27"/>
      <c r="AQ178" s="27"/>
      <c r="AR178" s="27"/>
      <c r="AS178" s="179">
        <f t="shared" si="50"/>
        <v>19004</v>
      </c>
      <c r="AT178" s="179">
        <f t="shared" si="28"/>
        <v>1656.3689999999999</v>
      </c>
      <c r="AV178" s="199">
        <f t="shared" si="51"/>
        <v>9.326967183907902</v>
      </c>
      <c r="AW178" s="27"/>
      <c r="AX178" s="27"/>
      <c r="AY178" s="27"/>
      <c r="AZ178" s="179">
        <f t="shared" si="52"/>
        <v>19000</v>
      </c>
      <c r="BA178" s="179">
        <f t="shared" si="29"/>
        <v>1646.0889999999999</v>
      </c>
      <c r="BC178" s="199">
        <f t="shared" si="53"/>
        <v>9.1969511348571675</v>
      </c>
      <c r="BD178" s="27"/>
      <c r="BE178" s="27"/>
      <c r="BF178" s="27"/>
      <c r="BG178" s="179">
        <f t="shared" si="54"/>
        <v>18995</v>
      </c>
      <c r="BH178" s="179">
        <f t="shared" si="30"/>
        <v>1633.2840000000001</v>
      </c>
      <c r="BJ178" s="199">
        <f t="shared" si="55"/>
        <v>9.0474684390035414</v>
      </c>
      <c r="BK178" s="27"/>
      <c r="BL178" s="27"/>
      <c r="BM178" s="27"/>
      <c r="BN178" s="179">
        <f t="shared" si="56"/>
        <v>18989</v>
      </c>
      <c r="BO178" s="179">
        <f t="shared" si="31"/>
        <v>1617.9839999999999</v>
      </c>
      <c r="BQ178" s="199">
        <f t="shared" si="57"/>
        <v>8.8716456675018716</v>
      </c>
      <c r="BR178" s="27"/>
      <c r="BS178" s="27"/>
      <c r="BT178" s="27"/>
      <c r="BU178" s="179">
        <f t="shared" si="58"/>
        <v>18981</v>
      </c>
      <c r="BV178" s="179">
        <f t="shared" si="32"/>
        <v>1597.6959999999999</v>
      </c>
      <c r="BX178" s="199">
        <f t="shared" si="59"/>
        <v>8.6581717846758099</v>
      </c>
      <c r="BY178" s="27"/>
      <c r="BZ178" s="27"/>
      <c r="CA178" s="27"/>
      <c r="CB178" s="179">
        <f t="shared" si="60"/>
        <v>18969</v>
      </c>
      <c r="CC178" s="179">
        <f t="shared" si="33"/>
        <v>1567.5039999999999</v>
      </c>
      <c r="CE178" s="199">
        <f t="shared" si="61"/>
        <v>8.3864009011662137</v>
      </c>
      <c r="CF178" s="27"/>
      <c r="CG178" s="27"/>
      <c r="CH178" s="27"/>
      <c r="CI178" s="179">
        <f t="shared" si="62"/>
        <v>18953</v>
      </c>
      <c r="CJ178" s="179">
        <f t="shared" si="34"/>
        <v>1527.6959999999999</v>
      </c>
      <c r="CL178" s="199">
        <f t="shared" si="63"/>
        <v>8.0120182391590617</v>
      </c>
      <c r="CM178" s="27"/>
      <c r="CN178" s="27"/>
      <c r="CO178" s="27"/>
      <c r="CP178" s="179">
        <f t="shared" si="64"/>
        <v>18926</v>
      </c>
      <c r="CQ178" s="179">
        <f t="shared" si="35"/>
        <v>1461.681</v>
      </c>
      <c r="CS178" s="199">
        <f t="shared" si="65"/>
        <v>7.4067107301776405</v>
      </c>
      <c r="CT178" s="27"/>
      <c r="CU178" s="27"/>
      <c r="CV178" s="27"/>
      <c r="CW178" s="179">
        <f t="shared" si="66"/>
        <v>18871</v>
      </c>
      <c r="CX178" s="179">
        <f t="shared" si="36"/>
        <v>1331.7159999999999</v>
      </c>
      <c r="CZ178" s="199">
        <f t="shared" si="67"/>
        <v>5.6240175061873385</v>
      </c>
      <c r="DA178" s="27"/>
      <c r="DB178" s="27"/>
      <c r="DC178" s="27"/>
      <c r="DD178" s="179">
        <f t="shared" si="68"/>
        <v>18567</v>
      </c>
      <c r="DE178" s="179">
        <f t="shared" si="37"/>
        <v>722.5</v>
      </c>
    </row>
    <row r="179" spans="1:109" ht="15" customHeight="1">
      <c r="A179" s="21">
        <f t="shared" si="22"/>
        <v>2008</v>
      </c>
      <c r="B179" s="176">
        <f t="shared" si="22"/>
        <v>17486</v>
      </c>
      <c r="C179" s="193">
        <f t="shared" si="38"/>
        <v>8.8386968123435299</v>
      </c>
      <c r="D179" s="22">
        <v>13</v>
      </c>
      <c r="E179" s="347" t="s">
        <v>11</v>
      </c>
      <c r="F179" s="348"/>
      <c r="G179" s="349">
        <f>SUM(J175:J184)/10</f>
        <v>3.3016218363043857</v>
      </c>
      <c r="H179" s="350"/>
      <c r="I179" s="179">
        <f t="shared" si="39"/>
        <v>18849</v>
      </c>
      <c r="J179" s="180">
        <f t="shared" si="40"/>
        <v>7.7948072743909416</v>
      </c>
      <c r="K179" s="179">
        <f t="shared" si="23"/>
        <v>1857.769</v>
      </c>
      <c r="M179" s="199">
        <f t="shared" si="41"/>
        <v>9.7691558397408365</v>
      </c>
      <c r="N179" s="27"/>
      <c r="O179" s="27"/>
      <c r="P179" s="27"/>
      <c r="Q179" s="179">
        <f t="shared" si="42"/>
        <v>18877</v>
      </c>
      <c r="R179" s="179">
        <f t="shared" si="24"/>
        <v>1934.8810000000001</v>
      </c>
      <c r="T179" s="199">
        <f t="shared" si="43"/>
        <v>9.7102668148731723</v>
      </c>
      <c r="U179" s="27"/>
      <c r="V179" s="27"/>
      <c r="W179" s="27"/>
      <c r="X179" s="179">
        <f t="shared" si="44"/>
        <v>18876</v>
      </c>
      <c r="Y179" s="179">
        <f t="shared" si="25"/>
        <v>1932.1</v>
      </c>
      <c r="AA179" s="199">
        <f t="shared" si="45"/>
        <v>9.6235090644693795</v>
      </c>
      <c r="AB179" s="27"/>
      <c r="AC179" s="27"/>
      <c r="AD179" s="27"/>
      <c r="AE179" s="179">
        <f t="shared" si="46"/>
        <v>18874</v>
      </c>
      <c r="AF179" s="179">
        <f t="shared" si="26"/>
        <v>1926.5440000000001</v>
      </c>
      <c r="AH179" s="199">
        <f t="shared" si="47"/>
        <v>9.5285031516815497</v>
      </c>
      <c r="AI179" s="27"/>
      <c r="AJ179" s="27"/>
      <c r="AK179" s="27"/>
      <c r="AL179" s="179">
        <f t="shared" si="48"/>
        <v>18871</v>
      </c>
      <c r="AM179" s="179">
        <f t="shared" si="27"/>
        <v>1918.2249999999999</v>
      </c>
      <c r="AO179" s="199">
        <f t="shared" si="49"/>
        <v>9.4235143922529012</v>
      </c>
      <c r="AP179" s="27"/>
      <c r="AQ179" s="27"/>
      <c r="AR179" s="27"/>
      <c r="AS179" s="179">
        <f t="shared" si="50"/>
        <v>18869</v>
      </c>
      <c r="AT179" s="179">
        <f t="shared" si="28"/>
        <v>1912.6890000000001</v>
      </c>
      <c r="AV179" s="199">
        <f t="shared" si="51"/>
        <v>9.3061958576197039</v>
      </c>
      <c r="AW179" s="27"/>
      <c r="AX179" s="27"/>
      <c r="AY179" s="27"/>
      <c r="AZ179" s="179">
        <f t="shared" si="52"/>
        <v>18865</v>
      </c>
      <c r="BA179" s="179">
        <f t="shared" si="29"/>
        <v>1901.6410000000001</v>
      </c>
      <c r="BC179" s="199">
        <f t="shared" si="53"/>
        <v>9.1732613637347615</v>
      </c>
      <c r="BD179" s="27"/>
      <c r="BE179" s="27"/>
      <c r="BF179" s="27"/>
      <c r="BG179" s="179">
        <f t="shared" si="54"/>
        <v>18861</v>
      </c>
      <c r="BH179" s="179">
        <f t="shared" si="30"/>
        <v>1890.625</v>
      </c>
      <c r="BJ179" s="199">
        <f t="shared" si="55"/>
        <v>9.019905995071678</v>
      </c>
      <c r="BK179" s="27"/>
      <c r="BL179" s="27"/>
      <c r="BM179" s="27"/>
      <c r="BN179" s="179">
        <f t="shared" si="56"/>
        <v>18856</v>
      </c>
      <c r="BO179" s="179">
        <f t="shared" si="31"/>
        <v>1876.9</v>
      </c>
      <c r="BQ179" s="199">
        <f t="shared" si="57"/>
        <v>8.8386968123435299</v>
      </c>
      <c r="BR179" s="27"/>
      <c r="BS179" s="27"/>
      <c r="BT179" s="27"/>
      <c r="BU179" s="179">
        <f t="shared" si="58"/>
        <v>18849</v>
      </c>
      <c r="BV179" s="179">
        <f t="shared" si="32"/>
        <v>1857.769</v>
      </c>
      <c r="BX179" s="199">
        <f t="shared" si="59"/>
        <v>8.6172195054833622</v>
      </c>
      <c r="BY179" s="27"/>
      <c r="BZ179" s="27"/>
      <c r="CA179" s="27"/>
      <c r="CB179" s="179">
        <f t="shared" si="60"/>
        <v>18840</v>
      </c>
      <c r="CC179" s="179">
        <f t="shared" si="33"/>
        <v>1833.316</v>
      </c>
      <c r="CE179" s="199">
        <f t="shared" si="61"/>
        <v>8.3323083522191173</v>
      </c>
      <c r="CF179" s="27"/>
      <c r="CG179" s="27"/>
      <c r="CH179" s="27"/>
      <c r="CI179" s="179">
        <f t="shared" si="62"/>
        <v>18826</v>
      </c>
      <c r="CJ179" s="179">
        <f t="shared" si="34"/>
        <v>1795.6</v>
      </c>
      <c r="CL179" s="199">
        <f t="shared" si="63"/>
        <v>7.9323621543397511</v>
      </c>
      <c r="CM179" s="27"/>
      <c r="CN179" s="27"/>
      <c r="CO179" s="27"/>
      <c r="CP179" s="179">
        <f t="shared" si="64"/>
        <v>18803</v>
      </c>
      <c r="CQ179" s="179">
        <f t="shared" si="35"/>
        <v>1734.489</v>
      </c>
      <c r="CS179" s="199">
        <f t="shared" si="65"/>
        <v>7.255591274253665</v>
      </c>
      <c r="CT179" s="27"/>
      <c r="CU179" s="27"/>
      <c r="CV179" s="27"/>
      <c r="CW179" s="179">
        <f t="shared" si="66"/>
        <v>18757</v>
      </c>
      <c r="CX179" s="179">
        <f t="shared" si="36"/>
        <v>1615.441</v>
      </c>
      <c r="CZ179" s="199">
        <f t="shared" si="67"/>
        <v>3.8286413964890951</v>
      </c>
      <c r="DA179" s="27"/>
      <c r="DB179" s="27"/>
      <c r="DC179" s="27"/>
      <c r="DD179" s="179">
        <f t="shared" si="68"/>
        <v>18471</v>
      </c>
      <c r="DE179" s="179">
        <f t="shared" si="37"/>
        <v>970.22500000000002</v>
      </c>
    </row>
    <row r="180" spans="1:109" ht="15" customHeight="1">
      <c r="A180" s="21">
        <f t="shared" si="22"/>
        <v>2009</v>
      </c>
      <c r="B180" s="176">
        <f t="shared" si="22"/>
        <v>18595</v>
      </c>
      <c r="C180" s="193">
        <f t="shared" si="38"/>
        <v>8.987821625430815</v>
      </c>
      <c r="D180" s="22">
        <v>14</v>
      </c>
      <c r="E180" s="47"/>
      <c r="F180" s="47"/>
      <c r="G180" s="51"/>
      <c r="H180" s="47"/>
      <c r="I180" s="179">
        <f t="shared" si="39"/>
        <v>18720</v>
      </c>
      <c r="J180" s="180">
        <f t="shared" si="40"/>
        <v>0.67222371605270237</v>
      </c>
      <c r="K180" s="179">
        <f t="shared" si="23"/>
        <v>15.625</v>
      </c>
      <c r="M180" s="199">
        <f t="shared" si="41"/>
        <v>9.830648006359171</v>
      </c>
      <c r="N180" s="27"/>
      <c r="O180" s="27"/>
      <c r="P180" s="27"/>
      <c r="Q180" s="179">
        <f t="shared" si="42"/>
        <v>18741</v>
      </c>
      <c r="R180" s="179">
        <f t="shared" si="24"/>
        <v>21.315999999999999</v>
      </c>
      <c r="T180" s="199">
        <f t="shared" si="43"/>
        <v>9.7753700497556864</v>
      </c>
      <c r="U180" s="27"/>
      <c r="V180" s="27"/>
      <c r="W180" s="27"/>
      <c r="X180" s="179">
        <f t="shared" si="44"/>
        <v>18740</v>
      </c>
      <c r="Y180" s="179">
        <f t="shared" si="25"/>
        <v>21.024999999999999</v>
      </c>
      <c r="AA180" s="199">
        <f t="shared" si="45"/>
        <v>9.6943085415722905</v>
      </c>
      <c r="AB180" s="27"/>
      <c r="AC180" s="27"/>
      <c r="AD180" s="27"/>
      <c r="AE180" s="179">
        <f t="shared" si="46"/>
        <v>18738</v>
      </c>
      <c r="AF180" s="179">
        <f t="shared" si="26"/>
        <v>20.449000000000002</v>
      </c>
      <c r="AH180" s="199">
        <f t="shared" si="47"/>
        <v>9.6060917878967071</v>
      </c>
      <c r="AI180" s="27"/>
      <c r="AJ180" s="27"/>
      <c r="AK180" s="27"/>
      <c r="AL180" s="179">
        <f t="shared" si="48"/>
        <v>18737</v>
      </c>
      <c r="AM180" s="179">
        <f t="shared" si="27"/>
        <v>20.164000000000001</v>
      </c>
      <c r="AO180" s="199">
        <f t="shared" si="49"/>
        <v>9.5093332355738305</v>
      </c>
      <c r="AP180" s="27"/>
      <c r="AQ180" s="27"/>
      <c r="AR180" s="27"/>
      <c r="AS180" s="179">
        <f t="shared" si="50"/>
        <v>18735</v>
      </c>
      <c r="AT180" s="179">
        <f t="shared" si="28"/>
        <v>19.600000000000001</v>
      </c>
      <c r="AV180" s="199">
        <f t="shared" si="51"/>
        <v>9.4021996332506266</v>
      </c>
      <c r="AW180" s="27"/>
      <c r="AX180" s="27"/>
      <c r="AY180" s="27"/>
      <c r="AZ180" s="179">
        <f t="shared" si="52"/>
        <v>18732</v>
      </c>
      <c r="BA180" s="179">
        <f t="shared" si="29"/>
        <v>18.768999999999998</v>
      </c>
      <c r="BC180" s="199">
        <f t="shared" si="53"/>
        <v>9.2821958090766117</v>
      </c>
      <c r="BD180" s="27"/>
      <c r="BE180" s="27"/>
      <c r="BF180" s="27"/>
      <c r="BG180" s="179">
        <f t="shared" si="54"/>
        <v>18729</v>
      </c>
      <c r="BH180" s="179">
        <f t="shared" si="30"/>
        <v>17.956</v>
      </c>
      <c r="BJ180" s="199">
        <f t="shared" si="55"/>
        <v>9.1458018508386107</v>
      </c>
      <c r="BK180" s="27"/>
      <c r="BL180" s="27"/>
      <c r="BM180" s="27"/>
      <c r="BN180" s="179">
        <f t="shared" si="56"/>
        <v>18725</v>
      </c>
      <c r="BO180" s="179">
        <f t="shared" si="31"/>
        <v>16.899999999999999</v>
      </c>
      <c r="BQ180" s="199">
        <f t="shared" si="57"/>
        <v>8.987821625430815</v>
      </c>
      <c r="BR180" s="27"/>
      <c r="BS180" s="27"/>
      <c r="BT180" s="27"/>
      <c r="BU180" s="179">
        <f t="shared" si="58"/>
        <v>18720</v>
      </c>
      <c r="BV180" s="179">
        <f t="shared" si="32"/>
        <v>15.625</v>
      </c>
      <c r="BX180" s="199">
        <f t="shared" si="59"/>
        <v>8.8001139467663076</v>
      </c>
      <c r="BY180" s="27"/>
      <c r="BZ180" s="27"/>
      <c r="CA180" s="27"/>
      <c r="CB180" s="179">
        <f t="shared" si="60"/>
        <v>18713</v>
      </c>
      <c r="CC180" s="179">
        <f t="shared" si="33"/>
        <v>13.923999999999999</v>
      </c>
      <c r="CE180" s="199">
        <f t="shared" si="61"/>
        <v>8.5688364245680759</v>
      </c>
      <c r="CF180" s="27"/>
      <c r="CG180" s="27"/>
      <c r="CH180" s="27"/>
      <c r="CI180" s="179">
        <f t="shared" si="62"/>
        <v>18703</v>
      </c>
      <c r="CJ180" s="179">
        <f t="shared" si="34"/>
        <v>11.664</v>
      </c>
      <c r="CL180" s="199">
        <f t="shared" si="63"/>
        <v>8.2674489583048487</v>
      </c>
      <c r="CM180" s="27"/>
      <c r="CN180" s="27"/>
      <c r="CO180" s="27"/>
      <c r="CP180" s="179">
        <f t="shared" si="64"/>
        <v>18685</v>
      </c>
      <c r="CQ180" s="179">
        <f t="shared" si="35"/>
        <v>8.1</v>
      </c>
      <c r="CS180" s="199">
        <f t="shared" si="65"/>
        <v>7.8339963417094598</v>
      </c>
      <c r="CT180" s="27"/>
      <c r="CU180" s="27"/>
      <c r="CV180" s="27"/>
      <c r="CW180" s="179">
        <f t="shared" si="66"/>
        <v>18647</v>
      </c>
      <c r="CX180" s="179">
        <f t="shared" si="36"/>
        <v>2.7040000000000002</v>
      </c>
      <c r="CZ180" s="199">
        <f t="shared" si="67"/>
        <v>7.0518556229558937</v>
      </c>
      <c r="DA180" s="27"/>
      <c r="DB180" s="27"/>
      <c r="DC180" s="27"/>
      <c r="DD180" s="179">
        <f t="shared" si="68"/>
        <v>18383</v>
      </c>
      <c r="DE180" s="179">
        <f t="shared" si="37"/>
        <v>44.944000000000003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18741</v>
      </c>
      <c r="C181" s="193">
        <f t="shared" si="38"/>
        <v>9.0058958980944581</v>
      </c>
      <c r="D181" s="22">
        <v>15</v>
      </c>
      <c r="G181" s="51"/>
      <c r="H181" s="47"/>
      <c r="I181" s="179">
        <f t="shared" si="39"/>
        <v>18593</v>
      </c>
      <c r="J181" s="180">
        <f t="shared" si="40"/>
        <v>0.78971239528306914</v>
      </c>
      <c r="K181" s="179">
        <f t="shared" si="23"/>
        <v>21.904</v>
      </c>
      <c r="M181" s="199">
        <f t="shared" si="41"/>
        <v>9.8384689161616787</v>
      </c>
      <c r="Q181" s="179">
        <f t="shared" si="42"/>
        <v>18606</v>
      </c>
      <c r="R181" s="179">
        <f t="shared" si="24"/>
        <v>18.225000000000001</v>
      </c>
      <c r="T181" s="199">
        <f t="shared" si="43"/>
        <v>9.7836336240606485</v>
      </c>
      <c r="X181" s="179">
        <f t="shared" si="44"/>
        <v>18605</v>
      </c>
      <c r="Y181" s="179">
        <f t="shared" si="25"/>
        <v>18.495999999999999</v>
      </c>
      <c r="AA181" s="199">
        <f t="shared" si="45"/>
        <v>9.703266755854342</v>
      </c>
      <c r="AE181" s="179">
        <f t="shared" si="46"/>
        <v>18604</v>
      </c>
      <c r="AF181" s="179">
        <f t="shared" si="26"/>
        <v>18.768999999999998</v>
      </c>
      <c r="AH181" s="199">
        <f t="shared" si="47"/>
        <v>9.6158721445288897</v>
      </c>
      <c r="AL181" s="179">
        <f t="shared" si="48"/>
        <v>18603</v>
      </c>
      <c r="AM181" s="179">
        <f t="shared" si="27"/>
        <v>19.044</v>
      </c>
      <c r="AO181" s="199">
        <f t="shared" si="49"/>
        <v>9.5201018895708422</v>
      </c>
      <c r="AS181" s="179">
        <f t="shared" si="50"/>
        <v>18602</v>
      </c>
      <c r="AT181" s="179">
        <f t="shared" si="28"/>
        <v>19.321000000000002</v>
      </c>
      <c r="AV181" s="199">
        <f t="shared" si="51"/>
        <v>9.4141787722323862</v>
      </c>
      <c r="AZ181" s="179">
        <f t="shared" si="52"/>
        <v>18601</v>
      </c>
      <c r="BA181" s="179">
        <f t="shared" si="29"/>
        <v>19.600000000000001</v>
      </c>
      <c r="BC181" s="199">
        <f t="shared" si="53"/>
        <v>9.2956920390756856</v>
      </c>
      <c r="BG181" s="179">
        <f t="shared" si="54"/>
        <v>18599</v>
      </c>
      <c r="BH181" s="179">
        <f t="shared" si="30"/>
        <v>20.164000000000001</v>
      </c>
      <c r="BJ181" s="199">
        <f t="shared" si="55"/>
        <v>9.1612551642856914</v>
      </c>
      <c r="BN181" s="179">
        <f t="shared" si="56"/>
        <v>18596</v>
      </c>
      <c r="BO181" s="179">
        <f t="shared" si="31"/>
        <v>21.024999999999999</v>
      </c>
      <c r="BQ181" s="199">
        <f t="shared" si="57"/>
        <v>9.0058958980944581</v>
      </c>
      <c r="BU181" s="179">
        <f t="shared" si="58"/>
        <v>18593</v>
      </c>
      <c r="BV181" s="179">
        <f t="shared" si="32"/>
        <v>21.904</v>
      </c>
      <c r="BX181" s="199">
        <f t="shared" si="59"/>
        <v>8.8218798626838417</v>
      </c>
      <c r="CB181" s="179">
        <f t="shared" si="60"/>
        <v>18589</v>
      </c>
      <c r="CC181" s="179">
        <f t="shared" si="33"/>
        <v>23.103999999999999</v>
      </c>
      <c r="CE181" s="199">
        <f t="shared" si="61"/>
        <v>8.5961891976427349</v>
      </c>
      <c r="CI181" s="179">
        <f t="shared" si="62"/>
        <v>18582</v>
      </c>
      <c r="CJ181" s="179">
        <f t="shared" si="34"/>
        <v>25.280999999999999</v>
      </c>
      <c r="CL181" s="199">
        <f t="shared" si="63"/>
        <v>8.3042474650784737</v>
      </c>
      <c r="CP181" s="179">
        <f t="shared" si="64"/>
        <v>18569</v>
      </c>
      <c r="CQ181" s="179">
        <f t="shared" si="35"/>
        <v>29.584</v>
      </c>
      <c r="CS181" s="199">
        <f t="shared" si="65"/>
        <v>7.8902082131099611</v>
      </c>
      <c r="CW181" s="179">
        <f t="shared" si="66"/>
        <v>18541</v>
      </c>
      <c r="CX181" s="179">
        <f t="shared" si="36"/>
        <v>40</v>
      </c>
      <c r="CZ181" s="199">
        <f t="shared" si="67"/>
        <v>7.1708884785125049</v>
      </c>
      <c r="DD181" s="179">
        <f t="shared" si="68"/>
        <v>18303</v>
      </c>
      <c r="DE181" s="179">
        <f t="shared" si="37"/>
        <v>191.84399999999999</v>
      </c>
    </row>
    <row r="182" spans="1:109" ht="15" customHeight="1">
      <c r="A182" s="21">
        <f t="shared" si="69"/>
        <v>2011</v>
      </c>
      <c r="B182" s="176">
        <f t="shared" si="69"/>
        <v>18707</v>
      </c>
      <c r="C182" s="193">
        <f t="shared" si="38"/>
        <v>9.0017159067611754</v>
      </c>
      <c r="D182" s="22">
        <v>16</v>
      </c>
      <c r="E182" s="52"/>
      <c r="F182" s="27"/>
      <c r="G182" s="27"/>
      <c r="H182" s="27"/>
      <c r="I182" s="179">
        <f t="shared" si="39"/>
        <v>18468</v>
      </c>
      <c r="J182" s="180">
        <f t="shared" si="40"/>
        <v>1.2775966215855028</v>
      </c>
      <c r="K182" s="179">
        <f t="shared" si="23"/>
        <v>57.121000000000002</v>
      </c>
      <c r="M182" s="199">
        <f t="shared" si="41"/>
        <v>9.836653064348905</v>
      </c>
      <c r="N182" s="27"/>
      <c r="O182" s="27"/>
      <c r="P182" s="27"/>
      <c r="Q182" s="179">
        <f t="shared" si="42"/>
        <v>18472</v>
      </c>
      <c r="R182" s="179">
        <f t="shared" si="24"/>
        <v>55.225000000000001</v>
      </c>
      <c r="T182" s="199">
        <f t="shared" si="43"/>
        <v>9.7817153206062173</v>
      </c>
      <c r="U182" s="27"/>
      <c r="V182" s="27"/>
      <c r="W182" s="27"/>
      <c r="X182" s="179">
        <f t="shared" si="44"/>
        <v>18471</v>
      </c>
      <c r="Y182" s="179">
        <f t="shared" si="25"/>
        <v>55.695999999999998</v>
      </c>
      <c r="AA182" s="199">
        <f t="shared" si="45"/>
        <v>9.7011877530265078</v>
      </c>
      <c r="AB182" s="27"/>
      <c r="AC182" s="27"/>
      <c r="AD182" s="27"/>
      <c r="AE182" s="179">
        <f t="shared" si="46"/>
        <v>18471</v>
      </c>
      <c r="AF182" s="179">
        <f t="shared" si="26"/>
        <v>55.695999999999998</v>
      </c>
      <c r="AH182" s="199">
        <f t="shared" si="47"/>
        <v>9.613603056529147</v>
      </c>
      <c r="AI182" s="27"/>
      <c r="AJ182" s="27"/>
      <c r="AK182" s="27"/>
      <c r="AL182" s="179">
        <f t="shared" si="48"/>
        <v>18471</v>
      </c>
      <c r="AM182" s="179">
        <f t="shared" si="27"/>
        <v>55.695999999999998</v>
      </c>
      <c r="AO182" s="199">
        <f t="shared" si="49"/>
        <v>9.5176044591556863</v>
      </c>
      <c r="AP182" s="27"/>
      <c r="AQ182" s="27"/>
      <c r="AR182" s="27"/>
      <c r="AS182" s="179">
        <f t="shared" si="50"/>
        <v>18471</v>
      </c>
      <c r="AT182" s="179">
        <f t="shared" si="28"/>
        <v>55.695999999999998</v>
      </c>
      <c r="AV182" s="199">
        <f t="shared" si="51"/>
        <v>9.41140190014419</v>
      </c>
      <c r="AW182" s="27"/>
      <c r="AX182" s="27"/>
      <c r="AY182" s="27"/>
      <c r="AZ182" s="179">
        <f t="shared" si="52"/>
        <v>18470</v>
      </c>
      <c r="BA182" s="179">
        <f t="shared" si="29"/>
        <v>56.168999999999997</v>
      </c>
      <c r="BC182" s="199">
        <f t="shared" si="53"/>
        <v>9.2925653122318526</v>
      </c>
      <c r="BD182" s="27"/>
      <c r="BE182" s="27"/>
      <c r="BF182" s="27"/>
      <c r="BG182" s="179">
        <f t="shared" si="54"/>
        <v>18470</v>
      </c>
      <c r="BH182" s="179">
        <f t="shared" si="30"/>
        <v>56.168999999999997</v>
      </c>
      <c r="BJ182" s="199">
        <f t="shared" si="55"/>
        <v>9.1576777193928773</v>
      </c>
      <c r="BK182" s="27"/>
      <c r="BL182" s="27"/>
      <c r="BM182" s="27"/>
      <c r="BN182" s="179">
        <f t="shared" si="56"/>
        <v>18469</v>
      </c>
      <c r="BO182" s="179">
        <f t="shared" si="31"/>
        <v>56.643999999999998</v>
      </c>
      <c r="BQ182" s="199">
        <f t="shared" si="57"/>
        <v>9.0017159067611754</v>
      </c>
      <c r="BR182" s="27"/>
      <c r="BS182" s="27"/>
      <c r="BT182" s="27"/>
      <c r="BU182" s="179">
        <f t="shared" si="58"/>
        <v>18468</v>
      </c>
      <c r="BV182" s="179">
        <f t="shared" si="32"/>
        <v>57.121000000000002</v>
      </c>
      <c r="BX182" s="199">
        <f t="shared" si="59"/>
        <v>8.8168532406274256</v>
      </c>
      <c r="BY182" s="27"/>
      <c r="BZ182" s="27"/>
      <c r="CA182" s="27"/>
      <c r="CB182" s="179">
        <f t="shared" si="60"/>
        <v>18467</v>
      </c>
      <c r="CC182" s="179">
        <f t="shared" si="33"/>
        <v>57.6</v>
      </c>
      <c r="CE182" s="199">
        <f t="shared" si="61"/>
        <v>8.589885876809678</v>
      </c>
      <c r="CF182" s="27"/>
      <c r="CG182" s="27"/>
      <c r="CH182" s="27"/>
      <c r="CI182" s="179">
        <f t="shared" si="62"/>
        <v>18464</v>
      </c>
      <c r="CJ182" s="179">
        <f t="shared" si="34"/>
        <v>59.048999999999999</v>
      </c>
      <c r="CL182" s="199">
        <f t="shared" si="63"/>
        <v>8.2957981106361451</v>
      </c>
      <c r="CM182" s="27"/>
      <c r="CN182" s="27"/>
      <c r="CO182" s="27"/>
      <c r="CP182" s="179">
        <f t="shared" si="64"/>
        <v>18457</v>
      </c>
      <c r="CQ182" s="179">
        <f t="shared" si="35"/>
        <v>62.5</v>
      </c>
      <c r="CS182" s="199">
        <f t="shared" si="65"/>
        <v>7.8773971863532868</v>
      </c>
      <c r="CT182" s="27"/>
      <c r="CU182" s="27"/>
      <c r="CV182" s="27"/>
      <c r="CW182" s="179">
        <f t="shared" si="66"/>
        <v>18440</v>
      </c>
      <c r="CX182" s="179">
        <f t="shared" si="36"/>
        <v>71.289000000000001</v>
      </c>
      <c r="CZ182" s="199">
        <f t="shared" si="67"/>
        <v>7.1444071803211386</v>
      </c>
      <c r="DA182" s="27"/>
      <c r="DB182" s="27"/>
      <c r="DC182" s="27"/>
      <c r="DD182" s="179">
        <f t="shared" si="68"/>
        <v>18229</v>
      </c>
      <c r="DE182" s="179">
        <f t="shared" si="37"/>
        <v>228.48400000000001</v>
      </c>
    </row>
    <row r="183" spans="1:109" s="27" customFormat="1" ht="15" customHeight="1">
      <c r="A183" s="21">
        <f t="shared" si="69"/>
        <v>2012</v>
      </c>
      <c r="B183" s="176">
        <f t="shared" si="69"/>
        <v>19028</v>
      </c>
      <c r="C183" s="193">
        <f t="shared" si="38"/>
        <v>9.0405005926842836</v>
      </c>
      <c r="D183" s="22">
        <v>17</v>
      </c>
      <c r="E183" s="52"/>
      <c r="I183" s="179">
        <f t="shared" si="39"/>
        <v>18345</v>
      </c>
      <c r="J183" s="180">
        <f t="shared" si="40"/>
        <v>3.5894471305444613</v>
      </c>
      <c r="K183" s="179">
        <f t="shared" si="23"/>
        <v>466.48899999999998</v>
      </c>
      <c r="M183" s="199">
        <f t="shared" si="41"/>
        <v>9.853666857552172</v>
      </c>
      <c r="Q183" s="179">
        <f t="shared" si="42"/>
        <v>18338</v>
      </c>
      <c r="R183" s="179">
        <f t="shared" si="24"/>
        <v>476.1</v>
      </c>
      <c r="T183" s="199">
        <f t="shared" si="43"/>
        <v>9.7996813838105385</v>
      </c>
      <c r="X183" s="179">
        <f t="shared" si="44"/>
        <v>18339</v>
      </c>
      <c r="Y183" s="179">
        <f t="shared" si="25"/>
        <v>474.721</v>
      </c>
      <c r="AA183" s="199">
        <f t="shared" si="45"/>
        <v>9.720645860495285</v>
      </c>
      <c r="AE183" s="179">
        <f t="shared" si="46"/>
        <v>18339</v>
      </c>
      <c r="AF183" s="179">
        <f t="shared" si="26"/>
        <v>474.721</v>
      </c>
      <c r="AH183" s="199">
        <f t="shared" si="47"/>
        <v>9.6348234859201085</v>
      </c>
      <c r="AL183" s="179">
        <f t="shared" si="48"/>
        <v>18340</v>
      </c>
      <c r="AM183" s="179">
        <f t="shared" si="27"/>
        <v>473.34399999999999</v>
      </c>
      <c r="AO183" s="199">
        <f t="shared" si="49"/>
        <v>9.5409382454047957</v>
      </c>
      <c r="AS183" s="179">
        <f t="shared" si="50"/>
        <v>18341</v>
      </c>
      <c r="AT183" s="179">
        <f t="shared" si="28"/>
        <v>471.96899999999999</v>
      </c>
      <c r="AV183" s="199">
        <f t="shared" si="51"/>
        <v>9.4373165693105694</v>
      </c>
      <c r="AZ183" s="179">
        <f t="shared" si="52"/>
        <v>18342</v>
      </c>
      <c r="BA183" s="179">
        <f t="shared" si="29"/>
        <v>470.596</v>
      </c>
      <c r="BC183" s="199">
        <f t="shared" si="53"/>
        <v>9.3217028398296442</v>
      </c>
      <c r="BG183" s="179">
        <f t="shared" si="54"/>
        <v>18343</v>
      </c>
      <c r="BH183" s="179">
        <f t="shared" si="30"/>
        <v>469.22500000000002</v>
      </c>
      <c r="BJ183" s="199">
        <f t="shared" si="55"/>
        <v>9.1909536581759923</v>
      </c>
      <c r="BN183" s="179">
        <f t="shared" si="56"/>
        <v>18344</v>
      </c>
      <c r="BO183" s="179">
        <f t="shared" si="31"/>
        <v>467.85599999999999</v>
      </c>
      <c r="BQ183" s="199">
        <f t="shared" si="57"/>
        <v>9.0405005926842836</v>
      </c>
      <c r="BU183" s="179">
        <f t="shared" si="58"/>
        <v>18345</v>
      </c>
      <c r="BV183" s="179">
        <f t="shared" si="32"/>
        <v>466.48899999999998</v>
      </c>
      <c r="BX183" s="199">
        <f t="shared" si="59"/>
        <v>8.8633328334395873</v>
      </c>
      <c r="CB183" s="179">
        <f t="shared" si="60"/>
        <v>18347</v>
      </c>
      <c r="CC183" s="179">
        <f t="shared" si="33"/>
        <v>463.76100000000002</v>
      </c>
      <c r="CE183" s="199">
        <f t="shared" si="61"/>
        <v>8.6478705150578534</v>
      </c>
      <c r="CI183" s="179">
        <f t="shared" si="62"/>
        <v>18348</v>
      </c>
      <c r="CJ183" s="179">
        <f t="shared" si="34"/>
        <v>462.4</v>
      </c>
      <c r="CL183" s="199">
        <f t="shared" si="63"/>
        <v>8.3728608205263182</v>
      </c>
      <c r="CP183" s="179">
        <f t="shared" si="64"/>
        <v>18349</v>
      </c>
      <c r="CQ183" s="179">
        <f t="shared" si="35"/>
        <v>461.041</v>
      </c>
      <c r="CS183" s="199">
        <f t="shared" si="65"/>
        <v>7.9922686432707453</v>
      </c>
      <c r="CW183" s="179">
        <f t="shared" si="66"/>
        <v>18343</v>
      </c>
      <c r="CX183" s="179">
        <f t="shared" si="36"/>
        <v>469.22500000000002</v>
      </c>
      <c r="CZ183" s="199">
        <f t="shared" si="67"/>
        <v>7.3702306418070807</v>
      </c>
      <c r="DD183" s="179">
        <f t="shared" si="68"/>
        <v>18162</v>
      </c>
      <c r="DE183" s="179">
        <f t="shared" si="37"/>
        <v>749.95600000000002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18943</v>
      </c>
      <c r="C184" s="194">
        <f t="shared" si="38"/>
        <v>9.030376034755907</v>
      </c>
      <c r="D184" s="22">
        <v>18</v>
      </c>
      <c r="E184" s="53"/>
      <c r="F184" s="32"/>
      <c r="G184" s="32"/>
      <c r="H184" s="32"/>
      <c r="I184" s="185">
        <f t="shared" si="39"/>
        <v>18224</v>
      </c>
      <c r="J184" s="186">
        <f t="shared" si="40"/>
        <v>3.7955973182706013</v>
      </c>
      <c r="K184" s="185">
        <f t="shared" si="23"/>
        <v>516.96100000000001</v>
      </c>
      <c r="M184" s="202">
        <f t="shared" si="41"/>
        <v>9.8491897491282785</v>
      </c>
      <c r="N184" s="11"/>
      <c r="O184" s="11"/>
      <c r="P184" s="11"/>
      <c r="Q184" s="189">
        <f t="shared" si="42"/>
        <v>18206</v>
      </c>
      <c r="R184" s="189">
        <f t="shared" si="24"/>
        <v>543.16899999999998</v>
      </c>
      <c r="T184" s="202">
        <f t="shared" si="43"/>
        <v>9.7949553457126672</v>
      </c>
      <c r="U184" s="11"/>
      <c r="V184" s="11"/>
      <c r="W184" s="11"/>
      <c r="X184" s="189">
        <f t="shared" si="44"/>
        <v>18207</v>
      </c>
      <c r="Y184" s="189">
        <f t="shared" si="25"/>
        <v>541.69600000000003</v>
      </c>
      <c r="AA184" s="202">
        <f t="shared" si="45"/>
        <v>9.7155301441235444</v>
      </c>
      <c r="AB184" s="11"/>
      <c r="AC184" s="11"/>
      <c r="AD184" s="11"/>
      <c r="AE184" s="189">
        <f t="shared" si="46"/>
        <v>18209</v>
      </c>
      <c r="AF184" s="189">
        <f t="shared" si="26"/>
        <v>538.75599999999997</v>
      </c>
      <c r="AH184" s="202">
        <f t="shared" si="47"/>
        <v>9.6292480557808364</v>
      </c>
      <c r="AI184" s="11"/>
      <c r="AJ184" s="11"/>
      <c r="AK184" s="11"/>
      <c r="AL184" s="189">
        <f t="shared" si="48"/>
        <v>18210</v>
      </c>
      <c r="AM184" s="189">
        <f t="shared" si="27"/>
        <v>537.28899999999999</v>
      </c>
      <c r="AO184" s="202">
        <f t="shared" si="49"/>
        <v>9.5348123208748152</v>
      </c>
      <c r="AP184" s="11"/>
      <c r="AQ184" s="11"/>
      <c r="AR184" s="11"/>
      <c r="AS184" s="189">
        <f t="shared" si="50"/>
        <v>18212</v>
      </c>
      <c r="AT184" s="189">
        <f t="shared" si="28"/>
        <v>534.36099999999999</v>
      </c>
      <c r="AV184" s="202">
        <f t="shared" si="51"/>
        <v>9.4305195338263772</v>
      </c>
      <c r="AW184" s="11"/>
      <c r="AX184" s="11"/>
      <c r="AY184" s="11"/>
      <c r="AZ184" s="189">
        <f t="shared" si="52"/>
        <v>18214</v>
      </c>
      <c r="BA184" s="189">
        <f t="shared" si="29"/>
        <v>531.44100000000003</v>
      </c>
      <c r="BC184" s="202">
        <f t="shared" si="53"/>
        <v>9.3140695577386587</v>
      </c>
      <c r="BD184" s="11"/>
      <c r="BE184" s="11"/>
      <c r="BF184" s="11"/>
      <c r="BG184" s="189">
        <f t="shared" si="54"/>
        <v>18217</v>
      </c>
      <c r="BH184" s="189">
        <f t="shared" si="30"/>
        <v>527.07600000000002</v>
      </c>
      <c r="BJ184" s="202">
        <f t="shared" si="55"/>
        <v>9.1822494918096567</v>
      </c>
      <c r="BK184" s="11"/>
      <c r="BL184" s="11"/>
      <c r="BM184" s="11"/>
      <c r="BN184" s="189">
        <f t="shared" si="56"/>
        <v>18220</v>
      </c>
      <c r="BO184" s="189">
        <f t="shared" si="31"/>
        <v>522.72900000000004</v>
      </c>
      <c r="BQ184" s="202">
        <f t="shared" si="57"/>
        <v>9.030376034755907</v>
      </c>
      <c r="BR184" s="11"/>
      <c r="BS184" s="11"/>
      <c r="BT184" s="11"/>
      <c r="BU184" s="189">
        <f t="shared" si="58"/>
        <v>18224</v>
      </c>
      <c r="BV184" s="189">
        <f t="shared" si="32"/>
        <v>516.96100000000001</v>
      </c>
      <c r="BX184" s="202">
        <f t="shared" si="59"/>
        <v>8.851233902846035</v>
      </c>
      <c r="BY184" s="11"/>
      <c r="BZ184" s="11"/>
      <c r="CA184" s="11"/>
      <c r="CB184" s="189">
        <f t="shared" si="60"/>
        <v>18229</v>
      </c>
      <c r="CC184" s="189">
        <f t="shared" si="33"/>
        <v>509.79599999999999</v>
      </c>
      <c r="CE184" s="202">
        <f t="shared" si="61"/>
        <v>8.6328406149422001</v>
      </c>
      <c r="CF184" s="11"/>
      <c r="CG184" s="11"/>
      <c r="CH184" s="11"/>
      <c r="CI184" s="189">
        <f t="shared" si="62"/>
        <v>18235</v>
      </c>
      <c r="CJ184" s="189">
        <f t="shared" si="34"/>
        <v>501.26400000000001</v>
      </c>
      <c r="CL184" s="202">
        <f t="shared" si="63"/>
        <v>8.3530258452023247</v>
      </c>
      <c r="CM184" s="11"/>
      <c r="CN184" s="11"/>
      <c r="CO184" s="11"/>
      <c r="CP184" s="189">
        <f t="shared" si="64"/>
        <v>18243</v>
      </c>
      <c r="CQ184" s="189">
        <f t="shared" si="35"/>
        <v>490</v>
      </c>
      <c r="CS184" s="202">
        <f t="shared" si="65"/>
        <v>7.9631120589792896</v>
      </c>
      <c r="CT184" s="11"/>
      <c r="CU184" s="11"/>
      <c r="CV184" s="11"/>
      <c r="CW184" s="189">
        <f t="shared" si="66"/>
        <v>18250</v>
      </c>
      <c r="CX184" s="189">
        <f t="shared" si="36"/>
        <v>480.24900000000002</v>
      </c>
      <c r="CZ184" s="202">
        <f t="shared" si="67"/>
        <v>7.3152183897529746</v>
      </c>
      <c r="DA184" s="11"/>
      <c r="DB184" s="11"/>
      <c r="DC184" s="11"/>
      <c r="DD184" s="189">
        <f t="shared" si="68"/>
        <v>18100</v>
      </c>
      <c r="DE184" s="189">
        <f t="shared" si="37"/>
        <v>710.649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18104</v>
      </c>
      <c r="C185" s="54"/>
      <c r="D185" s="22">
        <v>19</v>
      </c>
      <c r="E185" s="55"/>
      <c r="F185" s="33"/>
      <c r="G185" s="27"/>
      <c r="H185" s="27"/>
      <c r="I185" s="179">
        <f t="shared" si="39"/>
        <v>18104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17987</v>
      </c>
      <c r="C186" s="54"/>
      <c r="D186" s="22">
        <v>20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39"/>
        <v>17987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17871</v>
      </c>
      <c r="C187" s="54"/>
      <c r="D187" s="22">
        <v>21</v>
      </c>
      <c r="E187" s="200">
        <f>O168</f>
        <v>0</v>
      </c>
      <c r="F187" s="203">
        <f>O175</f>
        <v>0.38493285725797138</v>
      </c>
      <c r="G187" s="359">
        <f>O176</f>
        <v>15680.121000000001</v>
      </c>
      <c r="H187" s="360"/>
      <c r="I187" s="179">
        <f t="shared" si="39"/>
        <v>17871</v>
      </c>
      <c r="J187" s="187"/>
      <c r="K187" s="187"/>
      <c r="M187" s="200" t="s">
        <v>72</v>
      </c>
      <c r="N187" s="200">
        <f>MIN(B167:B184)</f>
        <v>17486</v>
      </c>
      <c r="T187" s="200" t="s">
        <v>72</v>
      </c>
      <c r="U187" s="200">
        <f>N187</f>
        <v>17486</v>
      </c>
      <c r="AA187" s="200" t="s">
        <v>72</v>
      </c>
      <c r="AB187" s="200">
        <f>U187</f>
        <v>17486</v>
      </c>
      <c r="AH187" s="200" t="s">
        <v>72</v>
      </c>
      <c r="AI187" s="200">
        <f>AB187</f>
        <v>17486</v>
      </c>
      <c r="AO187" s="200" t="s">
        <v>72</v>
      </c>
      <c r="AP187" s="200">
        <f>AI187</f>
        <v>17486</v>
      </c>
      <c r="AV187" s="200" t="s">
        <v>72</v>
      </c>
      <c r="AW187" s="200">
        <f>AP187</f>
        <v>17486</v>
      </c>
      <c r="BC187" s="200" t="s">
        <v>72</v>
      </c>
      <c r="BD187" s="200">
        <f>AW187</f>
        <v>17486</v>
      </c>
      <c r="BJ187" s="200" t="s">
        <v>72</v>
      </c>
      <c r="BK187" s="200">
        <f>BD187</f>
        <v>17486</v>
      </c>
      <c r="BQ187" s="200" t="s">
        <v>72</v>
      </c>
      <c r="BR187" s="200">
        <f>BK187</f>
        <v>17486</v>
      </c>
      <c r="BX187" s="200" t="s">
        <v>72</v>
      </c>
      <c r="BY187" s="200">
        <f>BR187</f>
        <v>17486</v>
      </c>
      <c r="CE187" s="200" t="s">
        <v>72</v>
      </c>
      <c r="CF187" s="200">
        <f>BY187</f>
        <v>17486</v>
      </c>
      <c r="CL187" s="200" t="s">
        <v>72</v>
      </c>
      <c r="CM187" s="200">
        <f>CF187</f>
        <v>17486</v>
      </c>
      <c r="CS187" s="200" t="s">
        <v>72</v>
      </c>
      <c r="CT187" s="200">
        <f>CM187</f>
        <v>17486</v>
      </c>
      <c r="CZ187" s="200" t="s">
        <v>72</v>
      </c>
      <c r="DA187" s="200">
        <f>CT187</f>
        <v>17486</v>
      </c>
    </row>
    <row r="188" spans="1:109" ht="15" customHeight="1">
      <c r="A188" s="21">
        <f t="shared" si="69"/>
        <v>2017</v>
      </c>
      <c r="B188" s="176">
        <f t="shared" si="70"/>
        <v>17758</v>
      </c>
      <c r="C188" s="54"/>
      <c r="D188" s="22">
        <v>22</v>
      </c>
      <c r="E188" s="200">
        <f>V168</f>
        <v>1000</v>
      </c>
      <c r="F188" s="203">
        <f>V175</f>
        <v>0.38508218694970309</v>
      </c>
      <c r="G188" s="359">
        <f>V176</f>
        <v>15677.637999999999</v>
      </c>
      <c r="H188" s="360"/>
      <c r="I188" s="179">
        <f t="shared" si="39"/>
        <v>17758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17646</v>
      </c>
      <c r="C189" s="54"/>
      <c r="D189" s="22">
        <v>23</v>
      </c>
      <c r="E189" s="200">
        <f>AC168</f>
        <v>2370</v>
      </c>
      <c r="F189" s="203">
        <f>AC175</f>
        <v>0.38510597437832139</v>
      </c>
      <c r="G189" s="359">
        <f>AC176</f>
        <v>15679.062</v>
      </c>
      <c r="H189" s="360"/>
      <c r="I189" s="179">
        <f t="shared" si="39"/>
        <v>17646</v>
      </c>
      <c r="J189" s="187"/>
      <c r="K189" s="187"/>
      <c r="M189" s="200" t="s">
        <v>50</v>
      </c>
      <c r="N189" s="200">
        <v>1370</v>
      </c>
      <c r="T189" s="200" t="s">
        <v>50</v>
      </c>
      <c r="U189" s="200">
        <f>N189</f>
        <v>1370</v>
      </c>
      <c r="AA189" s="200" t="s">
        <v>50</v>
      </c>
      <c r="AB189" s="200">
        <f>U189</f>
        <v>1370</v>
      </c>
      <c r="AH189" s="200" t="s">
        <v>50</v>
      </c>
      <c r="AI189" s="200">
        <f>AB189</f>
        <v>1370</v>
      </c>
      <c r="AO189" s="200" t="s">
        <v>50</v>
      </c>
      <c r="AP189" s="200">
        <f>AI189</f>
        <v>1370</v>
      </c>
      <c r="AV189" s="200" t="s">
        <v>50</v>
      </c>
      <c r="AW189" s="200">
        <f>AP189</f>
        <v>1370</v>
      </c>
      <c r="BC189" s="200" t="s">
        <v>50</v>
      </c>
      <c r="BD189" s="200">
        <f>AW189</f>
        <v>1370</v>
      </c>
      <c r="BJ189" s="200" t="s">
        <v>50</v>
      </c>
      <c r="BK189" s="200">
        <f>BD189</f>
        <v>1370</v>
      </c>
      <c r="BQ189" s="200" t="s">
        <v>50</v>
      </c>
      <c r="BR189" s="200">
        <f>BK189</f>
        <v>1370</v>
      </c>
      <c r="BX189" s="200" t="s">
        <v>50</v>
      </c>
      <c r="BY189" s="200">
        <f>BR189</f>
        <v>1370</v>
      </c>
      <c r="CE189" s="200" t="s">
        <v>50</v>
      </c>
      <c r="CF189" s="200">
        <f>BY189</f>
        <v>1370</v>
      </c>
      <c r="CL189" s="200" t="s">
        <v>50</v>
      </c>
      <c r="CM189" s="200">
        <f>CF189</f>
        <v>1370</v>
      </c>
      <c r="CS189" s="200" t="s">
        <v>50</v>
      </c>
      <c r="CT189" s="200">
        <f>CM189</f>
        <v>1370</v>
      </c>
      <c r="CZ189" s="200" t="s">
        <v>50</v>
      </c>
      <c r="DA189" s="200">
        <f>CT189</f>
        <v>1370</v>
      </c>
    </row>
    <row r="190" spans="1:109" ht="15" customHeight="1">
      <c r="A190" s="21">
        <f t="shared" si="69"/>
        <v>2019</v>
      </c>
      <c r="B190" s="176">
        <f t="shared" si="70"/>
        <v>17535</v>
      </c>
      <c r="C190" s="54"/>
      <c r="D190" s="22">
        <v>24</v>
      </c>
      <c r="E190" s="200">
        <f>AJ168</f>
        <v>3740</v>
      </c>
      <c r="F190" s="203">
        <f>AJ175</f>
        <v>0.38523908009495222</v>
      </c>
      <c r="G190" s="359">
        <f>AJ176</f>
        <v>15678.494000000001</v>
      </c>
      <c r="H190" s="360"/>
      <c r="I190" s="179">
        <f t="shared" si="39"/>
        <v>17535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17427</v>
      </c>
      <c r="C191" s="54"/>
      <c r="D191" s="22">
        <v>25</v>
      </c>
      <c r="E191" s="200">
        <f>AQ168</f>
        <v>5110</v>
      </c>
      <c r="F191" s="203">
        <f>AQ175</f>
        <v>0.38525674191714676</v>
      </c>
      <c r="G191" s="359">
        <f>AQ176</f>
        <v>15681.368000000002</v>
      </c>
      <c r="H191" s="360"/>
      <c r="I191" s="179">
        <f t="shared" si="39"/>
        <v>17427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17320</v>
      </c>
      <c r="C192" s="54"/>
      <c r="D192" s="22">
        <v>26</v>
      </c>
      <c r="E192" s="200">
        <f>AX168</f>
        <v>6480</v>
      </c>
      <c r="F192" s="203">
        <f>AX175</f>
        <v>0.38528425940248556</v>
      </c>
      <c r="G192" s="359">
        <f>AX176</f>
        <v>15685.451999999999</v>
      </c>
      <c r="H192" s="360"/>
      <c r="I192" s="179">
        <f t="shared" si="39"/>
        <v>17320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17215</v>
      </c>
      <c r="C193" s="54"/>
      <c r="D193" s="22">
        <v>27</v>
      </c>
      <c r="E193" s="200">
        <f>BE168</f>
        <v>7850</v>
      </c>
      <c r="F193" s="203">
        <f>BE175</f>
        <v>0.38544517794491912</v>
      </c>
      <c r="G193" s="359">
        <f>BE176</f>
        <v>15687.720000000001</v>
      </c>
      <c r="H193" s="360"/>
      <c r="I193" s="179">
        <f t="shared" si="39"/>
        <v>17215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17111</v>
      </c>
      <c r="C194" s="54"/>
      <c r="D194" s="22">
        <v>28</v>
      </c>
      <c r="E194" s="200">
        <f>BL168</f>
        <v>9220</v>
      </c>
      <c r="F194" s="203">
        <f>BL175</f>
        <v>0.38543093377436688</v>
      </c>
      <c r="G194" s="359">
        <f>BL176</f>
        <v>15697.102999999997</v>
      </c>
      <c r="H194" s="360"/>
      <c r="I194" s="179">
        <f t="shared" si="39"/>
        <v>17111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17009</v>
      </c>
      <c r="C195" s="54"/>
      <c r="D195" s="22">
        <v>29</v>
      </c>
      <c r="E195" s="200">
        <f>BS168</f>
        <v>10590</v>
      </c>
      <c r="F195" s="203">
        <f>BS175</f>
        <v>0.38548104129769428</v>
      </c>
      <c r="G195" s="359">
        <f>BS176</f>
        <v>15709.552999999998</v>
      </c>
      <c r="H195" s="360"/>
      <c r="I195" s="179">
        <f t="shared" si="39"/>
        <v>17009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16909</v>
      </c>
      <c r="C196" s="54"/>
      <c r="D196" s="22">
        <v>30</v>
      </c>
      <c r="E196" s="200">
        <f>BZ168</f>
        <v>11960</v>
      </c>
      <c r="F196" s="203">
        <f>BZ175</f>
        <v>0.38534460271117704</v>
      </c>
      <c r="G196" s="359">
        <f>BZ176</f>
        <v>15734.426000000001</v>
      </c>
      <c r="H196" s="360"/>
      <c r="I196" s="179">
        <f t="shared" si="39"/>
        <v>16909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16810</v>
      </c>
      <c r="C197" s="54"/>
      <c r="D197" s="22">
        <v>31</v>
      </c>
      <c r="E197" s="200">
        <f>CG168</f>
        <v>13330</v>
      </c>
      <c r="F197" s="203">
        <f>CG175</f>
        <v>0.38495614556064167</v>
      </c>
      <c r="G197" s="359">
        <f>CG176</f>
        <v>15782.652</v>
      </c>
      <c r="H197" s="360"/>
      <c r="I197" s="179">
        <f t="shared" si="39"/>
        <v>16810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16713</v>
      </c>
      <c r="C198" s="54"/>
      <c r="D198" s="22">
        <v>32</v>
      </c>
      <c r="E198" s="200">
        <f>CN168</f>
        <v>14700</v>
      </c>
      <c r="F198" s="203">
        <f>CN175</f>
        <v>0.38430890556752351</v>
      </c>
      <c r="G198" s="359">
        <f>CN176</f>
        <v>15877.935000000001</v>
      </c>
      <c r="H198" s="360"/>
      <c r="I198" s="179">
        <f t="shared" si="39"/>
        <v>16713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16617</v>
      </c>
      <c r="C199" s="54"/>
      <c r="D199" s="22">
        <v>33</v>
      </c>
      <c r="E199" s="200">
        <f>CU168</f>
        <v>16070</v>
      </c>
      <c r="F199" s="203">
        <f>CU175</f>
        <v>0.38189129424769347</v>
      </c>
      <c r="G199" s="359">
        <f>CU176</f>
        <v>16155.670000000002</v>
      </c>
      <c r="H199" s="360"/>
      <c r="I199" s="179">
        <f t="shared" si="39"/>
        <v>16617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16523</v>
      </c>
      <c r="C200" s="54"/>
      <c r="D200" s="22">
        <v>34</v>
      </c>
      <c r="E200" s="200">
        <f>DB168</f>
        <v>17440</v>
      </c>
      <c r="F200" s="203">
        <f>DB175</f>
        <v>0.35991278625007556</v>
      </c>
      <c r="G200" s="359">
        <f>DB176</f>
        <v>19078.099000000002</v>
      </c>
      <c r="H200" s="360"/>
      <c r="I200" s="179">
        <f t="shared" si="39"/>
        <v>16523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16430</v>
      </c>
      <c r="C201" s="54"/>
      <c r="D201" s="22">
        <v>35</v>
      </c>
      <c r="E201" s="55"/>
      <c r="F201" s="275"/>
      <c r="G201" s="27"/>
      <c r="H201" s="27"/>
      <c r="I201" s="179">
        <f t="shared" si="39"/>
        <v>16430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16339</v>
      </c>
      <c r="C202" s="54"/>
      <c r="D202" s="22">
        <v>36</v>
      </c>
      <c r="E202" s="55"/>
      <c r="F202" s="33"/>
      <c r="G202" s="27"/>
      <c r="H202" s="27"/>
      <c r="I202" s="179">
        <f t="shared" si="39"/>
        <v>16339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16249</v>
      </c>
      <c r="C203" s="54"/>
      <c r="D203" s="22">
        <v>37</v>
      </c>
      <c r="E203" s="55"/>
      <c r="F203" s="33"/>
      <c r="G203" s="27"/>
      <c r="H203" s="27"/>
      <c r="I203" s="179">
        <f t="shared" si="39"/>
        <v>16249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16160</v>
      </c>
      <c r="C204" s="54"/>
      <c r="D204" s="22">
        <v>38</v>
      </c>
      <c r="E204" s="55"/>
      <c r="F204" s="33"/>
      <c r="G204" s="27"/>
      <c r="H204" s="27"/>
      <c r="I204" s="179">
        <f t="shared" si="39"/>
        <v>16160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16073</v>
      </c>
      <c r="C205" s="195"/>
      <c r="D205" s="22">
        <v>39</v>
      </c>
      <c r="E205" s="56"/>
      <c r="F205" s="36"/>
      <c r="G205" s="11"/>
      <c r="H205" s="11"/>
      <c r="I205" s="189">
        <f t="shared" si="39"/>
        <v>16073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15988</v>
      </c>
      <c r="C206" s="195"/>
      <c r="D206" s="22">
        <v>40</v>
      </c>
      <c r="E206" s="56"/>
      <c r="F206" s="36"/>
      <c r="G206" s="11"/>
      <c r="H206" s="11"/>
      <c r="I206" s="189">
        <f t="shared" si="39"/>
        <v>15988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0.30386607101014029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0.30386607101014029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0.30340522660465419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0.30277447659735729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0.30181386918897285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0.30092696826771609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0.29967343988471501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0.2980863669328952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0.29628215708415195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0.29372896104548291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0.29053569100410526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0.28536757090078751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0.27695842802194326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0.26064215917343442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0.1908168901129462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/>
      <c r="C210" s="69"/>
      <c r="D210" s="22"/>
      <c r="E210" s="71"/>
      <c r="F210" s="40" t="s">
        <v>43</v>
      </c>
      <c r="I210" s="179"/>
      <c r="J210" s="180"/>
      <c r="K210" s="179">
        <f t="shared" ref="K210:K229" si="73">(B210-I210)^2/1000</f>
        <v>0</v>
      </c>
      <c r="M210" s="70"/>
      <c r="N210" s="40" t="s">
        <v>43</v>
      </c>
      <c r="Q210" s="187"/>
      <c r="R210" s="179">
        <f t="shared" ref="R210:R229" si="74">($B210-Q210)^2/1000</f>
        <v>0</v>
      </c>
      <c r="T210" s="70"/>
      <c r="U210" s="40" t="s">
        <v>43</v>
      </c>
      <c r="X210" s="187"/>
      <c r="Y210" s="179">
        <f t="shared" ref="Y210:Y229" si="75">($B210-X210)^2/1000</f>
        <v>0</v>
      </c>
      <c r="AA210" s="70"/>
      <c r="AB210" s="40" t="s">
        <v>43</v>
      </c>
      <c r="AE210" s="187"/>
      <c r="AF210" s="179">
        <f t="shared" ref="AF210:AF229" si="76">($B210-AE210)^2/1000</f>
        <v>0</v>
      </c>
      <c r="AH210" s="70"/>
      <c r="AI210" s="40" t="s">
        <v>43</v>
      </c>
      <c r="AL210" s="187"/>
      <c r="AM210" s="179">
        <f t="shared" ref="AM210:AM229" si="77">($B210-AL210)^2/1000</f>
        <v>0</v>
      </c>
      <c r="AO210" s="70"/>
      <c r="AP210" s="40" t="s">
        <v>43</v>
      </c>
      <c r="AS210" s="187"/>
      <c r="AT210" s="179">
        <f t="shared" ref="AT210:AT229" si="78">($B210-AS210)^2/1000</f>
        <v>0</v>
      </c>
      <c r="AV210" s="70"/>
      <c r="AW210" s="40" t="s">
        <v>43</v>
      </c>
      <c r="AZ210" s="187"/>
      <c r="BA210" s="179">
        <f t="shared" ref="BA210:BA229" si="79">($B210-AZ210)^2/1000</f>
        <v>0</v>
      </c>
      <c r="BC210" s="70"/>
      <c r="BD210" s="40" t="s">
        <v>43</v>
      </c>
      <c r="BG210" s="187"/>
      <c r="BH210" s="179">
        <f t="shared" ref="BH210:BH229" si="80">($B210-BG210)^2/1000</f>
        <v>0</v>
      </c>
      <c r="BJ210" s="70"/>
      <c r="BK210" s="40" t="s">
        <v>43</v>
      </c>
      <c r="BN210" s="187"/>
      <c r="BO210" s="179">
        <f t="shared" ref="BO210:BO229" si="81">($B210-BN210)^2/1000</f>
        <v>0</v>
      </c>
      <c r="BQ210" s="70"/>
      <c r="BR210" s="40" t="s">
        <v>43</v>
      </c>
      <c r="BU210" s="187"/>
      <c r="BV210" s="179">
        <f t="shared" ref="BV210:BV229" si="82">($B210-BU210)^2/1000</f>
        <v>0</v>
      </c>
      <c r="BX210" s="70"/>
      <c r="BY210" s="40" t="s">
        <v>43</v>
      </c>
      <c r="CB210" s="187"/>
      <c r="CC210" s="179">
        <f t="shared" ref="CC210:CC229" si="83">($B210-CB210)^2/1000</f>
        <v>0</v>
      </c>
      <c r="CE210" s="70"/>
      <c r="CF210" s="40" t="s">
        <v>43</v>
      </c>
      <c r="CI210" s="187"/>
      <c r="CJ210" s="179">
        <f t="shared" ref="CJ210:CJ229" si="84">($B210-CI210)^2/1000</f>
        <v>0</v>
      </c>
      <c r="CL210" s="70"/>
      <c r="CM210" s="40" t="s">
        <v>43</v>
      </c>
      <c r="CP210" s="187"/>
      <c r="CQ210" s="179">
        <f t="shared" ref="CQ210:CQ229" si="85">($B210-CP210)^2/1000</f>
        <v>0</v>
      </c>
      <c r="CS210" s="70"/>
      <c r="CT210" s="40" t="s">
        <v>43</v>
      </c>
      <c r="CW210" s="187"/>
      <c r="CX210" s="179">
        <f t="shared" ref="CX210:CX229" si="86">($B210-CW210)^2/1000</f>
        <v>0</v>
      </c>
      <c r="CZ210" s="70"/>
      <c r="DA210" s="40" t="s">
        <v>43</v>
      </c>
      <c r="DD210" s="187"/>
      <c r="DE210" s="179">
        <f t="shared" ref="DE210:DE229" si="87">($B210-DD210)^2/1000</f>
        <v>0</v>
      </c>
    </row>
    <row r="211" spans="1:109" ht="15" customHeight="1">
      <c r="A211" s="21">
        <f t="shared" si="72"/>
        <v>1995</v>
      </c>
      <c r="B211" s="176"/>
      <c r="C211" s="69"/>
      <c r="D211" s="22"/>
      <c r="E211" s="71"/>
      <c r="F211" s="40" t="s">
        <v>44</v>
      </c>
      <c r="G211" s="72"/>
      <c r="H211" s="23"/>
      <c r="I211" s="179"/>
      <c r="J211" s="180"/>
      <c r="K211" s="179">
        <f t="shared" si="73"/>
        <v>0</v>
      </c>
      <c r="M211" s="70"/>
      <c r="N211" s="40" t="s">
        <v>44</v>
      </c>
      <c r="O211" s="72"/>
      <c r="P211" s="23"/>
      <c r="Q211" s="187"/>
      <c r="R211" s="179">
        <f t="shared" si="74"/>
        <v>0</v>
      </c>
      <c r="T211" s="70"/>
      <c r="U211" s="40" t="s">
        <v>44</v>
      </c>
      <c r="V211" s="72"/>
      <c r="W211" s="23"/>
      <c r="X211" s="187"/>
      <c r="Y211" s="179">
        <f t="shared" si="75"/>
        <v>0</v>
      </c>
      <c r="AA211" s="70"/>
      <c r="AB211" s="40" t="s">
        <v>44</v>
      </c>
      <c r="AC211" s="72"/>
      <c r="AD211" s="23"/>
      <c r="AE211" s="187"/>
      <c r="AF211" s="179">
        <f t="shared" si="76"/>
        <v>0</v>
      </c>
      <c r="AH211" s="70"/>
      <c r="AI211" s="40" t="s">
        <v>44</v>
      </c>
      <c r="AJ211" s="72"/>
      <c r="AK211" s="23"/>
      <c r="AL211" s="187"/>
      <c r="AM211" s="179">
        <f t="shared" si="77"/>
        <v>0</v>
      </c>
      <c r="AO211" s="70"/>
      <c r="AP211" s="40" t="s">
        <v>44</v>
      </c>
      <c r="AQ211" s="72"/>
      <c r="AR211" s="23"/>
      <c r="AS211" s="187"/>
      <c r="AT211" s="179">
        <f t="shared" si="78"/>
        <v>0</v>
      </c>
      <c r="AV211" s="70"/>
      <c r="AW211" s="40" t="s">
        <v>44</v>
      </c>
      <c r="AX211" s="72"/>
      <c r="AY211" s="23"/>
      <c r="AZ211" s="187"/>
      <c r="BA211" s="179">
        <f t="shared" si="79"/>
        <v>0</v>
      </c>
      <c r="BC211" s="70"/>
      <c r="BD211" s="40" t="s">
        <v>44</v>
      </c>
      <c r="BE211" s="72"/>
      <c r="BF211" s="23"/>
      <c r="BG211" s="187"/>
      <c r="BH211" s="179">
        <f t="shared" si="80"/>
        <v>0</v>
      </c>
      <c r="BJ211" s="70"/>
      <c r="BK211" s="40" t="s">
        <v>44</v>
      </c>
      <c r="BL211" s="72"/>
      <c r="BM211" s="23"/>
      <c r="BN211" s="187"/>
      <c r="BO211" s="179">
        <f t="shared" si="81"/>
        <v>0</v>
      </c>
      <c r="BQ211" s="70"/>
      <c r="BR211" s="40" t="s">
        <v>44</v>
      </c>
      <c r="BS211" s="72"/>
      <c r="BT211" s="23"/>
      <c r="BU211" s="187"/>
      <c r="BV211" s="179">
        <f t="shared" si="82"/>
        <v>0</v>
      </c>
      <c r="BX211" s="70"/>
      <c r="BY211" s="40" t="s">
        <v>44</v>
      </c>
      <c r="BZ211" s="72"/>
      <c r="CA211" s="23"/>
      <c r="CB211" s="187"/>
      <c r="CC211" s="179">
        <f t="shared" si="83"/>
        <v>0</v>
      </c>
      <c r="CE211" s="70"/>
      <c r="CF211" s="40" t="s">
        <v>44</v>
      </c>
      <c r="CG211" s="72"/>
      <c r="CH211" s="23"/>
      <c r="CI211" s="187"/>
      <c r="CJ211" s="179">
        <f t="shared" si="84"/>
        <v>0</v>
      </c>
      <c r="CL211" s="70"/>
      <c r="CM211" s="40" t="s">
        <v>44</v>
      </c>
      <c r="CN211" s="72"/>
      <c r="CO211" s="23"/>
      <c r="CP211" s="187"/>
      <c r="CQ211" s="179">
        <f t="shared" si="85"/>
        <v>0</v>
      </c>
      <c r="CS211" s="70"/>
      <c r="CT211" s="40" t="s">
        <v>44</v>
      </c>
      <c r="CU211" s="72"/>
      <c r="CV211" s="23"/>
      <c r="CW211" s="187"/>
      <c r="CX211" s="179">
        <f t="shared" si="86"/>
        <v>0</v>
      </c>
      <c r="CZ211" s="70"/>
      <c r="DA211" s="40" t="s">
        <v>44</v>
      </c>
      <c r="DB211" s="72"/>
      <c r="DC211" s="23"/>
      <c r="DD211" s="187"/>
      <c r="DE211" s="179">
        <f t="shared" si="87"/>
        <v>0</v>
      </c>
    </row>
    <row r="212" spans="1:109" ht="15" customHeight="1">
      <c r="A212" s="21">
        <f t="shared" si="72"/>
        <v>1996</v>
      </c>
      <c r="B212" s="176">
        <f t="shared" si="72"/>
        <v>18626</v>
      </c>
      <c r="C212" s="69">
        <f t="shared" ref="C212:C229" si="88">LN(B212-$G$213)</f>
        <v>9.8323137330816035</v>
      </c>
      <c r="D212" s="22">
        <v>3</v>
      </c>
      <c r="E212" s="71">
        <f t="shared" ref="E212:E229" si="89">LN(D212)</f>
        <v>1.0986122886681098</v>
      </c>
      <c r="F212" s="27" t="s">
        <v>45</v>
      </c>
      <c r="I212" s="179">
        <f t="shared" ref="I212:I251" si="90">ROUND($G$213+$G$216*D212^$G$214,$G$1)</f>
        <v>20881</v>
      </c>
      <c r="J212" s="180">
        <f t="shared" ref="J212:J229" si="91">ABS(B212-I212)/B212*100</f>
        <v>12.106732524428217</v>
      </c>
      <c r="K212" s="179">
        <f t="shared" si="73"/>
        <v>5085.0249999999996</v>
      </c>
      <c r="M212" s="70">
        <f t="shared" ref="M212:M229" si="92">LN($B212-O$213)</f>
        <v>9.8323137330816035</v>
      </c>
      <c r="N212" s="27" t="s">
        <v>45</v>
      </c>
      <c r="Q212" s="187">
        <f t="shared" ref="Q212:Q229" si="93">ROUND(O$213+O$216*$D212^O$214,$G$1)</f>
        <v>20881</v>
      </c>
      <c r="R212" s="179">
        <f t="shared" si="74"/>
        <v>5085.0249999999996</v>
      </c>
      <c r="T212" s="70">
        <f t="shared" ref="T212:T229" si="94">LN($B212-V$213)</f>
        <v>9.7771303636596052</v>
      </c>
      <c r="U212" s="27" t="s">
        <v>45</v>
      </c>
      <c r="X212" s="187">
        <f t="shared" ref="X212:X229" si="95">ROUND(V$213+V$216*$D212^V$214,$G$1)</f>
        <v>20881</v>
      </c>
      <c r="Y212" s="179">
        <f t="shared" si="75"/>
        <v>5085.0249999999996</v>
      </c>
      <c r="AA212" s="70">
        <f t="shared" ref="AA212:AA229" si="96">LN($B212-AC$213)</f>
        <v>9.696217350378209</v>
      </c>
      <c r="AB212" s="27" t="s">
        <v>45</v>
      </c>
      <c r="AE212" s="187">
        <f t="shared" ref="AE212:AE229" si="97">ROUND(AC$213+AC$216*$D212^AC$214,$G$1)</f>
        <v>20881</v>
      </c>
      <c r="AF212" s="179">
        <f t="shared" si="76"/>
        <v>5085.0249999999996</v>
      </c>
      <c r="AH212" s="70">
        <f t="shared" ref="AH212:AH229" si="98">LN($B212-AJ$213)</f>
        <v>9.6081764529198566</v>
      </c>
      <c r="AI212" s="27" t="s">
        <v>45</v>
      </c>
      <c r="AL212" s="187">
        <f t="shared" ref="AL212:AL229" si="99">ROUND(AJ$213+AJ$216*$D212^AJ$214,$G$1)</f>
        <v>20882</v>
      </c>
      <c r="AM212" s="179">
        <f t="shared" si="77"/>
        <v>5089.5360000000001</v>
      </c>
      <c r="AO212" s="70">
        <f t="shared" ref="AO212:AO229" si="100">LN($B212-AQ$213)</f>
        <v>9.5116294478341814</v>
      </c>
      <c r="AP212" s="27" t="s">
        <v>45</v>
      </c>
      <c r="AS212" s="187">
        <f t="shared" ref="AS212:AS229" si="101">ROUND(AQ$213+AQ$216*$D212^AQ$214,$G$1)</f>
        <v>20882</v>
      </c>
      <c r="AT212" s="179">
        <f t="shared" si="78"/>
        <v>5089.5360000000001</v>
      </c>
      <c r="AV212" s="70">
        <f t="shared" ref="AV212:AV229" si="102">LN($B212-AX$213)</f>
        <v>9.4047551764575203</v>
      </c>
      <c r="AW212" s="27" t="s">
        <v>45</v>
      </c>
      <c r="AZ212" s="187">
        <f t="shared" ref="AZ212:AZ229" si="103">ROUND(AX$213+AX$216*$D212^AX$214,$G$1)</f>
        <v>20883</v>
      </c>
      <c r="BA212" s="179">
        <f t="shared" si="79"/>
        <v>5094.049</v>
      </c>
      <c r="BC212" s="70">
        <f t="shared" ref="BC212:BC229" si="104">LN($B212-BE$213)</f>
        <v>9.2850767180902007</v>
      </c>
      <c r="BD212" s="27" t="s">
        <v>45</v>
      </c>
      <c r="BG212" s="187">
        <f t="shared" ref="BG212:BG229" si="105">ROUND(BE$213+BE$216*$D212^BE$214,$G$1)</f>
        <v>20884</v>
      </c>
      <c r="BH212" s="179">
        <f t="shared" si="80"/>
        <v>5098.5640000000003</v>
      </c>
      <c r="BJ212" s="70">
        <f t="shared" ref="BJ212:BJ229" si="106">LN($B212-BL$213)</f>
        <v>9.1491030625049934</v>
      </c>
      <c r="BK212" s="27" t="s">
        <v>45</v>
      </c>
      <c r="BN212" s="187">
        <f t="shared" ref="BN212:BN229" si="107">ROUND(BL$213+BL$216*$D212^BL$214,$G$1)</f>
        <v>20885</v>
      </c>
      <c r="BO212" s="179">
        <f t="shared" si="81"/>
        <v>5103.0810000000001</v>
      </c>
      <c r="BQ212" s="70">
        <f t="shared" ref="BQ212:BQ229" si="108">LN($B212-BS$213)</f>
        <v>8.9916867259348248</v>
      </c>
      <c r="BR212" s="27" t="s">
        <v>45</v>
      </c>
      <c r="BU212" s="187">
        <f t="shared" ref="BU212:BU229" si="109">ROUND(BS$213+BS$216*$D212^BS$214,$G$1)</f>
        <v>20887</v>
      </c>
      <c r="BV212" s="179">
        <f t="shared" si="82"/>
        <v>5112.1210000000001</v>
      </c>
      <c r="BX212" s="70">
        <f t="shared" ref="BX212:BX229" si="110">LN($B212-BZ$213)</f>
        <v>8.8047752588676857</v>
      </c>
      <c r="BY212" s="27" t="s">
        <v>45</v>
      </c>
      <c r="CB212" s="187">
        <f t="shared" ref="CB212:CB229" si="111">ROUND(BZ$213+BZ$216*$D212^BZ$214,$G$1)</f>
        <v>20889</v>
      </c>
      <c r="CC212" s="179">
        <f t="shared" si="83"/>
        <v>5121.1689999999999</v>
      </c>
      <c r="CE212" s="70">
        <f t="shared" ref="CE212:CE229" si="112">LN($B212-CG$213)</f>
        <v>8.5747070976168445</v>
      </c>
      <c r="CF212" s="27" t="s">
        <v>45</v>
      </c>
      <c r="CI212" s="187">
        <f t="shared" ref="CI212:CI229" si="113">ROUND(CG$213+CG$216*$D212^CG$214,$G$1)</f>
        <v>20893</v>
      </c>
      <c r="CJ212" s="179">
        <f t="shared" si="84"/>
        <v>5139.2889999999998</v>
      </c>
      <c r="CL212" s="70">
        <f t="shared" ref="CL212:CL229" si="114">LN($B212-CN$213)</f>
        <v>8.2753763748364069</v>
      </c>
      <c r="CM212" s="27" t="s">
        <v>45</v>
      </c>
      <c r="CP212" s="187">
        <f t="shared" ref="CP212:CP229" si="115">ROUND(CN$213+CN$216*$D212^CN$214,$G$1)</f>
        <v>20902</v>
      </c>
      <c r="CQ212" s="179">
        <f t="shared" si="85"/>
        <v>5180.1760000000004</v>
      </c>
      <c r="CS212" s="70">
        <f t="shared" ref="CS212:CS229" si="116">LN($B212-CU$213)</f>
        <v>7.8461988154974254</v>
      </c>
      <c r="CT212" s="27" t="s">
        <v>45</v>
      </c>
      <c r="CW212" s="187">
        <f t="shared" ref="CW212:CW229" si="117">ROUND(CU$213+CU$216*$D212^CU$214,$G$1)</f>
        <v>20925</v>
      </c>
      <c r="CX212" s="179">
        <f t="shared" si="86"/>
        <v>5285.4009999999998</v>
      </c>
      <c r="CZ212" s="70">
        <f t="shared" ref="CZ212:CZ229" si="118">LN($B212-DB$213)</f>
        <v>7.0783415795576712</v>
      </c>
      <c r="DA212" s="27" t="s">
        <v>45</v>
      </c>
      <c r="DD212" s="187">
        <f t="shared" ref="DD212:DD229" si="119">ROUND(DB$213+DB$216*$D212^DB$214,$G$1)</f>
        <v>21250</v>
      </c>
      <c r="DE212" s="179">
        <f t="shared" si="87"/>
        <v>6885.3760000000002</v>
      </c>
    </row>
    <row r="213" spans="1:109" ht="15" customHeight="1">
      <c r="A213" s="21">
        <f t="shared" si="72"/>
        <v>1997</v>
      </c>
      <c r="B213" s="176">
        <f t="shared" si="72"/>
        <v>20622</v>
      </c>
      <c r="C213" s="69">
        <f t="shared" si="88"/>
        <v>9.9341137460778892</v>
      </c>
      <c r="D213" s="22">
        <v>4</v>
      </c>
      <c r="E213" s="71">
        <f t="shared" si="89"/>
        <v>1.3862943611198906</v>
      </c>
      <c r="F213" s="73" t="s">
        <v>35</v>
      </c>
      <c r="G213" s="244">
        <v>0</v>
      </c>
      <c r="H213" s="23"/>
      <c r="I213" s="179">
        <f t="shared" si="90"/>
        <v>20510</v>
      </c>
      <c r="J213" s="180">
        <f t="shared" si="91"/>
        <v>0.54310930074677521</v>
      </c>
      <c r="K213" s="179">
        <f t="shared" si="73"/>
        <v>12.544</v>
      </c>
      <c r="M213" s="70">
        <f t="shared" si="92"/>
        <v>9.9341137460778892</v>
      </c>
      <c r="N213" s="73" t="s">
        <v>35</v>
      </c>
      <c r="O213" s="206">
        <v>0</v>
      </c>
      <c r="P213" s="23"/>
      <c r="Q213" s="187">
        <f t="shared" si="93"/>
        <v>20510</v>
      </c>
      <c r="R213" s="179">
        <f t="shared" si="74"/>
        <v>12.544</v>
      </c>
      <c r="T213" s="70">
        <f t="shared" si="94"/>
        <v>9.8844066647233362</v>
      </c>
      <c r="U213" s="73" t="s">
        <v>35</v>
      </c>
      <c r="V213" s="206">
        <f>10^U233</f>
        <v>1000</v>
      </c>
      <c r="W213" s="23"/>
      <c r="X213" s="187">
        <f t="shared" si="95"/>
        <v>20510</v>
      </c>
      <c r="Y213" s="179">
        <f t="shared" si="75"/>
        <v>12.544</v>
      </c>
      <c r="AA213" s="70">
        <f t="shared" si="96"/>
        <v>9.8120299420472925</v>
      </c>
      <c r="AB213" s="73" t="s">
        <v>35</v>
      </c>
      <c r="AC213" s="206">
        <f>V213+AB234</f>
        <v>2370</v>
      </c>
      <c r="AD213" s="23"/>
      <c r="AE213" s="187">
        <f t="shared" si="97"/>
        <v>20508</v>
      </c>
      <c r="AF213" s="179">
        <f t="shared" si="76"/>
        <v>12.996</v>
      </c>
      <c r="AH213" s="70">
        <f t="shared" si="98"/>
        <v>9.7340032445436648</v>
      </c>
      <c r="AI213" s="73" t="s">
        <v>35</v>
      </c>
      <c r="AJ213" s="206">
        <f>AC213+AI234</f>
        <v>3740</v>
      </c>
      <c r="AK213" s="23"/>
      <c r="AL213" s="187">
        <f t="shared" si="99"/>
        <v>20507</v>
      </c>
      <c r="AM213" s="179">
        <f t="shared" si="77"/>
        <v>13.225</v>
      </c>
      <c r="AO213" s="70">
        <f t="shared" si="100"/>
        <v>9.6493691969224873</v>
      </c>
      <c r="AP213" s="73" t="s">
        <v>35</v>
      </c>
      <c r="AQ213" s="206">
        <f>AJ213+AP234</f>
        <v>5110</v>
      </c>
      <c r="AR213" s="23"/>
      <c r="AS213" s="187">
        <f t="shared" si="101"/>
        <v>20505</v>
      </c>
      <c r="AT213" s="179">
        <f t="shared" si="78"/>
        <v>13.689</v>
      </c>
      <c r="AV213" s="70">
        <f t="shared" si="102"/>
        <v>9.5569043721641869</v>
      </c>
      <c r="AW213" s="73" t="s">
        <v>35</v>
      </c>
      <c r="AX213" s="206">
        <f>AQ213+AW234</f>
        <v>6480</v>
      </c>
      <c r="AY213" s="23"/>
      <c r="AZ213" s="187">
        <f t="shared" si="103"/>
        <v>20502</v>
      </c>
      <c r="BA213" s="179">
        <f t="shared" si="79"/>
        <v>14.4</v>
      </c>
      <c r="BC213" s="70">
        <f t="shared" si="104"/>
        <v>9.455010553834672</v>
      </c>
      <c r="BD213" s="73" t="s">
        <v>35</v>
      </c>
      <c r="BE213" s="206">
        <f>AX213+BD234</f>
        <v>7850</v>
      </c>
      <c r="BF213" s="23"/>
      <c r="BG213" s="187">
        <f t="shared" si="105"/>
        <v>20500</v>
      </c>
      <c r="BH213" s="179">
        <f t="shared" si="80"/>
        <v>14.884</v>
      </c>
      <c r="BJ213" s="70">
        <f t="shared" si="106"/>
        <v>9.341544057591527</v>
      </c>
      <c r="BK213" s="73" t="s">
        <v>35</v>
      </c>
      <c r="BL213" s="206">
        <f>BE213+BK234</f>
        <v>9220</v>
      </c>
      <c r="BM213" s="23"/>
      <c r="BN213" s="187">
        <f t="shared" si="107"/>
        <v>20496</v>
      </c>
      <c r="BO213" s="179">
        <f t="shared" si="81"/>
        <v>15.875999999999999</v>
      </c>
      <c r="BQ213" s="70">
        <f t="shared" si="108"/>
        <v>9.2135352628727016</v>
      </c>
      <c r="BR213" s="73" t="s">
        <v>35</v>
      </c>
      <c r="BS213" s="206">
        <f>BL213+BR234</f>
        <v>10590</v>
      </c>
      <c r="BT213" s="23"/>
      <c r="BU213" s="187">
        <f t="shared" si="109"/>
        <v>20491</v>
      </c>
      <c r="BV213" s="179">
        <f t="shared" si="82"/>
        <v>17.161000000000001</v>
      </c>
      <c r="BX213" s="70">
        <f t="shared" si="110"/>
        <v>9.0667009217745722</v>
      </c>
      <c r="BY213" s="73" t="s">
        <v>35</v>
      </c>
      <c r="BZ213" s="206">
        <f>BS213+BY234</f>
        <v>11960</v>
      </c>
      <c r="CA213" s="23"/>
      <c r="CB213" s="187">
        <f t="shared" si="111"/>
        <v>20485</v>
      </c>
      <c r="CC213" s="179">
        <f t="shared" si="83"/>
        <v>18.768999999999998</v>
      </c>
      <c r="CE213" s="70">
        <f t="shared" si="112"/>
        <v>8.8945331357985538</v>
      </c>
      <c r="CF213" s="73" t="s">
        <v>35</v>
      </c>
      <c r="CG213" s="206">
        <f>BZ213+CF234</f>
        <v>13330</v>
      </c>
      <c r="CH213" s="23"/>
      <c r="CI213" s="187">
        <f t="shared" si="113"/>
        <v>20476</v>
      </c>
      <c r="CJ213" s="179">
        <f t="shared" si="84"/>
        <v>21.315999999999999</v>
      </c>
      <c r="CL213" s="70">
        <f t="shared" si="114"/>
        <v>8.6864295086615364</v>
      </c>
      <c r="CM213" s="73" t="s">
        <v>35</v>
      </c>
      <c r="CN213" s="206">
        <f>CG213+CM234</f>
        <v>14700</v>
      </c>
      <c r="CO213" s="23"/>
      <c r="CP213" s="187">
        <f t="shared" si="115"/>
        <v>20463</v>
      </c>
      <c r="CQ213" s="179">
        <f t="shared" si="85"/>
        <v>25.280999999999999</v>
      </c>
      <c r="CS213" s="70">
        <f t="shared" si="116"/>
        <v>8.4233219758061662</v>
      </c>
      <c r="CT213" s="73" t="s">
        <v>35</v>
      </c>
      <c r="CU213" s="206">
        <f>CN213+CT234</f>
        <v>16070</v>
      </c>
      <c r="CV213" s="23"/>
      <c r="CW213" s="187">
        <f t="shared" si="117"/>
        <v>20439</v>
      </c>
      <c r="CX213" s="179">
        <f t="shared" si="86"/>
        <v>33.488999999999997</v>
      </c>
      <c r="CZ213" s="70">
        <f t="shared" si="118"/>
        <v>8.065265208897733</v>
      </c>
      <c r="DA213" s="73" t="s">
        <v>35</v>
      </c>
      <c r="DB213" s="206">
        <f>CU213+DA234</f>
        <v>17440</v>
      </c>
      <c r="DC213" s="23"/>
      <c r="DD213" s="187">
        <f t="shared" si="119"/>
        <v>20450</v>
      </c>
      <c r="DE213" s="179">
        <f t="shared" si="87"/>
        <v>29.584</v>
      </c>
    </row>
    <row r="214" spans="1:109" ht="15" customHeight="1">
      <c r="A214" s="21">
        <f t="shared" si="72"/>
        <v>1998</v>
      </c>
      <c r="B214" s="176">
        <f t="shared" si="72"/>
        <v>20748</v>
      </c>
      <c r="C214" s="69">
        <f t="shared" si="88"/>
        <v>9.9402051354712917</v>
      </c>
      <c r="D214" s="22">
        <v>5</v>
      </c>
      <c r="E214" s="71">
        <f t="shared" si="89"/>
        <v>1.6094379124341003</v>
      </c>
      <c r="F214" s="73" t="s">
        <v>30</v>
      </c>
      <c r="G214" s="44">
        <f>INDEX(LINEST(C212:C229,E212:E229),1)</f>
        <v>-6.2221139522535052E-2</v>
      </c>
      <c r="H214" s="23"/>
      <c r="I214" s="179">
        <f t="shared" si="90"/>
        <v>20228</v>
      </c>
      <c r="J214" s="180">
        <f t="shared" si="91"/>
        <v>2.5062656641604009</v>
      </c>
      <c r="K214" s="179">
        <f t="shared" si="73"/>
        <v>270.39999999999998</v>
      </c>
      <c r="M214" s="70">
        <f t="shared" si="92"/>
        <v>9.9402051354712917</v>
      </c>
      <c r="N214" s="73" t="s">
        <v>30</v>
      </c>
      <c r="O214" s="44">
        <f>INDEX(LINEST(M212:M229,$E212:$E229),1)</f>
        <v>-6.2221139522535052E-2</v>
      </c>
      <c r="P214" s="23"/>
      <c r="Q214" s="187">
        <f t="shared" si="93"/>
        <v>20228</v>
      </c>
      <c r="R214" s="179">
        <f t="shared" si="74"/>
        <v>270.39999999999998</v>
      </c>
      <c r="T214" s="70">
        <f t="shared" si="94"/>
        <v>9.890807499378754</v>
      </c>
      <c r="U214" s="73" t="s">
        <v>30</v>
      </c>
      <c r="V214" s="44">
        <f>INDEX(LINEST(T212:T229,$E212:$E229),1)</f>
        <v>-6.557467857568286E-2</v>
      </c>
      <c r="W214" s="23"/>
      <c r="X214" s="187">
        <f t="shared" si="95"/>
        <v>20226</v>
      </c>
      <c r="Y214" s="179">
        <f t="shared" si="75"/>
        <v>272.48399999999998</v>
      </c>
      <c r="AA214" s="70">
        <f t="shared" si="96"/>
        <v>9.8189095760608307</v>
      </c>
      <c r="AB214" s="73" t="s">
        <v>30</v>
      </c>
      <c r="AC214" s="44">
        <f>INDEX(LINEST(AA212:AA229,$E212:$E229),1)</f>
        <v>-7.0804198552472233E-2</v>
      </c>
      <c r="AD214" s="23"/>
      <c r="AE214" s="187">
        <f t="shared" si="97"/>
        <v>20224</v>
      </c>
      <c r="AF214" s="179">
        <f t="shared" si="76"/>
        <v>274.57600000000002</v>
      </c>
      <c r="AH214" s="70">
        <f t="shared" si="98"/>
        <v>9.7414391005817293</v>
      </c>
      <c r="AI214" s="73" t="s">
        <v>30</v>
      </c>
      <c r="AJ214" s="44">
        <f>INDEX(LINEST(AH212:AH229,$E212:$E229),1)</f>
        <v>-7.6942679953307044E-2</v>
      </c>
      <c r="AK214" s="23"/>
      <c r="AL214" s="187">
        <f t="shared" si="99"/>
        <v>20221</v>
      </c>
      <c r="AM214" s="179">
        <f t="shared" si="77"/>
        <v>277.72899999999998</v>
      </c>
      <c r="AO214" s="70">
        <f t="shared" si="100"/>
        <v>9.6574591286844598</v>
      </c>
      <c r="AP214" s="73" t="s">
        <v>30</v>
      </c>
      <c r="AQ214" s="44">
        <f>INDEX(LINEST(AO212:AO229,$E212:$E229),1)</f>
        <v>-8.4250573309859605E-2</v>
      </c>
      <c r="AR214" s="23"/>
      <c r="AS214" s="187">
        <f t="shared" si="101"/>
        <v>20218</v>
      </c>
      <c r="AT214" s="179">
        <f t="shared" si="78"/>
        <v>280.89999999999998</v>
      </c>
      <c r="AV214" s="70">
        <f t="shared" si="102"/>
        <v>9.5657745464787816</v>
      </c>
      <c r="AW214" s="73" t="s">
        <v>30</v>
      </c>
      <c r="AX214" s="44">
        <f>INDEX(LINEST(AV212:AV229,$E212:$E229),1)</f>
        <v>-9.3098826547816552E-2</v>
      </c>
      <c r="AY214" s="23"/>
      <c r="AZ214" s="187">
        <f t="shared" si="103"/>
        <v>20214</v>
      </c>
      <c r="BA214" s="179">
        <f t="shared" si="79"/>
        <v>285.15600000000001</v>
      </c>
      <c r="BC214" s="70">
        <f t="shared" si="104"/>
        <v>9.4648275395703223</v>
      </c>
      <c r="BD214" s="73" t="s">
        <v>30</v>
      </c>
      <c r="BE214" s="44">
        <f>INDEX(LINEST(BC212:BC229,$E212:$E229),1)</f>
        <v>-0.10403480937938227</v>
      </c>
      <c r="BF214" s="23"/>
      <c r="BG214" s="187">
        <f t="shared" si="105"/>
        <v>20209</v>
      </c>
      <c r="BH214" s="179">
        <f t="shared" si="80"/>
        <v>290.52100000000002</v>
      </c>
      <c r="BJ214" s="70">
        <f t="shared" si="106"/>
        <v>9.352534137679358</v>
      </c>
      <c r="BK214" s="73" t="s">
        <v>30</v>
      </c>
      <c r="BL214" s="44">
        <f>INDEX(LINEST(BJ212:BJ229,$E212:$E229),1)</f>
        <v>-0.11790223642675569</v>
      </c>
      <c r="BM214" s="23"/>
      <c r="BN214" s="187">
        <f t="shared" si="107"/>
        <v>20203</v>
      </c>
      <c r="BO214" s="179">
        <f t="shared" si="81"/>
        <v>297.02499999999998</v>
      </c>
      <c r="BQ214" s="70">
        <f t="shared" si="108"/>
        <v>9.2260168513611909</v>
      </c>
      <c r="BR214" s="73" t="s">
        <v>30</v>
      </c>
      <c r="BS214" s="44">
        <f>INDEX(LINEST(BQ212:BQ229,$E212:$E229),1)</f>
        <v>-0.13607547831590003</v>
      </c>
      <c r="BT214" s="23"/>
      <c r="BU214" s="187">
        <f t="shared" si="109"/>
        <v>20195</v>
      </c>
      <c r="BV214" s="179">
        <f t="shared" si="82"/>
        <v>305.80900000000003</v>
      </c>
      <c r="BX214" s="70">
        <f t="shared" si="110"/>
        <v>9.0811424335045015</v>
      </c>
      <c r="BY214" s="73" t="s">
        <v>30</v>
      </c>
      <c r="BZ214" s="44">
        <f>INDEX(LINEST(BX212:BX229,$E212:$E229),1)</f>
        <v>-0.16096193008564935</v>
      </c>
      <c r="CA214" s="23"/>
      <c r="CB214" s="187">
        <f t="shared" si="111"/>
        <v>20184</v>
      </c>
      <c r="CC214" s="179">
        <f t="shared" si="83"/>
        <v>318.096</v>
      </c>
      <c r="CE214" s="70">
        <f t="shared" si="112"/>
        <v>8.9116647580495361</v>
      </c>
      <c r="CF214" s="73" t="s">
        <v>30</v>
      </c>
      <c r="CG214" s="44">
        <f>INDEX(LINEST(CE212:CE229,$E212:$E229),1)</f>
        <v>-0.19722522693632727</v>
      </c>
      <c r="CH214" s="23"/>
      <c r="CI214" s="187">
        <f t="shared" si="113"/>
        <v>20169</v>
      </c>
      <c r="CJ214" s="179">
        <f t="shared" si="84"/>
        <v>335.24099999999999</v>
      </c>
      <c r="CL214" s="70">
        <f t="shared" si="114"/>
        <v>8.7074829178593696</v>
      </c>
      <c r="CM214" s="73" t="s">
        <v>30</v>
      </c>
      <c r="CN214" s="44">
        <f>INDEX(LINEST(CL212:CL229,$E212:$E229),1)</f>
        <v>-0.2553859204176992</v>
      </c>
      <c r="CO214" s="23"/>
      <c r="CP214" s="187">
        <f t="shared" si="115"/>
        <v>20143</v>
      </c>
      <c r="CQ214" s="179">
        <f t="shared" si="85"/>
        <v>366.02499999999998</v>
      </c>
      <c r="CS214" s="70">
        <f t="shared" si="116"/>
        <v>8.4506259471441236</v>
      </c>
      <c r="CT214" s="73" t="s">
        <v>30</v>
      </c>
      <c r="CU214" s="44">
        <f>INDEX(LINEST(CS212:CS229,$E212:$E229),1)</f>
        <v>-0.36665138852380619</v>
      </c>
      <c r="CV214" s="23"/>
      <c r="CW214" s="187">
        <f t="shared" si="117"/>
        <v>20096</v>
      </c>
      <c r="CX214" s="179">
        <f t="shared" si="86"/>
        <v>425.10399999999998</v>
      </c>
      <c r="CZ214" s="70">
        <f t="shared" si="118"/>
        <v>8.1040990561435819</v>
      </c>
      <c r="DA214" s="73" t="s">
        <v>30</v>
      </c>
      <c r="DB214" s="44">
        <f>INDEX(LINEST(CZ212:CZ229,$E212:$E229),1)</f>
        <v>-0.81893568736629685</v>
      </c>
      <c r="DC214" s="23"/>
      <c r="DD214" s="187">
        <f t="shared" si="119"/>
        <v>19948</v>
      </c>
      <c r="DE214" s="179">
        <f t="shared" si="87"/>
        <v>640</v>
      </c>
    </row>
    <row r="215" spans="1:109" ht="15" customHeight="1">
      <c r="A215" s="21">
        <f t="shared" si="72"/>
        <v>1999</v>
      </c>
      <c r="B215" s="176">
        <f t="shared" si="72"/>
        <v>20882</v>
      </c>
      <c r="C215" s="69">
        <f t="shared" si="88"/>
        <v>9.9466428228500554</v>
      </c>
      <c r="D215" s="22">
        <v>6</v>
      </c>
      <c r="E215" s="71">
        <f t="shared" si="89"/>
        <v>1.791759469228055</v>
      </c>
      <c r="F215" s="73" t="s">
        <v>25</v>
      </c>
      <c r="G215" s="44">
        <f>INDEX(LINEST(C212:C229,E212:E229),2)</f>
        <v>10.01494627445126</v>
      </c>
      <c r="H215" s="74" t="s">
        <v>46</v>
      </c>
      <c r="I215" s="179">
        <f t="shared" si="90"/>
        <v>19999</v>
      </c>
      <c r="J215" s="180">
        <f t="shared" si="91"/>
        <v>4.2285221722057269</v>
      </c>
      <c r="K215" s="179">
        <f t="shared" si="73"/>
        <v>779.68899999999996</v>
      </c>
      <c r="M215" s="70">
        <f t="shared" si="92"/>
        <v>9.9466428228500554</v>
      </c>
      <c r="N215" s="73" t="s">
        <v>25</v>
      </c>
      <c r="O215" s="44">
        <f>INDEX(LINEST(M212:M229,$E212:$E229),2)</f>
        <v>10.01494627445126</v>
      </c>
      <c r="P215" s="74" t="s">
        <v>46</v>
      </c>
      <c r="Q215" s="187">
        <f t="shared" si="93"/>
        <v>19999</v>
      </c>
      <c r="R215" s="179">
        <f t="shared" si="74"/>
        <v>779.68899999999996</v>
      </c>
      <c r="T215" s="70">
        <f t="shared" si="94"/>
        <v>9.8975700787720911</v>
      </c>
      <c r="U215" s="73" t="s">
        <v>25</v>
      </c>
      <c r="V215" s="44">
        <f>INDEX(LINEST(T212:T229,$E212:$E229),2)</f>
        <v>9.9695658271843932</v>
      </c>
      <c r="W215" s="74" t="s">
        <v>46</v>
      </c>
      <c r="X215" s="187">
        <f t="shared" si="95"/>
        <v>19998</v>
      </c>
      <c r="Y215" s="179">
        <f t="shared" si="75"/>
        <v>781.45600000000002</v>
      </c>
      <c r="AA215" s="70">
        <f t="shared" si="96"/>
        <v>9.8261744494334575</v>
      </c>
      <c r="AB215" s="73" t="s">
        <v>25</v>
      </c>
      <c r="AC215" s="44">
        <f>INDEX(LINEST(AA212:AA229,$E212:$E229),2)</f>
        <v>9.9039305229737078</v>
      </c>
      <c r="AD215" s="74" t="s">
        <v>46</v>
      </c>
      <c r="AE215" s="187">
        <f t="shared" si="97"/>
        <v>19995</v>
      </c>
      <c r="AF215" s="179">
        <f t="shared" si="76"/>
        <v>786.76900000000001</v>
      </c>
      <c r="AH215" s="70">
        <f t="shared" si="98"/>
        <v>9.7492868714588283</v>
      </c>
      <c r="AI215" s="73" t="s">
        <v>25</v>
      </c>
      <c r="AJ215" s="44">
        <f>INDEX(LINEST(AH212:AH229,$E212:$E229),2)</f>
        <v>9.8338085509015762</v>
      </c>
      <c r="AK215" s="74" t="s">
        <v>46</v>
      </c>
      <c r="AL215" s="187">
        <f t="shared" si="99"/>
        <v>19992</v>
      </c>
      <c r="AM215" s="179">
        <f t="shared" si="77"/>
        <v>792.1</v>
      </c>
      <c r="AO215" s="70">
        <f t="shared" si="100"/>
        <v>9.6659914949975185</v>
      </c>
      <c r="AP215" s="73" t="s">
        <v>25</v>
      </c>
      <c r="AQ215" s="44">
        <f>INDEX(LINEST(AO212:AO229,$E212:$E229),2)</f>
        <v>9.7585735588969094</v>
      </c>
      <c r="AR215" s="74" t="s">
        <v>46</v>
      </c>
      <c r="AS215" s="187">
        <f t="shared" si="101"/>
        <v>19988</v>
      </c>
      <c r="AT215" s="179">
        <f t="shared" si="78"/>
        <v>799.23599999999999</v>
      </c>
      <c r="AV215" s="70">
        <f t="shared" si="102"/>
        <v>9.5751223648088128</v>
      </c>
      <c r="AW215" s="73" t="s">
        <v>25</v>
      </c>
      <c r="AX215" s="44">
        <f>INDEX(LINEST(AV212:AV229,$E212:$E229),2)</f>
        <v>9.67747267798668</v>
      </c>
      <c r="AY215" s="74" t="s">
        <v>46</v>
      </c>
      <c r="AZ215" s="187">
        <f t="shared" si="103"/>
        <v>19983</v>
      </c>
      <c r="BA215" s="179">
        <f t="shared" si="79"/>
        <v>808.20100000000002</v>
      </c>
      <c r="BC215" s="70">
        <f t="shared" si="104"/>
        <v>9.4751631502818814</v>
      </c>
      <c r="BD215" s="73" t="s">
        <v>25</v>
      </c>
      <c r="BE215" s="44">
        <f>INDEX(LINEST(BC212:BC229,$E212:$E229),2)</f>
        <v>9.5896005634720751</v>
      </c>
      <c r="BF215" s="74" t="s">
        <v>46</v>
      </c>
      <c r="BG215" s="187">
        <f t="shared" si="105"/>
        <v>19977</v>
      </c>
      <c r="BH215" s="179">
        <f t="shared" si="80"/>
        <v>819.02499999999998</v>
      </c>
      <c r="BJ215" s="70">
        <f t="shared" si="106"/>
        <v>9.364090971782101</v>
      </c>
      <c r="BK215" s="73" t="s">
        <v>25</v>
      </c>
      <c r="BL215" s="44">
        <f>INDEX(LINEST(BJ212:BJ229,$E212:$E229),2)</f>
        <v>9.4938790022362696</v>
      </c>
      <c r="BM215" s="74" t="s">
        <v>46</v>
      </c>
      <c r="BN215" s="187">
        <f t="shared" si="107"/>
        <v>19970</v>
      </c>
      <c r="BO215" s="179">
        <f t="shared" si="81"/>
        <v>831.74400000000003</v>
      </c>
      <c r="BQ215" s="70">
        <f t="shared" si="108"/>
        <v>9.2391221734016344</v>
      </c>
      <c r="BR215" s="73" t="s">
        <v>25</v>
      </c>
      <c r="BS215" s="44">
        <f>INDEX(LINEST(BQ212:BQ229,$E212:$E229),2)</f>
        <v>9.3890695533228197</v>
      </c>
      <c r="BT215" s="74" t="s">
        <v>46</v>
      </c>
      <c r="BU215" s="187">
        <f t="shared" si="109"/>
        <v>19960</v>
      </c>
      <c r="BV215" s="179">
        <f t="shared" si="82"/>
        <v>850.08399999999995</v>
      </c>
      <c r="BX215" s="70">
        <f t="shared" si="110"/>
        <v>9.0962754156882095</v>
      </c>
      <c r="BY215" s="73" t="s">
        <v>25</v>
      </c>
      <c r="BZ215" s="44">
        <f>INDEX(LINEST(BX212:BX229,$E212:$E229),2)</f>
        <v>9.2739135417046867</v>
      </c>
      <c r="CA215" s="74" t="s">
        <v>46</v>
      </c>
      <c r="CB215" s="187">
        <f t="shared" si="111"/>
        <v>19947</v>
      </c>
      <c r="CC215" s="179">
        <f t="shared" si="83"/>
        <v>874.22500000000002</v>
      </c>
      <c r="CE215" s="70">
        <f t="shared" si="112"/>
        <v>8.9295677078253366</v>
      </c>
      <c r="CF215" s="73" t="s">
        <v>25</v>
      </c>
      <c r="CG215" s="44">
        <f>INDEX(LINEST(CE212:CE229,$E212:$E229),2)</f>
        <v>9.1477500466372348</v>
      </c>
      <c r="CH215" s="74" t="s">
        <v>46</v>
      </c>
      <c r="CI215" s="187">
        <f t="shared" si="113"/>
        <v>19927</v>
      </c>
      <c r="CJ215" s="179">
        <f t="shared" si="84"/>
        <v>912.02499999999998</v>
      </c>
      <c r="CL215" s="70">
        <f t="shared" si="114"/>
        <v>8.7293971226920615</v>
      </c>
      <c r="CM215" s="73" t="s">
        <v>25</v>
      </c>
      <c r="CN215" s="44">
        <f>INDEX(LINEST(CL212:CL229,$E212:$E229),2)</f>
        <v>9.0131687085649137</v>
      </c>
      <c r="CO215" s="74" t="s">
        <v>46</v>
      </c>
      <c r="CP215" s="187">
        <f t="shared" si="115"/>
        <v>19896</v>
      </c>
      <c r="CQ215" s="179">
        <f t="shared" si="85"/>
        <v>972.19600000000003</v>
      </c>
      <c r="CS215" s="70">
        <f t="shared" si="116"/>
        <v>8.4788680770945692</v>
      </c>
      <c r="CT215" s="73" t="s">
        <v>25</v>
      </c>
      <c r="CU215" s="44">
        <f>INDEX(LINEST(CS212:CS229,$E212:$E229),2)</f>
        <v>8.8906198430649148</v>
      </c>
      <c r="CV215" s="74" t="s">
        <v>46</v>
      </c>
      <c r="CW215" s="187">
        <f t="shared" si="117"/>
        <v>19836</v>
      </c>
      <c r="CX215" s="179">
        <f t="shared" si="86"/>
        <v>1094.116</v>
      </c>
      <c r="CZ215" s="70">
        <f t="shared" si="118"/>
        <v>8.1438079767714839</v>
      </c>
      <c r="DA215" s="73" t="s">
        <v>25</v>
      </c>
      <c r="DB215" s="44">
        <f>INDEX(LINEST(CZ212:CZ229,$E212:$E229),2)</f>
        <v>9.1451150339227496</v>
      </c>
      <c r="DC215" s="74" t="s">
        <v>46</v>
      </c>
      <c r="DD215" s="187">
        <f t="shared" si="119"/>
        <v>19600</v>
      </c>
      <c r="DE215" s="179">
        <f t="shared" si="87"/>
        <v>1643.5239999999999</v>
      </c>
    </row>
    <row r="216" spans="1:109" ht="15" customHeight="1">
      <c r="A216" s="21">
        <f t="shared" si="72"/>
        <v>2000</v>
      </c>
      <c r="B216" s="176">
        <f t="shared" si="72"/>
        <v>20872</v>
      </c>
      <c r="C216" s="69">
        <f t="shared" si="88"/>
        <v>9.946163826816564</v>
      </c>
      <c r="D216" s="22">
        <v>7</v>
      </c>
      <c r="E216" s="71">
        <f t="shared" si="89"/>
        <v>1.9459101490553132</v>
      </c>
      <c r="F216" s="73" t="s">
        <v>29</v>
      </c>
      <c r="G216" s="75">
        <f>EXP(G215)</f>
        <v>22358.151959368475</v>
      </c>
      <c r="I216" s="179">
        <f t="shared" si="90"/>
        <v>19809</v>
      </c>
      <c r="J216" s="180">
        <f t="shared" si="91"/>
        <v>5.0929474894595632</v>
      </c>
      <c r="K216" s="179">
        <f t="shared" si="73"/>
        <v>1129.9690000000001</v>
      </c>
      <c r="M216" s="70">
        <f t="shared" si="92"/>
        <v>9.946163826816564</v>
      </c>
      <c r="N216" s="73" t="s">
        <v>29</v>
      </c>
      <c r="O216" s="75">
        <f>EXP(O215)</f>
        <v>22358.151959368475</v>
      </c>
      <c r="Q216" s="187">
        <f t="shared" si="93"/>
        <v>19809</v>
      </c>
      <c r="R216" s="179">
        <f t="shared" si="74"/>
        <v>1129.9690000000001</v>
      </c>
      <c r="T216" s="70">
        <f t="shared" si="94"/>
        <v>9.8970669847332058</v>
      </c>
      <c r="U216" s="73" t="s">
        <v>29</v>
      </c>
      <c r="V216" s="75">
        <f>EXP(V215)</f>
        <v>21366.20671018205</v>
      </c>
      <c r="X216" s="187">
        <f t="shared" si="95"/>
        <v>19807</v>
      </c>
      <c r="Y216" s="179">
        <f t="shared" si="75"/>
        <v>1134.2249999999999</v>
      </c>
      <c r="AA216" s="70">
        <f t="shared" si="96"/>
        <v>9.8256341133312635</v>
      </c>
      <c r="AB216" s="73" t="s">
        <v>29</v>
      </c>
      <c r="AC216" s="75">
        <f>EXP(AC215)</f>
        <v>20008.86137126945</v>
      </c>
      <c r="AE216" s="187">
        <f t="shared" si="97"/>
        <v>19804</v>
      </c>
      <c r="AF216" s="179">
        <f t="shared" si="76"/>
        <v>1140.624</v>
      </c>
      <c r="AH216" s="70">
        <f t="shared" si="98"/>
        <v>9.7487033387352611</v>
      </c>
      <c r="AI216" s="73" t="s">
        <v>29</v>
      </c>
      <c r="AJ216" s="75">
        <f>EXP(AJ215)</f>
        <v>18653.863296802778</v>
      </c>
      <c r="AL216" s="187">
        <f t="shared" si="99"/>
        <v>19800</v>
      </c>
      <c r="AM216" s="179">
        <f t="shared" si="77"/>
        <v>1149.184</v>
      </c>
      <c r="AO216" s="70">
        <f t="shared" si="100"/>
        <v>9.6653572589135948</v>
      </c>
      <c r="AP216" s="73" t="s">
        <v>29</v>
      </c>
      <c r="AQ216" s="75">
        <f>EXP(AQ215)</f>
        <v>17301.933874591676</v>
      </c>
      <c r="AS216" s="187">
        <f t="shared" si="101"/>
        <v>19796</v>
      </c>
      <c r="AT216" s="179">
        <f t="shared" si="78"/>
        <v>1157.7760000000001</v>
      </c>
      <c r="AV216" s="70">
        <f t="shared" si="102"/>
        <v>9.5744277756303688</v>
      </c>
      <c r="AW216" s="73" t="s">
        <v>29</v>
      </c>
      <c r="AX216" s="75">
        <f>EXP(AX215)</f>
        <v>15954.124721131469</v>
      </c>
      <c r="AZ216" s="187">
        <f t="shared" si="103"/>
        <v>19791</v>
      </c>
      <c r="BA216" s="179">
        <f t="shared" si="79"/>
        <v>1168.5609999999999</v>
      </c>
      <c r="BC216" s="70">
        <f t="shared" si="104"/>
        <v>9.4743955137968072</v>
      </c>
      <c r="BD216" s="73" t="s">
        <v>29</v>
      </c>
      <c r="BE216" s="75">
        <f>EXP(BE215)</f>
        <v>14612.031789272032</v>
      </c>
      <c r="BG216" s="187">
        <f t="shared" si="105"/>
        <v>19784</v>
      </c>
      <c r="BH216" s="179">
        <f t="shared" si="80"/>
        <v>1183.7439999999999</v>
      </c>
      <c r="BJ216" s="70">
        <f t="shared" si="106"/>
        <v>9.3632331180793251</v>
      </c>
      <c r="BK216" s="73" t="s">
        <v>29</v>
      </c>
      <c r="BL216" s="75">
        <f>EXP(BL215)</f>
        <v>13278.201733617698</v>
      </c>
      <c r="BN216" s="187">
        <f t="shared" si="107"/>
        <v>19776</v>
      </c>
      <c r="BO216" s="179">
        <f t="shared" si="81"/>
        <v>1201.2159999999999</v>
      </c>
      <c r="BQ216" s="70">
        <f t="shared" si="108"/>
        <v>9.2381500726154506</v>
      </c>
      <c r="BR216" s="73" t="s">
        <v>29</v>
      </c>
      <c r="BS216" s="75">
        <f>EXP(BS215)</f>
        <v>11956.968832963157</v>
      </c>
      <c r="BU216" s="187">
        <f t="shared" si="109"/>
        <v>19765</v>
      </c>
      <c r="BV216" s="179">
        <f t="shared" si="82"/>
        <v>1225.4490000000001</v>
      </c>
      <c r="BX216" s="70">
        <f t="shared" si="110"/>
        <v>9.0951539621670658</v>
      </c>
      <c r="BY216" s="73" t="s">
        <v>29</v>
      </c>
      <c r="BZ216" s="75">
        <f>EXP(BZ215)</f>
        <v>10656.374553522184</v>
      </c>
      <c r="CB216" s="187">
        <f t="shared" si="111"/>
        <v>19751</v>
      </c>
      <c r="CC216" s="179">
        <f t="shared" si="83"/>
        <v>1256.6410000000001</v>
      </c>
      <c r="CE216" s="70">
        <f t="shared" si="112"/>
        <v>8.9282426778183019</v>
      </c>
      <c r="CF216" s="73" t="s">
        <v>29</v>
      </c>
      <c r="CG216" s="75">
        <f>EXP(CG215)</f>
        <v>9393.282138422288</v>
      </c>
      <c r="CI216" s="187">
        <f t="shared" si="113"/>
        <v>19729</v>
      </c>
      <c r="CJ216" s="179">
        <f t="shared" si="84"/>
        <v>1306.4490000000001</v>
      </c>
      <c r="CL216" s="70">
        <f t="shared" si="114"/>
        <v>8.7277782134830506</v>
      </c>
      <c r="CM216" s="73" t="s">
        <v>29</v>
      </c>
      <c r="CN216" s="75">
        <f>EXP(CN215)</f>
        <v>8210.4967702610593</v>
      </c>
      <c r="CP216" s="187">
        <f t="shared" si="115"/>
        <v>19695</v>
      </c>
      <c r="CQ216" s="179">
        <f t="shared" si="85"/>
        <v>1385.329</v>
      </c>
      <c r="CS216" s="70">
        <f t="shared" si="116"/>
        <v>8.4767877767811992</v>
      </c>
      <c r="CT216" s="73" t="s">
        <v>29</v>
      </c>
      <c r="CU216" s="75">
        <f>EXP(CU215)</f>
        <v>7263.5200309591019</v>
      </c>
      <c r="CW216" s="187">
        <f t="shared" si="117"/>
        <v>19629</v>
      </c>
      <c r="CX216" s="179">
        <f t="shared" si="86"/>
        <v>1545.049</v>
      </c>
      <c r="CZ216" s="70">
        <f t="shared" si="118"/>
        <v>8.1408984606078523</v>
      </c>
      <c r="DA216" s="73" t="s">
        <v>29</v>
      </c>
      <c r="DB216" s="75">
        <f>EXP(DB215)</f>
        <v>9368.5633020833247</v>
      </c>
      <c r="DD216" s="187">
        <f t="shared" si="119"/>
        <v>19344</v>
      </c>
      <c r="DE216" s="179">
        <f t="shared" si="87"/>
        <v>2334.7840000000001</v>
      </c>
    </row>
    <row r="217" spans="1:109" ht="15" customHeight="1">
      <c r="A217" s="21">
        <f t="shared" si="72"/>
        <v>2001</v>
      </c>
      <c r="B217" s="176">
        <f t="shared" si="72"/>
        <v>21637</v>
      </c>
      <c r="C217" s="69">
        <f t="shared" si="88"/>
        <v>9.9821600911874295</v>
      </c>
      <c r="D217" s="22">
        <v>8</v>
      </c>
      <c r="E217" s="71">
        <f t="shared" si="89"/>
        <v>2.0794415416798357</v>
      </c>
      <c r="H217" s="23"/>
      <c r="I217" s="179">
        <f t="shared" si="90"/>
        <v>19645</v>
      </c>
      <c r="J217" s="180">
        <f t="shared" si="91"/>
        <v>9.2064519110782452</v>
      </c>
      <c r="K217" s="179">
        <f t="shared" si="73"/>
        <v>3968.0639999999999</v>
      </c>
      <c r="M217" s="70">
        <f t="shared" si="92"/>
        <v>9.9821600911874295</v>
      </c>
      <c r="P217" s="23"/>
      <c r="Q217" s="187">
        <f t="shared" si="93"/>
        <v>19645</v>
      </c>
      <c r="R217" s="179">
        <f t="shared" si="74"/>
        <v>3968.0639999999999</v>
      </c>
      <c r="T217" s="70">
        <f t="shared" si="94"/>
        <v>9.9348408601941234</v>
      </c>
      <c r="W217" s="23"/>
      <c r="X217" s="187">
        <f t="shared" si="95"/>
        <v>19643</v>
      </c>
      <c r="Y217" s="179">
        <f t="shared" si="75"/>
        <v>3976.0360000000001</v>
      </c>
      <c r="AA217" s="70">
        <f t="shared" si="96"/>
        <v>9.8661490668807605</v>
      </c>
      <c r="AD217" s="23"/>
      <c r="AE217" s="187">
        <f t="shared" si="97"/>
        <v>19640</v>
      </c>
      <c r="AF217" s="179">
        <f t="shared" si="76"/>
        <v>3988.009</v>
      </c>
      <c r="AH217" s="70">
        <f t="shared" si="98"/>
        <v>9.7923883800174085</v>
      </c>
      <c r="AK217" s="23"/>
      <c r="AL217" s="187">
        <f t="shared" si="99"/>
        <v>19636</v>
      </c>
      <c r="AM217" s="179">
        <f t="shared" si="77"/>
        <v>4004.0010000000002</v>
      </c>
      <c r="AO217" s="70">
        <f t="shared" si="100"/>
        <v>9.7127506861408257</v>
      </c>
      <c r="AR217" s="23"/>
      <c r="AS217" s="187">
        <f t="shared" si="101"/>
        <v>19631</v>
      </c>
      <c r="AT217" s="179">
        <f t="shared" si="78"/>
        <v>4024.0360000000001</v>
      </c>
      <c r="AV217" s="70">
        <f t="shared" si="102"/>
        <v>9.6262177504316568</v>
      </c>
      <c r="AY217" s="23"/>
      <c r="AZ217" s="187">
        <f t="shared" si="103"/>
        <v>19626</v>
      </c>
      <c r="BA217" s="179">
        <f t="shared" si="79"/>
        <v>4044.1210000000001</v>
      </c>
      <c r="BC217" s="70">
        <f t="shared" si="104"/>
        <v>9.5314813981716284</v>
      </c>
      <c r="BF217" s="23"/>
      <c r="BG217" s="187">
        <f t="shared" si="105"/>
        <v>19619</v>
      </c>
      <c r="BH217" s="179">
        <f t="shared" si="80"/>
        <v>4072.3240000000001</v>
      </c>
      <c r="BJ217" s="70">
        <f t="shared" si="106"/>
        <v>9.4268217804168426</v>
      </c>
      <c r="BM217" s="23"/>
      <c r="BN217" s="187">
        <f t="shared" si="107"/>
        <v>19611</v>
      </c>
      <c r="BO217" s="179">
        <f t="shared" si="81"/>
        <v>4104.6760000000004</v>
      </c>
      <c r="BQ217" s="70">
        <f t="shared" si="108"/>
        <v>9.309914176872276</v>
      </c>
      <c r="BT217" s="23"/>
      <c r="BU217" s="187">
        <f t="shared" si="109"/>
        <v>19600</v>
      </c>
      <c r="BV217" s="179">
        <f t="shared" si="82"/>
        <v>4149.3689999999997</v>
      </c>
      <c r="BX217" s="70">
        <f t="shared" si="110"/>
        <v>9.1775072148809418</v>
      </c>
      <c r="CA217" s="23"/>
      <c r="CB217" s="187">
        <f t="shared" si="111"/>
        <v>19585</v>
      </c>
      <c r="CC217" s="179">
        <f t="shared" si="83"/>
        <v>4210.7039999999997</v>
      </c>
      <c r="CE217" s="70">
        <f t="shared" si="112"/>
        <v>9.0248538118390709</v>
      </c>
      <c r="CH217" s="23"/>
      <c r="CI217" s="187">
        <f t="shared" si="113"/>
        <v>19563</v>
      </c>
      <c r="CJ217" s="179">
        <f t="shared" si="84"/>
        <v>4301.4759999999997</v>
      </c>
      <c r="CL217" s="70">
        <f t="shared" si="114"/>
        <v>8.8446246833853017</v>
      </c>
      <c r="CO217" s="23"/>
      <c r="CP217" s="187">
        <f t="shared" si="115"/>
        <v>19528</v>
      </c>
      <c r="CQ217" s="179">
        <f t="shared" si="85"/>
        <v>4447.8810000000003</v>
      </c>
      <c r="CS217" s="70">
        <f t="shared" si="116"/>
        <v>8.624611588183507</v>
      </c>
      <c r="CV217" s="23"/>
      <c r="CW217" s="187">
        <f t="shared" si="117"/>
        <v>19459</v>
      </c>
      <c r="CX217" s="179">
        <f t="shared" si="86"/>
        <v>4743.6840000000002</v>
      </c>
      <c r="CZ217" s="70">
        <f t="shared" si="118"/>
        <v>8.3421252633335907</v>
      </c>
      <c r="DC217" s="23"/>
      <c r="DD217" s="187">
        <f t="shared" si="119"/>
        <v>19146</v>
      </c>
      <c r="DE217" s="179">
        <f t="shared" si="87"/>
        <v>6205.0810000000001</v>
      </c>
    </row>
    <row r="218" spans="1:109" ht="15" customHeight="1">
      <c r="A218" s="21">
        <f t="shared" si="72"/>
        <v>2002</v>
      </c>
      <c r="B218" s="176">
        <f t="shared" si="72"/>
        <v>20816</v>
      </c>
      <c r="C218" s="69">
        <f t="shared" si="88"/>
        <v>9.9434772007522874</v>
      </c>
      <c r="D218" s="22">
        <v>9</v>
      </c>
      <c r="E218" s="71">
        <f t="shared" si="89"/>
        <v>2.1972245773362196</v>
      </c>
      <c r="I218" s="179">
        <f t="shared" si="90"/>
        <v>19501</v>
      </c>
      <c r="J218" s="180">
        <f t="shared" si="91"/>
        <v>6.3172559569561875</v>
      </c>
      <c r="K218" s="179">
        <f t="shared" si="73"/>
        <v>1729.2249999999999</v>
      </c>
      <c r="M218" s="70">
        <f t="shared" si="92"/>
        <v>9.9434772007522874</v>
      </c>
      <c r="Q218" s="187">
        <f t="shared" si="93"/>
        <v>19501</v>
      </c>
      <c r="R218" s="179">
        <f t="shared" si="74"/>
        <v>1729.2249999999999</v>
      </c>
      <c r="T218" s="70">
        <f t="shared" si="94"/>
        <v>9.8942449711691953</v>
      </c>
      <c r="X218" s="187">
        <f t="shared" si="95"/>
        <v>19499</v>
      </c>
      <c r="Y218" s="179">
        <f t="shared" si="75"/>
        <v>1734.489</v>
      </c>
      <c r="AA218" s="70">
        <f t="shared" si="96"/>
        <v>9.8226028237956644</v>
      </c>
      <c r="AE218" s="187">
        <f t="shared" si="97"/>
        <v>19496</v>
      </c>
      <c r="AF218" s="179">
        <f t="shared" si="76"/>
        <v>1742.4</v>
      </c>
      <c r="AH218" s="70">
        <f t="shared" si="98"/>
        <v>9.745429247877853</v>
      </c>
      <c r="AL218" s="187">
        <f t="shared" si="99"/>
        <v>19492</v>
      </c>
      <c r="AM218" s="179">
        <f t="shared" si="77"/>
        <v>1752.9760000000001</v>
      </c>
      <c r="AO218" s="70">
        <f t="shared" si="100"/>
        <v>9.6617980839348192</v>
      </c>
      <c r="AS218" s="187">
        <f t="shared" si="101"/>
        <v>19488</v>
      </c>
      <c r="AT218" s="179">
        <f t="shared" si="78"/>
        <v>1763.5840000000001</v>
      </c>
      <c r="AV218" s="70">
        <f t="shared" si="102"/>
        <v>9.570529135214711</v>
      </c>
      <c r="AZ218" s="187">
        <f t="shared" si="103"/>
        <v>19483</v>
      </c>
      <c r="BA218" s="179">
        <f t="shared" si="79"/>
        <v>1776.8889999999999</v>
      </c>
      <c r="BC218" s="70">
        <f t="shared" si="104"/>
        <v>9.470085825734941</v>
      </c>
      <c r="BG218" s="187">
        <f t="shared" si="105"/>
        <v>19476</v>
      </c>
      <c r="BH218" s="179">
        <f t="shared" si="80"/>
        <v>1795.6</v>
      </c>
      <c r="BJ218" s="70">
        <f t="shared" si="106"/>
        <v>9.3584154900415459</v>
      </c>
      <c r="BN218" s="187">
        <f t="shared" si="107"/>
        <v>19468</v>
      </c>
      <c r="BO218" s="179">
        <f t="shared" si="81"/>
        <v>1817.104</v>
      </c>
      <c r="BQ218" s="70">
        <f t="shared" si="108"/>
        <v>9.2326887756399447</v>
      </c>
      <c r="BU218" s="187">
        <f t="shared" si="109"/>
        <v>19457</v>
      </c>
      <c r="BV218" s="179">
        <f t="shared" si="82"/>
        <v>1846.8810000000001</v>
      </c>
      <c r="BX218" s="70">
        <f t="shared" si="110"/>
        <v>9.0888504743884724</v>
      </c>
      <c r="CB218" s="187">
        <f t="shared" si="111"/>
        <v>19442</v>
      </c>
      <c r="CC218" s="179">
        <f t="shared" si="83"/>
        <v>1887.876</v>
      </c>
      <c r="CE218" s="70">
        <f t="shared" si="112"/>
        <v>8.920789888464375</v>
      </c>
      <c r="CI218" s="187">
        <f t="shared" si="113"/>
        <v>19420</v>
      </c>
      <c r="CJ218" s="179">
        <f t="shared" si="84"/>
        <v>1948.816</v>
      </c>
      <c r="CL218" s="70">
        <f t="shared" si="114"/>
        <v>8.718663567048953</v>
      </c>
      <c r="CP218" s="187">
        <f t="shared" si="115"/>
        <v>19385</v>
      </c>
      <c r="CQ218" s="179">
        <f t="shared" si="85"/>
        <v>2047.761</v>
      </c>
      <c r="CS218" s="70">
        <f t="shared" si="116"/>
        <v>8.4650574369957088</v>
      </c>
      <c r="CW218" s="187">
        <f t="shared" si="117"/>
        <v>19315</v>
      </c>
      <c r="CX218" s="179">
        <f t="shared" si="86"/>
        <v>2253.0010000000002</v>
      </c>
      <c r="CZ218" s="70">
        <f t="shared" si="118"/>
        <v>8.1244468557158473</v>
      </c>
      <c r="DD218" s="187">
        <f t="shared" si="119"/>
        <v>18990</v>
      </c>
      <c r="DE218" s="179">
        <f t="shared" si="87"/>
        <v>3334.2759999999998</v>
      </c>
    </row>
    <row r="219" spans="1:109" ht="15" customHeight="1">
      <c r="A219" s="21">
        <f t="shared" si="72"/>
        <v>2003</v>
      </c>
      <c r="B219" s="176">
        <f t="shared" si="72"/>
        <v>19443</v>
      </c>
      <c r="C219" s="69">
        <f t="shared" si="88"/>
        <v>9.8752423870958257</v>
      </c>
      <c r="D219" s="22">
        <v>10</v>
      </c>
      <c r="E219" s="71">
        <f t="shared" si="89"/>
        <v>2.3025850929940459</v>
      </c>
      <c r="F219" s="347" t="s">
        <v>7</v>
      </c>
      <c r="G219" s="348"/>
      <c r="H219" s="236">
        <f>I209</f>
        <v>0.30386607101014029</v>
      </c>
      <c r="I219" s="179">
        <f t="shared" si="90"/>
        <v>19374</v>
      </c>
      <c r="J219" s="180">
        <f t="shared" si="91"/>
        <v>0.3548835056318469</v>
      </c>
      <c r="K219" s="179">
        <f t="shared" si="73"/>
        <v>4.7610000000000001</v>
      </c>
      <c r="M219" s="70">
        <f t="shared" si="92"/>
        <v>9.8752423870958257</v>
      </c>
      <c r="N219" s="23" t="s">
        <v>36</v>
      </c>
      <c r="O219" s="44">
        <f>Q209</f>
        <v>0.30386607101014029</v>
      </c>
      <c r="Q219" s="187">
        <f t="shared" si="93"/>
        <v>19374</v>
      </c>
      <c r="R219" s="179">
        <f t="shared" si="74"/>
        <v>4.7610000000000001</v>
      </c>
      <c r="T219" s="70">
        <f t="shared" si="94"/>
        <v>9.8224401736828053</v>
      </c>
      <c r="U219" s="23" t="s">
        <v>36</v>
      </c>
      <c r="V219" s="44">
        <f>X209</f>
        <v>0.30340522660465419</v>
      </c>
      <c r="X219" s="187">
        <f t="shared" si="95"/>
        <v>19372</v>
      </c>
      <c r="Y219" s="179">
        <f t="shared" si="75"/>
        <v>5.0410000000000004</v>
      </c>
      <c r="AA219" s="70">
        <f t="shared" si="96"/>
        <v>9.7452535472712327</v>
      </c>
      <c r="AB219" s="23" t="s">
        <v>36</v>
      </c>
      <c r="AC219" s="44">
        <f>AE209</f>
        <v>0.30277447659735729</v>
      </c>
      <c r="AE219" s="187">
        <f t="shared" si="97"/>
        <v>19369</v>
      </c>
      <c r="AF219" s="179">
        <f t="shared" si="76"/>
        <v>5.476</v>
      </c>
      <c r="AH219" s="70">
        <f t="shared" si="98"/>
        <v>9.6616070558849536</v>
      </c>
      <c r="AI219" s="23" t="s">
        <v>36</v>
      </c>
      <c r="AJ219" s="44">
        <f>AL209</f>
        <v>0.30181386918897285</v>
      </c>
      <c r="AL219" s="187">
        <f t="shared" si="99"/>
        <v>19365</v>
      </c>
      <c r="AM219" s="179">
        <f t="shared" si="77"/>
        <v>6.0839999999999996</v>
      </c>
      <c r="AO219" s="70">
        <f t="shared" si="100"/>
        <v>9.5703198499232158</v>
      </c>
      <c r="AP219" s="23" t="s">
        <v>36</v>
      </c>
      <c r="AQ219" s="44">
        <f>AS209</f>
        <v>0.30092696826771609</v>
      </c>
      <c r="AS219" s="187">
        <f t="shared" si="101"/>
        <v>19361</v>
      </c>
      <c r="AT219" s="179">
        <f t="shared" si="78"/>
        <v>6.7240000000000002</v>
      </c>
      <c r="AV219" s="70">
        <f t="shared" si="102"/>
        <v>9.469854424600042</v>
      </c>
      <c r="AW219" s="23" t="s">
        <v>36</v>
      </c>
      <c r="AX219" s="44">
        <f>AZ209</f>
        <v>0.29967343988471501</v>
      </c>
      <c r="AZ219" s="187">
        <f t="shared" si="103"/>
        <v>19356</v>
      </c>
      <c r="BA219" s="179">
        <f t="shared" si="79"/>
        <v>7.569</v>
      </c>
      <c r="BC219" s="70">
        <f t="shared" si="104"/>
        <v>9.3581567466704012</v>
      </c>
      <c r="BD219" s="23" t="s">
        <v>36</v>
      </c>
      <c r="BE219" s="44">
        <f>BG209</f>
        <v>0.2980863669328952</v>
      </c>
      <c r="BG219" s="187">
        <f t="shared" si="105"/>
        <v>19349</v>
      </c>
      <c r="BH219" s="179">
        <f t="shared" si="80"/>
        <v>8.8360000000000003</v>
      </c>
      <c r="BJ219" s="70">
        <f t="shared" si="106"/>
        <v>9.2323953627570141</v>
      </c>
      <c r="BK219" s="23" t="s">
        <v>36</v>
      </c>
      <c r="BL219" s="44">
        <f>BN209</f>
        <v>0.29628215708415195</v>
      </c>
      <c r="BN219" s="187">
        <f t="shared" si="107"/>
        <v>19341</v>
      </c>
      <c r="BO219" s="179">
        <f t="shared" si="81"/>
        <v>10.404</v>
      </c>
      <c r="BQ219" s="70">
        <f t="shared" si="108"/>
        <v>9.0885116636110492</v>
      </c>
      <c r="BR219" s="23" t="s">
        <v>36</v>
      </c>
      <c r="BS219" s="44">
        <f>BU209</f>
        <v>0.29372896104548291</v>
      </c>
      <c r="BU219" s="187">
        <f t="shared" si="109"/>
        <v>19331</v>
      </c>
      <c r="BV219" s="179">
        <f t="shared" si="82"/>
        <v>12.544</v>
      </c>
      <c r="BX219" s="70">
        <f t="shared" si="110"/>
        <v>8.9203890600803586</v>
      </c>
      <c r="BY219" s="23" t="s">
        <v>36</v>
      </c>
      <c r="BZ219" s="44">
        <f>CB209</f>
        <v>0.29053569100410526</v>
      </c>
      <c r="CB219" s="187">
        <f t="shared" si="111"/>
        <v>19316</v>
      </c>
      <c r="CC219" s="179">
        <f t="shared" si="83"/>
        <v>16.129000000000001</v>
      </c>
      <c r="CE219" s="70">
        <f t="shared" si="112"/>
        <v>8.7181729300287252</v>
      </c>
      <c r="CF219" s="23" t="s">
        <v>36</v>
      </c>
      <c r="CG219" s="44">
        <f>CI209</f>
        <v>0.28536757090078751</v>
      </c>
      <c r="CI219" s="187">
        <f t="shared" si="113"/>
        <v>19295</v>
      </c>
      <c r="CJ219" s="179">
        <f t="shared" si="84"/>
        <v>21.904</v>
      </c>
      <c r="CL219" s="70">
        <f t="shared" si="114"/>
        <v>8.4644251258775824</v>
      </c>
      <c r="CM219" s="23" t="s">
        <v>36</v>
      </c>
      <c r="CN219" s="44">
        <f>CP209</f>
        <v>0.27695842802194326</v>
      </c>
      <c r="CP219" s="187">
        <f t="shared" si="115"/>
        <v>19260</v>
      </c>
      <c r="CQ219" s="179">
        <f t="shared" si="85"/>
        <v>33.488999999999997</v>
      </c>
      <c r="CS219" s="70">
        <f t="shared" si="116"/>
        <v>8.12355783506165</v>
      </c>
      <c r="CT219" s="23" t="s">
        <v>36</v>
      </c>
      <c r="CU219" s="44">
        <f>CW209</f>
        <v>0.26064215917343442</v>
      </c>
      <c r="CW219" s="187">
        <f t="shared" si="117"/>
        <v>19192</v>
      </c>
      <c r="CX219" s="179">
        <f t="shared" si="86"/>
        <v>63.000999999999998</v>
      </c>
      <c r="CZ219" s="70">
        <f t="shared" si="118"/>
        <v>7.6024013356658182</v>
      </c>
      <c r="DA219" s="23" t="s">
        <v>36</v>
      </c>
      <c r="DB219" s="44">
        <f>DD209</f>
        <v>0.1908168901129462</v>
      </c>
      <c r="DD219" s="187">
        <f t="shared" si="119"/>
        <v>18861</v>
      </c>
      <c r="DE219" s="179">
        <f t="shared" si="87"/>
        <v>338.72399999999999</v>
      </c>
    </row>
    <row r="220" spans="1:109" ht="15" customHeight="1">
      <c r="A220" s="21">
        <f t="shared" si="72"/>
        <v>2004</v>
      </c>
      <c r="B220" s="176">
        <f t="shared" si="72"/>
        <v>19350</v>
      </c>
      <c r="C220" s="69">
        <f t="shared" si="88"/>
        <v>9.8704476984579284</v>
      </c>
      <c r="D220" s="22">
        <v>11</v>
      </c>
      <c r="E220" s="71">
        <f t="shared" si="89"/>
        <v>2.3978952727983707</v>
      </c>
      <c r="F220" s="347" t="s">
        <v>8</v>
      </c>
      <c r="G220" s="348"/>
      <c r="H220" s="237">
        <f>SUM(K210:K229)</f>
        <v>17746.623</v>
      </c>
      <c r="I220" s="179">
        <f t="shared" si="90"/>
        <v>19259</v>
      </c>
      <c r="J220" s="180">
        <f t="shared" si="91"/>
        <v>0.47028423772609818</v>
      </c>
      <c r="K220" s="179">
        <f t="shared" si="73"/>
        <v>8.2810000000000006</v>
      </c>
      <c r="M220" s="70">
        <f t="shared" si="92"/>
        <v>9.8704476984579284</v>
      </c>
      <c r="N220" s="23" t="s">
        <v>37</v>
      </c>
      <c r="O220" s="200">
        <f>SUM(R210:R229)</f>
        <v>17746.623</v>
      </c>
      <c r="Q220" s="187">
        <f t="shared" si="93"/>
        <v>19259</v>
      </c>
      <c r="R220" s="179">
        <f t="shared" si="74"/>
        <v>8.2810000000000006</v>
      </c>
      <c r="T220" s="70">
        <f t="shared" si="94"/>
        <v>9.8173848534827162</v>
      </c>
      <c r="U220" s="23" t="s">
        <v>37</v>
      </c>
      <c r="V220" s="200">
        <f>SUM(Y210:Y229)</f>
        <v>17759.668999999998</v>
      </c>
      <c r="X220" s="187">
        <f t="shared" si="95"/>
        <v>19257</v>
      </c>
      <c r="Y220" s="179">
        <f t="shared" si="75"/>
        <v>8.6489999999999991</v>
      </c>
      <c r="AA220" s="70">
        <f t="shared" si="96"/>
        <v>9.739791459865339</v>
      </c>
      <c r="AB220" s="23" t="s">
        <v>37</v>
      </c>
      <c r="AC220" s="200">
        <f>SUM(AF210:AF229)</f>
        <v>17777.954000000002</v>
      </c>
      <c r="AE220" s="187">
        <f t="shared" si="97"/>
        <v>19254</v>
      </c>
      <c r="AF220" s="179">
        <f t="shared" si="76"/>
        <v>9.2159999999999993</v>
      </c>
      <c r="AH220" s="70">
        <f t="shared" si="98"/>
        <v>9.6556670135094773</v>
      </c>
      <c r="AI220" s="23" t="s">
        <v>37</v>
      </c>
      <c r="AJ220" s="200">
        <f>SUM(AM210:AM229)</f>
        <v>17805.644</v>
      </c>
      <c r="AL220" s="187">
        <f t="shared" si="99"/>
        <v>19251</v>
      </c>
      <c r="AM220" s="179">
        <f t="shared" si="77"/>
        <v>9.8010000000000002</v>
      </c>
      <c r="AO220" s="70">
        <f t="shared" si="100"/>
        <v>9.5638101849659662</v>
      </c>
      <c r="AP220" s="23" t="s">
        <v>37</v>
      </c>
      <c r="AQ220" s="200">
        <f>SUM(AT210:AT229)</f>
        <v>17831.983999999993</v>
      </c>
      <c r="AS220" s="187">
        <f t="shared" si="101"/>
        <v>19247</v>
      </c>
      <c r="AT220" s="179">
        <f t="shared" si="78"/>
        <v>10.609</v>
      </c>
      <c r="AV220" s="70">
        <f t="shared" si="102"/>
        <v>9.462654300590172</v>
      </c>
      <c r="AW220" s="23" t="s">
        <v>37</v>
      </c>
      <c r="AX220" s="200">
        <f>SUM(BA210:BA229)</f>
        <v>17869.149999999998</v>
      </c>
      <c r="AZ220" s="187">
        <f t="shared" si="103"/>
        <v>19242</v>
      </c>
      <c r="BA220" s="179">
        <f t="shared" si="79"/>
        <v>11.664</v>
      </c>
      <c r="BC220" s="70">
        <f t="shared" si="104"/>
        <v>9.3501023143513411</v>
      </c>
      <c r="BD220" s="23" t="s">
        <v>37</v>
      </c>
      <c r="BE220" s="200">
        <f>SUM(BH210:BH229)</f>
        <v>17917.017</v>
      </c>
      <c r="BG220" s="187">
        <f t="shared" si="105"/>
        <v>19236</v>
      </c>
      <c r="BH220" s="179">
        <f t="shared" si="80"/>
        <v>12.996</v>
      </c>
      <c r="BJ220" s="70">
        <f t="shared" si="106"/>
        <v>9.2232565972427292</v>
      </c>
      <c r="BK220" s="23" t="s">
        <v>37</v>
      </c>
      <c r="BL220" s="200">
        <f>SUM(BO210:BO229)</f>
        <v>17972.969000000001</v>
      </c>
      <c r="BN220" s="187">
        <f t="shared" si="107"/>
        <v>19228</v>
      </c>
      <c r="BO220" s="179">
        <f t="shared" si="81"/>
        <v>14.884</v>
      </c>
      <c r="BQ220" s="70">
        <f t="shared" si="108"/>
        <v>9.0779511839304377</v>
      </c>
      <c r="BR220" s="23" t="s">
        <v>37</v>
      </c>
      <c r="BS220" s="200">
        <f>SUM(BV210:BV229)</f>
        <v>18053.801999999996</v>
      </c>
      <c r="BU220" s="187">
        <f t="shared" si="109"/>
        <v>19218</v>
      </c>
      <c r="BV220" s="179">
        <f t="shared" si="82"/>
        <v>17.423999999999999</v>
      </c>
      <c r="BX220" s="70">
        <f t="shared" si="110"/>
        <v>8.9078830139422482</v>
      </c>
      <c r="BY220" s="23" t="s">
        <v>37</v>
      </c>
      <c r="BZ220" s="200">
        <f>SUM(CC210:CC229)</f>
        <v>18160.491000000002</v>
      </c>
      <c r="CB220" s="187">
        <f t="shared" si="111"/>
        <v>19204</v>
      </c>
      <c r="CC220" s="179">
        <f t="shared" si="83"/>
        <v>21.315999999999999</v>
      </c>
      <c r="CE220" s="70">
        <f t="shared" si="112"/>
        <v>8.7028425383028676</v>
      </c>
      <c r="CF220" s="23" t="s">
        <v>37</v>
      </c>
      <c r="CG220" s="200">
        <f>SUM(CJ210:CJ229)</f>
        <v>18337.435999999998</v>
      </c>
      <c r="CI220" s="187">
        <f t="shared" si="113"/>
        <v>19184</v>
      </c>
      <c r="CJ220" s="179">
        <f t="shared" si="84"/>
        <v>27.556000000000001</v>
      </c>
      <c r="CL220" s="70">
        <f t="shared" si="114"/>
        <v>8.4446224985814027</v>
      </c>
      <c r="CM220" s="23" t="s">
        <v>37</v>
      </c>
      <c r="CN220" s="200">
        <f>SUM(CQ210:CQ229)</f>
        <v>18647.663999999997</v>
      </c>
      <c r="CP220" s="187">
        <f t="shared" si="115"/>
        <v>19151</v>
      </c>
      <c r="CQ220" s="179">
        <f t="shared" si="85"/>
        <v>39.600999999999999</v>
      </c>
      <c r="CS220" s="70">
        <f t="shared" si="116"/>
        <v>8.09559870137819</v>
      </c>
      <c r="CT220" s="23" t="s">
        <v>37</v>
      </c>
      <c r="CU220" s="200">
        <f>SUM(CX210:CX229)</f>
        <v>19339.479000000003</v>
      </c>
      <c r="CW220" s="187">
        <f t="shared" si="117"/>
        <v>19085</v>
      </c>
      <c r="CX220" s="179">
        <f t="shared" si="86"/>
        <v>70.224999999999994</v>
      </c>
      <c r="CZ220" s="70">
        <f t="shared" si="118"/>
        <v>7.5548585210406758</v>
      </c>
      <c r="DA220" s="23" t="s">
        <v>37</v>
      </c>
      <c r="DB220" s="200">
        <f>SUM(DE210:DE229)</f>
        <v>24802.435000000005</v>
      </c>
      <c r="DD220" s="187">
        <f t="shared" si="119"/>
        <v>18755</v>
      </c>
      <c r="DE220" s="179">
        <f t="shared" si="87"/>
        <v>354.02499999999998</v>
      </c>
    </row>
    <row r="221" spans="1:109" ht="15" customHeight="1">
      <c r="A221" s="21">
        <f t="shared" si="72"/>
        <v>2005</v>
      </c>
      <c r="B221" s="176">
        <f t="shared" si="72"/>
        <v>18593</v>
      </c>
      <c r="C221" s="69">
        <f t="shared" si="88"/>
        <v>9.8305404447800626</v>
      </c>
      <c r="D221" s="22">
        <v>12</v>
      </c>
      <c r="E221" s="71">
        <f t="shared" si="89"/>
        <v>2.4849066497880004</v>
      </c>
      <c r="F221" s="347" t="s">
        <v>9</v>
      </c>
      <c r="G221" s="348"/>
      <c r="H221" s="237">
        <f>SUM(K220:K229)</f>
        <v>4766.9460000000008</v>
      </c>
      <c r="I221" s="179">
        <f t="shared" si="90"/>
        <v>19155</v>
      </c>
      <c r="J221" s="180">
        <f t="shared" si="91"/>
        <v>3.0226429301349973</v>
      </c>
      <c r="K221" s="179">
        <f t="shared" si="73"/>
        <v>315.84399999999999</v>
      </c>
      <c r="M221" s="70">
        <f t="shared" si="92"/>
        <v>9.8305404447800626</v>
      </c>
      <c r="O221" s="76"/>
      <c r="Q221" s="187">
        <f t="shared" si="93"/>
        <v>19155</v>
      </c>
      <c r="R221" s="179">
        <f t="shared" si="74"/>
        <v>315.84399999999999</v>
      </c>
      <c r="T221" s="70">
        <f t="shared" si="94"/>
        <v>9.7752563746390457</v>
      </c>
      <c r="V221" s="76"/>
      <c r="X221" s="187">
        <f t="shared" si="95"/>
        <v>19154</v>
      </c>
      <c r="Y221" s="179">
        <f t="shared" si="75"/>
        <v>314.721</v>
      </c>
      <c r="AA221" s="70">
        <f t="shared" si="96"/>
        <v>9.6941852674103988</v>
      </c>
      <c r="AC221" s="76"/>
      <c r="AE221" s="187">
        <f t="shared" si="97"/>
        <v>19151</v>
      </c>
      <c r="AF221" s="179">
        <f t="shared" si="76"/>
        <v>311.36399999999998</v>
      </c>
      <c r="AH221" s="70">
        <f t="shared" si="98"/>
        <v>9.6059571440295333</v>
      </c>
      <c r="AJ221" s="76"/>
      <c r="AL221" s="187">
        <f t="shared" si="99"/>
        <v>19148</v>
      </c>
      <c r="AM221" s="179">
        <f t="shared" si="77"/>
        <v>308.02499999999998</v>
      </c>
      <c r="AO221" s="70">
        <f t="shared" si="100"/>
        <v>9.5091849116340743</v>
      </c>
      <c r="AQ221" s="76"/>
      <c r="AS221" s="187">
        <f t="shared" si="101"/>
        <v>19144</v>
      </c>
      <c r="AT221" s="179">
        <f t="shared" si="78"/>
        <v>303.601</v>
      </c>
      <c r="AV221" s="70">
        <f t="shared" si="102"/>
        <v>9.4020345350168029</v>
      </c>
      <c r="AX221" s="76"/>
      <c r="AZ221" s="187">
        <f t="shared" si="103"/>
        <v>19139</v>
      </c>
      <c r="BA221" s="179">
        <f t="shared" si="79"/>
        <v>298.11599999999999</v>
      </c>
      <c r="BC221" s="70">
        <f t="shared" si="104"/>
        <v>9.2820096586665422</v>
      </c>
      <c r="BE221" s="76"/>
      <c r="BG221" s="187">
        <f t="shared" si="105"/>
        <v>19133</v>
      </c>
      <c r="BH221" s="179">
        <f t="shared" si="80"/>
        <v>291.60000000000002</v>
      </c>
      <c r="BJ221" s="70">
        <f t="shared" si="106"/>
        <v>9.1455884947464856</v>
      </c>
      <c r="BL221" s="76"/>
      <c r="BN221" s="187">
        <f t="shared" si="107"/>
        <v>19126</v>
      </c>
      <c r="BO221" s="179">
        <f t="shared" si="81"/>
        <v>284.089</v>
      </c>
      <c r="BQ221" s="70">
        <f t="shared" si="108"/>
        <v>8.9875717503670458</v>
      </c>
      <c r="BS221" s="76"/>
      <c r="BU221" s="187">
        <f t="shared" si="109"/>
        <v>19117</v>
      </c>
      <c r="BV221" s="179">
        <f t="shared" si="82"/>
        <v>274.57600000000002</v>
      </c>
      <c r="BX221" s="70">
        <f t="shared" si="110"/>
        <v>8.7998124695255555</v>
      </c>
      <c r="BZ221" s="76"/>
      <c r="CB221" s="187">
        <f t="shared" si="111"/>
        <v>19103</v>
      </c>
      <c r="CC221" s="179">
        <f t="shared" si="83"/>
        <v>260.10000000000002</v>
      </c>
      <c r="CE221" s="70">
        <f t="shared" si="112"/>
        <v>8.5684564853537797</v>
      </c>
      <c r="CG221" s="76"/>
      <c r="CI221" s="187">
        <f t="shared" si="113"/>
        <v>19084</v>
      </c>
      <c r="CJ221" s="179">
        <f t="shared" si="84"/>
        <v>241.08099999999999</v>
      </c>
      <c r="CL221" s="70">
        <f t="shared" si="114"/>
        <v>8.2669353476104561</v>
      </c>
      <c r="CN221" s="76"/>
      <c r="CP221" s="187">
        <f t="shared" si="115"/>
        <v>19053</v>
      </c>
      <c r="CQ221" s="179">
        <f t="shared" si="85"/>
        <v>211.6</v>
      </c>
      <c r="CS221" s="70">
        <f t="shared" si="116"/>
        <v>7.8332039486410574</v>
      </c>
      <c r="CU221" s="76"/>
      <c r="CW221" s="187">
        <f t="shared" si="117"/>
        <v>18991</v>
      </c>
      <c r="CX221" s="179">
        <f t="shared" si="86"/>
        <v>158.404</v>
      </c>
      <c r="CZ221" s="70">
        <f t="shared" si="118"/>
        <v>7.0501225202690589</v>
      </c>
      <c r="DB221" s="76"/>
      <c r="DD221" s="187">
        <f t="shared" si="119"/>
        <v>18664</v>
      </c>
      <c r="DE221" s="179">
        <f t="shared" si="87"/>
        <v>5.0410000000000004</v>
      </c>
    </row>
    <row r="222" spans="1:109" ht="15" customHeight="1">
      <c r="A222" s="21">
        <f t="shared" si="72"/>
        <v>2006</v>
      </c>
      <c r="B222" s="176">
        <f t="shared" si="72"/>
        <v>18336</v>
      </c>
      <c r="C222" s="69">
        <f t="shared" si="88"/>
        <v>9.816621619514466</v>
      </c>
      <c r="D222" s="22">
        <v>13</v>
      </c>
      <c r="E222" s="71">
        <f t="shared" si="89"/>
        <v>2.5649493574615367</v>
      </c>
      <c r="F222" s="347" t="s">
        <v>10</v>
      </c>
      <c r="G222" s="348"/>
      <c r="H222" s="238">
        <f>SUM(J210:J229)/D229</f>
        <v>3.4244569925750548</v>
      </c>
      <c r="I222" s="179">
        <f t="shared" si="90"/>
        <v>19060</v>
      </c>
      <c r="J222" s="180">
        <f t="shared" si="91"/>
        <v>3.9485165794066317</v>
      </c>
      <c r="K222" s="179">
        <f t="shared" si="73"/>
        <v>524.17600000000004</v>
      </c>
      <c r="M222" s="70">
        <f t="shared" si="92"/>
        <v>9.816621619514466</v>
      </c>
      <c r="Q222" s="187">
        <f t="shared" si="93"/>
        <v>19060</v>
      </c>
      <c r="R222" s="179">
        <f t="shared" si="74"/>
        <v>524.17600000000004</v>
      </c>
      <c r="T222" s="70">
        <f t="shared" si="94"/>
        <v>9.7605405432161945</v>
      </c>
      <c r="X222" s="187">
        <f t="shared" si="95"/>
        <v>19058</v>
      </c>
      <c r="Y222" s="179">
        <f t="shared" si="75"/>
        <v>521.28399999999999</v>
      </c>
      <c r="AA222" s="70">
        <f t="shared" si="96"/>
        <v>9.6782167402057446</v>
      </c>
      <c r="AE222" s="187">
        <f t="shared" si="97"/>
        <v>19056</v>
      </c>
      <c r="AF222" s="179">
        <f t="shared" si="76"/>
        <v>518.4</v>
      </c>
      <c r="AH222" s="70">
        <f t="shared" si="98"/>
        <v>9.5885027975563375</v>
      </c>
      <c r="AL222" s="187">
        <f t="shared" si="99"/>
        <v>19053</v>
      </c>
      <c r="AM222" s="179">
        <f t="shared" si="77"/>
        <v>514.08900000000006</v>
      </c>
      <c r="AO222" s="70">
        <f t="shared" si="100"/>
        <v>9.4899398682346074</v>
      </c>
      <c r="AS222" s="187">
        <f t="shared" si="101"/>
        <v>19049</v>
      </c>
      <c r="AT222" s="179">
        <f t="shared" si="78"/>
        <v>508.36900000000003</v>
      </c>
      <c r="AV222" s="70">
        <f t="shared" si="102"/>
        <v>9.3805893475358673</v>
      </c>
      <c r="AZ222" s="187">
        <f t="shared" si="103"/>
        <v>19045</v>
      </c>
      <c r="BA222" s="179">
        <f t="shared" si="79"/>
        <v>502.68099999999998</v>
      </c>
      <c r="BC222" s="70">
        <f t="shared" si="104"/>
        <v>9.257796313132479</v>
      </c>
      <c r="BG222" s="187">
        <f t="shared" si="105"/>
        <v>19040</v>
      </c>
      <c r="BH222" s="179">
        <f t="shared" si="80"/>
        <v>495.61599999999999</v>
      </c>
      <c r="BJ222" s="70">
        <f t="shared" si="106"/>
        <v>9.1177863903655751</v>
      </c>
      <c r="BN222" s="187">
        <f t="shared" si="107"/>
        <v>19033</v>
      </c>
      <c r="BO222" s="179">
        <f t="shared" si="81"/>
        <v>485.80900000000003</v>
      </c>
      <c r="BQ222" s="70">
        <f t="shared" si="108"/>
        <v>8.9549318600746979</v>
      </c>
      <c r="BU222" s="187">
        <f t="shared" si="109"/>
        <v>19024</v>
      </c>
      <c r="BV222" s="179">
        <f t="shared" si="82"/>
        <v>473.34399999999999</v>
      </c>
      <c r="BX222" s="70">
        <f t="shared" si="110"/>
        <v>8.7602962204700514</v>
      </c>
      <c r="CB222" s="187">
        <f t="shared" si="111"/>
        <v>19012</v>
      </c>
      <c r="CC222" s="179">
        <f t="shared" si="83"/>
        <v>456.976</v>
      </c>
      <c r="CE222" s="70">
        <f t="shared" si="112"/>
        <v>8.518392471991719</v>
      </c>
      <c r="CI222" s="187">
        <f t="shared" si="113"/>
        <v>18994</v>
      </c>
      <c r="CJ222" s="179">
        <f t="shared" si="84"/>
        <v>432.964</v>
      </c>
      <c r="CL222" s="70">
        <f t="shared" si="114"/>
        <v>8.1986394552973696</v>
      </c>
      <c r="CP222" s="187">
        <f t="shared" si="115"/>
        <v>18965</v>
      </c>
      <c r="CQ222" s="179">
        <f t="shared" si="85"/>
        <v>395.64100000000002</v>
      </c>
      <c r="CS222" s="70">
        <f t="shared" si="116"/>
        <v>7.7257714415879519</v>
      </c>
      <c r="CW222" s="187">
        <f t="shared" si="117"/>
        <v>18906</v>
      </c>
      <c r="CX222" s="179">
        <f t="shared" si="86"/>
        <v>324.89999999999998</v>
      </c>
      <c r="CZ222" s="70">
        <f t="shared" si="118"/>
        <v>6.7979404129749303</v>
      </c>
      <c r="DD222" s="187">
        <f t="shared" si="119"/>
        <v>18587</v>
      </c>
      <c r="DE222" s="179">
        <f t="shared" si="87"/>
        <v>63.000999999999998</v>
      </c>
    </row>
    <row r="223" spans="1:109" ht="15" customHeight="1">
      <c r="A223" s="21">
        <f t="shared" si="72"/>
        <v>2007</v>
      </c>
      <c r="B223" s="176">
        <f t="shared" si="72"/>
        <v>17717</v>
      </c>
      <c r="C223" s="69">
        <f t="shared" si="88"/>
        <v>9.7822799096004367</v>
      </c>
      <c r="D223" s="22">
        <v>14</v>
      </c>
      <c r="E223" s="71">
        <f t="shared" si="89"/>
        <v>2.6390573296152584</v>
      </c>
      <c r="F223" s="347" t="s">
        <v>11</v>
      </c>
      <c r="G223" s="348"/>
      <c r="H223" s="238">
        <f>SUM(J220:J229)/10</f>
        <v>2.8132971326834131</v>
      </c>
      <c r="I223" s="179">
        <f t="shared" si="90"/>
        <v>18972</v>
      </c>
      <c r="J223" s="180">
        <f t="shared" si="91"/>
        <v>7.0835920302534285</v>
      </c>
      <c r="K223" s="179">
        <f t="shared" si="73"/>
        <v>1575.0250000000001</v>
      </c>
      <c r="M223" s="70">
        <f t="shared" si="92"/>
        <v>9.7822799096004367</v>
      </c>
      <c r="Q223" s="187">
        <f t="shared" si="93"/>
        <v>18972</v>
      </c>
      <c r="R223" s="179">
        <f t="shared" si="74"/>
        <v>1575.0250000000001</v>
      </c>
      <c r="T223" s="70">
        <f t="shared" si="94"/>
        <v>9.72418144470263</v>
      </c>
      <c r="X223" s="187">
        <f t="shared" si="95"/>
        <v>18971</v>
      </c>
      <c r="Y223" s="179">
        <f t="shared" si="75"/>
        <v>1572.5160000000001</v>
      </c>
      <c r="AA223" s="70">
        <f t="shared" si="96"/>
        <v>9.6386752941750942</v>
      </c>
      <c r="AE223" s="187">
        <f t="shared" si="97"/>
        <v>18969</v>
      </c>
      <c r="AF223" s="179">
        <f t="shared" si="76"/>
        <v>1567.5039999999999</v>
      </c>
      <c r="AH223" s="70">
        <f t="shared" si="98"/>
        <v>9.545168400484906</v>
      </c>
      <c r="AL223" s="187">
        <f t="shared" si="99"/>
        <v>18966</v>
      </c>
      <c r="AM223" s="179">
        <f t="shared" si="77"/>
        <v>1560.001</v>
      </c>
      <c r="AO223" s="70">
        <f t="shared" si="100"/>
        <v>9.4420074942312695</v>
      </c>
      <c r="AS223" s="187">
        <f t="shared" si="101"/>
        <v>18963</v>
      </c>
      <c r="AT223" s="179">
        <f t="shared" si="78"/>
        <v>1552.5160000000001</v>
      </c>
      <c r="AV223" s="70">
        <f t="shared" si="102"/>
        <v>9.326967183907902</v>
      </c>
      <c r="AZ223" s="187">
        <f t="shared" si="103"/>
        <v>18959</v>
      </c>
      <c r="BA223" s="179">
        <f t="shared" si="79"/>
        <v>1542.5640000000001</v>
      </c>
      <c r="BC223" s="70">
        <f t="shared" si="104"/>
        <v>9.1969511348571675</v>
      </c>
      <c r="BG223" s="187">
        <f t="shared" si="105"/>
        <v>18954</v>
      </c>
      <c r="BH223" s="179">
        <f t="shared" si="80"/>
        <v>1530.1690000000001</v>
      </c>
      <c r="BJ223" s="70">
        <f t="shared" si="106"/>
        <v>9.0474684390035414</v>
      </c>
      <c r="BN223" s="187">
        <f t="shared" si="107"/>
        <v>18948</v>
      </c>
      <c r="BO223" s="179">
        <f t="shared" si="81"/>
        <v>1515.3610000000001</v>
      </c>
      <c r="BQ223" s="70">
        <f t="shared" si="108"/>
        <v>8.8716456675018716</v>
      </c>
      <c r="BU223" s="187">
        <f t="shared" si="109"/>
        <v>18940</v>
      </c>
      <c r="BV223" s="179">
        <f t="shared" si="82"/>
        <v>1495.729</v>
      </c>
      <c r="BX223" s="70">
        <f t="shared" si="110"/>
        <v>8.6581717846758099</v>
      </c>
      <c r="CB223" s="187">
        <f t="shared" si="111"/>
        <v>18928</v>
      </c>
      <c r="CC223" s="179">
        <f t="shared" si="83"/>
        <v>1466.521</v>
      </c>
      <c r="CE223" s="70">
        <f t="shared" si="112"/>
        <v>8.3864009011662137</v>
      </c>
      <c r="CI223" s="187">
        <f t="shared" si="113"/>
        <v>18912</v>
      </c>
      <c r="CJ223" s="179">
        <f t="shared" si="84"/>
        <v>1428.0250000000001</v>
      </c>
      <c r="CL223" s="70">
        <f t="shared" si="114"/>
        <v>8.0120182391590617</v>
      </c>
      <c r="CP223" s="187">
        <f t="shared" si="115"/>
        <v>18885</v>
      </c>
      <c r="CQ223" s="179">
        <f t="shared" si="85"/>
        <v>1364.2239999999999</v>
      </c>
      <c r="CS223" s="70">
        <f t="shared" si="116"/>
        <v>7.4067107301776405</v>
      </c>
      <c r="CW223" s="187">
        <f t="shared" si="117"/>
        <v>18830</v>
      </c>
      <c r="CX223" s="179">
        <f t="shared" si="86"/>
        <v>1238.769</v>
      </c>
      <c r="CZ223" s="70">
        <f t="shared" si="118"/>
        <v>5.6240175061873385</v>
      </c>
      <c r="DD223" s="187">
        <f t="shared" si="119"/>
        <v>18519</v>
      </c>
      <c r="DE223" s="179">
        <f t="shared" si="87"/>
        <v>643.20399999999995</v>
      </c>
    </row>
    <row r="224" spans="1:109" ht="15" customHeight="1">
      <c r="A224" s="21">
        <f t="shared" si="72"/>
        <v>2008</v>
      </c>
      <c r="B224" s="176">
        <f t="shared" si="72"/>
        <v>17486</v>
      </c>
      <c r="C224" s="69">
        <f t="shared" si="88"/>
        <v>9.7691558397408365</v>
      </c>
      <c r="D224" s="22">
        <v>15</v>
      </c>
      <c r="E224" s="71">
        <f t="shared" si="89"/>
        <v>2.7080502011022101</v>
      </c>
      <c r="I224" s="179">
        <f t="shared" si="90"/>
        <v>18891</v>
      </c>
      <c r="J224" s="180">
        <f t="shared" si="91"/>
        <v>8.0349994281139203</v>
      </c>
      <c r="K224" s="179">
        <f t="shared" si="73"/>
        <v>1974.0250000000001</v>
      </c>
      <c r="M224" s="70">
        <f t="shared" si="92"/>
        <v>9.7691558397408365</v>
      </c>
      <c r="Q224" s="187">
        <f t="shared" si="93"/>
        <v>18891</v>
      </c>
      <c r="R224" s="179">
        <f t="shared" si="74"/>
        <v>1974.0250000000001</v>
      </c>
      <c r="T224" s="70">
        <f t="shared" si="94"/>
        <v>9.7102668148731723</v>
      </c>
      <c r="X224" s="187">
        <f t="shared" si="95"/>
        <v>18890</v>
      </c>
      <c r="Y224" s="179">
        <f t="shared" si="75"/>
        <v>1971.2159999999999</v>
      </c>
      <c r="AA224" s="70">
        <f t="shared" si="96"/>
        <v>9.6235090644693795</v>
      </c>
      <c r="AE224" s="187">
        <f t="shared" si="97"/>
        <v>18888</v>
      </c>
      <c r="AF224" s="179">
        <f t="shared" si="76"/>
        <v>1965.604</v>
      </c>
      <c r="AH224" s="70">
        <f t="shared" si="98"/>
        <v>9.5285031516815497</v>
      </c>
      <c r="AL224" s="187">
        <f t="shared" si="99"/>
        <v>18885</v>
      </c>
      <c r="AM224" s="179">
        <f t="shared" si="77"/>
        <v>1957.201</v>
      </c>
      <c r="AO224" s="70">
        <f t="shared" si="100"/>
        <v>9.4235143922529012</v>
      </c>
      <c r="AS224" s="187">
        <f t="shared" si="101"/>
        <v>18882</v>
      </c>
      <c r="AT224" s="179">
        <f t="shared" si="78"/>
        <v>1948.816</v>
      </c>
      <c r="AV224" s="70">
        <f t="shared" si="102"/>
        <v>9.3061958576197039</v>
      </c>
      <c r="AZ224" s="187">
        <f t="shared" si="103"/>
        <v>18879</v>
      </c>
      <c r="BA224" s="179">
        <f t="shared" si="79"/>
        <v>1940.4490000000001</v>
      </c>
      <c r="BC224" s="70">
        <f t="shared" si="104"/>
        <v>9.1732613637347615</v>
      </c>
      <c r="BG224" s="187">
        <f t="shared" si="105"/>
        <v>18874</v>
      </c>
      <c r="BH224" s="179">
        <f t="shared" si="80"/>
        <v>1926.5440000000001</v>
      </c>
      <c r="BJ224" s="70">
        <f t="shared" si="106"/>
        <v>9.019905995071678</v>
      </c>
      <c r="BN224" s="187">
        <f t="shared" si="107"/>
        <v>18869</v>
      </c>
      <c r="BO224" s="179">
        <f t="shared" si="81"/>
        <v>1912.6890000000001</v>
      </c>
      <c r="BQ224" s="70">
        <f t="shared" si="108"/>
        <v>8.8386968123435299</v>
      </c>
      <c r="BU224" s="187">
        <f t="shared" si="109"/>
        <v>18861</v>
      </c>
      <c r="BV224" s="179">
        <f t="shared" si="82"/>
        <v>1890.625</v>
      </c>
      <c r="BX224" s="70">
        <f t="shared" si="110"/>
        <v>8.6172195054833622</v>
      </c>
      <c r="CB224" s="187">
        <f t="shared" si="111"/>
        <v>18851</v>
      </c>
      <c r="CC224" s="179">
        <f t="shared" si="83"/>
        <v>1863.2249999999999</v>
      </c>
      <c r="CE224" s="70">
        <f t="shared" si="112"/>
        <v>8.3323083522191173</v>
      </c>
      <c r="CI224" s="187">
        <f t="shared" si="113"/>
        <v>18836</v>
      </c>
      <c r="CJ224" s="179">
        <f t="shared" si="84"/>
        <v>1822.5</v>
      </c>
      <c r="CL224" s="70">
        <f t="shared" si="114"/>
        <v>7.9323621543397511</v>
      </c>
      <c r="CP224" s="187">
        <f t="shared" si="115"/>
        <v>18812</v>
      </c>
      <c r="CQ224" s="179">
        <f t="shared" si="85"/>
        <v>1758.2760000000001</v>
      </c>
      <c r="CS224" s="70">
        <f t="shared" si="116"/>
        <v>7.255591274253665</v>
      </c>
      <c r="CW224" s="187">
        <f t="shared" si="117"/>
        <v>18761</v>
      </c>
      <c r="CX224" s="179">
        <f t="shared" si="86"/>
        <v>1625.625</v>
      </c>
      <c r="CZ224" s="70">
        <f t="shared" si="118"/>
        <v>3.8286413964890951</v>
      </c>
      <c r="DD224" s="187">
        <f t="shared" si="119"/>
        <v>18460</v>
      </c>
      <c r="DE224" s="179">
        <f t="shared" si="87"/>
        <v>948.67600000000004</v>
      </c>
    </row>
    <row r="225" spans="1:109" ht="15" customHeight="1">
      <c r="A225" s="21">
        <f t="shared" si="72"/>
        <v>2009</v>
      </c>
      <c r="B225" s="176">
        <f t="shared" si="72"/>
        <v>18595</v>
      </c>
      <c r="C225" s="69">
        <f t="shared" si="88"/>
        <v>9.830648006359171</v>
      </c>
      <c r="D225" s="22">
        <v>16</v>
      </c>
      <c r="E225" s="71">
        <f t="shared" si="89"/>
        <v>2.7725887222397811</v>
      </c>
      <c r="I225" s="179">
        <f t="shared" si="90"/>
        <v>18815</v>
      </c>
      <c r="J225" s="180">
        <f t="shared" si="91"/>
        <v>1.1831137402527563</v>
      </c>
      <c r="K225" s="179">
        <f t="shared" si="73"/>
        <v>48.4</v>
      </c>
      <c r="M225" s="70">
        <f t="shared" si="92"/>
        <v>9.830648006359171</v>
      </c>
      <c r="Q225" s="187">
        <f t="shared" si="93"/>
        <v>18815</v>
      </c>
      <c r="R225" s="179">
        <f t="shared" si="74"/>
        <v>48.4</v>
      </c>
      <c r="T225" s="70">
        <f t="shared" si="94"/>
        <v>9.7753700497556864</v>
      </c>
      <c r="X225" s="187">
        <f t="shared" si="95"/>
        <v>18814</v>
      </c>
      <c r="Y225" s="179">
        <f t="shared" si="75"/>
        <v>47.960999999999999</v>
      </c>
      <c r="AA225" s="70">
        <f t="shared" si="96"/>
        <v>9.6943085415722905</v>
      </c>
      <c r="AE225" s="187">
        <f t="shared" si="97"/>
        <v>18812</v>
      </c>
      <c r="AF225" s="179">
        <f t="shared" si="76"/>
        <v>47.088999999999999</v>
      </c>
      <c r="AH225" s="70">
        <f t="shared" si="98"/>
        <v>9.6060917878967071</v>
      </c>
      <c r="AL225" s="187">
        <f t="shared" si="99"/>
        <v>18810</v>
      </c>
      <c r="AM225" s="179">
        <f t="shared" si="77"/>
        <v>46.225000000000001</v>
      </c>
      <c r="AO225" s="70">
        <f t="shared" si="100"/>
        <v>9.5093332355738305</v>
      </c>
      <c r="AS225" s="187">
        <f t="shared" si="101"/>
        <v>18808</v>
      </c>
      <c r="AT225" s="179">
        <f t="shared" si="78"/>
        <v>45.369</v>
      </c>
      <c r="AV225" s="70">
        <f t="shared" si="102"/>
        <v>9.4021996332506266</v>
      </c>
      <c r="AZ225" s="187">
        <f t="shared" si="103"/>
        <v>18805</v>
      </c>
      <c r="BA225" s="179">
        <f t="shared" si="79"/>
        <v>44.1</v>
      </c>
      <c r="BC225" s="70">
        <f t="shared" si="104"/>
        <v>9.2821958090766117</v>
      </c>
      <c r="BG225" s="187">
        <f t="shared" si="105"/>
        <v>18801</v>
      </c>
      <c r="BH225" s="179">
        <f t="shared" si="80"/>
        <v>42.436</v>
      </c>
      <c r="BJ225" s="70">
        <f t="shared" si="106"/>
        <v>9.1458018508386107</v>
      </c>
      <c r="BN225" s="187">
        <f t="shared" si="107"/>
        <v>18796</v>
      </c>
      <c r="BO225" s="179">
        <f t="shared" si="81"/>
        <v>40.401000000000003</v>
      </c>
      <c r="BQ225" s="70">
        <f t="shared" si="108"/>
        <v>8.987821625430815</v>
      </c>
      <c r="BU225" s="187">
        <f t="shared" si="109"/>
        <v>18789</v>
      </c>
      <c r="BV225" s="179">
        <f t="shared" si="82"/>
        <v>37.636000000000003</v>
      </c>
      <c r="BX225" s="70">
        <f t="shared" si="110"/>
        <v>8.8001139467663076</v>
      </c>
      <c r="CB225" s="187">
        <f t="shared" si="111"/>
        <v>18780</v>
      </c>
      <c r="CC225" s="179">
        <f t="shared" si="83"/>
        <v>34.225000000000001</v>
      </c>
      <c r="CE225" s="70">
        <f t="shared" si="112"/>
        <v>8.5688364245680759</v>
      </c>
      <c r="CI225" s="187">
        <f t="shared" si="113"/>
        <v>18767</v>
      </c>
      <c r="CJ225" s="179">
        <f t="shared" si="84"/>
        <v>29.584</v>
      </c>
      <c r="CL225" s="70">
        <f t="shared" si="114"/>
        <v>8.2674489583048487</v>
      </c>
      <c r="CP225" s="187">
        <f t="shared" si="115"/>
        <v>18744</v>
      </c>
      <c r="CQ225" s="179">
        <f t="shared" si="85"/>
        <v>22.201000000000001</v>
      </c>
      <c r="CS225" s="70">
        <f t="shared" si="116"/>
        <v>7.8339963417094598</v>
      </c>
      <c r="CW225" s="187">
        <f t="shared" si="117"/>
        <v>18698</v>
      </c>
      <c r="CX225" s="179">
        <f t="shared" si="86"/>
        <v>10.609</v>
      </c>
      <c r="CZ225" s="70">
        <f t="shared" si="118"/>
        <v>7.0518556229558937</v>
      </c>
      <c r="DD225" s="187">
        <f t="shared" si="119"/>
        <v>18407</v>
      </c>
      <c r="DE225" s="179">
        <f t="shared" si="87"/>
        <v>35.344000000000001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18741</v>
      </c>
      <c r="C226" s="69">
        <f t="shared" si="88"/>
        <v>9.8384689161616787</v>
      </c>
      <c r="D226" s="22">
        <v>17</v>
      </c>
      <c r="E226" s="71">
        <f t="shared" si="89"/>
        <v>2.8332133440562162</v>
      </c>
      <c r="F226" s="52"/>
      <c r="H226" s="77"/>
      <c r="I226" s="179">
        <f t="shared" si="90"/>
        <v>18745</v>
      </c>
      <c r="J226" s="180">
        <f t="shared" si="91"/>
        <v>2.1343578250893763E-2</v>
      </c>
      <c r="K226" s="179">
        <f t="shared" si="73"/>
        <v>1.6E-2</v>
      </c>
      <c r="M226" s="70">
        <f t="shared" si="92"/>
        <v>9.8384689161616787</v>
      </c>
      <c r="N226" s="52"/>
      <c r="P226" s="77"/>
      <c r="Q226" s="187">
        <f t="shared" si="93"/>
        <v>18745</v>
      </c>
      <c r="R226" s="179">
        <f t="shared" si="74"/>
        <v>1.6E-2</v>
      </c>
      <c r="T226" s="70">
        <f t="shared" si="94"/>
        <v>9.7836336240606485</v>
      </c>
      <c r="U226" s="52"/>
      <c r="W226" s="77"/>
      <c r="X226" s="187">
        <f t="shared" si="95"/>
        <v>18744</v>
      </c>
      <c r="Y226" s="179">
        <f t="shared" si="75"/>
        <v>8.9999999999999993E-3</v>
      </c>
      <c r="AA226" s="70">
        <f t="shared" si="96"/>
        <v>9.703266755854342</v>
      </c>
      <c r="AB226" s="52"/>
      <c r="AD226" s="77"/>
      <c r="AE226" s="187">
        <f t="shared" si="97"/>
        <v>18742</v>
      </c>
      <c r="AF226" s="179">
        <f t="shared" si="76"/>
        <v>1E-3</v>
      </c>
      <c r="AH226" s="70">
        <f t="shared" si="98"/>
        <v>9.6158721445288897</v>
      </c>
      <c r="AI226" s="52"/>
      <c r="AK226" s="77"/>
      <c r="AL226" s="187">
        <f t="shared" si="99"/>
        <v>18740</v>
      </c>
      <c r="AM226" s="179">
        <f t="shared" si="77"/>
        <v>1E-3</v>
      </c>
      <c r="AO226" s="70">
        <f t="shared" si="100"/>
        <v>9.5201018895708422</v>
      </c>
      <c r="AP226" s="52"/>
      <c r="AR226" s="77"/>
      <c r="AS226" s="187">
        <f t="shared" si="101"/>
        <v>18738</v>
      </c>
      <c r="AT226" s="179">
        <f t="shared" si="78"/>
        <v>8.9999999999999993E-3</v>
      </c>
      <c r="AV226" s="70">
        <f t="shared" si="102"/>
        <v>9.4141787722323862</v>
      </c>
      <c r="AW226" s="52"/>
      <c r="AY226" s="77"/>
      <c r="AZ226" s="187">
        <f t="shared" si="103"/>
        <v>18735</v>
      </c>
      <c r="BA226" s="179">
        <f t="shared" si="79"/>
        <v>3.5999999999999997E-2</v>
      </c>
      <c r="BC226" s="70">
        <f t="shared" si="104"/>
        <v>9.2956920390756856</v>
      </c>
      <c r="BD226" s="52"/>
      <c r="BF226" s="77"/>
      <c r="BG226" s="187">
        <f t="shared" si="105"/>
        <v>18732</v>
      </c>
      <c r="BH226" s="179">
        <f t="shared" si="80"/>
        <v>8.1000000000000003E-2</v>
      </c>
      <c r="BJ226" s="70">
        <f t="shared" si="106"/>
        <v>9.1612551642856914</v>
      </c>
      <c r="BK226" s="52"/>
      <c r="BM226" s="77"/>
      <c r="BN226" s="187">
        <f t="shared" si="107"/>
        <v>18728</v>
      </c>
      <c r="BO226" s="179">
        <f t="shared" si="81"/>
        <v>0.16900000000000001</v>
      </c>
      <c r="BQ226" s="70">
        <f t="shared" si="108"/>
        <v>9.0058958980944581</v>
      </c>
      <c r="BR226" s="52"/>
      <c r="BT226" s="77"/>
      <c r="BU226" s="187">
        <f t="shared" si="109"/>
        <v>18722</v>
      </c>
      <c r="BV226" s="179">
        <f t="shared" si="82"/>
        <v>0.36099999999999999</v>
      </c>
      <c r="BX226" s="70">
        <f t="shared" si="110"/>
        <v>8.8218798626838417</v>
      </c>
      <c r="BY226" s="52"/>
      <c r="CA226" s="77"/>
      <c r="CB226" s="187">
        <f t="shared" si="111"/>
        <v>18714</v>
      </c>
      <c r="CC226" s="179">
        <f t="shared" si="83"/>
        <v>0.72899999999999998</v>
      </c>
      <c r="CE226" s="70">
        <f t="shared" si="112"/>
        <v>8.5961891976427349</v>
      </c>
      <c r="CF226" s="52"/>
      <c r="CH226" s="77"/>
      <c r="CI226" s="187">
        <f t="shared" si="113"/>
        <v>18702</v>
      </c>
      <c r="CJ226" s="179">
        <f t="shared" si="84"/>
        <v>1.5209999999999999</v>
      </c>
      <c r="CL226" s="70">
        <f t="shared" si="114"/>
        <v>8.3042474650784737</v>
      </c>
      <c r="CM226" s="52"/>
      <c r="CO226" s="77"/>
      <c r="CP226" s="187">
        <f t="shared" si="115"/>
        <v>18682</v>
      </c>
      <c r="CQ226" s="179">
        <f t="shared" si="85"/>
        <v>3.4809999999999999</v>
      </c>
      <c r="CS226" s="70">
        <f t="shared" si="116"/>
        <v>7.8902082131099611</v>
      </c>
      <c r="CT226" s="52"/>
      <c r="CV226" s="77"/>
      <c r="CW226" s="187">
        <f t="shared" si="117"/>
        <v>18640</v>
      </c>
      <c r="CX226" s="179">
        <f t="shared" si="86"/>
        <v>10.201000000000001</v>
      </c>
      <c r="CZ226" s="70">
        <f t="shared" si="118"/>
        <v>7.1708884785125049</v>
      </c>
      <c r="DA226" s="52"/>
      <c r="DC226" s="77"/>
      <c r="DD226" s="187">
        <f t="shared" si="119"/>
        <v>18360</v>
      </c>
      <c r="DE226" s="179">
        <f t="shared" si="87"/>
        <v>145.161</v>
      </c>
    </row>
    <row r="227" spans="1:109" ht="15" customHeight="1">
      <c r="A227" s="21">
        <f t="shared" si="120"/>
        <v>2011</v>
      </c>
      <c r="B227" s="176">
        <f t="shared" si="120"/>
        <v>18707</v>
      </c>
      <c r="C227" s="69">
        <f t="shared" si="88"/>
        <v>9.836653064348905</v>
      </c>
      <c r="D227" s="22">
        <v>18</v>
      </c>
      <c r="E227" s="71">
        <f t="shared" si="89"/>
        <v>2.8903717578961645</v>
      </c>
      <c r="F227" s="52"/>
      <c r="G227" s="27"/>
      <c r="H227" s="77"/>
      <c r="I227" s="179">
        <f t="shared" si="90"/>
        <v>18678</v>
      </c>
      <c r="J227" s="180">
        <f t="shared" si="91"/>
        <v>0.15502218420911959</v>
      </c>
      <c r="K227" s="179">
        <f t="shared" si="73"/>
        <v>0.84099999999999997</v>
      </c>
      <c r="M227" s="70">
        <f t="shared" si="92"/>
        <v>9.836653064348905</v>
      </c>
      <c r="N227" s="52"/>
      <c r="O227" s="27"/>
      <c r="P227" s="77"/>
      <c r="Q227" s="187">
        <f t="shared" si="93"/>
        <v>18678</v>
      </c>
      <c r="R227" s="179">
        <f t="shared" si="74"/>
        <v>0.84099999999999997</v>
      </c>
      <c r="T227" s="70">
        <f t="shared" si="94"/>
        <v>9.7817153206062173</v>
      </c>
      <c r="U227" s="52"/>
      <c r="V227" s="27"/>
      <c r="W227" s="77"/>
      <c r="X227" s="187">
        <f t="shared" si="95"/>
        <v>18677</v>
      </c>
      <c r="Y227" s="179">
        <f t="shared" si="75"/>
        <v>0.9</v>
      </c>
      <c r="AA227" s="70">
        <f t="shared" si="96"/>
        <v>9.7011877530265078</v>
      </c>
      <c r="AB227" s="52"/>
      <c r="AC227" s="27"/>
      <c r="AD227" s="77"/>
      <c r="AE227" s="187">
        <f t="shared" si="97"/>
        <v>18676</v>
      </c>
      <c r="AF227" s="179">
        <f t="shared" si="76"/>
        <v>0.96099999999999997</v>
      </c>
      <c r="AH227" s="70">
        <f t="shared" si="98"/>
        <v>9.613603056529147</v>
      </c>
      <c r="AI227" s="52"/>
      <c r="AJ227" s="27"/>
      <c r="AK227" s="77"/>
      <c r="AL227" s="187">
        <f t="shared" si="99"/>
        <v>18674</v>
      </c>
      <c r="AM227" s="179">
        <f t="shared" si="77"/>
        <v>1.089</v>
      </c>
      <c r="AO227" s="70">
        <f t="shared" si="100"/>
        <v>9.5176044591556863</v>
      </c>
      <c r="AP227" s="52"/>
      <c r="AQ227" s="27"/>
      <c r="AR227" s="77"/>
      <c r="AS227" s="187">
        <f t="shared" si="101"/>
        <v>18672</v>
      </c>
      <c r="AT227" s="179">
        <f t="shared" si="78"/>
        <v>1.2250000000000001</v>
      </c>
      <c r="AV227" s="70">
        <f t="shared" si="102"/>
        <v>9.41140190014419</v>
      </c>
      <c r="AW227" s="52"/>
      <c r="AX227" s="27"/>
      <c r="AY227" s="77"/>
      <c r="AZ227" s="187">
        <f t="shared" si="103"/>
        <v>18670</v>
      </c>
      <c r="BA227" s="179">
        <f t="shared" si="79"/>
        <v>1.369</v>
      </c>
      <c r="BC227" s="70">
        <f t="shared" si="104"/>
        <v>9.2925653122318526</v>
      </c>
      <c r="BD227" s="52"/>
      <c r="BE227" s="27"/>
      <c r="BF227" s="77"/>
      <c r="BG227" s="187">
        <f t="shared" si="105"/>
        <v>18667</v>
      </c>
      <c r="BH227" s="179">
        <f t="shared" si="80"/>
        <v>1.6</v>
      </c>
      <c r="BJ227" s="70">
        <f t="shared" si="106"/>
        <v>9.1576777193928773</v>
      </c>
      <c r="BK227" s="52"/>
      <c r="BL227" s="27"/>
      <c r="BM227" s="77"/>
      <c r="BN227" s="187">
        <f t="shared" si="107"/>
        <v>18664</v>
      </c>
      <c r="BO227" s="179">
        <f t="shared" si="81"/>
        <v>1.849</v>
      </c>
      <c r="BQ227" s="70">
        <f t="shared" si="108"/>
        <v>9.0017159067611754</v>
      </c>
      <c r="BR227" s="52"/>
      <c r="BS227" s="27"/>
      <c r="BT227" s="77"/>
      <c r="BU227" s="187">
        <f t="shared" si="109"/>
        <v>18659</v>
      </c>
      <c r="BV227" s="179">
        <f t="shared" si="82"/>
        <v>2.3039999999999998</v>
      </c>
      <c r="BX227" s="70">
        <f t="shared" si="110"/>
        <v>8.8168532406274256</v>
      </c>
      <c r="BY227" s="52"/>
      <c r="BZ227" s="27"/>
      <c r="CA227" s="77"/>
      <c r="CB227" s="187">
        <f t="shared" si="111"/>
        <v>18652</v>
      </c>
      <c r="CC227" s="179">
        <f t="shared" si="83"/>
        <v>3.0249999999999999</v>
      </c>
      <c r="CE227" s="70">
        <f t="shared" si="112"/>
        <v>8.589885876809678</v>
      </c>
      <c r="CF227" s="52"/>
      <c r="CG227" s="27"/>
      <c r="CH227" s="77"/>
      <c r="CI227" s="187">
        <f t="shared" si="113"/>
        <v>18642</v>
      </c>
      <c r="CJ227" s="179">
        <f t="shared" si="84"/>
        <v>4.2249999999999996</v>
      </c>
      <c r="CL227" s="70">
        <f t="shared" si="114"/>
        <v>8.2957981106361451</v>
      </c>
      <c r="CM227" s="52"/>
      <c r="CN227" s="27"/>
      <c r="CO227" s="77"/>
      <c r="CP227" s="187">
        <f t="shared" si="115"/>
        <v>18625</v>
      </c>
      <c r="CQ227" s="179">
        <f t="shared" si="85"/>
        <v>6.7240000000000002</v>
      </c>
      <c r="CS227" s="70">
        <f t="shared" si="116"/>
        <v>7.8773971863532868</v>
      </c>
      <c r="CT227" s="52"/>
      <c r="CU227" s="27"/>
      <c r="CV227" s="77"/>
      <c r="CW227" s="187">
        <f t="shared" si="117"/>
        <v>18587</v>
      </c>
      <c r="CX227" s="179">
        <f t="shared" si="86"/>
        <v>14.4</v>
      </c>
      <c r="CZ227" s="70">
        <f t="shared" si="118"/>
        <v>7.1444071803211386</v>
      </c>
      <c r="DA227" s="52"/>
      <c r="DB227" s="27"/>
      <c r="DC227" s="77"/>
      <c r="DD227" s="187">
        <f t="shared" si="119"/>
        <v>18318</v>
      </c>
      <c r="DE227" s="179">
        <f t="shared" si="87"/>
        <v>151.321</v>
      </c>
    </row>
    <row r="228" spans="1:109" s="27" customFormat="1" ht="15" customHeight="1">
      <c r="A228" s="21">
        <f t="shared" si="120"/>
        <v>2012</v>
      </c>
      <c r="B228" s="176">
        <f t="shared" si="120"/>
        <v>19028</v>
      </c>
      <c r="C228" s="69">
        <f t="shared" si="88"/>
        <v>9.853666857552172</v>
      </c>
      <c r="D228" s="22">
        <v>19</v>
      </c>
      <c r="E228" s="71">
        <f t="shared" si="89"/>
        <v>2.9444389791664403</v>
      </c>
      <c r="F228" s="52"/>
      <c r="H228" s="34"/>
      <c r="I228" s="179">
        <f t="shared" si="90"/>
        <v>18615</v>
      </c>
      <c r="J228" s="180">
        <f t="shared" si="91"/>
        <v>2.1704856001681732</v>
      </c>
      <c r="K228" s="179">
        <f t="shared" si="73"/>
        <v>170.56899999999999</v>
      </c>
      <c r="M228" s="70">
        <f t="shared" si="92"/>
        <v>9.853666857552172</v>
      </c>
      <c r="N228" s="52"/>
      <c r="P228" s="34"/>
      <c r="Q228" s="187">
        <f t="shared" si="93"/>
        <v>18615</v>
      </c>
      <c r="R228" s="179">
        <f t="shared" si="74"/>
        <v>170.56899999999999</v>
      </c>
      <c r="T228" s="70">
        <f t="shared" si="94"/>
        <v>9.7996813838105385</v>
      </c>
      <c r="U228" s="52"/>
      <c r="W228" s="34"/>
      <c r="X228" s="187">
        <f t="shared" si="95"/>
        <v>18615</v>
      </c>
      <c r="Y228" s="179">
        <f t="shared" si="75"/>
        <v>170.56899999999999</v>
      </c>
      <c r="AA228" s="70">
        <f t="shared" si="96"/>
        <v>9.720645860495285</v>
      </c>
      <c r="AB228" s="52"/>
      <c r="AD228" s="34"/>
      <c r="AE228" s="187">
        <f t="shared" si="97"/>
        <v>18614</v>
      </c>
      <c r="AF228" s="179">
        <f t="shared" si="76"/>
        <v>171.39599999999999</v>
      </c>
      <c r="AH228" s="70">
        <f t="shared" si="98"/>
        <v>9.6348234859201085</v>
      </c>
      <c r="AI228" s="52"/>
      <c r="AK228" s="34"/>
      <c r="AL228" s="187">
        <f t="shared" si="99"/>
        <v>18612</v>
      </c>
      <c r="AM228" s="179">
        <f t="shared" si="77"/>
        <v>173.05600000000001</v>
      </c>
      <c r="AO228" s="70">
        <f t="shared" si="100"/>
        <v>9.5409382454047957</v>
      </c>
      <c r="AP228" s="52"/>
      <c r="AR228" s="34"/>
      <c r="AS228" s="187">
        <f t="shared" si="101"/>
        <v>18611</v>
      </c>
      <c r="AT228" s="179">
        <f t="shared" si="78"/>
        <v>173.88900000000001</v>
      </c>
      <c r="AV228" s="70">
        <f t="shared" si="102"/>
        <v>9.4373165693105694</v>
      </c>
      <c r="AW228" s="52"/>
      <c r="AY228" s="34"/>
      <c r="AZ228" s="187">
        <f t="shared" si="103"/>
        <v>18609</v>
      </c>
      <c r="BA228" s="179">
        <f t="shared" si="79"/>
        <v>175.56100000000001</v>
      </c>
      <c r="BC228" s="70">
        <f t="shared" si="104"/>
        <v>9.3217028398296442</v>
      </c>
      <c r="BD228" s="52"/>
      <c r="BF228" s="34"/>
      <c r="BG228" s="187">
        <f t="shared" si="105"/>
        <v>18607</v>
      </c>
      <c r="BH228" s="179">
        <f t="shared" si="80"/>
        <v>177.24100000000001</v>
      </c>
      <c r="BJ228" s="70">
        <f t="shared" si="106"/>
        <v>9.1909536581759923</v>
      </c>
      <c r="BK228" s="52"/>
      <c r="BM228" s="34"/>
      <c r="BN228" s="187">
        <f t="shared" si="107"/>
        <v>18604</v>
      </c>
      <c r="BO228" s="179">
        <f t="shared" si="81"/>
        <v>179.77600000000001</v>
      </c>
      <c r="BQ228" s="70">
        <f t="shared" si="108"/>
        <v>9.0405005926842836</v>
      </c>
      <c r="BR228" s="52"/>
      <c r="BT228" s="34"/>
      <c r="BU228" s="187">
        <f t="shared" si="109"/>
        <v>18600</v>
      </c>
      <c r="BV228" s="179">
        <f t="shared" si="82"/>
        <v>183.184</v>
      </c>
      <c r="BX228" s="70">
        <f t="shared" si="110"/>
        <v>8.8633328334395873</v>
      </c>
      <c r="BY228" s="52"/>
      <c r="CA228" s="34"/>
      <c r="CB228" s="187">
        <f t="shared" si="111"/>
        <v>18594</v>
      </c>
      <c r="CC228" s="179">
        <f t="shared" si="83"/>
        <v>188.35599999999999</v>
      </c>
      <c r="CE228" s="70">
        <f t="shared" si="112"/>
        <v>8.6478705150578534</v>
      </c>
      <c r="CF228" s="52"/>
      <c r="CH228" s="34"/>
      <c r="CI228" s="187">
        <f t="shared" si="113"/>
        <v>18586</v>
      </c>
      <c r="CJ228" s="179">
        <f t="shared" si="84"/>
        <v>195.364</v>
      </c>
      <c r="CL228" s="70">
        <f t="shared" si="114"/>
        <v>8.3728608205263182</v>
      </c>
      <c r="CM228" s="52"/>
      <c r="CO228" s="34"/>
      <c r="CP228" s="187">
        <f t="shared" si="115"/>
        <v>18571</v>
      </c>
      <c r="CQ228" s="179">
        <f t="shared" si="85"/>
        <v>208.84899999999999</v>
      </c>
      <c r="CS228" s="70">
        <f t="shared" si="116"/>
        <v>7.9922686432707453</v>
      </c>
      <c r="CT228" s="52"/>
      <c r="CV228" s="34"/>
      <c r="CW228" s="187">
        <f t="shared" si="117"/>
        <v>18538</v>
      </c>
      <c r="CX228" s="179">
        <f t="shared" si="86"/>
        <v>240.1</v>
      </c>
      <c r="CZ228" s="70">
        <f t="shared" si="118"/>
        <v>7.3702306418070807</v>
      </c>
      <c r="DA228" s="52"/>
      <c r="DC228" s="34"/>
      <c r="DD228" s="187">
        <f t="shared" si="119"/>
        <v>18280</v>
      </c>
      <c r="DE228" s="179">
        <f t="shared" si="87"/>
        <v>559.50400000000002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18943</v>
      </c>
      <c r="C229" s="78">
        <f t="shared" si="88"/>
        <v>9.8491897491282785</v>
      </c>
      <c r="D229" s="31">
        <v>20</v>
      </c>
      <c r="E229" s="79">
        <f t="shared" si="89"/>
        <v>2.9957322735539909</v>
      </c>
      <c r="F229" s="53"/>
      <c r="G229" s="32"/>
      <c r="H229" s="80"/>
      <c r="I229" s="185">
        <f t="shared" si="90"/>
        <v>18556</v>
      </c>
      <c r="J229" s="186">
        <f t="shared" si="91"/>
        <v>2.0429710183181125</v>
      </c>
      <c r="K229" s="185">
        <f t="shared" si="73"/>
        <v>149.76900000000001</v>
      </c>
      <c r="M229" s="81">
        <f t="shared" si="92"/>
        <v>9.8491897491282785</v>
      </c>
      <c r="N229" s="53"/>
      <c r="O229" s="32"/>
      <c r="P229" s="80"/>
      <c r="Q229" s="207">
        <f t="shared" si="93"/>
        <v>18556</v>
      </c>
      <c r="R229" s="185">
        <f t="shared" si="74"/>
        <v>149.76900000000001</v>
      </c>
      <c r="T229" s="81">
        <f t="shared" si="94"/>
        <v>9.7949553457126672</v>
      </c>
      <c r="U229" s="53"/>
      <c r="V229" s="32"/>
      <c r="W229" s="80"/>
      <c r="X229" s="207">
        <f t="shared" si="95"/>
        <v>18555</v>
      </c>
      <c r="Y229" s="185">
        <f t="shared" si="75"/>
        <v>150.54400000000001</v>
      </c>
      <c r="AA229" s="81">
        <f t="shared" si="96"/>
        <v>9.7155301441235444</v>
      </c>
      <c r="AB229" s="53"/>
      <c r="AC229" s="32"/>
      <c r="AD229" s="80"/>
      <c r="AE229" s="207">
        <f t="shared" si="97"/>
        <v>18555</v>
      </c>
      <c r="AF229" s="185">
        <f t="shared" si="76"/>
        <v>150.54400000000001</v>
      </c>
      <c r="AH229" s="81">
        <f t="shared" si="98"/>
        <v>9.6292480557808364</v>
      </c>
      <c r="AI229" s="53"/>
      <c r="AJ229" s="32"/>
      <c r="AK229" s="80"/>
      <c r="AL229" s="207">
        <f t="shared" si="99"/>
        <v>18554</v>
      </c>
      <c r="AM229" s="185">
        <f t="shared" si="77"/>
        <v>151.321</v>
      </c>
      <c r="AO229" s="81">
        <f t="shared" si="100"/>
        <v>9.5348123208748152</v>
      </c>
      <c r="AP229" s="53"/>
      <c r="AQ229" s="32"/>
      <c r="AR229" s="80"/>
      <c r="AS229" s="207">
        <f t="shared" si="101"/>
        <v>18553</v>
      </c>
      <c r="AT229" s="185">
        <f t="shared" si="78"/>
        <v>152.1</v>
      </c>
      <c r="AV229" s="81">
        <f t="shared" si="102"/>
        <v>9.4305195338263772</v>
      </c>
      <c r="AW229" s="53"/>
      <c r="AX229" s="32"/>
      <c r="AY229" s="80"/>
      <c r="AZ229" s="207">
        <f t="shared" si="103"/>
        <v>18551</v>
      </c>
      <c r="BA229" s="185">
        <f t="shared" si="79"/>
        <v>153.66399999999999</v>
      </c>
      <c r="BC229" s="81">
        <f t="shared" si="104"/>
        <v>9.3140695577386587</v>
      </c>
      <c r="BD229" s="53"/>
      <c r="BE229" s="32"/>
      <c r="BF229" s="80"/>
      <c r="BG229" s="207">
        <f t="shared" si="105"/>
        <v>18549</v>
      </c>
      <c r="BH229" s="185">
        <f t="shared" si="80"/>
        <v>155.23599999999999</v>
      </c>
      <c r="BJ229" s="81">
        <f t="shared" si="106"/>
        <v>9.1822494918096567</v>
      </c>
      <c r="BK229" s="53"/>
      <c r="BL229" s="32"/>
      <c r="BM229" s="80"/>
      <c r="BN229" s="207">
        <f t="shared" si="107"/>
        <v>18547</v>
      </c>
      <c r="BO229" s="185">
        <f t="shared" si="81"/>
        <v>156.816</v>
      </c>
      <c r="BQ229" s="81">
        <f t="shared" si="108"/>
        <v>9.030376034755907</v>
      </c>
      <c r="BR229" s="53"/>
      <c r="BS229" s="32"/>
      <c r="BT229" s="80"/>
      <c r="BU229" s="207">
        <f t="shared" si="109"/>
        <v>18544</v>
      </c>
      <c r="BV229" s="185">
        <f t="shared" si="82"/>
        <v>159.20099999999999</v>
      </c>
      <c r="BX229" s="81">
        <f t="shared" si="110"/>
        <v>8.851233902846035</v>
      </c>
      <c r="BY229" s="53"/>
      <c r="BZ229" s="32"/>
      <c r="CA229" s="80"/>
      <c r="CB229" s="207">
        <f t="shared" si="111"/>
        <v>18540</v>
      </c>
      <c r="CC229" s="185">
        <f t="shared" si="83"/>
        <v>162.40899999999999</v>
      </c>
      <c r="CE229" s="81">
        <f t="shared" si="112"/>
        <v>8.6328406149422001</v>
      </c>
      <c r="CF229" s="53"/>
      <c r="CG229" s="32"/>
      <c r="CH229" s="80"/>
      <c r="CI229" s="207">
        <f t="shared" si="113"/>
        <v>18533</v>
      </c>
      <c r="CJ229" s="185">
        <f t="shared" si="84"/>
        <v>168.1</v>
      </c>
      <c r="CL229" s="81">
        <f t="shared" si="114"/>
        <v>8.3530258452023247</v>
      </c>
      <c r="CM229" s="53"/>
      <c r="CN229" s="32"/>
      <c r="CO229" s="80"/>
      <c r="CP229" s="207">
        <f t="shared" si="115"/>
        <v>18520</v>
      </c>
      <c r="CQ229" s="185">
        <f t="shared" si="85"/>
        <v>178.929</v>
      </c>
      <c r="CS229" s="81">
        <f t="shared" si="116"/>
        <v>7.9631120589792896</v>
      </c>
      <c r="CT229" s="53"/>
      <c r="CU229" s="32"/>
      <c r="CV229" s="80"/>
      <c r="CW229" s="207">
        <f t="shared" si="117"/>
        <v>18492</v>
      </c>
      <c r="CX229" s="185">
        <f t="shared" si="86"/>
        <v>203.40100000000001</v>
      </c>
      <c r="CZ229" s="81">
        <f t="shared" si="118"/>
        <v>7.3152183897529746</v>
      </c>
      <c r="DA229" s="53"/>
      <c r="DB229" s="32"/>
      <c r="DC229" s="80"/>
      <c r="DD229" s="207">
        <f t="shared" si="119"/>
        <v>18246</v>
      </c>
      <c r="DE229" s="185">
        <f t="shared" si="87"/>
        <v>485.80900000000003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18500</v>
      </c>
      <c r="C230" s="54"/>
      <c r="D230" s="22">
        <v>21</v>
      </c>
      <c r="E230" s="22"/>
      <c r="F230" s="55"/>
      <c r="G230" s="82"/>
      <c r="H230" s="34"/>
      <c r="I230" s="179">
        <f t="shared" si="90"/>
        <v>18500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18446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90"/>
        <v>18446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18395</v>
      </c>
      <c r="C232" s="54"/>
      <c r="D232" s="22">
        <v>23</v>
      </c>
      <c r="E232" s="22"/>
      <c r="F232" s="200">
        <f>O213</f>
        <v>0</v>
      </c>
      <c r="G232" s="203">
        <f>O219</f>
        <v>0.30386607101014029</v>
      </c>
      <c r="H232" s="222">
        <f>O220</f>
        <v>17746.623</v>
      </c>
      <c r="I232" s="179">
        <f t="shared" si="90"/>
        <v>18395</v>
      </c>
      <c r="J232" s="187"/>
      <c r="K232" s="187"/>
      <c r="M232" s="200" t="s">
        <v>48</v>
      </c>
      <c r="N232" s="200">
        <f>MIN(B210:B229)</f>
        <v>17486</v>
      </c>
      <c r="O232" s="200"/>
      <c r="P232" s="200"/>
      <c r="Q232" s="200"/>
      <c r="R232" s="200"/>
      <c r="S232" s="200"/>
      <c r="T232" s="200" t="s">
        <v>48</v>
      </c>
      <c r="U232" s="200">
        <f>N232</f>
        <v>17486</v>
      </c>
      <c r="V232" s="200"/>
      <c r="W232" s="200"/>
      <c r="X232" s="200"/>
      <c r="Y232" s="200"/>
      <c r="Z232" s="200"/>
      <c r="AA232" s="200" t="s">
        <v>48</v>
      </c>
      <c r="AB232" s="200">
        <f>U232</f>
        <v>17486</v>
      </c>
      <c r="AH232" s="200" t="s">
        <v>48</v>
      </c>
      <c r="AI232" s="200">
        <f>AB232</f>
        <v>17486</v>
      </c>
      <c r="AO232" s="200" t="s">
        <v>48</v>
      </c>
      <c r="AP232" s="200">
        <f>AI232</f>
        <v>17486</v>
      </c>
      <c r="AV232" s="200" t="s">
        <v>48</v>
      </c>
      <c r="AW232" s="200">
        <f>AP232</f>
        <v>17486</v>
      </c>
      <c r="BC232" s="200" t="s">
        <v>48</v>
      </c>
      <c r="BD232" s="200">
        <f>AW232</f>
        <v>17486</v>
      </c>
      <c r="BJ232" s="200" t="s">
        <v>48</v>
      </c>
      <c r="BK232" s="200">
        <f>BD232</f>
        <v>17486</v>
      </c>
      <c r="BQ232" s="200" t="s">
        <v>48</v>
      </c>
      <c r="BR232" s="200">
        <f>BK232</f>
        <v>17486</v>
      </c>
      <c r="BX232" s="200" t="s">
        <v>48</v>
      </c>
      <c r="BY232" s="200">
        <f>BR232</f>
        <v>17486</v>
      </c>
      <c r="CE232" s="200" t="s">
        <v>48</v>
      </c>
      <c r="CF232" s="200">
        <f>BY232</f>
        <v>17486</v>
      </c>
      <c r="CL232" s="200" t="s">
        <v>48</v>
      </c>
      <c r="CM232" s="200">
        <f>CF232</f>
        <v>17486</v>
      </c>
      <c r="CS232" s="200" t="s">
        <v>48</v>
      </c>
      <c r="CT232" s="200">
        <f>CM232</f>
        <v>17486</v>
      </c>
      <c r="CZ232" s="200" t="s">
        <v>48</v>
      </c>
      <c r="DA232" s="200">
        <f>CT232</f>
        <v>17486</v>
      </c>
    </row>
    <row r="233" spans="1:109" ht="15" customHeight="1">
      <c r="A233" s="21">
        <f t="shared" si="120"/>
        <v>2017</v>
      </c>
      <c r="B233" s="176">
        <f t="shared" si="121"/>
        <v>18347</v>
      </c>
      <c r="C233" s="54"/>
      <c r="D233" s="22">
        <v>24</v>
      </c>
      <c r="E233" s="22"/>
      <c r="F233" s="200">
        <f>V213</f>
        <v>1000</v>
      </c>
      <c r="G233" s="203">
        <f>V219</f>
        <v>0.30340522660465419</v>
      </c>
      <c r="H233" s="222">
        <f>V220</f>
        <v>17759.668999999998</v>
      </c>
      <c r="I233" s="179">
        <f t="shared" si="90"/>
        <v>18347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18300</v>
      </c>
      <c r="C234" s="54"/>
      <c r="D234" s="22">
        <v>25</v>
      </c>
      <c r="E234" s="22"/>
      <c r="F234" s="200">
        <f>AC213</f>
        <v>2370</v>
      </c>
      <c r="G234" s="203">
        <f>AC219</f>
        <v>0.30277447659735729</v>
      </c>
      <c r="H234" s="222">
        <f>AC220</f>
        <v>17777.954000000002</v>
      </c>
      <c r="I234" s="179">
        <f t="shared" si="90"/>
        <v>18300</v>
      </c>
      <c r="J234" s="187"/>
      <c r="K234" s="187"/>
      <c r="M234" s="200" t="s">
        <v>50</v>
      </c>
      <c r="N234" s="200">
        <v>1370</v>
      </c>
      <c r="O234" s="200"/>
      <c r="P234" s="200"/>
      <c r="Q234" s="200"/>
      <c r="R234" s="200"/>
      <c r="S234" s="200"/>
      <c r="T234" s="200" t="s">
        <v>50</v>
      </c>
      <c r="U234" s="200">
        <f>N234</f>
        <v>1370</v>
      </c>
      <c r="V234" s="200"/>
      <c r="W234" s="200"/>
      <c r="X234" s="200"/>
      <c r="Y234" s="200"/>
      <c r="Z234" s="200"/>
      <c r="AA234" s="200" t="s">
        <v>50</v>
      </c>
      <c r="AB234" s="200">
        <f>U234</f>
        <v>1370</v>
      </c>
      <c r="AH234" s="200" t="s">
        <v>50</v>
      </c>
      <c r="AI234" s="200">
        <f>AB234</f>
        <v>1370</v>
      </c>
      <c r="AO234" s="200" t="s">
        <v>50</v>
      </c>
      <c r="AP234" s="200">
        <f>AI234</f>
        <v>1370</v>
      </c>
      <c r="AV234" s="200" t="s">
        <v>50</v>
      </c>
      <c r="AW234" s="200">
        <f>AP234</f>
        <v>1370</v>
      </c>
      <c r="BC234" s="200" t="s">
        <v>50</v>
      </c>
      <c r="BD234" s="200">
        <f>AW234</f>
        <v>1370</v>
      </c>
      <c r="BJ234" s="200" t="s">
        <v>50</v>
      </c>
      <c r="BK234" s="200">
        <f>BD234</f>
        <v>1370</v>
      </c>
      <c r="BQ234" s="200" t="s">
        <v>50</v>
      </c>
      <c r="BR234" s="200">
        <f>BK234</f>
        <v>1370</v>
      </c>
      <c r="BX234" s="200" t="s">
        <v>50</v>
      </c>
      <c r="BY234" s="200">
        <f>BR234</f>
        <v>1370</v>
      </c>
      <c r="CE234" s="200" t="s">
        <v>50</v>
      </c>
      <c r="CF234" s="200">
        <f>BY234</f>
        <v>1370</v>
      </c>
      <c r="CL234" s="200" t="s">
        <v>50</v>
      </c>
      <c r="CM234" s="200">
        <f>CF234</f>
        <v>1370</v>
      </c>
      <c r="CS234" s="200" t="s">
        <v>50</v>
      </c>
      <c r="CT234" s="200">
        <f>CM234</f>
        <v>1370</v>
      </c>
      <c r="CZ234" s="200" t="s">
        <v>50</v>
      </c>
      <c r="DA234" s="200">
        <f>CT234</f>
        <v>1370</v>
      </c>
    </row>
    <row r="235" spans="1:109" ht="15" customHeight="1">
      <c r="A235" s="21">
        <f t="shared" si="120"/>
        <v>2019</v>
      </c>
      <c r="B235" s="176">
        <f t="shared" si="121"/>
        <v>18256</v>
      </c>
      <c r="C235" s="54"/>
      <c r="D235" s="22">
        <v>26</v>
      </c>
      <c r="E235" s="22"/>
      <c r="F235" s="200">
        <f>AJ213</f>
        <v>3740</v>
      </c>
      <c r="G235" s="203">
        <f>AJ219</f>
        <v>0.30181386918897285</v>
      </c>
      <c r="H235" s="222">
        <f>AJ220</f>
        <v>17805.644</v>
      </c>
      <c r="I235" s="179">
        <f t="shared" si="90"/>
        <v>18256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18213</v>
      </c>
      <c r="C236" s="54"/>
      <c r="D236" s="22">
        <v>27</v>
      </c>
      <c r="E236" s="22"/>
      <c r="F236" s="200">
        <f>AQ213</f>
        <v>5110</v>
      </c>
      <c r="G236" s="203">
        <f>AQ219</f>
        <v>0.30092696826771609</v>
      </c>
      <c r="H236" s="222">
        <f>AQ220</f>
        <v>17831.983999999993</v>
      </c>
      <c r="I236" s="179">
        <f t="shared" si="90"/>
        <v>18213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18172</v>
      </c>
      <c r="C237" s="54"/>
      <c r="D237" s="22">
        <v>28</v>
      </c>
      <c r="E237" s="22"/>
      <c r="F237" s="200">
        <f>AX213</f>
        <v>6480</v>
      </c>
      <c r="G237" s="203">
        <f>AX219</f>
        <v>0.29967343988471501</v>
      </c>
      <c r="H237" s="222">
        <f>AX220</f>
        <v>17869.149999999998</v>
      </c>
      <c r="I237" s="179">
        <f t="shared" si="90"/>
        <v>18172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18132</v>
      </c>
      <c r="C238" s="54"/>
      <c r="D238" s="22">
        <v>29</v>
      </c>
      <c r="E238" s="22"/>
      <c r="F238" s="200">
        <f>BE213</f>
        <v>7850</v>
      </c>
      <c r="G238" s="203">
        <f>BE219</f>
        <v>0.2980863669328952</v>
      </c>
      <c r="H238" s="222">
        <f>BE220</f>
        <v>17917.017</v>
      </c>
      <c r="I238" s="179">
        <f t="shared" si="90"/>
        <v>18132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18094</v>
      </c>
      <c r="C239" s="54"/>
      <c r="D239" s="22">
        <v>30</v>
      </c>
      <c r="E239" s="22"/>
      <c r="F239" s="200">
        <f>BL213</f>
        <v>9220</v>
      </c>
      <c r="G239" s="203">
        <f>BL219</f>
        <v>0.29628215708415195</v>
      </c>
      <c r="H239" s="222">
        <f>BL220</f>
        <v>17972.969000000001</v>
      </c>
      <c r="I239" s="179">
        <f t="shared" si="90"/>
        <v>18094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18057</v>
      </c>
      <c r="C240" s="54"/>
      <c r="D240" s="22">
        <v>31</v>
      </c>
      <c r="E240" s="22"/>
      <c r="F240" s="200">
        <f>BS213</f>
        <v>10590</v>
      </c>
      <c r="G240" s="203">
        <f>BS219</f>
        <v>0.29372896104548291</v>
      </c>
      <c r="H240" s="222">
        <f>BS220</f>
        <v>18053.801999999996</v>
      </c>
      <c r="I240" s="179">
        <f t="shared" si="90"/>
        <v>18057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18021</v>
      </c>
      <c r="C241" s="54"/>
      <c r="D241" s="22">
        <v>32</v>
      </c>
      <c r="E241" s="22"/>
      <c r="F241" s="200">
        <f>BZ213</f>
        <v>11960</v>
      </c>
      <c r="G241" s="203">
        <f>BZ219</f>
        <v>0.29053569100410526</v>
      </c>
      <c r="H241" s="222">
        <f>BZ220</f>
        <v>18160.491000000002</v>
      </c>
      <c r="I241" s="179">
        <f t="shared" si="90"/>
        <v>18021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17987</v>
      </c>
      <c r="C242" s="54"/>
      <c r="D242" s="22">
        <v>33</v>
      </c>
      <c r="E242" s="22"/>
      <c r="F242" s="200">
        <f>CG213</f>
        <v>13330</v>
      </c>
      <c r="G242" s="203">
        <f>CG219</f>
        <v>0.28536757090078751</v>
      </c>
      <c r="H242" s="222">
        <f>CG220</f>
        <v>18337.435999999998</v>
      </c>
      <c r="I242" s="179">
        <f t="shared" si="90"/>
        <v>17987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17953</v>
      </c>
      <c r="C243" s="54"/>
      <c r="D243" s="22">
        <v>34</v>
      </c>
      <c r="E243" s="22"/>
      <c r="F243" s="200">
        <f>CN213</f>
        <v>14700</v>
      </c>
      <c r="G243" s="203">
        <f>CN219</f>
        <v>0.27695842802194326</v>
      </c>
      <c r="H243" s="222">
        <f>CN220</f>
        <v>18647.663999999997</v>
      </c>
      <c r="I243" s="179">
        <f t="shared" si="90"/>
        <v>17953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17921</v>
      </c>
      <c r="C244" s="54"/>
      <c r="D244" s="22">
        <v>35</v>
      </c>
      <c r="E244" s="22"/>
      <c r="F244" s="200">
        <f>CU213</f>
        <v>16070</v>
      </c>
      <c r="G244" s="203">
        <f>CU219</f>
        <v>0.26064215917343442</v>
      </c>
      <c r="H244" s="222">
        <f>CU220</f>
        <v>19339.479000000003</v>
      </c>
      <c r="I244" s="179">
        <f t="shared" si="90"/>
        <v>17921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17890</v>
      </c>
      <c r="C245" s="54"/>
      <c r="D245" s="22">
        <v>36</v>
      </c>
      <c r="E245" s="22"/>
      <c r="F245" s="200">
        <f>DB213</f>
        <v>17440</v>
      </c>
      <c r="G245" s="203">
        <f>DB219</f>
        <v>0.1908168901129462</v>
      </c>
      <c r="H245" s="222">
        <f>DB220</f>
        <v>24802.435000000005</v>
      </c>
      <c r="I245" s="179">
        <f t="shared" si="90"/>
        <v>17890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17859</v>
      </c>
      <c r="C246" s="54"/>
      <c r="D246" s="22">
        <v>37</v>
      </c>
      <c r="E246" s="22"/>
      <c r="F246" s="55"/>
      <c r="G246" s="82"/>
      <c r="H246" s="34"/>
      <c r="I246" s="179">
        <f t="shared" si="90"/>
        <v>17859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17830</v>
      </c>
      <c r="C247" s="54"/>
      <c r="D247" s="22">
        <v>38</v>
      </c>
      <c r="E247" s="22"/>
      <c r="F247" s="55"/>
      <c r="G247" s="82"/>
      <c r="H247" s="34"/>
      <c r="I247" s="179">
        <f t="shared" si="90"/>
        <v>17830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17801</v>
      </c>
      <c r="C248" s="54"/>
      <c r="D248" s="22">
        <v>39</v>
      </c>
      <c r="E248" s="22"/>
      <c r="F248" s="55"/>
      <c r="G248" s="82"/>
      <c r="H248" s="34"/>
      <c r="I248" s="179">
        <f t="shared" si="90"/>
        <v>17801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17773</v>
      </c>
      <c r="C249" s="54"/>
      <c r="D249" s="22">
        <v>40</v>
      </c>
      <c r="E249" s="22"/>
      <c r="F249" s="55"/>
      <c r="G249" s="82"/>
      <c r="H249" s="34"/>
      <c r="I249" s="179">
        <f t="shared" si="90"/>
        <v>17773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17745</v>
      </c>
      <c r="C250" s="195"/>
      <c r="D250" s="35">
        <v>41</v>
      </c>
      <c r="E250" s="35"/>
      <c r="F250" s="56"/>
      <c r="G250" s="84"/>
      <c r="H250" s="37"/>
      <c r="I250" s="189">
        <f t="shared" si="90"/>
        <v>17745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17719</v>
      </c>
      <c r="C251" s="195"/>
      <c r="D251" s="35">
        <v>42</v>
      </c>
      <c r="E251" s="35"/>
      <c r="F251" s="56"/>
      <c r="G251" s="84"/>
      <c r="H251" s="37"/>
      <c r="I251" s="189">
        <f t="shared" si="90"/>
        <v>17719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0.38426221789798853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0.32145154539112825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0.36097181619706681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0.3782579835706919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0.38163558607801268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0.38299320172336981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0.38348583882976994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0.38400099423427275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0.38413513918539077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0.38414733805019396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0</v>
      </c>
      <c r="C255" s="209"/>
      <c r="D255" s="22">
        <v>1</v>
      </c>
      <c r="E255" s="40" t="s">
        <v>53</v>
      </c>
      <c r="F255" s="23"/>
      <c r="H255" s="87"/>
      <c r="I255" s="179"/>
      <c r="J255" s="180"/>
      <c r="K255" s="179">
        <f t="shared" ref="K255:K274" si="124">(B255-I255)^2/1000</f>
        <v>0</v>
      </c>
      <c r="M255" s="210"/>
      <c r="N255" s="40" t="s">
        <v>53</v>
      </c>
      <c r="O255" s="23"/>
      <c r="P255" s="187"/>
      <c r="Q255" s="179">
        <f t="shared" ref="Q255:Q274" si="125">($B255-P255)^2/1000</f>
        <v>0</v>
      </c>
      <c r="S255" s="210"/>
      <c r="T255" s="40" t="s">
        <v>53</v>
      </c>
      <c r="U255" s="23"/>
      <c r="V255" s="187"/>
      <c r="W255" s="179">
        <f t="shared" ref="W255:W274" si="126">($B255-V255)^2/1000</f>
        <v>0</v>
      </c>
      <c r="Y255" s="210"/>
      <c r="Z255" s="40" t="s">
        <v>53</v>
      </c>
      <c r="AA255" s="23"/>
      <c r="AB255" s="187"/>
      <c r="AC255" s="179">
        <f t="shared" ref="AC255:AC274" si="127">($B255-AB255)^2/1000</f>
        <v>0</v>
      </c>
      <c r="AE255" s="210"/>
      <c r="AF255" s="40" t="s">
        <v>53</v>
      </c>
      <c r="AG255" s="23"/>
      <c r="AH255" s="187"/>
      <c r="AI255" s="179">
        <f t="shared" ref="AI255:AI274" si="128">($B255-AH255)^2/1000</f>
        <v>0</v>
      </c>
      <c r="AK255" s="210"/>
      <c r="AL255" s="40" t="s">
        <v>53</v>
      </c>
      <c r="AM255" s="23"/>
      <c r="AN255" s="187"/>
      <c r="AO255" s="179">
        <f t="shared" ref="AO255:AO274" si="129">($B255-AN255)^2/1000</f>
        <v>0</v>
      </c>
      <c r="AQ255" s="210"/>
      <c r="AR255" s="40" t="s">
        <v>53</v>
      </c>
      <c r="AS255" s="23"/>
      <c r="AT255" s="187"/>
      <c r="AU255" s="179">
        <f t="shared" ref="AU255:AU274" si="130">($B255-AT255)^2/1000</f>
        <v>0</v>
      </c>
      <c r="AW255" s="210"/>
      <c r="AX255" s="40" t="s">
        <v>53</v>
      </c>
      <c r="AY255" s="23"/>
      <c r="AZ255" s="187"/>
      <c r="BA255" s="179">
        <f t="shared" ref="BA255:BA274" si="131">($B255-AZ255)^2/1000</f>
        <v>0</v>
      </c>
      <c r="BC255" s="210"/>
      <c r="BD255" s="40" t="s">
        <v>53</v>
      </c>
      <c r="BE255" s="23"/>
      <c r="BF255" s="187"/>
      <c r="BG255" s="179">
        <f t="shared" ref="BG255:BG274" si="132">($B255-BF255)^2/1000</f>
        <v>0</v>
      </c>
      <c r="BI255" s="210"/>
      <c r="BJ255" s="40" t="s">
        <v>53</v>
      </c>
      <c r="BK255" s="23"/>
      <c r="BL255" s="187"/>
      <c r="BM255" s="179">
        <f t="shared" ref="BM255:BM274" si="133">($B255-BL255)^2/1000</f>
        <v>0</v>
      </c>
    </row>
    <row r="256" spans="1:65" ht="15" customHeight="1">
      <c r="A256" s="21">
        <f t="shared" si="123"/>
        <v>1995</v>
      </c>
      <c r="B256" s="176">
        <f t="shared" si="123"/>
        <v>0</v>
      </c>
      <c r="C256" s="209"/>
      <c r="D256" s="22">
        <v>2</v>
      </c>
      <c r="E256" s="40" t="s">
        <v>54</v>
      </c>
      <c r="G256" s="27"/>
      <c r="H256" s="26"/>
      <c r="I256" s="179"/>
      <c r="J256" s="180"/>
      <c r="K256" s="179">
        <f t="shared" si="124"/>
        <v>0</v>
      </c>
      <c r="M256" s="210"/>
      <c r="N256" s="40" t="s">
        <v>54</v>
      </c>
      <c r="P256" s="187"/>
      <c r="Q256" s="179">
        <f t="shared" si="125"/>
        <v>0</v>
      </c>
      <c r="S256" s="210"/>
      <c r="T256" s="40" t="s">
        <v>54</v>
      </c>
      <c r="V256" s="187"/>
      <c r="W256" s="179">
        <f t="shared" si="126"/>
        <v>0</v>
      </c>
      <c r="Y256" s="210"/>
      <c r="Z256" s="40" t="s">
        <v>54</v>
      </c>
      <c r="AB256" s="187"/>
      <c r="AC256" s="179">
        <f t="shared" si="127"/>
        <v>0</v>
      </c>
      <c r="AE256" s="210"/>
      <c r="AF256" s="40" t="s">
        <v>54</v>
      </c>
      <c r="AH256" s="187"/>
      <c r="AI256" s="179">
        <f t="shared" si="128"/>
        <v>0</v>
      </c>
      <c r="AK256" s="210"/>
      <c r="AL256" s="40" t="s">
        <v>54</v>
      </c>
      <c r="AN256" s="187"/>
      <c r="AO256" s="179">
        <f t="shared" si="129"/>
        <v>0</v>
      </c>
      <c r="AQ256" s="210"/>
      <c r="AR256" s="40" t="s">
        <v>54</v>
      </c>
      <c r="AT256" s="187"/>
      <c r="AU256" s="179">
        <f t="shared" si="130"/>
        <v>0</v>
      </c>
      <c r="AW256" s="210"/>
      <c r="AX256" s="40" t="s">
        <v>54</v>
      </c>
      <c r="AZ256" s="187"/>
      <c r="BA256" s="179">
        <f t="shared" si="131"/>
        <v>0</v>
      </c>
      <c r="BC256" s="210"/>
      <c r="BD256" s="40" t="s">
        <v>54</v>
      </c>
      <c r="BF256" s="187"/>
      <c r="BG256" s="179">
        <f t="shared" si="132"/>
        <v>0</v>
      </c>
      <c r="BI256" s="210"/>
      <c r="BJ256" s="40" t="s">
        <v>54</v>
      </c>
      <c r="BL256" s="187"/>
      <c r="BM256" s="179">
        <f t="shared" si="133"/>
        <v>0</v>
      </c>
    </row>
    <row r="257" spans="1:65" ht="15" customHeight="1">
      <c r="A257" s="21">
        <f t="shared" si="123"/>
        <v>1996</v>
      </c>
      <c r="B257" s="176">
        <f t="shared" si="123"/>
        <v>18626</v>
      </c>
      <c r="C257" s="209">
        <f t="shared" ref="C257:C274" si="134">LN(F$257/B257-1)</f>
        <v>-0.1288637431452096</v>
      </c>
      <c r="D257" s="22">
        <v>3</v>
      </c>
      <c r="E257" s="73" t="s">
        <v>55</v>
      </c>
      <c r="F257" s="243">
        <v>35000</v>
      </c>
      <c r="G257" s="27"/>
      <c r="I257" s="179">
        <f t="shared" ref="I257:I296" si="135">ROUND($F$257/(1+EXP($F$262+$F$261*D257)),$G$1)</f>
        <v>20611</v>
      </c>
      <c r="J257" s="180">
        <f t="shared" ref="J257:J274" si="136">ABS(B257-I257)/B257*100</f>
        <v>10.657145925051005</v>
      </c>
      <c r="K257" s="179">
        <f t="shared" si="124"/>
        <v>3940.2249999999999</v>
      </c>
      <c r="M257" s="210">
        <f t="shared" ref="M257:M274" si="137">LN(O$257/$B257-1)</f>
        <v>-1.8219541441618188</v>
      </c>
      <c r="N257" s="73" t="s">
        <v>55</v>
      </c>
      <c r="O257" s="211">
        <f>ROUNDDOWN(O258,0)+1</f>
        <v>21638</v>
      </c>
      <c r="P257" s="187">
        <f t="shared" ref="P257:P274" si="138">ROUND(O$257/(1+EXP(O$262+O$261*$D257)),$G$1)</f>
        <v>21168</v>
      </c>
      <c r="Q257" s="179">
        <f t="shared" si="125"/>
        <v>6461.7640000000001</v>
      </c>
      <c r="S257" s="210">
        <f t="shared" ref="S257:S274" si="139">LN(U$257/$B257-1)</f>
        <v>-1.7084594699756892</v>
      </c>
      <c r="T257" s="73" t="s">
        <v>55</v>
      </c>
      <c r="U257" s="211">
        <f>ROUNDDOWN(U258,-T277)+10^T277</f>
        <v>22000</v>
      </c>
      <c r="V257" s="187">
        <f t="shared" ref="V257:V274" si="140">ROUND(U$257/(1+EXP(U$262+U$261*$D257)),$G$1)</f>
        <v>20782</v>
      </c>
      <c r="W257" s="179">
        <f t="shared" si="126"/>
        <v>4648.3360000000002</v>
      </c>
      <c r="Y257" s="210">
        <f t="shared" ref="Y257:Y274" si="141">LN(AA$257/$B257-1)</f>
        <v>-1.2712950621253365</v>
      </c>
      <c r="Z257" s="73" t="s">
        <v>55</v>
      </c>
      <c r="AA257" s="211">
        <f>U257+Z278</f>
        <v>23850</v>
      </c>
      <c r="AB257" s="187">
        <f t="shared" ref="AB257:AB274" si="142">ROUND(AA$257/(1+EXP(AA$262+AA$261*$D257)),$G$1)</f>
        <v>20674</v>
      </c>
      <c r="AC257" s="179">
        <f t="shared" si="127"/>
        <v>4194.3040000000001</v>
      </c>
      <c r="AE257" s="210">
        <f t="shared" ref="AE257:AE274" si="143">LN(AG$257/$B257-1)</f>
        <v>-0.96813236331617714</v>
      </c>
      <c r="AF257" s="73" t="s">
        <v>55</v>
      </c>
      <c r="AG257" s="211">
        <f>AA257+AF278</f>
        <v>25700</v>
      </c>
      <c r="AH257" s="187">
        <f t="shared" ref="AH257:AH274" si="144">ROUND(AG$257/(1+EXP(AG$262+AG$261*$D257)),$G$1)</f>
        <v>20646</v>
      </c>
      <c r="AI257" s="179">
        <f t="shared" si="128"/>
        <v>4080.4</v>
      </c>
      <c r="AK257" s="210">
        <f t="shared" ref="AK257:AK274" si="145">LN(AM$257/$B257-1)</f>
        <v>-0.73581417752917977</v>
      </c>
      <c r="AL257" s="73" t="s">
        <v>55</v>
      </c>
      <c r="AM257" s="211">
        <f>AG257+AL278</f>
        <v>27550</v>
      </c>
      <c r="AN257" s="187">
        <f t="shared" ref="AN257:AN274" si="146">ROUND(AM$257/(1+EXP(AM$262+AM$261*$D257)),$G$1)</f>
        <v>20632</v>
      </c>
      <c r="AO257" s="179">
        <f t="shared" si="129"/>
        <v>4024.0360000000001</v>
      </c>
      <c r="AQ257" s="210">
        <f t="shared" ref="AQ257:AQ274" si="147">LN(AS$257/$B257-1)</f>
        <v>-0.54742262984112411</v>
      </c>
      <c r="AR257" s="73" t="s">
        <v>55</v>
      </c>
      <c r="AS257" s="211">
        <f>AM257+AR278</f>
        <v>29400</v>
      </c>
      <c r="AT257" s="187">
        <f t="shared" ref="AT257:AT274" si="148">ROUND(AS$257/(1+EXP(AS$262+AS$261*$D257)),$G$1)</f>
        <v>20624</v>
      </c>
      <c r="AU257" s="179">
        <f t="shared" si="130"/>
        <v>3992.0039999999999</v>
      </c>
      <c r="AW257" s="210">
        <f t="shared" ref="AW257:AW274" si="149">LN(AY$257/$B257-1)</f>
        <v>-0.38895868999594752</v>
      </c>
      <c r="AX257" s="73" t="s">
        <v>55</v>
      </c>
      <c r="AY257" s="211">
        <f>AS257+AX278</f>
        <v>31250</v>
      </c>
      <c r="AZ257" s="187">
        <f t="shared" ref="AZ257:AZ274" si="150">ROUND(AY$257/(1+EXP(AY$262+AY$261*$D257)),$G$1)</f>
        <v>20618</v>
      </c>
      <c r="BA257" s="179">
        <f t="shared" si="131"/>
        <v>3968.0639999999999</v>
      </c>
      <c r="BC257" s="210">
        <f t="shared" ref="BC257:BC274" si="151">LN(BE$257/$B257-1)</f>
        <v>-0.2522045176555302</v>
      </c>
      <c r="BD257" s="73" t="s">
        <v>55</v>
      </c>
      <c r="BE257" s="211">
        <f>AY257+BD278</f>
        <v>33100</v>
      </c>
      <c r="BF257" s="187">
        <f t="shared" ref="BF257:BF274" si="152">ROUND(BE$257/(1+EXP(BE$262+BE$261*$D257)),$G$1)</f>
        <v>20614</v>
      </c>
      <c r="BG257" s="179">
        <f t="shared" si="132"/>
        <v>3952.1439999999998</v>
      </c>
      <c r="BI257" s="210">
        <f t="shared" ref="BI257:BI274" si="153">LN(BK$257/$B257-1)</f>
        <v>-0.13192203655590679</v>
      </c>
      <c r="BJ257" s="73" t="s">
        <v>55</v>
      </c>
      <c r="BK257" s="211">
        <f>BE257+BJ278</f>
        <v>34950</v>
      </c>
      <c r="BL257" s="187">
        <f t="shared" ref="BL257:BL274" si="154">ROUND(BK$257/(1+EXP(BK$262+BK$261*$D257)),$G$1)</f>
        <v>20611</v>
      </c>
      <c r="BM257" s="179">
        <f t="shared" si="133"/>
        <v>3940.2249999999999</v>
      </c>
    </row>
    <row r="258" spans="1:65" ht="15" customHeight="1">
      <c r="A258" s="21">
        <f t="shared" si="123"/>
        <v>1997</v>
      </c>
      <c r="B258" s="176">
        <f t="shared" si="123"/>
        <v>20622</v>
      </c>
      <c r="C258" s="209">
        <f t="shared" si="134"/>
        <v>-0.36065920653407202</v>
      </c>
      <c r="D258" s="22">
        <v>4</v>
      </c>
      <c r="E258" s="88" t="s">
        <v>56</v>
      </c>
      <c r="F258" s="200">
        <f>MAX(B255:B274)</f>
        <v>21637</v>
      </c>
      <c r="G258" s="27"/>
      <c r="H258" s="26"/>
      <c r="I258" s="179">
        <f t="shared" si="135"/>
        <v>20470</v>
      </c>
      <c r="J258" s="180">
        <f t="shared" si="136"/>
        <v>0.73707690815633786</v>
      </c>
      <c r="K258" s="179">
        <f t="shared" si="124"/>
        <v>23.103999999999999</v>
      </c>
      <c r="M258" s="210">
        <f t="shared" si="137"/>
        <v>-3.0104851179394609</v>
      </c>
      <c r="N258" s="88" t="s">
        <v>56</v>
      </c>
      <c r="O258" s="200">
        <f>MAX($B255:$B274)</f>
        <v>21637</v>
      </c>
      <c r="P258" s="187">
        <f t="shared" si="138"/>
        <v>21102</v>
      </c>
      <c r="Q258" s="179">
        <f t="shared" si="125"/>
        <v>230.4</v>
      </c>
      <c r="S258" s="210">
        <f t="shared" si="139"/>
        <v>-2.7057252945042864</v>
      </c>
      <c r="T258" s="88" t="s">
        <v>56</v>
      </c>
      <c r="U258" s="200">
        <f>MAX($B255:$B274)</f>
        <v>21637</v>
      </c>
      <c r="V258" s="187">
        <f t="shared" si="140"/>
        <v>20688</v>
      </c>
      <c r="W258" s="179">
        <f t="shared" si="126"/>
        <v>4.3559999999999999</v>
      </c>
      <c r="Y258" s="210">
        <f t="shared" si="141"/>
        <v>-1.8544957166880491</v>
      </c>
      <c r="Z258" s="88" t="s">
        <v>56</v>
      </c>
      <c r="AA258" s="200">
        <f>MAX($B255:$B274)</f>
        <v>21637</v>
      </c>
      <c r="AB258" s="187">
        <f t="shared" si="142"/>
        <v>20555</v>
      </c>
      <c r="AC258" s="179">
        <f t="shared" si="127"/>
        <v>4.4889999999999999</v>
      </c>
      <c r="AE258" s="210">
        <f t="shared" si="143"/>
        <v>-1.4014409838132653</v>
      </c>
      <c r="AF258" s="88" t="s">
        <v>56</v>
      </c>
      <c r="AG258" s="200">
        <f>MAX($B255:$B274)</f>
        <v>21637</v>
      </c>
      <c r="AH258" s="187">
        <f t="shared" si="144"/>
        <v>20518</v>
      </c>
      <c r="AI258" s="179">
        <f t="shared" si="128"/>
        <v>10.816000000000001</v>
      </c>
      <c r="AK258" s="210">
        <f t="shared" si="145"/>
        <v>-1.0907872958356175</v>
      </c>
      <c r="AL258" s="88" t="s">
        <v>56</v>
      </c>
      <c r="AM258" s="200">
        <f>MAX($B255:$B274)</f>
        <v>21637</v>
      </c>
      <c r="AN258" s="187">
        <f t="shared" si="146"/>
        <v>20499</v>
      </c>
      <c r="AO258" s="179">
        <f t="shared" si="129"/>
        <v>15.129</v>
      </c>
      <c r="AQ258" s="210">
        <f t="shared" si="147"/>
        <v>-0.85410987582970965</v>
      </c>
      <c r="AR258" s="88" t="s">
        <v>56</v>
      </c>
      <c r="AS258" s="200">
        <f>MAX($B255:$B274)</f>
        <v>21637</v>
      </c>
      <c r="AT258" s="187">
        <f t="shared" si="148"/>
        <v>20488</v>
      </c>
      <c r="AU258" s="179">
        <f t="shared" si="130"/>
        <v>17.956</v>
      </c>
      <c r="AW258" s="210">
        <f t="shared" si="149"/>
        <v>-0.662866439198185</v>
      </c>
      <c r="AX258" s="88" t="s">
        <v>56</v>
      </c>
      <c r="AY258" s="200">
        <f>MAX($B255:$B274)</f>
        <v>21637</v>
      </c>
      <c r="AZ258" s="187">
        <f t="shared" si="150"/>
        <v>20480</v>
      </c>
      <c r="BA258" s="179">
        <f t="shared" si="131"/>
        <v>20.164000000000001</v>
      </c>
      <c r="BC258" s="210">
        <f t="shared" si="151"/>
        <v>-0.50239137340715723</v>
      </c>
      <c r="BD258" s="88" t="s">
        <v>56</v>
      </c>
      <c r="BE258" s="200">
        <f>MAX($B255:$B274)</f>
        <v>21637</v>
      </c>
      <c r="BF258" s="187">
        <f t="shared" si="152"/>
        <v>20475</v>
      </c>
      <c r="BG258" s="179">
        <f t="shared" si="132"/>
        <v>21.609000000000002</v>
      </c>
      <c r="BI258" s="210">
        <f t="shared" si="153"/>
        <v>-0.36414280233734125</v>
      </c>
      <c r="BJ258" s="88" t="s">
        <v>56</v>
      </c>
      <c r="BK258" s="200">
        <f>MAX($B255:$B274)</f>
        <v>21637</v>
      </c>
      <c r="BL258" s="187">
        <f t="shared" si="154"/>
        <v>20470</v>
      </c>
      <c r="BM258" s="179">
        <f t="shared" si="133"/>
        <v>23.103999999999999</v>
      </c>
    </row>
    <row r="259" spans="1:65" ht="15" customHeight="1">
      <c r="A259" s="21">
        <f t="shared" si="123"/>
        <v>1998</v>
      </c>
      <c r="B259" s="176">
        <f t="shared" si="123"/>
        <v>20748</v>
      </c>
      <c r="C259" s="209">
        <f t="shared" si="134"/>
        <v>-0.37555260874556423</v>
      </c>
      <c r="D259" s="22">
        <v>5</v>
      </c>
      <c r="E259" s="88" t="s">
        <v>57</v>
      </c>
      <c r="F259" s="200">
        <f>AVERAGE(B270:B274)</f>
        <v>18802.8</v>
      </c>
      <c r="G259" s="27"/>
      <c r="H259" s="26"/>
      <c r="I259" s="179">
        <f t="shared" si="135"/>
        <v>20330</v>
      </c>
      <c r="J259" s="180">
        <f t="shared" si="136"/>
        <v>2.0146520146520146</v>
      </c>
      <c r="K259" s="179">
        <f t="shared" si="124"/>
        <v>174.72399999999999</v>
      </c>
      <c r="M259" s="210">
        <f t="shared" si="137"/>
        <v>-3.1489836727451066</v>
      </c>
      <c r="N259" s="88" t="s">
        <v>57</v>
      </c>
      <c r="O259" s="200">
        <f>AVERAGE($B270:$B274)</f>
        <v>18802.8</v>
      </c>
      <c r="P259" s="187">
        <f t="shared" si="138"/>
        <v>21028</v>
      </c>
      <c r="Q259" s="179">
        <f t="shared" si="125"/>
        <v>78.400000000000006</v>
      </c>
      <c r="S259" s="210">
        <f t="shared" si="139"/>
        <v>-2.8077075838112457</v>
      </c>
      <c r="T259" s="88" t="s">
        <v>57</v>
      </c>
      <c r="U259" s="200">
        <f>AVERAGE($B270:$B274)</f>
        <v>18802.8</v>
      </c>
      <c r="V259" s="187">
        <f t="shared" si="140"/>
        <v>20587</v>
      </c>
      <c r="W259" s="179">
        <f t="shared" si="126"/>
        <v>25.920999999999999</v>
      </c>
      <c r="Y259" s="210">
        <f t="shared" si="141"/>
        <v>-1.900402791734807</v>
      </c>
      <c r="Z259" s="88" t="s">
        <v>57</v>
      </c>
      <c r="AA259" s="200">
        <f>AVERAGE($B270:$B274)</f>
        <v>18802.8</v>
      </c>
      <c r="AB259" s="187">
        <f t="shared" si="142"/>
        <v>20432</v>
      </c>
      <c r="AC259" s="179">
        <f t="shared" si="127"/>
        <v>99.855999999999995</v>
      </c>
      <c r="AE259" s="210">
        <f t="shared" si="143"/>
        <v>-1.4326583211068584</v>
      </c>
      <c r="AF259" s="88" t="s">
        <v>57</v>
      </c>
      <c r="AG259" s="200">
        <f>AVERAGE($B270:$B274)</f>
        <v>18802.8</v>
      </c>
      <c r="AH259" s="187">
        <f t="shared" si="144"/>
        <v>20387</v>
      </c>
      <c r="AI259" s="179">
        <f t="shared" si="128"/>
        <v>130.321</v>
      </c>
      <c r="AK259" s="210">
        <f t="shared" si="145"/>
        <v>-1.1152331699041502</v>
      </c>
      <c r="AL259" s="88" t="s">
        <v>57</v>
      </c>
      <c r="AM259" s="200">
        <f>AVERAGE($B270:$B274)</f>
        <v>18802.8</v>
      </c>
      <c r="AN259" s="187">
        <f t="shared" si="146"/>
        <v>20365</v>
      </c>
      <c r="AO259" s="179">
        <f t="shared" si="129"/>
        <v>146.68899999999999</v>
      </c>
      <c r="AQ259" s="210">
        <f t="shared" si="147"/>
        <v>-0.87465934839834125</v>
      </c>
      <c r="AR259" s="88" t="s">
        <v>57</v>
      </c>
      <c r="AS259" s="200">
        <f>AVERAGE($B270:$B274)</f>
        <v>18802.8</v>
      </c>
      <c r="AT259" s="187">
        <f t="shared" si="148"/>
        <v>20351</v>
      </c>
      <c r="AU259" s="179">
        <f t="shared" si="130"/>
        <v>157.60900000000001</v>
      </c>
      <c r="AW259" s="210">
        <f t="shared" si="149"/>
        <v>-0.6808841412734864</v>
      </c>
      <c r="AX259" s="88" t="s">
        <v>57</v>
      </c>
      <c r="AY259" s="200">
        <f>AVERAGE($B270:$B274)</f>
        <v>18802.8</v>
      </c>
      <c r="AZ259" s="187">
        <f t="shared" si="150"/>
        <v>20342</v>
      </c>
      <c r="BA259" s="179">
        <f t="shared" si="131"/>
        <v>164.83600000000001</v>
      </c>
      <c r="BC259" s="210">
        <f t="shared" si="151"/>
        <v>-0.51863186320673338</v>
      </c>
      <c r="BD259" s="88" t="s">
        <v>57</v>
      </c>
      <c r="BE259" s="200">
        <f>AVERAGE($B270:$B274)</f>
        <v>18802.8</v>
      </c>
      <c r="BF259" s="187">
        <f t="shared" si="152"/>
        <v>20335</v>
      </c>
      <c r="BG259" s="179">
        <f t="shared" si="132"/>
        <v>170.56899999999999</v>
      </c>
      <c r="BI259" s="210">
        <f t="shared" si="153"/>
        <v>-0.37906705672925201</v>
      </c>
      <c r="BJ259" s="88" t="s">
        <v>57</v>
      </c>
      <c r="BK259" s="200">
        <f>AVERAGE($B270:$B274)</f>
        <v>18802.8</v>
      </c>
      <c r="BL259" s="187">
        <f t="shared" si="154"/>
        <v>20330</v>
      </c>
      <c r="BM259" s="179">
        <f t="shared" si="133"/>
        <v>174.72399999999999</v>
      </c>
    </row>
    <row r="260" spans="1:65" ht="15" customHeight="1">
      <c r="A260" s="21">
        <f t="shared" si="123"/>
        <v>1999</v>
      </c>
      <c r="B260" s="176">
        <f t="shared" si="123"/>
        <v>20882</v>
      </c>
      <c r="C260" s="209">
        <f t="shared" si="134"/>
        <v>-0.39143696489463803</v>
      </c>
      <c r="D260" s="22">
        <v>6</v>
      </c>
      <c r="G260" s="27"/>
      <c r="H260" s="26"/>
      <c r="I260" s="179">
        <f t="shared" si="135"/>
        <v>20188</v>
      </c>
      <c r="J260" s="180">
        <f t="shared" si="136"/>
        <v>3.3234364524470839</v>
      </c>
      <c r="K260" s="179">
        <f t="shared" si="124"/>
        <v>481.63600000000002</v>
      </c>
      <c r="M260" s="210">
        <f t="shared" si="137"/>
        <v>-3.3186014466705251</v>
      </c>
      <c r="P260" s="187">
        <f t="shared" si="138"/>
        <v>20943</v>
      </c>
      <c r="Q260" s="179">
        <f t="shared" si="125"/>
        <v>3.7210000000000001</v>
      </c>
      <c r="S260" s="210">
        <f t="shared" si="139"/>
        <v>-2.9273461691350104</v>
      </c>
      <c r="V260" s="187">
        <f t="shared" si="140"/>
        <v>20479</v>
      </c>
      <c r="W260" s="179">
        <f t="shared" si="126"/>
        <v>162.40899999999999</v>
      </c>
      <c r="Y260" s="210">
        <f t="shared" si="141"/>
        <v>-1.9509992185627847</v>
      </c>
      <c r="AB260" s="187">
        <f t="shared" si="142"/>
        <v>20305</v>
      </c>
      <c r="AC260" s="179">
        <f t="shared" si="127"/>
        <v>332.92899999999997</v>
      </c>
      <c r="AE260" s="210">
        <f t="shared" si="143"/>
        <v>-1.4665286396752393</v>
      </c>
      <c r="AH260" s="187">
        <f t="shared" si="144"/>
        <v>20254</v>
      </c>
      <c r="AI260" s="179">
        <f t="shared" si="128"/>
        <v>394.38400000000001</v>
      </c>
      <c r="AK260" s="210">
        <f t="shared" si="145"/>
        <v>-1.1415675789793707</v>
      </c>
      <c r="AN260" s="187">
        <f t="shared" si="146"/>
        <v>20228</v>
      </c>
      <c r="AO260" s="179">
        <f t="shared" si="129"/>
        <v>427.71600000000001</v>
      </c>
      <c r="AQ260" s="210">
        <f t="shared" si="147"/>
        <v>-0.89670597236689675</v>
      </c>
      <c r="AT260" s="187">
        <f t="shared" si="148"/>
        <v>20213</v>
      </c>
      <c r="AU260" s="179">
        <f t="shared" si="130"/>
        <v>447.56099999999998</v>
      </c>
      <c r="AW260" s="210">
        <f t="shared" si="149"/>
        <v>-0.70016340425799983</v>
      </c>
      <c r="AZ260" s="187">
        <f t="shared" si="150"/>
        <v>20202</v>
      </c>
      <c r="BA260" s="179">
        <f t="shared" si="131"/>
        <v>462.4</v>
      </c>
      <c r="BC260" s="210">
        <f t="shared" si="151"/>
        <v>-0.53597726964034353</v>
      </c>
      <c r="BF260" s="187">
        <f t="shared" si="152"/>
        <v>20194</v>
      </c>
      <c r="BG260" s="179">
        <f t="shared" si="132"/>
        <v>473.34399999999999</v>
      </c>
      <c r="BI260" s="210">
        <f t="shared" si="153"/>
        <v>-0.39498482925618245</v>
      </c>
      <c r="BL260" s="187">
        <f t="shared" si="154"/>
        <v>20189</v>
      </c>
      <c r="BM260" s="179">
        <f t="shared" si="133"/>
        <v>480.24900000000002</v>
      </c>
    </row>
    <row r="261" spans="1:65" ht="15" customHeight="1">
      <c r="A261" s="21">
        <f t="shared" si="123"/>
        <v>2000</v>
      </c>
      <c r="B261" s="176">
        <f t="shared" si="123"/>
        <v>20872</v>
      </c>
      <c r="C261" s="209">
        <f t="shared" si="134"/>
        <v>-0.39024990397282322</v>
      </c>
      <c r="D261" s="22">
        <v>7</v>
      </c>
      <c r="E261" s="89" t="s">
        <v>58</v>
      </c>
      <c r="F261" s="44">
        <f>INDEX(LINEST(C257:C274,D257:D274),1)</f>
        <v>1.6538731082921532E-2</v>
      </c>
      <c r="G261" s="90"/>
      <c r="H261" s="26"/>
      <c r="I261" s="179">
        <f t="shared" si="135"/>
        <v>20047</v>
      </c>
      <c r="J261" s="180">
        <f t="shared" si="136"/>
        <v>3.9526638558834799</v>
      </c>
      <c r="K261" s="179">
        <f t="shared" si="124"/>
        <v>680.625</v>
      </c>
      <c r="M261" s="210">
        <f t="shared" si="137"/>
        <v>-3.3049816570759747</v>
      </c>
      <c r="N261" s="89" t="s">
        <v>58</v>
      </c>
      <c r="O261" s="44">
        <f>INDEX(LINEST(M257:M274,$D257:$D274),1)</f>
        <v>0.13374459443229408</v>
      </c>
      <c r="P261" s="187">
        <f t="shared" si="138"/>
        <v>20848</v>
      </c>
      <c r="Q261" s="179">
        <f t="shared" si="125"/>
        <v>0.57599999999999996</v>
      </c>
      <c r="S261" s="210">
        <f t="shared" si="139"/>
        <v>-2.9179623947585611</v>
      </c>
      <c r="T261" s="89" t="s">
        <v>58</v>
      </c>
      <c r="U261" s="44">
        <f>INDEX(LINEST(S257:S274,$D257:$D274),1)</f>
        <v>7.8995473374828401E-2</v>
      </c>
      <c r="V261" s="187">
        <f t="shared" si="140"/>
        <v>20364</v>
      </c>
      <c r="W261" s="179">
        <f t="shared" si="126"/>
        <v>258.06400000000002</v>
      </c>
      <c r="Y261" s="210">
        <f t="shared" si="141"/>
        <v>-1.9471566135726095</v>
      </c>
      <c r="Z261" s="89" t="s">
        <v>58</v>
      </c>
      <c r="AA261" s="44">
        <f>INDEX(LINEST(Y257:Y274,$D257:$D274),1)</f>
        <v>4.2686514457711849E-2</v>
      </c>
      <c r="AB261" s="187">
        <f t="shared" si="142"/>
        <v>20174</v>
      </c>
      <c r="AC261" s="179">
        <f t="shared" si="127"/>
        <v>487.20400000000001</v>
      </c>
      <c r="AE261" s="210">
        <f t="shared" si="143"/>
        <v>-1.4639762445991424</v>
      </c>
      <c r="AF261" s="89" t="s">
        <v>58</v>
      </c>
      <c r="AG261" s="44">
        <f>INDEX(LINEST(AE257:AE274,$D257:$D274),1)</f>
        <v>3.1287668481993679E-2</v>
      </c>
      <c r="AH261" s="187">
        <f t="shared" si="144"/>
        <v>20119</v>
      </c>
      <c r="AI261" s="179">
        <f t="shared" si="128"/>
        <v>567.00900000000001</v>
      </c>
      <c r="AK261" s="210">
        <f t="shared" si="145"/>
        <v>-1.1395900063129643</v>
      </c>
      <c r="AL261" s="89" t="s">
        <v>58</v>
      </c>
      <c r="AM261" s="44">
        <f>INDEX(LINEST(AK257:AK274,$D257:$D274),1)</f>
        <v>2.5492637153905637E-2</v>
      </c>
      <c r="AN261" s="187">
        <f t="shared" si="146"/>
        <v>20091</v>
      </c>
      <c r="AO261" s="179">
        <f t="shared" si="129"/>
        <v>609.96100000000001</v>
      </c>
      <c r="AQ261" s="210">
        <f t="shared" si="147"/>
        <v>-0.89505368041093858</v>
      </c>
      <c r="AR261" s="89" t="s">
        <v>58</v>
      </c>
      <c r="AS261" s="44">
        <f>INDEX(LINEST(AQ257:AQ274,$D257:$D274),1)</f>
        <v>2.196259714354408E-2</v>
      </c>
      <c r="AT261" s="187">
        <f t="shared" si="148"/>
        <v>20073</v>
      </c>
      <c r="AU261" s="179">
        <f t="shared" si="130"/>
        <v>638.40099999999995</v>
      </c>
      <c r="AW261" s="210">
        <f t="shared" si="149"/>
        <v>-0.69872036688887962</v>
      </c>
      <c r="AX261" s="89" t="s">
        <v>58</v>
      </c>
      <c r="AY261" s="44">
        <f>INDEX(LINEST(AW257:AW274,$D257:$D274),1)</f>
        <v>1.9581631289788869E-2</v>
      </c>
      <c r="AZ261" s="187">
        <f t="shared" si="150"/>
        <v>20062</v>
      </c>
      <c r="BA261" s="179">
        <f t="shared" si="131"/>
        <v>656.1</v>
      </c>
      <c r="BC261" s="210">
        <f t="shared" si="151"/>
        <v>-0.53468014380583917</v>
      </c>
      <c r="BD261" s="89" t="s">
        <v>58</v>
      </c>
      <c r="BE261" s="44">
        <f>INDEX(LINEST(BC257:BC274,$D257:$D274),1)</f>
        <v>1.7865572759486706E-2</v>
      </c>
      <c r="BF261" s="187">
        <f t="shared" si="152"/>
        <v>20053</v>
      </c>
      <c r="BG261" s="179">
        <f t="shared" si="132"/>
        <v>670.76099999999997</v>
      </c>
      <c r="BI261" s="210">
        <f t="shared" si="153"/>
        <v>-0.39379525264848753</v>
      </c>
      <c r="BJ261" s="89" t="s">
        <v>58</v>
      </c>
      <c r="BK261" s="44">
        <f>INDEX(LINEST(BI257:BI274,$D257:$D274),1)</f>
        <v>1.6569380133196105E-2</v>
      </c>
      <c r="BL261" s="187">
        <f t="shared" si="154"/>
        <v>20047</v>
      </c>
      <c r="BM261" s="179">
        <f t="shared" si="133"/>
        <v>680.625</v>
      </c>
    </row>
    <row r="262" spans="1:65" ht="15" customHeight="1">
      <c r="A262" s="21">
        <f t="shared" si="123"/>
        <v>2001</v>
      </c>
      <c r="B262" s="176">
        <f t="shared" si="123"/>
        <v>21637</v>
      </c>
      <c r="C262" s="209">
        <f t="shared" si="134"/>
        <v>-0.48191511840636869</v>
      </c>
      <c r="D262" s="22">
        <v>8</v>
      </c>
      <c r="E262" s="73" t="s">
        <v>29</v>
      </c>
      <c r="F262" s="44">
        <f>INDEX(LINEST(C257:C274,D257:D274),2)</f>
        <v>-0.40893299598228638</v>
      </c>
      <c r="G262" s="27"/>
      <c r="H262" s="23"/>
      <c r="I262" s="179">
        <f t="shared" si="135"/>
        <v>19905</v>
      </c>
      <c r="J262" s="180">
        <f t="shared" si="136"/>
        <v>8.0048065813190359</v>
      </c>
      <c r="K262" s="179">
        <f t="shared" si="124"/>
        <v>2999.8240000000001</v>
      </c>
      <c r="M262" s="210">
        <f t="shared" si="137"/>
        <v>-9.9821600911857793</v>
      </c>
      <c r="N262" s="73" t="s">
        <v>29</v>
      </c>
      <c r="O262" s="44">
        <f>INDEX(LINEST(M257:M274,$D257:$D274),2)</f>
        <v>-4.208733471882848</v>
      </c>
      <c r="P262" s="187">
        <f t="shared" si="138"/>
        <v>20739</v>
      </c>
      <c r="Q262" s="179">
        <f t="shared" si="125"/>
        <v>806.404</v>
      </c>
      <c r="S262" s="210">
        <f t="shared" si="139"/>
        <v>-4.0877572569225826</v>
      </c>
      <c r="T262" s="73" t="s">
        <v>29</v>
      </c>
      <c r="U262" s="44">
        <f>INDEX(LINEST(S257:S274,$D257:$D274),2)</f>
        <v>-3.0742610086388691</v>
      </c>
      <c r="V262" s="187">
        <f t="shared" si="140"/>
        <v>20240</v>
      </c>
      <c r="W262" s="179">
        <f t="shared" si="126"/>
        <v>1951.6089999999999</v>
      </c>
      <c r="Y262" s="210">
        <f t="shared" si="141"/>
        <v>-2.2800557511363797</v>
      </c>
      <c r="Z262" s="73" t="s">
        <v>29</v>
      </c>
      <c r="AA262" s="44">
        <f>INDEX(LINEST(Y257:Y274,$D257:$D274),2)</f>
        <v>-2.001323597711937</v>
      </c>
      <c r="AB262" s="187">
        <f t="shared" si="142"/>
        <v>20039</v>
      </c>
      <c r="AC262" s="179">
        <f t="shared" si="127"/>
        <v>2553.6039999999998</v>
      </c>
      <c r="AE262" s="210">
        <f t="shared" si="143"/>
        <v>-1.6724831951997035</v>
      </c>
      <c r="AF262" s="73" t="s">
        <v>29</v>
      </c>
      <c r="AG262" s="44">
        <f>INDEX(LINEST(AE257:AE274,$D257:$D274),2)</f>
        <v>-1.501216367991477</v>
      </c>
      <c r="AH262" s="187">
        <f t="shared" si="144"/>
        <v>19981</v>
      </c>
      <c r="AI262" s="179">
        <f t="shared" si="128"/>
        <v>2742.3359999999998</v>
      </c>
      <c r="AK262" s="210">
        <f t="shared" si="145"/>
        <v>-1.2972514953665997</v>
      </c>
      <c r="AL262" s="73" t="s">
        <v>29</v>
      </c>
      <c r="AM262" s="44">
        <f>INDEX(LINEST(AK257:AK274,$D257:$D274),2)</f>
        <v>-1.1692116322075676</v>
      </c>
      <c r="AN262" s="187">
        <f t="shared" si="146"/>
        <v>19951</v>
      </c>
      <c r="AO262" s="179">
        <f t="shared" si="129"/>
        <v>2842.596</v>
      </c>
      <c r="AQ262" s="210">
        <f t="shared" si="147"/>
        <v>-1.0250359547817489</v>
      </c>
      <c r="AR262" s="73" t="s">
        <v>29</v>
      </c>
      <c r="AS262" s="44">
        <f>INDEX(LINEST(AQ257:AQ274,$D257:$D274),2)</f>
        <v>-0.92026116219172915</v>
      </c>
      <c r="AT262" s="187">
        <f t="shared" si="148"/>
        <v>19933</v>
      </c>
      <c r="AU262" s="179">
        <f t="shared" si="130"/>
        <v>2903.616</v>
      </c>
      <c r="AW262" s="210">
        <f t="shared" si="149"/>
        <v>-0.81128846312161351</v>
      </c>
      <c r="AX262" s="73" t="s">
        <v>29</v>
      </c>
      <c r="AY262" s="44">
        <f>INDEX(LINEST(AW257:AW274,$D257:$D274),2)</f>
        <v>-0.7210293034892673</v>
      </c>
      <c r="AZ262" s="187">
        <f t="shared" si="150"/>
        <v>19921</v>
      </c>
      <c r="BA262" s="179">
        <f t="shared" si="131"/>
        <v>2944.6559999999999</v>
      </c>
      <c r="BC262" s="210">
        <f t="shared" si="151"/>
        <v>-0.63528035507241987</v>
      </c>
      <c r="BD262" s="73" t="s">
        <v>29</v>
      </c>
      <c r="BE262" s="44">
        <f>INDEX(LINEST(BC257:BC274,$D257:$D274),2)</f>
        <v>-0.55493423540615239</v>
      </c>
      <c r="BF262" s="187">
        <f t="shared" si="152"/>
        <v>19912</v>
      </c>
      <c r="BG262" s="179">
        <f t="shared" si="132"/>
        <v>2975.625</v>
      </c>
      <c r="BI262" s="210">
        <f t="shared" si="153"/>
        <v>-0.48566381075551252</v>
      </c>
      <c r="BJ262" s="73" t="s">
        <v>29</v>
      </c>
      <c r="BK262" s="44">
        <f>INDEX(LINEST(BI257:BI274,$D257:$D274),2)</f>
        <v>-0.41251446824586507</v>
      </c>
      <c r="BL262" s="187">
        <f t="shared" si="154"/>
        <v>19905</v>
      </c>
      <c r="BM262" s="179">
        <f t="shared" si="133"/>
        <v>2999.8240000000001</v>
      </c>
    </row>
    <row r="263" spans="1:65" ht="15" customHeight="1">
      <c r="A263" s="21">
        <f t="shared" si="123"/>
        <v>2002</v>
      </c>
      <c r="B263" s="176">
        <f t="shared" si="123"/>
        <v>20816</v>
      </c>
      <c r="C263" s="209">
        <f t="shared" si="134"/>
        <v>-0.38360735299824267</v>
      </c>
      <c r="D263" s="22">
        <v>9</v>
      </c>
      <c r="E263" s="88" t="s">
        <v>30</v>
      </c>
      <c r="F263" s="91">
        <f>F261*-1</f>
        <v>-1.6538731082921532E-2</v>
      </c>
      <c r="H263" s="77"/>
      <c r="I263" s="179">
        <f t="shared" si="135"/>
        <v>19763</v>
      </c>
      <c r="J263" s="180">
        <f t="shared" si="136"/>
        <v>5.0586087624903922</v>
      </c>
      <c r="K263" s="179">
        <f t="shared" si="124"/>
        <v>1108.809</v>
      </c>
      <c r="M263" s="210">
        <f t="shared" si="137"/>
        <v>-3.2317368056961051</v>
      </c>
      <c r="N263" s="88" t="s">
        <v>30</v>
      </c>
      <c r="O263" s="91">
        <f>O261*-1</f>
        <v>-0.13374459443229408</v>
      </c>
      <c r="P263" s="187">
        <f t="shared" si="138"/>
        <v>20617</v>
      </c>
      <c r="Q263" s="179">
        <f t="shared" si="125"/>
        <v>39.600999999999999</v>
      </c>
      <c r="S263" s="210">
        <f t="shared" si="139"/>
        <v>-2.8668233853083351</v>
      </c>
      <c r="T263" s="88" t="s">
        <v>30</v>
      </c>
      <c r="U263" s="91">
        <f>U261*-1</f>
        <v>-7.8995473374828401E-2</v>
      </c>
      <c r="V263" s="187">
        <f t="shared" si="140"/>
        <v>20108</v>
      </c>
      <c r="W263" s="179">
        <f t="shared" si="126"/>
        <v>501.26400000000001</v>
      </c>
      <c r="Y263" s="210">
        <f t="shared" si="141"/>
        <v>-1.9258400408438088</v>
      </c>
      <c r="Z263" s="88" t="s">
        <v>30</v>
      </c>
      <c r="AA263" s="91">
        <f>AA261*-1</f>
        <v>-4.2686514457711849E-2</v>
      </c>
      <c r="AB263" s="187">
        <f t="shared" si="142"/>
        <v>19900</v>
      </c>
      <c r="AC263" s="179">
        <f t="shared" si="127"/>
        <v>839.05600000000004</v>
      </c>
      <c r="AE263" s="210">
        <f t="shared" si="143"/>
        <v>-1.4497573655216909</v>
      </c>
      <c r="AF263" s="88" t="s">
        <v>30</v>
      </c>
      <c r="AG263" s="91">
        <f>AG261*-1</f>
        <v>-3.1287668481993679E-2</v>
      </c>
      <c r="AH263" s="187">
        <f t="shared" si="144"/>
        <v>19840</v>
      </c>
      <c r="AI263" s="179">
        <f t="shared" si="128"/>
        <v>952.57600000000002</v>
      </c>
      <c r="AK263" s="210">
        <f t="shared" si="145"/>
        <v>-1.1285526010312665</v>
      </c>
      <c r="AL263" s="88" t="s">
        <v>30</v>
      </c>
      <c r="AM263" s="91">
        <f>AM261*-1</f>
        <v>-2.5492637153905637E-2</v>
      </c>
      <c r="AN263" s="187">
        <f t="shared" si="146"/>
        <v>19810</v>
      </c>
      <c r="AO263" s="179">
        <f t="shared" si="129"/>
        <v>1012.0359999999999</v>
      </c>
      <c r="AQ263" s="210">
        <f t="shared" si="147"/>
        <v>-0.8858219164417519</v>
      </c>
      <c r="AR263" s="88" t="s">
        <v>30</v>
      </c>
      <c r="AS263" s="91">
        <f>AS261*-1</f>
        <v>-2.196259714354408E-2</v>
      </c>
      <c r="AT263" s="187">
        <f t="shared" si="148"/>
        <v>19791</v>
      </c>
      <c r="AU263" s="179">
        <f t="shared" si="130"/>
        <v>1050.625</v>
      </c>
      <c r="AW263" s="210">
        <f t="shared" si="149"/>
        <v>-0.69065221716994873</v>
      </c>
      <c r="AX263" s="88" t="s">
        <v>30</v>
      </c>
      <c r="AY263" s="91">
        <f>AY261*-1</f>
        <v>-1.9581631289788869E-2</v>
      </c>
      <c r="AZ263" s="187">
        <f t="shared" si="150"/>
        <v>19779</v>
      </c>
      <c r="BA263" s="179">
        <f t="shared" si="131"/>
        <v>1075.3689999999999</v>
      </c>
      <c r="BC263" s="210">
        <f t="shared" si="151"/>
        <v>-0.52742431919157362</v>
      </c>
      <c r="BD263" s="88" t="s">
        <v>30</v>
      </c>
      <c r="BE263" s="91">
        <f>BE261*-1</f>
        <v>-1.7865572759486706E-2</v>
      </c>
      <c r="BF263" s="187">
        <f t="shared" si="152"/>
        <v>19770</v>
      </c>
      <c r="BG263" s="179">
        <f t="shared" si="132"/>
        <v>1094.116</v>
      </c>
      <c r="BI263" s="210">
        <f t="shared" si="153"/>
        <v>-0.38713867950148695</v>
      </c>
      <c r="BJ263" s="88" t="s">
        <v>30</v>
      </c>
      <c r="BK263" s="91">
        <f>BK261*-1</f>
        <v>-1.6569380133196105E-2</v>
      </c>
      <c r="BL263" s="187">
        <f t="shared" si="154"/>
        <v>19763</v>
      </c>
      <c r="BM263" s="179">
        <f t="shared" si="133"/>
        <v>1108.809</v>
      </c>
    </row>
    <row r="264" spans="1:65" ht="15" customHeight="1">
      <c r="A264" s="21">
        <f t="shared" si="123"/>
        <v>2003</v>
      </c>
      <c r="B264" s="176">
        <f t="shared" si="123"/>
        <v>19443</v>
      </c>
      <c r="C264" s="209">
        <f t="shared" si="134"/>
        <v>-0.22297641000870419</v>
      </c>
      <c r="D264" s="22">
        <v>10</v>
      </c>
      <c r="E264" s="88"/>
      <c r="H264" s="77"/>
      <c r="I264" s="179">
        <f t="shared" si="135"/>
        <v>19621</v>
      </c>
      <c r="J264" s="180">
        <f t="shared" si="136"/>
        <v>0.91549657974592402</v>
      </c>
      <c r="K264" s="179">
        <f t="shared" si="124"/>
        <v>31.684000000000001</v>
      </c>
      <c r="M264" s="210">
        <f t="shared" si="137"/>
        <v>-2.1813050615865537</v>
      </c>
      <c r="N264" s="88"/>
      <c r="P264" s="187">
        <f t="shared" si="138"/>
        <v>20478</v>
      </c>
      <c r="Q264" s="179">
        <f t="shared" si="125"/>
        <v>1071.2249999999999</v>
      </c>
      <c r="S264" s="210">
        <f t="shared" si="139"/>
        <v>-2.0286524118046381</v>
      </c>
      <c r="T264" s="88"/>
      <c r="V264" s="187">
        <f t="shared" si="140"/>
        <v>19967</v>
      </c>
      <c r="W264" s="179">
        <f t="shared" si="126"/>
        <v>274.57600000000002</v>
      </c>
      <c r="Y264" s="210">
        <f t="shared" si="141"/>
        <v>-1.484292922253839</v>
      </c>
      <c r="Z264" s="88"/>
      <c r="AB264" s="187">
        <f t="shared" si="142"/>
        <v>19758</v>
      </c>
      <c r="AC264" s="179">
        <f t="shared" si="127"/>
        <v>99.224999999999994</v>
      </c>
      <c r="AE264" s="210">
        <f t="shared" si="143"/>
        <v>-1.1337862710974622</v>
      </c>
      <c r="AF264" s="88"/>
      <c r="AH264" s="187">
        <f t="shared" si="144"/>
        <v>19698</v>
      </c>
      <c r="AI264" s="179">
        <f t="shared" si="128"/>
        <v>65.025000000000006</v>
      </c>
      <c r="AK264" s="210">
        <f t="shared" si="145"/>
        <v>-0.87475922210811852</v>
      </c>
      <c r="AL264" s="88"/>
      <c r="AN264" s="187">
        <f t="shared" si="146"/>
        <v>19667</v>
      </c>
      <c r="AO264" s="179">
        <f t="shared" si="129"/>
        <v>50.176000000000002</v>
      </c>
      <c r="AQ264" s="210">
        <f t="shared" si="147"/>
        <v>-0.66921128670774122</v>
      </c>
      <c r="AR264" s="88"/>
      <c r="AT264" s="187">
        <f t="shared" si="148"/>
        <v>19649</v>
      </c>
      <c r="AU264" s="179">
        <f t="shared" si="130"/>
        <v>42.436</v>
      </c>
      <c r="AW264" s="210">
        <f t="shared" si="149"/>
        <v>-0.49879453218871578</v>
      </c>
      <c r="AX264" s="88"/>
      <c r="AZ264" s="187">
        <f t="shared" si="150"/>
        <v>19636</v>
      </c>
      <c r="BA264" s="179">
        <f t="shared" si="131"/>
        <v>37.249000000000002</v>
      </c>
      <c r="BC264" s="210">
        <f t="shared" si="151"/>
        <v>-0.35323489741740127</v>
      </c>
      <c r="BD264" s="88"/>
      <c r="BF264" s="187">
        <f t="shared" si="152"/>
        <v>19627</v>
      </c>
      <c r="BG264" s="179">
        <f t="shared" si="132"/>
        <v>33.856000000000002</v>
      </c>
      <c r="BI264" s="210">
        <f t="shared" si="153"/>
        <v>-0.22619557323167672</v>
      </c>
      <c r="BJ264" s="88"/>
      <c r="BL264" s="187">
        <f t="shared" si="154"/>
        <v>19621</v>
      </c>
      <c r="BM264" s="179">
        <f t="shared" si="133"/>
        <v>31.684000000000001</v>
      </c>
    </row>
    <row r="265" spans="1:65" ht="15" customHeight="1">
      <c r="A265" s="21">
        <f t="shared" si="123"/>
        <v>2004</v>
      </c>
      <c r="B265" s="176">
        <f t="shared" si="123"/>
        <v>19350</v>
      </c>
      <c r="C265" s="209">
        <f t="shared" si="134"/>
        <v>-0.21222150248962865</v>
      </c>
      <c r="D265" s="22">
        <v>11</v>
      </c>
      <c r="E265" s="347" t="s">
        <v>7</v>
      </c>
      <c r="F265" s="348"/>
      <c r="G265" s="357">
        <f>I254</f>
        <v>0.38426221789798853</v>
      </c>
      <c r="H265" s="358"/>
      <c r="I265" s="179">
        <f t="shared" si="135"/>
        <v>19478</v>
      </c>
      <c r="J265" s="180">
        <f t="shared" si="136"/>
        <v>0.66149870801033595</v>
      </c>
      <c r="K265" s="179">
        <f t="shared" si="124"/>
        <v>16.384</v>
      </c>
      <c r="M265" s="210">
        <f t="shared" si="137"/>
        <v>-2.1350143459582385</v>
      </c>
      <c r="N265" s="23" t="s">
        <v>36</v>
      </c>
      <c r="O265" s="44">
        <f>P254</f>
        <v>0.32145154539112825</v>
      </c>
      <c r="P265" s="187">
        <f t="shared" si="138"/>
        <v>20323</v>
      </c>
      <c r="Q265" s="179">
        <f t="shared" si="125"/>
        <v>946.72900000000004</v>
      </c>
      <c r="S265" s="210">
        <f t="shared" si="139"/>
        <v>-1.9881327794776604</v>
      </c>
      <c r="T265" s="23" t="s">
        <v>36</v>
      </c>
      <c r="U265" s="44">
        <f>V254</f>
        <v>0.36097181619706681</v>
      </c>
      <c r="V265" s="187">
        <f t="shared" si="140"/>
        <v>19816</v>
      </c>
      <c r="W265" s="179">
        <f t="shared" si="126"/>
        <v>217.15600000000001</v>
      </c>
      <c r="Y265" s="210">
        <f t="shared" si="141"/>
        <v>-1.4586150226995169</v>
      </c>
      <c r="Z265" s="23" t="s">
        <v>36</v>
      </c>
      <c r="AA265" s="44">
        <f>AB254</f>
        <v>0.3782579835706919</v>
      </c>
      <c r="AB265" s="187">
        <f t="shared" si="142"/>
        <v>19611</v>
      </c>
      <c r="AC265" s="179">
        <f t="shared" si="127"/>
        <v>68.120999999999995</v>
      </c>
      <c r="AE265" s="210">
        <f t="shared" si="143"/>
        <v>-1.1142376065711905</v>
      </c>
      <c r="AF265" s="23" t="s">
        <v>36</v>
      </c>
      <c r="AG265" s="44">
        <f>AH254</f>
        <v>0.38163558607801268</v>
      </c>
      <c r="AH265" s="187">
        <f t="shared" si="144"/>
        <v>19552</v>
      </c>
      <c r="AI265" s="179">
        <f t="shared" si="128"/>
        <v>40.804000000000002</v>
      </c>
      <c r="AK265" s="210">
        <f t="shared" si="145"/>
        <v>-0.85855826520558332</v>
      </c>
      <c r="AL265" s="23" t="s">
        <v>36</v>
      </c>
      <c r="AM265" s="44">
        <f>AN254</f>
        <v>0.38299320172336981</v>
      </c>
      <c r="AN265" s="187">
        <f t="shared" si="146"/>
        <v>19523</v>
      </c>
      <c r="AO265" s="179">
        <f t="shared" si="129"/>
        <v>29.928999999999998</v>
      </c>
      <c r="AQ265" s="210">
        <f t="shared" si="147"/>
        <v>-0.655119784970706</v>
      </c>
      <c r="AR265" s="23" t="s">
        <v>36</v>
      </c>
      <c r="AS265" s="44">
        <f>AT254</f>
        <v>0.38348583882976994</v>
      </c>
      <c r="AT265" s="187">
        <f t="shared" si="148"/>
        <v>19505</v>
      </c>
      <c r="AU265" s="179">
        <f t="shared" si="130"/>
        <v>24.024999999999999</v>
      </c>
      <c r="AW265" s="210">
        <f t="shared" si="149"/>
        <v>-0.48615401935830704</v>
      </c>
      <c r="AX265" s="23" t="s">
        <v>36</v>
      </c>
      <c r="AY265" s="44">
        <f>AZ254</f>
        <v>0.38400099423427275</v>
      </c>
      <c r="AZ265" s="187">
        <f t="shared" si="150"/>
        <v>19493</v>
      </c>
      <c r="BA265" s="179">
        <f t="shared" si="131"/>
        <v>20.449000000000002</v>
      </c>
      <c r="BC265" s="210">
        <f t="shared" si="151"/>
        <v>-0.34165359536321038</v>
      </c>
      <c r="BD265" s="23" t="s">
        <v>36</v>
      </c>
      <c r="BE265" s="44">
        <f>BF254</f>
        <v>0.38413513918539077</v>
      </c>
      <c r="BF265" s="187">
        <f t="shared" si="152"/>
        <v>19485</v>
      </c>
      <c r="BG265" s="179">
        <f t="shared" si="132"/>
        <v>18.225000000000001</v>
      </c>
      <c r="BI265" s="210">
        <f t="shared" si="153"/>
        <v>-0.21542150522029932</v>
      </c>
      <c r="BJ265" s="23" t="s">
        <v>36</v>
      </c>
      <c r="BK265" s="44">
        <f>BL254</f>
        <v>0.38414733805019396</v>
      </c>
      <c r="BL265" s="187">
        <f t="shared" si="154"/>
        <v>19478</v>
      </c>
      <c r="BM265" s="179">
        <f t="shared" si="133"/>
        <v>16.384</v>
      </c>
    </row>
    <row r="266" spans="1:65" ht="15" customHeight="1">
      <c r="A266" s="21">
        <f t="shared" si="123"/>
        <v>2005</v>
      </c>
      <c r="B266" s="176">
        <f t="shared" si="123"/>
        <v>18593</v>
      </c>
      <c r="C266" s="209">
        <f t="shared" si="134"/>
        <v>-0.12507709276518034</v>
      </c>
      <c r="D266" s="22">
        <v>12</v>
      </c>
      <c r="E266" s="347" t="s">
        <v>8</v>
      </c>
      <c r="F266" s="348"/>
      <c r="G266" s="355">
        <f>SUM(K255:K274)</f>
        <v>15686.838000000002</v>
      </c>
      <c r="H266" s="356"/>
      <c r="I266" s="179">
        <f t="shared" si="135"/>
        <v>19335</v>
      </c>
      <c r="J266" s="180">
        <f t="shared" si="136"/>
        <v>3.99074920669069</v>
      </c>
      <c r="K266" s="179">
        <f t="shared" si="124"/>
        <v>550.56399999999996</v>
      </c>
      <c r="M266" s="210">
        <f t="shared" si="137"/>
        <v>-1.8092842646360654</v>
      </c>
      <c r="N266" s="23" t="s">
        <v>37</v>
      </c>
      <c r="O266" s="211">
        <f>SUM(Q255:Q274)</f>
        <v>25125.061999999994</v>
      </c>
      <c r="P266" s="187">
        <f t="shared" si="138"/>
        <v>20147</v>
      </c>
      <c r="Q266" s="179">
        <f t="shared" si="125"/>
        <v>2414.9160000000002</v>
      </c>
      <c r="S266" s="210">
        <f t="shared" si="139"/>
        <v>-1.696953027119096</v>
      </c>
      <c r="T266" s="23" t="s">
        <v>37</v>
      </c>
      <c r="U266" s="211">
        <f>SUM(W255:W274)</f>
        <v>17409.523000000001</v>
      </c>
      <c r="V266" s="187">
        <f t="shared" si="140"/>
        <v>19656</v>
      </c>
      <c r="W266" s="179">
        <f t="shared" si="126"/>
        <v>1129.9690000000001</v>
      </c>
      <c r="Y266" s="210">
        <f t="shared" si="141"/>
        <v>-1.2632246439606147</v>
      </c>
      <c r="Z266" s="23" t="s">
        <v>37</v>
      </c>
      <c r="AA266" s="211">
        <f>SUM(AC255:AC274)</f>
        <v>16018.938999999997</v>
      </c>
      <c r="AB266" s="187">
        <f t="shared" si="142"/>
        <v>19460</v>
      </c>
      <c r="AC266" s="179">
        <f t="shared" si="127"/>
        <v>751.68899999999996</v>
      </c>
      <c r="AE266" s="210">
        <f t="shared" si="143"/>
        <v>-0.96170495195316763</v>
      </c>
      <c r="AF266" s="23" t="s">
        <v>37</v>
      </c>
      <c r="AG266" s="211">
        <f>SUM(AI255:AI274)</f>
        <v>15815.053999999998</v>
      </c>
      <c r="AH266" s="187">
        <f t="shared" si="144"/>
        <v>19405</v>
      </c>
      <c r="AI266" s="179">
        <f t="shared" si="128"/>
        <v>659.34400000000005</v>
      </c>
      <c r="AK266" s="210">
        <f t="shared" si="145"/>
        <v>-0.73034981630486751</v>
      </c>
      <c r="AL266" s="23" t="s">
        <v>37</v>
      </c>
      <c r="AM266" s="211">
        <f>SUM(AO255:AO274)</f>
        <v>15744.587</v>
      </c>
      <c r="AN266" s="187">
        <f t="shared" si="146"/>
        <v>19377</v>
      </c>
      <c r="AO266" s="179">
        <f t="shared" si="129"/>
        <v>614.65599999999995</v>
      </c>
      <c r="AQ266" s="210">
        <f t="shared" si="147"/>
        <v>-0.54259109347689727</v>
      </c>
      <c r="AR266" s="23" t="s">
        <v>37</v>
      </c>
      <c r="AS266" s="211">
        <f>SUM(AU255:AU274)</f>
        <v>15717.895</v>
      </c>
      <c r="AT266" s="187">
        <f t="shared" si="148"/>
        <v>19361</v>
      </c>
      <c r="AU266" s="179">
        <f t="shared" si="130"/>
        <v>589.82399999999996</v>
      </c>
      <c r="AW266" s="210">
        <f t="shared" si="149"/>
        <v>-0.38457474398761454</v>
      </c>
      <c r="AX266" s="23" t="s">
        <v>37</v>
      </c>
      <c r="AY266" s="211">
        <f>SUM(BA255:BA274)</f>
        <v>15698.167000000003</v>
      </c>
      <c r="AZ266" s="187">
        <f t="shared" si="150"/>
        <v>19349</v>
      </c>
      <c r="BA266" s="179">
        <f t="shared" si="131"/>
        <v>571.53599999999994</v>
      </c>
      <c r="BC266" s="210">
        <f t="shared" si="151"/>
        <v>-0.24815387424116045</v>
      </c>
      <c r="BD266" s="23" t="s">
        <v>37</v>
      </c>
      <c r="BE266" s="211">
        <f>SUM(BG255:BG274)</f>
        <v>15691.605000000003</v>
      </c>
      <c r="BF266" s="187">
        <f t="shared" si="152"/>
        <v>19341</v>
      </c>
      <c r="BG266" s="179">
        <f t="shared" si="132"/>
        <v>559.50400000000002</v>
      </c>
      <c r="BI266" s="210">
        <f t="shared" si="153"/>
        <v>-0.12812922552153705</v>
      </c>
      <c r="BJ266" s="23" t="s">
        <v>37</v>
      </c>
      <c r="BK266" s="211">
        <f>SUM(BM255:BM274)</f>
        <v>15689.807000000001</v>
      </c>
      <c r="BL266" s="187">
        <f t="shared" si="154"/>
        <v>19335</v>
      </c>
      <c r="BM266" s="179">
        <f t="shared" si="133"/>
        <v>550.56399999999996</v>
      </c>
    </row>
    <row r="267" spans="1:65" ht="15" customHeight="1">
      <c r="A267" s="21">
        <f t="shared" si="123"/>
        <v>2006</v>
      </c>
      <c r="B267" s="176">
        <f t="shared" si="123"/>
        <v>18336</v>
      </c>
      <c r="C267" s="209">
        <f t="shared" si="134"/>
        <v>-9.5615636573658153E-2</v>
      </c>
      <c r="D267" s="22">
        <v>13</v>
      </c>
      <c r="E267" s="347" t="s">
        <v>9</v>
      </c>
      <c r="F267" s="348"/>
      <c r="G267" s="355">
        <f>SUM(K265:K274)</f>
        <v>6246.2070000000003</v>
      </c>
      <c r="H267" s="356"/>
      <c r="I267" s="179">
        <f t="shared" si="135"/>
        <v>19192</v>
      </c>
      <c r="J267" s="180">
        <f t="shared" si="136"/>
        <v>4.668411867364747</v>
      </c>
      <c r="K267" s="179">
        <f t="shared" si="124"/>
        <v>732.73599999999999</v>
      </c>
      <c r="M267" s="210">
        <f t="shared" si="137"/>
        <v>-1.7143379950343933</v>
      </c>
      <c r="O267" s="41"/>
      <c r="P267" s="187">
        <f t="shared" si="138"/>
        <v>19951</v>
      </c>
      <c r="Q267" s="179">
        <f t="shared" si="125"/>
        <v>2608.2249999999999</v>
      </c>
      <c r="S267" s="210">
        <f t="shared" si="139"/>
        <v>-1.6103108937204453</v>
      </c>
      <c r="U267" s="41"/>
      <c r="V267" s="187">
        <f t="shared" si="140"/>
        <v>19485</v>
      </c>
      <c r="W267" s="179">
        <f t="shared" si="126"/>
        <v>1320.201</v>
      </c>
      <c r="Y267" s="210">
        <f t="shared" si="141"/>
        <v>-1.2015760279307239</v>
      </c>
      <c r="AA267" s="41"/>
      <c r="AB267" s="187">
        <f t="shared" si="142"/>
        <v>19305</v>
      </c>
      <c r="AC267" s="179">
        <f t="shared" si="127"/>
        <v>938.96100000000001</v>
      </c>
      <c r="AE267" s="210">
        <f t="shared" si="143"/>
        <v>-0.9122630771614979</v>
      </c>
      <c r="AG267" s="41"/>
      <c r="AH267" s="187">
        <f t="shared" si="144"/>
        <v>19255</v>
      </c>
      <c r="AI267" s="179">
        <f t="shared" si="128"/>
        <v>844.56100000000004</v>
      </c>
      <c r="AK267" s="210">
        <f t="shared" si="145"/>
        <v>-0.68814227401860384</v>
      </c>
      <c r="AM267" s="41"/>
      <c r="AN267" s="187">
        <f t="shared" si="146"/>
        <v>19230</v>
      </c>
      <c r="AO267" s="179">
        <f t="shared" si="129"/>
        <v>799.23599999999999</v>
      </c>
      <c r="AQ267" s="210">
        <f t="shared" si="147"/>
        <v>-0.50516974616987187</v>
      </c>
      <c r="AS267" s="41"/>
      <c r="AT267" s="187">
        <f t="shared" si="148"/>
        <v>19215</v>
      </c>
      <c r="AU267" s="179">
        <f t="shared" si="130"/>
        <v>772.64099999999996</v>
      </c>
      <c r="AW267" s="210">
        <f t="shared" si="149"/>
        <v>-0.35055434632805393</v>
      </c>
      <c r="AY267" s="41"/>
      <c r="AZ267" s="187">
        <f t="shared" si="150"/>
        <v>19205</v>
      </c>
      <c r="BA267" s="179">
        <f t="shared" si="131"/>
        <v>755.16099999999994</v>
      </c>
      <c r="BC267" s="210">
        <f t="shared" si="151"/>
        <v>-0.21667455536457692</v>
      </c>
      <c r="BE267" s="41"/>
      <c r="BF267" s="187">
        <f t="shared" si="152"/>
        <v>19197</v>
      </c>
      <c r="BG267" s="179">
        <f t="shared" si="132"/>
        <v>741.32100000000003</v>
      </c>
      <c r="BI267" s="210">
        <f t="shared" si="153"/>
        <v>-9.862062711544918E-2</v>
      </c>
      <c r="BK267" s="41"/>
      <c r="BL267" s="187">
        <f t="shared" si="154"/>
        <v>19192</v>
      </c>
      <c r="BM267" s="179">
        <f t="shared" si="133"/>
        <v>732.73599999999999</v>
      </c>
    </row>
    <row r="268" spans="1:65" ht="15" customHeight="1">
      <c r="A268" s="21">
        <f t="shared" si="123"/>
        <v>2007</v>
      </c>
      <c r="B268" s="176">
        <f t="shared" si="123"/>
        <v>17717</v>
      </c>
      <c r="C268" s="209">
        <f t="shared" si="134"/>
        <v>-2.4801271199944533E-2</v>
      </c>
      <c r="D268" s="22">
        <v>14</v>
      </c>
      <c r="E268" s="347" t="s">
        <v>10</v>
      </c>
      <c r="F268" s="348"/>
      <c r="G268" s="349">
        <f>SUM(J255:J274)/D274</f>
        <v>3.5051287289128523</v>
      </c>
      <c r="H268" s="350"/>
      <c r="I268" s="179">
        <f t="shared" si="135"/>
        <v>19048</v>
      </c>
      <c r="J268" s="180">
        <f t="shared" si="136"/>
        <v>7.5125585595755497</v>
      </c>
      <c r="K268" s="179">
        <f t="shared" si="124"/>
        <v>1771.5609999999999</v>
      </c>
      <c r="M268" s="210">
        <f t="shared" si="137"/>
        <v>-1.5081779073081054</v>
      </c>
      <c r="P268" s="187">
        <f t="shared" si="138"/>
        <v>19730</v>
      </c>
      <c r="Q268" s="179">
        <f t="shared" si="125"/>
        <v>4052.1689999999999</v>
      </c>
      <c r="S268" s="210">
        <f t="shared" si="139"/>
        <v>-1.4198709319850666</v>
      </c>
      <c r="V268" s="187">
        <f t="shared" si="140"/>
        <v>19303</v>
      </c>
      <c r="W268" s="179">
        <f t="shared" si="126"/>
        <v>2515.3960000000002</v>
      </c>
      <c r="Y268" s="210">
        <f t="shared" si="141"/>
        <v>-1.0608406039744538</v>
      </c>
      <c r="AB268" s="187">
        <f t="shared" si="142"/>
        <v>19146</v>
      </c>
      <c r="AC268" s="179">
        <f t="shared" si="127"/>
        <v>2042.0409999999999</v>
      </c>
      <c r="AE268" s="210">
        <f t="shared" si="143"/>
        <v>-0.79721034995463869</v>
      </c>
      <c r="AH268" s="187">
        <f t="shared" si="144"/>
        <v>19103</v>
      </c>
      <c r="AI268" s="179">
        <f t="shared" si="128"/>
        <v>1920.9960000000001</v>
      </c>
      <c r="AK268" s="210">
        <f t="shared" si="145"/>
        <v>-0.58878055482028124</v>
      </c>
      <c r="AN268" s="187">
        <f t="shared" si="146"/>
        <v>19081</v>
      </c>
      <c r="AO268" s="179">
        <f t="shared" si="129"/>
        <v>1860.4960000000001</v>
      </c>
      <c r="AQ268" s="210">
        <f t="shared" si="147"/>
        <v>-0.41638983688328907</v>
      </c>
      <c r="AT268" s="187">
        <f t="shared" si="148"/>
        <v>19068</v>
      </c>
      <c r="AU268" s="179">
        <f t="shared" si="130"/>
        <v>1825.201</v>
      </c>
      <c r="AW268" s="210">
        <f t="shared" si="149"/>
        <v>-0.26939348352393183</v>
      </c>
      <c r="AZ268" s="187">
        <f t="shared" si="150"/>
        <v>19059</v>
      </c>
      <c r="BA268" s="179">
        <f t="shared" si="131"/>
        <v>1800.9639999999999</v>
      </c>
      <c r="BC268" s="210">
        <f t="shared" si="151"/>
        <v>-0.14126162704468634</v>
      </c>
      <c r="BF268" s="187">
        <f t="shared" si="152"/>
        <v>19053</v>
      </c>
      <c r="BG268" s="179">
        <f t="shared" si="132"/>
        <v>1784.896</v>
      </c>
      <c r="BI268" s="210">
        <f t="shared" si="153"/>
        <v>-2.7698480318860359E-2</v>
      </c>
      <c r="BL268" s="187">
        <f t="shared" si="154"/>
        <v>19048</v>
      </c>
      <c r="BM268" s="179">
        <f t="shared" si="133"/>
        <v>1771.5609999999999</v>
      </c>
    </row>
    <row r="269" spans="1:65" ht="15" customHeight="1">
      <c r="A269" s="21">
        <f t="shared" si="123"/>
        <v>2008</v>
      </c>
      <c r="B269" s="176">
        <f t="shared" si="123"/>
        <v>17486</v>
      </c>
      <c r="C269" s="209">
        <f t="shared" si="134"/>
        <v>1.6000003413334314E-3</v>
      </c>
      <c r="D269" s="22">
        <v>15</v>
      </c>
      <c r="E269" s="347" t="s">
        <v>11</v>
      </c>
      <c r="F269" s="348"/>
      <c r="G269" s="349">
        <f>SUM(J265:J274)/10</f>
        <v>3.5438687498511774</v>
      </c>
      <c r="H269" s="350"/>
      <c r="I269" s="179">
        <f t="shared" si="135"/>
        <v>18904</v>
      </c>
      <c r="J269" s="180">
        <f t="shared" si="136"/>
        <v>8.1093446185519849</v>
      </c>
      <c r="K269" s="179">
        <f t="shared" si="124"/>
        <v>2010.7239999999999</v>
      </c>
      <c r="M269" s="210">
        <f t="shared" si="137"/>
        <v>-1.4378104148951119</v>
      </c>
      <c r="P269" s="187">
        <f t="shared" si="138"/>
        <v>19485</v>
      </c>
      <c r="Q269" s="179">
        <f t="shared" si="125"/>
        <v>3996.0010000000002</v>
      </c>
      <c r="S269" s="210">
        <f t="shared" si="139"/>
        <v>-1.3542168823633554</v>
      </c>
      <c r="V269" s="187">
        <f t="shared" si="140"/>
        <v>19111</v>
      </c>
      <c r="W269" s="179">
        <f t="shared" si="126"/>
        <v>2640.625</v>
      </c>
      <c r="Y269" s="210">
        <f t="shared" si="141"/>
        <v>-1.0107434502831587</v>
      </c>
      <c r="AB269" s="187">
        <f t="shared" si="142"/>
        <v>18983</v>
      </c>
      <c r="AC269" s="179">
        <f t="shared" si="127"/>
        <v>2241.009</v>
      </c>
      <c r="AE269" s="210">
        <f t="shared" si="143"/>
        <v>-0.75556054522433225</v>
      </c>
      <c r="AH269" s="187">
        <f t="shared" si="144"/>
        <v>18948</v>
      </c>
      <c r="AI269" s="179">
        <f t="shared" si="128"/>
        <v>2137.444</v>
      </c>
      <c r="AK269" s="210">
        <f t="shared" si="145"/>
        <v>-0.55243586080061435</v>
      </c>
      <c r="AN269" s="187">
        <f t="shared" si="146"/>
        <v>18931</v>
      </c>
      <c r="AO269" s="179">
        <f t="shared" si="129"/>
        <v>2088.0250000000001</v>
      </c>
      <c r="AQ269" s="210">
        <f t="shared" si="147"/>
        <v>-0.38368638155220364</v>
      </c>
      <c r="AT269" s="187">
        <f t="shared" si="148"/>
        <v>18920</v>
      </c>
      <c r="AU269" s="179">
        <f t="shared" si="130"/>
        <v>2056.3560000000002</v>
      </c>
      <c r="AW269" s="210">
        <f t="shared" si="149"/>
        <v>-0.23934407282346534</v>
      </c>
      <c r="AZ269" s="187">
        <f t="shared" si="150"/>
        <v>18913</v>
      </c>
      <c r="BA269" s="179">
        <f t="shared" si="131"/>
        <v>2036.329</v>
      </c>
      <c r="BC269" s="210">
        <f t="shared" si="151"/>
        <v>-0.11323261306060005</v>
      </c>
      <c r="BF269" s="187">
        <f t="shared" si="152"/>
        <v>18908</v>
      </c>
      <c r="BG269" s="179">
        <f t="shared" si="132"/>
        <v>2022.0840000000001</v>
      </c>
      <c r="BI269" s="210">
        <f t="shared" si="153"/>
        <v>-1.2589415110564408E-3</v>
      </c>
      <c r="BL269" s="187">
        <f t="shared" si="154"/>
        <v>18905</v>
      </c>
      <c r="BM269" s="179">
        <f t="shared" si="133"/>
        <v>2013.5609999999999</v>
      </c>
    </row>
    <row r="270" spans="1:65" ht="15" customHeight="1">
      <c r="A270" s="21">
        <f t="shared" si="123"/>
        <v>2009</v>
      </c>
      <c r="B270" s="176">
        <f t="shared" si="123"/>
        <v>18595</v>
      </c>
      <c r="C270" s="209">
        <f t="shared" si="134"/>
        <v>-0.12530656096396842</v>
      </c>
      <c r="D270" s="22">
        <v>16</v>
      </c>
      <c r="G270" s="27"/>
      <c r="H270" s="77"/>
      <c r="I270" s="179">
        <f t="shared" si="135"/>
        <v>18761</v>
      </c>
      <c r="J270" s="180">
        <f t="shared" si="136"/>
        <v>0.89271309491798878</v>
      </c>
      <c r="K270" s="179">
        <f t="shared" si="124"/>
        <v>27.556000000000001</v>
      </c>
      <c r="M270" s="210">
        <f t="shared" si="137"/>
        <v>-1.8100488564621993</v>
      </c>
      <c r="P270" s="187">
        <f t="shared" si="138"/>
        <v>19211</v>
      </c>
      <c r="Q270" s="179">
        <f t="shared" si="125"/>
        <v>379.45600000000002</v>
      </c>
      <c r="S270" s="210">
        <f t="shared" si="139"/>
        <v>-1.697647787775558</v>
      </c>
      <c r="V270" s="187">
        <f t="shared" si="140"/>
        <v>18907</v>
      </c>
      <c r="W270" s="179">
        <f t="shared" si="126"/>
        <v>97.343999999999994</v>
      </c>
      <c r="Y270" s="210">
        <f t="shared" si="141"/>
        <v>-1.2637127230481191</v>
      </c>
      <c r="AB270" s="187">
        <f t="shared" si="142"/>
        <v>18815</v>
      </c>
      <c r="AC270" s="179">
        <f t="shared" si="127"/>
        <v>48.4</v>
      </c>
      <c r="AE270" s="210">
        <f t="shared" si="143"/>
        <v>-0.96209396582796947</v>
      </c>
      <c r="AH270" s="187">
        <f t="shared" si="144"/>
        <v>18791</v>
      </c>
      <c r="AI270" s="179">
        <f t="shared" si="128"/>
        <v>38.415999999999997</v>
      </c>
      <c r="AK270" s="210">
        <f t="shared" si="145"/>
        <v>-0.73068069186435824</v>
      </c>
      <c r="AN270" s="187">
        <f t="shared" si="146"/>
        <v>18779</v>
      </c>
      <c r="AO270" s="179">
        <f t="shared" si="129"/>
        <v>33.856000000000002</v>
      </c>
      <c r="AQ270" s="210">
        <f t="shared" si="147"/>
        <v>-0.54288373741818408</v>
      </c>
      <c r="AT270" s="187">
        <f t="shared" si="148"/>
        <v>18772</v>
      </c>
      <c r="AU270" s="179">
        <f t="shared" si="130"/>
        <v>31.329000000000001</v>
      </c>
      <c r="AW270" s="210">
        <f t="shared" si="149"/>
        <v>-0.38484033337994594</v>
      </c>
      <c r="AZ270" s="187">
        <f t="shared" si="150"/>
        <v>18767</v>
      </c>
      <c r="BA270" s="179">
        <f t="shared" si="131"/>
        <v>29.584</v>
      </c>
      <c r="BC270" s="210">
        <f t="shared" si="151"/>
        <v>-0.24839930980366598</v>
      </c>
      <c r="BF270" s="187">
        <f t="shared" si="152"/>
        <v>18763</v>
      </c>
      <c r="BG270" s="179">
        <f t="shared" si="132"/>
        <v>28.224</v>
      </c>
      <c r="BI270" s="210">
        <f t="shared" si="153"/>
        <v>-0.12835906638668607</v>
      </c>
      <c r="BL270" s="187">
        <f t="shared" si="154"/>
        <v>18761</v>
      </c>
      <c r="BM270" s="179">
        <f t="shared" si="133"/>
        <v>27.556000000000001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18741</v>
      </c>
      <c r="C271" s="209">
        <f t="shared" si="134"/>
        <v>-0.14206703556612452</v>
      </c>
      <c r="D271" s="22">
        <v>17</v>
      </c>
      <c r="H271" s="77"/>
      <c r="I271" s="179">
        <f t="shared" si="135"/>
        <v>18617</v>
      </c>
      <c r="J271" s="180">
        <f t="shared" si="136"/>
        <v>0.66165092577770668</v>
      </c>
      <c r="K271" s="179">
        <f t="shared" si="124"/>
        <v>15.375999999999999</v>
      </c>
      <c r="M271" s="210">
        <f t="shared" si="137"/>
        <v>-1.8670379183923287</v>
      </c>
      <c r="P271" s="187">
        <f t="shared" si="138"/>
        <v>18908</v>
      </c>
      <c r="Q271" s="179">
        <f t="shared" si="125"/>
        <v>27.888999999999999</v>
      </c>
      <c r="S271" s="210">
        <f t="shared" si="139"/>
        <v>-1.7492932373241186</v>
      </c>
      <c r="V271" s="187">
        <f t="shared" si="140"/>
        <v>18691</v>
      </c>
      <c r="W271" s="179">
        <f t="shared" si="126"/>
        <v>2.5</v>
      </c>
      <c r="Y271" s="210">
        <f t="shared" si="141"/>
        <v>-1.2997099468308815</v>
      </c>
      <c r="AB271" s="187">
        <f t="shared" si="142"/>
        <v>18644</v>
      </c>
      <c r="AC271" s="179">
        <f t="shared" si="127"/>
        <v>9.4090000000000007</v>
      </c>
      <c r="AE271" s="210">
        <f t="shared" si="143"/>
        <v>-0.99067785131682984</v>
      </c>
      <c r="AH271" s="187">
        <f t="shared" si="144"/>
        <v>18632</v>
      </c>
      <c r="AI271" s="179">
        <f t="shared" si="128"/>
        <v>11.881</v>
      </c>
      <c r="AK271" s="210">
        <f t="shared" si="145"/>
        <v>-0.75493971105188395</v>
      </c>
      <c r="AN271" s="187">
        <f t="shared" si="146"/>
        <v>18626</v>
      </c>
      <c r="AO271" s="179">
        <f t="shared" si="129"/>
        <v>13.225</v>
      </c>
      <c r="AQ271" s="210">
        <f t="shared" si="147"/>
        <v>-0.56430903147254263</v>
      </c>
      <c r="AT271" s="187">
        <f t="shared" si="148"/>
        <v>18622</v>
      </c>
      <c r="AU271" s="179">
        <f t="shared" si="130"/>
        <v>14.161</v>
      </c>
      <c r="AW271" s="210">
        <f t="shared" si="149"/>
        <v>-0.4042652519469383</v>
      </c>
      <c r="AZ271" s="187">
        <f t="shared" si="150"/>
        <v>18620</v>
      </c>
      <c r="BA271" s="179">
        <f t="shared" si="131"/>
        <v>14.641</v>
      </c>
      <c r="BC271" s="210">
        <f t="shared" si="151"/>
        <v>-0.26633671386730262</v>
      </c>
      <c r="BF271" s="187">
        <f t="shared" si="152"/>
        <v>18618</v>
      </c>
      <c r="BG271" s="179">
        <f t="shared" si="132"/>
        <v>15.129</v>
      </c>
      <c r="BI271" s="210">
        <f t="shared" si="153"/>
        <v>-0.14514699364950417</v>
      </c>
      <c r="BL271" s="187">
        <f t="shared" si="154"/>
        <v>18617</v>
      </c>
      <c r="BM271" s="179">
        <f t="shared" si="133"/>
        <v>15.375999999999999</v>
      </c>
    </row>
    <row r="272" spans="1:65" ht="15" customHeight="1">
      <c r="A272" s="21">
        <f t="shared" si="155"/>
        <v>2011</v>
      </c>
      <c r="B272" s="176">
        <f t="shared" si="155"/>
        <v>18707</v>
      </c>
      <c r="C272" s="209">
        <f t="shared" si="134"/>
        <v>-0.13816221764594952</v>
      </c>
      <c r="D272" s="22">
        <v>18</v>
      </c>
      <c r="E272" s="52"/>
      <c r="F272" s="27"/>
      <c r="G272" s="27"/>
      <c r="H272" s="77"/>
      <c r="I272" s="179">
        <f t="shared" si="135"/>
        <v>18472</v>
      </c>
      <c r="J272" s="180">
        <f t="shared" si="136"/>
        <v>1.2562142513497621</v>
      </c>
      <c r="K272" s="179">
        <f t="shared" si="124"/>
        <v>55.225000000000001</v>
      </c>
      <c r="M272" s="210">
        <f t="shared" si="137"/>
        <v>-1.8535541236380118</v>
      </c>
      <c r="N272" s="52"/>
      <c r="O272" s="27"/>
      <c r="P272" s="187">
        <f t="shared" si="138"/>
        <v>18572</v>
      </c>
      <c r="Q272" s="179">
        <f t="shared" si="125"/>
        <v>18.225000000000001</v>
      </c>
      <c r="S272" s="210">
        <f t="shared" si="139"/>
        <v>-1.7370987819725405</v>
      </c>
      <c r="T272" s="52"/>
      <c r="U272" s="27"/>
      <c r="V272" s="187">
        <f t="shared" si="140"/>
        <v>18463</v>
      </c>
      <c r="W272" s="179">
        <f t="shared" si="126"/>
        <v>59.536000000000001</v>
      </c>
      <c r="Y272" s="210">
        <f t="shared" si="141"/>
        <v>-1.2912612185739887</v>
      </c>
      <c r="Z272" s="52"/>
      <c r="AA272" s="27"/>
      <c r="AB272" s="187">
        <f t="shared" si="142"/>
        <v>18468</v>
      </c>
      <c r="AC272" s="179">
        <f t="shared" si="127"/>
        <v>57.121000000000002</v>
      </c>
      <c r="AE272" s="210">
        <f t="shared" si="143"/>
        <v>-0.98398813664503748</v>
      </c>
      <c r="AF272" s="52"/>
      <c r="AG272" s="27"/>
      <c r="AH272" s="187">
        <f t="shared" si="144"/>
        <v>18471</v>
      </c>
      <c r="AI272" s="179">
        <f t="shared" si="128"/>
        <v>55.695999999999998</v>
      </c>
      <c r="AK272" s="210">
        <f t="shared" si="145"/>
        <v>-0.74927159977316926</v>
      </c>
      <c r="AL272" s="52"/>
      <c r="AM272" s="27"/>
      <c r="AN272" s="187">
        <f t="shared" si="146"/>
        <v>18472</v>
      </c>
      <c r="AO272" s="179">
        <f t="shared" si="129"/>
        <v>55.225000000000001</v>
      </c>
      <c r="AQ272" s="210">
        <f t="shared" si="147"/>
        <v>-0.55930846359224784</v>
      </c>
      <c r="AR272" s="52"/>
      <c r="AS272" s="27"/>
      <c r="AT272" s="187">
        <f t="shared" si="148"/>
        <v>18472</v>
      </c>
      <c r="AU272" s="179">
        <f t="shared" si="130"/>
        <v>55.225000000000001</v>
      </c>
      <c r="AW272" s="210">
        <f t="shared" si="149"/>
        <v>-0.39973504432422985</v>
      </c>
      <c r="AX272" s="52"/>
      <c r="AY272" s="27"/>
      <c r="AZ272" s="187">
        <f t="shared" si="150"/>
        <v>18472</v>
      </c>
      <c r="BA272" s="179">
        <f t="shared" si="131"/>
        <v>55.225000000000001</v>
      </c>
      <c r="BC272" s="210">
        <f t="shared" si="151"/>
        <v>-0.26215580808623384</v>
      </c>
      <c r="BD272" s="52"/>
      <c r="BE272" s="27"/>
      <c r="BF272" s="187">
        <f t="shared" si="152"/>
        <v>18472</v>
      </c>
      <c r="BG272" s="179">
        <f t="shared" si="132"/>
        <v>55.225000000000001</v>
      </c>
      <c r="BI272" s="210">
        <f t="shared" si="153"/>
        <v>-0.14123573862950883</v>
      </c>
      <c r="BJ272" s="52"/>
      <c r="BK272" s="27"/>
      <c r="BL272" s="187">
        <f t="shared" si="154"/>
        <v>18472</v>
      </c>
      <c r="BM272" s="179">
        <f t="shared" si="133"/>
        <v>55.225000000000001</v>
      </c>
    </row>
    <row r="273" spans="1:70" s="27" customFormat="1" ht="15" customHeight="1">
      <c r="A273" s="21">
        <f t="shared" si="155"/>
        <v>2012</v>
      </c>
      <c r="B273" s="176">
        <f t="shared" si="155"/>
        <v>19028</v>
      </c>
      <c r="C273" s="209">
        <f t="shared" si="134"/>
        <v>-0.17507438936906022</v>
      </c>
      <c r="D273" s="22">
        <v>19</v>
      </c>
      <c r="E273" s="52"/>
      <c r="H273" s="34"/>
      <c r="I273" s="179">
        <f t="shared" si="135"/>
        <v>18328</v>
      </c>
      <c r="J273" s="180">
        <f t="shared" si="136"/>
        <v>3.6787891528274121</v>
      </c>
      <c r="K273" s="179">
        <f t="shared" si="124"/>
        <v>490</v>
      </c>
      <c r="M273" s="210">
        <f t="shared" si="137"/>
        <v>-1.9865613572354326</v>
      </c>
      <c r="N273" s="52"/>
      <c r="P273" s="187">
        <f t="shared" si="138"/>
        <v>18203</v>
      </c>
      <c r="Q273" s="179">
        <f t="shared" si="125"/>
        <v>680.625</v>
      </c>
      <c r="S273" s="210">
        <f t="shared" si="139"/>
        <v>-1.8566764517145222</v>
      </c>
      <c r="T273" s="52"/>
      <c r="V273" s="187">
        <f t="shared" si="140"/>
        <v>18222</v>
      </c>
      <c r="W273" s="179">
        <f t="shared" si="126"/>
        <v>649.63599999999997</v>
      </c>
      <c r="Y273" s="210">
        <f t="shared" si="141"/>
        <v>-1.3727227988110562</v>
      </c>
      <c r="Z273" s="52"/>
      <c r="AB273" s="187">
        <f t="shared" si="142"/>
        <v>18288</v>
      </c>
      <c r="AC273" s="179">
        <f t="shared" si="127"/>
        <v>547.6</v>
      </c>
      <c r="AE273" s="210">
        <f t="shared" si="143"/>
        <v>-1.0479919135135893</v>
      </c>
      <c r="AF273" s="52"/>
      <c r="AH273" s="187">
        <f t="shared" si="144"/>
        <v>18307</v>
      </c>
      <c r="AI273" s="179">
        <f t="shared" si="128"/>
        <v>519.84100000000001</v>
      </c>
      <c r="AK273" s="210">
        <f t="shared" si="145"/>
        <v>-0.80326052349231492</v>
      </c>
      <c r="AL273" s="52"/>
      <c r="AN273" s="187">
        <f t="shared" si="146"/>
        <v>18316</v>
      </c>
      <c r="AO273" s="179">
        <f t="shared" si="129"/>
        <v>506.94400000000002</v>
      </c>
      <c r="AQ273" s="210">
        <f t="shared" si="147"/>
        <v>-0.60680171089361701</v>
      </c>
      <c r="AR273" s="52"/>
      <c r="AT273" s="187">
        <f t="shared" si="148"/>
        <v>18321</v>
      </c>
      <c r="AU273" s="179">
        <f t="shared" si="130"/>
        <v>499.84899999999999</v>
      </c>
      <c r="AW273" s="210">
        <f t="shared" si="149"/>
        <v>-0.4426739720973113</v>
      </c>
      <c r="AX273" s="52"/>
      <c r="AZ273" s="187">
        <f t="shared" si="150"/>
        <v>18324</v>
      </c>
      <c r="BA273" s="179">
        <f t="shared" si="131"/>
        <v>495.61599999999999</v>
      </c>
      <c r="BC273" s="210">
        <f t="shared" si="151"/>
        <v>-0.30172457113477785</v>
      </c>
      <c r="BD273" s="52"/>
      <c r="BF273" s="187">
        <f t="shared" si="152"/>
        <v>18326</v>
      </c>
      <c r="BG273" s="179">
        <f t="shared" si="132"/>
        <v>492.80399999999997</v>
      </c>
      <c r="BI273" s="210">
        <f t="shared" si="153"/>
        <v>-0.17820977790364859</v>
      </c>
      <c r="BJ273" s="52"/>
      <c r="BL273" s="187">
        <f t="shared" si="154"/>
        <v>18328</v>
      </c>
      <c r="BM273" s="179">
        <f t="shared" si="133"/>
        <v>490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18943</v>
      </c>
      <c r="C274" s="212">
        <f t="shared" si="134"/>
        <v>-0.16528957857859417</v>
      </c>
      <c r="D274" s="31">
        <v>20</v>
      </c>
      <c r="E274" s="53"/>
      <c r="F274" s="32"/>
      <c r="G274" s="32"/>
      <c r="H274" s="80"/>
      <c r="I274" s="185">
        <f t="shared" si="135"/>
        <v>18184</v>
      </c>
      <c r="J274" s="186">
        <f t="shared" si="136"/>
        <v>4.0067571134455999</v>
      </c>
      <c r="K274" s="185">
        <f t="shared" si="124"/>
        <v>576.08100000000002</v>
      </c>
      <c r="M274" s="213">
        <f t="shared" si="137"/>
        <v>-1.9500362657851813</v>
      </c>
      <c r="N274" s="53"/>
      <c r="O274" s="32"/>
      <c r="P274" s="207">
        <f t="shared" si="138"/>
        <v>17799</v>
      </c>
      <c r="Q274" s="185">
        <f t="shared" si="125"/>
        <v>1308.7360000000001</v>
      </c>
      <c r="S274" s="213">
        <f t="shared" si="139"/>
        <v>-1.8240004272374439</v>
      </c>
      <c r="T274" s="53"/>
      <c r="U274" s="32"/>
      <c r="V274" s="207">
        <f t="shared" si="140"/>
        <v>17968</v>
      </c>
      <c r="W274" s="185">
        <f t="shared" si="126"/>
        <v>950.625</v>
      </c>
      <c r="Y274" s="213">
        <f t="shared" si="141"/>
        <v>-1.3507717130383754</v>
      </c>
      <c r="Z274" s="53"/>
      <c r="AA274" s="32"/>
      <c r="AB274" s="207">
        <f t="shared" si="142"/>
        <v>18104</v>
      </c>
      <c r="AC274" s="185">
        <f t="shared" si="127"/>
        <v>703.92100000000005</v>
      </c>
      <c r="AE274" s="213">
        <f t="shared" si="143"/>
        <v>-1.0308554655761044</v>
      </c>
      <c r="AF274" s="53"/>
      <c r="AG274" s="32"/>
      <c r="AH274" s="207">
        <f t="shared" si="144"/>
        <v>18141</v>
      </c>
      <c r="AI274" s="185">
        <f t="shared" si="128"/>
        <v>643.20399999999995</v>
      </c>
      <c r="AK274" s="213">
        <f t="shared" si="145"/>
        <v>-0.78885864447880427</v>
      </c>
      <c r="AL274" s="53"/>
      <c r="AM274" s="32"/>
      <c r="AN274" s="207">
        <f t="shared" si="146"/>
        <v>18159</v>
      </c>
      <c r="AO274" s="185">
        <f t="shared" si="129"/>
        <v>614.65599999999995</v>
      </c>
      <c r="AQ274" s="213">
        <f t="shared" si="147"/>
        <v>-0.59416285952969017</v>
      </c>
      <c r="AR274" s="53"/>
      <c r="AS274" s="32"/>
      <c r="AT274" s="207">
        <f t="shared" si="148"/>
        <v>18169</v>
      </c>
      <c r="AU274" s="185">
        <f t="shared" si="130"/>
        <v>599.07600000000002</v>
      </c>
      <c r="AW274" s="213">
        <f t="shared" si="149"/>
        <v>-0.43126626395594198</v>
      </c>
      <c r="AX274" s="53"/>
      <c r="AY274" s="32"/>
      <c r="AZ274" s="207">
        <f t="shared" si="150"/>
        <v>18175</v>
      </c>
      <c r="BA274" s="185">
        <f t="shared" si="131"/>
        <v>589.82399999999996</v>
      </c>
      <c r="BC274" s="213">
        <f t="shared" si="151"/>
        <v>-0.29122526873378157</v>
      </c>
      <c r="BD274" s="53"/>
      <c r="BE274" s="32"/>
      <c r="BF274" s="207">
        <f t="shared" si="152"/>
        <v>18180</v>
      </c>
      <c r="BG274" s="185">
        <f t="shared" si="132"/>
        <v>582.16899999999998</v>
      </c>
      <c r="BI274" s="213">
        <f t="shared" si="153"/>
        <v>-0.16840834358158133</v>
      </c>
      <c r="BJ274" s="53"/>
      <c r="BK274" s="32"/>
      <c r="BL274" s="207">
        <f t="shared" si="154"/>
        <v>18183</v>
      </c>
      <c r="BM274" s="185">
        <f t="shared" si="133"/>
        <v>577.6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18039</v>
      </c>
      <c r="C275" s="54"/>
      <c r="D275" s="22">
        <v>21</v>
      </c>
      <c r="E275" s="55"/>
      <c r="F275" s="82"/>
      <c r="G275" s="27"/>
      <c r="H275" s="34"/>
      <c r="I275" s="179">
        <f t="shared" si="135"/>
        <v>18039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17894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35"/>
        <v>17894</v>
      </c>
      <c r="J276" s="187"/>
      <c r="K276" s="187"/>
      <c r="M276" s="200" t="str">
        <f>E258</f>
        <v>max(y) =</v>
      </c>
      <c r="N276" s="200">
        <f>F258</f>
        <v>21637</v>
      </c>
      <c r="O276" s="200"/>
      <c r="P276" s="200"/>
      <c r="Q276" s="200"/>
      <c r="R276" s="200"/>
      <c r="S276" s="200" t="str">
        <f>M276</f>
        <v>max(y) =</v>
      </c>
      <c r="T276" s="200">
        <f>N276</f>
        <v>21637</v>
      </c>
      <c r="U276" s="200"/>
      <c r="V276" s="200"/>
      <c r="W276" s="200"/>
      <c r="X276" s="200"/>
      <c r="Y276" s="200" t="str">
        <f>S276</f>
        <v>max(y) =</v>
      </c>
      <c r="Z276" s="200">
        <f>T276</f>
        <v>21637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21637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21637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21637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21637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21637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21637</v>
      </c>
    </row>
    <row r="277" spans="1:70" ht="15" customHeight="1" thickTop="1">
      <c r="A277" s="21">
        <f t="shared" si="155"/>
        <v>2016</v>
      </c>
      <c r="B277" s="176">
        <f t="shared" si="156"/>
        <v>17750</v>
      </c>
      <c r="C277" s="54"/>
      <c r="D277" s="22">
        <v>23</v>
      </c>
      <c r="E277" s="200">
        <f>O257</f>
        <v>21638</v>
      </c>
      <c r="F277" s="203">
        <f>O265</f>
        <v>0.32145154539112825</v>
      </c>
      <c r="G277" s="345">
        <f>O266</f>
        <v>25125.061999999994</v>
      </c>
      <c r="H277" s="346"/>
      <c r="I277" s="179">
        <f t="shared" si="135"/>
        <v>17750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17605</v>
      </c>
      <c r="C278" s="54"/>
      <c r="D278" s="22">
        <v>24</v>
      </c>
      <c r="E278" s="200">
        <f>U257</f>
        <v>22000</v>
      </c>
      <c r="F278" s="203">
        <f>U265</f>
        <v>0.36097181619706681</v>
      </c>
      <c r="G278" s="345">
        <f>U266</f>
        <v>17409.523000000001</v>
      </c>
      <c r="H278" s="346"/>
      <c r="I278" s="179">
        <f t="shared" si="135"/>
        <v>17605</v>
      </c>
      <c r="J278" s="187"/>
      <c r="K278" s="187"/>
      <c r="M278" s="200" t="s">
        <v>60</v>
      </c>
      <c r="N278" s="214">
        <v>1850</v>
      </c>
      <c r="O278" s="200"/>
      <c r="P278" s="200"/>
      <c r="Q278" s="200"/>
      <c r="R278" s="200"/>
      <c r="S278" s="200" t="s">
        <v>60</v>
      </c>
      <c r="T278" s="200">
        <f>N278</f>
        <v>1850</v>
      </c>
      <c r="U278" s="200"/>
      <c r="V278" s="200"/>
      <c r="W278" s="200"/>
      <c r="X278" s="200"/>
      <c r="Y278" s="200" t="s">
        <v>60</v>
      </c>
      <c r="Z278" s="200">
        <f>T278</f>
        <v>1850</v>
      </c>
      <c r="AA278" s="200"/>
      <c r="AB278" s="200"/>
      <c r="AC278" s="200"/>
      <c r="AD278" s="200"/>
      <c r="AE278" s="200" t="s">
        <v>60</v>
      </c>
      <c r="AF278" s="200">
        <f>Z278</f>
        <v>1850</v>
      </c>
      <c r="AG278" s="200"/>
      <c r="AH278" s="200"/>
      <c r="AI278" s="200"/>
      <c r="AJ278" s="200"/>
      <c r="AK278" s="200" t="s">
        <v>60</v>
      </c>
      <c r="AL278" s="200">
        <f>AF278</f>
        <v>1850</v>
      </c>
      <c r="AM278" s="200"/>
      <c r="AN278" s="200"/>
      <c r="AO278" s="200"/>
      <c r="AP278" s="200"/>
      <c r="AQ278" s="200" t="s">
        <v>60</v>
      </c>
      <c r="AR278" s="200">
        <f>AL278</f>
        <v>1850</v>
      </c>
      <c r="AS278" s="200"/>
      <c r="AT278" s="200"/>
      <c r="AU278" s="200"/>
      <c r="AV278" s="200"/>
      <c r="AW278" s="200" t="s">
        <v>60</v>
      </c>
      <c r="AX278" s="200">
        <f>AR278</f>
        <v>1850</v>
      </c>
      <c r="AY278" s="200"/>
      <c r="AZ278" s="200"/>
      <c r="BA278" s="200"/>
      <c r="BB278" s="200"/>
      <c r="BC278" s="200" t="s">
        <v>60</v>
      </c>
      <c r="BD278" s="200">
        <f>AX278</f>
        <v>1850</v>
      </c>
      <c r="BE278" s="200"/>
      <c r="BF278" s="200"/>
      <c r="BG278" s="200"/>
      <c r="BH278" s="200"/>
      <c r="BI278" s="200" t="s">
        <v>60</v>
      </c>
      <c r="BJ278" s="200">
        <f>BD278</f>
        <v>1850</v>
      </c>
    </row>
    <row r="279" spans="1:70" ht="15" customHeight="1">
      <c r="A279" s="21">
        <f t="shared" si="155"/>
        <v>2018</v>
      </c>
      <c r="B279" s="176">
        <f t="shared" si="156"/>
        <v>17460</v>
      </c>
      <c r="C279" s="54"/>
      <c r="D279" s="22">
        <v>25</v>
      </c>
      <c r="E279" s="200">
        <f>AA257</f>
        <v>23850</v>
      </c>
      <c r="F279" s="203">
        <f>AA265</f>
        <v>0.3782579835706919</v>
      </c>
      <c r="G279" s="345">
        <f>AA266</f>
        <v>16018.938999999997</v>
      </c>
      <c r="H279" s="346"/>
      <c r="I279" s="179">
        <f t="shared" si="135"/>
        <v>17460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17316</v>
      </c>
      <c r="C280" s="54"/>
      <c r="D280" s="22">
        <v>26</v>
      </c>
      <c r="E280" s="200">
        <f>AG257</f>
        <v>25700</v>
      </c>
      <c r="F280" s="203">
        <f>AG265</f>
        <v>0.38163558607801268</v>
      </c>
      <c r="G280" s="345">
        <f>AG266</f>
        <v>15815.053999999998</v>
      </c>
      <c r="H280" s="346"/>
      <c r="I280" s="179">
        <f t="shared" si="135"/>
        <v>17316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17171</v>
      </c>
      <c r="C281" s="54"/>
      <c r="D281" s="22">
        <v>27</v>
      </c>
      <c r="E281" s="200">
        <f>AM257</f>
        <v>27550</v>
      </c>
      <c r="F281" s="203">
        <f>AM265</f>
        <v>0.38299320172336981</v>
      </c>
      <c r="G281" s="345">
        <f>AM266</f>
        <v>15744.587</v>
      </c>
      <c r="H281" s="346"/>
      <c r="I281" s="179">
        <f t="shared" si="135"/>
        <v>17171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17026</v>
      </c>
      <c r="C282" s="54"/>
      <c r="D282" s="22">
        <v>28</v>
      </c>
      <c r="E282" s="200">
        <f>AS257</f>
        <v>29400</v>
      </c>
      <c r="F282" s="203">
        <f>AS265</f>
        <v>0.38348583882976994</v>
      </c>
      <c r="G282" s="345">
        <f>AS266</f>
        <v>15717.895</v>
      </c>
      <c r="H282" s="346"/>
      <c r="I282" s="179">
        <f t="shared" si="135"/>
        <v>17026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16882</v>
      </c>
      <c r="C283" s="54"/>
      <c r="D283" s="22">
        <v>29</v>
      </c>
      <c r="E283" s="200">
        <f>AY257</f>
        <v>31250</v>
      </c>
      <c r="F283" s="203">
        <f>AY265</f>
        <v>0.38400099423427275</v>
      </c>
      <c r="G283" s="345">
        <f>AY266</f>
        <v>15698.167000000003</v>
      </c>
      <c r="H283" s="346"/>
      <c r="I283" s="179">
        <f t="shared" si="135"/>
        <v>16882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16737</v>
      </c>
      <c r="C284" s="54"/>
      <c r="D284" s="22">
        <v>30</v>
      </c>
      <c r="E284" s="200">
        <f>BE257</f>
        <v>33100</v>
      </c>
      <c r="F284" s="203">
        <f>BE265</f>
        <v>0.38413513918539077</v>
      </c>
      <c r="G284" s="345">
        <f>BE266</f>
        <v>15691.605000000003</v>
      </c>
      <c r="H284" s="346"/>
      <c r="I284" s="179">
        <f t="shared" si="135"/>
        <v>16737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16593</v>
      </c>
      <c r="C285" s="54"/>
      <c r="D285" s="22">
        <v>31</v>
      </c>
      <c r="E285" s="200">
        <f>BK257</f>
        <v>34950</v>
      </c>
      <c r="F285" s="203">
        <f>BK265</f>
        <v>0.38414733805019396</v>
      </c>
      <c r="G285" s="345">
        <f>BK266</f>
        <v>15689.807000000001</v>
      </c>
      <c r="H285" s="346"/>
      <c r="I285" s="179">
        <f t="shared" si="135"/>
        <v>16593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16449</v>
      </c>
      <c r="C286" s="54"/>
      <c r="D286" s="22">
        <v>32</v>
      </c>
      <c r="E286" s="66"/>
      <c r="F286" s="203"/>
      <c r="G286" s="215"/>
      <c r="H286" s="34"/>
      <c r="I286" s="179">
        <f t="shared" si="135"/>
        <v>16449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16304</v>
      </c>
      <c r="C287" s="54"/>
      <c r="D287" s="22">
        <v>33</v>
      </c>
      <c r="E287" s="66"/>
      <c r="F287" s="203"/>
      <c r="G287" s="215"/>
      <c r="H287" s="34"/>
      <c r="I287" s="179">
        <f t="shared" si="135"/>
        <v>16304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16161</v>
      </c>
      <c r="C288" s="54"/>
      <c r="D288" s="22">
        <v>34</v>
      </c>
      <c r="E288" s="66"/>
      <c r="F288" s="203"/>
      <c r="G288" s="215"/>
      <c r="H288" s="34"/>
      <c r="I288" s="179">
        <f t="shared" si="135"/>
        <v>16161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16017</v>
      </c>
      <c r="C289" s="54"/>
      <c r="D289" s="22">
        <v>35</v>
      </c>
      <c r="E289" s="66"/>
      <c r="F289" s="203"/>
      <c r="G289" s="215"/>
      <c r="H289" s="34"/>
      <c r="I289" s="179">
        <f t="shared" si="135"/>
        <v>16017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15873</v>
      </c>
      <c r="C290" s="54"/>
      <c r="D290" s="22">
        <v>36</v>
      </c>
      <c r="E290" s="66"/>
      <c r="F290" s="203"/>
      <c r="G290" s="215"/>
      <c r="H290" s="34"/>
      <c r="I290" s="179">
        <f t="shared" si="135"/>
        <v>15873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15730</v>
      </c>
      <c r="C291" s="54"/>
      <c r="D291" s="22">
        <v>37</v>
      </c>
      <c r="E291" s="55"/>
      <c r="F291" s="82"/>
      <c r="G291" s="27"/>
      <c r="H291" s="34"/>
      <c r="I291" s="179">
        <f t="shared" si="135"/>
        <v>15730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15587</v>
      </c>
      <c r="C292" s="54"/>
      <c r="D292" s="22">
        <v>38</v>
      </c>
      <c r="E292" s="55"/>
      <c r="F292" s="82"/>
      <c r="G292" s="27"/>
      <c r="H292" s="34"/>
      <c r="I292" s="179">
        <f t="shared" si="135"/>
        <v>15587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15444</v>
      </c>
      <c r="C293" s="54"/>
      <c r="D293" s="22">
        <v>39</v>
      </c>
      <c r="E293" s="55"/>
      <c r="F293" s="82"/>
      <c r="G293" s="27"/>
      <c r="H293" s="34"/>
      <c r="I293" s="179">
        <f t="shared" si="135"/>
        <v>15444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15301</v>
      </c>
      <c r="C294" s="54"/>
      <c r="D294" s="22">
        <v>40</v>
      </c>
      <c r="E294" s="55"/>
      <c r="F294" s="82"/>
      <c r="G294" s="27"/>
      <c r="H294" s="34"/>
      <c r="I294" s="179">
        <f t="shared" si="135"/>
        <v>15301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15159</v>
      </c>
      <c r="C295" s="195"/>
      <c r="D295" s="35">
        <v>41</v>
      </c>
      <c r="E295" s="56"/>
      <c r="F295" s="84"/>
      <c r="G295" s="11"/>
      <c r="H295" s="37"/>
      <c r="I295" s="189">
        <f t="shared" si="135"/>
        <v>15159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15017</v>
      </c>
      <c r="C296" s="195"/>
      <c r="D296" s="35">
        <v>42</v>
      </c>
      <c r="E296" s="56"/>
      <c r="F296" s="84"/>
      <c r="G296" s="11"/>
      <c r="H296" s="37"/>
      <c r="I296" s="189">
        <f t="shared" si="135"/>
        <v>15017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0.38243933503745542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0.30430403636130782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0.35127066484098546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0.37320480163762987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0.37785907549912651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0.3798597445896455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0.38091710692985203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0.3818680661838616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0.38205098826629036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0.38237291196366074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0</v>
      </c>
      <c r="C300" s="191"/>
      <c r="D300" s="22">
        <v>1</v>
      </c>
      <c r="E300" s="96" t="s">
        <v>63</v>
      </c>
      <c r="F300" s="57"/>
      <c r="G300" s="23"/>
      <c r="H300" s="27"/>
      <c r="I300" s="179"/>
      <c r="J300" s="180"/>
      <c r="K300" s="179">
        <f t="shared" ref="K300:K319" si="159">(B300-I300)^2/1000</f>
        <v>0</v>
      </c>
      <c r="M300" s="218"/>
      <c r="N300" s="98" t="s">
        <v>63</v>
      </c>
      <c r="O300" s="57"/>
      <c r="P300" s="187"/>
      <c r="Q300" s="179">
        <f t="shared" ref="Q300:Q319" si="160">($B300-P300)^2/1000</f>
        <v>0</v>
      </c>
      <c r="S300" s="218"/>
      <c r="T300" s="98" t="s">
        <v>63</v>
      </c>
      <c r="U300" s="57"/>
      <c r="V300" s="187"/>
      <c r="W300" s="179">
        <f t="shared" ref="W300:W319" si="161">($B300-V300)^2/1000</f>
        <v>0</v>
      </c>
      <c r="Y300" s="218"/>
      <c r="Z300" s="98" t="s">
        <v>63</v>
      </c>
      <c r="AA300" s="57"/>
      <c r="AB300" s="187"/>
      <c r="AC300" s="179">
        <f t="shared" ref="AC300:AC319" si="162">($B300-AB300)^2/1000</f>
        <v>0</v>
      </c>
      <c r="AE300" s="218"/>
      <c r="AF300" s="98" t="s">
        <v>63</v>
      </c>
      <c r="AG300" s="57"/>
      <c r="AH300" s="187"/>
      <c r="AI300" s="179">
        <f t="shared" ref="AI300:AI319" si="163">($B300-AH300)^2/1000</f>
        <v>0</v>
      </c>
      <c r="AK300" s="218"/>
      <c r="AL300" s="98" t="s">
        <v>63</v>
      </c>
      <c r="AM300" s="57"/>
      <c r="AN300" s="187"/>
      <c r="AO300" s="179">
        <f t="shared" ref="AO300:AO319" si="164">($B300-AN300)^2/1000</f>
        <v>0</v>
      </c>
      <c r="AQ300" s="218"/>
      <c r="AR300" s="98" t="s">
        <v>63</v>
      </c>
      <c r="AS300" s="57"/>
      <c r="AT300" s="187"/>
      <c r="AU300" s="179">
        <f t="shared" ref="AU300:AU319" si="165">($B300-AT300)^2/1000</f>
        <v>0</v>
      </c>
      <c r="AW300" s="218"/>
      <c r="AX300" s="98" t="s">
        <v>63</v>
      </c>
      <c r="AY300" s="57"/>
      <c r="AZ300" s="187"/>
      <c r="BA300" s="179">
        <f t="shared" ref="BA300:BA319" si="166">($B300-AZ300)^2/1000</f>
        <v>0</v>
      </c>
      <c r="BC300" s="218"/>
      <c r="BD300" s="98" t="s">
        <v>63</v>
      </c>
      <c r="BE300" s="57"/>
      <c r="BF300" s="187"/>
      <c r="BG300" s="179">
        <f t="shared" ref="BG300:BG319" si="167">($B300-BF300)^2/1000</f>
        <v>0</v>
      </c>
      <c r="BI300" s="218"/>
      <c r="BJ300" s="98" t="s">
        <v>63</v>
      </c>
      <c r="BK300" s="57"/>
      <c r="BL300" s="187"/>
      <c r="BM300" s="179">
        <f t="shared" ref="BM300:BM319" si="168">($B300-BL300)^2/1000</f>
        <v>0</v>
      </c>
    </row>
    <row r="301" spans="1:65" ht="15" customHeight="1">
      <c r="A301" s="21">
        <f t="shared" si="158"/>
        <v>1995</v>
      </c>
      <c r="B301" s="176">
        <f t="shared" si="158"/>
        <v>0</v>
      </c>
      <c r="C301" s="191"/>
      <c r="D301" s="22">
        <v>2</v>
      </c>
      <c r="E301" s="40" t="s">
        <v>64</v>
      </c>
      <c r="G301" s="23"/>
      <c r="H301" s="27"/>
      <c r="I301" s="179"/>
      <c r="J301" s="180"/>
      <c r="K301" s="179">
        <f t="shared" si="159"/>
        <v>0</v>
      </c>
      <c r="M301" s="218"/>
      <c r="N301" s="72" t="s">
        <v>64</v>
      </c>
      <c r="P301" s="187"/>
      <c r="Q301" s="179">
        <f t="shared" si="160"/>
        <v>0</v>
      </c>
      <c r="S301" s="218"/>
      <c r="T301" s="72" t="s">
        <v>64</v>
      </c>
      <c r="V301" s="187"/>
      <c r="W301" s="179">
        <f t="shared" si="161"/>
        <v>0</v>
      </c>
      <c r="Y301" s="218"/>
      <c r="Z301" s="72" t="s">
        <v>64</v>
      </c>
      <c r="AB301" s="187"/>
      <c r="AC301" s="179">
        <f t="shared" si="162"/>
        <v>0</v>
      </c>
      <c r="AE301" s="218"/>
      <c r="AF301" s="72" t="s">
        <v>64</v>
      </c>
      <c r="AH301" s="187"/>
      <c r="AI301" s="179">
        <f t="shared" si="163"/>
        <v>0</v>
      </c>
      <c r="AK301" s="218"/>
      <c r="AL301" s="72" t="s">
        <v>64</v>
      </c>
      <c r="AN301" s="187"/>
      <c r="AO301" s="179">
        <f t="shared" si="164"/>
        <v>0</v>
      </c>
      <c r="AQ301" s="218"/>
      <c r="AR301" s="72" t="s">
        <v>64</v>
      </c>
      <c r="AT301" s="187"/>
      <c r="AU301" s="179">
        <f t="shared" si="165"/>
        <v>0</v>
      </c>
      <c r="AW301" s="218"/>
      <c r="AX301" s="72" t="s">
        <v>64</v>
      </c>
      <c r="AZ301" s="187"/>
      <c r="BA301" s="179">
        <f t="shared" si="166"/>
        <v>0</v>
      </c>
      <c r="BC301" s="218"/>
      <c r="BD301" s="72" t="s">
        <v>64</v>
      </c>
      <c r="BF301" s="187"/>
      <c r="BG301" s="179">
        <f t="shared" si="167"/>
        <v>0</v>
      </c>
      <c r="BI301" s="218"/>
      <c r="BJ301" s="72" t="s">
        <v>64</v>
      </c>
      <c r="BL301" s="187"/>
      <c r="BM301" s="179">
        <f t="shared" si="168"/>
        <v>0</v>
      </c>
    </row>
    <row r="302" spans="1:65" ht="15" customHeight="1">
      <c r="A302" s="21">
        <f t="shared" si="158"/>
        <v>1996</v>
      </c>
      <c r="B302" s="176">
        <f t="shared" si="158"/>
        <v>18626</v>
      </c>
      <c r="C302" s="191">
        <f t="shared" ref="C302:C319" si="169">LN($F$302-B302)</f>
        <v>9.7034499899363933</v>
      </c>
      <c r="D302" s="22">
        <v>3</v>
      </c>
      <c r="E302" s="99" t="s">
        <v>65</v>
      </c>
      <c r="F302" s="243">
        <v>35000</v>
      </c>
      <c r="G302" s="23"/>
      <c r="H302" s="27"/>
      <c r="I302" s="179">
        <f t="shared" ref="I302:I341" si="170">ROUND($F$302-$F$307*$F$308^D302,$G$1)</f>
        <v>20626</v>
      </c>
      <c r="J302" s="180">
        <f t="shared" ref="J302:J319" si="171">ABS(B302-I302)/B302*100</f>
        <v>10.737678513905294</v>
      </c>
      <c r="K302" s="179">
        <f t="shared" si="159"/>
        <v>4000</v>
      </c>
      <c r="M302" s="218">
        <f t="shared" ref="M302:M319" si="172">LN(O$302-$B302)</f>
        <v>8.0103595889197834</v>
      </c>
      <c r="N302" s="97" t="s">
        <v>65</v>
      </c>
      <c r="O302" s="201">
        <f>ROUNDDOWN(O258,0)+1</f>
        <v>21638</v>
      </c>
      <c r="P302" s="187">
        <f t="shared" ref="P302:P319" si="173">ROUND(O$302-O$307*O$308^$D302,$G$1)</f>
        <v>21181</v>
      </c>
      <c r="Q302" s="179">
        <f t="shared" si="160"/>
        <v>6528.0249999999996</v>
      </c>
      <c r="S302" s="218">
        <f t="shared" ref="S302:S319" si="174">LN(U$302-$B302)</f>
        <v>8.1238542631059136</v>
      </c>
      <c r="T302" s="97" t="s">
        <v>65</v>
      </c>
      <c r="U302" s="201">
        <f>ROUNDDOWN(U258,-T323)+10^T323</f>
        <v>22000</v>
      </c>
      <c r="V302" s="187">
        <f t="shared" ref="V302:V319" si="175">ROUND(U$302-U$307*U$308^$D302,$G$1)</f>
        <v>20794</v>
      </c>
      <c r="W302" s="179">
        <f t="shared" si="161"/>
        <v>4700.2240000000002</v>
      </c>
      <c r="Y302" s="218">
        <f t="shared" ref="Y302:Y319" si="176">LN(AA$302-$B302)</f>
        <v>8.5610186709562672</v>
      </c>
      <c r="Z302" s="97" t="s">
        <v>65</v>
      </c>
      <c r="AA302" s="201">
        <f>U302+Z324</f>
        <v>23850</v>
      </c>
      <c r="AB302" s="187">
        <f t="shared" ref="AB302:AB319" si="177">ROUND(AA$302-AA$307*AA$308^$D302,$G$1)</f>
        <v>20687</v>
      </c>
      <c r="AC302" s="179">
        <f t="shared" si="162"/>
        <v>4247.7209999999995</v>
      </c>
      <c r="AE302" s="218">
        <f t="shared" ref="AE302:AE319" si="178">LN(AG$302-$B302)</f>
        <v>8.8641813697654257</v>
      </c>
      <c r="AF302" s="97" t="s">
        <v>65</v>
      </c>
      <c r="AG302" s="201">
        <f>AA302+AF324</f>
        <v>25700</v>
      </c>
      <c r="AH302" s="187">
        <f t="shared" ref="AH302:AH319" si="179">ROUND(AG$302-AG$307*AG$308^$D302,$G$1)</f>
        <v>20660</v>
      </c>
      <c r="AI302" s="179">
        <f t="shared" si="163"/>
        <v>4137.1559999999999</v>
      </c>
      <c r="AK302" s="218">
        <f t="shared" ref="AK302:AK319" si="180">LN(AM$302-$B302)</f>
        <v>9.0964995555524233</v>
      </c>
      <c r="AL302" s="97" t="s">
        <v>65</v>
      </c>
      <c r="AM302" s="201">
        <f>AG302+AL324</f>
        <v>27550</v>
      </c>
      <c r="AN302" s="187">
        <f t="shared" ref="AN302:AN319" si="181">ROUND(AM$302-AM$307*AM$308^$D302,$G$1)</f>
        <v>20647</v>
      </c>
      <c r="AO302" s="179">
        <f t="shared" si="164"/>
        <v>4084.4409999999998</v>
      </c>
      <c r="AQ302" s="218">
        <f t="shared" ref="AQ302:AQ319" si="182">LN(AS$302-$B302)</f>
        <v>9.2848911032404793</v>
      </c>
      <c r="AR302" s="97" t="s">
        <v>65</v>
      </c>
      <c r="AS302" s="201">
        <f>AM302+AR324</f>
        <v>29400</v>
      </c>
      <c r="AT302" s="187">
        <f t="shared" ref="AT302:AT319" si="183">ROUND(AS$302-AS$307*AS$308^$D302,$G$1)</f>
        <v>20639</v>
      </c>
      <c r="AU302" s="179">
        <f t="shared" si="165"/>
        <v>4052.1689999999999</v>
      </c>
      <c r="AW302" s="218">
        <f t="shared" ref="AW302:AW319" si="184">LN(AY$302-$B302)</f>
        <v>9.4433550430856563</v>
      </c>
      <c r="AX302" s="97" t="s">
        <v>65</v>
      </c>
      <c r="AY302" s="201">
        <f>AS302+AX324</f>
        <v>31250</v>
      </c>
      <c r="AZ302" s="187">
        <f t="shared" ref="AZ302:AZ319" si="185">ROUND(AY$302-AY$307*AY$308^$D302,$G$1)</f>
        <v>20633</v>
      </c>
      <c r="BA302" s="179">
        <f t="shared" si="166"/>
        <v>4028.049</v>
      </c>
      <c r="BC302" s="218">
        <f t="shared" ref="BC302:BC319" si="186">LN(BE$302-$B302)</f>
        <v>9.5801092154260736</v>
      </c>
      <c r="BD302" s="97" t="s">
        <v>65</v>
      </c>
      <c r="BE302" s="201">
        <f>AY302+BD324</f>
        <v>33100</v>
      </c>
      <c r="BF302" s="187">
        <f t="shared" ref="BF302:BF319" si="187">ROUND(BE$302-BE$307*BE$308^$D302,$G$1)</f>
        <v>20629</v>
      </c>
      <c r="BG302" s="179">
        <f t="shared" si="167"/>
        <v>4012.009</v>
      </c>
      <c r="BI302" s="218">
        <f t="shared" ref="BI302:BI319" si="188">LN(BK$302-$B302)</f>
        <v>9.7003916965256956</v>
      </c>
      <c r="BJ302" s="97" t="s">
        <v>65</v>
      </c>
      <c r="BK302" s="201">
        <f>BE302+BJ324</f>
        <v>34950</v>
      </c>
      <c r="BL302" s="187">
        <f t="shared" ref="BL302:BL319" si="189">ROUND(BK$302-BK$307*BK$308^$D302,$G$1)</f>
        <v>20626</v>
      </c>
      <c r="BM302" s="179">
        <f t="shared" si="168"/>
        <v>4000</v>
      </c>
    </row>
    <row r="303" spans="1:65" ht="15" customHeight="1">
      <c r="A303" s="21">
        <f t="shared" si="158"/>
        <v>1997</v>
      </c>
      <c r="B303" s="176">
        <f t="shared" si="158"/>
        <v>20622</v>
      </c>
      <c r="C303" s="191">
        <f t="shared" si="169"/>
        <v>9.5734545395438175</v>
      </c>
      <c r="D303" s="22">
        <v>4</v>
      </c>
      <c r="G303" s="23"/>
      <c r="H303" s="27"/>
      <c r="I303" s="179">
        <f t="shared" si="170"/>
        <v>20492</v>
      </c>
      <c r="J303" s="180">
        <f t="shared" si="171"/>
        <v>0.63039472408107844</v>
      </c>
      <c r="K303" s="179">
        <f t="shared" si="159"/>
        <v>16.899999999999999</v>
      </c>
      <c r="M303" s="218">
        <f t="shared" si="172"/>
        <v>6.9236286281384274</v>
      </c>
      <c r="P303" s="187">
        <f t="shared" si="173"/>
        <v>21119</v>
      </c>
      <c r="Q303" s="179">
        <f t="shared" si="160"/>
        <v>247.00899999999999</v>
      </c>
      <c r="S303" s="218">
        <f t="shared" si="174"/>
        <v>7.2283884515736041</v>
      </c>
      <c r="V303" s="187">
        <f t="shared" si="175"/>
        <v>20704</v>
      </c>
      <c r="W303" s="179">
        <f t="shared" si="161"/>
        <v>6.7240000000000002</v>
      </c>
      <c r="Y303" s="218">
        <f t="shared" si="176"/>
        <v>8.0796180293898399</v>
      </c>
      <c r="AB303" s="187">
        <f t="shared" si="177"/>
        <v>20573</v>
      </c>
      <c r="AC303" s="179">
        <f t="shared" si="162"/>
        <v>2.4009999999999998</v>
      </c>
      <c r="AE303" s="218">
        <f t="shared" si="178"/>
        <v>8.5326727622646246</v>
      </c>
      <c r="AH303" s="187">
        <f t="shared" si="179"/>
        <v>20537</v>
      </c>
      <c r="AI303" s="179">
        <f t="shared" si="163"/>
        <v>7.2249999999999996</v>
      </c>
      <c r="AK303" s="218">
        <f t="shared" si="180"/>
        <v>8.8433264502422713</v>
      </c>
      <c r="AN303" s="187">
        <f t="shared" si="181"/>
        <v>20520</v>
      </c>
      <c r="AO303" s="179">
        <f t="shared" si="164"/>
        <v>10.404</v>
      </c>
      <c r="AQ303" s="218">
        <f t="shared" si="182"/>
        <v>9.0800038702481789</v>
      </c>
      <c r="AT303" s="187">
        <f t="shared" si="183"/>
        <v>20509</v>
      </c>
      <c r="AU303" s="179">
        <f t="shared" si="165"/>
        <v>12.769</v>
      </c>
      <c r="AW303" s="218">
        <f t="shared" si="184"/>
        <v>9.2712473068797046</v>
      </c>
      <c r="AZ303" s="187">
        <f t="shared" si="185"/>
        <v>20501</v>
      </c>
      <c r="BA303" s="179">
        <f t="shared" si="166"/>
        <v>14.641</v>
      </c>
      <c r="BC303" s="218">
        <f t="shared" si="186"/>
        <v>9.4317223726707322</v>
      </c>
      <c r="BF303" s="187">
        <f t="shared" si="187"/>
        <v>20496</v>
      </c>
      <c r="BG303" s="179">
        <f t="shared" si="167"/>
        <v>15.875999999999999</v>
      </c>
      <c r="BI303" s="218">
        <f t="shared" si="188"/>
        <v>9.5699709437405485</v>
      </c>
      <c r="BL303" s="187">
        <f t="shared" si="189"/>
        <v>20492</v>
      </c>
      <c r="BM303" s="179">
        <f t="shared" si="168"/>
        <v>16.899999999999999</v>
      </c>
    </row>
    <row r="304" spans="1:65" ht="15" customHeight="1">
      <c r="A304" s="21">
        <f t="shared" si="158"/>
        <v>1998</v>
      </c>
      <c r="B304" s="176">
        <f t="shared" si="158"/>
        <v>20748</v>
      </c>
      <c r="C304" s="191">
        <f t="shared" si="169"/>
        <v>9.5646525267257267</v>
      </c>
      <c r="D304" s="22">
        <v>5</v>
      </c>
      <c r="E304" s="99" t="s">
        <v>66</v>
      </c>
      <c r="F304" s="42">
        <f>INDEX(LINEST(C302:C319,D302:D319),2)</f>
        <v>9.545240691218849</v>
      </c>
      <c r="G304" s="23"/>
      <c r="H304" s="27"/>
      <c r="I304" s="179">
        <f t="shared" si="170"/>
        <v>20356</v>
      </c>
      <c r="J304" s="180">
        <f t="shared" si="171"/>
        <v>1.8893387314439947</v>
      </c>
      <c r="K304" s="179">
        <f t="shared" si="159"/>
        <v>153.66399999999999</v>
      </c>
      <c r="M304" s="218">
        <f t="shared" si="172"/>
        <v>6.7912214627261855</v>
      </c>
      <c r="N304" s="97" t="s">
        <v>66</v>
      </c>
      <c r="O304" s="42">
        <f>INDEX(LINEST(M302:M319,$D302:$D319),2)</f>
        <v>5.7454402153180597</v>
      </c>
      <c r="P304" s="187">
        <f t="shared" si="173"/>
        <v>21049</v>
      </c>
      <c r="Q304" s="179">
        <f t="shared" si="160"/>
        <v>90.600999999999999</v>
      </c>
      <c r="S304" s="218">
        <f t="shared" si="174"/>
        <v>7.1324975516600437</v>
      </c>
      <c r="T304" s="97" t="s">
        <v>66</v>
      </c>
      <c r="U304" s="42">
        <f>INDEX(LINEST(S302:S319,$D302:$D319),2)</f>
        <v>6.8799126785622686</v>
      </c>
      <c r="V304" s="187">
        <f t="shared" si="175"/>
        <v>20608</v>
      </c>
      <c r="W304" s="179">
        <f t="shared" si="161"/>
        <v>19.600000000000001</v>
      </c>
      <c r="Y304" s="218">
        <f t="shared" si="176"/>
        <v>8.0398023437364845</v>
      </c>
      <c r="Z304" s="97" t="s">
        <v>66</v>
      </c>
      <c r="AA304" s="42">
        <f>INDEX(LINEST(Y302:Y319,$D302:$D319),2)</f>
        <v>7.9528500894891963</v>
      </c>
      <c r="AB304" s="187">
        <f t="shared" si="177"/>
        <v>20455</v>
      </c>
      <c r="AC304" s="179">
        <f t="shared" si="162"/>
        <v>85.849000000000004</v>
      </c>
      <c r="AE304" s="218">
        <f t="shared" si="178"/>
        <v>8.5075468143644315</v>
      </c>
      <c r="AF304" s="97" t="s">
        <v>66</v>
      </c>
      <c r="AG304" s="42">
        <f>INDEX(LINEST(AE302:AE319,$D302:$D319),2)</f>
        <v>8.4529573192096574</v>
      </c>
      <c r="AH304" s="187">
        <f t="shared" si="179"/>
        <v>20412</v>
      </c>
      <c r="AI304" s="179">
        <f t="shared" si="163"/>
        <v>112.896</v>
      </c>
      <c r="AK304" s="218">
        <f t="shared" si="180"/>
        <v>8.8249719655671406</v>
      </c>
      <c r="AL304" s="97" t="s">
        <v>66</v>
      </c>
      <c r="AM304" s="42">
        <f>INDEX(LINEST(AK302:AK319,$D302:$D319),2)</f>
        <v>8.7849620549935672</v>
      </c>
      <c r="AN304" s="187">
        <f t="shared" si="181"/>
        <v>20390</v>
      </c>
      <c r="AO304" s="179">
        <f t="shared" si="164"/>
        <v>128.16399999999999</v>
      </c>
      <c r="AQ304" s="218">
        <f t="shared" si="182"/>
        <v>9.0655457870729492</v>
      </c>
      <c r="AR304" s="97" t="s">
        <v>66</v>
      </c>
      <c r="AS304" s="42">
        <f>INDEX(LINEST(AQ302:AQ319,$D302:$D319),2)</f>
        <v>9.0339125250094057</v>
      </c>
      <c r="AT304" s="187">
        <f t="shared" si="183"/>
        <v>20377</v>
      </c>
      <c r="AU304" s="179">
        <f t="shared" si="165"/>
        <v>137.64099999999999</v>
      </c>
      <c r="AW304" s="218">
        <f t="shared" si="184"/>
        <v>9.2593209941978039</v>
      </c>
      <c r="AX304" s="97" t="s">
        <v>66</v>
      </c>
      <c r="AY304" s="42">
        <f>INDEX(LINEST(AW302:AW319,$D302:$D319),2)</f>
        <v>9.2331443837118705</v>
      </c>
      <c r="AZ304" s="187">
        <f t="shared" si="185"/>
        <v>20368</v>
      </c>
      <c r="BA304" s="179">
        <f t="shared" si="166"/>
        <v>144.4</v>
      </c>
      <c r="BC304" s="218">
        <f t="shared" si="186"/>
        <v>9.421573272264558</v>
      </c>
      <c r="BD304" s="97" t="s">
        <v>66</v>
      </c>
      <c r="BE304" s="42">
        <f>INDEX(LINEST(BC302:BC319,$D302:$D319),2)</f>
        <v>9.3992394517949851</v>
      </c>
      <c r="BF304" s="187">
        <f t="shared" si="187"/>
        <v>20361</v>
      </c>
      <c r="BG304" s="179">
        <f t="shared" si="167"/>
        <v>149.76900000000001</v>
      </c>
      <c r="BI304" s="218">
        <f t="shared" si="188"/>
        <v>9.5611380787420384</v>
      </c>
      <c r="BJ304" s="97" t="s">
        <v>66</v>
      </c>
      <c r="BK304" s="42">
        <f>INDEX(LINEST(BI302:BI319,$D302:$D319),2)</f>
        <v>9.5416592189552709</v>
      </c>
      <c r="BL304" s="187">
        <f t="shared" si="189"/>
        <v>20356</v>
      </c>
      <c r="BM304" s="179">
        <f t="shared" si="168"/>
        <v>153.66399999999999</v>
      </c>
    </row>
    <row r="305" spans="1:65" ht="15" customHeight="1">
      <c r="A305" s="21">
        <f t="shared" si="158"/>
        <v>1999</v>
      </c>
      <c r="B305" s="176">
        <f t="shared" si="158"/>
        <v>20882</v>
      </c>
      <c r="C305" s="191">
        <f t="shared" si="169"/>
        <v>9.5552058579554178</v>
      </c>
      <c r="D305" s="22">
        <v>6</v>
      </c>
      <c r="E305" s="99" t="s">
        <v>67</v>
      </c>
      <c r="F305" s="42">
        <f>INDEX(LINEST(C302:C319,D302:D319),1)</f>
        <v>9.3061933020347053E-3</v>
      </c>
      <c r="G305" s="27"/>
      <c r="H305" s="27"/>
      <c r="I305" s="179">
        <f t="shared" si="170"/>
        <v>20219</v>
      </c>
      <c r="J305" s="180">
        <f t="shared" si="171"/>
        <v>3.1749832391533381</v>
      </c>
      <c r="K305" s="179">
        <f t="shared" si="159"/>
        <v>439.56900000000002</v>
      </c>
      <c r="M305" s="218">
        <f t="shared" si="172"/>
        <v>6.6280413761795334</v>
      </c>
      <c r="N305" s="97" t="s">
        <v>67</v>
      </c>
      <c r="O305" s="42">
        <f>INDEX(LINEST(M302:M319,$D302:$D319),1)</f>
        <v>0.12651205665141912</v>
      </c>
      <c r="P305" s="187">
        <f t="shared" si="173"/>
        <v>20970</v>
      </c>
      <c r="Q305" s="179">
        <f t="shared" si="160"/>
        <v>7.7439999999999998</v>
      </c>
      <c r="S305" s="218">
        <f t="shared" si="174"/>
        <v>7.0192966537150445</v>
      </c>
      <c r="T305" s="97" t="s">
        <v>67</v>
      </c>
      <c r="U305" s="42">
        <f>INDEX(LINEST(S302:S319,$D302:$D319),1)</f>
        <v>7.1762935593941576E-2</v>
      </c>
      <c r="V305" s="187">
        <f t="shared" si="175"/>
        <v>20504</v>
      </c>
      <c r="W305" s="179">
        <f t="shared" si="161"/>
        <v>142.88399999999999</v>
      </c>
      <c r="Y305" s="218">
        <f t="shared" si="176"/>
        <v>7.9956436042872712</v>
      </c>
      <c r="Z305" s="97" t="s">
        <v>67</v>
      </c>
      <c r="AA305" s="42">
        <f>INDEX(LINEST(Y302:Y319,$D302:$D319),1)</f>
        <v>3.5453976676825032E-2</v>
      </c>
      <c r="AB305" s="187">
        <f t="shared" si="177"/>
        <v>20332</v>
      </c>
      <c r="AC305" s="179">
        <f t="shared" si="162"/>
        <v>302.5</v>
      </c>
      <c r="AE305" s="218">
        <f t="shared" si="178"/>
        <v>8.4801141831748161</v>
      </c>
      <c r="AF305" s="97" t="s">
        <v>67</v>
      </c>
      <c r="AG305" s="42">
        <f>INDEX(LINEST(AE302:AE319,$D302:$D319),1)</f>
        <v>2.4055130701106868E-2</v>
      </c>
      <c r="AH305" s="187">
        <f t="shared" si="179"/>
        <v>20283</v>
      </c>
      <c r="AI305" s="179">
        <f t="shared" si="163"/>
        <v>358.80099999999999</v>
      </c>
      <c r="AK305" s="218">
        <f t="shared" si="180"/>
        <v>8.8050752438706841</v>
      </c>
      <c r="AL305" s="97" t="s">
        <v>67</v>
      </c>
      <c r="AM305" s="42">
        <f>INDEX(LINEST(AK302:AK319,$D302:$D319),1)</f>
        <v>1.8260099373018878E-2</v>
      </c>
      <c r="AN305" s="187">
        <f t="shared" si="181"/>
        <v>20258</v>
      </c>
      <c r="AO305" s="179">
        <f t="shared" si="164"/>
        <v>389.37599999999998</v>
      </c>
      <c r="AQ305" s="218">
        <f t="shared" si="182"/>
        <v>9.0499368504831583</v>
      </c>
      <c r="AR305" s="97" t="s">
        <v>67</v>
      </c>
      <c r="AS305" s="42">
        <f>INDEX(LINEST(AQ302:AQ319,$D302:$D319),1)</f>
        <v>1.4730059362657305E-2</v>
      </c>
      <c r="AT305" s="187">
        <f t="shared" si="183"/>
        <v>20243</v>
      </c>
      <c r="AU305" s="179">
        <f t="shared" si="165"/>
        <v>408.32100000000003</v>
      </c>
      <c r="AW305" s="218">
        <f t="shared" si="184"/>
        <v>9.246479418592056</v>
      </c>
      <c r="AX305" s="97" t="s">
        <v>67</v>
      </c>
      <c r="AY305" s="42">
        <f>INDEX(LINEST(AW302:AW319,$D302:$D319),1)</f>
        <v>1.2349093508902041E-2</v>
      </c>
      <c r="AZ305" s="187">
        <f t="shared" si="185"/>
        <v>20233</v>
      </c>
      <c r="BA305" s="179">
        <f t="shared" si="166"/>
        <v>421.20100000000002</v>
      </c>
      <c r="BC305" s="218">
        <f t="shared" si="186"/>
        <v>9.4106655532097125</v>
      </c>
      <c r="BD305" s="97" t="s">
        <v>67</v>
      </c>
      <c r="BE305" s="42">
        <f>INDEX(LINEST(BC302:BC319,$D302:$D319),1)</f>
        <v>1.0633034978599852E-2</v>
      </c>
      <c r="BF305" s="187">
        <f t="shared" si="187"/>
        <v>20225</v>
      </c>
      <c r="BG305" s="179">
        <f t="shared" si="167"/>
        <v>431.649</v>
      </c>
      <c r="BI305" s="218">
        <f t="shared" si="188"/>
        <v>9.5516579935938726</v>
      </c>
      <c r="BJ305" s="97" t="s">
        <v>67</v>
      </c>
      <c r="BK305" s="42">
        <f>INDEX(LINEST(BI302:BI319,$D302:$D319),1)</f>
        <v>9.3368423523093637E-3</v>
      </c>
      <c r="BL305" s="187">
        <f t="shared" si="189"/>
        <v>20219</v>
      </c>
      <c r="BM305" s="179">
        <f t="shared" si="168"/>
        <v>439.56900000000002</v>
      </c>
    </row>
    <row r="306" spans="1:65" ht="15" customHeight="1">
      <c r="A306" s="21">
        <f t="shared" si="158"/>
        <v>2000</v>
      </c>
      <c r="B306" s="176">
        <f t="shared" si="158"/>
        <v>20872</v>
      </c>
      <c r="C306" s="191">
        <f t="shared" si="169"/>
        <v>9.5559139228437413</v>
      </c>
      <c r="D306" s="22">
        <v>7</v>
      </c>
      <c r="G306" s="27"/>
      <c r="H306" s="27"/>
      <c r="I306" s="179">
        <f t="shared" si="170"/>
        <v>20081</v>
      </c>
      <c r="J306" s="180">
        <f t="shared" si="171"/>
        <v>3.7897661939440401</v>
      </c>
      <c r="K306" s="179">
        <f t="shared" si="159"/>
        <v>625.68100000000004</v>
      </c>
      <c r="M306" s="218">
        <f t="shared" si="172"/>
        <v>6.6411821697405911</v>
      </c>
      <c r="P306" s="187">
        <f t="shared" si="173"/>
        <v>20880</v>
      </c>
      <c r="Q306" s="179">
        <f t="shared" si="160"/>
        <v>6.4000000000000001E-2</v>
      </c>
      <c r="S306" s="218">
        <f t="shared" si="174"/>
        <v>7.0282014320580046</v>
      </c>
      <c r="V306" s="187">
        <f t="shared" si="175"/>
        <v>20393</v>
      </c>
      <c r="W306" s="179">
        <f t="shared" si="161"/>
        <v>229.441</v>
      </c>
      <c r="Y306" s="218">
        <f t="shared" si="176"/>
        <v>7.9990072132439547</v>
      </c>
      <c r="AB306" s="187">
        <f t="shared" si="177"/>
        <v>20205</v>
      </c>
      <c r="AC306" s="179">
        <f t="shared" si="162"/>
        <v>444.88900000000001</v>
      </c>
      <c r="AE306" s="218">
        <f t="shared" si="178"/>
        <v>8.4821875822174224</v>
      </c>
      <c r="AH306" s="187">
        <f t="shared" si="179"/>
        <v>20151</v>
      </c>
      <c r="AI306" s="179">
        <f t="shared" si="163"/>
        <v>519.84100000000001</v>
      </c>
      <c r="AK306" s="218">
        <f t="shared" si="180"/>
        <v>8.8065738205035995</v>
      </c>
      <c r="AN306" s="187">
        <f t="shared" si="181"/>
        <v>20124</v>
      </c>
      <c r="AO306" s="179">
        <f t="shared" si="164"/>
        <v>559.50400000000002</v>
      </c>
      <c r="AQ306" s="218">
        <f t="shared" si="182"/>
        <v>9.0511101464056249</v>
      </c>
      <c r="AT306" s="187">
        <f t="shared" si="183"/>
        <v>20107</v>
      </c>
      <c r="AU306" s="179">
        <f t="shared" si="165"/>
        <v>585.22500000000002</v>
      </c>
      <c r="AW306" s="218">
        <f t="shared" si="184"/>
        <v>9.2474434599276858</v>
      </c>
      <c r="AZ306" s="187">
        <f t="shared" si="185"/>
        <v>20096</v>
      </c>
      <c r="BA306" s="179">
        <f t="shared" si="166"/>
        <v>602.17600000000004</v>
      </c>
      <c r="BC306" s="218">
        <f t="shared" si="186"/>
        <v>9.4114836830107258</v>
      </c>
      <c r="BF306" s="187">
        <f t="shared" si="187"/>
        <v>20087</v>
      </c>
      <c r="BG306" s="179">
        <f t="shared" si="167"/>
        <v>616.22500000000002</v>
      </c>
      <c r="BI306" s="218">
        <f t="shared" si="188"/>
        <v>9.5523685741680762</v>
      </c>
      <c r="BL306" s="187">
        <f t="shared" si="189"/>
        <v>20081</v>
      </c>
      <c r="BM306" s="179">
        <f t="shared" si="168"/>
        <v>625.68100000000004</v>
      </c>
    </row>
    <row r="307" spans="1:65" ht="15" customHeight="1">
      <c r="A307" s="21">
        <f t="shared" si="158"/>
        <v>2001</v>
      </c>
      <c r="B307" s="176">
        <f t="shared" si="158"/>
        <v>21637</v>
      </c>
      <c r="C307" s="191">
        <f t="shared" si="169"/>
        <v>9.5002449727810614</v>
      </c>
      <c r="D307" s="22">
        <v>8</v>
      </c>
      <c r="E307" s="99" t="s">
        <v>29</v>
      </c>
      <c r="F307" s="240">
        <f>EXP(F304)</f>
        <v>13978.010444110749</v>
      </c>
      <c r="G307" s="27"/>
      <c r="H307" s="27"/>
      <c r="I307" s="179">
        <f t="shared" si="170"/>
        <v>19942</v>
      </c>
      <c r="J307" s="180">
        <f t="shared" si="171"/>
        <v>7.8338032074686881</v>
      </c>
      <c r="K307" s="179">
        <f t="shared" si="159"/>
        <v>2873.0250000000001</v>
      </c>
      <c r="M307" s="218">
        <f t="shared" si="172"/>
        <v>0</v>
      </c>
      <c r="N307" s="97" t="s">
        <v>29</v>
      </c>
      <c r="O307" s="201">
        <f>EXP(O304)</f>
        <v>312.76127983585042</v>
      </c>
      <c r="P307" s="187">
        <f t="shared" si="173"/>
        <v>20777</v>
      </c>
      <c r="Q307" s="179">
        <f t="shared" si="160"/>
        <v>739.6</v>
      </c>
      <c r="S307" s="218">
        <f t="shared" si="174"/>
        <v>5.8944028342648505</v>
      </c>
      <c r="T307" s="97" t="s">
        <v>29</v>
      </c>
      <c r="U307" s="201">
        <f>EXP(U304)</f>
        <v>972.54143236781817</v>
      </c>
      <c r="V307" s="187">
        <f t="shared" si="175"/>
        <v>20273</v>
      </c>
      <c r="W307" s="179">
        <f t="shared" si="161"/>
        <v>1860.4960000000001</v>
      </c>
      <c r="Y307" s="218">
        <f t="shared" si="176"/>
        <v>7.7021043400510498</v>
      </c>
      <c r="Z307" s="97" t="s">
        <v>29</v>
      </c>
      <c r="AA307" s="201">
        <f>EXP(AA304)</f>
        <v>2843.6681204876722</v>
      </c>
      <c r="AB307" s="187">
        <f t="shared" si="177"/>
        <v>20074</v>
      </c>
      <c r="AC307" s="179">
        <f t="shared" si="162"/>
        <v>2442.9690000000001</v>
      </c>
      <c r="AE307" s="218">
        <f t="shared" si="178"/>
        <v>8.3096768959877263</v>
      </c>
      <c r="AF307" s="97" t="s">
        <v>29</v>
      </c>
      <c r="AG307" s="201">
        <f>EXP(AG304)</f>
        <v>4688.9188815646849</v>
      </c>
      <c r="AH307" s="187">
        <f t="shared" si="179"/>
        <v>20016</v>
      </c>
      <c r="AI307" s="179">
        <f t="shared" si="163"/>
        <v>2627.6410000000001</v>
      </c>
      <c r="AK307" s="218">
        <f t="shared" si="180"/>
        <v>8.6849085958208292</v>
      </c>
      <c r="AL307" s="97" t="s">
        <v>29</v>
      </c>
      <c r="AM307" s="201">
        <f>EXP(AM304)</f>
        <v>6535.2249969650056</v>
      </c>
      <c r="AN307" s="187">
        <f t="shared" si="181"/>
        <v>19987</v>
      </c>
      <c r="AO307" s="179">
        <f t="shared" si="164"/>
        <v>2722.5</v>
      </c>
      <c r="AQ307" s="218">
        <f t="shared" si="182"/>
        <v>8.9571241364056799</v>
      </c>
      <c r="AR307" s="97" t="s">
        <v>29</v>
      </c>
      <c r="AS307" s="201">
        <f>EXP(AS304)</f>
        <v>8382.592599214533</v>
      </c>
      <c r="AT307" s="187">
        <f t="shared" si="183"/>
        <v>19969</v>
      </c>
      <c r="AU307" s="179">
        <f t="shared" si="165"/>
        <v>2782.2240000000002</v>
      </c>
      <c r="AW307" s="218">
        <f t="shared" si="184"/>
        <v>9.1708716280658162</v>
      </c>
      <c r="AX307" s="97" t="s">
        <v>29</v>
      </c>
      <c r="AY307" s="201">
        <f>EXP(AY304)</f>
        <v>10230.660109654691</v>
      </c>
      <c r="AZ307" s="187">
        <f t="shared" si="185"/>
        <v>19957</v>
      </c>
      <c r="BA307" s="179">
        <f t="shared" si="166"/>
        <v>2822.4</v>
      </c>
      <c r="BC307" s="218">
        <f t="shared" si="186"/>
        <v>9.3468797361150102</v>
      </c>
      <c r="BD307" s="97" t="s">
        <v>29</v>
      </c>
      <c r="BE307" s="201">
        <f>EXP(BE304)</f>
        <v>12079.190429227539</v>
      </c>
      <c r="BF307" s="187">
        <f t="shared" si="187"/>
        <v>19948</v>
      </c>
      <c r="BG307" s="179">
        <f t="shared" si="167"/>
        <v>2852.721</v>
      </c>
      <c r="BI307" s="218">
        <f t="shared" si="188"/>
        <v>9.4964962804319164</v>
      </c>
      <c r="BJ307" s="97" t="s">
        <v>29</v>
      </c>
      <c r="BK307" s="201">
        <f>EXP(BK304)</f>
        <v>13928.038128053109</v>
      </c>
      <c r="BL307" s="187">
        <f t="shared" si="189"/>
        <v>19942</v>
      </c>
      <c r="BM307" s="179">
        <f t="shared" si="168"/>
        <v>2873.0250000000001</v>
      </c>
    </row>
    <row r="308" spans="1:65" ht="15" customHeight="1">
      <c r="A308" s="21">
        <f t="shared" si="158"/>
        <v>2002</v>
      </c>
      <c r="B308" s="176">
        <f t="shared" si="158"/>
        <v>20816</v>
      </c>
      <c r="C308" s="191">
        <f t="shared" si="169"/>
        <v>9.5598698477540438</v>
      </c>
      <c r="D308" s="22">
        <v>9</v>
      </c>
      <c r="E308" s="99" t="s">
        <v>30</v>
      </c>
      <c r="F308" s="42">
        <f>EXP(F305)</f>
        <v>1.009349630559532</v>
      </c>
      <c r="G308" s="27"/>
      <c r="H308" s="27"/>
      <c r="I308" s="179">
        <f t="shared" si="170"/>
        <v>19801</v>
      </c>
      <c r="J308" s="180">
        <f t="shared" si="171"/>
        <v>4.8760568793235972</v>
      </c>
      <c r="K308" s="179">
        <f t="shared" si="159"/>
        <v>1030.2249999999999</v>
      </c>
      <c r="M308" s="218">
        <f t="shared" si="172"/>
        <v>6.7117403950561796</v>
      </c>
      <c r="N308" s="97" t="s">
        <v>30</v>
      </c>
      <c r="O308" s="42">
        <f>EXP(O305)</f>
        <v>1.1348631337428001</v>
      </c>
      <c r="P308" s="187">
        <f t="shared" si="173"/>
        <v>20661</v>
      </c>
      <c r="Q308" s="179">
        <f t="shared" si="160"/>
        <v>24.024999999999999</v>
      </c>
      <c r="S308" s="218">
        <f t="shared" si="174"/>
        <v>7.0766538154439509</v>
      </c>
      <c r="T308" s="97" t="s">
        <v>30</v>
      </c>
      <c r="U308" s="42">
        <f>EXP(U305)</f>
        <v>1.0744006117281335</v>
      </c>
      <c r="V308" s="187">
        <f t="shared" si="175"/>
        <v>20145</v>
      </c>
      <c r="W308" s="179">
        <f t="shared" si="161"/>
        <v>450.24099999999999</v>
      </c>
      <c r="Y308" s="218">
        <f t="shared" si="176"/>
        <v>8.0176371599084781</v>
      </c>
      <c r="Z308" s="97" t="s">
        <v>30</v>
      </c>
      <c r="AA308" s="42">
        <f>EXP(AA305)</f>
        <v>1.0360899627275599</v>
      </c>
      <c r="AB308" s="187">
        <f t="shared" si="177"/>
        <v>19937</v>
      </c>
      <c r="AC308" s="179">
        <f t="shared" si="162"/>
        <v>772.64099999999996</v>
      </c>
      <c r="AE308" s="218">
        <f t="shared" si="178"/>
        <v>8.4937198352305945</v>
      </c>
      <c r="AF308" s="97" t="s">
        <v>30</v>
      </c>
      <c r="AG308" s="42">
        <f>EXP(AG305)</f>
        <v>1.0243467892906235</v>
      </c>
      <c r="AH308" s="187">
        <f t="shared" si="179"/>
        <v>19878</v>
      </c>
      <c r="AI308" s="179">
        <f t="shared" si="163"/>
        <v>879.84400000000005</v>
      </c>
      <c r="AK308" s="218">
        <f t="shared" si="180"/>
        <v>8.814924599721019</v>
      </c>
      <c r="AL308" s="97" t="s">
        <v>30</v>
      </c>
      <c r="AM308" s="42">
        <f>EXP(AM305)</f>
        <v>1.0184278343847899</v>
      </c>
      <c r="AN308" s="187">
        <f t="shared" si="181"/>
        <v>19847</v>
      </c>
      <c r="AO308" s="179">
        <f t="shared" si="164"/>
        <v>938.96100000000001</v>
      </c>
      <c r="AQ308" s="218">
        <f t="shared" si="182"/>
        <v>9.0576552843105347</v>
      </c>
      <c r="AR308" s="97" t="s">
        <v>30</v>
      </c>
      <c r="AS308" s="42">
        <f>EXP(AS305)</f>
        <v>1.0148390813293569</v>
      </c>
      <c r="AT308" s="187">
        <f t="shared" si="183"/>
        <v>19829</v>
      </c>
      <c r="AU308" s="179">
        <f t="shared" si="165"/>
        <v>974.16899999999998</v>
      </c>
      <c r="AW308" s="218">
        <f t="shared" si="184"/>
        <v>9.2528249835823377</v>
      </c>
      <c r="AX308" s="97" t="s">
        <v>30</v>
      </c>
      <c r="AY308" s="42">
        <f>EXP(AY305)</f>
        <v>1.0124256584085787</v>
      </c>
      <c r="AZ308" s="187">
        <f t="shared" si="185"/>
        <v>19817</v>
      </c>
      <c r="BA308" s="179">
        <f t="shared" si="166"/>
        <v>998.00099999999998</v>
      </c>
      <c r="BC308" s="218">
        <f t="shared" si="186"/>
        <v>9.416052881560713</v>
      </c>
      <c r="BD308" s="97" t="s">
        <v>30</v>
      </c>
      <c r="BE308" s="42">
        <f>EXP(BE305)</f>
        <v>1.0106897665931447</v>
      </c>
      <c r="BF308" s="187">
        <f t="shared" si="187"/>
        <v>19808</v>
      </c>
      <c r="BG308" s="179">
        <f t="shared" si="167"/>
        <v>1016.064</v>
      </c>
      <c r="BI308" s="218">
        <f t="shared" si="188"/>
        <v>9.5563385212507992</v>
      </c>
      <c r="BJ308" s="97" t="s">
        <v>30</v>
      </c>
      <c r="BK308" s="42">
        <f>EXP(BK305)</f>
        <v>1.0093805666411819</v>
      </c>
      <c r="BL308" s="187">
        <f t="shared" si="189"/>
        <v>19801</v>
      </c>
      <c r="BM308" s="179">
        <f t="shared" si="168"/>
        <v>1030.2249999999999</v>
      </c>
    </row>
    <row r="309" spans="1:65" ht="15" customHeight="1">
      <c r="A309" s="21">
        <f t="shared" si="158"/>
        <v>2003</v>
      </c>
      <c r="B309" s="176">
        <f t="shared" si="158"/>
        <v>19443</v>
      </c>
      <c r="C309" s="191">
        <f t="shared" si="169"/>
        <v>9.6522659770871222</v>
      </c>
      <c r="D309" s="22">
        <v>10</v>
      </c>
      <c r="E309" s="73"/>
      <c r="F309" s="23"/>
      <c r="G309" s="27"/>
      <c r="H309" s="27"/>
      <c r="I309" s="179">
        <f t="shared" si="170"/>
        <v>19659</v>
      </c>
      <c r="J309" s="180">
        <f t="shared" si="171"/>
        <v>1.1109396698040426</v>
      </c>
      <c r="K309" s="179">
        <f t="shared" si="159"/>
        <v>46.655999999999999</v>
      </c>
      <c r="M309" s="218">
        <f t="shared" si="172"/>
        <v>7.693937325509272</v>
      </c>
      <c r="N309" s="23"/>
      <c r="O309" s="23"/>
      <c r="P309" s="187">
        <f t="shared" si="173"/>
        <v>20530</v>
      </c>
      <c r="Q309" s="179">
        <f t="shared" si="160"/>
        <v>1181.569</v>
      </c>
      <c r="S309" s="218">
        <f t="shared" si="174"/>
        <v>7.8465899752911863</v>
      </c>
      <c r="T309" s="23"/>
      <c r="U309" s="23"/>
      <c r="V309" s="187">
        <f t="shared" si="175"/>
        <v>20007</v>
      </c>
      <c r="W309" s="179">
        <f t="shared" si="161"/>
        <v>318.096</v>
      </c>
      <c r="Y309" s="218">
        <f t="shared" si="176"/>
        <v>8.3909494648419862</v>
      </c>
      <c r="Z309" s="23"/>
      <c r="AA309" s="23"/>
      <c r="AB309" s="187">
        <f t="shared" si="177"/>
        <v>19796</v>
      </c>
      <c r="AC309" s="179">
        <f t="shared" si="162"/>
        <v>124.60899999999999</v>
      </c>
      <c r="AE309" s="218">
        <f t="shared" si="178"/>
        <v>8.7414561159983641</v>
      </c>
      <c r="AF309" s="23"/>
      <c r="AG309" s="23"/>
      <c r="AH309" s="187">
        <f t="shared" si="179"/>
        <v>19736</v>
      </c>
      <c r="AI309" s="179">
        <f t="shared" si="163"/>
        <v>85.849000000000004</v>
      </c>
      <c r="AK309" s="218">
        <f t="shared" si="180"/>
        <v>9.000483164987708</v>
      </c>
      <c r="AL309" s="23"/>
      <c r="AM309" s="23"/>
      <c r="AN309" s="187">
        <f t="shared" si="181"/>
        <v>19706</v>
      </c>
      <c r="AO309" s="179">
        <f t="shared" si="164"/>
        <v>69.168999999999997</v>
      </c>
      <c r="AQ309" s="218">
        <f t="shared" si="182"/>
        <v>9.2060311003880848</v>
      </c>
      <c r="AR309" s="23"/>
      <c r="AS309" s="23"/>
      <c r="AT309" s="187">
        <f t="shared" si="183"/>
        <v>19687</v>
      </c>
      <c r="AU309" s="179">
        <f t="shared" si="165"/>
        <v>59.536000000000001</v>
      </c>
      <c r="AW309" s="218">
        <f t="shared" si="184"/>
        <v>9.3764478549071093</v>
      </c>
      <c r="AX309" s="23"/>
      <c r="AY309" s="23"/>
      <c r="AZ309" s="187">
        <f t="shared" si="185"/>
        <v>19675</v>
      </c>
      <c r="BA309" s="179">
        <f t="shared" si="166"/>
        <v>53.823999999999998</v>
      </c>
      <c r="BC309" s="218">
        <f t="shared" si="186"/>
        <v>9.5220074896784244</v>
      </c>
      <c r="BD309" s="23"/>
      <c r="BE309" s="23"/>
      <c r="BF309" s="187">
        <f t="shared" si="187"/>
        <v>19666</v>
      </c>
      <c r="BG309" s="179">
        <f t="shared" si="167"/>
        <v>49.728999999999999</v>
      </c>
      <c r="BI309" s="218">
        <f t="shared" si="188"/>
        <v>9.6490468138641496</v>
      </c>
      <c r="BJ309" s="23"/>
      <c r="BK309" s="23"/>
      <c r="BL309" s="187">
        <f t="shared" si="189"/>
        <v>19659</v>
      </c>
      <c r="BM309" s="179">
        <f t="shared" si="168"/>
        <v>46.655999999999999</v>
      </c>
    </row>
    <row r="310" spans="1:65" ht="15" customHeight="1">
      <c r="A310" s="21">
        <f t="shared" si="158"/>
        <v>2004</v>
      </c>
      <c r="B310" s="176">
        <f t="shared" si="158"/>
        <v>19350</v>
      </c>
      <c r="C310" s="191">
        <f t="shared" si="169"/>
        <v>9.6582261959682985</v>
      </c>
      <c r="D310" s="22">
        <v>11</v>
      </c>
      <c r="E310" s="347" t="s">
        <v>7</v>
      </c>
      <c r="F310" s="348"/>
      <c r="G310" s="357">
        <f>I299</f>
        <v>0.38243933503745542</v>
      </c>
      <c r="H310" s="358"/>
      <c r="I310" s="179">
        <f t="shared" si="170"/>
        <v>19515</v>
      </c>
      <c r="J310" s="180">
        <f t="shared" si="171"/>
        <v>0.8527131782945736</v>
      </c>
      <c r="K310" s="179">
        <f t="shared" si="159"/>
        <v>27.225000000000001</v>
      </c>
      <c r="M310" s="218">
        <f t="shared" si="172"/>
        <v>7.7354333524996886</v>
      </c>
      <c r="N310" s="23" t="s">
        <v>36</v>
      </c>
      <c r="O310" s="44">
        <f>P299</f>
        <v>0.30430403636130782</v>
      </c>
      <c r="P310" s="187">
        <f t="shared" si="173"/>
        <v>20380</v>
      </c>
      <c r="Q310" s="179">
        <f t="shared" si="160"/>
        <v>1060.9000000000001</v>
      </c>
      <c r="S310" s="218">
        <f t="shared" si="174"/>
        <v>7.8823149189802679</v>
      </c>
      <c r="T310" s="23" t="s">
        <v>36</v>
      </c>
      <c r="U310" s="44">
        <f>V299</f>
        <v>0.35127066484098546</v>
      </c>
      <c r="V310" s="187">
        <f t="shared" si="175"/>
        <v>19858</v>
      </c>
      <c r="W310" s="179">
        <f t="shared" si="161"/>
        <v>258.06400000000002</v>
      </c>
      <c r="Y310" s="218">
        <f t="shared" si="176"/>
        <v>8.4118326757584114</v>
      </c>
      <c r="Z310" s="23" t="s">
        <v>36</v>
      </c>
      <c r="AA310" s="44">
        <f>AB299</f>
        <v>0.37320480163762987</v>
      </c>
      <c r="AB310" s="187">
        <f t="shared" si="177"/>
        <v>19650</v>
      </c>
      <c r="AC310" s="179">
        <f t="shared" si="162"/>
        <v>90</v>
      </c>
      <c r="AE310" s="218">
        <f t="shared" si="178"/>
        <v>8.7562100918867376</v>
      </c>
      <c r="AF310" s="23" t="s">
        <v>36</v>
      </c>
      <c r="AG310" s="44">
        <f>AH299</f>
        <v>0.37785907549912651</v>
      </c>
      <c r="AH310" s="187">
        <f t="shared" si="179"/>
        <v>19591</v>
      </c>
      <c r="AI310" s="179">
        <f t="shared" si="163"/>
        <v>58.081000000000003</v>
      </c>
      <c r="AK310" s="218">
        <f t="shared" si="180"/>
        <v>9.0118894332523443</v>
      </c>
      <c r="AL310" s="23" t="s">
        <v>36</v>
      </c>
      <c r="AM310" s="44">
        <f>AN299</f>
        <v>0.3798597445896455</v>
      </c>
      <c r="AN310" s="187">
        <f t="shared" si="181"/>
        <v>19561</v>
      </c>
      <c r="AO310" s="179">
        <f t="shared" si="164"/>
        <v>44.521000000000001</v>
      </c>
      <c r="AQ310" s="218">
        <f t="shared" si="182"/>
        <v>9.2153279134872221</v>
      </c>
      <c r="AR310" s="23" t="s">
        <v>36</v>
      </c>
      <c r="AS310" s="44">
        <f>AT299</f>
        <v>0.38091710692985203</v>
      </c>
      <c r="AT310" s="187">
        <f t="shared" si="183"/>
        <v>19543</v>
      </c>
      <c r="AU310" s="179">
        <f t="shared" si="165"/>
        <v>37.249000000000002</v>
      </c>
      <c r="AW310" s="218">
        <f t="shared" si="184"/>
        <v>9.3842936790996205</v>
      </c>
      <c r="AX310" s="23" t="s">
        <v>36</v>
      </c>
      <c r="AY310" s="44">
        <f>AZ299</f>
        <v>0.3818680661838616</v>
      </c>
      <c r="AZ310" s="187">
        <f t="shared" si="185"/>
        <v>19531</v>
      </c>
      <c r="BA310" s="179">
        <f t="shared" si="166"/>
        <v>32.761000000000003</v>
      </c>
      <c r="BC310" s="218">
        <f t="shared" si="186"/>
        <v>9.5287941030947181</v>
      </c>
      <c r="BD310" s="23" t="s">
        <v>36</v>
      </c>
      <c r="BE310" s="44">
        <f>BF299</f>
        <v>0.38205098826629036</v>
      </c>
      <c r="BF310" s="187">
        <f t="shared" si="187"/>
        <v>19522</v>
      </c>
      <c r="BG310" s="179">
        <f t="shared" si="167"/>
        <v>29.584</v>
      </c>
      <c r="BI310" s="218">
        <f t="shared" si="188"/>
        <v>9.655026193237628</v>
      </c>
      <c r="BJ310" s="23" t="s">
        <v>36</v>
      </c>
      <c r="BK310" s="44">
        <f>BL299</f>
        <v>0.38237291196366074</v>
      </c>
      <c r="BL310" s="187">
        <f t="shared" si="189"/>
        <v>19515</v>
      </c>
      <c r="BM310" s="179">
        <f t="shared" si="168"/>
        <v>27.225000000000001</v>
      </c>
    </row>
    <row r="311" spans="1:65" ht="15" customHeight="1">
      <c r="A311" s="21">
        <f t="shared" si="158"/>
        <v>2005</v>
      </c>
      <c r="B311" s="176">
        <f t="shared" si="158"/>
        <v>18593</v>
      </c>
      <c r="C311" s="191">
        <f t="shared" si="169"/>
        <v>9.705463352014883</v>
      </c>
      <c r="D311" s="22">
        <v>12</v>
      </c>
      <c r="E311" s="347" t="s">
        <v>8</v>
      </c>
      <c r="F311" s="348"/>
      <c r="G311" s="355">
        <f>SUM(K300:K319)</f>
        <v>15751.268</v>
      </c>
      <c r="H311" s="356"/>
      <c r="I311" s="179">
        <f t="shared" si="170"/>
        <v>19371</v>
      </c>
      <c r="J311" s="180">
        <f t="shared" si="171"/>
        <v>4.1843704620018292</v>
      </c>
      <c r="K311" s="179">
        <f t="shared" si="159"/>
        <v>605.28399999999999</v>
      </c>
      <c r="M311" s="218">
        <f t="shared" si="172"/>
        <v>8.0212561801439968</v>
      </c>
      <c r="N311" s="23" t="s">
        <v>37</v>
      </c>
      <c r="O311" s="201">
        <f>SUM(Q300:Q319)</f>
        <v>26689.503999999997</v>
      </c>
      <c r="P311" s="187">
        <f t="shared" si="173"/>
        <v>20211</v>
      </c>
      <c r="Q311" s="179">
        <f t="shared" si="160"/>
        <v>2617.924</v>
      </c>
      <c r="S311" s="218">
        <f t="shared" si="174"/>
        <v>8.1335874176609657</v>
      </c>
      <c r="T311" s="23" t="s">
        <v>37</v>
      </c>
      <c r="U311" s="201">
        <f>SUM(W300:W319)</f>
        <v>17954.945</v>
      </c>
      <c r="V311" s="187">
        <f t="shared" si="175"/>
        <v>19699</v>
      </c>
      <c r="W311" s="179">
        <f t="shared" si="161"/>
        <v>1223.2360000000001</v>
      </c>
      <c r="Y311" s="218">
        <f t="shared" si="176"/>
        <v>8.5673158008194488</v>
      </c>
      <c r="Z311" s="23" t="s">
        <v>37</v>
      </c>
      <c r="AA311" s="201">
        <f>SUM(AC300:AC319)</f>
        <v>16255.826999999997</v>
      </c>
      <c r="AB311" s="187">
        <f t="shared" si="177"/>
        <v>19498</v>
      </c>
      <c r="AC311" s="179">
        <f t="shared" si="162"/>
        <v>819.02499999999998</v>
      </c>
      <c r="AE311" s="218">
        <f t="shared" si="178"/>
        <v>8.8688354928268947</v>
      </c>
      <c r="AF311" s="23" t="s">
        <v>37</v>
      </c>
      <c r="AG311" s="201">
        <f>SUM(AI300:AI319)</f>
        <v>15978.476000000001</v>
      </c>
      <c r="AH311" s="187">
        <f t="shared" si="179"/>
        <v>19442</v>
      </c>
      <c r="AI311" s="179">
        <f t="shared" si="163"/>
        <v>720.80100000000004</v>
      </c>
      <c r="AK311" s="218">
        <f t="shared" si="180"/>
        <v>9.100190628475195</v>
      </c>
      <c r="AL311" s="23" t="s">
        <v>37</v>
      </c>
      <c r="AM311" s="201">
        <f>SUM(AO300:AO319)</f>
        <v>15872.111999999999</v>
      </c>
      <c r="AN311" s="187">
        <f t="shared" si="181"/>
        <v>19414</v>
      </c>
      <c r="AO311" s="179">
        <f t="shared" si="164"/>
        <v>674.04100000000005</v>
      </c>
      <c r="AQ311" s="218">
        <f t="shared" si="182"/>
        <v>9.2879493513031655</v>
      </c>
      <c r="AR311" s="23" t="s">
        <v>37</v>
      </c>
      <c r="AS311" s="201">
        <f>SUM(AU300:AU319)</f>
        <v>15819.169</v>
      </c>
      <c r="AT311" s="187">
        <f t="shared" si="183"/>
        <v>19397</v>
      </c>
      <c r="AU311" s="179">
        <f t="shared" si="165"/>
        <v>646.41600000000005</v>
      </c>
      <c r="AW311" s="218">
        <f t="shared" si="184"/>
        <v>9.4459657007924491</v>
      </c>
      <c r="AX311" s="23" t="s">
        <v>37</v>
      </c>
      <c r="AY311" s="201">
        <f>SUM(BA300:BA319)</f>
        <v>15780.279999999999</v>
      </c>
      <c r="AZ311" s="187">
        <f t="shared" si="185"/>
        <v>19385</v>
      </c>
      <c r="BA311" s="179">
        <f t="shared" si="166"/>
        <v>627.26400000000001</v>
      </c>
      <c r="BC311" s="218">
        <f t="shared" si="186"/>
        <v>9.5823865705389029</v>
      </c>
      <c r="BD311" s="23" t="s">
        <v>37</v>
      </c>
      <c r="BE311" s="201">
        <f>SUM(BG300:BG319)</f>
        <v>15766.949000000002</v>
      </c>
      <c r="BF311" s="187">
        <f t="shared" si="187"/>
        <v>19377</v>
      </c>
      <c r="BG311" s="179">
        <f t="shared" si="167"/>
        <v>614.65599999999995</v>
      </c>
      <c r="BI311" s="218">
        <f t="shared" si="188"/>
        <v>9.7024112192585257</v>
      </c>
      <c r="BJ311" s="23" t="s">
        <v>37</v>
      </c>
      <c r="BK311" s="201">
        <f>SUM(BM300:BM319)</f>
        <v>15753.045</v>
      </c>
      <c r="BL311" s="187">
        <f t="shared" si="189"/>
        <v>19371</v>
      </c>
      <c r="BM311" s="179">
        <f t="shared" si="168"/>
        <v>605.28399999999999</v>
      </c>
    </row>
    <row r="312" spans="1:65" ht="15" customHeight="1">
      <c r="A312" s="21">
        <f t="shared" si="158"/>
        <v>2006</v>
      </c>
      <c r="B312" s="176">
        <f t="shared" si="158"/>
        <v>18336</v>
      </c>
      <c r="C312" s="191">
        <f t="shared" si="169"/>
        <v>9.7210059829408078</v>
      </c>
      <c r="D312" s="22">
        <v>13</v>
      </c>
      <c r="E312" s="347" t="s">
        <v>9</v>
      </c>
      <c r="F312" s="348"/>
      <c r="G312" s="355">
        <f>SUM(K310:K319)</f>
        <v>6565.5480000000007</v>
      </c>
      <c r="H312" s="356"/>
      <c r="I312" s="179">
        <f t="shared" si="170"/>
        <v>19224</v>
      </c>
      <c r="J312" s="180">
        <f t="shared" si="171"/>
        <v>4.842931937172775</v>
      </c>
      <c r="K312" s="179">
        <f t="shared" si="159"/>
        <v>788.54399999999998</v>
      </c>
      <c r="M312" s="218">
        <f t="shared" si="172"/>
        <v>8.1022836244800729</v>
      </c>
      <c r="O312" s="100"/>
      <c r="P312" s="187">
        <f t="shared" si="173"/>
        <v>20018</v>
      </c>
      <c r="Q312" s="179">
        <f t="shared" si="160"/>
        <v>2829.1239999999998</v>
      </c>
      <c r="S312" s="218">
        <f t="shared" si="174"/>
        <v>8.2063107257940207</v>
      </c>
      <c r="U312" s="100"/>
      <c r="V312" s="187">
        <f t="shared" si="175"/>
        <v>19528</v>
      </c>
      <c r="W312" s="179">
        <f t="shared" si="161"/>
        <v>1420.864</v>
      </c>
      <c r="Y312" s="218">
        <f t="shared" si="176"/>
        <v>8.6150455915837423</v>
      </c>
      <c r="AA312" s="100"/>
      <c r="AB312" s="187">
        <f t="shared" si="177"/>
        <v>19341</v>
      </c>
      <c r="AC312" s="179">
        <f t="shared" si="162"/>
        <v>1010.025</v>
      </c>
      <c r="AE312" s="218">
        <f t="shared" si="178"/>
        <v>8.9043585423529681</v>
      </c>
      <c r="AG312" s="100"/>
      <c r="AH312" s="187">
        <f t="shared" si="179"/>
        <v>19290</v>
      </c>
      <c r="AI312" s="179">
        <f t="shared" si="163"/>
        <v>910.11599999999999</v>
      </c>
      <c r="AK312" s="218">
        <f t="shared" si="180"/>
        <v>9.1284793454958617</v>
      </c>
      <c r="AM312" s="100"/>
      <c r="AN312" s="187">
        <f t="shared" si="181"/>
        <v>19264</v>
      </c>
      <c r="AO312" s="179">
        <f t="shared" si="164"/>
        <v>861.18399999999997</v>
      </c>
      <c r="AQ312" s="218">
        <f t="shared" si="182"/>
        <v>9.3114518733445948</v>
      </c>
      <c r="AS312" s="100"/>
      <c r="AT312" s="187">
        <f t="shared" si="183"/>
        <v>19248</v>
      </c>
      <c r="AU312" s="179">
        <f t="shared" si="165"/>
        <v>831.74400000000003</v>
      </c>
      <c r="AW312" s="218">
        <f t="shared" si="184"/>
        <v>9.4660672731864128</v>
      </c>
      <c r="AY312" s="100"/>
      <c r="AZ312" s="187">
        <f t="shared" si="185"/>
        <v>19238</v>
      </c>
      <c r="BA312" s="179">
        <f t="shared" si="166"/>
        <v>813.60400000000004</v>
      </c>
      <c r="BC312" s="218">
        <f t="shared" si="186"/>
        <v>9.5999470641498892</v>
      </c>
      <c r="BE312" s="100"/>
      <c r="BF312" s="187">
        <f t="shared" si="187"/>
        <v>19230</v>
      </c>
      <c r="BG312" s="179">
        <f t="shared" si="167"/>
        <v>799.23599999999999</v>
      </c>
      <c r="BI312" s="218">
        <f t="shared" si="188"/>
        <v>9.7180009923990163</v>
      </c>
      <c r="BK312" s="100"/>
      <c r="BL312" s="187">
        <f t="shared" si="189"/>
        <v>19225</v>
      </c>
      <c r="BM312" s="179">
        <f t="shared" si="168"/>
        <v>790.32100000000003</v>
      </c>
    </row>
    <row r="313" spans="1:65" ht="15" customHeight="1">
      <c r="A313" s="21">
        <f t="shared" si="158"/>
        <v>2007</v>
      </c>
      <c r="B313" s="176">
        <f t="shared" si="158"/>
        <v>17717</v>
      </c>
      <c r="C313" s="191">
        <f t="shared" si="169"/>
        <v>9.7574786384004923</v>
      </c>
      <c r="D313" s="22">
        <v>14</v>
      </c>
      <c r="E313" s="347" t="s">
        <v>10</v>
      </c>
      <c r="F313" s="348"/>
      <c r="G313" s="349">
        <f>SUM(J300:J319)/D319</f>
        <v>3.5274343754442592</v>
      </c>
      <c r="H313" s="350"/>
      <c r="I313" s="179">
        <f t="shared" si="170"/>
        <v>19077</v>
      </c>
      <c r="J313" s="180">
        <f t="shared" si="171"/>
        <v>7.6762431562905684</v>
      </c>
      <c r="K313" s="179">
        <f t="shared" si="159"/>
        <v>1849.6</v>
      </c>
      <c r="M313" s="218">
        <f t="shared" si="172"/>
        <v>8.2741020022923308</v>
      </c>
      <c r="P313" s="187">
        <f t="shared" si="173"/>
        <v>19800</v>
      </c>
      <c r="Q313" s="179">
        <f t="shared" si="160"/>
        <v>4338.8890000000001</v>
      </c>
      <c r="S313" s="218">
        <f t="shared" si="174"/>
        <v>8.3624089776153703</v>
      </c>
      <c r="V313" s="187">
        <f t="shared" si="175"/>
        <v>19344</v>
      </c>
      <c r="W313" s="179">
        <f t="shared" si="161"/>
        <v>2647.1289999999999</v>
      </c>
      <c r="Y313" s="218">
        <f t="shared" si="176"/>
        <v>8.7214393056259834</v>
      </c>
      <c r="AB313" s="187">
        <f t="shared" si="177"/>
        <v>19179</v>
      </c>
      <c r="AC313" s="179">
        <f t="shared" si="162"/>
        <v>2137.444</v>
      </c>
      <c r="AE313" s="218">
        <f t="shared" si="178"/>
        <v>8.9850695596457992</v>
      </c>
      <c r="AH313" s="187">
        <f t="shared" si="179"/>
        <v>19134</v>
      </c>
      <c r="AI313" s="179">
        <f t="shared" si="163"/>
        <v>2007.8889999999999</v>
      </c>
      <c r="AK313" s="218">
        <f t="shared" si="180"/>
        <v>9.1934993547801565</v>
      </c>
      <c r="AN313" s="187">
        <f t="shared" si="181"/>
        <v>19111</v>
      </c>
      <c r="AO313" s="179">
        <f t="shared" si="164"/>
        <v>1943.2360000000001</v>
      </c>
      <c r="AQ313" s="218">
        <f t="shared" si="182"/>
        <v>9.3658900727171481</v>
      </c>
      <c r="AT313" s="187">
        <f t="shared" si="183"/>
        <v>19098</v>
      </c>
      <c r="AU313" s="179">
        <f t="shared" si="165"/>
        <v>1907.1610000000001</v>
      </c>
      <c r="AW313" s="218">
        <f t="shared" si="184"/>
        <v>9.5128864260765056</v>
      </c>
      <c r="AZ313" s="187">
        <f t="shared" si="185"/>
        <v>19088</v>
      </c>
      <c r="BA313" s="179">
        <f t="shared" si="166"/>
        <v>1879.6410000000001</v>
      </c>
      <c r="BC313" s="218">
        <f t="shared" si="186"/>
        <v>9.6410182825557502</v>
      </c>
      <c r="BF313" s="187">
        <f t="shared" si="187"/>
        <v>19082</v>
      </c>
      <c r="BG313" s="179">
        <f t="shared" si="167"/>
        <v>1863.2249999999999</v>
      </c>
      <c r="BI313" s="218">
        <f t="shared" si="188"/>
        <v>9.7545814292815773</v>
      </c>
      <c r="BL313" s="187">
        <f t="shared" si="189"/>
        <v>19077</v>
      </c>
      <c r="BM313" s="179">
        <f t="shared" si="168"/>
        <v>1849.6</v>
      </c>
    </row>
    <row r="314" spans="1:65" ht="15" customHeight="1">
      <c r="A314" s="21">
        <f t="shared" si="158"/>
        <v>2008</v>
      </c>
      <c r="B314" s="176">
        <f t="shared" si="158"/>
        <v>17486</v>
      </c>
      <c r="C314" s="191">
        <f t="shared" si="169"/>
        <v>9.7707558400821704</v>
      </c>
      <c r="D314" s="22">
        <v>15</v>
      </c>
      <c r="E314" s="347" t="s">
        <v>11</v>
      </c>
      <c r="F314" s="348"/>
      <c r="G314" s="349">
        <f>SUM(J310:J319)/10</f>
        <v>3.6505726349761121</v>
      </c>
      <c r="H314" s="350"/>
      <c r="I314" s="179">
        <f t="shared" si="170"/>
        <v>18928</v>
      </c>
      <c r="J314" s="180">
        <f t="shared" si="171"/>
        <v>8.2465972778222589</v>
      </c>
      <c r="K314" s="179">
        <f t="shared" si="159"/>
        <v>2079.364</v>
      </c>
      <c r="M314" s="218">
        <f t="shared" si="172"/>
        <v>8.3313454248457237</v>
      </c>
      <c r="N314" s="23"/>
      <c r="O314" s="57"/>
      <c r="P314" s="187">
        <f t="shared" si="173"/>
        <v>19552</v>
      </c>
      <c r="Q314" s="179">
        <f t="shared" si="160"/>
        <v>4268.3559999999998</v>
      </c>
      <c r="S314" s="218">
        <f t="shared" si="174"/>
        <v>8.4149389573774815</v>
      </c>
      <c r="T314" s="23"/>
      <c r="U314" s="57"/>
      <c r="V314" s="187">
        <f t="shared" si="175"/>
        <v>19146</v>
      </c>
      <c r="W314" s="179">
        <f t="shared" si="161"/>
        <v>2755.6</v>
      </c>
      <c r="Y314" s="218">
        <f t="shared" si="176"/>
        <v>8.7584123894576766</v>
      </c>
      <c r="Z314" s="23"/>
      <c r="AA314" s="57"/>
      <c r="AB314" s="187">
        <f t="shared" si="177"/>
        <v>19010</v>
      </c>
      <c r="AC314" s="179">
        <f t="shared" si="162"/>
        <v>2322.576</v>
      </c>
      <c r="AE314" s="218">
        <f t="shared" si="178"/>
        <v>9.0135952945165041</v>
      </c>
      <c r="AF314" s="23"/>
      <c r="AG314" s="57"/>
      <c r="AH314" s="187">
        <f t="shared" si="179"/>
        <v>18974</v>
      </c>
      <c r="AI314" s="179">
        <f t="shared" si="163"/>
        <v>2214.1439999999998</v>
      </c>
      <c r="AK314" s="218">
        <f t="shared" si="180"/>
        <v>9.2167199789402225</v>
      </c>
      <c r="AL314" s="23"/>
      <c r="AM314" s="57"/>
      <c r="AN314" s="187">
        <f t="shared" si="181"/>
        <v>18956</v>
      </c>
      <c r="AO314" s="179">
        <f t="shared" si="164"/>
        <v>2160.9</v>
      </c>
      <c r="AQ314" s="218">
        <f t="shared" si="182"/>
        <v>9.3854694581886324</v>
      </c>
      <c r="AR314" s="23"/>
      <c r="AS314" s="57"/>
      <c r="AT314" s="187">
        <f t="shared" si="183"/>
        <v>18945</v>
      </c>
      <c r="AU314" s="179">
        <f t="shared" si="165"/>
        <v>2128.681</v>
      </c>
      <c r="AW314" s="218">
        <f t="shared" si="184"/>
        <v>9.529811766917371</v>
      </c>
      <c r="AX314" s="23"/>
      <c r="AY314" s="57"/>
      <c r="AZ314" s="187">
        <f t="shared" si="185"/>
        <v>18937</v>
      </c>
      <c r="BA314" s="179">
        <f t="shared" si="166"/>
        <v>2105.4009999999998</v>
      </c>
      <c r="BC314" s="218">
        <f t="shared" si="186"/>
        <v>9.6559232266802368</v>
      </c>
      <c r="BD314" s="23"/>
      <c r="BE314" s="57"/>
      <c r="BF314" s="187">
        <f t="shared" si="187"/>
        <v>18932</v>
      </c>
      <c r="BG314" s="179">
        <f t="shared" si="167"/>
        <v>2090.9160000000002</v>
      </c>
      <c r="BI314" s="218">
        <f t="shared" si="188"/>
        <v>9.7678968982297807</v>
      </c>
      <c r="BJ314" s="23"/>
      <c r="BK314" s="57"/>
      <c r="BL314" s="187">
        <f t="shared" si="189"/>
        <v>18928</v>
      </c>
      <c r="BM314" s="179">
        <f t="shared" si="168"/>
        <v>2079.364</v>
      </c>
    </row>
    <row r="315" spans="1:65" ht="15" customHeight="1">
      <c r="A315" s="21">
        <f t="shared" si="158"/>
        <v>2009</v>
      </c>
      <c r="B315" s="176">
        <f t="shared" si="158"/>
        <v>18595</v>
      </c>
      <c r="C315" s="191">
        <f t="shared" si="169"/>
        <v>9.7053414453952023</v>
      </c>
      <c r="D315" s="22">
        <v>16</v>
      </c>
      <c r="E315" s="73"/>
      <c r="F315" s="57"/>
      <c r="G315" s="27"/>
      <c r="H315" s="27"/>
      <c r="I315" s="179">
        <f t="shared" si="170"/>
        <v>18778</v>
      </c>
      <c r="J315" s="180">
        <f t="shared" si="171"/>
        <v>0.98413552030115614</v>
      </c>
      <c r="K315" s="179">
        <f t="shared" si="159"/>
        <v>33.488999999999997</v>
      </c>
      <c r="M315" s="218">
        <f t="shared" si="172"/>
        <v>8.0205991498969702</v>
      </c>
      <c r="N315" s="23"/>
      <c r="O315" s="57"/>
      <c r="P315" s="187">
        <f t="shared" si="173"/>
        <v>19270</v>
      </c>
      <c r="Q315" s="179">
        <f t="shared" si="160"/>
        <v>455.625</v>
      </c>
      <c r="S315" s="218">
        <f t="shared" si="174"/>
        <v>8.1330002185836126</v>
      </c>
      <c r="T315" s="23"/>
      <c r="U315" s="57"/>
      <c r="V315" s="187">
        <f t="shared" si="175"/>
        <v>18934</v>
      </c>
      <c r="W315" s="179">
        <f t="shared" si="161"/>
        <v>114.92100000000001</v>
      </c>
      <c r="Y315" s="218">
        <f t="shared" si="176"/>
        <v>8.5669352833110519</v>
      </c>
      <c r="Z315" s="23"/>
      <c r="AA315" s="57"/>
      <c r="AB315" s="187">
        <f t="shared" si="177"/>
        <v>18835</v>
      </c>
      <c r="AC315" s="179">
        <f t="shared" si="162"/>
        <v>57.6</v>
      </c>
      <c r="AE315" s="218">
        <f t="shared" si="178"/>
        <v>8.8685540405312011</v>
      </c>
      <c r="AF315" s="23"/>
      <c r="AG315" s="57"/>
      <c r="AH315" s="187">
        <f t="shared" si="179"/>
        <v>18810</v>
      </c>
      <c r="AI315" s="179">
        <f t="shared" si="163"/>
        <v>46.225000000000001</v>
      </c>
      <c r="AK315" s="218">
        <f t="shared" si="180"/>
        <v>9.0999673144948119</v>
      </c>
      <c r="AL315" s="23"/>
      <c r="AM315" s="57"/>
      <c r="AN315" s="187">
        <f t="shared" si="181"/>
        <v>18797</v>
      </c>
      <c r="AO315" s="179">
        <f t="shared" si="164"/>
        <v>40.804000000000002</v>
      </c>
      <c r="AQ315" s="218">
        <f t="shared" si="182"/>
        <v>9.2877642689409861</v>
      </c>
      <c r="AR315" s="23"/>
      <c r="AS315" s="57"/>
      <c r="AT315" s="187">
        <f t="shared" si="183"/>
        <v>18790</v>
      </c>
      <c r="AU315" s="179">
        <f t="shared" si="165"/>
        <v>38.024999999999999</v>
      </c>
      <c r="AW315" s="218">
        <f t="shared" si="184"/>
        <v>9.4458076729792246</v>
      </c>
      <c r="AX315" s="23"/>
      <c r="AY315" s="57"/>
      <c r="AZ315" s="187">
        <f t="shared" si="185"/>
        <v>18784</v>
      </c>
      <c r="BA315" s="179">
        <f t="shared" si="166"/>
        <v>35.720999999999997</v>
      </c>
      <c r="BC315" s="218">
        <f t="shared" si="186"/>
        <v>9.5822486965555047</v>
      </c>
      <c r="BD315" s="23"/>
      <c r="BE315" s="57"/>
      <c r="BF315" s="187">
        <f t="shared" si="187"/>
        <v>18781</v>
      </c>
      <c r="BG315" s="179">
        <f t="shared" si="167"/>
        <v>34.595999999999997</v>
      </c>
      <c r="BI315" s="218">
        <f t="shared" si="188"/>
        <v>9.702288939972485</v>
      </c>
      <c r="BJ315" s="23"/>
      <c r="BK315" s="57"/>
      <c r="BL315" s="187">
        <f t="shared" si="189"/>
        <v>18778</v>
      </c>
      <c r="BM315" s="179">
        <f t="shared" si="168"/>
        <v>33.488999999999997</v>
      </c>
    </row>
    <row r="316" spans="1:65" ht="15" customHeight="1">
      <c r="A316" s="21">
        <f t="shared" ref="A316:B331" si="190">A271</f>
        <v>2010</v>
      </c>
      <c r="B316" s="176">
        <f t="shared" si="190"/>
        <v>18741</v>
      </c>
      <c r="C316" s="191">
        <f t="shared" si="169"/>
        <v>9.6964018805955554</v>
      </c>
      <c r="D316" s="22">
        <v>17</v>
      </c>
      <c r="E316" s="73"/>
      <c r="F316" s="57"/>
      <c r="G316" s="27"/>
      <c r="H316" s="27"/>
      <c r="I316" s="179">
        <f t="shared" si="170"/>
        <v>18626</v>
      </c>
      <c r="J316" s="180">
        <f t="shared" si="171"/>
        <v>0.61362787471319569</v>
      </c>
      <c r="K316" s="179">
        <f t="shared" si="159"/>
        <v>13.225</v>
      </c>
      <c r="M316" s="218">
        <f t="shared" si="172"/>
        <v>7.9714309977693505</v>
      </c>
      <c r="N316" s="23"/>
      <c r="O316" s="57"/>
      <c r="P316" s="187">
        <f t="shared" si="173"/>
        <v>18951</v>
      </c>
      <c r="Q316" s="179">
        <f t="shared" si="160"/>
        <v>44.1</v>
      </c>
      <c r="S316" s="218">
        <f t="shared" si="174"/>
        <v>8.0891756788375613</v>
      </c>
      <c r="T316" s="23"/>
      <c r="U316" s="57"/>
      <c r="V316" s="187">
        <f t="shared" si="175"/>
        <v>18706</v>
      </c>
      <c r="W316" s="179">
        <f t="shared" si="161"/>
        <v>1.2250000000000001</v>
      </c>
      <c r="Y316" s="218">
        <f t="shared" si="176"/>
        <v>8.5387589693307984</v>
      </c>
      <c r="Z316" s="23"/>
      <c r="AA316" s="57"/>
      <c r="AB316" s="187">
        <f t="shared" si="177"/>
        <v>18654</v>
      </c>
      <c r="AC316" s="179">
        <f t="shared" si="162"/>
        <v>7.569</v>
      </c>
      <c r="AE316" s="218">
        <f t="shared" si="178"/>
        <v>8.8477910648448503</v>
      </c>
      <c r="AF316" s="23"/>
      <c r="AG316" s="57"/>
      <c r="AH316" s="187">
        <f t="shared" si="179"/>
        <v>18642</v>
      </c>
      <c r="AI316" s="179">
        <f t="shared" si="163"/>
        <v>9.8010000000000002</v>
      </c>
      <c r="AK316" s="218">
        <f t="shared" si="180"/>
        <v>9.0835292051097962</v>
      </c>
      <c r="AL316" s="23"/>
      <c r="AM316" s="57"/>
      <c r="AN316" s="187">
        <f t="shared" si="181"/>
        <v>18636</v>
      </c>
      <c r="AO316" s="179">
        <f t="shared" si="164"/>
        <v>11.025</v>
      </c>
      <c r="AQ316" s="218">
        <f t="shared" si="182"/>
        <v>9.2741598846891371</v>
      </c>
      <c r="AR316" s="23"/>
      <c r="AS316" s="57"/>
      <c r="AT316" s="187">
        <f t="shared" si="183"/>
        <v>18632</v>
      </c>
      <c r="AU316" s="179">
        <f t="shared" si="165"/>
        <v>11.881</v>
      </c>
      <c r="AW316" s="218">
        <f t="shared" si="184"/>
        <v>9.434203664214742</v>
      </c>
      <c r="AX316" s="23"/>
      <c r="AY316" s="57"/>
      <c r="AZ316" s="187">
        <f t="shared" si="185"/>
        <v>18629</v>
      </c>
      <c r="BA316" s="179">
        <f t="shared" si="166"/>
        <v>12.544</v>
      </c>
      <c r="BC316" s="218">
        <f t="shared" si="186"/>
        <v>9.5721322022943767</v>
      </c>
      <c r="BD316" s="23"/>
      <c r="BE316" s="57"/>
      <c r="BF316" s="187">
        <f t="shared" si="187"/>
        <v>18628</v>
      </c>
      <c r="BG316" s="179">
        <f t="shared" si="167"/>
        <v>12.769</v>
      </c>
      <c r="BI316" s="218">
        <f t="shared" si="188"/>
        <v>9.6933219225121761</v>
      </c>
      <c r="BJ316" s="23"/>
      <c r="BK316" s="57"/>
      <c r="BL316" s="187">
        <f t="shared" si="189"/>
        <v>18626</v>
      </c>
      <c r="BM316" s="179">
        <f t="shared" si="168"/>
        <v>13.225</v>
      </c>
    </row>
    <row r="317" spans="1:65" ht="15" customHeight="1">
      <c r="A317" s="21">
        <f t="shared" si="190"/>
        <v>2011</v>
      </c>
      <c r="B317" s="176">
        <f t="shared" si="190"/>
        <v>18707</v>
      </c>
      <c r="C317" s="191">
        <f t="shared" si="169"/>
        <v>9.6984908467029545</v>
      </c>
      <c r="D317" s="22">
        <v>18</v>
      </c>
      <c r="E317" s="73"/>
      <c r="F317" s="57"/>
      <c r="G317" s="27"/>
      <c r="H317" s="27"/>
      <c r="I317" s="179">
        <f t="shared" si="170"/>
        <v>18473</v>
      </c>
      <c r="J317" s="180">
        <f t="shared" si="171"/>
        <v>1.2508686587908271</v>
      </c>
      <c r="K317" s="179">
        <f t="shared" si="159"/>
        <v>54.756</v>
      </c>
      <c r="M317" s="218">
        <f t="shared" si="172"/>
        <v>7.9830989407108923</v>
      </c>
      <c r="N317" s="23"/>
      <c r="O317" s="57"/>
      <c r="P317" s="187">
        <f t="shared" si="173"/>
        <v>18589</v>
      </c>
      <c r="Q317" s="179">
        <f t="shared" si="160"/>
        <v>13.923999999999999</v>
      </c>
      <c r="S317" s="218">
        <f t="shared" si="174"/>
        <v>8.0995542823763635</v>
      </c>
      <c r="T317" s="23"/>
      <c r="U317" s="57"/>
      <c r="V317" s="187">
        <f t="shared" si="175"/>
        <v>18461</v>
      </c>
      <c r="W317" s="179">
        <f t="shared" si="161"/>
        <v>60.515999999999998</v>
      </c>
      <c r="Y317" s="218">
        <f t="shared" si="176"/>
        <v>8.5453918457749154</v>
      </c>
      <c r="Z317" s="23"/>
      <c r="AA317" s="57"/>
      <c r="AB317" s="187">
        <f t="shared" si="177"/>
        <v>18467</v>
      </c>
      <c r="AC317" s="179">
        <f t="shared" si="162"/>
        <v>57.6</v>
      </c>
      <c r="AE317" s="218">
        <f t="shared" si="178"/>
        <v>8.8526649277038665</v>
      </c>
      <c r="AF317" s="23"/>
      <c r="AG317" s="57"/>
      <c r="AH317" s="187">
        <f t="shared" si="179"/>
        <v>18470</v>
      </c>
      <c r="AI317" s="179">
        <f t="shared" si="163"/>
        <v>56.168999999999997</v>
      </c>
      <c r="AK317" s="218">
        <f t="shared" si="180"/>
        <v>9.0873814645757349</v>
      </c>
      <c r="AL317" s="23"/>
      <c r="AM317" s="57"/>
      <c r="AN317" s="187">
        <f t="shared" si="181"/>
        <v>18472</v>
      </c>
      <c r="AO317" s="179">
        <f t="shared" si="164"/>
        <v>55.225000000000001</v>
      </c>
      <c r="AQ317" s="218">
        <f t="shared" si="182"/>
        <v>9.2773446007566562</v>
      </c>
      <c r="AR317" s="23"/>
      <c r="AS317" s="57"/>
      <c r="AT317" s="187">
        <f t="shared" si="183"/>
        <v>18472</v>
      </c>
      <c r="AU317" s="179">
        <f t="shared" si="165"/>
        <v>55.225000000000001</v>
      </c>
      <c r="AW317" s="218">
        <f t="shared" si="184"/>
        <v>9.4369180200246738</v>
      </c>
      <c r="AX317" s="23"/>
      <c r="AY317" s="57"/>
      <c r="AZ317" s="187">
        <f t="shared" si="185"/>
        <v>18473</v>
      </c>
      <c r="BA317" s="179">
        <f t="shared" si="166"/>
        <v>54.756</v>
      </c>
      <c r="BC317" s="218">
        <f t="shared" si="186"/>
        <v>9.5744972562626707</v>
      </c>
      <c r="BD317" s="23"/>
      <c r="BE317" s="57"/>
      <c r="BF317" s="187">
        <f t="shared" si="187"/>
        <v>18473</v>
      </c>
      <c r="BG317" s="179">
        <f t="shared" si="167"/>
        <v>54.756</v>
      </c>
      <c r="BI317" s="218">
        <f t="shared" si="188"/>
        <v>9.6954173257193954</v>
      </c>
      <c r="BJ317" s="23"/>
      <c r="BK317" s="57"/>
      <c r="BL317" s="187">
        <f t="shared" si="189"/>
        <v>18473</v>
      </c>
      <c r="BM317" s="179">
        <f t="shared" si="168"/>
        <v>54.756</v>
      </c>
    </row>
    <row r="318" spans="1:65" ht="15" customHeight="1">
      <c r="A318" s="21">
        <f t="shared" si="190"/>
        <v>2012</v>
      </c>
      <c r="B318" s="176">
        <f t="shared" si="190"/>
        <v>19028</v>
      </c>
      <c r="C318" s="191">
        <f t="shared" si="169"/>
        <v>9.6785924681831119</v>
      </c>
      <c r="D318" s="22">
        <v>19</v>
      </c>
      <c r="E318" s="73"/>
      <c r="F318" s="57"/>
      <c r="G318" s="27"/>
      <c r="H318" s="27"/>
      <c r="I318" s="179">
        <f t="shared" si="170"/>
        <v>18318</v>
      </c>
      <c r="J318" s="180">
        <f t="shared" si="171"/>
        <v>3.7313432835820892</v>
      </c>
      <c r="K318" s="179">
        <f t="shared" si="159"/>
        <v>504.1</v>
      </c>
      <c r="M318" s="218">
        <f t="shared" si="172"/>
        <v>7.8671055003167387</v>
      </c>
      <c r="N318" s="23"/>
      <c r="O318" s="57"/>
      <c r="P318" s="187">
        <f t="shared" si="173"/>
        <v>18177</v>
      </c>
      <c r="Q318" s="179">
        <f t="shared" si="160"/>
        <v>724.20100000000002</v>
      </c>
      <c r="S318" s="218">
        <f t="shared" si="174"/>
        <v>7.99699040583765</v>
      </c>
      <c r="T318" s="23"/>
      <c r="U318" s="57"/>
      <c r="V318" s="187">
        <f t="shared" si="175"/>
        <v>18198</v>
      </c>
      <c r="W318" s="179">
        <f t="shared" si="161"/>
        <v>688.9</v>
      </c>
      <c r="Y318" s="218">
        <f t="shared" si="176"/>
        <v>8.480944058741116</v>
      </c>
      <c r="Z318" s="23"/>
      <c r="AA318" s="57"/>
      <c r="AB318" s="187">
        <f t="shared" si="177"/>
        <v>18273</v>
      </c>
      <c r="AC318" s="179">
        <f t="shared" si="162"/>
        <v>570.02499999999998</v>
      </c>
      <c r="AE318" s="218">
        <f t="shared" si="178"/>
        <v>8.8056749440385822</v>
      </c>
      <c r="AF318" s="23"/>
      <c r="AG318" s="57"/>
      <c r="AH318" s="187">
        <f t="shared" si="179"/>
        <v>18294</v>
      </c>
      <c r="AI318" s="179">
        <f t="shared" si="163"/>
        <v>538.75599999999997</v>
      </c>
      <c r="AK318" s="218">
        <f t="shared" si="180"/>
        <v>9.0504063340598577</v>
      </c>
      <c r="AL318" s="23"/>
      <c r="AM318" s="57"/>
      <c r="AN318" s="187">
        <f t="shared" si="181"/>
        <v>18304</v>
      </c>
      <c r="AO318" s="179">
        <f t="shared" si="164"/>
        <v>524.17600000000004</v>
      </c>
      <c r="AQ318" s="218">
        <f t="shared" si="182"/>
        <v>9.2468651466585552</v>
      </c>
      <c r="AR318" s="23"/>
      <c r="AS318" s="57"/>
      <c r="AT318" s="187">
        <f t="shared" si="183"/>
        <v>18310</v>
      </c>
      <c r="AU318" s="179">
        <f t="shared" si="165"/>
        <v>515.524</v>
      </c>
      <c r="AW318" s="218">
        <f t="shared" si="184"/>
        <v>9.4109928854548617</v>
      </c>
      <c r="AX318" s="23"/>
      <c r="AY318" s="57"/>
      <c r="AZ318" s="187">
        <f t="shared" si="185"/>
        <v>18314</v>
      </c>
      <c r="BA318" s="179">
        <f t="shared" si="166"/>
        <v>509.79599999999999</v>
      </c>
      <c r="BC318" s="218">
        <f t="shared" si="186"/>
        <v>9.5519422864173933</v>
      </c>
      <c r="BD318" s="23"/>
      <c r="BE318" s="57"/>
      <c r="BF318" s="187">
        <f t="shared" si="187"/>
        <v>18316</v>
      </c>
      <c r="BG318" s="179">
        <f t="shared" si="167"/>
        <v>506.94400000000002</v>
      </c>
      <c r="BI318" s="218">
        <f t="shared" si="188"/>
        <v>9.675457079648524</v>
      </c>
      <c r="BJ318" s="23"/>
      <c r="BK318" s="57"/>
      <c r="BL318" s="187">
        <f t="shared" si="189"/>
        <v>18318</v>
      </c>
      <c r="BM318" s="179">
        <f t="shared" si="168"/>
        <v>504.1</v>
      </c>
    </row>
    <row r="319" spans="1:65" ht="15" customHeight="1" thickBot="1">
      <c r="A319" s="30">
        <f t="shared" si="190"/>
        <v>2013</v>
      </c>
      <c r="B319" s="184">
        <f t="shared" si="190"/>
        <v>18943</v>
      </c>
      <c r="C319" s="219">
        <f t="shared" si="169"/>
        <v>9.6839001705496841</v>
      </c>
      <c r="D319" s="31">
        <v>20</v>
      </c>
      <c r="E319" s="101"/>
      <c r="F319" s="102"/>
      <c r="G319" s="32"/>
      <c r="H319" s="32"/>
      <c r="I319" s="185">
        <f t="shared" si="170"/>
        <v>18162</v>
      </c>
      <c r="J319" s="186">
        <f t="shared" si="171"/>
        <v>4.122895000791849</v>
      </c>
      <c r="K319" s="185">
        <f t="shared" si="159"/>
        <v>609.96100000000001</v>
      </c>
      <c r="M319" s="220">
        <f t="shared" si="172"/>
        <v>7.8991534833430972</v>
      </c>
      <c r="N319" s="103"/>
      <c r="O319" s="102"/>
      <c r="P319" s="207">
        <f t="shared" si="173"/>
        <v>17711</v>
      </c>
      <c r="Q319" s="185">
        <f t="shared" si="160"/>
        <v>1517.8240000000001</v>
      </c>
      <c r="S319" s="220">
        <f t="shared" si="174"/>
        <v>8.025189321890835</v>
      </c>
      <c r="T319" s="103"/>
      <c r="U319" s="102"/>
      <c r="V319" s="207">
        <f t="shared" si="175"/>
        <v>17915</v>
      </c>
      <c r="W319" s="185">
        <f t="shared" si="161"/>
        <v>1056.7840000000001</v>
      </c>
      <c r="Y319" s="220">
        <f t="shared" si="176"/>
        <v>8.4984180360899035</v>
      </c>
      <c r="Z319" s="103"/>
      <c r="AA319" s="102"/>
      <c r="AB319" s="207">
        <f t="shared" si="177"/>
        <v>18071</v>
      </c>
      <c r="AC319" s="185">
        <f t="shared" si="162"/>
        <v>760.38400000000001</v>
      </c>
      <c r="AE319" s="220">
        <f t="shared" si="178"/>
        <v>8.8183342835521739</v>
      </c>
      <c r="AF319" s="103"/>
      <c r="AG319" s="102"/>
      <c r="AH319" s="207">
        <f t="shared" si="179"/>
        <v>18114</v>
      </c>
      <c r="AI319" s="185">
        <f t="shared" si="163"/>
        <v>687.24099999999999</v>
      </c>
      <c r="AK319" s="220">
        <f t="shared" si="180"/>
        <v>9.0603311046494746</v>
      </c>
      <c r="AL319" s="103"/>
      <c r="AM319" s="102"/>
      <c r="AN319" s="207">
        <f t="shared" si="181"/>
        <v>18134</v>
      </c>
      <c r="AO319" s="185">
        <f t="shared" si="164"/>
        <v>654.48099999999999</v>
      </c>
      <c r="AQ319" s="220">
        <f t="shared" si="182"/>
        <v>9.2550268895985894</v>
      </c>
      <c r="AR319" s="103"/>
      <c r="AS319" s="102"/>
      <c r="AT319" s="207">
        <f t="shared" si="183"/>
        <v>18146</v>
      </c>
      <c r="AU319" s="185">
        <f t="shared" si="165"/>
        <v>635.20899999999995</v>
      </c>
      <c r="AW319" s="220">
        <f t="shared" si="184"/>
        <v>9.4179234851723361</v>
      </c>
      <c r="AX319" s="103"/>
      <c r="AY319" s="102"/>
      <c r="AZ319" s="207">
        <f t="shared" si="185"/>
        <v>18153</v>
      </c>
      <c r="BA319" s="185">
        <f t="shared" si="166"/>
        <v>624.1</v>
      </c>
      <c r="BC319" s="220">
        <f t="shared" si="186"/>
        <v>9.5579644803944976</v>
      </c>
      <c r="BD319" s="103"/>
      <c r="BE319" s="102"/>
      <c r="BF319" s="207">
        <f t="shared" si="187"/>
        <v>18158</v>
      </c>
      <c r="BG319" s="185">
        <f t="shared" si="167"/>
        <v>616.22500000000002</v>
      </c>
      <c r="BI319" s="220">
        <f t="shared" si="188"/>
        <v>9.6807814055466981</v>
      </c>
      <c r="BJ319" s="103"/>
      <c r="BK319" s="102"/>
      <c r="BL319" s="207">
        <f t="shared" si="189"/>
        <v>18162</v>
      </c>
      <c r="BM319" s="185">
        <f t="shared" si="168"/>
        <v>609.96100000000001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18005</v>
      </c>
      <c r="C320" s="221"/>
      <c r="D320" s="22">
        <v>21</v>
      </c>
      <c r="E320" s="73"/>
      <c r="F320" s="57"/>
      <c r="G320" s="27"/>
      <c r="H320" s="27"/>
      <c r="I320" s="179">
        <f t="shared" si="170"/>
        <v>18005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17846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70"/>
        <v>17846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17686</v>
      </c>
      <c r="C322" s="221"/>
      <c r="D322" s="22">
        <v>23</v>
      </c>
      <c r="E322" s="200">
        <f>O302</f>
        <v>21638</v>
      </c>
      <c r="F322" s="203">
        <f>O310</f>
        <v>0.30430403636130782</v>
      </c>
      <c r="G322" s="364">
        <f>O311</f>
        <v>26689.503999999997</v>
      </c>
      <c r="H322" s="365"/>
      <c r="I322" s="179">
        <f t="shared" si="170"/>
        <v>17686</v>
      </c>
      <c r="J322" s="187"/>
      <c r="K322" s="187"/>
      <c r="M322" s="200" t="str">
        <f>M276</f>
        <v>max(y) =</v>
      </c>
      <c r="N322" s="200">
        <f>N276</f>
        <v>21637</v>
      </c>
      <c r="S322" s="200" t="str">
        <f>S276</f>
        <v>max(y) =</v>
      </c>
      <c r="T322" s="200">
        <f>N322</f>
        <v>21637</v>
      </c>
      <c r="Y322" s="200" t="str">
        <f>Y276</f>
        <v>max(y) =</v>
      </c>
      <c r="Z322" s="200">
        <f>T322</f>
        <v>21637</v>
      </c>
      <c r="AE322" s="200" t="str">
        <f>AE276</f>
        <v>max(y) =</v>
      </c>
      <c r="AF322" s="200">
        <f>Z322</f>
        <v>21637</v>
      </c>
      <c r="AK322" s="200" t="str">
        <f>AK276</f>
        <v>max(y) =</v>
      </c>
      <c r="AL322" s="200">
        <f>AF322</f>
        <v>21637</v>
      </c>
      <c r="AQ322" s="200" t="str">
        <f>AQ276</f>
        <v>max(y) =</v>
      </c>
      <c r="AR322" s="200">
        <f>AL322</f>
        <v>21637</v>
      </c>
      <c r="AW322" s="200" t="str">
        <f>AW276</f>
        <v>max(y) =</v>
      </c>
      <c r="AX322" s="200">
        <f>AR322</f>
        <v>21637</v>
      </c>
      <c r="BC322" s="200" t="str">
        <f>BC276</f>
        <v>max(y) =</v>
      </c>
      <c r="BD322" s="200">
        <f>AX322</f>
        <v>21637</v>
      </c>
      <c r="BI322" s="200" t="str">
        <f>BI276</f>
        <v>max(y) =</v>
      </c>
      <c r="BJ322" s="200">
        <f>BD322</f>
        <v>21637</v>
      </c>
    </row>
    <row r="323" spans="1:62" ht="15" customHeight="1">
      <c r="A323" s="21">
        <f t="shared" si="190"/>
        <v>2017</v>
      </c>
      <c r="B323" s="176">
        <f t="shared" si="191"/>
        <v>17524</v>
      </c>
      <c r="C323" s="221"/>
      <c r="D323" s="22">
        <v>24</v>
      </c>
      <c r="E323" s="200">
        <f>U302</f>
        <v>22000</v>
      </c>
      <c r="F323" s="203">
        <f>U310</f>
        <v>0.35127066484098546</v>
      </c>
      <c r="G323" s="345">
        <f>U311</f>
        <v>17954.945</v>
      </c>
      <c r="H323" s="346"/>
      <c r="I323" s="179">
        <f t="shared" si="170"/>
        <v>17524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17361</v>
      </c>
      <c r="C324" s="221"/>
      <c r="D324" s="22">
        <v>25</v>
      </c>
      <c r="E324" s="200">
        <f>AA302</f>
        <v>23850</v>
      </c>
      <c r="F324" s="203">
        <f>AA310</f>
        <v>0.37320480163762987</v>
      </c>
      <c r="G324" s="345">
        <f>AA311</f>
        <v>16255.826999999997</v>
      </c>
      <c r="H324" s="346"/>
      <c r="I324" s="179">
        <f t="shared" si="170"/>
        <v>17361</v>
      </c>
      <c r="J324" s="187"/>
      <c r="K324" s="187"/>
      <c r="M324" s="200" t="s">
        <v>60</v>
      </c>
      <c r="N324" s="214">
        <v>1850</v>
      </c>
      <c r="S324" s="200" t="s">
        <v>60</v>
      </c>
      <c r="T324" s="214">
        <f>N324</f>
        <v>1850</v>
      </c>
      <c r="Y324" s="200" t="s">
        <v>60</v>
      </c>
      <c r="Z324" s="214">
        <f>T324</f>
        <v>1850</v>
      </c>
      <c r="AE324" s="200" t="s">
        <v>60</v>
      </c>
      <c r="AF324" s="214">
        <f>Z324</f>
        <v>1850</v>
      </c>
      <c r="AK324" s="200" t="s">
        <v>60</v>
      </c>
      <c r="AL324" s="214">
        <f>AF324</f>
        <v>1850</v>
      </c>
      <c r="AQ324" s="200" t="s">
        <v>60</v>
      </c>
      <c r="AR324" s="214">
        <f>AL324</f>
        <v>1850</v>
      </c>
      <c r="AW324" s="200" t="s">
        <v>60</v>
      </c>
      <c r="AX324" s="214">
        <f>AR324</f>
        <v>1850</v>
      </c>
      <c r="BC324" s="200" t="s">
        <v>60</v>
      </c>
      <c r="BD324" s="214">
        <f>AX324</f>
        <v>1850</v>
      </c>
      <c r="BI324" s="200" t="s">
        <v>60</v>
      </c>
      <c r="BJ324" s="214">
        <f>BD324</f>
        <v>1850</v>
      </c>
    </row>
    <row r="325" spans="1:62" ht="15" customHeight="1">
      <c r="A325" s="21">
        <f t="shared" si="190"/>
        <v>2019</v>
      </c>
      <c r="B325" s="176">
        <f t="shared" si="191"/>
        <v>17196</v>
      </c>
      <c r="C325" s="221"/>
      <c r="D325" s="22">
        <v>26</v>
      </c>
      <c r="E325" s="200">
        <f>AG302</f>
        <v>25700</v>
      </c>
      <c r="F325" s="203">
        <f>AG310</f>
        <v>0.37785907549912651</v>
      </c>
      <c r="G325" s="345">
        <f>AG311</f>
        <v>15978.476000000001</v>
      </c>
      <c r="H325" s="346"/>
      <c r="I325" s="179">
        <f t="shared" si="170"/>
        <v>17196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17029</v>
      </c>
      <c r="C326" s="221"/>
      <c r="D326" s="22">
        <v>27</v>
      </c>
      <c r="E326" s="200">
        <f>AM302</f>
        <v>27550</v>
      </c>
      <c r="F326" s="203">
        <f>AM310</f>
        <v>0.3798597445896455</v>
      </c>
      <c r="G326" s="345">
        <f>AM311</f>
        <v>15872.111999999999</v>
      </c>
      <c r="H326" s="346"/>
      <c r="I326" s="179">
        <f t="shared" si="170"/>
        <v>17029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16861</v>
      </c>
      <c r="C327" s="221"/>
      <c r="D327" s="22">
        <v>28</v>
      </c>
      <c r="E327" s="200">
        <f>AS302</f>
        <v>29400</v>
      </c>
      <c r="F327" s="203">
        <f>AS310</f>
        <v>0.38091710692985203</v>
      </c>
      <c r="G327" s="345">
        <f>AS311</f>
        <v>15819.169</v>
      </c>
      <c r="H327" s="346"/>
      <c r="I327" s="179">
        <f t="shared" si="170"/>
        <v>16861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16692</v>
      </c>
      <c r="C328" s="221"/>
      <c r="D328" s="22">
        <v>29</v>
      </c>
      <c r="E328" s="200">
        <f>AY302</f>
        <v>31250</v>
      </c>
      <c r="F328" s="203">
        <f>AY310</f>
        <v>0.3818680661838616</v>
      </c>
      <c r="G328" s="345">
        <f>AY311</f>
        <v>15780.279999999999</v>
      </c>
      <c r="H328" s="346"/>
      <c r="I328" s="179">
        <f t="shared" si="170"/>
        <v>16692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16520</v>
      </c>
      <c r="C329" s="221"/>
      <c r="D329" s="22">
        <v>30</v>
      </c>
      <c r="E329" s="200">
        <f>BE302</f>
        <v>33100</v>
      </c>
      <c r="F329" s="203">
        <f>BE310</f>
        <v>0.38205098826629036</v>
      </c>
      <c r="G329" s="345">
        <f>BE311</f>
        <v>15766.949000000002</v>
      </c>
      <c r="H329" s="346"/>
      <c r="I329" s="179">
        <f t="shared" si="170"/>
        <v>16520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16348</v>
      </c>
      <c r="C330" s="221"/>
      <c r="D330" s="22">
        <v>31</v>
      </c>
      <c r="E330" s="200">
        <f>BK302</f>
        <v>34950</v>
      </c>
      <c r="F330" s="203">
        <f>BK310</f>
        <v>0.38237291196366074</v>
      </c>
      <c r="G330" s="345">
        <f>BK311</f>
        <v>15753.045</v>
      </c>
      <c r="H330" s="346"/>
      <c r="I330" s="179">
        <f t="shared" si="170"/>
        <v>16348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16173</v>
      </c>
      <c r="C331" s="221"/>
      <c r="D331" s="22">
        <v>32</v>
      </c>
      <c r="E331" s="66"/>
      <c r="F331" s="203"/>
      <c r="G331" s="215"/>
      <c r="H331" s="27"/>
      <c r="I331" s="179">
        <f t="shared" si="170"/>
        <v>16173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15997</v>
      </c>
      <c r="C332" s="221"/>
      <c r="D332" s="22">
        <v>33</v>
      </c>
      <c r="E332" s="66"/>
      <c r="F332" s="203"/>
      <c r="G332" s="215"/>
      <c r="H332" s="27"/>
      <c r="I332" s="179">
        <f t="shared" si="170"/>
        <v>15997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15819</v>
      </c>
      <c r="C333" s="221"/>
      <c r="D333" s="22">
        <v>34</v>
      </c>
      <c r="E333" s="66"/>
      <c r="F333" s="203"/>
      <c r="G333" s="215"/>
      <c r="H333" s="27"/>
      <c r="I333" s="179">
        <f t="shared" si="170"/>
        <v>15819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15640</v>
      </c>
      <c r="C334" s="221"/>
      <c r="D334" s="22">
        <v>35</v>
      </c>
      <c r="E334" s="66"/>
      <c r="F334" s="203"/>
      <c r="G334" s="215"/>
      <c r="H334" s="27"/>
      <c r="I334" s="179">
        <f t="shared" si="170"/>
        <v>15640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15459</v>
      </c>
      <c r="C335" s="221"/>
      <c r="D335" s="22">
        <v>36</v>
      </c>
      <c r="E335" s="66"/>
      <c r="F335" s="203"/>
      <c r="G335" s="215"/>
      <c r="H335" s="27"/>
      <c r="I335" s="179">
        <f t="shared" si="170"/>
        <v>15459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15276</v>
      </c>
      <c r="C336" s="221"/>
      <c r="D336" s="22">
        <v>37</v>
      </c>
      <c r="E336" s="73"/>
      <c r="F336" s="57"/>
      <c r="G336" s="27"/>
      <c r="H336" s="27"/>
      <c r="I336" s="179">
        <f t="shared" si="170"/>
        <v>15276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15092</v>
      </c>
      <c r="C337" s="221"/>
      <c r="D337" s="22">
        <v>38</v>
      </c>
      <c r="E337" s="73"/>
      <c r="F337" s="57"/>
      <c r="G337" s="27"/>
      <c r="H337" s="27"/>
      <c r="I337" s="179">
        <f t="shared" si="170"/>
        <v>15092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14906</v>
      </c>
      <c r="C338" s="221"/>
      <c r="D338" s="22">
        <v>39</v>
      </c>
      <c r="E338" s="73"/>
      <c r="F338" s="57"/>
      <c r="G338" s="27"/>
      <c r="H338" s="27"/>
      <c r="I338" s="179">
        <f t="shared" si="170"/>
        <v>14906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14718</v>
      </c>
      <c r="C339" s="221"/>
      <c r="D339" s="22">
        <v>40</v>
      </c>
      <c r="E339" s="73"/>
      <c r="F339" s="57"/>
      <c r="G339" s="27"/>
      <c r="H339" s="27"/>
      <c r="I339" s="179">
        <f t="shared" si="170"/>
        <v>14718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14528</v>
      </c>
      <c r="C340" s="223"/>
      <c r="D340" s="35">
        <v>41</v>
      </c>
      <c r="E340" s="106"/>
      <c r="F340" s="107"/>
      <c r="G340" s="11"/>
      <c r="H340" s="11"/>
      <c r="I340" s="189">
        <f t="shared" si="170"/>
        <v>14528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14337</v>
      </c>
      <c r="C341" s="223"/>
      <c r="D341" s="35">
        <v>42</v>
      </c>
      <c r="E341" s="106"/>
      <c r="F341" s="107"/>
      <c r="G341" s="11"/>
      <c r="H341" s="11"/>
      <c r="I341" s="189">
        <f t="shared" si="170"/>
        <v>14337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1"/>
  </sheetPr>
  <dimension ref="A1:K280"/>
  <sheetViews>
    <sheetView view="pageBreakPreview" topLeftCell="A226" zoomScale="85" zoomScaleSheetLayoutView="85" workbookViewId="0">
      <selection activeCell="N243" sqref="N243"/>
    </sheetView>
  </sheetViews>
  <sheetFormatPr defaultRowHeight="18.600000000000001" customHeight="1"/>
  <cols>
    <col min="1" max="16384" width="9" style="286"/>
  </cols>
  <sheetData>
    <row r="1" spans="1:11" s="324" customFormat="1" ht="18.600000000000001" customHeight="1">
      <c r="A1" s="344" t="s">
        <v>199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1" ht="18.600000000000001" customHeight="1">
      <c r="A2" s="343" t="s">
        <v>108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</row>
    <row r="3" spans="1:11" ht="18.600000000000001" customHeight="1">
      <c r="A3" s="341" t="s">
        <v>109</v>
      </c>
      <c r="B3" s="341" t="s">
        <v>110</v>
      </c>
      <c r="C3" s="342" t="s">
        <v>111</v>
      </c>
      <c r="D3" s="342"/>
      <c r="E3" s="342"/>
      <c r="F3" s="342" t="s">
        <v>112</v>
      </c>
      <c r="G3" s="342"/>
      <c r="H3" s="342"/>
      <c r="I3" s="342" t="s">
        <v>113</v>
      </c>
      <c r="J3" s="342"/>
      <c r="K3" s="342"/>
    </row>
    <row r="4" spans="1:11" ht="21.95" customHeight="1">
      <c r="A4" s="341"/>
      <c r="B4" s="341"/>
      <c r="C4" s="293" t="s">
        <v>114</v>
      </c>
      <c r="D4" s="293" t="s">
        <v>115</v>
      </c>
      <c r="E4" s="293" t="s">
        <v>116</v>
      </c>
      <c r="F4" s="293" t="s">
        <v>114</v>
      </c>
      <c r="G4" s="293" t="s">
        <v>115</v>
      </c>
      <c r="H4" s="293" t="s">
        <v>116</v>
      </c>
      <c r="I4" s="293" t="s">
        <v>114</v>
      </c>
      <c r="J4" s="293" t="s">
        <v>115</v>
      </c>
      <c r="K4" s="293" t="s">
        <v>116</v>
      </c>
    </row>
    <row r="5" spans="1:11" ht="18.600000000000001" customHeight="1">
      <c r="A5" s="338" t="s">
        <v>117</v>
      </c>
      <c r="B5" s="287" t="s">
        <v>118</v>
      </c>
      <c r="C5" s="288">
        <v>2038526</v>
      </c>
      <c r="D5" s="288">
        <v>1038927</v>
      </c>
      <c r="E5" s="288">
        <v>999599</v>
      </c>
      <c r="F5" s="288">
        <v>2075612</v>
      </c>
      <c r="G5" s="288">
        <v>1058023</v>
      </c>
      <c r="H5" s="288">
        <v>1017589</v>
      </c>
      <c r="I5" s="288">
        <v>2104344</v>
      </c>
      <c r="J5" s="288">
        <v>1073965</v>
      </c>
      <c r="K5" s="288">
        <v>1030379</v>
      </c>
    </row>
    <row r="6" spans="1:11" ht="18.600000000000001" customHeight="1">
      <c r="A6" s="338"/>
      <c r="B6" s="287" t="s">
        <v>119</v>
      </c>
      <c r="C6" s="288">
        <v>98252</v>
      </c>
      <c r="D6" s="288">
        <v>50751</v>
      </c>
      <c r="E6" s="288">
        <v>47501</v>
      </c>
      <c r="F6" s="288">
        <v>100612</v>
      </c>
      <c r="G6" s="288">
        <v>51990</v>
      </c>
      <c r="H6" s="288">
        <v>48622</v>
      </c>
      <c r="I6" s="288">
        <v>103113</v>
      </c>
      <c r="J6" s="288">
        <v>53238</v>
      </c>
      <c r="K6" s="288">
        <v>49875</v>
      </c>
    </row>
    <row r="7" spans="1:11" ht="18.600000000000001" customHeight="1">
      <c r="A7" s="338"/>
      <c r="B7" s="287" t="s">
        <v>120</v>
      </c>
      <c r="C7" s="288">
        <v>111052</v>
      </c>
      <c r="D7" s="288">
        <v>57889</v>
      </c>
      <c r="E7" s="288">
        <v>53163</v>
      </c>
      <c r="F7" s="288">
        <v>105592</v>
      </c>
      <c r="G7" s="288">
        <v>54873</v>
      </c>
      <c r="H7" s="288">
        <v>50719</v>
      </c>
      <c r="I7" s="288">
        <v>100142</v>
      </c>
      <c r="J7" s="288">
        <v>51924</v>
      </c>
      <c r="K7" s="288">
        <v>48218</v>
      </c>
    </row>
    <row r="8" spans="1:11" ht="18.600000000000001" customHeight="1">
      <c r="A8" s="338"/>
      <c r="B8" s="287" t="s">
        <v>121</v>
      </c>
      <c r="C8" s="288">
        <v>131625</v>
      </c>
      <c r="D8" s="288">
        <v>69009</v>
      </c>
      <c r="E8" s="288">
        <v>62616</v>
      </c>
      <c r="F8" s="288">
        <v>130367</v>
      </c>
      <c r="G8" s="288">
        <v>68220</v>
      </c>
      <c r="H8" s="288">
        <v>62147</v>
      </c>
      <c r="I8" s="288">
        <v>128700</v>
      </c>
      <c r="J8" s="288">
        <v>67174</v>
      </c>
      <c r="K8" s="288">
        <v>61526</v>
      </c>
    </row>
    <row r="9" spans="1:11" ht="18.600000000000001" customHeight="1">
      <c r="A9" s="338"/>
      <c r="B9" s="287" t="s">
        <v>122</v>
      </c>
      <c r="C9" s="288">
        <v>144177</v>
      </c>
      <c r="D9" s="288">
        <v>74429</v>
      </c>
      <c r="E9" s="288">
        <v>69748</v>
      </c>
      <c r="F9" s="288">
        <v>148997</v>
      </c>
      <c r="G9" s="288">
        <v>77449</v>
      </c>
      <c r="H9" s="288">
        <v>71548</v>
      </c>
      <c r="I9" s="288">
        <v>145061</v>
      </c>
      <c r="J9" s="288">
        <v>76211</v>
      </c>
      <c r="K9" s="288">
        <v>68850</v>
      </c>
    </row>
    <row r="10" spans="1:11" ht="18.600000000000001" customHeight="1">
      <c r="A10" s="338"/>
      <c r="B10" s="287" t="s">
        <v>123</v>
      </c>
      <c r="C10" s="288">
        <v>136270</v>
      </c>
      <c r="D10" s="288">
        <v>74089</v>
      </c>
      <c r="E10" s="288">
        <v>62181</v>
      </c>
      <c r="F10" s="288">
        <v>141153</v>
      </c>
      <c r="G10" s="288">
        <v>75082</v>
      </c>
      <c r="H10" s="288">
        <v>66071</v>
      </c>
      <c r="I10" s="288">
        <v>147014</v>
      </c>
      <c r="J10" s="288">
        <v>76528</v>
      </c>
      <c r="K10" s="288">
        <v>70486</v>
      </c>
    </row>
    <row r="11" spans="1:11" ht="18.600000000000001" customHeight="1">
      <c r="A11" s="338"/>
      <c r="B11" s="287" t="s">
        <v>124</v>
      </c>
      <c r="C11" s="288">
        <v>146341</v>
      </c>
      <c r="D11" s="288">
        <v>82086</v>
      </c>
      <c r="E11" s="288">
        <v>64255</v>
      </c>
      <c r="F11" s="288">
        <v>144749</v>
      </c>
      <c r="G11" s="288">
        <v>81587</v>
      </c>
      <c r="H11" s="288">
        <v>63162</v>
      </c>
      <c r="I11" s="288">
        <v>142091</v>
      </c>
      <c r="J11" s="288">
        <v>81105</v>
      </c>
      <c r="K11" s="288">
        <v>60986</v>
      </c>
    </row>
    <row r="12" spans="1:11" ht="18.600000000000001" customHeight="1">
      <c r="A12" s="338"/>
      <c r="B12" s="287" t="s">
        <v>125</v>
      </c>
      <c r="C12" s="288">
        <v>145197</v>
      </c>
      <c r="D12" s="288">
        <v>78132</v>
      </c>
      <c r="E12" s="288">
        <v>67065</v>
      </c>
      <c r="F12" s="288">
        <v>149643</v>
      </c>
      <c r="G12" s="288">
        <v>80847</v>
      </c>
      <c r="H12" s="288">
        <v>68796</v>
      </c>
      <c r="I12" s="288">
        <v>154604</v>
      </c>
      <c r="J12" s="288">
        <v>84509</v>
      </c>
      <c r="K12" s="288">
        <v>70095</v>
      </c>
    </row>
    <row r="13" spans="1:11" ht="18.600000000000001" customHeight="1">
      <c r="A13" s="338"/>
      <c r="B13" s="287" t="s">
        <v>126</v>
      </c>
      <c r="C13" s="288">
        <v>163320</v>
      </c>
      <c r="D13" s="288">
        <v>87834</v>
      </c>
      <c r="E13" s="288">
        <v>75486</v>
      </c>
      <c r="F13" s="288">
        <v>162829</v>
      </c>
      <c r="G13" s="288">
        <v>87293</v>
      </c>
      <c r="H13" s="288">
        <v>75536</v>
      </c>
      <c r="I13" s="288">
        <v>161059</v>
      </c>
      <c r="J13" s="288">
        <v>86042</v>
      </c>
      <c r="K13" s="288">
        <v>75017</v>
      </c>
    </row>
    <row r="14" spans="1:11" ht="18.600000000000001" customHeight="1">
      <c r="A14" s="338"/>
      <c r="B14" s="287" t="s">
        <v>127</v>
      </c>
      <c r="C14" s="288">
        <v>155036</v>
      </c>
      <c r="D14" s="288">
        <v>83299</v>
      </c>
      <c r="E14" s="288">
        <v>71737</v>
      </c>
      <c r="F14" s="288">
        <v>158676</v>
      </c>
      <c r="G14" s="288">
        <v>85380</v>
      </c>
      <c r="H14" s="288">
        <v>73296</v>
      </c>
      <c r="I14" s="288">
        <v>163583</v>
      </c>
      <c r="J14" s="288">
        <v>88156</v>
      </c>
      <c r="K14" s="288">
        <v>75427</v>
      </c>
    </row>
    <row r="15" spans="1:11" ht="18.600000000000001" customHeight="1">
      <c r="A15" s="338"/>
      <c r="B15" s="287" t="s">
        <v>128</v>
      </c>
      <c r="C15" s="288">
        <v>159973</v>
      </c>
      <c r="D15" s="288">
        <v>84858</v>
      </c>
      <c r="E15" s="288">
        <v>75115</v>
      </c>
      <c r="F15" s="288">
        <v>160868</v>
      </c>
      <c r="G15" s="288">
        <v>86058</v>
      </c>
      <c r="H15" s="288">
        <v>74810</v>
      </c>
      <c r="I15" s="288">
        <v>159846</v>
      </c>
      <c r="J15" s="288">
        <v>85820</v>
      </c>
      <c r="K15" s="288">
        <v>74026</v>
      </c>
    </row>
    <row r="16" spans="1:11" ht="18.600000000000001" customHeight="1">
      <c r="A16" s="338"/>
      <c r="B16" s="287" t="s">
        <v>129</v>
      </c>
      <c r="C16" s="288">
        <v>140080</v>
      </c>
      <c r="D16" s="288">
        <v>72563</v>
      </c>
      <c r="E16" s="288">
        <v>67517</v>
      </c>
      <c r="F16" s="288">
        <v>147040</v>
      </c>
      <c r="G16" s="288">
        <v>76515</v>
      </c>
      <c r="H16" s="288">
        <v>70525</v>
      </c>
      <c r="I16" s="288">
        <v>155236</v>
      </c>
      <c r="J16" s="288">
        <v>80979</v>
      </c>
      <c r="K16" s="288">
        <v>74257</v>
      </c>
    </row>
    <row r="17" spans="1:11" ht="18.600000000000001" customHeight="1">
      <c r="A17" s="338"/>
      <c r="B17" s="287" t="s">
        <v>130</v>
      </c>
      <c r="C17" s="288">
        <v>107073</v>
      </c>
      <c r="D17" s="288">
        <v>53003</v>
      </c>
      <c r="E17" s="288">
        <v>54070</v>
      </c>
      <c r="F17" s="288">
        <v>112710</v>
      </c>
      <c r="G17" s="288">
        <v>56121</v>
      </c>
      <c r="H17" s="288">
        <v>56589</v>
      </c>
      <c r="I17" s="288">
        <v>120121</v>
      </c>
      <c r="J17" s="288">
        <v>60573</v>
      </c>
      <c r="K17" s="288">
        <v>59548</v>
      </c>
    </row>
    <row r="18" spans="1:11" ht="18.600000000000001" customHeight="1">
      <c r="A18" s="338"/>
      <c r="B18" s="287" t="s">
        <v>131</v>
      </c>
      <c r="C18" s="288">
        <v>92871</v>
      </c>
      <c r="D18" s="288">
        <v>45719</v>
      </c>
      <c r="E18" s="288">
        <v>47152</v>
      </c>
      <c r="F18" s="288">
        <v>96886</v>
      </c>
      <c r="G18" s="288">
        <v>47750</v>
      </c>
      <c r="H18" s="288">
        <v>49136</v>
      </c>
      <c r="I18" s="288">
        <v>100590</v>
      </c>
      <c r="J18" s="288">
        <v>49398</v>
      </c>
      <c r="K18" s="288">
        <v>51192</v>
      </c>
    </row>
    <row r="19" spans="1:11" ht="18.600000000000001" customHeight="1">
      <c r="A19" s="338"/>
      <c r="B19" s="287" t="s">
        <v>132</v>
      </c>
      <c r="C19" s="288">
        <v>92729</v>
      </c>
      <c r="D19" s="288">
        <v>41436</v>
      </c>
      <c r="E19" s="288">
        <v>51293</v>
      </c>
      <c r="F19" s="288">
        <v>90521</v>
      </c>
      <c r="G19" s="288">
        <v>40735</v>
      </c>
      <c r="H19" s="288">
        <v>49786</v>
      </c>
      <c r="I19" s="288">
        <v>88599</v>
      </c>
      <c r="J19" s="288">
        <v>40550</v>
      </c>
      <c r="K19" s="288">
        <v>48049</v>
      </c>
    </row>
    <row r="20" spans="1:11" ht="18.600000000000001" customHeight="1">
      <c r="A20" s="338"/>
      <c r="B20" s="287" t="s">
        <v>133</v>
      </c>
      <c r="C20" s="288">
        <v>91186</v>
      </c>
      <c r="D20" s="288">
        <v>39204</v>
      </c>
      <c r="E20" s="288">
        <v>51982</v>
      </c>
      <c r="F20" s="288">
        <v>91649</v>
      </c>
      <c r="G20" s="288">
        <v>39452</v>
      </c>
      <c r="H20" s="288">
        <v>52197</v>
      </c>
      <c r="I20" s="288">
        <v>91781</v>
      </c>
      <c r="J20" s="288">
        <v>39492</v>
      </c>
      <c r="K20" s="288">
        <v>52289</v>
      </c>
    </row>
    <row r="21" spans="1:11" ht="18.600000000000001" customHeight="1">
      <c r="A21" s="338"/>
      <c r="B21" s="287" t="s">
        <v>134</v>
      </c>
      <c r="C21" s="288">
        <v>66800</v>
      </c>
      <c r="D21" s="288">
        <v>26424</v>
      </c>
      <c r="E21" s="288">
        <v>40376</v>
      </c>
      <c r="F21" s="288">
        <v>72049</v>
      </c>
      <c r="G21" s="288">
        <v>28922</v>
      </c>
      <c r="H21" s="288">
        <v>43127</v>
      </c>
      <c r="I21" s="288">
        <v>76188</v>
      </c>
      <c r="J21" s="288">
        <v>30755</v>
      </c>
      <c r="K21" s="288">
        <v>45433</v>
      </c>
    </row>
    <row r="22" spans="1:11" ht="18.600000000000001" customHeight="1">
      <c r="A22" s="338"/>
      <c r="B22" s="287" t="s">
        <v>135</v>
      </c>
      <c r="C22" s="288">
        <v>35020</v>
      </c>
      <c r="D22" s="288">
        <v>12236</v>
      </c>
      <c r="E22" s="288">
        <v>22784</v>
      </c>
      <c r="F22" s="288">
        <v>37759</v>
      </c>
      <c r="G22" s="288">
        <v>13221</v>
      </c>
      <c r="H22" s="288">
        <v>24538</v>
      </c>
      <c r="I22" s="288">
        <v>40921</v>
      </c>
      <c r="J22" s="288">
        <v>14397</v>
      </c>
      <c r="K22" s="288">
        <v>26524</v>
      </c>
    </row>
    <row r="23" spans="1:11" ht="18.600000000000001" customHeight="1">
      <c r="A23" s="338"/>
      <c r="B23" s="287" t="s">
        <v>136</v>
      </c>
      <c r="C23" s="288">
        <v>15800</v>
      </c>
      <c r="D23" s="288">
        <v>4687</v>
      </c>
      <c r="E23" s="288">
        <v>11113</v>
      </c>
      <c r="F23" s="288">
        <v>17235</v>
      </c>
      <c r="G23" s="288">
        <v>5111</v>
      </c>
      <c r="H23" s="288">
        <v>12124</v>
      </c>
      <c r="I23" s="288">
        <v>18607</v>
      </c>
      <c r="J23" s="288">
        <v>5528</v>
      </c>
      <c r="K23" s="288">
        <v>13079</v>
      </c>
    </row>
    <row r="24" spans="1:11" ht="18.600000000000001" customHeight="1">
      <c r="A24" s="338"/>
      <c r="B24" s="287" t="s">
        <v>137</v>
      </c>
      <c r="C24" s="288">
        <v>4575</v>
      </c>
      <c r="D24" s="289">
        <v>1101</v>
      </c>
      <c r="E24" s="288">
        <v>3474</v>
      </c>
      <c r="F24" s="288">
        <v>5083</v>
      </c>
      <c r="G24" s="289">
        <v>1229</v>
      </c>
      <c r="H24" s="288">
        <v>3854</v>
      </c>
      <c r="I24" s="288">
        <v>5723</v>
      </c>
      <c r="J24" s="288">
        <v>1360</v>
      </c>
      <c r="K24" s="288">
        <v>4363</v>
      </c>
    </row>
    <row r="25" spans="1:11" ht="18.600000000000001" customHeight="1">
      <c r="A25" s="338"/>
      <c r="B25" s="287" t="s">
        <v>138</v>
      </c>
      <c r="C25" s="289">
        <v>1023</v>
      </c>
      <c r="D25" s="289">
        <v>161</v>
      </c>
      <c r="E25" s="289">
        <v>862</v>
      </c>
      <c r="F25" s="289">
        <v>1073</v>
      </c>
      <c r="G25" s="289">
        <v>170</v>
      </c>
      <c r="H25" s="289">
        <v>903</v>
      </c>
      <c r="I25" s="289">
        <v>1239</v>
      </c>
      <c r="J25" s="289">
        <v>207</v>
      </c>
      <c r="K25" s="289">
        <v>1032</v>
      </c>
    </row>
    <row r="26" spans="1:11" ht="18.600000000000001" customHeight="1">
      <c r="A26" s="338"/>
      <c r="B26" s="287" t="s">
        <v>139</v>
      </c>
      <c r="C26" s="289">
        <v>126</v>
      </c>
      <c r="D26" s="289">
        <v>17</v>
      </c>
      <c r="E26" s="289">
        <v>109</v>
      </c>
      <c r="F26" s="289">
        <v>121</v>
      </c>
      <c r="G26" s="289">
        <v>18</v>
      </c>
      <c r="H26" s="289">
        <v>103</v>
      </c>
      <c r="I26" s="289">
        <v>126</v>
      </c>
      <c r="J26" s="289">
        <v>19</v>
      </c>
      <c r="K26" s="289">
        <v>107</v>
      </c>
    </row>
    <row r="27" spans="1:11" ht="18.600000000000001" customHeight="1">
      <c r="A27" s="341" t="s">
        <v>109</v>
      </c>
      <c r="B27" s="341" t="s">
        <v>110</v>
      </c>
      <c r="C27" s="342" t="s">
        <v>140</v>
      </c>
      <c r="D27" s="342"/>
      <c r="E27" s="342"/>
      <c r="F27" s="342" t="s">
        <v>141</v>
      </c>
      <c r="G27" s="342"/>
      <c r="H27" s="342"/>
      <c r="I27" s="342" t="s">
        <v>142</v>
      </c>
      <c r="J27" s="342"/>
      <c r="K27" s="342"/>
    </row>
    <row r="28" spans="1:11" ht="21.95" customHeight="1">
      <c r="A28" s="341"/>
      <c r="B28" s="341"/>
      <c r="C28" s="293" t="s">
        <v>114</v>
      </c>
      <c r="D28" s="293" t="s">
        <v>115</v>
      </c>
      <c r="E28" s="293" t="s">
        <v>116</v>
      </c>
      <c r="F28" s="293" t="s">
        <v>114</v>
      </c>
      <c r="G28" s="293" t="s">
        <v>115</v>
      </c>
      <c r="H28" s="293" t="s">
        <v>116</v>
      </c>
      <c r="I28" s="293" t="s">
        <v>114</v>
      </c>
      <c r="J28" s="293" t="s">
        <v>115</v>
      </c>
      <c r="K28" s="293" t="s">
        <v>116</v>
      </c>
    </row>
    <row r="29" spans="1:11" ht="18.600000000000001" customHeight="1">
      <c r="A29" s="338" t="s">
        <v>106</v>
      </c>
      <c r="B29" s="287" t="s">
        <v>118</v>
      </c>
      <c r="C29" s="288">
        <v>2131740</v>
      </c>
      <c r="D29" s="288">
        <v>1088208</v>
      </c>
      <c r="E29" s="288">
        <v>1043532</v>
      </c>
      <c r="F29" s="288">
        <v>2147980</v>
      </c>
      <c r="G29" s="288">
        <v>1096652</v>
      </c>
      <c r="H29" s="288">
        <v>1051328</v>
      </c>
      <c r="I29" s="288">
        <v>2163832</v>
      </c>
      <c r="J29" s="288">
        <v>1104905</v>
      </c>
      <c r="K29" s="288">
        <v>1058927</v>
      </c>
    </row>
    <row r="30" spans="1:11" ht="18.600000000000001" customHeight="1">
      <c r="A30" s="338"/>
      <c r="B30" s="287" t="s">
        <v>119</v>
      </c>
      <c r="C30" s="288">
        <v>104376</v>
      </c>
      <c r="D30" s="288">
        <v>53899</v>
      </c>
      <c r="E30" s="288">
        <v>50477</v>
      </c>
      <c r="F30" s="288">
        <v>103283</v>
      </c>
      <c r="G30" s="288">
        <v>53335</v>
      </c>
      <c r="H30" s="288">
        <v>49948</v>
      </c>
      <c r="I30" s="288">
        <v>103554</v>
      </c>
      <c r="J30" s="288">
        <v>53453</v>
      </c>
      <c r="K30" s="288">
        <v>50101</v>
      </c>
    </row>
    <row r="31" spans="1:11" ht="18.600000000000001" customHeight="1">
      <c r="A31" s="338"/>
      <c r="B31" s="287" t="s">
        <v>120</v>
      </c>
      <c r="C31" s="288">
        <v>99830</v>
      </c>
      <c r="D31" s="288">
        <v>51717</v>
      </c>
      <c r="E31" s="288">
        <v>48113</v>
      </c>
      <c r="F31" s="288">
        <v>101889</v>
      </c>
      <c r="G31" s="288">
        <v>52698</v>
      </c>
      <c r="H31" s="288">
        <v>49191</v>
      </c>
      <c r="I31" s="288">
        <v>102040</v>
      </c>
      <c r="J31" s="288">
        <v>52725</v>
      </c>
      <c r="K31" s="288">
        <v>49315</v>
      </c>
    </row>
    <row r="32" spans="1:11" ht="18.600000000000001" customHeight="1">
      <c r="A32" s="338"/>
      <c r="B32" s="287" t="s">
        <v>121</v>
      </c>
      <c r="C32" s="288">
        <v>124117</v>
      </c>
      <c r="D32" s="288">
        <v>64863</v>
      </c>
      <c r="E32" s="288">
        <v>59254</v>
      </c>
      <c r="F32" s="288">
        <v>117871</v>
      </c>
      <c r="G32" s="288">
        <v>61555</v>
      </c>
      <c r="H32" s="288">
        <v>56316</v>
      </c>
      <c r="I32" s="288">
        <v>112698</v>
      </c>
      <c r="J32" s="288">
        <v>58775</v>
      </c>
      <c r="K32" s="288">
        <v>53923</v>
      </c>
    </row>
    <row r="33" spans="1:11" ht="18.600000000000001" customHeight="1">
      <c r="A33" s="338"/>
      <c r="B33" s="287" t="s">
        <v>122</v>
      </c>
      <c r="C33" s="288">
        <v>139503</v>
      </c>
      <c r="D33" s="288">
        <v>73535</v>
      </c>
      <c r="E33" s="288">
        <v>65968</v>
      </c>
      <c r="F33" s="288">
        <v>136796</v>
      </c>
      <c r="G33" s="288">
        <v>72019</v>
      </c>
      <c r="H33" s="288">
        <v>64777</v>
      </c>
      <c r="I33" s="288">
        <v>134034</v>
      </c>
      <c r="J33" s="288">
        <v>70167</v>
      </c>
      <c r="K33" s="288">
        <v>63867</v>
      </c>
    </row>
    <row r="34" spans="1:11" ht="18.600000000000001" customHeight="1">
      <c r="A34" s="338"/>
      <c r="B34" s="287" t="s">
        <v>123</v>
      </c>
      <c r="C34" s="288">
        <v>150881</v>
      </c>
      <c r="D34" s="288">
        <v>77394</v>
      </c>
      <c r="E34" s="288">
        <v>73487</v>
      </c>
      <c r="F34" s="288">
        <v>151183</v>
      </c>
      <c r="G34" s="288">
        <v>77881</v>
      </c>
      <c r="H34" s="288">
        <v>73302</v>
      </c>
      <c r="I34" s="288">
        <v>151426</v>
      </c>
      <c r="J34" s="288">
        <v>79240</v>
      </c>
      <c r="K34" s="288">
        <v>72186</v>
      </c>
    </row>
    <row r="35" spans="1:11" ht="18.600000000000001" customHeight="1">
      <c r="A35" s="338"/>
      <c r="B35" s="287" t="s">
        <v>124</v>
      </c>
      <c r="C35" s="288">
        <v>139690</v>
      </c>
      <c r="D35" s="288">
        <v>80159</v>
      </c>
      <c r="E35" s="288">
        <v>59531</v>
      </c>
      <c r="F35" s="288">
        <v>136108</v>
      </c>
      <c r="G35" s="288">
        <v>77777</v>
      </c>
      <c r="H35" s="288">
        <v>58331</v>
      </c>
      <c r="I35" s="288">
        <v>134473</v>
      </c>
      <c r="J35" s="288">
        <v>75888</v>
      </c>
      <c r="K35" s="288">
        <v>58585</v>
      </c>
    </row>
    <row r="36" spans="1:11" ht="18.600000000000001" customHeight="1">
      <c r="A36" s="338"/>
      <c r="B36" s="287" t="s">
        <v>125</v>
      </c>
      <c r="C36" s="288">
        <v>159724</v>
      </c>
      <c r="D36" s="288">
        <v>87720</v>
      </c>
      <c r="E36" s="288">
        <v>72004</v>
      </c>
      <c r="F36" s="288">
        <v>160438</v>
      </c>
      <c r="G36" s="288">
        <v>88282</v>
      </c>
      <c r="H36" s="288">
        <v>72156</v>
      </c>
      <c r="I36" s="288">
        <v>157606</v>
      </c>
      <c r="J36" s="288">
        <v>87026</v>
      </c>
      <c r="K36" s="288">
        <v>70580</v>
      </c>
    </row>
    <row r="37" spans="1:11" ht="18.600000000000001" customHeight="1">
      <c r="A37" s="338"/>
      <c r="B37" s="287" t="s">
        <v>126</v>
      </c>
      <c r="C37" s="288">
        <v>159246</v>
      </c>
      <c r="D37" s="288">
        <v>85135</v>
      </c>
      <c r="E37" s="288">
        <v>74111</v>
      </c>
      <c r="F37" s="288">
        <v>156223</v>
      </c>
      <c r="G37" s="288">
        <v>83717</v>
      </c>
      <c r="H37" s="288">
        <v>72506</v>
      </c>
      <c r="I37" s="288">
        <v>155173</v>
      </c>
      <c r="J37" s="288">
        <v>83239</v>
      </c>
      <c r="K37" s="288">
        <v>71934</v>
      </c>
    </row>
    <row r="38" spans="1:11" ht="18.600000000000001" customHeight="1">
      <c r="A38" s="338"/>
      <c r="B38" s="287" t="s">
        <v>127</v>
      </c>
      <c r="C38" s="288">
        <v>168783</v>
      </c>
      <c r="D38" s="288">
        <v>91017</v>
      </c>
      <c r="E38" s="288">
        <v>77766</v>
      </c>
      <c r="F38" s="288">
        <v>171192</v>
      </c>
      <c r="G38" s="288">
        <v>92236</v>
      </c>
      <c r="H38" s="288">
        <v>78956</v>
      </c>
      <c r="I38" s="288">
        <v>171359</v>
      </c>
      <c r="J38" s="288">
        <v>92401</v>
      </c>
      <c r="K38" s="288">
        <v>78958</v>
      </c>
    </row>
    <row r="39" spans="1:11" ht="18.600000000000001" customHeight="1">
      <c r="A39" s="338"/>
      <c r="B39" s="287" t="s">
        <v>128</v>
      </c>
      <c r="C39" s="288">
        <v>158796</v>
      </c>
      <c r="D39" s="288">
        <v>85224</v>
      </c>
      <c r="E39" s="288">
        <v>73572</v>
      </c>
      <c r="F39" s="288">
        <v>160241</v>
      </c>
      <c r="G39" s="288">
        <v>86014</v>
      </c>
      <c r="H39" s="288">
        <v>74227</v>
      </c>
      <c r="I39" s="288">
        <v>162843</v>
      </c>
      <c r="J39" s="288">
        <v>87221</v>
      </c>
      <c r="K39" s="288">
        <v>75622</v>
      </c>
    </row>
    <row r="40" spans="1:11" ht="18.600000000000001" customHeight="1">
      <c r="A40" s="338"/>
      <c r="B40" s="287" t="s">
        <v>129</v>
      </c>
      <c r="C40" s="288">
        <v>162242</v>
      </c>
      <c r="D40" s="288">
        <v>84813</v>
      </c>
      <c r="E40" s="288">
        <v>77429</v>
      </c>
      <c r="F40" s="288">
        <v>165784</v>
      </c>
      <c r="G40" s="288">
        <v>86870</v>
      </c>
      <c r="H40" s="288">
        <v>78914</v>
      </c>
      <c r="I40" s="288">
        <v>167785</v>
      </c>
      <c r="J40" s="288">
        <v>88321</v>
      </c>
      <c r="K40" s="288">
        <v>79464</v>
      </c>
    </row>
    <row r="41" spans="1:11" ht="18.600000000000001" customHeight="1">
      <c r="A41" s="338"/>
      <c r="B41" s="287" t="s">
        <v>130</v>
      </c>
      <c r="C41" s="288">
        <v>128347</v>
      </c>
      <c r="D41" s="288">
        <v>65332</v>
      </c>
      <c r="E41" s="288">
        <v>63015</v>
      </c>
      <c r="F41" s="288">
        <v>138094</v>
      </c>
      <c r="G41" s="288">
        <v>70618</v>
      </c>
      <c r="H41" s="288">
        <v>67476</v>
      </c>
      <c r="I41" s="288">
        <v>146946</v>
      </c>
      <c r="J41" s="288">
        <v>75373</v>
      </c>
      <c r="K41" s="288">
        <v>71573</v>
      </c>
    </row>
    <row r="42" spans="1:11" ht="18.600000000000001" customHeight="1">
      <c r="A42" s="338"/>
      <c r="B42" s="287" t="s">
        <v>131</v>
      </c>
      <c r="C42" s="288">
        <v>103360</v>
      </c>
      <c r="D42" s="288">
        <v>50696</v>
      </c>
      <c r="E42" s="288">
        <v>52664</v>
      </c>
      <c r="F42" s="288">
        <v>105826</v>
      </c>
      <c r="G42" s="288">
        <v>51865</v>
      </c>
      <c r="H42" s="288">
        <v>53961</v>
      </c>
      <c r="I42" s="288">
        <v>110529</v>
      </c>
      <c r="J42" s="288">
        <v>54146</v>
      </c>
      <c r="K42" s="288">
        <v>56383</v>
      </c>
    </row>
    <row r="43" spans="1:11" ht="18.600000000000001" customHeight="1">
      <c r="A43" s="338"/>
      <c r="B43" s="287" t="s">
        <v>132</v>
      </c>
      <c r="C43" s="288">
        <v>88140</v>
      </c>
      <c r="D43" s="288">
        <v>41259</v>
      </c>
      <c r="E43" s="288">
        <v>46881</v>
      </c>
      <c r="F43" s="288">
        <v>89724</v>
      </c>
      <c r="G43" s="288">
        <v>42821</v>
      </c>
      <c r="H43" s="288">
        <v>46903</v>
      </c>
      <c r="I43" s="288">
        <v>93434</v>
      </c>
      <c r="J43" s="288">
        <v>45168</v>
      </c>
      <c r="K43" s="288">
        <v>48266</v>
      </c>
    </row>
    <row r="44" spans="1:11" ht="18.600000000000001" customHeight="1">
      <c r="A44" s="338"/>
      <c r="B44" s="287" t="s">
        <v>133</v>
      </c>
      <c r="C44" s="288">
        <v>92692</v>
      </c>
      <c r="D44" s="288">
        <v>39812</v>
      </c>
      <c r="E44" s="288">
        <v>52880</v>
      </c>
      <c r="F44" s="288">
        <v>92154</v>
      </c>
      <c r="G44" s="288">
        <v>39622</v>
      </c>
      <c r="H44" s="288">
        <v>52532</v>
      </c>
      <c r="I44" s="288">
        <v>89976</v>
      </c>
      <c r="J44" s="288">
        <v>38944</v>
      </c>
      <c r="K44" s="288">
        <v>51032</v>
      </c>
    </row>
    <row r="45" spans="1:11" ht="18.600000000000001" customHeight="1">
      <c r="A45" s="338"/>
      <c r="B45" s="287" t="s">
        <v>134</v>
      </c>
      <c r="C45" s="288">
        <v>78667</v>
      </c>
      <c r="D45" s="288">
        <v>31881</v>
      </c>
      <c r="E45" s="288">
        <v>46786</v>
      </c>
      <c r="F45" s="288">
        <v>80448</v>
      </c>
      <c r="G45" s="288">
        <v>32842</v>
      </c>
      <c r="H45" s="288">
        <v>47606</v>
      </c>
      <c r="I45" s="288">
        <v>82149</v>
      </c>
      <c r="J45" s="288">
        <v>33556</v>
      </c>
      <c r="K45" s="288">
        <v>48593</v>
      </c>
    </row>
    <row r="46" spans="1:11" ht="18.600000000000001" customHeight="1">
      <c r="A46" s="338"/>
      <c r="B46" s="287" t="s">
        <v>135</v>
      </c>
      <c r="C46" s="288">
        <v>45241</v>
      </c>
      <c r="D46" s="288">
        <v>15972</v>
      </c>
      <c r="E46" s="288">
        <v>29269</v>
      </c>
      <c r="F46" s="288">
        <v>49719</v>
      </c>
      <c r="G46" s="288">
        <v>17770</v>
      </c>
      <c r="H46" s="288">
        <v>31949</v>
      </c>
      <c r="I46" s="288">
        <v>53863</v>
      </c>
      <c r="J46" s="288">
        <v>19653</v>
      </c>
      <c r="K46" s="288">
        <v>34210</v>
      </c>
    </row>
    <row r="47" spans="1:11" ht="18.600000000000001" customHeight="1">
      <c r="A47" s="338"/>
      <c r="B47" s="287" t="s">
        <v>136</v>
      </c>
      <c r="C47" s="288">
        <v>20085</v>
      </c>
      <c r="D47" s="288">
        <v>5948</v>
      </c>
      <c r="E47" s="288">
        <v>14137</v>
      </c>
      <c r="F47" s="288">
        <v>21898</v>
      </c>
      <c r="G47" s="288">
        <v>6644</v>
      </c>
      <c r="H47" s="288">
        <v>15254</v>
      </c>
      <c r="I47" s="288">
        <v>23666</v>
      </c>
      <c r="J47" s="288">
        <v>7225</v>
      </c>
      <c r="K47" s="288">
        <v>16441</v>
      </c>
    </row>
    <row r="48" spans="1:11" ht="18.600000000000001" customHeight="1">
      <c r="A48" s="338"/>
      <c r="B48" s="287" t="s">
        <v>137</v>
      </c>
      <c r="C48" s="288">
        <v>6536</v>
      </c>
      <c r="D48" s="288">
        <v>1578</v>
      </c>
      <c r="E48" s="288">
        <v>4958</v>
      </c>
      <c r="F48" s="288">
        <v>7398</v>
      </c>
      <c r="G48" s="288">
        <v>1761</v>
      </c>
      <c r="H48" s="288">
        <v>5637</v>
      </c>
      <c r="I48" s="288">
        <v>8325</v>
      </c>
      <c r="J48" s="288">
        <v>2012</v>
      </c>
      <c r="K48" s="288">
        <v>6313</v>
      </c>
    </row>
    <row r="49" spans="1:11" ht="18.600000000000001" customHeight="1">
      <c r="A49" s="338"/>
      <c r="B49" s="287" t="s">
        <v>138</v>
      </c>
      <c r="C49" s="288">
        <v>1324</v>
      </c>
      <c r="D49" s="289">
        <v>229</v>
      </c>
      <c r="E49" s="289">
        <v>1095</v>
      </c>
      <c r="F49" s="288">
        <v>1508</v>
      </c>
      <c r="G49" s="289">
        <v>297</v>
      </c>
      <c r="H49" s="289">
        <v>1211</v>
      </c>
      <c r="I49" s="288">
        <v>1719</v>
      </c>
      <c r="J49" s="289">
        <v>342</v>
      </c>
      <c r="K49" s="289">
        <v>1377</v>
      </c>
    </row>
    <row r="50" spans="1:11" ht="18.600000000000001" customHeight="1">
      <c r="A50" s="338"/>
      <c r="B50" s="287" t="s">
        <v>139</v>
      </c>
      <c r="C50" s="288">
        <v>160</v>
      </c>
      <c r="D50" s="289">
        <v>25</v>
      </c>
      <c r="E50" s="289">
        <v>135</v>
      </c>
      <c r="F50" s="288">
        <v>203</v>
      </c>
      <c r="G50" s="289">
        <v>28</v>
      </c>
      <c r="H50" s="289">
        <v>175</v>
      </c>
      <c r="I50" s="288">
        <v>234</v>
      </c>
      <c r="J50" s="289">
        <v>30</v>
      </c>
      <c r="K50" s="289">
        <v>204</v>
      </c>
    </row>
    <row r="51" spans="1:11" ht="18.600000000000001" hidden="1" customHeigh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</row>
    <row r="52" spans="1:11" ht="18.600000000000001" customHeight="1">
      <c r="A52" s="343" t="s">
        <v>108</v>
      </c>
      <c r="B52" s="343"/>
      <c r="C52" s="343"/>
      <c r="D52" s="343"/>
      <c r="E52" s="343"/>
      <c r="F52" s="343"/>
      <c r="G52" s="343"/>
      <c r="H52" s="343"/>
      <c r="I52" s="343"/>
      <c r="J52" s="343"/>
      <c r="K52" s="343"/>
    </row>
    <row r="53" spans="1:11" ht="18.600000000000001" customHeight="1">
      <c r="A53" s="341" t="s">
        <v>109</v>
      </c>
      <c r="B53" s="341" t="s">
        <v>110</v>
      </c>
      <c r="C53" s="342" t="s">
        <v>175</v>
      </c>
      <c r="D53" s="342"/>
      <c r="E53" s="342"/>
      <c r="F53" s="342" t="s">
        <v>176</v>
      </c>
      <c r="G53" s="342"/>
      <c r="H53" s="342"/>
      <c r="I53" s="342" t="s">
        <v>177</v>
      </c>
      <c r="J53" s="342"/>
      <c r="K53" s="342"/>
    </row>
    <row r="54" spans="1:11" ht="21.95" customHeight="1">
      <c r="A54" s="341"/>
      <c r="B54" s="341"/>
      <c r="C54" s="293" t="s">
        <v>114</v>
      </c>
      <c r="D54" s="293" t="s">
        <v>115</v>
      </c>
      <c r="E54" s="293" t="s">
        <v>116</v>
      </c>
      <c r="F54" s="293" t="s">
        <v>114</v>
      </c>
      <c r="G54" s="293" t="s">
        <v>115</v>
      </c>
      <c r="H54" s="293" t="s">
        <v>116</v>
      </c>
      <c r="I54" s="293" t="s">
        <v>114</v>
      </c>
      <c r="J54" s="293" t="s">
        <v>115</v>
      </c>
      <c r="K54" s="293" t="s">
        <v>116</v>
      </c>
    </row>
    <row r="55" spans="1:11" ht="18.600000000000001" customHeight="1">
      <c r="A55" s="338" t="s">
        <v>106</v>
      </c>
      <c r="B55" s="287" t="s">
        <v>118</v>
      </c>
      <c r="C55" s="288">
        <v>2179319</v>
      </c>
      <c r="D55" s="288">
        <v>1113028</v>
      </c>
      <c r="E55" s="288">
        <v>1066291</v>
      </c>
      <c r="F55" s="288">
        <v>2194572</v>
      </c>
      <c r="G55" s="288">
        <v>1120995</v>
      </c>
      <c r="H55" s="288">
        <v>1073577</v>
      </c>
      <c r="I55" s="288">
        <v>2209615</v>
      </c>
      <c r="J55" s="288">
        <v>1128861</v>
      </c>
      <c r="K55" s="288">
        <v>1080754</v>
      </c>
    </row>
    <row r="56" spans="1:11" ht="18.600000000000001" customHeight="1">
      <c r="A56" s="338"/>
      <c r="B56" s="287" t="s">
        <v>119</v>
      </c>
      <c r="C56" s="288">
        <v>103862</v>
      </c>
      <c r="D56" s="288">
        <v>53592</v>
      </c>
      <c r="E56" s="288">
        <v>50270</v>
      </c>
      <c r="F56" s="288">
        <v>103364</v>
      </c>
      <c r="G56" s="288">
        <v>53290</v>
      </c>
      <c r="H56" s="288">
        <v>50074</v>
      </c>
      <c r="I56" s="288">
        <v>103837</v>
      </c>
      <c r="J56" s="288">
        <v>53518</v>
      </c>
      <c r="K56" s="288">
        <v>50319</v>
      </c>
    </row>
    <row r="57" spans="1:11" ht="18.600000000000001" customHeight="1">
      <c r="A57" s="338"/>
      <c r="B57" s="287" t="s">
        <v>120</v>
      </c>
      <c r="C57" s="288">
        <v>103312</v>
      </c>
      <c r="D57" s="288">
        <v>53391</v>
      </c>
      <c r="E57" s="288">
        <v>49921</v>
      </c>
      <c r="F57" s="288">
        <v>105491</v>
      </c>
      <c r="G57" s="288">
        <v>54517</v>
      </c>
      <c r="H57" s="288">
        <v>50974</v>
      </c>
      <c r="I57" s="288">
        <v>105756</v>
      </c>
      <c r="J57" s="288">
        <v>54654</v>
      </c>
      <c r="K57" s="288">
        <v>51102</v>
      </c>
    </row>
    <row r="58" spans="1:11" ht="18.600000000000001" customHeight="1">
      <c r="A58" s="338"/>
      <c r="B58" s="287" t="s">
        <v>121</v>
      </c>
      <c r="C58" s="288">
        <v>106533</v>
      </c>
      <c r="D58" s="288">
        <v>55334</v>
      </c>
      <c r="E58" s="288">
        <v>51199</v>
      </c>
      <c r="F58" s="288">
        <v>100813</v>
      </c>
      <c r="G58" s="288">
        <v>52299</v>
      </c>
      <c r="H58" s="288">
        <v>48514</v>
      </c>
      <c r="I58" s="288">
        <v>99536</v>
      </c>
      <c r="J58" s="288">
        <v>51502</v>
      </c>
      <c r="K58" s="288">
        <v>48034</v>
      </c>
    </row>
    <row r="59" spans="1:11" ht="18.600000000000001" customHeight="1">
      <c r="A59" s="338"/>
      <c r="B59" s="287" t="s">
        <v>122</v>
      </c>
      <c r="C59" s="288">
        <v>131644</v>
      </c>
      <c r="D59" s="288">
        <v>68709</v>
      </c>
      <c r="E59" s="288">
        <v>62935</v>
      </c>
      <c r="F59" s="288">
        <v>129284</v>
      </c>
      <c r="G59" s="288">
        <v>67251</v>
      </c>
      <c r="H59" s="288">
        <v>62033</v>
      </c>
      <c r="I59" s="288">
        <v>123910</v>
      </c>
      <c r="J59" s="288">
        <v>64432</v>
      </c>
      <c r="K59" s="288">
        <v>59478</v>
      </c>
    </row>
    <row r="60" spans="1:11" ht="18.600000000000001" customHeight="1">
      <c r="A60" s="338"/>
      <c r="B60" s="287" t="s">
        <v>123</v>
      </c>
      <c r="C60" s="288">
        <v>150616</v>
      </c>
      <c r="D60" s="288">
        <v>79946</v>
      </c>
      <c r="E60" s="288">
        <v>70670</v>
      </c>
      <c r="F60" s="288">
        <v>147546</v>
      </c>
      <c r="G60" s="288">
        <v>78674</v>
      </c>
      <c r="H60" s="288">
        <v>68872</v>
      </c>
      <c r="I60" s="288">
        <v>143789</v>
      </c>
      <c r="J60" s="288">
        <v>76679</v>
      </c>
      <c r="K60" s="288">
        <v>67110</v>
      </c>
    </row>
    <row r="61" spans="1:11" ht="18.600000000000001" customHeight="1">
      <c r="A61" s="338"/>
      <c r="B61" s="287" t="s">
        <v>124</v>
      </c>
      <c r="C61" s="288">
        <v>134898</v>
      </c>
      <c r="D61" s="288">
        <v>74955</v>
      </c>
      <c r="E61" s="288">
        <v>59943</v>
      </c>
      <c r="F61" s="288">
        <v>137208</v>
      </c>
      <c r="G61" s="288">
        <v>75658</v>
      </c>
      <c r="H61" s="288">
        <v>61550</v>
      </c>
      <c r="I61" s="288">
        <v>139966</v>
      </c>
      <c r="J61" s="288">
        <v>77018</v>
      </c>
      <c r="K61" s="288">
        <v>62948</v>
      </c>
    </row>
    <row r="62" spans="1:11" ht="18.600000000000001" customHeight="1">
      <c r="A62" s="338"/>
      <c r="B62" s="287" t="s">
        <v>125</v>
      </c>
      <c r="C62" s="288">
        <v>151994</v>
      </c>
      <c r="D62" s="288">
        <v>84542</v>
      </c>
      <c r="E62" s="288">
        <v>67452</v>
      </c>
      <c r="F62" s="288">
        <v>145766</v>
      </c>
      <c r="G62" s="288">
        <v>81654</v>
      </c>
      <c r="H62" s="288">
        <v>64112</v>
      </c>
      <c r="I62" s="288">
        <v>140069</v>
      </c>
      <c r="J62" s="288">
        <v>78758</v>
      </c>
      <c r="K62" s="288">
        <v>61311</v>
      </c>
    </row>
    <row r="63" spans="1:11" ht="18.600000000000001" customHeight="1">
      <c r="A63" s="338"/>
      <c r="B63" s="287" t="s">
        <v>126</v>
      </c>
      <c r="C63" s="288">
        <v>156765</v>
      </c>
      <c r="D63" s="288">
        <v>84320</v>
      </c>
      <c r="E63" s="288">
        <v>72445</v>
      </c>
      <c r="F63" s="288">
        <v>159658</v>
      </c>
      <c r="G63" s="288">
        <v>86337</v>
      </c>
      <c r="H63" s="288">
        <v>73321</v>
      </c>
      <c r="I63" s="288">
        <v>162482</v>
      </c>
      <c r="J63" s="288">
        <v>88123</v>
      </c>
      <c r="K63" s="288">
        <v>74359</v>
      </c>
    </row>
    <row r="64" spans="1:11" ht="18.600000000000001" customHeight="1">
      <c r="A64" s="338"/>
      <c r="B64" s="287" t="s">
        <v>127</v>
      </c>
      <c r="C64" s="288">
        <v>169324</v>
      </c>
      <c r="D64" s="288">
        <v>91065</v>
      </c>
      <c r="E64" s="288">
        <v>78259</v>
      </c>
      <c r="F64" s="288">
        <v>165852</v>
      </c>
      <c r="G64" s="288">
        <v>88818</v>
      </c>
      <c r="H64" s="288">
        <v>77034</v>
      </c>
      <c r="I64" s="288">
        <v>161945</v>
      </c>
      <c r="J64" s="288">
        <v>86710</v>
      </c>
      <c r="K64" s="288">
        <v>75235</v>
      </c>
    </row>
    <row r="65" spans="1:11" ht="18.600000000000001" customHeight="1">
      <c r="A65" s="338"/>
      <c r="B65" s="287" t="s">
        <v>128</v>
      </c>
      <c r="C65" s="288">
        <v>165735</v>
      </c>
      <c r="D65" s="288">
        <v>88642</v>
      </c>
      <c r="E65" s="288">
        <v>77093</v>
      </c>
      <c r="F65" s="288">
        <v>169815</v>
      </c>
      <c r="G65" s="288">
        <v>90837</v>
      </c>
      <c r="H65" s="288">
        <v>78978</v>
      </c>
      <c r="I65" s="288">
        <v>173776</v>
      </c>
      <c r="J65" s="288">
        <v>92931</v>
      </c>
      <c r="K65" s="288">
        <v>80845</v>
      </c>
    </row>
    <row r="66" spans="1:11" ht="18.600000000000001" customHeight="1">
      <c r="A66" s="338"/>
      <c r="B66" s="287" t="s">
        <v>129</v>
      </c>
      <c r="C66" s="288">
        <v>168524</v>
      </c>
      <c r="D66" s="288">
        <v>89118</v>
      </c>
      <c r="E66" s="288">
        <v>79406</v>
      </c>
      <c r="F66" s="288">
        <v>166979</v>
      </c>
      <c r="G66" s="288">
        <v>88425</v>
      </c>
      <c r="H66" s="288">
        <v>78554</v>
      </c>
      <c r="I66" s="288">
        <v>165403</v>
      </c>
      <c r="J66" s="288">
        <v>87591</v>
      </c>
      <c r="K66" s="288">
        <v>77812</v>
      </c>
    </row>
    <row r="67" spans="1:11" ht="18.600000000000001" customHeight="1">
      <c r="A67" s="338"/>
      <c r="B67" s="287" t="s">
        <v>130</v>
      </c>
      <c r="C67" s="288">
        <v>155028</v>
      </c>
      <c r="D67" s="288">
        <v>79663</v>
      </c>
      <c r="E67" s="288">
        <v>75365</v>
      </c>
      <c r="F67" s="288">
        <v>163338</v>
      </c>
      <c r="G67" s="288">
        <v>83982</v>
      </c>
      <c r="H67" s="288">
        <v>79356</v>
      </c>
      <c r="I67" s="288">
        <v>170066</v>
      </c>
      <c r="J67" s="288">
        <v>87534</v>
      </c>
      <c r="K67" s="288">
        <v>82532</v>
      </c>
    </row>
    <row r="68" spans="1:11" ht="18.600000000000001" customHeight="1">
      <c r="A68" s="338"/>
      <c r="B68" s="287" t="s">
        <v>131</v>
      </c>
      <c r="C68" s="288">
        <v>117507</v>
      </c>
      <c r="D68" s="288">
        <v>57987</v>
      </c>
      <c r="E68" s="288">
        <v>59520</v>
      </c>
      <c r="F68" s="288">
        <v>125790</v>
      </c>
      <c r="G68" s="288">
        <v>62846</v>
      </c>
      <c r="H68" s="288">
        <v>62944</v>
      </c>
      <c r="I68" s="288">
        <v>134797</v>
      </c>
      <c r="J68" s="288">
        <v>67851</v>
      </c>
      <c r="K68" s="288">
        <v>66946</v>
      </c>
    </row>
    <row r="69" spans="1:11" ht="18.600000000000001" customHeight="1">
      <c r="A69" s="338"/>
      <c r="B69" s="287" t="s">
        <v>132</v>
      </c>
      <c r="C69" s="288">
        <v>98227</v>
      </c>
      <c r="D69" s="288">
        <v>47628</v>
      </c>
      <c r="E69" s="288">
        <v>50599</v>
      </c>
      <c r="F69" s="288">
        <v>102059</v>
      </c>
      <c r="G69" s="288">
        <v>49307</v>
      </c>
      <c r="H69" s="288">
        <v>52752</v>
      </c>
      <c r="I69" s="288">
        <v>104827</v>
      </c>
      <c r="J69" s="288">
        <v>50616</v>
      </c>
      <c r="K69" s="288">
        <v>54211</v>
      </c>
    </row>
    <row r="70" spans="1:11" ht="18.600000000000001" customHeight="1">
      <c r="A70" s="338"/>
      <c r="B70" s="287" t="s">
        <v>133</v>
      </c>
      <c r="C70" s="288">
        <v>88061</v>
      </c>
      <c r="D70" s="288">
        <v>38399</v>
      </c>
      <c r="E70" s="288">
        <v>49662</v>
      </c>
      <c r="F70" s="288">
        <v>87023</v>
      </c>
      <c r="G70" s="288">
        <v>38550</v>
      </c>
      <c r="H70" s="288">
        <v>48473</v>
      </c>
      <c r="I70" s="288">
        <v>87244</v>
      </c>
      <c r="J70" s="288">
        <v>39445</v>
      </c>
      <c r="K70" s="288">
        <v>47799</v>
      </c>
    </row>
    <row r="71" spans="1:11" ht="18.600000000000001" customHeight="1">
      <c r="A71" s="338"/>
      <c r="B71" s="287" t="s">
        <v>134</v>
      </c>
      <c r="C71" s="288">
        <v>82677</v>
      </c>
      <c r="D71" s="288">
        <v>33809</v>
      </c>
      <c r="E71" s="288">
        <v>48868</v>
      </c>
      <c r="F71" s="288">
        <v>83394</v>
      </c>
      <c r="G71" s="288">
        <v>34100</v>
      </c>
      <c r="H71" s="288">
        <v>49294</v>
      </c>
      <c r="I71" s="288">
        <v>84881</v>
      </c>
      <c r="J71" s="288">
        <v>34686</v>
      </c>
      <c r="K71" s="288">
        <v>50195</v>
      </c>
    </row>
    <row r="72" spans="1:11" ht="18.600000000000001" customHeight="1">
      <c r="A72" s="338"/>
      <c r="B72" s="287" t="s">
        <v>135</v>
      </c>
      <c r="C72" s="288">
        <v>57661</v>
      </c>
      <c r="D72" s="288">
        <v>21360</v>
      </c>
      <c r="E72" s="288">
        <v>36301</v>
      </c>
      <c r="F72" s="288">
        <v>60906</v>
      </c>
      <c r="G72" s="288">
        <v>22760</v>
      </c>
      <c r="H72" s="288">
        <v>38146</v>
      </c>
      <c r="I72" s="288">
        <v>62989</v>
      </c>
      <c r="J72" s="288">
        <v>23750</v>
      </c>
      <c r="K72" s="288">
        <v>39239</v>
      </c>
    </row>
    <row r="73" spans="1:11" ht="18.600000000000001" customHeight="1">
      <c r="A73" s="338"/>
      <c r="B73" s="287" t="s">
        <v>136</v>
      </c>
      <c r="C73" s="288">
        <v>25577</v>
      </c>
      <c r="D73" s="288">
        <v>7875</v>
      </c>
      <c r="E73" s="288">
        <v>17702</v>
      </c>
      <c r="F73" s="288">
        <v>27790</v>
      </c>
      <c r="G73" s="288">
        <v>8680</v>
      </c>
      <c r="H73" s="288">
        <v>19110</v>
      </c>
      <c r="I73" s="288">
        <v>30622</v>
      </c>
      <c r="J73" s="288">
        <v>9688</v>
      </c>
      <c r="K73" s="288">
        <v>20934</v>
      </c>
    </row>
    <row r="74" spans="1:11" ht="18.600000000000001" customHeight="1">
      <c r="A74" s="338"/>
      <c r="B74" s="287" t="s">
        <v>137</v>
      </c>
      <c r="C74" s="288">
        <v>9162</v>
      </c>
      <c r="D74" s="288">
        <v>2266</v>
      </c>
      <c r="E74" s="288">
        <v>6896</v>
      </c>
      <c r="F74" s="288">
        <v>9923</v>
      </c>
      <c r="G74" s="288">
        <v>2502</v>
      </c>
      <c r="H74" s="288">
        <v>7421</v>
      </c>
      <c r="I74" s="288">
        <v>10751</v>
      </c>
      <c r="J74" s="288">
        <v>2767</v>
      </c>
      <c r="K74" s="288">
        <v>7984</v>
      </c>
    </row>
    <row r="75" spans="1:11" ht="18.600000000000001" customHeight="1">
      <c r="A75" s="338"/>
      <c r="B75" s="287" t="s">
        <v>138</v>
      </c>
      <c r="C75" s="288">
        <v>1957</v>
      </c>
      <c r="D75" s="289">
        <v>394</v>
      </c>
      <c r="E75" s="289">
        <v>1563</v>
      </c>
      <c r="F75" s="288">
        <v>2266</v>
      </c>
      <c r="G75" s="289">
        <v>464</v>
      </c>
      <c r="H75" s="288">
        <v>1802</v>
      </c>
      <c r="I75" s="288">
        <v>2625</v>
      </c>
      <c r="J75" s="289">
        <v>555</v>
      </c>
      <c r="K75" s="288">
        <v>2070</v>
      </c>
    </row>
    <row r="76" spans="1:11" ht="18.600000000000001" customHeight="1">
      <c r="A76" s="338"/>
      <c r="B76" s="287" t="s">
        <v>139</v>
      </c>
      <c r="C76" s="288">
        <v>255</v>
      </c>
      <c r="D76" s="289">
        <v>33</v>
      </c>
      <c r="E76" s="289">
        <v>222</v>
      </c>
      <c r="F76" s="288">
        <v>307</v>
      </c>
      <c r="G76" s="289">
        <v>44</v>
      </c>
      <c r="H76" s="288">
        <v>263</v>
      </c>
      <c r="I76" s="288">
        <v>344</v>
      </c>
      <c r="J76" s="289">
        <v>53</v>
      </c>
      <c r="K76" s="288">
        <v>291</v>
      </c>
    </row>
    <row r="77" spans="1:11" ht="18.600000000000001" customHeight="1">
      <c r="A77" s="341" t="s">
        <v>109</v>
      </c>
      <c r="B77" s="341" t="s">
        <v>110</v>
      </c>
      <c r="C77" s="342" t="s">
        <v>178</v>
      </c>
      <c r="D77" s="342"/>
      <c r="E77" s="342"/>
      <c r="F77" s="342" t="s">
        <v>179</v>
      </c>
      <c r="G77" s="342"/>
      <c r="H77" s="342"/>
      <c r="I77" s="342" t="s">
        <v>180</v>
      </c>
      <c r="J77" s="342"/>
      <c r="K77" s="342"/>
    </row>
    <row r="78" spans="1:11" ht="21.95" customHeight="1">
      <c r="A78" s="341"/>
      <c r="B78" s="341"/>
      <c r="C78" s="293" t="s">
        <v>114</v>
      </c>
      <c r="D78" s="293" t="s">
        <v>115</v>
      </c>
      <c r="E78" s="293" t="s">
        <v>116</v>
      </c>
      <c r="F78" s="293" t="s">
        <v>114</v>
      </c>
      <c r="G78" s="293" t="s">
        <v>115</v>
      </c>
      <c r="H78" s="293" t="s">
        <v>116</v>
      </c>
      <c r="I78" s="293" t="s">
        <v>114</v>
      </c>
      <c r="J78" s="293" t="s">
        <v>115</v>
      </c>
      <c r="K78" s="293" t="s">
        <v>116</v>
      </c>
    </row>
    <row r="79" spans="1:11" ht="18.600000000000001" customHeight="1">
      <c r="A79" s="338" t="s">
        <v>106</v>
      </c>
      <c r="B79" s="287" t="s">
        <v>118</v>
      </c>
      <c r="C79" s="288">
        <v>2224430</v>
      </c>
      <c r="D79" s="288">
        <v>1136661</v>
      </c>
      <c r="E79" s="288">
        <v>1087769</v>
      </c>
      <c r="F79" s="288">
        <v>2238928</v>
      </c>
      <c r="G79" s="288">
        <v>1144261</v>
      </c>
      <c r="H79" s="288">
        <v>1094667</v>
      </c>
      <c r="I79" s="288">
        <v>2253104</v>
      </c>
      <c r="J79" s="288">
        <v>1151674</v>
      </c>
      <c r="K79" s="288">
        <v>1101430</v>
      </c>
    </row>
    <row r="80" spans="1:11" ht="18.600000000000001" customHeight="1">
      <c r="A80" s="338"/>
      <c r="B80" s="287" t="s">
        <v>119</v>
      </c>
      <c r="C80" s="288">
        <v>104278</v>
      </c>
      <c r="D80" s="288">
        <v>53694</v>
      </c>
      <c r="E80" s="288">
        <v>50584</v>
      </c>
      <c r="F80" s="288">
        <v>104664</v>
      </c>
      <c r="G80" s="288">
        <v>53872</v>
      </c>
      <c r="H80" s="288">
        <v>50792</v>
      </c>
      <c r="I80" s="288">
        <v>105021</v>
      </c>
      <c r="J80" s="288">
        <v>53996</v>
      </c>
      <c r="K80" s="288">
        <v>51025</v>
      </c>
    </row>
    <row r="81" spans="1:11" ht="18.600000000000001" customHeight="1">
      <c r="A81" s="338"/>
      <c r="B81" s="287" t="s">
        <v>120</v>
      </c>
      <c r="C81" s="288">
        <v>104561</v>
      </c>
      <c r="D81" s="288">
        <v>54052</v>
      </c>
      <c r="E81" s="288">
        <v>50509</v>
      </c>
      <c r="F81" s="288">
        <v>104784</v>
      </c>
      <c r="G81" s="288">
        <v>54152</v>
      </c>
      <c r="H81" s="288">
        <v>50632</v>
      </c>
      <c r="I81" s="288">
        <v>105069</v>
      </c>
      <c r="J81" s="288">
        <v>54291</v>
      </c>
      <c r="K81" s="288">
        <v>50778</v>
      </c>
    </row>
    <row r="82" spans="1:11" ht="18.600000000000001" customHeight="1">
      <c r="A82" s="338"/>
      <c r="B82" s="287" t="s">
        <v>121</v>
      </c>
      <c r="C82" s="288">
        <v>101277</v>
      </c>
      <c r="D82" s="288">
        <v>52319</v>
      </c>
      <c r="E82" s="288">
        <v>48958</v>
      </c>
      <c r="F82" s="288">
        <v>101149</v>
      </c>
      <c r="G82" s="288">
        <v>52205</v>
      </c>
      <c r="H82" s="288">
        <v>48944</v>
      </c>
      <c r="I82" s="288">
        <v>102152</v>
      </c>
      <c r="J82" s="288">
        <v>52722</v>
      </c>
      <c r="K82" s="288">
        <v>49430</v>
      </c>
    </row>
    <row r="83" spans="1:11" ht="18.600000000000001" customHeight="1">
      <c r="A83" s="338"/>
      <c r="B83" s="287" t="s">
        <v>122</v>
      </c>
      <c r="C83" s="288">
        <v>117596</v>
      </c>
      <c r="D83" s="288">
        <v>61088</v>
      </c>
      <c r="E83" s="288">
        <v>56508</v>
      </c>
      <c r="F83" s="288">
        <v>112296</v>
      </c>
      <c r="G83" s="288">
        <v>58236</v>
      </c>
      <c r="H83" s="288">
        <v>54060</v>
      </c>
      <c r="I83" s="288">
        <v>106022</v>
      </c>
      <c r="J83" s="288">
        <v>54761</v>
      </c>
      <c r="K83" s="288">
        <v>51261</v>
      </c>
    </row>
    <row r="84" spans="1:11" ht="18.600000000000001" customHeight="1">
      <c r="A84" s="338"/>
      <c r="B84" s="287" t="s">
        <v>123</v>
      </c>
      <c r="C84" s="288">
        <v>141046</v>
      </c>
      <c r="D84" s="288">
        <v>75060</v>
      </c>
      <c r="E84" s="288">
        <v>65986</v>
      </c>
      <c r="F84" s="288">
        <v>138067</v>
      </c>
      <c r="G84" s="288">
        <v>73142</v>
      </c>
      <c r="H84" s="288">
        <v>64925</v>
      </c>
      <c r="I84" s="288">
        <v>135269</v>
      </c>
      <c r="J84" s="288">
        <v>71497</v>
      </c>
      <c r="K84" s="288">
        <v>63772</v>
      </c>
    </row>
    <row r="85" spans="1:11" ht="18.600000000000001" customHeight="1">
      <c r="A85" s="338"/>
      <c r="B85" s="287" t="s">
        <v>124</v>
      </c>
      <c r="C85" s="288">
        <v>141560</v>
      </c>
      <c r="D85" s="288">
        <v>78213</v>
      </c>
      <c r="E85" s="288">
        <v>63347</v>
      </c>
      <c r="F85" s="288">
        <v>142872</v>
      </c>
      <c r="G85" s="288">
        <v>79647</v>
      </c>
      <c r="H85" s="288">
        <v>63225</v>
      </c>
      <c r="I85" s="288">
        <v>143113</v>
      </c>
      <c r="J85" s="288">
        <v>80342</v>
      </c>
      <c r="K85" s="288">
        <v>62771</v>
      </c>
    </row>
    <row r="86" spans="1:11" ht="18.600000000000001" customHeight="1">
      <c r="A86" s="338"/>
      <c r="B86" s="287" t="s">
        <v>125</v>
      </c>
      <c r="C86" s="288">
        <v>136030</v>
      </c>
      <c r="D86" s="288">
        <v>76504</v>
      </c>
      <c r="E86" s="288">
        <v>59526</v>
      </c>
      <c r="F86" s="288">
        <v>134203</v>
      </c>
      <c r="G86" s="288">
        <v>75168</v>
      </c>
      <c r="H86" s="288">
        <v>59035</v>
      </c>
      <c r="I86" s="288">
        <v>134592</v>
      </c>
      <c r="J86" s="288">
        <v>74902</v>
      </c>
      <c r="K86" s="288">
        <v>59690</v>
      </c>
    </row>
    <row r="87" spans="1:11" ht="18.600000000000001" customHeight="1">
      <c r="A87" s="338"/>
      <c r="B87" s="287" t="s">
        <v>126</v>
      </c>
      <c r="C87" s="288">
        <v>163141</v>
      </c>
      <c r="D87" s="288">
        <v>88680</v>
      </c>
      <c r="E87" s="288">
        <v>74461</v>
      </c>
      <c r="F87" s="288">
        <v>160364</v>
      </c>
      <c r="G87" s="288">
        <v>87488</v>
      </c>
      <c r="H87" s="288">
        <v>72876</v>
      </c>
      <c r="I87" s="288">
        <v>154734</v>
      </c>
      <c r="J87" s="288">
        <v>84985</v>
      </c>
      <c r="K87" s="288">
        <v>69749</v>
      </c>
    </row>
    <row r="88" spans="1:11" ht="18.600000000000001" customHeight="1">
      <c r="A88" s="338"/>
      <c r="B88" s="287" t="s">
        <v>127</v>
      </c>
      <c r="C88" s="288">
        <v>158346</v>
      </c>
      <c r="D88" s="288">
        <v>84866</v>
      </c>
      <c r="E88" s="288">
        <v>73480</v>
      </c>
      <c r="F88" s="288">
        <v>156883</v>
      </c>
      <c r="G88" s="288">
        <v>84104</v>
      </c>
      <c r="H88" s="288">
        <v>72779</v>
      </c>
      <c r="I88" s="288">
        <v>158191</v>
      </c>
      <c r="J88" s="288">
        <v>84974</v>
      </c>
      <c r="K88" s="288">
        <v>73217</v>
      </c>
    </row>
    <row r="89" spans="1:11" ht="18.600000000000001" customHeight="1">
      <c r="A89" s="338"/>
      <c r="B89" s="287" t="s">
        <v>128</v>
      </c>
      <c r="C89" s="288">
        <v>175865</v>
      </c>
      <c r="D89" s="288">
        <v>94017</v>
      </c>
      <c r="E89" s="288">
        <v>81848</v>
      </c>
      <c r="F89" s="288">
        <v>175579</v>
      </c>
      <c r="G89" s="288">
        <v>93955</v>
      </c>
      <c r="H89" s="288">
        <v>81624</v>
      </c>
      <c r="I89" s="288">
        <v>173100</v>
      </c>
      <c r="J89" s="288">
        <v>92442</v>
      </c>
      <c r="K89" s="288">
        <v>80658</v>
      </c>
    </row>
    <row r="90" spans="1:11" ht="18.600000000000001" customHeight="1">
      <c r="A90" s="338"/>
      <c r="B90" s="287" t="s">
        <v>129</v>
      </c>
      <c r="C90" s="288">
        <v>166444</v>
      </c>
      <c r="D90" s="288">
        <v>88106</v>
      </c>
      <c r="E90" s="288">
        <v>78338</v>
      </c>
      <c r="F90" s="288">
        <v>168846</v>
      </c>
      <c r="G90" s="288">
        <v>89155</v>
      </c>
      <c r="H90" s="288">
        <v>79691</v>
      </c>
      <c r="I90" s="288">
        <v>171646</v>
      </c>
      <c r="J90" s="288">
        <v>90470</v>
      </c>
      <c r="K90" s="288">
        <v>81176</v>
      </c>
    </row>
    <row r="91" spans="1:11" ht="18.600000000000001" customHeight="1">
      <c r="A91" s="338"/>
      <c r="B91" s="287" t="s">
        <v>130</v>
      </c>
      <c r="C91" s="288">
        <v>173765</v>
      </c>
      <c r="D91" s="288">
        <v>89607</v>
      </c>
      <c r="E91" s="288">
        <v>84158</v>
      </c>
      <c r="F91" s="288">
        <v>175781</v>
      </c>
      <c r="G91" s="288">
        <v>91017</v>
      </c>
      <c r="H91" s="288">
        <v>84764</v>
      </c>
      <c r="I91" s="288">
        <v>176377</v>
      </c>
      <c r="J91" s="288">
        <v>91725</v>
      </c>
      <c r="K91" s="288">
        <v>84652</v>
      </c>
    </row>
    <row r="92" spans="1:11" ht="18.600000000000001" customHeight="1">
      <c r="A92" s="338"/>
      <c r="B92" s="287" t="s">
        <v>131</v>
      </c>
      <c r="C92" s="288">
        <v>145082</v>
      </c>
      <c r="D92" s="288">
        <v>73347</v>
      </c>
      <c r="E92" s="288">
        <v>71735</v>
      </c>
      <c r="F92" s="288">
        <v>154441</v>
      </c>
      <c r="G92" s="288">
        <v>78316</v>
      </c>
      <c r="H92" s="288">
        <v>76125</v>
      </c>
      <c r="I92" s="288">
        <v>162932</v>
      </c>
      <c r="J92" s="288">
        <v>82766</v>
      </c>
      <c r="K92" s="288">
        <v>80166</v>
      </c>
    </row>
    <row r="93" spans="1:11" ht="18.600000000000001" customHeight="1">
      <c r="A93" s="338"/>
      <c r="B93" s="287" t="s">
        <v>132</v>
      </c>
      <c r="C93" s="288">
        <v>107742</v>
      </c>
      <c r="D93" s="288">
        <v>52026</v>
      </c>
      <c r="E93" s="288">
        <v>55716</v>
      </c>
      <c r="F93" s="288">
        <v>112897</v>
      </c>
      <c r="G93" s="288">
        <v>54528</v>
      </c>
      <c r="H93" s="288">
        <v>58369</v>
      </c>
      <c r="I93" s="288">
        <v>120445</v>
      </c>
      <c r="J93" s="288">
        <v>58581</v>
      </c>
      <c r="K93" s="288">
        <v>61864</v>
      </c>
    </row>
    <row r="94" spans="1:11" ht="18.600000000000001" customHeight="1">
      <c r="A94" s="338"/>
      <c r="B94" s="287" t="s">
        <v>133</v>
      </c>
      <c r="C94" s="288">
        <v>89228</v>
      </c>
      <c r="D94" s="288">
        <v>41077</v>
      </c>
      <c r="E94" s="288">
        <v>48151</v>
      </c>
      <c r="F94" s="288">
        <v>93143</v>
      </c>
      <c r="G94" s="288">
        <v>43397</v>
      </c>
      <c r="H94" s="288">
        <v>49746</v>
      </c>
      <c r="I94" s="288">
        <v>97926</v>
      </c>
      <c r="J94" s="288">
        <v>45777</v>
      </c>
      <c r="K94" s="288">
        <v>52149</v>
      </c>
    </row>
    <row r="95" spans="1:11" ht="18.600000000000001" customHeight="1">
      <c r="A95" s="338"/>
      <c r="B95" s="287" t="s">
        <v>134</v>
      </c>
      <c r="C95" s="288">
        <v>85010</v>
      </c>
      <c r="D95" s="288">
        <v>34788</v>
      </c>
      <c r="E95" s="288">
        <v>50222</v>
      </c>
      <c r="F95" s="288">
        <v>83576</v>
      </c>
      <c r="G95" s="288">
        <v>34422</v>
      </c>
      <c r="H95" s="288">
        <v>49154</v>
      </c>
      <c r="I95" s="288">
        <v>82223</v>
      </c>
      <c r="J95" s="288">
        <v>34125</v>
      </c>
      <c r="K95" s="288">
        <v>48098</v>
      </c>
    </row>
    <row r="96" spans="1:11" ht="18.600000000000001" customHeight="1">
      <c r="A96" s="338"/>
      <c r="B96" s="287" t="s">
        <v>135</v>
      </c>
      <c r="C96" s="288">
        <v>64809</v>
      </c>
      <c r="D96" s="288">
        <v>24649</v>
      </c>
      <c r="E96" s="288">
        <v>40160</v>
      </c>
      <c r="F96" s="288">
        <v>66620</v>
      </c>
      <c r="G96" s="288">
        <v>25385</v>
      </c>
      <c r="H96" s="288">
        <v>41235</v>
      </c>
      <c r="I96" s="288">
        <v>67587</v>
      </c>
      <c r="J96" s="288">
        <v>25795</v>
      </c>
      <c r="K96" s="288">
        <v>41792</v>
      </c>
    </row>
    <row r="97" spans="1:11" ht="18.600000000000001" customHeight="1">
      <c r="A97" s="338"/>
      <c r="B97" s="287" t="s">
        <v>136</v>
      </c>
      <c r="C97" s="288">
        <v>33646</v>
      </c>
      <c r="D97" s="288">
        <v>10811</v>
      </c>
      <c r="E97" s="288">
        <v>22835</v>
      </c>
      <c r="F97" s="288">
        <v>36436</v>
      </c>
      <c r="G97" s="288">
        <v>11973</v>
      </c>
      <c r="H97" s="288">
        <v>24463</v>
      </c>
      <c r="I97" s="288">
        <v>38999</v>
      </c>
      <c r="J97" s="288">
        <v>13035</v>
      </c>
      <c r="K97" s="288">
        <v>25964</v>
      </c>
    </row>
    <row r="98" spans="1:11" ht="18.600000000000001" customHeight="1">
      <c r="A98" s="338"/>
      <c r="B98" s="287" t="s">
        <v>137</v>
      </c>
      <c r="C98" s="288">
        <v>11677</v>
      </c>
      <c r="D98" s="288">
        <v>3074</v>
      </c>
      <c r="E98" s="288">
        <v>8603</v>
      </c>
      <c r="F98" s="288">
        <v>12624</v>
      </c>
      <c r="G98" s="288">
        <v>3333</v>
      </c>
      <c r="H98" s="288">
        <v>9291</v>
      </c>
      <c r="I98" s="288">
        <v>13656</v>
      </c>
      <c r="J98" s="288">
        <v>3635</v>
      </c>
      <c r="K98" s="288">
        <v>10021</v>
      </c>
    </row>
    <row r="99" spans="1:11" ht="18.600000000000001" customHeight="1">
      <c r="A99" s="338"/>
      <c r="B99" s="287" t="s">
        <v>138</v>
      </c>
      <c r="C99" s="288">
        <v>2937</v>
      </c>
      <c r="D99" s="289">
        <v>614</v>
      </c>
      <c r="E99" s="288">
        <v>2323</v>
      </c>
      <c r="F99" s="288">
        <v>3266</v>
      </c>
      <c r="G99" s="289">
        <v>689</v>
      </c>
      <c r="H99" s="288">
        <v>2577</v>
      </c>
      <c r="I99" s="288">
        <v>3560</v>
      </c>
      <c r="J99" s="289">
        <v>765</v>
      </c>
      <c r="K99" s="288">
        <v>2795</v>
      </c>
    </row>
    <row r="100" spans="1:11" ht="18.600000000000001" customHeight="1">
      <c r="A100" s="338"/>
      <c r="B100" s="287" t="s">
        <v>139</v>
      </c>
      <c r="C100" s="288">
        <v>390</v>
      </c>
      <c r="D100" s="289">
        <v>69</v>
      </c>
      <c r="E100" s="288">
        <v>321</v>
      </c>
      <c r="F100" s="288">
        <v>437</v>
      </c>
      <c r="G100" s="289">
        <v>77</v>
      </c>
      <c r="H100" s="288">
        <v>360</v>
      </c>
      <c r="I100" s="288">
        <v>490</v>
      </c>
      <c r="J100" s="289">
        <v>88</v>
      </c>
      <c r="K100" s="288">
        <v>402</v>
      </c>
    </row>
    <row r="101" spans="1:11" ht="18.600000000000001" hidden="1" customHeight="1">
      <c r="A101" s="290"/>
      <c r="B101" s="290"/>
      <c r="C101" s="290"/>
      <c r="D101" s="290"/>
      <c r="E101" s="290"/>
      <c r="F101" s="290"/>
      <c r="G101" s="290"/>
      <c r="H101" s="290"/>
      <c r="I101" s="290"/>
      <c r="J101" s="290"/>
      <c r="K101" s="290"/>
    </row>
    <row r="102" spans="1:11" ht="18.600000000000001" hidden="1" customHeight="1">
      <c r="A102" s="290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</row>
    <row r="103" spans="1:11" ht="18.600000000000001" customHeight="1">
      <c r="A103" s="343" t="s">
        <v>108</v>
      </c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</row>
    <row r="104" spans="1:11" ht="18.600000000000001" customHeight="1">
      <c r="A104" s="341" t="s">
        <v>109</v>
      </c>
      <c r="B104" s="341" t="s">
        <v>110</v>
      </c>
      <c r="C104" s="342" t="s">
        <v>181</v>
      </c>
      <c r="D104" s="342"/>
      <c r="E104" s="342"/>
      <c r="F104" s="342" t="s">
        <v>182</v>
      </c>
      <c r="G104" s="342"/>
      <c r="H104" s="342"/>
      <c r="I104" s="342" t="s">
        <v>183</v>
      </c>
      <c r="J104" s="342"/>
      <c r="K104" s="342"/>
    </row>
    <row r="105" spans="1:11" ht="21.95" customHeight="1">
      <c r="A105" s="341"/>
      <c r="B105" s="341"/>
      <c r="C105" s="293" t="s">
        <v>114</v>
      </c>
      <c r="D105" s="293" t="s">
        <v>115</v>
      </c>
      <c r="E105" s="293" t="s">
        <v>116</v>
      </c>
      <c r="F105" s="293" t="s">
        <v>114</v>
      </c>
      <c r="G105" s="293" t="s">
        <v>115</v>
      </c>
      <c r="H105" s="293" t="s">
        <v>116</v>
      </c>
      <c r="I105" s="293" t="s">
        <v>114</v>
      </c>
      <c r="J105" s="293" t="s">
        <v>115</v>
      </c>
      <c r="K105" s="293" t="s">
        <v>116</v>
      </c>
    </row>
    <row r="106" spans="1:11" ht="18.600000000000001" customHeight="1">
      <c r="A106" s="338" t="s">
        <v>106</v>
      </c>
      <c r="B106" s="287" t="s">
        <v>118</v>
      </c>
      <c r="C106" s="288">
        <v>2266945</v>
      </c>
      <c r="D106" s="288">
        <v>1158913</v>
      </c>
      <c r="E106" s="288">
        <v>1108032</v>
      </c>
      <c r="F106" s="288">
        <v>2280330</v>
      </c>
      <c r="G106" s="288">
        <v>1165886</v>
      </c>
      <c r="H106" s="288">
        <v>1114444</v>
      </c>
      <c r="I106" s="288">
        <v>2293223</v>
      </c>
      <c r="J106" s="288">
        <v>1172572</v>
      </c>
      <c r="K106" s="288">
        <v>1120651</v>
      </c>
    </row>
    <row r="107" spans="1:11" ht="18.600000000000001" customHeight="1">
      <c r="A107" s="338"/>
      <c r="B107" s="287" t="s">
        <v>119</v>
      </c>
      <c r="C107" s="288">
        <v>105207</v>
      </c>
      <c r="D107" s="288">
        <v>54065</v>
      </c>
      <c r="E107" s="288">
        <v>51142</v>
      </c>
      <c r="F107" s="288">
        <v>105202</v>
      </c>
      <c r="G107" s="288">
        <v>54038</v>
      </c>
      <c r="H107" s="288">
        <v>51164</v>
      </c>
      <c r="I107" s="288">
        <v>105131</v>
      </c>
      <c r="J107" s="288">
        <v>53992</v>
      </c>
      <c r="K107" s="288">
        <v>51139</v>
      </c>
    </row>
    <row r="108" spans="1:11" ht="18.600000000000001" customHeight="1">
      <c r="A108" s="338"/>
      <c r="B108" s="287" t="s">
        <v>120</v>
      </c>
      <c r="C108" s="288">
        <v>104402</v>
      </c>
      <c r="D108" s="288">
        <v>53909</v>
      </c>
      <c r="E108" s="288">
        <v>50493</v>
      </c>
      <c r="F108" s="288">
        <v>104794</v>
      </c>
      <c r="G108" s="288">
        <v>54093</v>
      </c>
      <c r="H108" s="288">
        <v>50701</v>
      </c>
      <c r="I108" s="288">
        <v>105111</v>
      </c>
      <c r="J108" s="288">
        <v>54204</v>
      </c>
      <c r="K108" s="288">
        <v>50907</v>
      </c>
    </row>
    <row r="109" spans="1:11" ht="18.600000000000001" customHeight="1">
      <c r="A109" s="338"/>
      <c r="B109" s="287" t="s">
        <v>121</v>
      </c>
      <c r="C109" s="288">
        <v>104261</v>
      </c>
      <c r="D109" s="288">
        <v>53805</v>
      </c>
      <c r="E109" s="288">
        <v>50456</v>
      </c>
      <c r="F109" s="288">
        <v>104398</v>
      </c>
      <c r="G109" s="288">
        <v>53879</v>
      </c>
      <c r="H109" s="288">
        <v>50519</v>
      </c>
      <c r="I109" s="288">
        <v>103180</v>
      </c>
      <c r="J109" s="288">
        <v>53274</v>
      </c>
      <c r="K109" s="288">
        <v>49906</v>
      </c>
    </row>
    <row r="110" spans="1:11" ht="18.600000000000001" customHeight="1">
      <c r="A110" s="338"/>
      <c r="B110" s="287" t="s">
        <v>122</v>
      </c>
      <c r="C110" s="288">
        <v>100122</v>
      </c>
      <c r="D110" s="288">
        <v>51666</v>
      </c>
      <c r="E110" s="288">
        <v>48456</v>
      </c>
      <c r="F110" s="288">
        <v>98655</v>
      </c>
      <c r="G110" s="288">
        <v>50789</v>
      </c>
      <c r="H110" s="288">
        <v>47866</v>
      </c>
      <c r="I110" s="288">
        <v>100141</v>
      </c>
      <c r="J110" s="288">
        <v>51474</v>
      </c>
      <c r="K110" s="288">
        <v>48667</v>
      </c>
    </row>
    <row r="111" spans="1:11" ht="18.600000000000001" customHeight="1">
      <c r="A111" s="338"/>
      <c r="B111" s="287" t="s">
        <v>123</v>
      </c>
      <c r="C111" s="288">
        <v>132451</v>
      </c>
      <c r="D111" s="288">
        <v>69818</v>
      </c>
      <c r="E111" s="288">
        <v>62633</v>
      </c>
      <c r="F111" s="288">
        <v>126676</v>
      </c>
      <c r="G111" s="288">
        <v>66785</v>
      </c>
      <c r="H111" s="288">
        <v>59891</v>
      </c>
      <c r="I111" s="288">
        <v>120004</v>
      </c>
      <c r="J111" s="288">
        <v>63260</v>
      </c>
      <c r="K111" s="288">
        <v>56744</v>
      </c>
    </row>
    <row r="112" spans="1:11" ht="18.600000000000001" customHeight="1">
      <c r="A112" s="338"/>
      <c r="B112" s="287" t="s">
        <v>124</v>
      </c>
      <c r="C112" s="288">
        <v>141422</v>
      </c>
      <c r="D112" s="288">
        <v>79525</v>
      </c>
      <c r="E112" s="288">
        <v>61897</v>
      </c>
      <c r="F112" s="288">
        <v>138700</v>
      </c>
      <c r="G112" s="288">
        <v>77921</v>
      </c>
      <c r="H112" s="288">
        <v>60779</v>
      </c>
      <c r="I112" s="288">
        <v>136016</v>
      </c>
      <c r="J112" s="288">
        <v>76201</v>
      </c>
      <c r="K112" s="288">
        <v>59815</v>
      </c>
    </row>
    <row r="113" spans="1:11" ht="18.600000000000001" customHeight="1">
      <c r="A113" s="338"/>
      <c r="B113" s="287" t="s">
        <v>125</v>
      </c>
      <c r="C113" s="288">
        <v>136812</v>
      </c>
      <c r="D113" s="288">
        <v>75911</v>
      </c>
      <c r="E113" s="288">
        <v>60901</v>
      </c>
      <c r="F113" s="288">
        <v>139686</v>
      </c>
      <c r="G113" s="288">
        <v>77502</v>
      </c>
      <c r="H113" s="288">
        <v>62184</v>
      </c>
      <c r="I113" s="288">
        <v>142035</v>
      </c>
      <c r="J113" s="288">
        <v>79090</v>
      </c>
      <c r="K113" s="288">
        <v>62945</v>
      </c>
    </row>
    <row r="114" spans="1:11" ht="18.600000000000001" customHeight="1">
      <c r="A114" s="338"/>
      <c r="B114" s="287" t="s">
        <v>126</v>
      </c>
      <c r="C114" s="288">
        <v>148171</v>
      </c>
      <c r="D114" s="288">
        <v>81922</v>
      </c>
      <c r="E114" s="288">
        <v>66249</v>
      </c>
      <c r="F114" s="288">
        <v>142114</v>
      </c>
      <c r="G114" s="288">
        <v>78895</v>
      </c>
      <c r="H114" s="288">
        <v>63219</v>
      </c>
      <c r="I114" s="288">
        <v>137818</v>
      </c>
      <c r="J114" s="288">
        <v>76619</v>
      </c>
      <c r="K114" s="288">
        <v>61199</v>
      </c>
    </row>
    <row r="115" spans="1:11" ht="18.600000000000001" customHeight="1">
      <c r="A115" s="338"/>
      <c r="B115" s="287" t="s">
        <v>127</v>
      </c>
      <c r="C115" s="288">
        <v>160949</v>
      </c>
      <c r="D115" s="288">
        <v>86819</v>
      </c>
      <c r="E115" s="288">
        <v>74130</v>
      </c>
      <c r="F115" s="288">
        <v>163638</v>
      </c>
      <c r="G115" s="288">
        <v>88498</v>
      </c>
      <c r="H115" s="288">
        <v>75140</v>
      </c>
      <c r="I115" s="288">
        <v>164281</v>
      </c>
      <c r="J115" s="288">
        <v>89050</v>
      </c>
      <c r="K115" s="288">
        <v>75231</v>
      </c>
    </row>
    <row r="116" spans="1:11" ht="18.600000000000001" customHeight="1">
      <c r="A116" s="338"/>
      <c r="B116" s="287" t="s">
        <v>128</v>
      </c>
      <c r="C116" s="288">
        <v>169210</v>
      </c>
      <c r="D116" s="288">
        <v>90057</v>
      </c>
      <c r="E116" s="288">
        <v>79153</v>
      </c>
      <c r="F116" s="288">
        <v>164894</v>
      </c>
      <c r="G116" s="288">
        <v>87730</v>
      </c>
      <c r="H116" s="288">
        <v>77164</v>
      </c>
      <c r="I116" s="288">
        <v>160957</v>
      </c>
      <c r="J116" s="288">
        <v>85671</v>
      </c>
      <c r="K116" s="288">
        <v>75286</v>
      </c>
    </row>
    <row r="117" spans="1:11" ht="18.600000000000001" customHeight="1">
      <c r="A117" s="338"/>
      <c r="B117" s="287" t="s">
        <v>129</v>
      </c>
      <c r="C117" s="288">
        <v>175555</v>
      </c>
      <c r="D117" s="288">
        <v>92514</v>
      </c>
      <c r="E117" s="288">
        <v>83041</v>
      </c>
      <c r="F117" s="288">
        <v>179365</v>
      </c>
      <c r="G117" s="288">
        <v>94522</v>
      </c>
      <c r="H117" s="288">
        <v>84843</v>
      </c>
      <c r="I117" s="288">
        <v>181296</v>
      </c>
      <c r="J117" s="288">
        <v>95563</v>
      </c>
      <c r="K117" s="288">
        <v>85733</v>
      </c>
    </row>
    <row r="118" spans="1:11" ht="18.600000000000001" customHeight="1">
      <c r="A118" s="338"/>
      <c r="B118" s="287" t="s">
        <v>130</v>
      </c>
      <c r="C118" s="288">
        <v>174747</v>
      </c>
      <c r="D118" s="288">
        <v>91034</v>
      </c>
      <c r="E118" s="288">
        <v>83713</v>
      </c>
      <c r="F118" s="288">
        <v>173014</v>
      </c>
      <c r="G118" s="288">
        <v>90157</v>
      </c>
      <c r="H118" s="288">
        <v>82857</v>
      </c>
      <c r="I118" s="288">
        <v>173791</v>
      </c>
      <c r="J118" s="288">
        <v>90514</v>
      </c>
      <c r="K118" s="288">
        <v>83277</v>
      </c>
    </row>
    <row r="119" spans="1:11" ht="18.600000000000001" customHeight="1">
      <c r="A119" s="338"/>
      <c r="B119" s="287" t="s">
        <v>131</v>
      </c>
      <c r="C119" s="288">
        <v>171428</v>
      </c>
      <c r="D119" s="288">
        <v>87124</v>
      </c>
      <c r="E119" s="288">
        <v>84304</v>
      </c>
      <c r="F119" s="288">
        <v>178307</v>
      </c>
      <c r="G119" s="288">
        <v>90690</v>
      </c>
      <c r="H119" s="288">
        <v>87617</v>
      </c>
      <c r="I119" s="288">
        <v>182175</v>
      </c>
      <c r="J119" s="288">
        <v>92828</v>
      </c>
      <c r="K119" s="288">
        <v>89347</v>
      </c>
    </row>
    <row r="120" spans="1:11" ht="18.600000000000001" customHeight="1">
      <c r="A120" s="338"/>
      <c r="B120" s="287" t="s">
        <v>132</v>
      </c>
      <c r="C120" s="288">
        <v>129445</v>
      </c>
      <c r="D120" s="288">
        <v>63668</v>
      </c>
      <c r="E120" s="288">
        <v>65777</v>
      </c>
      <c r="F120" s="288">
        <v>139076</v>
      </c>
      <c r="G120" s="288">
        <v>68891</v>
      </c>
      <c r="H120" s="288">
        <v>70185</v>
      </c>
      <c r="I120" s="288">
        <v>149750</v>
      </c>
      <c r="J120" s="288">
        <v>74500</v>
      </c>
      <c r="K120" s="288">
        <v>75250</v>
      </c>
    </row>
    <row r="121" spans="1:11" ht="18.600000000000001" customHeight="1">
      <c r="A121" s="338"/>
      <c r="B121" s="287" t="s">
        <v>133</v>
      </c>
      <c r="C121" s="288">
        <v>101776</v>
      </c>
      <c r="D121" s="288">
        <v>47461</v>
      </c>
      <c r="E121" s="288">
        <v>54315</v>
      </c>
      <c r="F121" s="288">
        <v>104801</v>
      </c>
      <c r="G121" s="288">
        <v>48896</v>
      </c>
      <c r="H121" s="288">
        <v>55905</v>
      </c>
      <c r="I121" s="288">
        <v>108062</v>
      </c>
      <c r="J121" s="288">
        <v>50474</v>
      </c>
      <c r="K121" s="288">
        <v>57588</v>
      </c>
    </row>
    <row r="122" spans="1:11" ht="18.600000000000001" customHeight="1">
      <c r="A122" s="338"/>
      <c r="B122" s="287" t="s">
        <v>134</v>
      </c>
      <c r="C122" s="288">
        <v>81712</v>
      </c>
      <c r="D122" s="288">
        <v>34451</v>
      </c>
      <c r="E122" s="288">
        <v>47261</v>
      </c>
      <c r="F122" s="288">
        <v>82423</v>
      </c>
      <c r="G122" s="288">
        <v>35448</v>
      </c>
      <c r="H122" s="288">
        <v>46975</v>
      </c>
      <c r="I122" s="288">
        <v>84717</v>
      </c>
      <c r="J122" s="288">
        <v>37076</v>
      </c>
      <c r="K122" s="288">
        <v>47641</v>
      </c>
    </row>
    <row r="123" spans="1:11" ht="18.600000000000001" customHeight="1">
      <c r="A123" s="338"/>
      <c r="B123" s="287" t="s">
        <v>135</v>
      </c>
      <c r="C123" s="288">
        <v>68755</v>
      </c>
      <c r="D123" s="288">
        <v>26264</v>
      </c>
      <c r="E123" s="288">
        <v>42491</v>
      </c>
      <c r="F123" s="288">
        <v>70513</v>
      </c>
      <c r="G123" s="288">
        <v>26954</v>
      </c>
      <c r="H123" s="288">
        <v>43559</v>
      </c>
      <c r="I123" s="288">
        <v>71108</v>
      </c>
      <c r="J123" s="288">
        <v>27247</v>
      </c>
      <c r="K123" s="288">
        <v>43861</v>
      </c>
    </row>
    <row r="124" spans="1:11" ht="18.600000000000001" customHeight="1">
      <c r="A124" s="338"/>
      <c r="B124" s="287" t="s">
        <v>136</v>
      </c>
      <c r="C124" s="288">
        <v>41260</v>
      </c>
      <c r="D124" s="288">
        <v>13935</v>
      </c>
      <c r="E124" s="288">
        <v>27325</v>
      </c>
      <c r="F124" s="288">
        <v>42884</v>
      </c>
      <c r="G124" s="288">
        <v>14633</v>
      </c>
      <c r="H124" s="288">
        <v>28251</v>
      </c>
      <c r="I124" s="288">
        <v>44413</v>
      </c>
      <c r="J124" s="288">
        <v>15312</v>
      </c>
      <c r="K124" s="288">
        <v>29101</v>
      </c>
    </row>
    <row r="125" spans="1:11" ht="18.600000000000001" customHeight="1">
      <c r="A125" s="338"/>
      <c r="B125" s="287" t="s">
        <v>137</v>
      </c>
      <c r="C125" s="288">
        <v>14857</v>
      </c>
      <c r="D125" s="288">
        <v>4022</v>
      </c>
      <c r="E125" s="288">
        <v>10835</v>
      </c>
      <c r="F125" s="288">
        <v>16392</v>
      </c>
      <c r="G125" s="288">
        <v>4512</v>
      </c>
      <c r="H125" s="288">
        <v>11880</v>
      </c>
      <c r="I125" s="288">
        <v>18017</v>
      </c>
      <c r="J125" s="288">
        <v>5058</v>
      </c>
      <c r="K125" s="288">
        <v>12959</v>
      </c>
    </row>
    <row r="126" spans="1:11" ht="18.600000000000001" customHeight="1">
      <c r="A126" s="338"/>
      <c r="B126" s="287" t="s">
        <v>138</v>
      </c>
      <c r="C126" s="288">
        <v>3837</v>
      </c>
      <c r="D126" s="289">
        <v>839</v>
      </c>
      <c r="E126" s="288">
        <v>2998</v>
      </c>
      <c r="F126" s="288">
        <v>4151</v>
      </c>
      <c r="G126" s="289">
        <v>929</v>
      </c>
      <c r="H126" s="288">
        <v>3222</v>
      </c>
      <c r="I126" s="288">
        <v>4500</v>
      </c>
      <c r="J126" s="289">
        <v>1026</v>
      </c>
      <c r="K126" s="288">
        <v>3474</v>
      </c>
    </row>
    <row r="127" spans="1:11" ht="18.600000000000001" customHeight="1">
      <c r="A127" s="338"/>
      <c r="B127" s="287" t="s">
        <v>139</v>
      </c>
      <c r="C127" s="288">
        <v>566</v>
      </c>
      <c r="D127" s="289">
        <v>104</v>
      </c>
      <c r="E127" s="288">
        <v>462</v>
      </c>
      <c r="F127" s="288">
        <v>647</v>
      </c>
      <c r="G127" s="289">
        <v>124</v>
      </c>
      <c r="H127" s="288">
        <v>523</v>
      </c>
      <c r="I127" s="288">
        <v>720</v>
      </c>
      <c r="J127" s="289">
        <v>139</v>
      </c>
      <c r="K127" s="288">
        <v>581</v>
      </c>
    </row>
    <row r="128" spans="1:11" ht="18.600000000000001" customHeight="1">
      <c r="A128" s="341" t="s">
        <v>109</v>
      </c>
      <c r="B128" s="341" t="s">
        <v>110</v>
      </c>
      <c r="C128" s="342" t="s">
        <v>184</v>
      </c>
      <c r="D128" s="342"/>
      <c r="E128" s="342"/>
      <c r="F128" s="342" t="s">
        <v>185</v>
      </c>
      <c r="G128" s="342"/>
      <c r="H128" s="342"/>
      <c r="I128" s="342" t="s">
        <v>186</v>
      </c>
      <c r="J128" s="342"/>
      <c r="K128" s="342"/>
    </row>
    <row r="129" spans="1:11" ht="21.95" customHeight="1">
      <c r="A129" s="341"/>
      <c r="B129" s="341"/>
      <c r="C129" s="293" t="s">
        <v>114</v>
      </c>
      <c r="D129" s="293" t="s">
        <v>115</v>
      </c>
      <c r="E129" s="293" t="s">
        <v>116</v>
      </c>
      <c r="F129" s="293" t="s">
        <v>114</v>
      </c>
      <c r="G129" s="293" t="s">
        <v>115</v>
      </c>
      <c r="H129" s="293" t="s">
        <v>116</v>
      </c>
      <c r="I129" s="293" t="s">
        <v>114</v>
      </c>
      <c r="J129" s="293" t="s">
        <v>115</v>
      </c>
      <c r="K129" s="293" t="s">
        <v>116</v>
      </c>
    </row>
    <row r="130" spans="1:11" ht="18.600000000000001" customHeight="1">
      <c r="A130" s="338" t="s">
        <v>106</v>
      </c>
      <c r="B130" s="287" t="s">
        <v>118</v>
      </c>
      <c r="C130" s="288">
        <v>2305806</v>
      </c>
      <c r="D130" s="288">
        <v>1179014</v>
      </c>
      <c r="E130" s="288">
        <v>1126792</v>
      </c>
      <c r="F130" s="288">
        <v>2317977</v>
      </c>
      <c r="G130" s="288">
        <v>1185181</v>
      </c>
      <c r="H130" s="288">
        <v>1132796</v>
      </c>
      <c r="I130" s="288">
        <v>2329663</v>
      </c>
      <c r="J130" s="288">
        <v>1190975</v>
      </c>
      <c r="K130" s="288">
        <v>1138688</v>
      </c>
    </row>
    <row r="131" spans="1:11" ht="18.600000000000001" customHeight="1">
      <c r="A131" s="338"/>
      <c r="B131" s="287" t="s">
        <v>119</v>
      </c>
      <c r="C131" s="288">
        <v>104985</v>
      </c>
      <c r="D131" s="288">
        <v>53898</v>
      </c>
      <c r="E131" s="288">
        <v>51087</v>
      </c>
      <c r="F131" s="288">
        <v>104735</v>
      </c>
      <c r="G131" s="288">
        <v>53767</v>
      </c>
      <c r="H131" s="288">
        <v>50968</v>
      </c>
      <c r="I131" s="288">
        <v>104166</v>
      </c>
      <c r="J131" s="288">
        <v>53457</v>
      </c>
      <c r="K131" s="288">
        <v>50709</v>
      </c>
    </row>
    <row r="132" spans="1:11" ht="18.600000000000001" customHeight="1">
      <c r="A132" s="338"/>
      <c r="B132" s="287" t="s">
        <v>120</v>
      </c>
      <c r="C132" s="288">
        <v>105373</v>
      </c>
      <c r="D132" s="288">
        <v>54313</v>
      </c>
      <c r="E132" s="288">
        <v>51060</v>
      </c>
      <c r="F132" s="288">
        <v>105625</v>
      </c>
      <c r="G132" s="288">
        <v>54383</v>
      </c>
      <c r="H132" s="288">
        <v>51242</v>
      </c>
      <c r="I132" s="288">
        <v>105723</v>
      </c>
      <c r="J132" s="288">
        <v>54409</v>
      </c>
      <c r="K132" s="288">
        <v>51314</v>
      </c>
    </row>
    <row r="133" spans="1:11" ht="18.600000000000001" customHeight="1">
      <c r="A133" s="338"/>
      <c r="B133" s="287" t="s">
        <v>121</v>
      </c>
      <c r="C133" s="288">
        <v>103376</v>
      </c>
      <c r="D133" s="288">
        <v>53364</v>
      </c>
      <c r="E133" s="288">
        <v>50012</v>
      </c>
      <c r="F133" s="288">
        <v>103650</v>
      </c>
      <c r="G133" s="288">
        <v>53500</v>
      </c>
      <c r="H133" s="288">
        <v>50150</v>
      </c>
      <c r="I133" s="288">
        <v>102901</v>
      </c>
      <c r="J133" s="288">
        <v>53076</v>
      </c>
      <c r="K133" s="288">
        <v>49825</v>
      </c>
    </row>
    <row r="134" spans="1:11" ht="18.600000000000001" customHeight="1">
      <c r="A134" s="338"/>
      <c r="B134" s="287" t="s">
        <v>122</v>
      </c>
      <c r="C134" s="288">
        <v>99800</v>
      </c>
      <c r="D134" s="288">
        <v>51259</v>
      </c>
      <c r="E134" s="288">
        <v>48541</v>
      </c>
      <c r="F134" s="288">
        <v>100626</v>
      </c>
      <c r="G134" s="288">
        <v>51680</v>
      </c>
      <c r="H134" s="288">
        <v>48946</v>
      </c>
      <c r="I134" s="288">
        <v>102701</v>
      </c>
      <c r="J134" s="288">
        <v>52736</v>
      </c>
      <c r="K134" s="288">
        <v>49965</v>
      </c>
    </row>
    <row r="135" spans="1:11" ht="18.600000000000001" customHeight="1">
      <c r="A135" s="338"/>
      <c r="B135" s="287" t="s">
        <v>123</v>
      </c>
      <c r="C135" s="288">
        <v>114343</v>
      </c>
      <c r="D135" s="288">
        <v>60182</v>
      </c>
      <c r="E135" s="288">
        <v>54161</v>
      </c>
      <c r="F135" s="288">
        <v>107779</v>
      </c>
      <c r="G135" s="288">
        <v>56527</v>
      </c>
      <c r="H135" s="288">
        <v>51252</v>
      </c>
      <c r="I135" s="288">
        <v>101744</v>
      </c>
      <c r="J135" s="288">
        <v>53278</v>
      </c>
      <c r="K135" s="288">
        <v>48466</v>
      </c>
    </row>
    <row r="136" spans="1:11" ht="18.600000000000001" customHeight="1">
      <c r="A136" s="338"/>
      <c r="B136" s="287" t="s">
        <v>124</v>
      </c>
      <c r="C136" s="288">
        <v>132984</v>
      </c>
      <c r="D136" s="288">
        <v>74193</v>
      </c>
      <c r="E136" s="288">
        <v>58791</v>
      </c>
      <c r="F136" s="288">
        <v>129952</v>
      </c>
      <c r="G136" s="288">
        <v>72306</v>
      </c>
      <c r="H136" s="288">
        <v>57646</v>
      </c>
      <c r="I136" s="288">
        <v>126824</v>
      </c>
      <c r="J136" s="288">
        <v>70342</v>
      </c>
      <c r="K136" s="288">
        <v>56482</v>
      </c>
    </row>
    <row r="137" spans="1:11" ht="18.600000000000001" customHeight="1">
      <c r="A137" s="338"/>
      <c r="B137" s="287" t="s">
        <v>125</v>
      </c>
      <c r="C137" s="288">
        <v>143932</v>
      </c>
      <c r="D137" s="288">
        <v>80621</v>
      </c>
      <c r="E137" s="288">
        <v>63311</v>
      </c>
      <c r="F137" s="288">
        <v>144670</v>
      </c>
      <c r="G137" s="288">
        <v>81371</v>
      </c>
      <c r="H137" s="288">
        <v>63299</v>
      </c>
      <c r="I137" s="288">
        <v>143491</v>
      </c>
      <c r="J137" s="288">
        <v>80756</v>
      </c>
      <c r="K137" s="288">
        <v>62735</v>
      </c>
    </row>
    <row r="138" spans="1:11" ht="18.600000000000001" customHeight="1">
      <c r="A138" s="338"/>
      <c r="B138" s="287" t="s">
        <v>126</v>
      </c>
      <c r="C138" s="288">
        <v>135830</v>
      </c>
      <c r="D138" s="288">
        <v>75419</v>
      </c>
      <c r="E138" s="288">
        <v>60411</v>
      </c>
      <c r="F138" s="288">
        <v>136116</v>
      </c>
      <c r="G138" s="288">
        <v>75350</v>
      </c>
      <c r="H138" s="288">
        <v>60766</v>
      </c>
      <c r="I138" s="288">
        <v>138263</v>
      </c>
      <c r="J138" s="288">
        <v>76454</v>
      </c>
      <c r="K138" s="288">
        <v>61809</v>
      </c>
    </row>
    <row r="139" spans="1:11" ht="18.600000000000001" customHeight="1">
      <c r="A139" s="338"/>
      <c r="B139" s="287" t="s">
        <v>127</v>
      </c>
      <c r="C139" s="288">
        <v>161561</v>
      </c>
      <c r="D139" s="288">
        <v>87890</v>
      </c>
      <c r="E139" s="288">
        <v>73671</v>
      </c>
      <c r="F139" s="288">
        <v>155955</v>
      </c>
      <c r="G139" s="288">
        <v>85377</v>
      </c>
      <c r="H139" s="288">
        <v>70578</v>
      </c>
      <c r="I139" s="288">
        <v>149263</v>
      </c>
      <c r="J139" s="288">
        <v>82235</v>
      </c>
      <c r="K139" s="288">
        <v>67028</v>
      </c>
    </row>
    <row r="140" spans="1:11" ht="18.600000000000001" customHeight="1">
      <c r="A140" s="338"/>
      <c r="B140" s="287" t="s">
        <v>128</v>
      </c>
      <c r="C140" s="288">
        <v>159264</v>
      </c>
      <c r="D140" s="288">
        <v>84777</v>
      </c>
      <c r="E140" s="288">
        <v>74487</v>
      </c>
      <c r="F140" s="288">
        <v>160445</v>
      </c>
      <c r="G140" s="288">
        <v>85558</v>
      </c>
      <c r="H140" s="288">
        <v>74887</v>
      </c>
      <c r="I140" s="288">
        <v>163177</v>
      </c>
      <c r="J140" s="288">
        <v>87335</v>
      </c>
      <c r="K140" s="288">
        <v>75842</v>
      </c>
    </row>
    <row r="141" spans="1:11" ht="18.600000000000001" customHeight="1">
      <c r="A141" s="338"/>
      <c r="B141" s="287" t="s">
        <v>129</v>
      </c>
      <c r="C141" s="288">
        <v>180733</v>
      </c>
      <c r="D141" s="288">
        <v>95391</v>
      </c>
      <c r="E141" s="288">
        <v>85342</v>
      </c>
      <c r="F141" s="288">
        <v>177951</v>
      </c>
      <c r="G141" s="288">
        <v>93797</v>
      </c>
      <c r="H141" s="288">
        <v>84154</v>
      </c>
      <c r="I141" s="288">
        <v>173757</v>
      </c>
      <c r="J141" s="288">
        <v>91344</v>
      </c>
      <c r="K141" s="288">
        <v>82413</v>
      </c>
    </row>
    <row r="142" spans="1:11" ht="18.600000000000001" customHeight="1">
      <c r="A142" s="338"/>
      <c r="B142" s="287" t="s">
        <v>130</v>
      </c>
      <c r="C142" s="288">
        <v>176108</v>
      </c>
      <c r="D142" s="288">
        <v>91490</v>
      </c>
      <c r="E142" s="288">
        <v>84618</v>
      </c>
      <c r="F142" s="288">
        <v>178917</v>
      </c>
      <c r="G142" s="288">
        <v>92767</v>
      </c>
      <c r="H142" s="288">
        <v>86150</v>
      </c>
      <c r="I142" s="288">
        <v>182819</v>
      </c>
      <c r="J142" s="288">
        <v>94769</v>
      </c>
      <c r="K142" s="288">
        <v>88050</v>
      </c>
    </row>
    <row r="143" spans="1:11" ht="18.600000000000001" customHeight="1">
      <c r="A143" s="338"/>
      <c r="B143" s="287" t="s">
        <v>131</v>
      </c>
      <c r="C143" s="288">
        <v>184235</v>
      </c>
      <c r="D143" s="288">
        <v>94245</v>
      </c>
      <c r="E143" s="288">
        <v>89990</v>
      </c>
      <c r="F143" s="288">
        <v>184767</v>
      </c>
      <c r="G143" s="288">
        <v>94927</v>
      </c>
      <c r="H143" s="288">
        <v>89840</v>
      </c>
      <c r="I143" s="288">
        <v>183108</v>
      </c>
      <c r="J143" s="288">
        <v>94270</v>
      </c>
      <c r="K143" s="288">
        <v>88838</v>
      </c>
    </row>
    <row r="144" spans="1:11" ht="18.600000000000001" customHeight="1">
      <c r="A144" s="338"/>
      <c r="B144" s="287" t="s">
        <v>132</v>
      </c>
      <c r="C144" s="288">
        <v>159516</v>
      </c>
      <c r="D144" s="288">
        <v>79615</v>
      </c>
      <c r="E144" s="288">
        <v>79901</v>
      </c>
      <c r="F144" s="288">
        <v>168376</v>
      </c>
      <c r="G144" s="288">
        <v>84208</v>
      </c>
      <c r="H144" s="288">
        <v>84168</v>
      </c>
      <c r="I144" s="288">
        <v>177079</v>
      </c>
      <c r="J144" s="288">
        <v>88616</v>
      </c>
      <c r="K144" s="288">
        <v>88463</v>
      </c>
    </row>
    <row r="145" spans="1:11" ht="18.600000000000001" customHeight="1">
      <c r="A145" s="338"/>
      <c r="B145" s="287" t="s">
        <v>133</v>
      </c>
      <c r="C145" s="288">
        <v>113570</v>
      </c>
      <c r="D145" s="288">
        <v>53111</v>
      </c>
      <c r="E145" s="288">
        <v>60459</v>
      </c>
      <c r="F145" s="288">
        <v>121547</v>
      </c>
      <c r="G145" s="288">
        <v>57250</v>
      </c>
      <c r="H145" s="288">
        <v>64297</v>
      </c>
      <c r="I145" s="288">
        <v>131054</v>
      </c>
      <c r="J145" s="288">
        <v>62401</v>
      </c>
      <c r="K145" s="288">
        <v>68653</v>
      </c>
    </row>
    <row r="146" spans="1:11" ht="18.600000000000001" customHeight="1">
      <c r="A146" s="338"/>
      <c r="B146" s="287" t="s">
        <v>134</v>
      </c>
      <c r="C146" s="288">
        <v>88682</v>
      </c>
      <c r="D146" s="288">
        <v>39280</v>
      </c>
      <c r="E146" s="288">
        <v>49402</v>
      </c>
      <c r="F146" s="288">
        <v>93280</v>
      </c>
      <c r="G146" s="288">
        <v>41474</v>
      </c>
      <c r="H146" s="288">
        <v>51806</v>
      </c>
      <c r="I146" s="288">
        <v>97017</v>
      </c>
      <c r="J146" s="288">
        <v>43075</v>
      </c>
      <c r="K146" s="288">
        <v>53942</v>
      </c>
    </row>
    <row r="147" spans="1:11" ht="18.600000000000001" customHeight="1">
      <c r="A147" s="338"/>
      <c r="B147" s="287" t="s">
        <v>135</v>
      </c>
      <c r="C147" s="288">
        <v>70352</v>
      </c>
      <c r="D147" s="288">
        <v>27148</v>
      </c>
      <c r="E147" s="288">
        <v>43204</v>
      </c>
      <c r="F147" s="288">
        <v>69538</v>
      </c>
      <c r="G147" s="288">
        <v>27072</v>
      </c>
      <c r="H147" s="288">
        <v>42466</v>
      </c>
      <c r="I147" s="288">
        <v>69501</v>
      </c>
      <c r="J147" s="288">
        <v>27500</v>
      </c>
      <c r="K147" s="288">
        <v>42001</v>
      </c>
    </row>
    <row r="148" spans="1:11" ht="18.600000000000001" customHeight="1">
      <c r="A148" s="338"/>
      <c r="B148" s="287" t="s">
        <v>136</v>
      </c>
      <c r="C148" s="288">
        <v>45991</v>
      </c>
      <c r="D148" s="288">
        <v>15924</v>
      </c>
      <c r="E148" s="288">
        <v>30067</v>
      </c>
      <c r="F148" s="288">
        <v>47032</v>
      </c>
      <c r="G148" s="288">
        <v>16332</v>
      </c>
      <c r="H148" s="288">
        <v>30700</v>
      </c>
      <c r="I148" s="288">
        <v>48266</v>
      </c>
      <c r="J148" s="288">
        <v>16790</v>
      </c>
      <c r="K148" s="288">
        <v>31476</v>
      </c>
    </row>
    <row r="149" spans="1:11" ht="18.600000000000001" customHeight="1">
      <c r="A149" s="338"/>
      <c r="B149" s="287" t="s">
        <v>137</v>
      </c>
      <c r="C149" s="288">
        <v>19506</v>
      </c>
      <c r="D149" s="288">
        <v>5624</v>
      </c>
      <c r="E149" s="288">
        <v>13882</v>
      </c>
      <c r="F149" s="288">
        <v>20886</v>
      </c>
      <c r="G149" s="288">
        <v>6144</v>
      </c>
      <c r="H149" s="288">
        <v>14742</v>
      </c>
      <c r="I149" s="288">
        <v>22134</v>
      </c>
      <c r="J149" s="288">
        <v>6587</v>
      </c>
      <c r="K149" s="288">
        <v>15547</v>
      </c>
    </row>
    <row r="150" spans="1:11" ht="18.600000000000001" customHeight="1">
      <c r="A150" s="338"/>
      <c r="B150" s="287" t="s">
        <v>138</v>
      </c>
      <c r="C150" s="288">
        <v>4874</v>
      </c>
      <c r="D150" s="289">
        <v>1116</v>
      </c>
      <c r="E150" s="288">
        <v>3758</v>
      </c>
      <c r="F150" s="288">
        <v>5272</v>
      </c>
      <c r="G150" s="289">
        <v>1220</v>
      </c>
      <c r="H150" s="288">
        <v>4052</v>
      </c>
      <c r="I150" s="288">
        <v>5748</v>
      </c>
      <c r="J150" s="289">
        <v>1359</v>
      </c>
      <c r="K150" s="288">
        <v>4389</v>
      </c>
    </row>
    <row r="151" spans="1:11" ht="18.600000000000001" customHeight="1">
      <c r="A151" s="338"/>
      <c r="B151" s="287" t="s">
        <v>139</v>
      </c>
      <c r="C151" s="288">
        <v>791</v>
      </c>
      <c r="D151" s="289">
        <v>154</v>
      </c>
      <c r="E151" s="288">
        <v>637</v>
      </c>
      <c r="F151" s="288">
        <v>858</v>
      </c>
      <c r="G151" s="289">
        <v>171</v>
      </c>
      <c r="H151" s="288">
        <v>687</v>
      </c>
      <c r="I151" s="288">
        <v>927</v>
      </c>
      <c r="J151" s="289">
        <v>186</v>
      </c>
      <c r="K151" s="288">
        <v>741</v>
      </c>
    </row>
    <row r="152" spans="1:11" ht="18.600000000000001" hidden="1" customHeight="1">
      <c r="A152" s="339"/>
      <c r="B152" s="339"/>
      <c r="C152" s="339"/>
      <c r="D152" s="339"/>
      <c r="E152" s="339"/>
      <c r="F152" s="339"/>
      <c r="G152" s="339"/>
      <c r="H152" s="339"/>
      <c r="I152" s="339"/>
      <c r="J152" s="339"/>
      <c r="K152" s="339"/>
    </row>
    <row r="153" spans="1:11" ht="18.600000000000001" hidden="1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</row>
    <row r="154" spans="1:11" ht="18.600000000000001" customHeight="1">
      <c r="A154" s="343" t="s">
        <v>108</v>
      </c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</row>
    <row r="155" spans="1:11" ht="18.600000000000001" customHeight="1">
      <c r="A155" s="341" t="s">
        <v>109</v>
      </c>
      <c r="B155" s="341" t="s">
        <v>110</v>
      </c>
      <c r="C155" s="342" t="s">
        <v>187</v>
      </c>
      <c r="D155" s="342"/>
      <c r="E155" s="342"/>
      <c r="F155" s="342" t="s">
        <v>188</v>
      </c>
      <c r="G155" s="342"/>
      <c r="H155" s="342"/>
      <c r="I155" s="342" t="s">
        <v>189</v>
      </c>
      <c r="J155" s="342"/>
      <c r="K155" s="342"/>
    </row>
    <row r="156" spans="1:11" ht="21.95" customHeight="1">
      <c r="A156" s="341"/>
      <c r="B156" s="341"/>
      <c r="C156" s="293" t="s">
        <v>114</v>
      </c>
      <c r="D156" s="293" t="s">
        <v>115</v>
      </c>
      <c r="E156" s="293" t="s">
        <v>116</v>
      </c>
      <c r="F156" s="293" t="s">
        <v>114</v>
      </c>
      <c r="G156" s="293" t="s">
        <v>115</v>
      </c>
      <c r="H156" s="293" t="s">
        <v>116</v>
      </c>
      <c r="I156" s="293" t="s">
        <v>114</v>
      </c>
      <c r="J156" s="293" t="s">
        <v>115</v>
      </c>
      <c r="K156" s="293" t="s">
        <v>116</v>
      </c>
    </row>
    <row r="157" spans="1:11" ht="18.600000000000001" customHeight="1">
      <c r="A157" s="338" t="s">
        <v>106</v>
      </c>
      <c r="B157" s="287" t="s">
        <v>118</v>
      </c>
      <c r="C157" s="288">
        <v>2340612</v>
      </c>
      <c r="D157" s="288">
        <v>1196360</v>
      </c>
      <c r="E157" s="288">
        <v>1144252</v>
      </c>
      <c r="F157" s="288">
        <v>2351100</v>
      </c>
      <c r="G157" s="288">
        <v>1201453</v>
      </c>
      <c r="H157" s="288">
        <v>1149647</v>
      </c>
      <c r="I157" s="288">
        <v>2361018</v>
      </c>
      <c r="J157" s="288">
        <v>1206224</v>
      </c>
      <c r="K157" s="288">
        <v>1154794</v>
      </c>
    </row>
    <row r="158" spans="1:11" ht="18.600000000000001" customHeight="1">
      <c r="A158" s="338"/>
      <c r="B158" s="287" t="s">
        <v>119</v>
      </c>
      <c r="C158" s="288">
        <v>103246</v>
      </c>
      <c r="D158" s="288">
        <v>52972</v>
      </c>
      <c r="E158" s="288">
        <v>50274</v>
      </c>
      <c r="F158" s="288">
        <v>102129</v>
      </c>
      <c r="G158" s="288">
        <v>52379</v>
      </c>
      <c r="H158" s="288">
        <v>49750</v>
      </c>
      <c r="I158" s="288">
        <v>100781</v>
      </c>
      <c r="J158" s="288">
        <v>51682</v>
      </c>
      <c r="K158" s="288">
        <v>49099</v>
      </c>
    </row>
    <row r="159" spans="1:11" ht="18.600000000000001" customHeight="1">
      <c r="A159" s="338"/>
      <c r="B159" s="287" t="s">
        <v>120</v>
      </c>
      <c r="C159" s="288">
        <v>105651</v>
      </c>
      <c r="D159" s="288">
        <v>54347</v>
      </c>
      <c r="E159" s="288">
        <v>51304</v>
      </c>
      <c r="F159" s="288">
        <v>105538</v>
      </c>
      <c r="G159" s="288">
        <v>54280</v>
      </c>
      <c r="H159" s="288">
        <v>51258</v>
      </c>
      <c r="I159" s="288">
        <v>105381</v>
      </c>
      <c r="J159" s="288">
        <v>54181</v>
      </c>
      <c r="K159" s="288">
        <v>51200</v>
      </c>
    </row>
    <row r="160" spans="1:11" ht="18.600000000000001" customHeight="1">
      <c r="A160" s="338"/>
      <c r="B160" s="287" t="s">
        <v>121</v>
      </c>
      <c r="C160" s="288">
        <v>103244</v>
      </c>
      <c r="D160" s="288">
        <v>53233</v>
      </c>
      <c r="E160" s="288">
        <v>50011</v>
      </c>
      <c r="F160" s="288">
        <v>103488</v>
      </c>
      <c r="G160" s="288">
        <v>53305</v>
      </c>
      <c r="H160" s="288">
        <v>50183</v>
      </c>
      <c r="I160" s="288">
        <v>103679</v>
      </c>
      <c r="J160" s="288">
        <v>53374</v>
      </c>
      <c r="K160" s="288">
        <v>50305</v>
      </c>
    </row>
    <row r="161" spans="1:11" ht="18.600000000000001" customHeight="1">
      <c r="A161" s="338"/>
      <c r="B161" s="287" t="s">
        <v>122</v>
      </c>
      <c r="C161" s="288">
        <v>102786</v>
      </c>
      <c r="D161" s="288">
        <v>52779</v>
      </c>
      <c r="E161" s="288">
        <v>50007</v>
      </c>
      <c r="F161" s="288">
        <v>101519</v>
      </c>
      <c r="G161" s="288">
        <v>52163</v>
      </c>
      <c r="H161" s="288">
        <v>49356</v>
      </c>
      <c r="I161" s="288">
        <v>101683</v>
      </c>
      <c r="J161" s="288">
        <v>52239</v>
      </c>
      <c r="K161" s="288">
        <v>49444</v>
      </c>
    </row>
    <row r="162" spans="1:11" ht="18.600000000000001" customHeight="1">
      <c r="A162" s="338"/>
      <c r="B162" s="287" t="s">
        <v>123</v>
      </c>
      <c r="C162" s="288">
        <v>100107</v>
      </c>
      <c r="D162" s="288">
        <v>52293</v>
      </c>
      <c r="E162" s="288">
        <v>47814</v>
      </c>
      <c r="F162" s="288">
        <v>101348</v>
      </c>
      <c r="G162" s="288">
        <v>52851</v>
      </c>
      <c r="H162" s="288">
        <v>48497</v>
      </c>
      <c r="I162" s="288">
        <v>100855</v>
      </c>
      <c r="J162" s="288">
        <v>52557</v>
      </c>
      <c r="K162" s="288">
        <v>48298</v>
      </c>
    </row>
    <row r="163" spans="1:11" ht="18.600000000000001" customHeight="1">
      <c r="A163" s="338"/>
      <c r="B163" s="287" t="s">
        <v>124</v>
      </c>
      <c r="C163" s="288">
        <v>121008</v>
      </c>
      <c r="D163" s="288">
        <v>67050</v>
      </c>
      <c r="E163" s="288">
        <v>53958</v>
      </c>
      <c r="F163" s="288">
        <v>114495</v>
      </c>
      <c r="G163" s="288">
        <v>63374</v>
      </c>
      <c r="H163" s="288">
        <v>51121</v>
      </c>
      <c r="I163" s="288">
        <v>108910</v>
      </c>
      <c r="J163" s="288">
        <v>60143</v>
      </c>
      <c r="K163" s="288">
        <v>48767</v>
      </c>
    </row>
    <row r="164" spans="1:11" ht="18.600000000000001" customHeight="1">
      <c r="A164" s="338"/>
      <c r="B164" s="287" t="s">
        <v>125</v>
      </c>
      <c r="C164" s="288">
        <v>141021</v>
      </c>
      <c r="D164" s="288">
        <v>79276</v>
      </c>
      <c r="E164" s="288">
        <v>61745</v>
      </c>
      <c r="F164" s="288">
        <v>138157</v>
      </c>
      <c r="G164" s="288">
        <v>77440</v>
      </c>
      <c r="H164" s="288">
        <v>60717</v>
      </c>
      <c r="I164" s="288">
        <v>134896</v>
      </c>
      <c r="J164" s="288">
        <v>75322</v>
      </c>
      <c r="K164" s="288">
        <v>59574</v>
      </c>
    </row>
    <row r="165" spans="1:11" ht="18.600000000000001" customHeight="1">
      <c r="A165" s="338"/>
      <c r="B165" s="287" t="s">
        <v>126</v>
      </c>
      <c r="C165" s="288">
        <v>141190</v>
      </c>
      <c r="D165" s="288">
        <v>78148</v>
      </c>
      <c r="E165" s="288">
        <v>63042</v>
      </c>
      <c r="F165" s="288">
        <v>143852</v>
      </c>
      <c r="G165" s="288">
        <v>79929</v>
      </c>
      <c r="H165" s="288">
        <v>63923</v>
      </c>
      <c r="I165" s="288">
        <v>145981</v>
      </c>
      <c r="J165" s="288">
        <v>81523</v>
      </c>
      <c r="K165" s="288">
        <v>64458</v>
      </c>
    </row>
    <row r="166" spans="1:11" ht="18.600000000000001" customHeight="1">
      <c r="A166" s="338"/>
      <c r="B166" s="287" t="s">
        <v>127</v>
      </c>
      <c r="C166" s="288">
        <v>143054</v>
      </c>
      <c r="D166" s="288">
        <v>79146</v>
      </c>
      <c r="E166" s="288">
        <v>63908</v>
      </c>
      <c r="F166" s="288">
        <v>138621</v>
      </c>
      <c r="G166" s="288">
        <v>76846</v>
      </c>
      <c r="H166" s="288">
        <v>61775</v>
      </c>
      <c r="I166" s="288">
        <v>136531</v>
      </c>
      <c r="J166" s="288">
        <v>75698</v>
      </c>
      <c r="K166" s="288">
        <v>60833</v>
      </c>
    </row>
    <row r="167" spans="1:11" ht="18.600000000000001" customHeight="1">
      <c r="A167" s="338"/>
      <c r="B167" s="287" t="s">
        <v>128</v>
      </c>
      <c r="C167" s="288">
        <v>165845</v>
      </c>
      <c r="D167" s="288">
        <v>88981</v>
      </c>
      <c r="E167" s="288">
        <v>76864</v>
      </c>
      <c r="F167" s="288">
        <v>166539</v>
      </c>
      <c r="G167" s="288">
        <v>89565</v>
      </c>
      <c r="H167" s="288">
        <v>76974</v>
      </c>
      <c r="I167" s="288">
        <v>163875</v>
      </c>
      <c r="J167" s="288">
        <v>88450</v>
      </c>
      <c r="K167" s="288">
        <v>75425</v>
      </c>
    </row>
    <row r="168" spans="1:11" ht="18.600000000000001" customHeight="1">
      <c r="A168" s="338"/>
      <c r="B168" s="287" t="s">
        <v>129</v>
      </c>
      <c r="C168" s="288">
        <v>169126</v>
      </c>
      <c r="D168" s="288">
        <v>88889</v>
      </c>
      <c r="E168" s="288">
        <v>80237</v>
      </c>
      <c r="F168" s="288">
        <v>164940</v>
      </c>
      <c r="G168" s="288">
        <v>86710</v>
      </c>
      <c r="H168" s="288">
        <v>78230</v>
      </c>
      <c r="I168" s="288">
        <v>163098</v>
      </c>
      <c r="J168" s="288">
        <v>85750</v>
      </c>
      <c r="K168" s="288">
        <v>77348</v>
      </c>
    </row>
    <row r="169" spans="1:11" ht="18.600000000000001" customHeight="1">
      <c r="A169" s="338"/>
      <c r="B169" s="287" t="s">
        <v>130</v>
      </c>
      <c r="C169" s="288">
        <v>186641</v>
      </c>
      <c r="D169" s="288">
        <v>96792</v>
      </c>
      <c r="E169" s="288">
        <v>89849</v>
      </c>
      <c r="F169" s="288">
        <v>188557</v>
      </c>
      <c r="G169" s="288">
        <v>97871</v>
      </c>
      <c r="H169" s="288">
        <v>90686</v>
      </c>
      <c r="I169" s="288">
        <v>187839</v>
      </c>
      <c r="J169" s="288">
        <v>97670</v>
      </c>
      <c r="K169" s="288">
        <v>90169</v>
      </c>
    </row>
    <row r="170" spans="1:11" ht="18.600000000000001" customHeight="1">
      <c r="A170" s="338"/>
      <c r="B170" s="287" t="s">
        <v>131</v>
      </c>
      <c r="C170" s="288">
        <v>181288</v>
      </c>
      <c r="D170" s="288">
        <v>93386</v>
      </c>
      <c r="E170" s="288">
        <v>87902</v>
      </c>
      <c r="F170" s="288">
        <v>181955</v>
      </c>
      <c r="G170" s="288">
        <v>93678</v>
      </c>
      <c r="H170" s="288">
        <v>88277</v>
      </c>
      <c r="I170" s="288">
        <v>184330</v>
      </c>
      <c r="J170" s="288">
        <v>94669</v>
      </c>
      <c r="K170" s="288">
        <v>89661</v>
      </c>
    </row>
    <row r="171" spans="1:11" ht="18.600000000000001" customHeight="1">
      <c r="A171" s="338"/>
      <c r="B171" s="287" t="s">
        <v>132</v>
      </c>
      <c r="C171" s="288">
        <v>184135</v>
      </c>
      <c r="D171" s="288">
        <v>92217</v>
      </c>
      <c r="E171" s="288">
        <v>91918</v>
      </c>
      <c r="F171" s="288">
        <v>188244</v>
      </c>
      <c r="G171" s="288">
        <v>94456</v>
      </c>
      <c r="H171" s="288">
        <v>93788</v>
      </c>
      <c r="I171" s="288">
        <v>190453</v>
      </c>
      <c r="J171" s="288">
        <v>95944</v>
      </c>
      <c r="K171" s="288">
        <v>94509</v>
      </c>
    </row>
    <row r="172" spans="1:11" ht="18.600000000000001" customHeight="1">
      <c r="A172" s="338"/>
      <c r="B172" s="287" t="s">
        <v>133</v>
      </c>
      <c r="C172" s="288">
        <v>141131</v>
      </c>
      <c r="D172" s="288">
        <v>67684</v>
      </c>
      <c r="E172" s="288">
        <v>73447</v>
      </c>
      <c r="F172" s="288">
        <v>152105</v>
      </c>
      <c r="G172" s="288">
        <v>73297</v>
      </c>
      <c r="H172" s="288">
        <v>78808</v>
      </c>
      <c r="I172" s="288">
        <v>162203</v>
      </c>
      <c r="J172" s="288">
        <v>78462</v>
      </c>
      <c r="K172" s="288">
        <v>83741</v>
      </c>
    </row>
    <row r="173" spans="1:11" ht="18.600000000000001" customHeight="1">
      <c r="A173" s="338"/>
      <c r="B173" s="287" t="s">
        <v>134</v>
      </c>
      <c r="C173" s="288">
        <v>100171</v>
      </c>
      <c r="D173" s="288">
        <v>44549</v>
      </c>
      <c r="E173" s="288">
        <v>55622</v>
      </c>
      <c r="F173" s="288">
        <v>103688</v>
      </c>
      <c r="G173" s="288">
        <v>46223</v>
      </c>
      <c r="H173" s="288">
        <v>57465</v>
      </c>
      <c r="I173" s="288">
        <v>109393</v>
      </c>
      <c r="J173" s="288">
        <v>48887</v>
      </c>
      <c r="K173" s="288">
        <v>60506</v>
      </c>
    </row>
    <row r="174" spans="1:11" ht="18.600000000000001" customHeight="1">
      <c r="A174" s="338"/>
      <c r="B174" s="287" t="s">
        <v>135</v>
      </c>
      <c r="C174" s="288">
        <v>70608</v>
      </c>
      <c r="D174" s="288">
        <v>28510</v>
      </c>
      <c r="E174" s="288">
        <v>42098</v>
      </c>
      <c r="F174" s="288">
        <v>73034</v>
      </c>
      <c r="G174" s="288">
        <v>30017</v>
      </c>
      <c r="H174" s="288">
        <v>43017</v>
      </c>
      <c r="I174" s="288">
        <v>76740</v>
      </c>
      <c r="J174" s="288">
        <v>31940</v>
      </c>
      <c r="K174" s="288">
        <v>44800</v>
      </c>
    </row>
    <row r="175" spans="1:11" ht="18.600000000000001" customHeight="1">
      <c r="A175" s="338"/>
      <c r="B175" s="287" t="s">
        <v>136</v>
      </c>
      <c r="C175" s="288">
        <v>49888</v>
      </c>
      <c r="D175" s="288">
        <v>17400</v>
      </c>
      <c r="E175" s="288">
        <v>32488</v>
      </c>
      <c r="F175" s="288">
        <v>50684</v>
      </c>
      <c r="G175" s="288">
        <v>17748</v>
      </c>
      <c r="H175" s="288">
        <v>32936</v>
      </c>
      <c r="I175" s="288">
        <v>50458</v>
      </c>
      <c r="J175" s="288">
        <v>17818</v>
      </c>
      <c r="K175" s="288">
        <v>32640</v>
      </c>
    </row>
    <row r="176" spans="1:11" ht="18.600000000000001" customHeight="1">
      <c r="A176" s="338"/>
      <c r="B176" s="287" t="s">
        <v>137</v>
      </c>
      <c r="C176" s="288">
        <v>23118</v>
      </c>
      <c r="D176" s="288">
        <v>6965</v>
      </c>
      <c r="E176" s="288">
        <v>16153</v>
      </c>
      <c r="F176" s="288">
        <v>24128</v>
      </c>
      <c r="G176" s="288">
        <v>7362</v>
      </c>
      <c r="H176" s="288">
        <v>16766</v>
      </c>
      <c r="I176" s="288">
        <v>25180</v>
      </c>
      <c r="J176" s="288">
        <v>7735</v>
      </c>
      <c r="K176" s="288">
        <v>17445</v>
      </c>
    </row>
    <row r="177" spans="1:11" ht="18.600000000000001" customHeight="1">
      <c r="A177" s="338"/>
      <c r="B177" s="287" t="s">
        <v>138</v>
      </c>
      <c r="C177" s="288">
        <v>6348</v>
      </c>
      <c r="D177" s="289">
        <v>1535</v>
      </c>
      <c r="E177" s="288">
        <v>4813</v>
      </c>
      <c r="F177" s="288">
        <v>6986</v>
      </c>
      <c r="G177" s="289">
        <v>1730</v>
      </c>
      <c r="H177" s="288">
        <v>5256</v>
      </c>
      <c r="I177" s="288">
        <v>7567</v>
      </c>
      <c r="J177" s="288">
        <v>1931</v>
      </c>
      <c r="K177" s="288">
        <v>5636</v>
      </c>
    </row>
    <row r="178" spans="1:11" ht="18.600000000000001" customHeight="1">
      <c r="A178" s="338"/>
      <c r="B178" s="287" t="s">
        <v>139</v>
      </c>
      <c r="C178" s="288">
        <v>1006</v>
      </c>
      <c r="D178" s="289">
        <v>208</v>
      </c>
      <c r="E178" s="288">
        <v>798</v>
      </c>
      <c r="F178" s="288">
        <v>1093</v>
      </c>
      <c r="G178" s="289">
        <v>229</v>
      </c>
      <c r="H178" s="288">
        <v>864</v>
      </c>
      <c r="I178" s="288">
        <v>1185</v>
      </c>
      <c r="J178" s="288">
        <v>249</v>
      </c>
      <c r="K178" s="288">
        <v>936</v>
      </c>
    </row>
    <row r="179" spans="1:11" ht="18.600000000000001" customHeight="1">
      <c r="A179" s="341" t="s">
        <v>109</v>
      </c>
      <c r="B179" s="341" t="s">
        <v>110</v>
      </c>
      <c r="C179" s="342" t="s">
        <v>190</v>
      </c>
      <c r="D179" s="342"/>
      <c r="E179" s="342"/>
      <c r="F179" s="342" t="s">
        <v>191</v>
      </c>
      <c r="G179" s="342"/>
      <c r="H179" s="342"/>
      <c r="I179" s="342" t="s">
        <v>192</v>
      </c>
      <c r="J179" s="342"/>
      <c r="K179" s="342"/>
    </row>
    <row r="180" spans="1:11" ht="21.95" customHeight="1">
      <c r="A180" s="341"/>
      <c r="B180" s="341"/>
      <c r="C180" s="293" t="s">
        <v>114</v>
      </c>
      <c r="D180" s="293" t="s">
        <v>115</v>
      </c>
      <c r="E180" s="293" t="s">
        <v>116</v>
      </c>
      <c r="F180" s="293" t="s">
        <v>114</v>
      </c>
      <c r="G180" s="293" t="s">
        <v>115</v>
      </c>
      <c r="H180" s="293" t="s">
        <v>116</v>
      </c>
      <c r="I180" s="293" t="s">
        <v>114</v>
      </c>
      <c r="J180" s="293" t="s">
        <v>115</v>
      </c>
      <c r="K180" s="293" t="s">
        <v>116</v>
      </c>
    </row>
    <row r="181" spans="1:11" ht="18.600000000000001" customHeight="1">
      <c r="A181" s="338" t="s">
        <v>106</v>
      </c>
      <c r="B181" s="287" t="s">
        <v>118</v>
      </c>
      <c r="C181" s="288">
        <v>2370179</v>
      </c>
      <c r="D181" s="288">
        <v>1210531</v>
      </c>
      <c r="E181" s="288">
        <v>1159648</v>
      </c>
      <c r="F181" s="288">
        <v>2378506</v>
      </c>
      <c r="G181" s="288">
        <v>1214378</v>
      </c>
      <c r="H181" s="288">
        <v>1164128</v>
      </c>
      <c r="I181" s="288">
        <v>2385901</v>
      </c>
      <c r="J181" s="288">
        <v>1217772</v>
      </c>
      <c r="K181" s="288">
        <v>1168129</v>
      </c>
    </row>
    <row r="182" spans="1:11" ht="18.600000000000001" customHeight="1">
      <c r="A182" s="338"/>
      <c r="B182" s="287" t="s">
        <v>119</v>
      </c>
      <c r="C182" s="288">
        <v>99185</v>
      </c>
      <c r="D182" s="288">
        <v>50844</v>
      </c>
      <c r="E182" s="288">
        <v>48341</v>
      </c>
      <c r="F182" s="288">
        <v>97540</v>
      </c>
      <c r="G182" s="288">
        <v>50003</v>
      </c>
      <c r="H182" s="288">
        <v>47537</v>
      </c>
      <c r="I182" s="288">
        <v>95845</v>
      </c>
      <c r="J182" s="288">
        <v>49134</v>
      </c>
      <c r="K182" s="288">
        <v>46711</v>
      </c>
    </row>
    <row r="183" spans="1:11" ht="18.600000000000001" customHeight="1">
      <c r="A183" s="338"/>
      <c r="B183" s="287" t="s">
        <v>120</v>
      </c>
      <c r="C183" s="288">
        <v>105145</v>
      </c>
      <c r="D183" s="288">
        <v>54061</v>
      </c>
      <c r="E183" s="288">
        <v>51084</v>
      </c>
      <c r="F183" s="288">
        <v>104598</v>
      </c>
      <c r="G183" s="288">
        <v>53764</v>
      </c>
      <c r="H183" s="288">
        <v>50834</v>
      </c>
      <c r="I183" s="288">
        <v>103709</v>
      </c>
      <c r="J183" s="288">
        <v>53295</v>
      </c>
      <c r="K183" s="288">
        <v>50414</v>
      </c>
    </row>
    <row r="184" spans="1:11" ht="18.600000000000001" customHeight="1">
      <c r="A184" s="338"/>
      <c r="B184" s="287" t="s">
        <v>121</v>
      </c>
      <c r="C184" s="288">
        <v>103871</v>
      </c>
      <c r="D184" s="288">
        <v>53413</v>
      </c>
      <c r="E184" s="288">
        <v>50458</v>
      </c>
      <c r="F184" s="288">
        <v>103915</v>
      </c>
      <c r="G184" s="288">
        <v>53411</v>
      </c>
      <c r="H184" s="288">
        <v>50504</v>
      </c>
      <c r="I184" s="288">
        <v>103806</v>
      </c>
      <c r="J184" s="288">
        <v>53331</v>
      </c>
      <c r="K184" s="288">
        <v>50475</v>
      </c>
    </row>
    <row r="185" spans="1:11" ht="18.600000000000001" customHeight="1">
      <c r="A185" s="338"/>
      <c r="B185" s="287" t="s">
        <v>122</v>
      </c>
      <c r="C185" s="288">
        <v>101986</v>
      </c>
      <c r="D185" s="288">
        <v>52385</v>
      </c>
      <c r="E185" s="288">
        <v>49601</v>
      </c>
      <c r="F185" s="288">
        <v>101153</v>
      </c>
      <c r="G185" s="288">
        <v>51928</v>
      </c>
      <c r="H185" s="288">
        <v>49225</v>
      </c>
      <c r="I185" s="288">
        <v>101456</v>
      </c>
      <c r="J185" s="288">
        <v>52071</v>
      </c>
      <c r="K185" s="288">
        <v>49385</v>
      </c>
    </row>
    <row r="186" spans="1:11" ht="18.600000000000001" customHeight="1">
      <c r="A186" s="338"/>
      <c r="B186" s="287" t="s">
        <v>123</v>
      </c>
      <c r="C186" s="288">
        <v>101487</v>
      </c>
      <c r="D186" s="288">
        <v>52913</v>
      </c>
      <c r="E186" s="288">
        <v>48574</v>
      </c>
      <c r="F186" s="288">
        <v>103478</v>
      </c>
      <c r="G186" s="288">
        <v>53956</v>
      </c>
      <c r="H186" s="288">
        <v>49522</v>
      </c>
      <c r="I186" s="288">
        <v>103435</v>
      </c>
      <c r="J186" s="288">
        <v>53956</v>
      </c>
      <c r="K186" s="288">
        <v>49479</v>
      </c>
    </row>
    <row r="187" spans="1:11" ht="18.600000000000001" customHeight="1">
      <c r="A187" s="338"/>
      <c r="B187" s="287" t="s">
        <v>124</v>
      </c>
      <c r="C187" s="288">
        <v>102455</v>
      </c>
      <c r="D187" s="288">
        <v>56374</v>
      </c>
      <c r="E187" s="288">
        <v>46081</v>
      </c>
      <c r="F187" s="288">
        <v>96449</v>
      </c>
      <c r="G187" s="288">
        <v>52982</v>
      </c>
      <c r="H187" s="288">
        <v>43467</v>
      </c>
      <c r="I187" s="288">
        <v>94631</v>
      </c>
      <c r="J187" s="288">
        <v>51850</v>
      </c>
      <c r="K187" s="288">
        <v>42781</v>
      </c>
    </row>
    <row r="188" spans="1:11" ht="18.600000000000001" customHeight="1">
      <c r="A188" s="338"/>
      <c r="B188" s="287" t="s">
        <v>125</v>
      </c>
      <c r="C188" s="288">
        <v>131555</v>
      </c>
      <c r="D188" s="288">
        <v>73255</v>
      </c>
      <c r="E188" s="288">
        <v>58300</v>
      </c>
      <c r="F188" s="288">
        <v>128097</v>
      </c>
      <c r="G188" s="288">
        <v>71110</v>
      </c>
      <c r="H188" s="288">
        <v>56987</v>
      </c>
      <c r="I188" s="288">
        <v>122071</v>
      </c>
      <c r="J188" s="288">
        <v>67651</v>
      </c>
      <c r="K188" s="288">
        <v>54420</v>
      </c>
    </row>
    <row r="189" spans="1:11" ht="18.600000000000001" customHeight="1">
      <c r="A189" s="338"/>
      <c r="B189" s="287" t="s">
        <v>126</v>
      </c>
      <c r="C189" s="288">
        <v>146898</v>
      </c>
      <c r="D189" s="288">
        <v>82300</v>
      </c>
      <c r="E189" s="288">
        <v>64598</v>
      </c>
      <c r="F189" s="288">
        <v>145921</v>
      </c>
      <c r="G189" s="288">
        <v>81778</v>
      </c>
      <c r="H189" s="288">
        <v>64143</v>
      </c>
      <c r="I189" s="288">
        <v>143543</v>
      </c>
      <c r="J189" s="288">
        <v>80354</v>
      </c>
      <c r="K189" s="288">
        <v>63189</v>
      </c>
    </row>
    <row r="190" spans="1:11" ht="18.600000000000001" customHeight="1">
      <c r="A190" s="338"/>
      <c r="B190" s="287" t="s">
        <v>127</v>
      </c>
      <c r="C190" s="288">
        <v>136755</v>
      </c>
      <c r="D190" s="288">
        <v>75729</v>
      </c>
      <c r="E190" s="288">
        <v>61026</v>
      </c>
      <c r="F190" s="288">
        <v>138862</v>
      </c>
      <c r="G190" s="288">
        <v>76895</v>
      </c>
      <c r="H190" s="288">
        <v>61967</v>
      </c>
      <c r="I190" s="288">
        <v>141828</v>
      </c>
      <c r="J190" s="288">
        <v>78667</v>
      </c>
      <c r="K190" s="288">
        <v>63161</v>
      </c>
    </row>
    <row r="191" spans="1:11" ht="18.600000000000001" customHeight="1">
      <c r="A191" s="338"/>
      <c r="B191" s="287" t="s">
        <v>128</v>
      </c>
      <c r="C191" s="288">
        <v>158251</v>
      </c>
      <c r="D191" s="288">
        <v>85934</v>
      </c>
      <c r="E191" s="288">
        <v>72317</v>
      </c>
      <c r="F191" s="288">
        <v>151428</v>
      </c>
      <c r="G191" s="288">
        <v>82747</v>
      </c>
      <c r="H191" s="288">
        <v>68681</v>
      </c>
      <c r="I191" s="288">
        <v>145079</v>
      </c>
      <c r="J191" s="288">
        <v>79625</v>
      </c>
      <c r="K191" s="288">
        <v>65454</v>
      </c>
    </row>
    <row r="192" spans="1:11" ht="18.600000000000001" customHeight="1">
      <c r="A192" s="338"/>
      <c r="B192" s="287" t="s">
        <v>129</v>
      </c>
      <c r="C192" s="288">
        <v>164235</v>
      </c>
      <c r="D192" s="288">
        <v>86499</v>
      </c>
      <c r="E192" s="288">
        <v>77736</v>
      </c>
      <c r="F192" s="288">
        <v>167024</v>
      </c>
      <c r="G192" s="288">
        <v>88265</v>
      </c>
      <c r="H192" s="288">
        <v>78759</v>
      </c>
      <c r="I192" s="288">
        <v>169759</v>
      </c>
      <c r="J192" s="288">
        <v>89934</v>
      </c>
      <c r="K192" s="288">
        <v>79825</v>
      </c>
    </row>
    <row r="193" spans="1:11" ht="18.600000000000001" customHeight="1">
      <c r="A193" s="338"/>
      <c r="B193" s="287" t="s">
        <v>130</v>
      </c>
      <c r="C193" s="288">
        <v>184830</v>
      </c>
      <c r="D193" s="288">
        <v>96042</v>
      </c>
      <c r="E193" s="288">
        <v>88788</v>
      </c>
      <c r="F193" s="288">
        <v>180362</v>
      </c>
      <c r="G193" s="288">
        <v>93546</v>
      </c>
      <c r="H193" s="288">
        <v>86816</v>
      </c>
      <c r="I193" s="288">
        <v>175449</v>
      </c>
      <c r="J193" s="288">
        <v>90998</v>
      </c>
      <c r="K193" s="288">
        <v>84451</v>
      </c>
    </row>
    <row r="194" spans="1:11" ht="18.600000000000001" customHeight="1">
      <c r="A194" s="338"/>
      <c r="B194" s="287" t="s">
        <v>131</v>
      </c>
      <c r="C194" s="288">
        <v>187285</v>
      </c>
      <c r="D194" s="288">
        <v>96001</v>
      </c>
      <c r="E194" s="288">
        <v>91284</v>
      </c>
      <c r="F194" s="288">
        <v>191299</v>
      </c>
      <c r="G194" s="288">
        <v>98052</v>
      </c>
      <c r="H194" s="288">
        <v>93247</v>
      </c>
      <c r="I194" s="288">
        <v>195225</v>
      </c>
      <c r="J194" s="288">
        <v>100152</v>
      </c>
      <c r="K194" s="288">
        <v>95073</v>
      </c>
    </row>
    <row r="195" spans="1:11" ht="18.600000000000001" customHeight="1">
      <c r="A195" s="338"/>
      <c r="B195" s="287" t="s">
        <v>132</v>
      </c>
      <c r="C195" s="288">
        <v>191036</v>
      </c>
      <c r="D195" s="288">
        <v>96670</v>
      </c>
      <c r="E195" s="288">
        <v>94366</v>
      </c>
      <c r="F195" s="288">
        <v>189455</v>
      </c>
      <c r="G195" s="288">
        <v>96115</v>
      </c>
      <c r="H195" s="288">
        <v>93340</v>
      </c>
      <c r="I195" s="288">
        <v>187672</v>
      </c>
      <c r="J195" s="288">
        <v>95307</v>
      </c>
      <c r="K195" s="288">
        <v>92365</v>
      </c>
    </row>
    <row r="196" spans="1:11" ht="18.600000000000001" customHeight="1">
      <c r="A196" s="338"/>
      <c r="B196" s="287" t="s">
        <v>133</v>
      </c>
      <c r="C196" s="288">
        <v>171373</v>
      </c>
      <c r="D196" s="288">
        <v>83107</v>
      </c>
      <c r="E196" s="288">
        <v>88266</v>
      </c>
      <c r="F196" s="288">
        <v>180269</v>
      </c>
      <c r="G196" s="288">
        <v>87516</v>
      </c>
      <c r="H196" s="288">
        <v>92753</v>
      </c>
      <c r="I196" s="288">
        <v>187539</v>
      </c>
      <c r="J196" s="288">
        <v>91143</v>
      </c>
      <c r="K196" s="288">
        <v>96396</v>
      </c>
    </row>
    <row r="197" spans="1:11" ht="18.600000000000001" customHeight="1">
      <c r="A197" s="338"/>
      <c r="B197" s="287" t="s">
        <v>134</v>
      </c>
      <c r="C197" s="288">
        <v>117524</v>
      </c>
      <c r="D197" s="288">
        <v>52929</v>
      </c>
      <c r="E197" s="288">
        <v>64595</v>
      </c>
      <c r="F197" s="288">
        <v>127146</v>
      </c>
      <c r="G197" s="288">
        <v>57901</v>
      </c>
      <c r="H197" s="288">
        <v>69245</v>
      </c>
      <c r="I197" s="288">
        <v>137271</v>
      </c>
      <c r="J197" s="288">
        <v>63002</v>
      </c>
      <c r="K197" s="288">
        <v>74269</v>
      </c>
    </row>
    <row r="198" spans="1:11" ht="18.600000000000001" customHeight="1">
      <c r="A198" s="338"/>
      <c r="B198" s="287" t="s">
        <v>135</v>
      </c>
      <c r="C198" s="288">
        <v>80837</v>
      </c>
      <c r="D198" s="288">
        <v>33793</v>
      </c>
      <c r="E198" s="288">
        <v>47044</v>
      </c>
      <c r="F198" s="288">
        <v>84204</v>
      </c>
      <c r="G198" s="288">
        <v>35189</v>
      </c>
      <c r="H198" s="288">
        <v>49015</v>
      </c>
      <c r="I198" s="288">
        <v>87286</v>
      </c>
      <c r="J198" s="288">
        <v>36602</v>
      </c>
      <c r="K198" s="288">
        <v>50684</v>
      </c>
    </row>
    <row r="199" spans="1:11" ht="18.600000000000001" customHeight="1">
      <c r="A199" s="338"/>
      <c r="B199" s="287" t="s">
        <v>136</v>
      </c>
      <c r="C199" s="288">
        <v>50103</v>
      </c>
      <c r="D199" s="288">
        <v>17880</v>
      </c>
      <c r="E199" s="288">
        <v>32223</v>
      </c>
      <c r="F199" s="288">
        <v>50396</v>
      </c>
      <c r="G199" s="288">
        <v>18307</v>
      </c>
      <c r="H199" s="288">
        <v>32089</v>
      </c>
      <c r="I199" s="288">
        <v>51674</v>
      </c>
      <c r="J199" s="288">
        <v>19191</v>
      </c>
      <c r="K199" s="288">
        <v>32483</v>
      </c>
    </row>
    <row r="200" spans="1:11" ht="18.600000000000001" customHeight="1">
      <c r="A200" s="338"/>
      <c r="B200" s="287" t="s">
        <v>137</v>
      </c>
      <c r="C200" s="288">
        <v>25975</v>
      </c>
      <c r="D200" s="288">
        <v>8012</v>
      </c>
      <c r="E200" s="288">
        <v>17963</v>
      </c>
      <c r="F200" s="288">
        <v>26903</v>
      </c>
      <c r="G200" s="288">
        <v>8328</v>
      </c>
      <c r="H200" s="288">
        <v>18575</v>
      </c>
      <c r="I200" s="288">
        <v>28046</v>
      </c>
      <c r="J200" s="288">
        <v>8731</v>
      </c>
      <c r="K200" s="288">
        <v>19315</v>
      </c>
    </row>
    <row r="201" spans="1:11" ht="18.600000000000001" customHeight="1">
      <c r="A201" s="338"/>
      <c r="B201" s="287" t="s">
        <v>138</v>
      </c>
      <c r="C201" s="288">
        <v>8111</v>
      </c>
      <c r="D201" s="288">
        <v>2116</v>
      </c>
      <c r="E201" s="288">
        <v>5995</v>
      </c>
      <c r="F201" s="288">
        <v>8609</v>
      </c>
      <c r="G201" s="288">
        <v>2275</v>
      </c>
      <c r="H201" s="288">
        <v>6334</v>
      </c>
      <c r="I201" s="288">
        <v>9032</v>
      </c>
      <c r="J201" s="288">
        <v>2424</v>
      </c>
      <c r="K201" s="288">
        <v>6608</v>
      </c>
    </row>
    <row r="202" spans="1:11" ht="18.600000000000001" customHeight="1">
      <c r="A202" s="338"/>
      <c r="B202" s="287" t="s">
        <v>139</v>
      </c>
      <c r="C202" s="288">
        <v>1282</v>
      </c>
      <c r="D202" s="288">
        <v>274</v>
      </c>
      <c r="E202" s="288">
        <v>1008</v>
      </c>
      <c r="F202" s="288">
        <v>1398</v>
      </c>
      <c r="G202" s="288">
        <v>310</v>
      </c>
      <c r="H202" s="288">
        <v>1088</v>
      </c>
      <c r="I202" s="288">
        <v>1545</v>
      </c>
      <c r="J202" s="288">
        <v>354</v>
      </c>
      <c r="K202" s="288">
        <v>1191</v>
      </c>
    </row>
    <row r="203" spans="1:11" ht="18.600000000000001" hidden="1" customHeight="1">
      <c r="A203" s="339"/>
      <c r="B203" s="339"/>
      <c r="C203" s="339"/>
      <c r="D203" s="339"/>
      <c r="E203" s="339"/>
      <c r="F203" s="339"/>
      <c r="G203" s="339"/>
      <c r="H203" s="339"/>
      <c r="I203" s="339"/>
      <c r="J203" s="339"/>
      <c r="K203" s="339"/>
    </row>
    <row r="204" spans="1:11" ht="18.600000000000001" hidden="1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</row>
    <row r="205" spans="1:11" ht="18.600000000000001" customHeight="1">
      <c r="A205" s="343" t="s">
        <v>108</v>
      </c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</row>
    <row r="206" spans="1:11" ht="18.600000000000001" customHeight="1">
      <c r="A206" s="341" t="s">
        <v>109</v>
      </c>
      <c r="B206" s="341" t="s">
        <v>110</v>
      </c>
      <c r="C206" s="342" t="s">
        <v>193</v>
      </c>
      <c r="D206" s="342"/>
      <c r="E206" s="342"/>
      <c r="F206" s="342" t="s">
        <v>194</v>
      </c>
      <c r="G206" s="342"/>
      <c r="H206" s="342"/>
      <c r="I206" s="342" t="s">
        <v>195</v>
      </c>
      <c r="J206" s="342"/>
      <c r="K206" s="342"/>
    </row>
    <row r="207" spans="1:11" ht="21.95" customHeight="1">
      <c r="A207" s="341"/>
      <c r="B207" s="341"/>
      <c r="C207" s="293" t="s">
        <v>114</v>
      </c>
      <c r="D207" s="293" t="s">
        <v>115</v>
      </c>
      <c r="E207" s="293" t="s">
        <v>116</v>
      </c>
      <c r="F207" s="293" t="s">
        <v>114</v>
      </c>
      <c r="G207" s="293" t="s">
        <v>115</v>
      </c>
      <c r="H207" s="293" t="s">
        <v>116</v>
      </c>
      <c r="I207" s="293" t="s">
        <v>114</v>
      </c>
      <c r="J207" s="293" t="s">
        <v>115</v>
      </c>
      <c r="K207" s="293" t="s">
        <v>116</v>
      </c>
    </row>
    <row r="208" spans="1:11" ht="18.600000000000001" customHeight="1">
      <c r="A208" s="338" t="s">
        <v>106</v>
      </c>
      <c r="B208" s="287" t="s">
        <v>118</v>
      </c>
      <c r="C208" s="288">
        <v>2392249</v>
      </c>
      <c r="D208" s="288">
        <v>1220550</v>
      </c>
      <c r="E208" s="288">
        <v>1171699</v>
      </c>
      <c r="F208" s="288">
        <v>2397670</v>
      </c>
      <c r="G208" s="288">
        <v>1222917</v>
      </c>
      <c r="H208" s="288">
        <v>1174753</v>
      </c>
      <c r="I208" s="288">
        <v>2401934</v>
      </c>
      <c r="J208" s="288">
        <v>1224594</v>
      </c>
      <c r="K208" s="288">
        <v>1177340</v>
      </c>
    </row>
    <row r="209" spans="1:11" ht="18.600000000000001" customHeight="1">
      <c r="A209" s="338"/>
      <c r="B209" s="287" t="s">
        <v>119</v>
      </c>
      <c r="C209" s="288">
        <v>93941</v>
      </c>
      <c r="D209" s="288">
        <v>48158</v>
      </c>
      <c r="E209" s="288">
        <v>45783</v>
      </c>
      <c r="F209" s="288">
        <v>91882</v>
      </c>
      <c r="G209" s="288">
        <v>47104</v>
      </c>
      <c r="H209" s="288">
        <v>44778</v>
      </c>
      <c r="I209" s="288">
        <v>89741</v>
      </c>
      <c r="J209" s="288">
        <v>46006</v>
      </c>
      <c r="K209" s="288">
        <v>43735</v>
      </c>
    </row>
    <row r="210" spans="1:11" ht="18.600000000000001" customHeight="1">
      <c r="A210" s="338"/>
      <c r="B210" s="287" t="s">
        <v>120</v>
      </c>
      <c r="C210" s="288">
        <v>102628</v>
      </c>
      <c r="D210" s="288">
        <v>52720</v>
      </c>
      <c r="E210" s="288">
        <v>49908</v>
      </c>
      <c r="F210" s="288">
        <v>101312</v>
      </c>
      <c r="G210" s="288">
        <v>52037</v>
      </c>
      <c r="H210" s="288">
        <v>49275</v>
      </c>
      <c r="I210" s="288">
        <v>99742</v>
      </c>
      <c r="J210" s="288">
        <v>51211</v>
      </c>
      <c r="K210" s="288">
        <v>48531</v>
      </c>
    </row>
    <row r="211" spans="1:11" ht="18.600000000000001" customHeight="1">
      <c r="A211" s="338"/>
      <c r="B211" s="287" t="s">
        <v>121</v>
      </c>
      <c r="C211" s="288">
        <v>103675</v>
      </c>
      <c r="D211" s="288">
        <v>53254</v>
      </c>
      <c r="E211" s="288">
        <v>50421</v>
      </c>
      <c r="F211" s="288">
        <v>103512</v>
      </c>
      <c r="G211" s="288">
        <v>53156</v>
      </c>
      <c r="H211" s="288">
        <v>50356</v>
      </c>
      <c r="I211" s="288">
        <v>103282</v>
      </c>
      <c r="J211" s="288">
        <v>53038</v>
      </c>
      <c r="K211" s="288">
        <v>50244</v>
      </c>
    </row>
    <row r="212" spans="1:11" ht="18.600000000000001" customHeight="1">
      <c r="A212" s="338"/>
      <c r="B212" s="287" t="s">
        <v>122</v>
      </c>
      <c r="C212" s="288">
        <v>101641</v>
      </c>
      <c r="D212" s="288">
        <v>52113</v>
      </c>
      <c r="E212" s="288">
        <v>49528</v>
      </c>
      <c r="F212" s="288">
        <v>101777</v>
      </c>
      <c r="G212" s="288">
        <v>52156</v>
      </c>
      <c r="H212" s="288">
        <v>49621</v>
      </c>
      <c r="I212" s="288">
        <v>101923</v>
      </c>
      <c r="J212" s="288">
        <v>52171</v>
      </c>
      <c r="K212" s="288">
        <v>49752</v>
      </c>
    </row>
    <row r="213" spans="1:11" ht="18.600000000000001" customHeight="1">
      <c r="A213" s="338"/>
      <c r="B213" s="287" t="s">
        <v>123</v>
      </c>
      <c r="C213" s="288">
        <v>102184</v>
      </c>
      <c r="D213" s="288">
        <v>53335</v>
      </c>
      <c r="E213" s="288">
        <v>48849</v>
      </c>
      <c r="F213" s="288">
        <v>102348</v>
      </c>
      <c r="G213" s="288">
        <v>53428</v>
      </c>
      <c r="H213" s="288">
        <v>48920</v>
      </c>
      <c r="I213" s="288">
        <v>102633</v>
      </c>
      <c r="J213" s="288">
        <v>53601</v>
      </c>
      <c r="K213" s="288">
        <v>49032</v>
      </c>
    </row>
    <row r="214" spans="1:11" ht="18.600000000000001" customHeight="1">
      <c r="A214" s="338"/>
      <c r="B214" s="287" t="s">
        <v>124</v>
      </c>
      <c r="C214" s="288">
        <v>95479</v>
      </c>
      <c r="D214" s="288">
        <v>52205</v>
      </c>
      <c r="E214" s="288">
        <v>43274</v>
      </c>
      <c r="F214" s="288">
        <v>94708</v>
      </c>
      <c r="G214" s="288">
        <v>51726</v>
      </c>
      <c r="H214" s="288">
        <v>42982</v>
      </c>
      <c r="I214" s="288">
        <v>95088</v>
      </c>
      <c r="J214" s="288">
        <v>51923</v>
      </c>
      <c r="K214" s="288">
        <v>43165</v>
      </c>
    </row>
    <row r="215" spans="1:11" ht="18.600000000000001" customHeight="1">
      <c r="A215" s="338"/>
      <c r="B215" s="287" t="s">
        <v>125</v>
      </c>
      <c r="C215" s="288">
        <v>115423</v>
      </c>
      <c r="D215" s="288">
        <v>63872</v>
      </c>
      <c r="E215" s="288">
        <v>51551</v>
      </c>
      <c r="F215" s="288">
        <v>109626</v>
      </c>
      <c r="G215" s="288">
        <v>60530</v>
      </c>
      <c r="H215" s="288">
        <v>49096</v>
      </c>
      <c r="I215" s="288">
        <v>102959</v>
      </c>
      <c r="J215" s="288">
        <v>56657</v>
      </c>
      <c r="K215" s="288">
        <v>46302</v>
      </c>
    </row>
    <row r="216" spans="1:11" ht="18.600000000000001" customHeight="1">
      <c r="A216" s="338"/>
      <c r="B216" s="287" t="s">
        <v>126</v>
      </c>
      <c r="C216" s="288">
        <v>140561</v>
      </c>
      <c r="D216" s="288">
        <v>78461</v>
      </c>
      <c r="E216" s="288">
        <v>62100</v>
      </c>
      <c r="F216" s="288">
        <v>137155</v>
      </c>
      <c r="G216" s="288">
        <v>76288</v>
      </c>
      <c r="H216" s="288">
        <v>60867</v>
      </c>
      <c r="I216" s="288">
        <v>133641</v>
      </c>
      <c r="J216" s="288">
        <v>74134</v>
      </c>
      <c r="K216" s="288">
        <v>59507</v>
      </c>
    </row>
    <row r="217" spans="1:11" ht="18.600000000000001" customHeight="1">
      <c r="A217" s="338"/>
      <c r="B217" s="287" t="s">
        <v>127</v>
      </c>
      <c r="C217" s="288">
        <v>144658</v>
      </c>
      <c r="D217" s="288">
        <v>80564</v>
      </c>
      <c r="E217" s="288">
        <v>64094</v>
      </c>
      <c r="F217" s="288">
        <v>146926</v>
      </c>
      <c r="G217" s="288">
        <v>82206</v>
      </c>
      <c r="H217" s="288">
        <v>64720</v>
      </c>
      <c r="I217" s="288">
        <v>147966</v>
      </c>
      <c r="J217" s="288">
        <v>83011</v>
      </c>
      <c r="K217" s="288">
        <v>64955</v>
      </c>
    </row>
    <row r="218" spans="1:11" ht="18.600000000000001" customHeight="1">
      <c r="A218" s="338"/>
      <c r="B218" s="287" t="s">
        <v>128</v>
      </c>
      <c r="C218" s="288">
        <v>140523</v>
      </c>
      <c r="D218" s="288">
        <v>77309</v>
      </c>
      <c r="E218" s="288">
        <v>63214</v>
      </c>
      <c r="F218" s="288">
        <v>138349</v>
      </c>
      <c r="G218" s="288">
        <v>76193</v>
      </c>
      <c r="H218" s="288">
        <v>62156</v>
      </c>
      <c r="I218" s="288">
        <v>138524</v>
      </c>
      <c r="J218" s="288">
        <v>76287</v>
      </c>
      <c r="K218" s="288">
        <v>62237</v>
      </c>
    </row>
    <row r="219" spans="1:11" ht="18.600000000000001" customHeight="1">
      <c r="A219" s="338"/>
      <c r="B219" s="287" t="s">
        <v>129</v>
      </c>
      <c r="C219" s="288">
        <v>170522</v>
      </c>
      <c r="D219" s="288">
        <v>90561</v>
      </c>
      <c r="E219" s="288">
        <v>79961</v>
      </c>
      <c r="F219" s="288">
        <v>167888</v>
      </c>
      <c r="G219" s="288">
        <v>89492</v>
      </c>
      <c r="H219" s="288">
        <v>78396</v>
      </c>
      <c r="I219" s="288">
        <v>162194</v>
      </c>
      <c r="J219" s="288">
        <v>86980</v>
      </c>
      <c r="K219" s="288">
        <v>75214</v>
      </c>
    </row>
    <row r="220" spans="1:11" ht="18.600000000000001" customHeight="1">
      <c r="A220" s="338"/>
      <c r="B220" s="287" t="s">
        <v>130</v>
      </c>
      <c r="C220" s="288">
        <v>171019</v>
      </c>
      <c r="D220" s="288">
        <v>88719</v>
      </c>
      <c r="E220" s="288">
        <v>82300</v>
      </c>
      <c r="F220" s="288">
        <v>169042</v>
      </c>
      <c r="G220" s="288">
        <v>87707</v>
      </c>
      <c r="H220" s="288">
        <v>81335</v>
      </c>
      <c r="I220" s="288">
        <v>170171</v>
      </c>
      <c r="J220" s="288">
        <v>88447</v>
      </c>
      <c r="K220" s="288">
        <v>81724</v>
      </c>
    </row>
    <row r="221" spans="1:11" ht="18.600000000000001" customHeight="1">
      <c r="A221" s="338"/>
      <c r="B221" s="287" t="s">
        <v>131</v>
      </c>
      <c r="C221" s="288">
        <v>197170</v>
      </c>
      <c r="D221" s="288">
        <v>101298</v>
      </c>
      <c r="E221" s="288">
        <v>95872</v>
      </c>
      <c r="F221" s="288">
        <v>196333</v>
      </c>
      <c r="G221" s="288">
        <v>101092</v>
      </c>
      <c r="H221" s="288">
        <v>95241</v>
      </c>
      <c r="I221" s="288">
        <v>193100</v>
      </c>
      <c r="J221" s="288">
        <v>99421</v>
      </c>
      <c r="K221" s="288">
        <v>93679</v>
      </c>
    </row>
    <row r="222" spans="1:11" ht="18.600000000000001" customHeight="1">
      <c r="A222" s="338"/>
      <c r="B222" s="287" t="s">
        <v>132</v>
      </c>
      <c r="C222" s="288">
        <v>188315</v>
      </c>
      <c r="D222" s="288">
        <v>95599</v>
      </c>
      <c r="E222" s="288">
        <v>92716</v>
      </c>
      <c r="F222" s="288">
        <v>190798</v>
      </c>
      <c r="G222" s="288">
        <v>96652</v>
      </c>
      <c r="H222" s="288">
        <v>94146</v>
      </c>
      <c r="I222" s="288">
        <v>193922</v>
      </c>
      <c r="J222" s="288">
        <v>98069</v>
      </c>
      <c r="K222" s="288">
        <v>95853</v>
      </c>
    </row>
    <row r="223" spans="1:11" ht="18.600000000000001" customHeight="1">
      <c r="A223" s="338"/>
      <c r="B223" s="287" t="s">
        <v>133</v>
      </c>
      <c r="C223" s="288">
        <v>191870</v>
      </c>
      <c r="D223" s="288">
        <v>93459</v>
      </c>
      <c r="E223" s="288">
        <v>98411</v>
      </c>
      <c r="F223" s="288">
        <v>194246</v>
      </c>
      <c r="G223" s="288">
        <v>95030</v>
      </c>
      <c r="H223" s="288">
        <v>99216</v>
      </c>
      <c r="I223" s="288">
        <v>194911</v>
      </c>
      <c r="J223" s="288">
        <v>95826</v>
      </c>
      <c r="K223" s="288">
        <v>99085</v>
      </c>
    </row>
    <row r="224" spans="1:11" ht="18.600000000000001" customHeight="1">
      <c r="A224" s="338"/>
      <c r="B224" s="287" t="s">
        <v>134</v>
      </c>
      <c r="C224" s="288">
        <v>148107</v>
      </c>
      <c r="D224" s="288">
        <v>68342</v>
      </c>
      <c r="E224" s="288">
        <v>79765</v>
      </c>
      <c r="F224" s="288">
        <v>158154</v>
      </c>
      <c r="G224" s="288">
        <v>73318</v>
      </c>
      <c r="H224" s="288">
        <v>84836</v>
      </c>
      <c r="I224" s="288">
        <v>167313</v>
      </c>
      <c r="J224" s="288">
        <v>77809</v>
      </c>
      <c r="K224" s="288">
        <v>89504</v>
      </c>
    </row>
    <row r="225" spans="1:11" ht="18.600000000000001" customHeight="1">
      <c r="A225" s="338"/>
      <c r="B225" s="287" t="s">
        <v>135</v>
      </c>
      <c r="C225" s="288">
        <v>90766</v>
      </c>
      <c r="D225" s="288">
        <v>38214</v>
      </c>
      <c r="E225" s="288">
        <v>52552</v>
      </c>
      <c r="F225" s="288">
        <v>96239</v>
      </c>
      <c r="G225" s="288">
        <v>40693</v>
      </c>
      <c r="H225" s="288">
        <v>55546</v>
      </c>
      <c r="I225" s="288">
        <v>103873</v>
      </c>
      <c r="J225" s="288">
        <v>44310</v>
      </c>
      <c r="K225" s="288">
        <v>59563</v>
      </c>
    </row>
    <row r="226" spans="1:11" ht="18.600000000000001" customHeight="1">
      <c r="A226" s="338"/>
      <c r="B226" s="287" t="s">
        <v>136</v>
      </c>
      <c r="C226" s="288">
        <v>53885</v>
      </c>
      <c r="D226" s="288">
        <v>20389</v>
      </c>
      <c r="E226" s="288">
        <v>33496</v>
      </c>
      <c r="F226" s="288">
        <v>56880</v>
      </c>
      <c r="G226" s="288">
        <v>21820</v>
      </c>
      <c r="H226" s="288">
        <v>35060</v>
      </c>
      <c r="I226" s="288">
        <v>60031</v>
      </c>
      <c r="J226" s="288">
        <v>23149</v>
      </c>
      <c r="K226" s="288">
        <v>36882</v>
      </c>
    </row>
    <row r="227" spans="1:11" ht="18.600000000000001" customHeight="1">
      <c r="A227" s="338"/>
      <c r="B227" s="287" t="s">
        <v>137</v>
      </c>
      <c r="C227" s="288">
        <v>28691</v>
      </c>
      <c r="D227" s="288">
        <v>8990</v>
      </c>
      <c r="E227" s="288">
        <v>19701</v>
      </c>
      <c r="F227" s="288">
        <v>28705</v>
      </c>
      <c r="G227" s="288">
        <v>9096</v>
      </c>
      <c r="H227" s="288">
        <v>19609</v>
      </c>
      <c r="I227" s="288">
        <v>28619</v>
      </c>
      <c r="J227" s="288">
        <v>9184</v>
      </c>
      <c r="K227" s="288">
        <v>19435</v>
      </c>
    </row>
    <row r="228" spans="1:11" ht="18.600000000000001" customHeight="1">
      <c r="A228" s="338"/>
      <c r="B228" s="287" t="s">
        <v>138</v>
      </c>
      <c r="C228" s="288">
        <v>9490</v>
      </c>
      <c r="D228" s="289">
        <v>2587</v>
      </c>
      <c r="E228" s="288">
        <v>6903</v>
      </c>
      <c r="F228" s="288">
        <v>9952</v>
      </c>
      <c r="G228" s="289">
        <v>2744</v>
      </c>
      <c r="H228" s="288">
        <v>7208</v>
      </c>
      <c r="I228" s="288">
        <v>10333</v>
      </c>
      <c r="J228" s="288">
        <v>2866</v>
      </c>
      <c r="K228" s="288">
        <v>7467</v>
      </c>
    </row>
    <row r="229" spans="1:11" ht="18.600000000000001" customHeight="1">
      <c r="A229" s="338"/>
      <c r="B229" s="287" t="s">
        <v>139</v>
      </c>
      <c r="C229" s="288">
        <v>1701</v>
      </c>
      <c r="D229" s="289">
        <v>401</v>
      </c>
      <c r="E229" s="288">
        <v>1300</v>
      </c>
      <c r="F229" s="288">
        <v>1838</v>
      </c>
      <c r="G229" s="289">
        <v>449</v>
      </c>
      <c r="H229" s="288">
        <v>1389</v>
      </c>
      <c r="I229" s="288">
        <v>1968</v>
      </c>
      <c r="J229" s="288">
        <v>494</v>
      </c>
      <c r="K229" s="288">
        <v>1474</v>
      </c>
    </row>
    <row r="230" spans="1:11" ht="18.600000000000001" customHeight="1">
      <c r="A230" s="341" t="s">
        <v>109</v>
      </c>
      <c r="B230" s="341" t="s">
        <v>110</v>
      </c>
      <c r="C230" s="342" t="s">
        <v>196</v>
      </c>
      <c r="D230" s="342"/>
      <c r="E230" s="342"/>
      <c r="F230" s="342" t="s">
        <v>197</v>
      </c>
      <c r="G230" s="342"/>
      <c r="H230" s="342"/>
      <c r="I230" s="342" t="s">
        <v>198</v>
      </c>
      <c r="J230" s="342"/>
      <c r="K230" s="342"/>
    </row>
    <row r="231" spans="1:11" ht="21.95" customHeight="1">
      <c r="A231" s="341"/>
      <c r="B231" s="341"/>
      <c r="C231" s="293" t="s">
        <v>114</v>
      </c>
      <c r="D231" s="293" t="s">
        <v>115</v>
      </c>
      <c r="E231" s="293" t="s">
        <v>116</v>
      </c>
      <c r="F231" s="293" t="s">
        <v>114</v>
      </c>
      <c r="G231" s="293" t="s">
        <v>115</v>
      </c>
      <c r="H231" s="293" t="s">
        <v>116</v>
      </c>
      <c r="I231" s="293" t="s">
        <v>114</v>
      </c>
      <c r="J231" s="293" t="s">
        <v>115</v>
      </c>
      <c r="K231" s="293" t="s">
        <v>116</v>
      </c>
    </row>
    <row r="232" spans="1:11" ht="18.600000000000001" customHeight="1">
      <c r="A232" s="338" t="s">
        <v>106</v>
      </c>
      <c r="B232" s="287" t="s">
        <v>118</v>
      </c>
      <c r="C232" s="288">
        <v>2405324</v>
      </c>
      <c r="D232" s="288">
        <v>1225793</v>
      </c>
      <c r="E232" s="288">
        <v>1179531</v>
      </c>
      <c r="F232" s="288">
        <v>2407598</v>
      </c>
      <c r="G232" s="288">
        <v>1226477</v>
      </c>
      <c r="H232" s="288">
        <v>1181121</v>
      </c>
      <c r="I232" s="288">
        <v>2408879</v>
      </c>
      <c r="J232" s="288">
        <v>1226624</v>
      </c>
      <c r="K232" s="288">
        <v>1182255</v>
      </c>
    </row>
    <row r="233" spans="1:11" ht="18.600000000000001" customHeight="1">
      <c r="A233" s="338"/>
      <c r="B233" s="287" t="s">
        <v>119</v>
      </c>
      <c r="C233" s="288">
        <v>87601</v>
      </c>
      <c r="D233" s="288">
        <v>44910</v>
      </c>
      <c r="E233" s="288">
        <v>42691</v>
      </c>
      <c r="F233" s="288">
        <v>85545</v>
      </c>
      <c r="G233" s="288">
        <v>43857</v>
      </c>
      <c r="H233" s="288">
        <v>41688</v>
      </c>
      <c r="I233" s="288">
        <v>83637</v>
      </c>
      <c r="J233" s="288">
        <v>42880</v>
      </c>
      <c r="K233" s="288">
        <v>40757</v>
      </c>
    </row>
    <row r="234" spans="1:11" ht="18.600000000000001" customHeight="1">
      <c r="A234" s="338"/>
      <c r="B234" s="287" t="s">
        <v>120</v>
      </c>
      <c r="C234" s="288">
        <v>98112</v>
      </c>
      <c r="D234" s="288">
        <v>50372</v>
      </c>
      <c r="E234" s="288">
        <v>47740</v>
      </c>
      <c r="F234" s="288">
        <v>96417</v>
      </c>
      <c r="G234" s="288">
        <v>49498</v>
      </c>
      <c r="H234" s="288">
        <v>46919</v>
      </c>
      <c r="I234" s="288">
        <v>94495</v>
      </c>
      <c r="J234" s="288">
        <v>48508</v>
      </c>
      <c r="K234" s="288">
        <v>45987</v>
      </c>
    </row>
    <row r="235" spans="1:11" ht="18.600000000000001" customHeight="1">
      <c r="A235" s="338"/>
      <c r="B235" s="287" t="s">
        <v>121</v>
      </c>
      <c r="C235" s="288">
        <v>102754</v>
      </c>
      <c r="D235" s="288">
        <v>52751</v>
      </c>
      <c r="E235" s="288">
        <v>50003</v>
      </c>
      <c r="F235" s="288">
        <v>101896</v>
      </c>
      <c r="G235" s="288">
        <v>52296</v>
      </c>
      <c r="H235" s="288">
        <v>49600</v>
      </c>
      <c r="I235" s="288">
        <v>100855</v>
      </c>
      <c r="J235" s="288">
        <v>51737</v>
      </c>
      <c r="K235" s="288">
        <v>49118</v>
      </c>
    </row>
    <row r="236" spans="1:11" ht="18.600000000000001" customHeight="1">
      <c r="A236" s="338"/>
      <c r="B236" s="287" t="s">
        <v>122</v>
      </c>
      <c r="C236" s="288">
        <v>101942</v>
      </c>
      <c r="D236" s="288">
        <v>52156</v>
      </c>
      <c r="E236" s="288">
        <v>49786</v>
      </c>
      <c r="F236" s="288">
        <v>101806</v>
      </c>
      <c r="G236" s="288">
        <v>52063</v>
      </c>
      <c r="H236" s="288">
        <v>49743</v>
      </c>
      <c r="I236" s="288">
        <v>101658</v>
      </c>
      <c r="J236" s="288">
        <v>51980</v>
      </c>
      <c r="K236" s="288">
        <v>49678</v>
      </c>
    </row>
    <row r="237" spans="1:11" ht="18.600000000000001" customHeight="1">
      <c r="A237" s="338"/>
      <c r="B237" s="287" t="s">
        <v>123</v>
      </c>
      <c r="C237" s="288">
        <v>101744</v>
      </c>
      <c r="D237" s="288">
        <v>53107</v>
      </c>
      <c r="E237" s="288">
        <v>48637</v>
      </c>
      <c r="F237" s="288">
        <v>102021</v>
      </c>
      <c r="G237" s="288">
        <v>53241</v>
      </c>
      <c r="H237" s="288">
        <v>48780</v>
      </c>
      <c r="I237" s="288">
        <v>102169</v>
      </c>
      <c r="J237" s="288">
        <v>53272</v>
      </c>
      <c r="K237" s="288">
        <v>48897</v>
      </c>
    </row>
    <row r="238" spans="1:11" ht="18.600000000000001" customHeight="1">
      <c r="A238" s="338"/>
      <c r="B238" s="287" t="s">
        <v>124</v>
      </c>
      <c r="C238" s="288">
        <v>96979</v>
      </c>
      <c r="D238" s="288">
        <v>52929</v>
      </c>
      <c r="E238" s="288">
        <v>44050</v>
      </c>
      <c r="F238" s="288">
        <v>96896</v>
      </c>
      <c r="G238" s="288">
        <v>52887</v>
      </c>
      <c r="H238" s="288">
        <v>44009</v>
      </c>
      <c r="I238" s="288">
        <v>95685</v>
      </c>
      <c r="J238" s="288">
        <v>52253</v>
      </c>
      <c r="K238" s="288">
        <v>43432</v>
      </c>
    </row>
    <row r="239" spans="1:11" ht="18.600000000000001" customHeight="1">
      <c r="A239" s="338"/>
      <c r="B239" s="287" t="s">
        <v>125</v>
      </c>
      <c r="C239" s="288">
        <v>96700</v>
      </c>
      <c r="D239" s="288">
        <v>53144</v>
      </c>
      <c r="E239" s="288">
        <v>43556</v>
      </c>
      <c r="F239" s="288">
        <v>94654</v>
      </c>
      <c r="G239" s="288">
        <v>51911</v>
      </c>
      <c r="H239" s="288">
        <v>42743</v>
      </c>
      <c r="I239" s="288">
        <v>95260</v>
      </c>
      <c r="J239" s="288">
        <v>52159</v>
      </c>
      <c r="K239" s="288">
        <v>43101</v>
      </c>
    </row>
    <row r="240" spans="1:11" ht="18.600000000000001" customHeight="1">
      <c r="A240" s="338"/>
      <c r="B240" s="287" t="s">
        <v>126</v>
      </c>
      <c r="C240" s="288">
        <v>129999</v>
      </c>
      <c r="D240" s="288">
        <v>71900</v>
      </c>
      <c r="E240" s="288">
        <v>58099</v>
      </c>
      <c r="F240" s="288">
        <v>123781</v>
      </c>
      <c r="G240" s="288">
        <v>68354</v>
      </c>
      <c r="H240" s="288">
        <v>55427</v>
      </c>
      <c r="I240" s="288">
        <v>116979</v>
      </c>
      <c r="J240" s="288">
        <v>64514</v>
      </c>
      <c r="K240" s="288">
        <v>52465</v>
      </c>
    </row>
    <row r="241" spans="1:11" ht="18.600000000000001" customHeight="1">
      <c r="A241" s="338"/>
      <c r="B241" s="287" t="s">
        <v>127</v>
      </c>
      <c r="C241" s="288">
        <v>147121</v>
      </c>
      <c r="D241" s="288">
        <v>82547</v>
      </c>
      <c r="E241" s="288">
        <v>64574</v>
      </c>
      <c r="F241" s="288">
        <v>144808</v>
      </c>
      <c r="G241" s="288">
        <v>81160</v>
      </c>
      <c r="H241" s="288">
        <v>63648</v>
      </c>
      <c r="I241" s="288">
        <v>141773</v>
      </c>
      <c r="J241" s="288">
        <v>79239</v>
      </c>
      <c r="K241" s="288">
        <v>62534</v>
      </c>
    </row>
    <row r="242" spans="1:11" ht="18.600000000000001" customHeight="1">
      <c r="A242" s="338"/>
      <c r="B242" s="287" t="s">
        <v>128</v>
      </c>
      <c r="C242" s="288">
        <v>140631</v>
      </c>
      <c r="D242" s="288">
        <v>77512</v>
      </c>
      <c r="E242" s="288">
        <v>63119</v>
      </c>
      <c r="F242" s="288">
        <v>143653</v>
      </c>
      <c r="G242" s="288">
        <v>79352</v>
      </c>
      <c r="H242" s="288">
        <v>64301</v>
      </c>
      <c r="I242" s="288">
        <v>146618</v>
      </c>
      <c r="J242" s="288">
        <v>81341</v>
      </c>
      <c r="K242" s="288">
        <v>65277</v>
      </c>
    </row>
    <row r="243" spans="1:11" ht="18.600000000000001" customHeight="1">
      <c r="A243" s="338"/>
      <c r="B243" s="287" t="s">
        <v>129</v>
      </c>
      <c r="C243" s="288">
        <v>155191</v>
      </c>
      <c r="D243" s="288">
        <v>83754</v>
      </c>
      <c r="E243" s="288">
        <v>71437</v>
      </c>
      <c r="F243" s="288">
        <v>148659</v>
      </c>
      <c r="G243" s="288">
        <v>80597</v>
      </c>
      <c r="H243" s="288">
        <v>68062</v>
      </c>
      <c r="I243" s="288">
        <v>143946</v>
      </c>
      <c r="J243" s="288">
        <v>78262</v>
      </c>
      <c r="K243" s="288">
        <v>65684</v>
      </c>
    </row>
    <row r="244" spans="1:11" ht="18.600000000000001" customHeight="1">
      <c r="A244" s="338"/>
      <c r="B244" s="287" t="s">
        <v>130</v>
      </c>
      <c r="C244" s="288">
        <v>173053</v>
      </c>
      <c r="D244" s="288">
        <v>90234</v>
      </c>
      <c r="E244" s="288">
        <v>82819</v>
      </c>
      <c r="F244" s="288">
        <v>175895</v>
      </c>
      <c r="G244" s="288">
        <v>91953</v>
      </c>
      <c r="H244" s="288">
        <v>83942</v>
      </c>
      <c r="I244" s="288">
        <v>176761</v>
      </c>
      <c r="J244" s="288">
        <v>92660</v>
      </c>
      <c r="K244" s="288">
        <v>84101</v>
      </c>
    </row>
    <row r="245" spans="1:11" ht="18.600000000000001" customHeight="1">
      <c r="A245" s="338"/>
      <c r="B245" s="287" t="s">
        <v>131</v>
      </c>
      <c r="C245" s="288">
        <v>188362</v>
      </c>
      <c r="D245" s="288">
        <v>96862</v>
      </c>
      <c r="E245" s="288">
        <v>91500</v>
      </c>
      <c r="F245" s="288">
        <v>183157</v>
      </c>
      <c r="G245" s="288">
        <v>94210</v>
      </c>
      <c r="H245" s="288">
        <v>88947</v>
      </c>
      <c r="I245" s="288">
        <v>178494</v>
      </c>
      <c r="J245" s="288">
        <v>91836</v>
      </c>
      <c r="K245" s="288">
        <v>86658</v>
      </c>
    </row>
    <row r="246" spans="1:11" ht="18.600000000000001" customHeight="1">
      <c r="A246" s="338"/>
      <c r="B246" s="287" t="s">
        <v>132</v>
      </c>
      <c r="C246" s="288">
        <v>198085</v>
      </c>
      <c r="D246" s="288">
        <v>100195</v>
      </c>
      <c r="E246" s="288">
        <v>97890</v>
      </c>
      <c r="F246" s="288">
        <v>202152</v>
      </c>
      <c r="G246" s="288">
        <v>102383</v>
      </c>
      <c r="H246" s="288">
        <v>99769</v>
      </c>
      <c r="I246" s="288">
        <v>204189</v>
      </c>
      <c r="J246" s="288">
        <v>103620</v>
      </c>
      <c r="K246" s="288">
        <v>100569</v>
      </c>
    </row>
    <row r="247" spans="1:11" ht="18.600000000000001" customHeight="1">
      <c r="A247" s="338"/>
      <c r="B247" s="287" t="s">
        <v>133</v>
      </c>
      <c r="C247" s="288">
        <v>193464</v>
      </c>
      <c r="D247" s="288">
        <v>95420</v>
      </c>
      <c r="E247" s="288">
        <v>98044</v>
      </c>
      <c r="F247" s="288">
        <v>191793</v>
      </c>
      <c r="G247" s="288">
        <v>94748</v>
      </c>
      <c r="H247" s="288">
        <v>97045</v>
      </c>
      <c r="I247" s="288">
        <v>192521</v>
      </c>
      <c r="J247" s="288">
        <v>95118</v>
      </c>
      <c r="K247" s="288">
        <v>97403</v>
      </c>
    </row>
    <row r="248" spans="1:11" ht="18.600000000000001" customHeight="1">
      <c r="A248" s="338"/>
      <c r="B248" s="287" t="s">
        <v>134</v>
      </c>
      <c r="C248" s="288">
        <v>176150</v>
      </c>
      <c r="D248" s="288">
        <v>82062</v>
      </c>
      <c r="E248" s="288">
        <v>94088</v>
      </c>
      <c r="F248" s="288">
        <v>183384</v>
      </c>
      <c r="G248" s="288">
        <v>85587</v>
      </c>
      <c r="H248" s="288">
        <v>97797</v>
      </c>
      <c r="I248" s="288">
        <v>187810</v>
      </c>
      <c r="J248" s="288">
        <v>87920</v>
      </c>
      <c r="K248" s="288">
        <v>99890</v>
      </c>
    </row>
    <row r="249" spans="1:11" ht="18.600000000000001" customHeight="1">
      <c r="A249" s="338"/>
      <c r="B249" s="287" t="s">
        <v>135</v>
      </c>
      <c r="C249" s="288">
        <v>112826</v>
      </c>
      <c r="D249" s="288">
        <v>48694</v>
      </c>
      <c r="E249" s="288">
        <v>64132</v>
      </c>
      <c r="F249" s="288">
        <v>122166</v>
      </c>
      <c r="G249" s="288">
        <v>53193</v>
      </c>
      <c r="H249" s="288">
        <v>68973</v>
      </c>
      <c r="I249" s="288">
        <v>132055</v>
      </c>
      <c r="J249" s="288">
        <v>57873</v>
      </c>
      <c r="K249" s="288">
        <v>74182</v>
      </c>
    </row>
    <row r="250" spans="1:11" ht="18.600000000000001" customHeight="1">
      <c r="A250" s="338"/>
      <c r="B250" s="287" t="s">
        <v>136</v>
      </c>
      <c r="C250" s="288">
        <v>62692</v>
      </c>
      <c r="D250" s="288">
        <v>24196</v>
      </c>
      <c r="E250" s="288">
        <v>38496</v>
      </c>
      <c r="F250" s="288">
        <v>65300</v>
      </c>
      <c r="G250" s="288">
        <v>25338</v>
      </c>
      <c r="H250" s="288">
        <v>39962</v>
      </c>
      <c r="I250" s="288">
        <v>68330</v>
      </c>
      <c r="J250" s="288">
        <v>26683</v>
      </c>
      <c r="K250" s="288">
        <v>41647</v>
      </c>
    </row>
    <row r="251" spans="1:11" ht="18.600000000000001" customHeight="1">
      <c r="A251" s="338"/>
      <c r="B251" s="287" t="s">
        <v>137</v>
      </c>
      <c r="C251" s="288">
        <v>29025</v>
      </c>
      <c r="D251" s="288">
        <v>9506</v>
      </c>
      <c r="E251" s="288">
        <v>19519</v>
      </c>
      <c r="F251" s="288">
        <v>30075</v>
      </c>
      <c r="G251" s="288">
        <v>10093</v>
      </c>
      <c r="H251" s="288">
        <v>19982</v>
      </c>
      <c r="I251" s="288">
        <v>31662</v>
      </c>
      <c r="J251" s="288">
        <v>10846</v>
      </c>
      <c r="K251" s="288">
        <v>20816</v>
      </c>
    </row>
    <row r="252" spans="1:11" ht="18.600000000000001" customHeight="1">
      <c r="A252" s="338"/>
      <c r="B252" s="287" t="s">
        <v>138</v>
      </c>
      <c r="C252" s="288">
        <v>10795</v>
      </c>
      <c r="D252" s="288">
        <v>3007</v>
      </c>
      <c r="E252" s="288">
        <v>7788</v>
      </c>
      <c r="F252" s="288">
        <v>11328</v>
      </c>
      <c r="G252" s="288">
        <v>3183</v>
      </c>
      <c r="H252" s="288">
        <v>8145</v>
      </c>
      <c r="I252" s="288">
        <v>11638</v>
      </c>
      <c r="J252" s="288">
        <v>3305</v>
      </c>
      <c r="K252" s="288">
        <v>8333</v>
      </c>
    </row>
    <row r="253" spans="1:11" ht="18.600000000000001" customHeight="1">
      <c r="A253" s="338"/>
      <c r="B253" s="287" t="s">
        <v>139</v>
      </c>
      <c r="C253" s="288">
        <v>2098</v>
      </c>
      <c r="D253" s="288">
        <v>535</v>
      </c>
      <c r="E253" s="288">
        <v>1563</v>
      </c>
      <c r="F253" s="288">
        <v>2212</v>
      </c>
      <c r="G253" s="288">
        <v>573</v>
      </c>
      <c r="H253" s="288">
        <v>1639</v>
      </c>
      <c r="I253" s="288">
        <v>2344</v>
      </c>
      <c r="J253" s="288">
        <v>618</v>
      </c>
      <c r="K253" s="288">
        <v>1726</v>
      </c>
    </row>
    <row r="254" spans="1:11" ht="18.600000000000001" hidden="1" customHeight="1">
      <c r="A254" s="339"/>
      <c r="B254" s="339"/>
      <c r="C254" s="339"/>
      <c r="D254" s="339"/>
      <c r="E254" s="339"/>
      <c r="F254" s="339"/>
      <c r="G254" s="339"/>
      <c r="H254" s="339"/>
      <c r="I254" s="339"/>
      <c r="J254" s="339"/>
      <c r="K254" s="339"/>
    </row>
    <row r="255" spans="1:11" ht="18.600000000000001" hidden="1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</row>
    <row r="256" spans="1:11" ht="18.600000000000001" customHeight="1">
      <c r="A256" s="340" t="s">
        <v>108</v>
      </c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</row>
    <row r="257" spans="1:11" ht="18.600000000000001" customHeight="1">
      <c r="A257" s="341" t="s">
        <v>109</v>
      </c>
      <c r="B257" s="341" t="s">
        <v>110</v>
      </c>
      <c r="C257" s="342" t="s">
        <v>143</v>
      </c>
      <c r="D257" s="342"/>
      <c r="E257" s="342"/>
      <c r="F257" s="342" t="s">
        <v>144</v>
      </c>
      <c r="G257" s="342"/>
      <c r="H257" s="342"/>
      <c r="I257" s="342"/>
      <c r="J257" s="342"/>
      <c r="K257" s="342"/>
    </row>
    <row r="258" spans="1:11" ht="21.95" customHeight="1">
      <c r="A258" s="341"/>
      <c r="B258" s="341"/>
      <c r="C258" s="293" t="s">
        <v>114</v>
      </c>
      <c r="D258" s="293" t="s">
        <v>115</v>
      </c>
      <c r="E258" s="293" t="s">
        <v>116</v>
      </c>
      <c r="F258" s="293" t="s">
        <v>114</v>
      </c>
      <c r="G258" s="293" t="s">
        <v>115</v>
      </c>
      <c r="H258" s="293" t="s">
        <v>116</v>
      </c>
      <c r="I258" s="337"/>
      <c r="J258" s="337"/>
      <c r="K258" s="337"/>
    </row>
    <row r="259" spans="1:11" ht="18.600000000000001" customHeight="1">
      <c r="A259" s="338" t="s">
        <v>106</v>
      </c>
      <c r="B259" s="287" t="s">
        <v>118</v>
      </c>
      <c r="C259" s="288">
        <v>2409008</v>
      </c>
      <c r="D259" s="288">
        <v>1226193</v>
      </c>
      <c r="E259" s="288">
        <v>1182815</v>
      </c>
      <c r="F259" s="288">
        <v>2407883</v>
      </c>
      <c r="G259" s="288">
        <v>1225061</v>
      </c>
      <c r="H259" s="288">
        <v>1182822</v>
      </c>
      <c r="I259" s="288"/>
      <c r="J259" s="288"/>
      <c r="K259" s="288"/>
    </row>
    <row r="260" spans="1:11" ht="18.600000000000001" customHeight="1">
      <c r="A260" s="338"/>
      <c r="B260" s="287" t="s">
        <v>119</v>
      </c>
      <c r="C260" s="288">
        <v>81931</v>
      </c>
      <c r="D260" s="288">
        <v>42006</v>
      </c>
      <c r="E260" s="288">
        <v>39925</v>
      </c>
      <c r="F260" s="288">
        <v>80457</v>
      </c>
      <c r="G260" s="288">
        <v>41249</v>
      </c>
      <c r="H260" s="288">
        <v>39208</v>
      </c>
      <c r="I260" s="288"/>
      <c r="J260" s="288"/>
      <c r="K260" s="288"/>
    </row>
    <row r="261" spans="1:11" ht="18.600000000000001" customHeight="1">
      <c r="A261" s="338"/>
      <c r="B261" s="287" t="s">
        <v>120</v>
      </c>
      <c r="C261" s="288">
        <v>92398</v>
      </c>
      <c r="D261" s="288">
        <v>47431</v>
      </c>
      <c r="E261" s="288">
        <v>44967</v>
      </c>
      <c r="F261" s="288">
        <v>90205</v>
      </c>
      <c r="G261" s="288">
        <v>46304</v>
      </c>
      <c r="H261" s="288">
        <v>43901</v>
      </c>
      <c r="I261" s="288"/>
      <c r="J261" s="288"/>
      <c r="K261" s="288"/>
    </row>
    <row r="262" spans="1:11" ht="18.600000000000001" customHeight="1">
      <c r="A262" s="338"/>
      <c r="B262" s="287" t="s">
        <v>121</v>
      </c>
      <c r="C262" s="288">
        <v>99586</v>
      </c>
      <c r="D262" s="288">
        <v>51074</v>
      </c>
      <c r="E262" s="288">
        <v>48512</v>
      </c>
      <c r="F262" s="288">
        <v>98069</v>
      </c>
      <c r="G262" s="288">
        <v>50271</v>
      </c>
      <c r="H262" s="288">
        <v>47798</v>
      </c>
      <c r="I262" s="288"/>
      <c r="J262" s="288"/>
      <c r="K262" s="288"/>
    </row>
    <row r="263" spans="1:11" ht="18.600000000000001" customHeight="1">
      <c r="A263" s="338"/>
      <c r="B263" s="287" t="s">
        <v>122</v>
      </c>
      <c r="C263" s="288">
        <v>101488</v>
      </c>
      <c r="D263" s="288">
        <v>51876</v>
      </c>
      <c r="E263" s="288">
        <v>49612</v>
      </c>
      <c r="F263" s="288">
        <v>101252</v>
      </c>
      <c r="G263" s="288">
        <v>51757</v>
      </c>
      <c r="H263" s="288">
        <v>49495</v>
      </c>
      <c r="I263" s="288"/>
      <c r="J263" s="288"/>
      <c r="K263" s="288"/>
    </row>
    <row r="264" spans="1:11" ht="18.600000000000001" customHeight="1">
      <c r="A264" s="338"/>
      <c r="B264" s="287" t="s">
        <v>123</v>
      </c>
      <c r="C264" s="288">
        <v>102276</v>
      </c>
      <c r="D264" s="288">
        <v>53307</v>
      </c>
      <c r="E264" s="288">
        <v>48969</v>
      </c>
      <c r="F264" s="288">
        <v>102381</v>
      </c>
      <c r="G264" s="288">
        <v>53308</v>
      </c>
      <c r="H264" s="288">
        <v>49073</v>
      </c>
      <c r="I264" s="288"/>
      <c r="J264" s="288"/>
      <c r="K264" s="288"/>
    </row>
    <row r="265" spans="1:11" ht="18.600000000000001" customHeight="1">
      <c r="A265" s="338"/>
      <c r="B265" s="287" t="s">
        <v>124</v>
      </c>
      <c r="C265" s="288">
        <v>95860</v>
      </c>
      <c r="D265" s="288">
        <v>52340</v>
      </c>
      <c r="E265" s="288">
        <v>43520</v>
      </c>
      <c r="F265" s="288">
        <v>96184</v>
      </c>
      <c r="G265" s="288">
        <v>52523</v>
      </c>
      <c r="H265" s="288">
        <v>43661</v>
      </c>
      <c r="I265" s="288"/>
      <c r="J265" s="288"/>
      <c r="K265" s="288"/>
    </row>
    <row r="266" spans="1:11" ht="18.600000000000001" customHeight="1">
      <c r="A266" s="338"/>
      <c r="B266" s="287" t="s">
        <v>125</v>
      </c>
      <c r="C266" s="288">
        <v>94330</v>
      </c>
      <c r="D266" s="288">
        <v>51586</v>
      </c>
      <c r="E266" s="288">
        <v>42744</v>
      </c>
      <c r="F266" s="288">
        <v>94574</v>
      </c>
      <c r="G266" s="288">
        <v>51691</v>
      </c>
      <c r="H266" s="288">
        <v>42883</v>
      </c>
      <c r="I266" s="288"/>
      <c r="J266" s="288"/>
      <c r="K266" s="288"/>
    </row>
    <row r="267" spans="1:11" ht="18.600000000000001" customHeight="1">
      <c r="A267" s="338"/>
      <c r="B267" s="287" t="s">
        <v>126</v>
      </c>
      <c r="C267" s="288">
        <v>111024</v>
      </c>
      <c r="D267" s="288">
        <v>61097</v>
      </c>
      <c r="E267" s="288">
        <v>49927</v>
      </c>
      <c r="F267" s="288">
        <v>104192</v>
      </c>
      <c r="G267" s="288">
        <v>57147</v>
      </c>
      <c r="H267" s="288">
        <v>47045</v>
      </c>
      <c r="I267" s="288"/>
      <c r="J267" s="288"/>
      <c r="K267" s="288"/>
    </row>
    <row r="268" spans="1:11" ht="18.600000000000001" customHeight="1">
      <c r="A268" s="338"/>
      <c r="B268" s="287" t="s">
        <v>127</v>
      </c>
      <c r="C268" s="288">
        <v>138288</v>
      </c>
      <c r="D268" s="288">
        <v>77028</v>
      </c>
      <c r="E268" s="288">
        <v>61260</v>
      </c>
      <c r="F268" s="288">
        <v>134695</v>
      </c>
      <c r="G268" s="288">
        <v>74835</v>
      </c>
      <c r="H268" s="288">
        <v>59860</v>
      </c>
      <c r="I268" s="288"/>
      <c r="J268" s="288"/>
      <c r="K268" s="288"/>
    </row>
    <row r="269" spans="1:11" ht="18.600000000000001" customHeight="1">
      <c r="A269" s="338"/>
      <c r="B269" s="287" t="s">
        <v>128</v>
      </c>
      <c r="C269" s="288">
        <v>149008</v>
      </c>
      <c r="D269" s="288">
        <v>83036</v>
      </c>
      <c r="E269" s="288">
        <v>65972</v>
      </c>
      <c r="F269" s="288">
        <v>150134</v>
      </c>
      <c r="G269" s="288">
        <v>83865</v>
      </c>
      <c r="H269" s="288">
        <v>66269</v>
      </c>
      <c r="I269" s="288"/>
      <c r="J269" s="288"/>
      <c r="K269" s="288"/>
    </row>
    <row r="270" spans="1:11" ht="18.600000000000001" customHeight="1">
      <c r="A270" s="338"/>
      <c r="B270" s="287" t="s">
        <v>129</v>
      </c>
      <c r="C270" s="288">
        <v>141668</v>
      </c>
      <c r="D270" s="288">
        <v>77159</v>
      </c>
      <c r="E270" s="288">
        <v>64509</v>
      </c>
      <c r="F270" s="288">
        <v>141790</v>
      </c>
      <c r="G270" s="288">
        <v>77298</v>
      </c>
      <c r="H270" s="288">
        <v>64492</v>
      </c>
      <c r="I270" s="288"/>
      <c r="J270" s="288"/>
      <c r="K270" s="288"/>
    </row>
    <row r="271" spans="1:11" ht="18.600000000000001" customHeight="1">
      <c r="A271" s="338"/>
      <c r="B271" s="287" t="s">
        <v>130</v>
      </c>
      <c r="C271" s="288">
        <v>174123</v>
      </c>
      <c r="D271" s="288">
        <v>91638</v>
      </c>
      <c r="E271" s="288">
        <v>82485</v>
      </c>
      <c r="F271" s="288">
        <v>168286</v>
      </c>
      <c r="G271" s="288">
        <v>89111</v>
      </c>
      <c r="H271" s="288">
        <v>79175</v>
      </c>
      <c r="I271" s="288"/>
      <c r="J271" s="288"/>
      <c r="K271" s="288"/>
    </row>
    <row r="272" spans="1:11" ht="18.600000000000001" customHeight="1">
      <c r="A272" s="338"/>
      <c r="B272" s="287" t="s">
        <v>131</v>
      </c>
      <c r="C272" s="288">
        <v>176415</v>
      </c>
      <c r="D272" s="288">
        <v>90793</v>
      </c>
      <c r="E272" s="288">
        <v>85622</v>
      </c>
      <c r="F272" s="288">
        <v>177587</v>
      </c>
      <c r="G272" s="288">
        <v>91559</v>
      </c>
      <c r="H272" s="288">
        <v>86028</v>
      </c>
      <c r="I272" s="288"/>
      <c r="J272" s="288"/>
      <c r="K272" s="288"/>
    </row>
    <row r="273" spans="1:11" ht="18.600000000000001" customHeight="1">
      <c r="A273" s="338"/>
      <c r="B273" s="287" t="s">
        <v>132</v>
      </c>
      <c r="C273" s="288">
        <v>203286</v>
      </c>
      <c r="D273" s="288">
        <v>103431</v>
      </c>
      <c r="E273" s="288">
        <v>99855</v>
      </c>
      <c r="F273" s="288">
        <v>199898</v>
      </c>
      <c r="G273" s="288">
        <v>101755</v>
      </c>
      <c r="H273" s="288">
        <v>98143</v>
      </c>
      <c r="I273" s="288"/>
      <c r="J273" s="288"/>
      <c r="K273" s="288"/>
    </row>
    <row r="274" spans="1:11" ht="18.600000000000001" customHeight="1">
      <c r="A274" s="338"/>
      <c r="B274" s="287" t="s">
        <v>133</v>
      </c>
      <c r="C274" s="288">
        <v>195162</v>
      </c>
      <c r="D274" s="288">
        <v>96264</v>
      </c>
      <c r="E274" s="288">
        <v>98898</v>
      </c>
      <c r="F274" s="288">
        <v>198495</v>
      </c>
      <c r="G274" s="288">
        <v>97789</v>
      </c>
      <c r="H274" s="288">
        <v>100706</v>
      </c>
      <c r="I274" s="288"/>
      <c r="J274" s="288"/>
      <c r="K274" s="288"/>
    </row>
    <row r="275" spans="1:11" ht="18.600000000000001" customHeight="1">
      <c r="A275" s="338"/>
      <c r="B275" s="287" t="s">
        <v>134</v>
      </c>
      <c r="C275" s="288">
        <v>190248</v>
      </c>
      <c r="D275" s="288">
        <v>89511</v>
      </c>
      <c r="E275" s="288">
        <v>100737</v>
      </c>
      <c r="F275" s="288">
        <v>191026</v>
      </c>
      <c r="G275" s="288">
        <v>90387</v>
      </c>
      <c r="H275" s="288">
        <v>100639</v>
      </c>
      <c r="I275" s="288"/>
      <c r="J275" s="288"/>
      <c r="K275" s="288"/>
    </row>
    <row r="276" spans="1:11" ht="18.600000000000001" customHeight="1">
      <c r="A276" s="338"/>
      <c r="B276" s="287" t="s">
        <v>135</v>
      </c>
      <c r="C276" s="288">
        <v>141263</v>
      </c>
      <c r="D276" s="288">
        <v>62250</v>
      </c>
      <c r="E276" s="288">
        <v>79013</v>
      </c>
      <c r="F276" s="288">
        <v>149731</v>
      </c>
      <c r="G276" s="288">
        <v>66244</v>
      </c>
      <c r="H276" s="288">
        <v>83487</v>
      </c>
      <c r="I276" s="288"/>
      <c r="J276" s="288"/>
      <c r="K276" s="288"/>
    </row>
    <row r="277" spans="1:11" ht="18.600000000000001" customHeight="1">
      <c r="A277" s="338"/>
      <c r="B277" s="287" t="s">
        <v>136</v>
      </c>
      <c r="C277" s="288">
        <v>72906</v>
      </c>
      <c r="D277" s="288">
        <v>28657</v>
      </c>
      <c r="E277" s="288">
        <v>44249</v>
      </c>
      <c r="F277" s="288">
        <v>79146</v>
      </c>
      <c r="G277" s="288">
        <v>31433</v>
      </c>
      <c r="H277" s="288">
        <v>47713</v>
      </c>
      <c r="I277" s="288"/>
      <c r="J277" s="288"/>
      <c r="K277" s="288"/>
    </row>
    <row r="278" spans="1:11" ht="18.600000000000001" customHeight="1">
      <c r="A278" s="338"/>
      <c r="B278" s="287" t="s">
        <v>137</v>
      </c>
      <c r="C278" s="288">
        <v>33600</v>
      </c>
      <c r="D278" s="288">
        <v>11683</v>
      </c>
      <c r="E278" s="288">
        <v>21917</v>
      </c>
      <c r="F278" s="288">
        <v>35536</v>
      </c>
      <c r="G278" s="288">
        <v>12428</v>
      </c>
      <c r="H278" s="288">
        <v>23108</v>
      </c>
      <c r="I278" s="288"/>
      <c r="J278" s="288"/>
      <c r="K278" s="288"/>
    </row>
    <row r="279" spans="1:11" ht="18.600000000000001" customHeight="1">
      <c r="A279" s="338"/>
      <c r="B279" s="287" t="s">
        <v>138</v>
      </c>
      <c r="C279" s="288">
        <v>11673</v>
      </c>
      <c r="D279" s="289">
        <v>3364</v>
      </c>
      <c r="E279" s="288">
        <v>8309</v>
      </c>
      <c r="F279" s="288">
        <v>11661</v>
      </c>
      <c r="G279" s="289">
        <v>3410</v>
      </c>
      <c r="H279" s="288">
        <v>8251</v>
      </c>
      <c r="I279" s="288"/>
      <c r="J279" s="289"/>
      <c r="K279" s="288"/>
    </row>
    <row r="280" spans="1:11" ht="18.600000000000001" customHeight="1">
      <c r="A280" s="338"/>
      <c r="B280" s="287" t="s">
        <v>139</v>
      </c>
      <c r="C280" s="288">
        <v>2475</v>
      </c>
      <c r="D280" s="289">
        <v>662</v>
      </c>
      <c r="E280" s="288">
        <v>1813</v>
      </c>
      <c r="F280" s="288">
        <v>2584</v>
      </c>
      <c r="G280" s="289">
        <v>697</v>
      </c>
      <c r="H280" s="288">
        <v>1887</v>
      </c>
      <c r="I280" s="288"/>
      <c r="J280" s="289"/>
      <c r="K280" s="288"/>
    </row>
  </sheetData>
  <mergeCells count="76">
    <mergeCell ref="I27:K27"/>
    <mergeCell ref="A1:K1"/>
    <mergeCell ref="A2:K2"/>
    <mergeCell ref="A3:A4"/>
    <mergeCell ref="B3:B4"/>
    <mergeCell ref="C3:E3"/>
    <mergeCell ref="F3:H3"/>
    <mergeCell ref="I3:K3"/>
    <mergeCell ref="A5:A26"/>
    <mergeCell ref="A27:A28"/>
    <mergeCell ref="B27:B28"/>
    <mergeCell ref="C27:E27"/>
    <mergeCell ref="F27:H27"/>
    <mergeCell ref="I77:K77"/>
    <mergeCell ref="A29:A50"/>
    <mergeCell ref="A52:K52"/>
    <mergeCell ref="A53:A54"/>
    <mergeCell ref="B53:B54"/>
    <mergeCell ref="C53:E53"/>
    <mergeCell ref="F53:H53"/>
    <mergeCell ref="I53:K53"/>
    <mergeCell ref="A55:A76"/>
    <mergeCell ref="A77:A78"/>
    <mergeCell ref="B77:B78"/>
    <mergeCell ref="C77:E77"/>
    <mergeCell ref="F77:H77"/>
    <mergeCell ref="I128:K128"/>
    <mergeCell ref="A79:A100"/>
    <mergeCell ref="A103:K103"/>
    <mergeCell ref="A104:A105"/>
    <mergeCell ref="B104:B105"/>
    <mergeCell ref="C104:E104"/>
    <mergeCell ref="F104:H104"/>
    <mergeCell ref="I104:K104"/>
    <mergeCell ref="A106:A127"/>
    <mergeCell ref="A128:A129"/>
    <mergeCell ref="B128:B129"/>
    <mergeCell ref="C128:E128"/>
    <mergeCell ref="F128:H128"/>
    <mergeCell ref="I179:K179"/>
    <mergeCell ref="A130:A151"/>
    <mergeCell ref="A152:K152"/>
    <mergeCell ref="A154:K154"/>
    <mergeCell ref="A155:A156"/>
    <mergeCell ref="B155:B156"/>
    <mergeCell ref="C155:E155"/>
    <mergeCell ref="F155:H155"/>
    <mergeCell ref="I155:K155"/>
    <mergeCell ref="A157:A178"/>
    <mergeCell ref="A179:A180"/>
    <mergeCell ref="B179:B180"/>
    <mergeCell ref="C179:E179"/>
    <mergeCell ref="F179:H179"/>
    <mergeCell ref="I230:K230"/>
    <mergeCell ref="A181:A202"/>
    <mergeCell ref="A203:K203"/>
    <mergeCell ref="A205:K205"/>
    <mergeCell ref="A206:A207"/>
    <mergeCell ref="B206:B207"/>
    <mergeCell ref="C206:E206"/>
    <mergeCell ref="F206:H206"/>
    <mergeCell ref="I206:K206"/>
    <mergeCell ref="A208:A229"/>
    <mergeCell ref="A230:A231"/>
    <mergeCell ref="B230:B231"/>
    <mergeCell ref="C230:E230"/>
    <mergeCell ref="F230:H230"/>
    <mergeCell ref="A259:A280"/>
    <mergeCell ref="A232:A253"/>
    <mergeCell ref="A254:K254"/>
    <mergeCell ref="A257:A258"/>
    <mergeCell ref="B257:B258"/>
    <mergeCell ref="C257:E257"/>
    <mergeCell ref="F257:H257"/>
    <mergeCell ref="I257:K257"/>
    <mergeCell ref="A256:K256"/>
  </mergeCells>
  <phoneticPr fontId="24" type="noConversion"/>
  <pageMargins left="0.55118110236220474" right="0.62992125984251968" top="0.55118110236220474" bottom="0.5511811023622047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387"/>
  <sheetViews>
    <sheetView workbookViewId="0"/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0" style="2" customWidth="1"/>
    <col min="12" max="12" width="11" style="2" customWidth="1"/>
    <col min="13" max="13" width="10" style="2" customWidth="1"/>
    <col min="14" max="14" width="10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1986</v>
      </c>
      <c r="F1" s="2" t="s">
        <v>1</v>
      </c>
      <c r="G1" s="4">
        <v>0</v>
      </c>
      <c r="H1" s="5"/>
      <c r="I1" s="4"/>
    </row>
    <row r="2" spans="1:12" ht="21" customHeight="1">
      <c r="A2" s="6" t="s">
        <v>76</v>
      </c>
    </row>
    <row r="3" spans="1:12" s="118" customFormat="1" ht="14.1" customHeight="1">
      <c r="A3" s="112" t="s">
        <v>2</v>
      </c>
      <c r="B3" s="113" t="s">
        <v>3</v>
      </c>
      <c r="C3" s="114" t="str">
        <f>A76</f>
        <v>1. 등차급수</v>
      </c>
      <c r="D3" s="115" t="str">
        <f>A124</f>
        <v>2. 등비급수</v>
      </c>
      <c r="E3" s="115" t="str">
        <f>A172</f>
        <v>3. 베기함수</v>
      </c>
      <c r="F3" s="115" t="str">
        <f>A220</f>
        <v>4. 지수함수</v>
      </c>
      <c r="G3" s="115" t="str">
        <f>A268</f>
        <v>5. 로지스틱</v>
      </c>
      <c r="H3" s="115" t="str">
        <f>A316</f>
        <v>6. 수정지수</v>
      </c>
      <c r="I3" s="116" t="s">
        <v>4</v>
      </c>
      <c r="J3" s="366" t="s">
        <v>5</v>
      </c>
      <c r="K3" s="367"/>
    </row>
    <row r="4" spans="1:12" s="118" customFormat="1" ht="14.1" customHeight="1">
      <c r="A4" s="119">
        <f>E1</f>
        <v>1986</v>
      </c>
      <c r="B4" s="120">
        <v>151519</v>
      </c>
      <c r="C4" s="121">
        <f t="shared" ref="C4:C48" si="0">I78</f>
        <v>135009</v>
      </c>
      <c r="D4" s="122">
        <f t="shared" ref="D4:D48" si="1">I126</f>
        <v>152922</v>
      </c>
      <c r="E4" s="122">
        <f t="shared" ref="E4:E41" si="2">I174</f>
        <v>152922</v>
      </c>
      <c r="F4" s="123">
        <f t="shared" ref="F4:F41" si="3">I222</f>
        <v>117880</v>
      </c>
      <c r="G4" s="123">
        <f t="shared" ref="G4:G41" si="4">I270</f>
        <v>145243</v>
      </c>
      <c r="H4" s="123">
        <f t="shared" ref="H4:H48" si="5">I318</f>
        <v>121035</v>
      </c>
      <c r="I4" s="124">
        <f t="shared" ref="I4:I41" si="6">ROUND(SUMIF(C$49:H$49,"○",C4:H4),$G$1)</f>
        <v>145243</v>
      </c>
      <c r="J4" s="125"/>
      <c r="K4" s="126"/>
      <c r="L4" s="127"/>
    </row>
    <row r="5" spans="1:12" s="118" customFormat="1" ht="14.1" customHeight="1">
      <c r="A5" s="119">
        <f>A4+1</f>
        <v>1987</v>
      </c>
      <c r="B5" s="120">
        <v>162701</v>
      </c>
      <c r="C5" s="121">
        <f t="shared" si="0"/>
        <v>148517</v>
      </c>
      <c r="D5" s="122">
        <f t="shared" si="1"/>
        <v>161074</v>
      </c>
      <c r="E5" s="122">
        <f t="shared" si="2"/>
        <v>161074</v>
      </c>
      <c r="F5" s="123">
        <f t="shared" si="3"/>
        <v>150228</v>
      </c>
      <c r="G5" s="123">
        <f t="shared" si="4"/>
        <v>155248</v>
      </c>
      <c r="H5" s="123">
        <f t="shared" si="5"/>
        <v>138489</v>
      </c>
      <c r="I5" s="124">
        <f t="shared" si="6"/>
        <v>155248</v>
      </c>
      <c r="J5" s="125"/>
      <c r="K5" s="126"/>
      <c r="L5" s="127"/>
    </row>
    <row r="6" spans="1:12" s="118" customFormat="1" ht="14.1" customHeight="1">
      <c r="A6" s="119">
        <f t="shared" ref="A6:A23" si="7">A5+1</f>
        <v>1988</v>
      </c>
      <c r="B6" s="120">
        <v>171259</v>
      </c>
      <c r="C6" s="121">
        <f t="shared" si="0"/>
        <v>162026</v>
      </c>
      <c r="D6" s="122">
        <f t="shared" si="1"/>
        <v>169662</v>
      </c>
      <c r="E6" s="122">
        <f t="shared" si="2"/>
        <v>169662</v>
      </c>
      <c r="F6" s="123">
        <f t="shared" si="3"/>
        <v>173675</v>
      </c>
      <c r="G6" s="123">
        <f t="shared" si="4"/>
        <v>165733</v>
      </c>
      <c r="H6" s="123">
        <f t="shared" si="5"/>
        <v>155495</v>
      </c>
      <c r="I6" s="124">
        <f t="shared" si="6"/>
        <v>165733</v>
      </c>
      <c r="J6" s="125"/>
      <c r="K6" s="126"/>
      <c r="L6" s="127"/>
    </row>
    <row r="7" spans="1:12" s="118" customFormat="1" ht="14.1" customHeight="1">
      <c r="A7" s="119">
        <f t="shared" si="7"/>
        <v>1989</v>
      </c>
      <c r="B7" s="120">
        <v>181335</v>
      </c>
      <c r="C7" s="121">
        <f t="shared" si="0"/>
        <v>175534</v>
      </c>
      <c r="D7" s="122">
        <f t="shared" si="1"/>
        <v>178706</v>
      </c>
      <c r="E7" s="122">
        <f t="shared" si="2"/>
        <v>178706</v>
      </c>
      <c r="F7" s="123">
        <f t="shared" si="3"/>
        <v>192736</v>
      </c>
      <c r="G7" s="123">
        <f t="shared" si="4"/>
        <v>176692</v>
      </c>
      <c r="H7" s="123">
        <f t="shared" si="5"/>
        <v>172064</v>
      </c>
      <c r="I7" s="124">
        <f t="shared" si="6"/>
        <v>176692</v>
      </c>
      <c r="J7" s="125"/>
      <c r="K7" s="126"/>
      <c r="L7" s="127"/>
    </row>
    <row r="8" spans="1:12" s="118" customFormat="1" ht="14.1" customHeight="1">
      <c r="A8" s="119">
        <f t="shared" si="7"/>
        <v>1990</v>
      </c>
      <c r="B8" s="120">
        <v>200144</v>
      </c>
      <c r="C8" s="121">
        <f t="shared" si="0"/>
        <v>189042</v>
      </c>
      <c r="D8" s="122">
        <f t="shared" si="1"/>
        <v>188233</v>
      </c>
      <c r="E8" s="122">
        <f t="shared" si="2"/>
        <v>188233</v>
      </c>
      <c r="F8" s="123">
        <f t="shared" si="3"/>
        <v>209083</v>
      </c>
      <c r="G8" s="123">
        <f t="shared" si="4"/>
        <v>188116</v>
      </c>
      <c r="H8" s="123">
        <f t="shared" si="5"/>
        <v>188207</v>
      </c>
      <c r="I8" s="124">
        <f t="shared" si="6"/>
        <v>188116</v>
      </c>
      <c r="J8" s="125"/>
      <c r="K8" s="126"/>
      <c r="L8" s="127"/>
    </row>
    <row r="9" spans="1:12" s="118" customFormat="1" ht="14.1" customHeight="1">
      <c r="A9" s="119">
        <f t="shared" si="7"/>
        <v>1991</v>
      </c>
      <c r="B9" s="120">
        <v>168200</v>
      </c>
      <c r="C9" s="121">
        <f t="shared" si="0"/>
        <v>202550</v>
      </c>
      <c r="D9" s="122">
        <f t="shared" si="1"/>
        <v>198268</v>
      </c>
      <c r="E9" s="122">
        <f t="shared" si="2"/>
        <v>198268</v>
      </c>
      <c r="F9" s="123">
        <f t="shared" si="3"/>
        <v>223549</v>
      </c>
      <c r="G9" s="123">
        <f t="shared" si="4"/>
        <v>199990</v>
      </c>
      <c r="H9" s="123">
        <f t="shared" si="5"/>
        <v>203934</v>
      </c>
      <c r="I9" s="124">
        <f t="shared" si="6"/>
        <v>199990</v>
      </c>
      <c r="J9" s="125"/>
      <c r="K9" s="126"/>
      <c r="L9" s="127"/>
    </row>
    <row r="10" spans="1:12" s="118" customFormat="1" ht="14.1" customHeight="1">
      <c r="A10" s="119">
        <f t="shared" si="7"/>
        <v>1992</v>
      </c>
      <c r="B10" s="120">
        <v>190000</v>
      </c>
      <c r="C10" s="121">
        <f t="shared" si="0"/>
        <v>216058</v>
      </c>
      <c r="D10" s="122">
        <f t="shared" si="1"/>
        <v>208838</v>
      </c>
      <c r="E10" s="122">
        <f t="shared" si="2"/>
        <v>208838</v>
      </c>
      <c r="F10" s="123">
        <f t="shared" si="3"/>
        <v>236617</v>
      </c>
      <c r="G10" s="123">
        <f t="shared" si="4"/>
        <v>212298</v>
      </c>
      <c r="H10" s="123">
        <f t="shared" si="5"/>
        <v>219258</v>
      </c>
      <c r="I10" s="124">
        <f t="shared" si="6"/>
        <v>212298</v>
      </c>
      <c r="J10" s="125"/>
      <c r="K10" s="126"/>
      <c r="L10" s="127"/>
    </row>
    <row r="11" spans="1:12" s="118" customFormat="1" ht="14.1" customHeight="1">
      <c r="A11" s="119">
        <f t="shared" si="7"/>
        <v>1993</v>
      </c>
      <c r="B11" s="120">
        <v>218374</v>
      </c>
      <c r="C11" s="121">
        <f t="shared" si="0"/>
        <v>229566</v>
      </c>
      <c r="D11" s="122">
        <f t="shared" si="1"/>
        <v>219972</v>
      </c>
      <c r="E11" s="122">
        <f t="shared" si="2"/>
        <v>219972</v>
      </c>
      <c r="F11" s="123">
        <f t="shared" si="3"/>
        <v>248597</v>
      </c>
      <c r="G11" s="123">
        <f t="shared" si="4"/>
        <v>225014</v>
      </c>
      <c r="H11" s="123">
        <f t="shared" si="5"/>
        <v>234187</v>
      </c>
      <c r="I11" s="124">
        <f t="shared" si="6"/>
        <v>225014</v>
      </c>
      <c r="J11" s="125"/>
      <c r="K11" s="126"/>
      <c r="L11" s="127"/>
    </row>
    <row r="12" spans="1:12" s="118" customFormat="1" ht="14.1" customHeight="1">
      <c r="A12" s="119">
        <f t="shared" si="7"/>
        <v>1994</v>
      </c>
      <c r="B12" s="120">
        <v>238319</v>
      </c>
      <c r="C12" s="121">
        <f t="shared" si="0"/>
        <v>243074</v>
      </c>
      <c r="D12" s="122">
        <f t="shared" si="1"/>
        <v>231699</v>
      </c>
      <c r="E12" s="122">
        <f t="shared" si="2"/>
        <v>231699</v>
      </c>
      <c r="F12" s="123">
        <f t="shared" si="3"/>
        <v>259700</v>
      </c>
      <c r="G12" s="123">
        <f t="shared" si="4"/>
        <v>238113</v>
      </c>
      <c r="H12" s="123">
        <f t="shared" si="5"/>
        <v>248733</v>
      </c>
      <c r="I12" s="124">
        <f t="shared" si="6"/>
        <v>238113</v>
      </c>
      <c r="J12" s="125"/>
      <c r="K12" s="126"/>
      <c r="L12" s="127"/>
    </row>
    <row r="13" spans="1:12" s="118" customFormat="1" ht="14.1" customHeight="1">
      <c r="A13" s="119">
        <f t="shared" si="7"/>
        <v>1995</v>
      </c>
      <c r="B13" s="120">
        <v>254709</v>
      </c>
      <c r="C13" s="121">
        <f t="shared" si="0"/>
        <v>256582</v>
      </c>
      <c r="D13" s="122">
        <f t="shared" si="1"/>
        <v>244051</v>
      </c>
      <c r="E13" s="122">
        <f t="shared" si="2"/>
        <v>244051</v>
      </c>
      <c r="F13" s="123">
        <f t="shared" si="3"/>
        <v>270079</v>
      </c>
      <c r="G13" s="123">
        <f t="shared" si="4"/>
        <v>251561</v>
      </c>
      <c r="H13" s="123">
        <f t="shared" si="5"/>
        <v>262905</v>
      </c>
      <c r="I13" s="124">
        <f t="shared" si="6"/>
        <v>251561</v>
      </c>
      <c r="J13" s="125"/>
      <c r="K13" s="126"/>
      <c r="L13" s="127"/>
    </row>
    <row r="14" spans="1:12" s="118" customFormat="1" ht="14.1" customHeight="1">
      <c r="A14" s="119">
        <f t="shared" si="7"/>
        <v>1996</v>
      </c>
      <c r="B14" s="120">
        <v>270403</v>
      </c>
      <c r="C14" s="121">
        <f t="shared" si="0"/>
        <v>270090</v>
      </c>
      <c r="D14" s="122">
        <f t="shared" si="1"/>
        <v>257062</v>
      </c>
      <c r="E14" s="122">
        <f t="shared" si="2"/>
        <v>257062</v>
      </c>
      <c r="F14" s="123">
        <f t="shared" si="3"/>
        <v>279846</v>
      </c>
      <c r="G14" s="123">
        <f t="shared" si="4"/>
        <v>265324</v>
      </c>
      <c r="H14" s="123">
        <f t="shared" si="5"/>
        <v>276712</v>
      </c>
      <c r="I14" s="124">
        <f t="shared" si="6"/>
        <v>265324</v>
      </c>
      <c r="J14" s="125"/>
      <c r="K14" s="126"/>
      <c r="L14" s="127"/>
    </row>
    <row r="15" spans="1:12" s="118" customFormat="1" ht="14.1" customHeight="1">
      <c r="A15" s="119">
        <f t="shared" si="7"/>
        <v>1997</v>
      </c>
      <c r="B15" s="120">
        <v>281896</v>
      </c>
      <c r="C15" s="121">
        <f t="shared" si="0"/>
        <v>283598</v>
      </c>
      <c r="D15" s="122">
        <f t="shared" si="1"/>
        <v>270766</v>
      </c>
      <c r="E15" s="122">
        <f t="shared" si="2"/>
        <v>270766</v>
      </c>
      <c r="F15" s="123">
        <f t="shared" si="3"/>
        <v>289089</v>
      </c>
      <c r="G15" s="123">
        <f t="shared" si="4"/>
        <v>279359</v>
      </c>
      <c r="H15" s="123">
        <f t="shared" si="5"/>
        <v>290165</v>
      </c>
      <c r="I15" s="124">
        <f t="shared" si="6"/>
        <v>279359</v>
      </c>
      <c r="J15" s="125"/>
      <c r="K15" s="126"/>
      <c r="L15" s="127"/>
    </row>
    <row r="16" spans="1:12" s="118" customFormat="1" ht="14.1" customHeight="1">
      <c r="A16" s="119">
        <f t="shared" si="7"/>
        <v>1998</v>
      </c>
      <c r="B16" s="120">
        <v>291607</v>
      </c>
      <c r="C16" s="121">
        <f t="shared" si="0"/>
        <v>297106</v>
      </c>
      <c r="D16" s="122">
        <f t="shared" si="1"/>
        <v>285201</v>
      </c>
      <c r="E16" s="122">
        <f t="shared" si="2"/>
        <v>285201</v>
      </c>
      <c r="F16" s="123">
        <f t="shared" si="3"/>
        <v>297876</v>
      </c>
      <c r="G16" s="123">
        <f t="shared" si="4"/>
        <v>293624</v>
      </c>
      <c r="H16" s="123">
        <f t="shared" si="5"/>
        <v>303271</v>
      </c>
      <c r="I16" s="124">
        <f t="shared" si="6"/>
        <v>293624</v>
      </c>
      <c r="J16" s="125"/>
      <c r="K16" s="126"/>
      <c r="L16" s="127"/>
    </row>
    <row r="17" spans="1:12" s="118" customFormat="1" ht="14.1" customHeight="1">
      <c r="A17" s="119">
        <f t="shared" si="7"/>
        <v>1999</v>
      </c>
      <c r="B17" s="120">
        <v>307751</v>
      </c>
      <c r="C17" s="121">
        <f t="shared" si="0"/>
        <v>310614</v>
      </c>
      <c r="D17" s="122">
        <f t="shared" si="1"/>
        <v>300405</v>
      </c>
      <c r="E17" s="122">
        <f t="shared" si="2"/>
        <v>300405</v>
      </c>
      <c r="F17" s="123">
        <f t="shared" si="3"/>
        <v>306262</v>
      </c>
      <c r="G17" s="123">
        <f t="shared" si="4"/>
        <v>308070</v>
      </c>
      <c r="H17" s="123">
        <f t="shared" si="5"/>
        <v>316041</v>
      </c>
      <c r="I17" s="124">
        <f t="shared" si="6"/>
        <v>308070</v>
      </c>
      <c r="J17" s="125"/>
      <c r="K17" s="126"/>
      <c r="L17" s="127"/>
    </row>
    <row r="18" spans="1:12" s="118" customFormat="1" ht="14.1" customHeight="1">
      <c r="A18" s="119">
        <f t="shared" si="7"/>
        <v>2000</v>
      </c>
      <c r="B18" s="120">
        <v>328807</v>
      </c>
      <c r="C18" s="121">
        <f t="shared" si="0"/>
        <v>324122</v>
      </c>
      <c r="D18" s="122">
        <f t="shared" si="1"/>
        <v>316420</v>
      </c>
      <c r="E18" s="122">
        <f t="shared" si="2"/>
        <v>316420</v>
      </c>
      <c r="F18" s="123">
        <f t="shared" si="3"/>
        <v>314293</v>
      </c>
      <c r="G18" s="123">
        <f t="shared" si="4"/>
        <v>322649</v>
      </c>
      <c r="H18" s="123">
        <f t="shared" si="5"/>
        <v>328482</v>
      </c>
      <c r="I18" s="124">
        <f t="shared" si="6"/>
        <v>322649</v>
      </c>
      <c r="J18" s="125"/>
      <c r="K18" s="126"/>
      <c r="L18" s="127"/>
    </row>
    <row r="19" spans="1:12" s="118" customFormat="1" ht="14.1" customHeight="1">
      <c r="A19" s="119">
        <f t="shared" si="7"/>
        <v>2001</v>
      </c>
      <c r="B19" s="120">
        <v>345763</v>
      </c>
      <c r="C19" s="121">
        <f t="shared" si="0"/>
        <v>337630</v>
      </c>
      <c r="D19" s="122">
        <f t="shared" si="1"/>
        <v>333289</v>
      </c>
      <c r="E19" s="122">
        <f t="shared" si="2"/>
        <v>333289</v>
      </c>
      <c r="F19" s="123">
        <f t="shared" si="3"/>
        <v>322005</v>
      </c>
      <c r="G19" s="123">
        <f t="shared" si="4"/>
        <v>337308</v>
      </c>
      <c r="H19" s="123">
        <f t="shared" si="5"/>
        <v>340604</v>
      </c>
      <c r="I19" s="124">
        <f t="shared" si="6"/>
        <v>337308</v>
      </c>
      <c r="J19" s="125"/>
      <c r="K19" s="126"/>
      <c r="L19" s="127"/>
    </row>
    <row r="20" spans="1:12" s="118" customFormat="1" ht="14.1" customHeight="1">
      <c r="A20" s="119">
        <f t="shared" si="7"/>
        <v>2002</v>
      </c>
      <c r="B20" s="120">
        <v>362529</v>
      </c>
      <c r="C20" s="121">
        <f t="shared" si="0"/>
        <v>351138</v>
      </c>
      <c r="D20" s="122">
        <f t="shared" si="1"/>
        <v>351057</v>
      </c>
      <c r="E20" s="122">
        <f t="shared" si="2"/>
        <v>351057</v>
      </c>
      <c r="F20" s="123">
        <f t="shared" si="3"/>
        <v>329431</v>
      </c>
      <c r="G20" s="123">
        <f t="shared" si="4"/>
        <v>351995</v>
      </c>
      <c r="H20" s="123">
        <f t="shared" si="5"/>
        <v>352414</v>
      </c>
      <c r="I20" s="124">
        <f t="shared" si="6"/>
        <v>351995</v>
      </c>
      <c r="J20" s="125"/>
      <c r="K20" s="126"/>
      <c r="L20" s="127"/>
    </row>
    <row r="21" spans="1:12" s="118" customFormat="1" ht="14.1" customHeight="1">
      <c r="A21" s="119">
        <f t="shared" si="7"/>
        <v>2003</v>
      </c>
      <c r="B21" s="120">
        <v>368887</v>
      </c>
      <c r="C21" s="121">
        <f t="shared" si="0"/>
        <v>364646</v>
      </c>
      <c r="D21" s="122">
        <f t="shared" si="1"/>
        <v>369772</v>
      </c>
      <c r="E21" s="122">
        <f t="shared" si="2"/>
        <v>369772</v>
      </c>
      <c r="F21" s="123">
        <f t="shared" si="3"/>
        <v>336596</v>
      </c>
      <c r="G21" s="123">
        <f t="shared" si="4"/>
        <v>366657</v>
      </c>
      <c r="H21" s="123">
        <f t="shared" si="5"/>
        <v>363920</v>
      </c>
      <c r="I21" s="124">
        <f t="shared" si="6"/>
        <v>366657</v>
      </c>
      <c r="J21" s="125"/>
      <c r="K21" s="126"/>
      <c r="L21" s="127"/>
    </row>
    <row r="22" spans="1:12" s="118" customFormat="1" ht="14.1" customHeight="1">
      <c r="A22" s="119">
        <f t="shared" si="7"/>
        <v>2004</v>
      </c>
      <c r="B22" s="120">
        <v>380521</v>
      </c>
      <c r="C22" s="121">
        <f t="shared" si="0"/>
        <v>378154</v>
      </c>
      <c r="D22" s="122">
        <f t="shared" si="1"/>
        <v>389485</v>
      </c>
      <c r="E22" s="122">
        <f t="shared" si="2"/>
        <v>389485</v>
      </c>
      <c r="F22" s="123">
        <f t="shared" si="3"/>
        <v>343524</v>
      </c>
      <c r="G22" s="123">
        <f t="shared" si="4"/>
        <v>381240</v>
      </c>
      <c r="H22" s="123">
        <f t="shared" si="5"/>
        <v>375131</v>
      </c>
      <c r="I22" s="124">
        <f t="shared" si="6"/>
        <v>381240</v>
      </c>
      <c r="J22" s="125"/>
      <c r="K22" s="126"/>
      <c r="L22" s="127"/>
    </row>
    <row r="23" spans="1:12" s="118" customFormat="1" ht="14.1" customHeight="1">
      <c r="A23" s="119">
        <f t="shared" si="7"/>
        <v>2005</v>
      </c>
      <c r="B23" s="120">
        <v>397145</v>
      </c>
      <c r="C23" s="121">
        <f t="shared" si="0"/>
        <v>391662</v>
      </c>
      <c r="D23" s="122">
        <f t="shared" si="1"/>
        <v>410249</v>
      </c>
      <c r="E23" s="122">
        <f t="shared" si="2"/>
        <v>410249</v>
      </c>
      <c r="F23" s="123">
        <f t="shared" si="3"/>
        <v>350235</v>
      </c>
      <c r="G23" s="123">
        <f t="shared" si="4"/>
        <v>395694</v>
      </c>
      <c r="H23" s="123">
        <f t="shared" si="5"/>
        <v>386053</v>
      </c>
      <c r="I23" s="124">
        <f t="shared" si="6"/>
        <v>395694</v>
      </c>
      <c r="J23" s="125"/>
      <c r="K23" s="126"/>
      <c r="L23" s="127"/>
    </row>
    <row r="24" spans="1:12" s="118" customFormat="1" ht="14.1" customHeight="1" thickBot="1">
      <c r="A24" s="128">
        <f t="shared" ref="A24:A30" si="8">A23+1</f>
        <v>2006</v>
      </c>
      <c r="B24" s="129">
        <v>400018</v>
      </c>
      <c r="C24" s="130">
        <f t="shared" si="0"/>
        <v>405170</v>
      </c>
      <c r="D24" s="131">
        <f t="shared" si="1"/>
        <v>432120</v>
      </c>
      <c r="E24" s="131">
        <f t="shared" si="2"/>
        <v>432120</v>
      </c>
      <c r="F24" s="132">
        <f t="shared" si="3"/>
        <v>356745</v>
      </c>
      <c r="G24" s="132">
        <f t="shared" si="4"/>
        <v>409969</v>
      </c>
      <c r="H24" s="132">
        <f t="shared" si="5"/>
        <v>396695</v>
      </c>
      <c r="I24" s="133">
        <f t="shared" si="6"/>
        <v>409969</v>
      </c>
      <c r="J24" s="134"/>
      <c r="K24" s="135"/>
      <c r="L24" s="136"/>
    </row>
    <row r="25" spans="1:12" s="118" customFormat="1" ht="14.1" customHeight="1" thickTop="1">
      <c r="A25" s="224">
        <f t="shared" si="8"/>
        <v>2007</v>
      </c>
      <c r="B25" s="225"/>
      <c r="C25" s="226">
        <f t="shared" si="0"/>
        <v>418678</v>
      </c>
      <c r="D25" s="227">
        <f t="shared" si="1"/>
        <v>455157</v>
      </c>
      <c r="E25" s="226">
        <f t="shared" si="2"/>
        <v>455157</v>
      </c>
      <c r="F25" s="226">
        <f t="shared" si="3"/>
        <v>363070</v>
      </c>
      <c r="G25" s="226">
        <f t="shared" si="4"/>
        <v>424016</v>
      </c>
      <c r="H25" s="226">
        <f t="shared" si="5"/>
        <v>407063</v>
      </c>
      <c r="I25" s="228">
        <f t="shared" si="6"/>
        <v>424016</v>
      </c>
      <c r="J25" s="229"/>
      <c r="K25" s="230"/>
    </row>
    <row r="26" spans="1:12" s="118" customFormat="1" ht="14.1" customHeight="1">
      <c r="A26" s="144">
        <f t="shared" si="8"/>
        <v>2008</v>
      </c>
      <c r="B26" s="145"/>
      <c r="C26" s="121">
        <f t="shared" si="0"/>
        <v>432186</v>
      </c>
      <c r="D26" s="122">
        <f t="shared" si="1"/>
        <v>479422</v>
      </c>
      <c r="E26" s="123">
        <f t="shared" si="2"/>
        <v>479422</v>
      </c>
      <c r="F26" s="123">
        <f t="shared" si="3"/>
        <v>369223</v>
      </c>
      <c r="G26" s="123">
        <f t="shared" si="4"/>
        <v>437792</v>
      </c>
      <c r="H26" s="123">
        <f t="shared" si="5"/>
        <v>417164</v>
      </c>
      <c r="I26" s="124">
        <f t="shared" si="6"/>
        <v>437792</v>
      </c>
      <c r="J26" s="125"/>
      <c r="K26" s="126"/>
    </row>
    <row r="27" spans="1:12" s="118" customFormat="1" ht="14.1" customHeight="1">
      <c r="A27" s="144">
        <f t="shared" si="8"/>
        <v>2009</v>
      </c>
      <c r="B27" s="145"/>
      <c r="C27" s="121">
        <f t="shared" si="0"/>
        <v>445694</v>
      </c>
      <c r="D27" s="122">
        <f t="shared" si="1"/>
        <v>504980</v>
      </c>
      <c r="E27" s="123">
        <f t="shared" si="2"/>
        <v>504980</v>
      </c>
      <c r="F27" s="123">
        <f t="shared" si="3"/>
        <v>375216</v>
      </c>
      <c r="G27" s="123">
        <f t="shared" si="4"/>
        <v>451256</v>
      </c>
      <c r="H27" s="123">
        <f t="shared" si="5"/>
        <v>427006</v>
      </c>
      <c r="I27" s="124">
        <f t="shared" si="6"/>
        <v>451256</v>
      </c>
      <c r="J27" s="125"/>
      <c r="K27" s="126"/>
    </row>
    <row r="28" spans="1:12" s="118" customFormat="1" ht="14.1" customHeight="1">
      <c r="A28" s="137">
        <f t="shared" si="8"/>
        <v>2010</v>
      </c>
      <c r="B28" s="138"/>
      <c r="C28" s="139">
        <f t="shared" si="0"/>
        <v>459202</v>
      </c>
      <c r="D28" s="140">
        <f t="shared" si="1"/>
        <v>531901</v>
      </c>
      <c r="E28" s="139">
        <f t="shared" si="2"/>
        <v>531901</v>
      </c>
      <c r="F28" s="139">
        <f t="shared" si="3"/>
        <v>381059</v>
      </c>
      <c r="G28" s="139">
        <f t="shared" si="4"/>
        <v>464372</v>
      </c>
      <c r="H28" s="139">
        <f t="shared" si="5"/>
        <v>436595</v>
      </c>
      <c r="I28" s="141">
        <f t="shared" si="6"/>
        <v>464372</v>
      </c>
      <c r="J28" s="142"/>
      <c r="K28" s="143"/>
    </row>
    <row r="29" spans="1:12" s="118" customFormat="1" ht="14.1" customHeight="1">
      <c r="A29" s="144">
        <f t="shared" si="8"/>
        <v>2011</v>
      </c>
      <c r="B29" s="145"/>
      <c r="C29" s="121">
        <f t="shared" si="0"/>
        <v>472711</v>
      </c>
      <c r="D29" s="122">
        <f t="shared" si="1"/>
        <v>560258</v>
      </c>
      <c r="E29" s="123">
        <f t="shared" si="2"/>
        <v>560258</v>
      </c>
      <c r="F29" s="123">
        <f t="shared" si="3"/>
        <v>386763</v>
      </c>
      <c r="G29" s="123">
        <f t="shared" si="4"/>
        <v>477108</v>
      </c>
      <c r="H29" s="123">
        <f t="shared" si="5"/>
        <v>445937</v>
      </c>
      <c r="I29" s="146">
        <f t="shared" si="6"/>
        <v>477108</v>
      </c>
      <c r="J29" s="147"/>
      <c r="K29" s="126"/>
    </row>
    <row r="30" spans="1:12" s="118" customFormat="1" ht="14.1" customHeight="1">
      <c r="A30" s="224">
        <f t="shared" si="8"/>
        <v>2012</v>
      </c>
      <c r="B30" s="225"/>
      <c r="C30" s="226">
        <f t="shared" si="0"/>
        <v>486219</v>
      </c>
      <c r="D30" s="227">
        <f t="shared" si="1"/>
        <v>590126</v>
      </c>
      <c r="E30" s="226">
        <f t="shared" si="2"/>
        <v>590126</v>
      </c>
      <c r="F30" s="226">
        <f t="shared" si="3"/>
        <v>392335</v>
      </c>
      <c r="G30" s="226">
        <f t="shared" si="4"/>
        <v>489435</v>
      </c>
      <c r="H30" s="226">
        <f t="shared" si="5"/>
        <v>455039</v>
      </c>
      <c r="I30" s="228">
        <f t="shared" si="6"/>
        <v>489435</v>
      </c>
      <c r="J30" s="229"/>
      <c r="K30" s="230"/>
    </row>
    <row r="31" spans="1:12" s="118" customFormat="1" ht="14.1" customHeight="1">
      <c r="A31" s="224">
        <f t="shared" ref="A31:A40" si="9">A30+1</f>
        <v>2013</v>
      </c>
      <c r="B31" s="225"/>
      <c r="C31" s="226">
        <f t="shared" si="0"/>
        <v>499727</v>
      </c>
      <c r="D31" s="227">
        <f t="shared" si="1"/>
        <v>621586</v>
      </c>
      <c r="E31" s="226">
        <f t="shared" si="2"/>
        <v>621586</v>
      </c>
      <c r="F31" s="226">
        <f t="shared" si="3"/>
        <v>397783</v>
      </c>
      <c r="G31" s="226">
        <f t="shared" si="4"/>
        <v>501330</v>
      </c>
      <c r="H31" s="226">
        <f t="shared" si="5"/>
        <v>463907</v>
      </c>
      <c r="I31" s="228">
        <f t="shared" si="6"/>
        <v>501330</v>
      </c>
      <c r="J31" s="229"/>
      <c r="K31" s="230"/>
    </row>
    <row r="32" spans="1:12" s="118" customFormat="1" ht="14.1" customHeight="1">
      <c r="A32" s="224">
        <f t="shared" si="9"/>
        <v>2014</v>
      </c>
      <c r="B32" s="225"/>
      <c r="C32" s="226">
        <f t="shared" si="0"/>
        <v>513235</v>
      </c>
      <c r="D32" s="227">
        <f t="shared" si="1"/>
        <v>654724</v>
      </c>
      <c r="E32" s="226">
        <f t="shared" si="2"/>
        <v>654724</v>
      </c>
      <c r="F32" s="226">
        <f t="shared" si="3"/>
        <v>403115</v>
      </c>
      <c r="G32" s="226">
        <f t="shared" si="4"/>
        <v>512776</v>
      </c>
      <c r="H32" s="226">
        <f t="shared" si="5"/>
        <v>472547</v>
      </c>
      <c r="I32" s="228">
        <f t="shared" si="6"/>
        <v>512776</v>
      </c>
      <c r="J32" s="229"/>
      <c r="K32" s="230"/>
    </row>
    <row r="33" spans="1:11" s="118" customFormat="1" ht="14.1" customHeight="1">
      <c r="A33" s="137">
        <f t="shared" si="9"/>
        <v>2015</v>
      </c>
      <c r="B33" s="138"/>
      <c r="C33" s="139">
        <f t="shared" si="0"/>
        <v>526743</v>
      </c>
      <c r="D33" s="140">
        <f t="shared" si="1"/>
        <v>689628</v>
      </c>
      <c r="E33" s="139">
        <f t="shared" si="2"/>
        <v>689628</v>
      </c>
      <c r="F33" s="139">
        <f t="shared" si="3"/>
        <v>408336</v>
      </c>
      <c r="G33" s="139">
        <f t="shared" si="4"/>
        <v>523757</v>
      </c>
      <c r="H33" s="139">
        <f t="shared" si="5"/>
        <v>480965</v>
      </c>
      <c r="I33" s="141">
        <f t="shared" si="6"/>
        <v>523757</v>
      </c>
      <c r="J33" s="142"/>
      <c r="K33" s="143"/>
    </row>
    <row r="34" spans="1:11" s="118" customFormat="1" ht="14.1" customHeight="1">
      <c r="A34" s="224">
        <f t="shared" si="9"/>
        <v>2016</v>
      </c>
      <c r="B34" s="225"/>
      <c r="C34" s="226">
        <f t="shared" si="0"/>
        <v>540251</v>
      </c>
      <c r="D34" s="227">
        <f t="shared" si="1"/>
        <v>726393</v>
      </c>
      <c r="E34" s="226">
        <f t="shared" si="2"/>
        <v>726393</v>
      </c>
      <c r="F34" s="226">
        <f t="shared" si="3"/>
        <v>413454</v>
      </c>
      <c r="G34" s="226">
        <f t="shared" si="4"/>
        <v>534265</v>
      </c>
      <c r="H34" s="226">
        <f t="shared" si="5"/>
        <v>489167</v>
      </c>
      <c r="I34" s="228">
        <f t="shared" si="6"/>
        <v>534265</v>
      </c>
      <c r="J34" s="229"/>
      <c r="K34" s="230"/>
    </row>
    <row r="35" spans="1:11" s="118" customFormat="1" ht="14.1" customHeight="1">
      <c r="A35" s="224">
        <f t="shared" si="9"/>
        <v>2017</v>
      </c>
      <c r="B35" s="225"/>
      <c r="C35" s="226">
        <f t="shared" si="0"/>
        <v>553759</v>
      </c>
      <c r="D35" s="227">
        <f t="shared" si="1"/>
        <v>765117</v>
      </c>
      <c r="E35" s="226">
        <f t="shared" si="2"/>
        <v>765117</v>
      </c>
      <c r="F35" s="226">
        <f t="shared" si="3"/>
        <v>418472</v>
      </c>
      <c r="G35" s="226">
        <f t="shared" si="4"/>
        <v>544293</v>
      </c>
      <c r="H35" s="226">
        <f t="shared" si="5"/>
        <v>497158</v>
      </c>
      <c r="I35" s="228">
        <f t="shared" si="6"/>
        <v>544293</v>
      </c>
      <c r="J35" s="229"/>
      <c r="K35" s="230"/>
    </row>
    <row r="36" spans="1:11" s="118" customFormat="1" ht="14.1" customHeight="1">
      <c r="A36" s="224">
        <f t="shared" si="9"/>
        <v>2018</v>
      </c>
      <c r="B36" s="225"/>
      <c r="C36" s="226">
        <f t="shared" si="0"/>
        <v>567267</v>
      </c>
      <c r="D36" s="227">
        <f t="shared" si="1"/>
        <v>805907</v>
      </c>
      <c r="E36" s="226">
        <f t="shared" si="2"/>
        <v>805907</v>
      </c>
      <c r="F36" s="226">
        <f t="shared" si="3"/>
        <v>423395</v>
      </c>
      <c r="G36" s="226">
        <f t="shared" si="4"/>
        <v>553840</v>
      </c>
      <c r="H36" s="226">
        <f t="shared" si="5"/>
        <v>504943</v>
      </c>
      <c r="I36" s="228">
        <f t="shared" si="6"/>
        <v>553840</v>
      </c>
      <c r="J36" s="229"/>
      <c r="K36" s="230"/>
    </row>
    <row r="37" spans="1:11" s="118" customFormat="1" ht="14.1" customHeight="1">
      <c r="A37" s="224">
        <f t="shared" si="9"/>
        <v>2019</v>
      </c>
      <c r="B37" s="225"/>
      <c r="C37" s="226">
        <f t="shared" si="0"/>
        <v>580775</v>
      </c>
      <c r="D37" s="227">
        <f t="shared" si="1"/>
        <v>848871</v>
      </c>
      <c r="E37" s="226">
        <f t="shared" si="2"/>
        <v>848871</v>
      </c>
      <c r="F37" s="226">
        <f t="shared" si="3"/>
        <v>428230</v>
      </c>
      <c r="G37" s="226">
        <f t="shared" si="4"/>
        <v>562908</v>
      </c>
      <c r="H37" s="226">
        <f t="shared" si="5"/>
        <v>512528</v>
      </c>
      <c r="I37" s="228">
        <f t="shared" si="6"/>
        <v>562908</v>
      </c>
      <c r="J37" s="229"/>
      <c r="K37" s="230"/>
    </row>
    <row r="38" spans="1:11" s="118" customFormat="1" ht="14.1" customHeight="1">
      <c r="A38" s="137">
        <f t="shared" si="9"/>
        <v>2020</v>
      </c>
      <c r="B38" s="138"/>
      <c r="C38" s="139">
        <f t="shared" si="0"/>
        <v>594283</v>
      </c>
      <c r="D38" s="140">
        <f t="shared" si="1"/>
        <v>894125</v>
      </c>
      <c r="E38" s="139">
        <f t="shared" si="2"/>
        <v>894125</v>
      </c>
      <c r="F38" s="139">
        <f t="shared" si="3"/>
        <v>432979</v>
      </c>
      <c r="G38" s="139">
        <f t="shared" si="4"/>
        <v>571501</v>
      </c>
      <c r="H38" s="139">
        <f t="shared" si="5"/>
        <v>519919</v>
      </c>
      <c r="I38" s="141">
        <f t="shared" si="6"/>
        <v>571501</v>
      </c>
      <c r="J38" s="142"/>
      <c r="K38" s="143"/>
    </row>
    <row r="39" spans="1:11" s="118" customFormat="1" ht="14.1" customHeight="1">
      <c r="A39" s="224">
        <f t="shared" si="9"/>
        <v>2021</v>
      </c>
      <c r="B39" s="225"/>
      <c r="C39" s="226">
        <f t="shared" si="0"/>
        <v>607791</v>
      </c>
      <c r="D39" s="227">
        <f t="shared" si="1"/>
        <v>941792</v>
      </c>
      <c r="E39" s="226">
        <f t="shared" si="2"/>
        <v>941792</v>
      </c>
      <c r="F39" s="226">
        <f t="shared" si="3"/>
        <v>437646</v>
      </c>
      <c r="G39" s="226">
        <f t="shared" si="4"/>
        <v>579626</v>
      </c>
      <c r="H39" s="226">
        <f t="shared" si="5"/>
        <v>527119</v>
      </c>
      <c r="I39" s="228">
        <f t="shared" si="6"/>
        <v>579626</v>
      </c>
      <c r="J39" s="229"/>
      <c r="K39" s="230"/>
    </row>
    <row r="40" spans="1:11" s="118" customFormat="1" ht="14.1" customHeight="1">
      <c r="A40" s="224">
        <f t="shared" si="9"/>
        <v>2022</v>
      </c>
      <c r="B40" s="225"/>
      <c r="C40" s="226">
        <f t="shared" si="0"/>
        <v>621299</v>
      </c>
      <c r="D40" s="227">
        <f t="shared" si="1"/>
        <v>992000</v>
      </c>
      <c r="E40" s="226">
        <f t="shared" si="2"/>
        <v>992000</v>
      </c>
      <c r="F40" s="226">
        <f t="shared" si="3"/>
        <v>442235</v>
      </c>
      <c r="G40" s="226">
        <f t="shared" si="4"/>
        <v>587295</v>
      </c>
      <c r="H40" s="226">
        <f t="shared" si="5"/>
        <v>534134</v>
      </c>
      <c r="I40" s="228">
        <f t="shared" si="6"/>
        <v>587295</v>
      </c>
      <c r="J40" s="229"/>
      <c r="K40" s="230"/>
    </row>
    <row r="41" spans="1:11" s="118" customFormat="1" ht="14.1" customHeight="1">
      <c r="A41" s="144">
        <f>A40+1</f>
        <v>2023</v>
      </c>
      <c r="B41" s="145"/>
      <c r="C41" s="121">
        <f t="shared" si="0"/>
        <v>634807</v>
      </c>
      <c r="D41" s="148">
        <f t="shared" si="1"/>
        <v>1044885</v>
      </c>
      <c r="E41" s="121">
        <f t="shared" si="2"/>
        <v>1044885</v>
      </c>
      <c r="F41" s="121">
        <f t="shared" si="3"/>
        <v>446750</v>
      </c>
      <c r="G41" s="121">
        <f t="shared" si="4"/>
        <v>594519</v>
      </c>
      <c r="H41" s="121">
        <f t="shared" si="5"/>
        <v>540969</v>
      </c>
      <c r="I41" s="146">
        <f t="shared" si="6"/>
        <v>594519</v>
      </c>
      <c r="J41" s="147"/>
      <c r="K41" s="126"/>
    </row>
    <row r="42" spans="1:11" s="118" customFormat="1" ht="14.1" customHeight="1">
      <c r="A42" s="144">
        <f t="shared" ref="A42:A48" si="10">A41+1</f>
        <v>2024</v>
      </c>
      <c r="B42" s="145"/>
      <c r="C42" s="121">
        <f t="shared" si="0"/>
        <v>648315</v>
      </c>
      <c r="D42" s="148">
        <f t="shared" si="1"/>
        <v>1100589</v>
      </c>
      <c r="E42" s="121">
        <f t="shared" ref="E42:E48" si="11">I212</f>
        <v>1100589</v>
      </c>
      <c r="F42" s="121">
        <f t="shared" ref="F42:F48" si="12">I260</f>
        <v>451194</v>
      </c>
      <c r="G42" s="121">
        <f t="shared" ref="G42:G48" si="13">I308</f>
        <v>601311</v>
      </c>
      <c r="H42" s="121">
        <f t="shared" si="5"/>
        <v>547628</v>
      </c>
      <c r="I42" s="146">
        <f t="shared" ref="I42:I48" si="14">ROUND(SUMIF(C$49:H$49,"○",C42:H42),$G$1)</f>
        <v>601311</v>
      </c>
      <c r="J42" s="147"/>
      <c r="K42" s="126"/>
    </row>
    <row r="43" spans="1:11" s="118" customFormat="1" ht="14.1" customHeight="1">
      <c r="A43" s="137">
        <f t="shared" si="10"/>
        <v>2025</v>
      </c>
      <c r="B43" s="138"/>
      <c r="C43" s="139">
        <f t="shared" si="0"/>
        <v>661823</v>
      </c>
      <c r="D43" s="140">
        <f t="shared" si="1"/>
        <v>1159263</v>
      </c>
      <c r="E43" s="139">
        <f t="shared" si="11"/>
        <v>1159263</v>
      </c>
      <c r="F43" s="139">
        <f t="shared" si="12"/>
        <v>455569</v>
      </c>
      <c r="G43" s="139">
        <f t="shared" si="13"/>
        <v>607687</v>
      </c>
      <c r="H43" s="139">
        <f t="shared" si="5"/>
        <v>554116</v>
      </c>
      <c r="I43" s="141">
        <f t="shared" si="14"/>
        <v>607687</v>
      </c>
      <c r="J43" s="142"/>
      <c r="K43" s="143"/>
    </row>
    <row r="44" spans="1:11" s="118" customFormat="1" ht="14.1" customHeight="1">
      <c r="A44" s="144">
        <f t="shared" si="10"/>
        <v>2026</v>
      </c>
      <c r="B44" s="145"/>
      <c r="C44" s="121">
        <f t="shared" si="0"/>
        <v>675331</v>
      </c>
      <c r="D44" s="148">
        <f t="shared" si="1"/>
        <v>1221064</v>
      </c>
      <c r="E44" s="121">
        <f t="shared" si="11"/>
        <v>1221064</v>
      </c>
      <c r="F44" s="121">
        <f t="shared" si="12"/>
        <v>459878</v>
      </c>
      <c r="G44" s="121">
        <f t="shared" si="13"/>
        <v>613663</v>
      </c>
      <c r="H44" s="121">
        <f t="shared" si="5"/>
        <v>560437</v>
      </c>
      <c r="I44" s="146">
        <f t="shared" si="14"/>
        <v>613663</v>
      </c>
      <c r="J44" s="147"/>
      <c r="K44" s="126"/>
    </row>
    <row r="45" spans="1:11" s="118" customFormat="1" ht="14.1" customHeight="1">
      <c r="A45" s="144">
        <f t="shared" si="10"/>
        <v>2027</v>
      </c>
      <c r="B45" s="145"/>
      <c r="C45" s="121">
        <f t="shared" si="0"/>
        <v>688839</v>
      </c>
      <c r="D45" s="148">
        <f t="shared" si="1"/>
        <v>1286161</v>
      </c>
      <c r="E45" s="121">
        <f t="shared" si="11"/>
        <v>1286161</v>
      </c>
      <c r="F45" s="121">
        <f t="shared" si="12"/>
        <v>464124</v>
      </c>
      <c r="G45" s="121">
        <f t="shared" si="13"/>
        <v>619256</v>
      </c>
      <c r="H45" s="121">
        <f t="shared" si="5"/>
        <v>566595</v>
      </c>
      <c r="I45" s="146">
        <f t="shared" si="14"/>
        <v>619256</v>
      </c>
      <c r="J45" s="147"/>
      <c r="K45" s="126"/>
    </row>
    <row r="46" spans="1:11" s="118" customFormat="1" ht="14.1" customHeight="1">
      <c r="A46" s="144">
        <f t="shared" si="10"/>
        <v>2028</v>
      </c>
      <c r="B46" s="145"/>
      <c r="C46" s="121">
        <f t="shared" si="0"/>
        <v>702347</v>
      </c>
      <c r="D46" s="148">
        <f t="shared" si="1"/>
        <v>1354728</v>
      </c>
      <c r="E46" s="121">
        <f t="shared" si="11"/>
        <v>1354728</v>
      </c>
      <c r="F46" s="121">
        <f t="shared" si="12"/>
        <v>468309</v>
      </c>
      <c r="G46" s="121">
        <f t="shared" si="13"/>
        <v>624482</v>
      </c>
      <c r="H46" s="121">
        <f t="shared" si="5"/>
        <v>572596</v>
      </c>
      <c r="I46" s="146">
        <f t="shared" si="14"/>
        <v>624482</v>
      </c>
      <c r="J46" s="147"/>
      <c r="K46" s="126"/>
    </row>
    <row r="47" spans="1:11" s="118" customFormat="1" ht="14.1" customHeight="1">
      <c r="A47" s="144">
        <f t="shared" si="10"/>
        <v>2029</v>
      </c>
      <c r="B47" s="145"/>
      <c r="C47" s="121">
        <f t="shared" si="0"/>
        <v>715855</v>
      </c>
      <c r="D47" s="148">
        <f t="shared" si="1"/>
        <v>1426950</v>
      </c>
      <c r="E47" s="121">
        <f t="shared" si="11"/>
        <v>1426950</v>
      </c>
      <c r="F47" s="121">
        <f t="shared" si="12"/>
        <v>472435</v>
      </c>
      <c r="G47" s="121">
        <f t="shared" si="13"/>
        <v>629360</v>
      </c>
      <c r="H47" s="121">
        <f t="shared" si="5"/>
        <v>578442</v>
      </c>
      <c r="I47" s="146">
        <f t="shared" si="14"/>
        <v>629360</v>
      </c>
      <c r="J47" s="147"/>
      <c r="K47" s="126"/>
    </row>
    <row r="48" spans="1:11" s="118" customFormat="1" ht="14.1" customHeight="1">
      <c r="A48" s="137">
        <f t="shared" si="10"/>
        <v>2030</v>
      </c>
      <c r="B48" s="138"/>
      <c r="C48" s="139">
        <f t="shared" si="0"/>
        <v>729363</v>
      </c>
      <c r="D48" s="140">
        <f t="shared" si="1"/>
        <v>1503022</v>
      </c>
      <c r="E48" s="139">
        <f t="shared" si="11"/>
        <v>1503022</v>
      </c>
      <c r="F48" s="139">
        <f t="shared" si="12"/>
        <v>476505</v>
      </c>
      <c r="G48" s="139">
        <f t="shared" si="13"/>
        <v>633908</v>
      </c>
      <c r="H48" s="139">
        <f t="shared" si="5"/>
        <v>584137</v>
      </c>
      <c r="I48" s="141">
        <f t="shared" si="14"/>
        <v>633908</v>
      </c>
      <c r="J48" s="142"/>
      <c r="K48" s="143"/>
    </row>
    <row r="49" spans="1:41" s="118" customFormat="1" ht="14.1" customHeight="1">
      <c r="A49" s="149" t="s">
        <v>6</v>
      </c>
      <c r="B49" s="150"/>
      <c r="C49" s="151"/>
      <c r="D49" s="152"/>
      <c r="E49" s="153"/>
      <c r="F49" s="152"/>
      <c r="G49" s="152" t="s">
        <v>75</v>
      </c>
      <c r="H49" s="152"/>
      <c r="I49" s="152"/>
      <c r="J49" s="154"/>
      <c r="K49" s="155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14.1" customHeight="1">
      <c r="A50" s="347" t="s">
        <v>7</v>
      </c>
      <c r="B50" s="361"/>
      <c r="C50" s="159">
        <f>F83</f>
        <v>0.97864585554776995</v>
      </c>
      <c r="D50" s="160">
        <f>G136</f>
        <v>0.97511870095185982</v>
      </c>
      <c r="E50" s="160">
        <f>G185</f>
        <v>0.97511870095185982</v>
      </c>
      <c r="F50" s="160">
        <f>H232</f>
        <v>0.90284862796762833</v>
      </c>
      <c r="G50" s="160">
        <f>G281</f>
        <v>0.98458626374783564</v>
      </c>
      <c r="H50" s="160">
        <f>G329</f>
        <v>0.9645832947190609</v>
      </c>
      <c r="I50" s="161"/>
      <c r="J50" s="162"/>
      <c r="K50" s="163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14.1" customHeight="1">
      <c r="A51" s="347" t="s">
        <v>8</v>
      </c>
      <c r="B51" s="361"/>
      <c r="C51" s="164">
        <f>F84</f>
        <v>3065716.6329999994</v>
      </c>
      <c r="D51" s="165">
        <f>G137</f>
        <v>3695770.048</v>
      </c>
      <c r="E51" s="165">
        <f>G186</f>
        <v>3695770.048</v>
      </c>
      <c r="F51" s="165">
        <f>H233</f>
        <v>16883944.570999999</v>
      </c>
      <c r="G51" s="165">
        <f>G282</f>
        <v>2216942.6060000001</v>
      </c>
      <c r="H51" s="165">
        <f>G330</f>
        <v>5180853.3579999972</v>
      </c>
      <c r="I51" s="166"/>
      <c r="J51" s="167"/>
      <c r="K51" s="117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14.1" customHeight="1">
      <c r="A52" s="347" t="s">
        <v>9</v>
      </c>
      <c r="B52" s="361"/>
      <c r="C52" s="164">
        <f>F85</f>
        <v>339377.53200000001</v>
      </c>
      <c r="D52" s="165">
        <f>G138</f>
        <v>1942912.4219999998</v>
      </c>
      <c r="E52" s="165">
        <f>G187</f>
        <v>1942912.4219999998</v>
      </c>
      <c r="F52" s="165">
        <f>H234</f>
        <v>8448420.4140000008</v>
      </c>
      <c r="G52" s="165">
        <f>G283</f>
        <v>337597.22700000001</v>
      </c>
      <c r="H52" s="165">
        <f>G331</f>
        <v>589981.47</v>
      </c>
      <c r="I52" s="166"/>
      <c r="J52" s="167"/>
      <c r="K52" s="117"/>
      <c r="L52" s="156"/>
      <c r="M52" s="156"/>
      <c r="N52" s="156"/>
      <c r="O52" s="156"/>
      <c r="P52" s="156"/>
      <c r="Q52" s="156"/>
      <c r="R52" s="156"/>
      <c r="S52" s="156"/>
      <c r="T52" s="156"/>
      <c r="U52" s="157"/>
      <c r="V52" s="157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</row>
    <row r="53" spans="1:41" s="118" customFormat="1" ht="14.1" customHeight="1">
      <c r="A53" s="347" t="s">
        <v>10</v>
      </c>
      <c r="B53" s="361"/>
      <c r="C53" s="168">
        <f>F86</f>
        <v>4.3161434221965438</v>
      </c>
      <c r="D53" s="169">
        <f>G139</f>
        <v>3.9842845248275012</v>
      </c>
      <c r="E53" s="169">
        <f>G188</f>
        <v>3.9842845248275012</v>
      </c>
      <c r="F53" s="169">
        <f>H235</f>
        <v>9.4532383632968813</v>
      </c>
      <c r="G53" s="169">
        <f>G284</f>
        <v>3.3315490955864444</v>
      </c>
      <c r="H53" s="169">
        <f>G332</f>
        <v>6.1658258578808791</v>
      </c>
      <c r="I53" s="170"/>
      <c r="J53" s="167"/>
      <c r="K53" s="117"/>
      <c r="L53" s="156"/>
      <c r="M53" s="156"/>
      <c r="N53" s="156"/>
      <c r="O53" s="156"/>
      <c r="P53" s="156"/>
      <c r="Q53" s="156"/>
      <c r="R53" s="156"/>
      <c r="S53" s="156"/>
      <c r="T53" s="156"/>
      <c r="U53" s="157"/>
      <c r="V53" s="157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</row>
    <row r="54" spans="1:41" s="118" customFormat="1" ht="14.1" customHeight="1">
      <c r="A54" s="347" t="s">
        <v>11</v>
      </c>
      <c r="B54" s="361"/>
      <c r="C54" s="168">
        <f>F87</f>
        <v>1.4779216750073367</v>
      </c>
      <c r="D54" s="169">
        <f>G140</f>
        <v>3.2991734908227324</v>
      </c>
      <c r="E54" s="169">
        <f>G189</f>
        <v>3.2991734908227324</v>
      </c>
      <c r="F54" s="169">
        <f>H236</f>
        <v>6.6706288109295837</v>
      </c>
      <c r="G54" s="169">
        <f>G285</f>
        <v>1.2565631651964844</v>
      </c>
      <c r="H54" s="169">
        <f>G333</f>
        <v>2.0394626707018904</v>
      </c>
      <c r="I54" s="170"/>
      <c r="J54" s="167"/>
      <c r="K54" s="117"/>
      <c r="L54" s="156"/>
      <c r="M54" s="156"/>
      <c r="N54" s="156"/>
      <c r="O54" s="156"/>
      <c r="P54" s="156"/>
      <c r="Q54" s="156"/>
      <c r="R54" s="156"/>
      <c r="S54" s="156"/>
      <c r="T54" s="156"/>
      <c r="U54" s="157"/>
      <c r="V54" s="157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s="118" customFormat="1" ht="20.100000000000001" customHeight="1">
      <c r="A73" s="171"/>
      <c r="B73" s="172"/>
      <c r="C73" s="173"/>
      <c r="D73" s="173"/>
      <c r="E73" s="173"/>
      <c r="F73" s="174"/>
      <c r="G73" s="174"/>
      <c r="H73" s="174"/>
      <c r="I73" s="174"/>
      <c r="J73" s="175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</row>
    <row r="74" spans="1:40" s="118" customFormat="1" ht="20.100000000000001" customHeight="1">
      <c r="A74" s="171"/>
      <c r="B74" s="172"/>
      <c r="C74" s="173"/>
      <c r="D74" s="173"/>
      <c r="E74" s="173"/>
      <c r="F74" s="174"/>
      <c r="G74" s="174"/>
      <c r="H74" s="174"/>
      <c r="I74" s="174"/>
      <c r="J74" s="175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</row>
    <row r="75" spans="1:40" s="118" customFormat="1" ht="20.100000000000001" customHeight="1">
      <c r="A75" s="171"/>
      <c r="B75" s="172"/>
      <c r="C75" s="173"/>
      <c r="D75" s="173"/>
      <c r="E75" s="173"/>
      <c r="F75" s="174"/>
      <c r="G75" s="174"/>
      <c r="H75" s="174"/>
      <c r="I75" s="174"/>
      <c r="J75" s="175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</row>
    <row r="76" spans="1:40" ht="15" customHeight="1">
      <c r="A76" s="9" t="s">
        <v>12</v>
      </c>
      <c r="B76" s="10"/>
      <c r="I76" s="11"/>
    </row>
    <row r="77" spans="1:40" ht="15" customHeight="1">
      <c r="A77" s="12" t="s">
        <v>2</v>
      </c>
      <c r="B77" s="13" t="s">
        <v>71</v>
      </c>
      <c r="C77" s="14" t="s">
        <v>13</v>
      </c>
      <c r="D77" s="15"/>
      <c r="E77" s="15"/>
      <c r="F77" s="16"/>
      <c r="G77" s="17"/>
      <c r="H77" s="17" t="s">
        <v>14</v>
      </c>
      <c r="I77" s="18">
        <f>RSQ(I78:I98,B78:B98)</f>
        <v>0.97864585554776995</v>
      </c>
      <c r="J77" s="19" t="s">
        <v>15</v>
      </c>
      <c r="K77" s="20" t="s">
        <v>16</v>
      </c>
    </row>
    <row r="78" spans="1:40" ht="15" customHeight="1">
      <c r="A78" s="21">
        <f>E1</f>
        <v>1986</v>
      </c>
      <c r="B78" s="176">
        <f t="shared" ref="B78:B98" si="15">B4</f>
        <v>151519</v>
      </c>
      <c r="C78" s="22">
        <v>1</v>
      </c>
      <c r="D78" s="23" t="s">
        <v>17</v>
      </c>
      <c r="E78" s="24"/>
      <c r="F78" s="24"/>
      <c r="G78" s="25"/>
      <c r="H78" s="26"/>
      <c r="I78" s="177">
        <f t="shared" ref="I78:I115" si="16">ROUND($E$80*C78+$E$81,$G$1)</f>
        <v>135009</v>
      </c>
      <c r="J78" s="178">
        <f t="shared" ref="J78:J98" si="17">ABS(B78-I78)/B78*100</f>
        <v>10.896323233389872</v>
      </c>
      <c r="K78" s="177">
        <f t="shared" ref="K78:K98" si="18">(B78-I78)^2/1000</f>
        <v>272580.09999999998</v>
      </c>
    </row>
    <row r="79" spans="1:40" ht="15" customHeight="1">
      <c r="A79" s="21">
        <f t="shared" ref="A79:A115" si="19">A78+1</f>
        <v>1987</v>
      </c>
      <c r="B79" s="176">
        <f t="shared" si="15"/>
        <v>162701</v>
      </c>
      <c r="C79" s="22">
        <v>2</v>
      </c>
      <c r="E79" s="27"/>
      <c r="G79" s="25"/>
      <c r="H79" s="26"/>
      <c r="I79" s="179">
        <f t="shared" si="16"/>
        <v>148517</v>
      </c>
      <c r="J79" s="180">
        <f t="shared" si="17"/>
        <v>8.7178320969139715</v>
      </c>
      <c r="K79" s="179">
        <f t="shared" si="18"/>
        <v>201185.856</v>
      </c>
    </row>
    <row r="80" spans="1:40" ht="15" customHeight="1">
      <c r="A80" s="21">
        <f t="shared" si="19"/>
        <v>1988</v>
      </c>
      <c r="B80" s="176">
        <f t="shared" si="15"/>
        <v>171259</v>
      </c>
      <c r="C80" s="22">
        <v>3</v>
      </c>
      <c r="D80" s="23" t="s">
        <v>18</v>
      </c>
      <c r="E80" s="28">
        <f>INDEX(LINEST(B78:B98,C78:C98),1)</f>
        <v>13508.042857142857</v>
      </c>
      <c r="G80" s="29"/>
      <c r="H80" s="26"/>
      <c r="I80" s="179">
        <f t="shared" si="16"/>
        <v>162026</v>
      </c>
      <c r="J80" s="180">
        <f t="shared" si="17"/>
        <v>5.3912495109746059</v>
      </c>
      <c r="K80" s="179">
        <f t="shared" si="18"/>
        <v>85248.289000000004</v>
      </c>
    </row>
    <row r="81" spans="1:11" ht="15" customHeight="1">
      <c r="A81" s="21">
        <f t="shared" si="19"/>
        <v>1989</v>
      </c>
      <c r="B81" s="176">
        <f t="shared" si="15"/>
        <v>181335</v>
      </c>
      <c r="C81" s="22">
        <v>4</v>
      </c>
      <c r="D81" s="23" t="s">
        <v>19</v>
      </c>
      <c r="E81" s="28">
        <f>INDEX(LINEST(B78:B98,C78:C98),2)</f>
        <v>121501.38571428575</v>
      </c>
      <c r="G81" s="29"/>
      <c r="H81" s="26"/>
      <c r="I81" s="179">
        <f t="shared" si="16"/>
        <v>175534</v>
      </c>
      <c r="J81" s="180">
        <f t="shared" si="17"/>
        <v>3.1990514793062563</v>
      </c>
      <c r="K81" s="179">
        <f t="shared" si="18"/>
        <v>33651.601000000002</v>
      </c>
    </row>
    <row r="82" spans="1:11" ht="15" customHeight="1">
      <c r="A82" s="21">
        <f t="shared" si="19"/>
        <v>1990</v>
      </c>
      <c r="B82" s="176">
        <f t="shared" si="15"/>
        <v>200144</v>
      </c>
      <c r="C82" s="22">
        <v>5</v>
      </c>
      <c r="G82" s="29"/>
      <c r="H82" s="26"/>
      <c r="I82" s="179">
        <f t="shared" si="16"/>
        <v>189042</v>
      </c>
      <c r="J82" s="180">
        <f t="shared" si="17"/>
        <v>5.547006155567991</v>
      </c>
      <c r="K82" s="179">
        <f t="shared" si="18"/>
        <v>123254.40399999999</v>
      </c>
    </row>
    <row r="83" spans="1:11" ht="15" customHeight="1">
      <c r="A83" s="21">
        <f t="shared" si="19"/>
        <v>1991</v>
      </c>
      <c r="B83" s="176">
        <f t="shared" si="15"/>
        <v>168200</v>
      </c>
      <c r="C83" s="22">
        <v>6</v>
      </c>
      <c r="D83" s="347" t="s">
        <v>7</v>
      </c>
      <c r="E83" s="348"/>
      <c r="F83" s="181">
        <f>I77</f>
        <v>0.97864585554776995</v>
      </c>
      <c r="G83" s="29"/>
      <c r="H83" s="26"/>
      <c r="I83" s="179">
        <f t="shared" si="16"/>
        <v>202550</v>
      </c>
      <c r="J83" s="180">
        <f t="shared" si="17"/>
        <v>20.422116527942926</v>
      </c>
      <c r="K83" s="179">
        <f t="shared" si="18"/>
        <v>1179922.5</v>
      </c>
    </row>
    <row r="84" spans="1:11" ht="15" customHeight="1">
      <c r="A84" s="21">
        <f t="shared" si="19"/>
        <v>1992</v>
      </c>
      <c r="B84" s="176">
        <f t="shared" si="15"/>
        <v>190000</v>
      </c>
      <c r="C84" s="22">
        <v>7</v>
      </c>
      <c r="D84" s="347" t="s">
        <v>8</v>
      </c>
      <c r="E84" s="348"/>
      <c r="F84" s="182">
        <f>SUM(K78:K98)</f>
        <v>3065716.6329999994</v>
      </c>
      <c r="G84" s="29"/>
      <c r="H84" s="26"/>
      <c r="I84" s="179">
        <f t="shared" si="16"/>
        <v>216058</v>
      </c>
      <c r="J84" s="180">
        <f t="shared" si="17"/>
        <v>13.714736842105262</v>
      </c>
      <c r="K84" s="179">
        <f t="shared" si="18"/>
        <v>679019.36399999994</v>
      </c>
    </row>
    <row r="85" spans="1:11" ht="15" customHeight="1">
      <c r="A85" s="21">
        <f t="shared" si="19"/>
        <v>1993</v>
      </c>
      <c r="B85" s="176">
        <f t="shared" si="15"/>
        <v>218374</v>
      </c>
      <c r="C85" s="22">
        <v>8</v>
      </c>
      <c r="D85" s="347" t="s">
        <v>9</v>
      </c>
      <c r="E85" s="348"/>
      <c r="F85" s="182">
        <f>SUM(K89:K98)</f>
        <v>339377.53200000001</v>
      </c>
      <c r="G85" s="29"/>
      <c r="H85" s="26"/>
      <c r="I85" s="179">
        <f t="shared" si="16"/>
        <v>229566</v>
      </c>
      <c r="J85" s="180">
        <f t="shared" si="17"/>
        <v>5.1251522617161385</v>
      </c>
      <c r="K85" s="179">
        <f t="shared" si="18"/>
        <v>125260.864</v>
      </c>
    </row>
    <row r="86" spans="1:11" ht="15" customHeight="1">
      <c r="A86" s="21">
        <f t="shared" si="19"/>
        <v>1994</v>
      </c>
      <c r="B86" s="176">
        <f t="shared" si="15"/>
        <v>238319</v>
      </c>
      <c r="C86" s="22">
        <v>9</v>
      </c>
      <c r="D86" s="347" t="s">
        <v>10</v>
      </c>
      <c r="E86" s="348"/>
      <c r="F86" s="183">
        <f>SUM(J78:J98)/C98</f>
        <v>4.3161434221965438</v>
      </c>
      <c r="G86" s="23"/>
      <c r="H86" s="27"/>
      <c r="I86" s="179">
        <f t="shared" si="16"/>
        <v>243074</v>
      </c>
      <c r="J86" s="180">
        <f t="shared" si="17"/>
        <v>1.995224887650586</v>
      </c>
      <c r="K86" s="179">
        <f t="shared" si="18"/>
        <v>22610.025000000001</v>
      </c>
    </row>
    <row r="87" spans="1:11" ht="15" customHeight="1">
      <c r="A87" s="21">
        <f t="shared" si="19"/>
        <v>1995</v>
      </c>
      <c r="B87" s="176">
        <f t="shared" si="15"/>
        <v>254709</v>
      </c>
      <c r="C87" s="22">
        <v>10</v>
      </c>
      <c r="D87" s="347" t="s">
        <v>11</v>
      </c>
      <c r="E87" s="348"/>
      <c r="F87" s="183">
        <f>SUM(J89:J98)/10</f>
        <v>1.4779216750073367</v>
      </c>
      <c r="G87" s="23"/>
      <c r="H87" s="27"/>
      <c r="I87" s="179">
        <f t="shared" si="16"/>
        <v>256582</v>
      </c>
      <c r="J87" s="180">
        <f t="shared" si="17"/>
        <v>0.73534896686022089</v>
      </c>
      <c r="K87" s="179">
        <f t="shared" si="18"/>
        <v>3508.1289999999999</v>
      </c>
    </row>
    <row r="88" spans="1:11" ht="15" customHeight="1">
      <c r="A88" s="21">
        <f t="shared" si="19"/>
        <v>1996</v>
      </c>
      <c r="B88" s="176">
        <f t="shared" si="15"/>
        <v>270403</v>
      </c>
      <c r="C88" s="22">
        <v>11</v>
      </c>
      <c r="G88" s="23"/>
      <c r="H88" s="27"/>
      <c r="I88" s="179">
        <f t="shared" si="16"/>
        <v>270090</v>
      </c>
      <c r="J88" s="180">
        <f t="shared" si="17"/>
        <v>0.11575315362625414</v>
      </c>
      <c r="K88" s="179">
        <f t="shared" si="18"/>
        <v>97.968999999999994</v>
      </c>
    </row>
    <row r="89" spans="1:11" ht="15" customHeight="1">
      <c r="A89" s="21">
        <f t="shared" si="19"/>
        <v>1997</v>
      </c>
      <c r="B89" s="176">
        <f t="shared" si="15"/>
        <v>281896</v>
      </c>
      <c r="C89" s="22">
        <v>12</v>
      </c>
      <c r="F89" s="27"/>
      <c r="G89" s="23"/>
      <c r="H89" s="27"/>
      <c r="I89" s="179">
        <f t="shared" si="16"/>
        <v>283598</v>
      </c>
      <c r="J89" s="180">
        <f t="shared" si="17"/>
        <v>0.60376876578596361</v>
      </c>
      <c r="K89" s="179">
        <f t="shared" si="18"/>
        <v>2896.8040000000001</v>
      </c>
    </row>
    <row r="90" spans="1:11" ht="15" customHeight="1">
      <c r="A90" s="21">
        <f t="shared" si="19"/>
        <v>1998</v>
      </c>
      <c r="B90" s="176">
        <f t="shared" si="15"/>
        <v>291607</v>
      </c>
      <c r="C90" s="22">
        <v>13</v>
      </c>
      <c r="F90" s="27"/>
      <c r="G90" s="23"/>
      <c r="H90" s="27"/>
      <c r="I90" s="179">
        <f t="shared" si="16"/>
        <v>297106</v>
      </c>
      <c r="J90" s="180">
        <f t="shared" si="17"/>
        <v>1.8857572006158976</v>
      </c>
      <c r="K90" s="179">
        <f t="shared" si="18"/>
        <v>30239.001</v>
      </c>
    </row>
    <row r="91" spans="1:11" ht="15" customHeight="1">
      <c r="A91" s="21">
        <f t="shared" si="19"/>
        <v>1999</v>
      </c>
      <c r="B91" s="176">
        <f t="shared" si="15"/>
        <v>307751</v>
      </c>
      <c r="C91" s="22">
        <v>14</v>
      </c>
      <c r="F91" s="27"/>
      <c r="G91" s="23"/>
      <c r="H91" s="27"/>
      <c r="I91" s="179">
        <f t="shared" si="16"/>
        <v>310614</v>
      </c>
      <c r="J91" s="180">
        <f t="shared" si="17"/>
        <v>0.93029754574314949</v>
      </c>
      <c r="K91" s="179">
        <f t="shared" si="18"/>
        <v>8196.7690000000002</v>
      </c>
    </row>
    <row r="92" spans="1:11" ht="15" customHeight="1">
      <c r="A92" s="21">
        <f t="shared" si="19"/>
        <v>2000</v>
      </c>
      <c r="B92" s="176">
        <f t="shared" si="15"/>
        <v>328807</v>
      </c>
      <c r="C92" s="22">
        <v>15</v>
      </c>
      <c r="F92" s="27"/>
      <c r="G92" s="23"/>
      <c r="H92" s="27"/>
      <c r="I92" s="179">
        <f t="shared" si="16"/>
        <v>324122</v>
      </c>
      <c r="J92" s="180">
        <f t="shared" si="17"/>
        <v>1.4248480111433151</v>
      </c>
      <c r="K92" s="179">
        <f t="shared" si="18"/>
        <v>21949.224999999999</v>
      </c>
    </row>
    <row r="93" spans="1:11" ht="15" customHeight="1">
      <c r="A93" s="21">
        <f t="shared" si="19"/>
        <v>2001</v>
      </c>
      <c r="B93" s="176">
        <f t="shared" si="15"/>
        <v>345763</v>
      </c>
      <c r="C93" s="22">
        <v>16</v>
      </c>
      <c r="D93" s="23"/>
      <c r="E93" s="23"/>
      <c r="F93" s="27"/>
      <c r="G93" s="23"/>
      <c r="H93" s="27"/>
      <c r="I93" s="179">
        <f t="shared" si="16"/>
        <v>337630</v>
      </c>
      <c r="J93" s="180">
        <f t="shared" si="17"/>
        <v>2.3521892163129077</v>
      </c>
      <c r="K93" s="179">
        <f t="shared" si="18"/>
        <v>66145.688999999998</v>
      </c>
    </row>
    <row r="94" spans="1:11" ht="15" customHeight="1">
      <c r="A94" s="21">
        <f t="shared" si="19"/>
        <v>2002</v>
      </c>
      <c r="B94" s="176">
        <f t="shared" si="15"/>
        <v>362529</v>
      </c>
      <c r="C94" s="22">
        <v>17</v>
      </c>
      <c r="D94" s="23"/>
      <c r="E94" s="23"/>
      <c r="F94" s="27"/>
      <c r="G94" s="23"/>
      <c r="H94" s="27"/>
      <c r="I94" s="179">
        <f t="shared" si="16"/>
        <v>351138</v>
      </c>
      <c r="J94" s="180">
        <f t="shared" si="17"/>
        <v>3.1420934601093986</v>
      </c>
      <c r="K94" s="179">
        <f t="shared" si="18"/>
        <v>129754.88099999999</v>
      </c>
    </row>
    <row r="95" spans="1:11" s="27" customFormat="1" ht="15" customHeight="1">
      <c r="A95" s="21">
        <f t="shared" si="19"/>
        <v>2003</v>
      </c>
      <c r="B95" s="176">
        <f t="shared" si="15"/>
        <v>368887</v>
      </c>
      <c r="C95" s="22">
        <v>18</v>
      </c>
      <c r="G95" s="23"/>
      <c r="H95" s="23"/>
      <c r="I95" s="179">
        <f t="shared" si="16"/>
        <v>364646</v>
      </c>
      <c r="J95" s="180">
        <f t="shared" si="17"/>
        <v>1.1496745615866106</v>
      </c>
      <c r="K95" s="179">
        <f t="shared" si="18"/>
        <v>17986.080999999998</v>
      </c>
    </row>
    <row r="96" spans="1:11" ht="15" customHeight="1">
      <c r="A96" s="21">
        <f t="shared" si="19"/>
        <v>2004</v>
      </c>
      <c r="B96" s="176">
        <f t="shared" si="15"/>
        <v>380521</v>
      </c>
      <c r="C96" s="22">
        <v>19</v>
      </c>
      <c r="D96" s="27"/>
      <c r="E96" s="27"/>
      <c r="F96" s="27"/>
      <c r="G96" s="23"/>
      <c r="H96" s="27"/>
      <c r="I96" s="179">
        <f t="shared" si="16"/>
        <v>378154</v>
      </c>
      <c r="J96" s="180">
        <f t="shared" si="17"/>
        <v>0.62204188467916366</v>
      </c>
      <c r="K96" s="179">
        <f t="shared" si="18"/>
        <v>5602.6890000000003</v>
      </c>
    </row>
    <row r="97" spans="1:11" s="27" customFormat="1" ht="15" customHeight="1">
      <c r="A97" s="21">
        <f t="shared" si="19"/>
        <v>2005</v>
      </c>
      <c r="B97" s="176">
        <f t="shared" si="15"/>
        <v>397145</v>
      </c>
      <c r="C97" s="22">
        <v>20</v>
      </c>
      <c r="G97" s="23"/>
      <c r="I97" s="179">
        <f t="shared" si="16"/>
        <v>391662</v>
      </c>
      <c r="J97" s="180">
        <f t="shared" si="17"/>
        <v>1.3806040614888768</v>
      </c>
      <c r="K97" s="179">
        <f t="shared" si="18"/>
        <v>30063.289000000001</v>
      </c>
    </row>
    <row r="98" spans="1:11" s="27" customFormat="1" ht="15" customHeight="1" thickBot="1">
      <c r="A98" s="30">
        <f t="shared" si="19"/>
        <v>2006</v>
      </c>
      <c r="B98" s="184">
        <f t="shared" si="15"/>
        <v>400018</v>
      </c>
      <c r="C98" s="31">
        <v>21</v>
      </c>
      <c r="D98" s="32"/>
      <c r="E98" s="32"/>
      <c r="F98" s="32"/>
      <c r="G98" s="32"/>
      <c r="H98" s="32"/>
      <c r="I98" s="185">
        <f t="shared" si="16"/>
        <v>405170</v>
      </c>
      <c r="J98" s="186">
        <f t="shared" si="17"/>
        <v>1.2879420426080825</v>
      </c>
      <c r="K98" s="185">
        <f t="shared" si="18"/>
        <v>26543.103999999999</v>
      </c>
    </row>
    <row r="99" spans="1:11" s="27" customFormat="1" ht="15" customHeight="1" thickTop="1">
      <c r="A99" s="21">
        <f t="shared" si="19"/>
        <v>2007</v>
      </c>
      <c r="B99" s="176">
        <f t="shared" ref="B99:B115" si="20">ROUND(E$80*C99+E$81,$G$1)</f>
        <v>418678</v>
      </c>
      <c r="C99" s="22">
        <v>22</v>
      </c>
      <c r="D99" s="33"/>
      <c r="E99" s="33"/>
      <c r="I99" s="179">
        <f t="shared" si="16"/>
        <v>418678</v>
      </c>
      <c r="J99" s="187"/>
      <c r="K99" s="187"/>
    </row>
    <row r="100" spans="1:11" ht="15" customHeight="1">
      <c r="A100" s="21">
        <f t="shared" si="19"/>
        <v>2008</v>
      </c>
      <c r="B100" s="176">
        <f t="shared" si="20"/>
        <v>432186</v>
      </c>
      <c r="C100" s="22">
        <v>23</v>
      </c>
      <c r="D100" s="33"/>
      <c r="E100" s="33"/>
      <c r="F100" s="27"/>
      <c r="G100" s="27"/>
      <c r="H100" s="27"/>
      <c r="I100" s="179">
        <f t="shared" si="16"/>
        <v>432186</v>
      </c>
      <c r="J100" s="187"/>
      <c r="K100" s="187"/>
    </row>
    <row r="101" spans="1:11" ht="15" customHeight="1">
      <c r="A101" s="21">
        <f t="shared" si="19"/>
        <v>2009</v>
      </c>
      <c r="B101" s="176">
        <f t="shared" si="20"/>
        <v>445694</v>
      </c>
      <c r="C101" s="22">
        <v>24</v>
      </c>
      <c r="D101" s="33"/>
      <c r="E101" s="33"/>
      <c r="F101" s="27"/>
      <c r="G101" s="27"/>
      <c r="H101" s="27"/>
      <c r="I101" s="179">
        <f t="shared" si="16"/>
        <v>445694</v>
      </c>
      <c r="J101" s="187"/>
      <c r="K101" s="187"/>
    </row>
    <row r="102" spans="1:11" ht="15" customHeight="1">
      <c r="A102" s="21">
        <f t="shared" si="19"/>
        <v>2010</v>
      </c>
      <c r="B102" s="176">
        <f t="shared" si="20"/>
        <v>459202</v>
      </c>
      <c r="C102" s="22">
        <v>25</v>
      </c>
      <c r="D102" s="33"/>
      <c r="E102" s="33"/>
      <c r="F102" s="27"/>
      <c r="G102" s="27"/>
      <c r="H102" s="27"/>
      <c r="I102" s="179">
        <f t="shared" si="16"/>
        <v>459202</v>
      </c>
      <c r="J102" s="187"/>
      <c r="K102" s="187"/>
    </row>
    <row r="103" spans="1:11" ht="15" customHeight="1">
      <c r="A103" s="21">
        <f t="shared" si="19"/>
        <v>2011</v>
      </c>
      <c r="B103" s="176">
        <f t="shared" si="20"/>
        <v>472711</v>
      </c>
      <c r="C103" s="22">
        <v>26</v>
      </c>
      <c r="D103" s="33"/>
      <c r="E103" s="33"/>
      <c r="F103" s="27"/>
      <c r="G103" s="27"/>
      <c r="H103" s="27"/>
      <c r="I103" s="179">
        <f t="shared" si="16"/>
        <v>472711</v>
      </c>
      <c r="J103" s="187"/>
      <c r="K103" s="187"/>
    </row>
    <row r="104" spans="1:11" ht="15" customHeight="1">
      <c r="A104" s="21">
        <f t="shared" si="19"/>
        <v>2012</v>
      </c>
      <c r="B104" s="176">
        <f t="shared" si="20"/>
        <v>486219</v>
      </c>
      <c r="C104" s="22">
        <v>27</v>
      </c>
      <c r="D104" s="33"/>
      <c r="E104" s="33"/>
      <c r="F104" s="27"/>
      <c r="G104" s="27"/>
      <c r="H104" s="27"/>
      <c r="I104" s="179">
        <f t="shared" si="16"/>
        <v>486219</v>
      </c>
      <c r="J104" s="187"/>
      <c r="K104" s="187"/>
    </row>
    <row r="105" spans="1:11" ht="15" customHeight="1">
      <c r="A105" s="21">
        <f t="shared" si="19"/>
        <v>2013</v>
      </c>
      <c r="B105" s="176">
        <f t="shared" si="20"/>
        <v>499727</v>
      </c>
      <c r="C105" s="22">
        <v>28</v>
      </c>
      <c r="D105" s="33"/>
      <c r="E105" s="33"/>
      <c r="F105" s="27"/>
      <c r="G105" s="27"/>
      <c r="H105" s="27"/>
      <c r="I105" s="179">
        <f t="shared" si="16"/>
        <v>499727</v>
      </c>
      <c r="J105" s="187"/>
      <c r="K105" s="187"/>
    </row>
    <row r="106" spans="1:11" ht="15" customHeight="1">
      <c r="A106" s="21">
        <f t="shared" si="19"/>
        <v>2014</v>
      </c>
      <c r="B106" s="176">
        <f t="shared" si="20"/>
        <v>513235</v>
      </c>
      <c r="C106" s="22">
        <v>29</v>
      </c>
      <c r="D106" s="33"/>
      <c r="E106" s="33"/>
      <c r="F106" s="27"/>
      <c r="G106" s="27"/>
      <c r="H106" s="27"/>
      <c r="I106" s="179">
        <f t="shared" si="16"/>
        <v>513235</v>
      </c>
      <c r="J106" s="187"/>
      <c r="K106" s="187"/>
    </row>
    <row r="107" spans="1:11" ht="15" customHeight="1">
      <c r="A107" s="21">
        <f t="shared" si="19"/>
        <v>2015</v>
      </c>
      <c r="B107" s="176">
        <f t="shared" si="20"/>
        <v>526743</v>
      </c>
      <c r="C107" s="22">
        <v>30</v>
      </c>
      <c r="D107" s="33"/>
      <c r="E107" s="33"/>
      <c r="F107" s="27"/>
      <c r="G107" s="27"/>
      <c r="H107" s="27"/>
      <c r="I107" s="179">
        <f t="shared" si="16"/>
        <v>526743</v>
      </c>
      <c r="J107" s="187"/>
      <c r="K107" s="187"/>
    </row>
    <row r="108" spans="1:11" ht="15" customHeight="1">
      <c r="A108" s="21">
        <f t="shared" si="19"/>
        <v>2016</v>
      </c>
      <c r="B108" s="176">
        <f t="shared" si="20"/>
        <v>540251</v>
      </c>
      <c r="C108" s="22">
        <v>31</v>
      </c>
      <c r="D108" s="33"/>
      <c r="E108" s="33"/>
      <c r="F108" s="27"/>
      <c r="G108" s="27"/>
      <c r="H108" s="27"/>
      <c r="I108" s="179">
        <f t="shared" si="16"/>
        <v>540251</v>
      </c>
      <c r="J108" s="187"/>
      <c r="K108" s="187"/>
    </row>
    <row r="109" spans="1:11" ht="15" customHeight="1">
      <c r="A109" s="21">
        <f t="shared" si="19"/>
        <v>2017</v>
      </c>
      <c r="B109" s="176">
        <f t="shared" si="20"/>
        <v>553759</v>
      </c>
      <c r="C109" s="22">
        <v>32</v>
      </c>
      <c r="D109" s="33"/>
      <c r="E109" s="33"/>
      <c r="F109" s="27"/>
      <c r="G109" s="27"/>
      <c r="H109" s="27"/>
      <c r="I109" s="179">
        <f t="shared" si="16"/>
        <v>553759</v>
      </c>
      <c r="J109" s="187"/>
      <c r="K109" s="187"/>
    </row>
    <row r="110" spans="1:11" ht="15" customHeight="1">
      <c r="A110" s="21">
        <f t="shared" si="19"/>
        <v>2018</v>
      </c>
      <c r="B110" s="176">
        <f t="shared" si="20"/>
        <v>567267</v>
      </c>
      <c r="C110" s="22">
        <v>33</v>
      </c>
      <c r="D110" s="33"/>
      <c r="E110" s="33"/>
      <c r="F110" s="27"/>
      <c r="G110" s="27"/>
      <c r="H110" s="27"/>
      <c r="I110" s="179">
        <f t="shared" si="16"/>
        <v>567267</v>
      </c>
      <c r="J110" s="187"/>
      <c r="K110" s="187"/>
    </row>
    <row r="111" spans="1:11" ht="15" customHeight="1">
      <c r="A111" s="21">
        <f t="shared" si="19"/>
        <v>2019</v>
      </c>
      <c r="B111" s="176">
        <f t="shared" si="20"/>
        <v>580775</v>
      </c>
      <c r="C111" s="22">
        <v>34</v>
      </c>
      <c r="D111" s="33"/>
      <c r="E111" s="33"/>
      <c r="F111" s="27"/>
      <c r="G111" s="27"/>
      <c r="H111" s="27"/>
      <c r="I111" s="179">
        <f t="shared" si="16"/>
        <v>580775</v>
      </c>
      <c r="J111" s="187"/>
      <c r="K111" s="187"/>
    </row>
    <row r="112" spans="1:11" ht="15" customHeight="1">
      <c r="A112" s="21">
        <f t="shared" si="19"/>
        <v>2020</v>
      </c>
      <c r="B112" s="176">
        <f t="shared" si="20"/>
        <v>594283</v>
      </c>
      <c r="C112" s="22">
        <v>35</v>
      </c>
      <c r="D112" s="33"/>
      <c r="E112" s="33"/>
      <c r="F112" s="27"/>
      <c r="G112" s="27"/>
      <c r="H112" s="27"/>
      <c r="I112" s="179">
        <f t="shared" si="16"/>
        <v>594283</v>
      </c>
      <c r="J112" s="187"/>
      <c r="K112" s="187"/>
    </row>
    <row r="113" spans="1:11" ht="15" customHeight="1">
      <c r="A113" s="21">
        <f t="shared" si="19"/>
        <v>2021</v>
      </c>
      <c r="B113" s="176">
        <f t="shared" si="20"/>
        <v>607791</v>
      </c>
      <c r="C113" s="22">
        <v>36</v>
      </c>
      <c r="D113" s="33"/>
      <c r="E113" s="33"/>
      <c r="F113" s="27"/>
      <c r="G113" s="27"/>
      <c r="H113" s="27"/>
      <c r="I113" s="179">
        <f t="shared" si="16"/>
        <v>607791</v>
      </c>
      <c r="J113" s="187"/>
      <c r="K113" s="187"/>
    </row>
    <row r="114" spans="1:11" ht="15" customHeight="1">
      <c r="A114" s="21">
        <f t="shared" si="19"/>
        <v>2022</v>
      </c>
      <c r="B114" s="176">
        <f t="shared" si="20"/>
        <v>621299</v>
      </c>
      <c r="C114" s="22">
        <v>37</v>
      </c>
      <c r="D114" s="33"/>
      <c r="E114" s="33"/>
      <c r="F114" s="27"/>
      <c r="G114" s="27"/>
      <c r="H114" s="27"/>
      <c r="I114" s="179">
        <f t="shared" si="16"/>
        <v>621299</v>
      </c>
      <c r="J114" s="187"/>
      <c r="K114" s="187"/>
    </row>
    <row r="115" spans="1:11" ht="15" customHeight="1">
      <c r="A115" s="21">
        <f t="shared" si="19"/>
        <v>2023</v>
      </c>
      <c r="B115" s="176">
        <f t="shared" si="20"/>
        <v>634807</v>
      </c>
      <c r="C115" s="22">
        <v>38</v>
      </c>
      <c r="D115" s="33"/>
      <c r="E115" s="33"/>
      <c r="F115" s="27"/>
      <c r="G115" s="27"/>
      <c r="H115" s="27"/>
      <c r="I115" s="179">
        <f t="shared" si="16"/>
        <v>634807</v>
      </c>
      <c r="J115" s="187"/>
      <c r="K115" s="187"/>
    </row>
    <row r="116" spans="1:11" ht="15" customHeight="1">
      <c r="A116" s="21">
        <f t="shared" ref="A116:A122" si="21">A115+1</f>
        <v>2024</v>
      </c>
      <c r="B116" s="176">
        <f t="shared" ref="B116:B122" si="22">ROUND(E$80*C116+E$81,$G$1)</f>
        <v>648315</v>
      </c>
      <c r="C116" s="22">
        <v>39</v>
      </c>
      <c r="D116" s="33"/>
      <c r="E116" s="33"/>
      <c r="F116" s="27"/>
      <c r="G116" s="27"/>
      <c r="H116" s="27"/>
      <c r="I116" s="179">
        <f t="shared" ref="I116:I122" si="23">ROUND($E$80*C116+$E$81,$G$1)</f>
        <v>648315</v>
      </c>
      <c r="J116" s="187"/>
      <c r="K116" s="187"/>
    </row>
    <row r="117" spans="1:11" ht="15" customHeight="1">
      <c r="A117" s="21">
        <f t="shared" si="21"/>
        <v>2025</v>
      </c>
      <c r="B117" s="176">
        <f t="shared" si="22"/>
        <v>661823</v>
      </c>
      <c r="C117" s="22">
        <v>40</v>
      </c>
      <c r="D117" s="33"/>
      <c r="E117" s="33"/>
      <c r="F117" s="27"/>
      <c r="G117" s="27"/>
      <c r="H117" s="27"/>
      <c r="I117" s="179">
        <f t="shared" si="23"/>
        <v>661823</v>
      </c>
      <c r="J117" s="187"/>
      <c r="K117" s="187"/>
    </row>
    <row r="118" spans="1:11" ht="15" customHeight="1">
      <c r="A118" s="21">
        <f t="shared" si="21"/>
        <v>2026</v>
      </c>
      <c r="B118" s="176">
        <f t="shared" si="22"/>
        <v>675331</v>
      </c>
      <c r="C118" s="22">
        <v>41</v>
      </c>
      <c r="D118" s="33"/>
      <c r="E118" s="33"/>
      <c r="F118" s="27"/>
      <c r="G118" s="27"/>
      <c r="H118" s="27"/>
      <c r="I118" s="179">
        <f t="shared" si="23"/>
        <v>675331</v>
      </c>
      <c r="J118" s="187"/>
      <c r="K118" s="187"/>
    </row>
    <row r="119" spans="1:11" ht="15" customHeight="1">
      <c r="A119" s="21">
        <f t="shared" si="21"/>
        <v>2027</v>
      </c>
      <c r="B119" s="176">
        <f t="shared" si="22"/>
        <v>688839</v>
      </c>
      <c r="C119" s="22">
        <v>42</v>
      </c>
      <c r="D119" s="33"/>
      <c r="E119" s="33"/>
      <c r="F119" s="27"/>
      <c r="G119" s="27"/>
      <c r="H119" s="27"/>
      <c r="I119" s="179">
        <f t="shared" si="23"/>
        <v>688839</v>
      </c>
      <c r="J119" s="187"/>
      <c r="K119" s="187"/>
    </row>
    <row r="120" spans="1:11" ht="15" customHeight="1">
      <c r="A120" s="21">
        <f t="shared" si="21"/>
        <v>2028</v>
      </c>
      <c r="B120" s="176">
        <f t="shared" si="22"/>
        <v>702347</v>
      </c>
      <c r="C120" s="22">
        <v>43</v>
      </c>
      <c r="D120" s="33"/>
      <c r="E120" s="33"/>
      <c r="F120" s="27"/>
      <c r="G120" s="27"/>
      <c r="H120" s="27"/>
      <c r="I120" s="179">
        <f t="shared" si="23"/>
        <v>702347</v>
      </c>
      <c r="J120" s="187"/>
      <c r="K120" s="187"/>
    </row>
    <row r="121" spans="1:11" ht="15" customHeight="1">
      <c r="A121" s="21">
        <f t="shared" si="21"/>
        <v>2029</v>
      </c>
      <c r="B121" s="176">
        <f t="shared" si="22"/>
        <v>715855</v>
      </c>
      <c r="C121" s="22">
        <v>44</v>
      </c>
      <c r="D121" s="33"/>
      <c r="E121" s="33"/>
      <c r="F121" s="27"/>
      <c r="G121" s="27"/>
      <c r="H121" s="27"/>
      <c r="I121" s="179">
        <f t="shared" si="23"/>
        <v>715855</v>
      </c>
      <c r="J121" s="187"/>
      <c r="K121" s="187"/>
    </row>
    <row r="122" spans="1:11" ht="15" customHeight="1">
      <c r="A122" s="105">
        <f t="shared" si="21"/>
        <v>2030</v>
      </c>
      <c r="B122" s="188">
        <f t="shared" si="22"/>
        <v>729363</v>
      </c>
      <c r="C122" s="35">
        <v>45</v>
      </c>
      <c r="D122" s="36"/>
      <c r="E122" s="36"/>
      <c r="F122" s="11"/>
      <c r="G122" s="11"/>
      <c r="H122" s="11"/>
      <c r="I122" s="189">
        <f t="shared" si="23"/>
        <v>729363</v>
      </c>
      <c r="J122" s="190"/>
      <c r="K122" s="190"/>
    </row>
    <row r="123" spans="1:11" ht="15" customHeight="1">
      <c r="A123" s="38"/>
      <c r="B123" s="191"/>
      <c r="C123" s="23"/>
      <c r="D123" s="33"/>
      <c r="E123" s="33"/>
      <c r="F123" s="27"/>
      <c r="G123" s="27"/>
      <c r="H123" s="27"/>
      <c r="I123" s="192"/>
      <c r="J123" s="192"/>
    </row>
    <row r="124" spans="1:11" ht="15" customHeight="1">
      <c r="A124" s="9" t="s">
        <v>20</v>
      </c>
    </row>
    <row r="125" spans="1:11" ht="15" customHeight="1">
      <c r="A125" s="12" t="s">
        <v>2</v>
      </c>
      <c r="B125" s="13" t="s">
        <v>71</v>
      </c>
      <c r="C125" s="14" t="s">
        <v>21</v>
      </c>
      <c r="D125" s="14" t="s">
        <v>13</v>
      </c>
      <c r="E125" s="39"/>
      <c r="F125" s="15"/>
      <c r="G125" s="16"/>
      <c r="H125" s="17" t="s">
        <v>14</v>
      </c>
      <c r="I125" s="18">
        <f>RSQ(I126:I146,B126:B146)</f>
        <v>0.97511870095185982</v>
      </c>
      <c r="J125" s="19" t="s">
        <v>15</v>
      </c>
      <c r="K125" s="20" t="s">
        <v>16</v>
      </c>
    </row>
    <row r="126" spans="1:11" ht="15" customHeight="1">
      <c r="A126" s="21">
        <f t="shared" ref="A126:B146" si="24">A78</f>
        <v>1986</v>
      </c>
      <c r="B126" s="176">
        <f t="shared" si="24"/>
        <v>151519</v>
      </c>
      <c r="C126" s="193">
        <f t="shared" ref="C126:C146" si="25">LN(B126)</f>
        <v>11.92846630860932</v>
      </c>
      <c r="D126" s="22">
        <v>1</v>
      </c>
      <c r="E126" s="40" t="s">
        <v>22</v>
      </c>
      <c r="F126" s="41"/>
      <c r="G126" s="42"/>
      <c r="H126" s="43"/>
      <c r="I126" s="177">
        <f t="shared" ref="I126:I163" si="26">ROUND($F$133*(1+$F$134)^D126,$G$1)</f>
        <v>152922</v>
      </c>
      <c r="J126" s="178">
        <f t="shared" ref="J126:J146" si="27">ABS(B126-I126)/B126*100</f>
        <v>0.92595648070539005</v>
      </c>
      <c r="K126" s="177">
        <f t="shared" ref="K126:K146" si="28">(B126-I126)^2/1000</f>
        <v>1968.4090000000001</v>
      </c>
    </row>
    <row r="127" spans="1:11" ht="15" customHeight="1">
      <c r="A127" s="21">
        <f t="shared" si="24"/>
        <v>1987</v>
      </c>
      <c r="B127" s="176">
        <f t="shared" si="24"/>
        <v>162701</v>
      </c>
      <c r="C127" s="193">
        <f t="shared" si="25"/>
        <v>11.999669439469741</v>
      </c>
      <c r="D127" s="22">
        <v>2</v>
      </c>
      <c r="E127" s="40" t="s">
        <v>23</v>
      </c>
      <c r="F127" s="23"/>
      <c r="G127" s="27"/>
      <c r="H127" s="26"/>
      <c r="I127" s="179">
        <f t="shared" si="26"/>
        <v>161074</v>
      </c>
      <c r="J127" s="180">
        <f t="shared" si="27"/>
        <v>0.99999385375627681</v>
      </c>
      <c r="K127" s="179">
        <f t="shared" si="28"/>
        <v>2647.1289999999999</v>
      </c>
    </row>
    <row r="128" spans="1:11" ht="15" customHeight="1">
      <c r="A128" s="21">
        <f t="shared" si="24"/>
        <v>1988</v>
      </c>
      <c r="B128" s="176">
        <f t="shared" si="24"/>
        <v>171259</v>
      </c>
      <c r="C128" s="193">
        <f t="shared" si="25"/>
        <v>12.050932309488045</v>
      </c>
      <c r="D128" s="22">
        <v>3</v>
      </c>
      <c r="E128" s="2" t="s">
        <v>24</v>
      </c>
      <c r="G128" s="27"/>
      <c r="H128" s="26"/>
      <c r="I128" s="179">
        <f t="shared" si="26"/>
        <v>169662</v>
      </c>
      <c r="J128" s="180">
        <f t="shared" si="27"/>
        <v>0.93250573692477479</v>
      </c>
      <c r="K128" s="179">
        <f t="shared" si="28"/>
        <v>2550.4090000000001</v>
      </c>
    </row>
    <row r="129" spans="1:11" ht="15" customHeight="1">
      <c r="A129" s="21">
        <f t="shared" si="24"/>
        <v>1989</v>
      </c>
      <c r="B129" s="176">
        <f t="shared" si="24"/>
        <v>181335</v>
      </c>
      <c r="C129" s="193">
        <f t="shared" si="25"/>
        <v>12.108101428304202</v>
      </c>
      <c r="D129" s="22">
        <v>4</v>
      </c>
      <c r="H129" s="26"/>
      <c r="I129" s="179">
        <f t="shared" si="26"/>
        <v>178706</v>
      </c>
      <c r="J129" s="180">
        <f t="shared" si="27"/>
        <v>1.4498028510767365</v>
      </c>
      <c r="K129" s="179">
        <f t="shared" si="28"/>
        <v>6911.6409999999996</v>
      </c>
    </row>
    <row r="130" spans="1:11" ht="15" customHeight="1">
      <c r="A130" s="21">
        <f t="shared" si="24"/>
        <v>1990</v>
      </c>
      <c r="B130" s="176">
        <f t="shared" si="24"/>
        <v>200144</v>
      </c>
      <c r="C130" s="193">
        <f t="shared" si="25"/>
        <v>12.206792386454522</v>
      </c>
      <c r="D130" s="22">
        <v>5</v>
      </c>
      <c r="E130" s="5" t="s">
        <v>25</v>
      </c>
      <c r="F130" s="29" t="s">
        <v>69</v>
      </c>
      <c r="G130" s="44">
        <f>INDEX(LINEST(C126:C146,D126:D146),2)</f>
        <v>11.885744480841366</v>
      </c>
      <c r="H130" s="26"/>
      <c r="I130" s="179">
        <f t="shared" si="26"/>
        <v>188233</v>
      </c>
      <c r="J130" s="180">
        <f t="shared" si="27"/>
        <v>5.951215125109921</v>
      </c>
      <c r="K130" s="179">
        <f t="shared" si="28"/>
        <v>141871.921</v>
      </c>
    </row>
    <row r="131" spans="1:11" ht="15" customHeight="1">
      <c r="A131" s="21">
        <f t="shared" si="24"/>
        <v>1991</v>
      </c>
      <c r="B131" s="176">
        <f t="shared" si="24"/>
        <v>168200</v>
      </c>
      <c r="C131" s="193">
        <f t="shared" si="25"/>
        <v>12.032909026520985</v>
      </c>
      <c r="D131" s="22">
        <v>6</v>
      </c>
      <c r="E131" s="5" t="s">
        <v>27</v>
      </c>
      <c r="F131" s="29" t="s">
        <v>70</v>
      </c>
      <c r="G131" s="44">
        <f>INDEX(LINEST(C126:C146,D126:D146),1)</f>
        <v>5.1938755265960874E-2</v>
      </c>
      <c r="H131" s="26"/>
      <c r="I131" s="179">
        <f t="shared" si="26"/>
        <v>198268</v>
      </c>
      <c r="J131" s="180">
        <f t="shared" si="27"/>
        <v>17.876337693222354</v>
      </c>
      <c r="K131" s="179">
        <f t="shared" si="28"/>
        <v>904084.62399999995</v>
      </c>
    </row>
    <row r="132" spans="1:11" ht="15" customHeight="1">
      <c r="A132" s="21">
        <f t="shared" si="24"/>
        <v>1992</v>
      </c>
      <c r="B132" s="176">
        <f t="shared" si="24"/>
        <v>190000</v>
      </c>
      <c r="C132" s="193">
        <f t="shared" si="25"/>
        <v>12.154779351142624</v>
      </c>
      <c r="D132" s="22">
        <v>7</v>
      </c>
      <c r="H132" s="26"/>
      <c r="I132" s="179">
        <f t="shared" si="26"/>
        <v>208838</v>
      </c>
      <c r="J132" s="180">
        <f t="shared" si="27"/>
        <v>9.9147368421052633</v>
      </c>
      <c r="K132" s="179">
        <f t="shared" si="28"/>
        <v>354870.24400000001</v>
      </c>
    </row>
    <row r="133" spans="1:11" ht="15" customHeight="1">
      <c r="A133" s="21">
        <f t="shared" si="24"/>
        <v>1993</v>
      </c>
      <c r="B133" s="176">
        <f t="shared" si="24"/>
        <v>218374</v>
      </c>
      <c r="C133" s="193">
        <f t="shared" si="25"/>
        <v>12.293964468147109</v>
      </c>
      <c r="D133" s="22">
        <v>8</v>
      </c>
      <c r="E133" s="5" t="s">
        <v>29</v>
      </c>
      <c r="F133" s="45">
        <f>EXP(G130)</f>
        <v>145182.15593937572</v>
      </c>
      <c r="G133" s="27"/>
      <c r="H133" s="26"/>
      <c r="I133" s="179">
        <f t="shared" si="26"/>
        <v>219972</v>
      </c>
      <c r="J133" s="180">
        <f t="shared" si="27"/>
        <v>0.73177209741086391</v>
      </c>
      <c r="K133" s="179">
        <f t="shared" si="28"/>
        <v>2553.6039999999998</v>
      </c>
    </row>
    <row r="134" spans="1:11" ht="15" customHeight="1">
      <c r="A134" s="21">
        <f t="shared" si="24"/>
        <v>1994</v>
      </c>
      <c r="B134" s="176">
        <f t="shared" si="24"/>
        <v>238319</v>
      </c>
      <c r="C134" s="193">
        <f t="shared" si="25"/>
        <v>12.381365391339422</v>
      </c>
      <c r="D134" s="22">
        <v>9</v>
      </c>
      <c r="E134" s="5" t="s">
        <v>30</v>
      </c>
      <c r="F134" s="46">
        <f>EXP(G131)-1</f>
        <v>5.3311230771693641E-2</v>
      </c>
      <c r="G134" s="27"/>
      <c r="H134" s="47"/>
      <c r="I134" s="179">
        <f t="shared" si="26"/>
        <v>231699</v>
      </c>
      <c r="J134" s="180">
        <f t="shared" si="27"/>
        <v>2.7777894334904056</v>
      </c>
      <c r="K134" s="179">
        <f t="shared" si="28"/>
        <v>43824.4</v>
      </c>
    </row>
    <row r="135" spans="1:11" ht="15" customHeight="1">
      <c r="A135" s="21">
        <f t="shared" si="24"/>
        <v>1995</v>
      </c>
      <c r="B135" s="176">
        <f t="shared" si="24"/>
        <v>254709</v>
      </c>
      <c r="C135" s="193">
        <f t="shared" si="25"/>
        <v>12.447876996032303</v>
      </c>
      <c r="D135" s="22">
        <v>10</v>
      </c>
      <c r="G135" s="48"/>
      <c r="H135" s="47"/>
      <c r="I135" s="179">
        <f t="shared" si="26"/>
        <v>244051</v>
      </c>
      <c r="J135" s="180">
        <f t="shared" si="27"/>
        <v>4.1843829625180105</v>
      </c>
      <c r="K135" s="179">
        <f t="shared" si="28"/>
        <v>113592.96400000001</v>
      </c>
    </row>
    <row r="136" spans="1:11" ht="15" customHeight="1">
      <c r="A136" s="21">
        <f t="shared" si="24"/>
        <v>1996</v>
      </c>
      <c r="B136" s="176">
        <f t="shared" si="24"/>
        <v>270403</v>
      </c>
      <c r="C136" s="193">
        <f t="shared" si="25"/>
        <v>12.507668717763957</v>
      </c>
      <c r="D136" s="22">
        <v>11</v>
      </c>
      <c r="E136" s="347" t="s">
        <v>7</v>
      </c>
      <c r="F136" s="348"/>
      <c r="G136" s="181">
        <f>I125</f>
        <v>0.97511870095185982</v>
      </c>
      <c r="H136" s="47"/>
      <c r="I136" s="179">
        <f t="shared" si="26"/>
        <v>257062</v>
      </c>
      <c r="J136" s="180">
        <f t="shared" si="27"/>
        <v>4.933747036830213</v>
      </c>
      <c r="K136" s="179">
        <f t="shared" si="28"/>
        <v>177982.28099999999</v>
      </c>
    </row>
    <row r="137" spans="1:11" ht="15" customHeight="1">
      <c r="A137" s="21">
        <f t="shared" si="24"/>
        <v>1997</v>
      </c>
      <c r="B137" s="176">
        <f t="shared" si="24"/>
        <v>281896</v>
      </c>
      <c r="C137" s="193">
        <f t="shared" si="25"/>
        <v>12.549293487572658</v>
      </c>
      <c r="D137" s="22">
        <v>12</v>
      </c>
      <c r="E137" s="347" t="s">
        <v>8</v>
      </c>
      <c r="F137" s="348"/>
      <c r="G137" s="182">
        <f>SUM(K126:K146)</f>
        <v>3695770.048</v>
      </c>
      <c r="H137" s="47"/>
      <c r="I137" s="179">
        <f t="shared" si="26"/>
        <v>270766</v>
      </c>
      <c r="J137" s="180">
        <f t="shared" si="27"/>
        <v>3.9482646082243096</v>
      </c>
      <c r="K137" s="179">
        <f t="shared" si="28"/>
        <v>123876.9</v>
      </c>
    </row>
    <row r="138" spans="1:11" ht="15" customHeight="1">
      <c r="A138" s="21">
        <f t="shared" si="24"/>
        <v>1998</v>
      </c>
      <c r="B138" s="176">
        <f t="shared" si="24"/>
        <v>291607</v>
      </c>
      <c r="C138" s="193">
        <f t="shared" si="25"/>
        <v>12.583162284315481</v>
      </c>
      <c r="D138" s="22">
        <v>13</v>
      </c>
      <c r="E138" s="347" t="s">
        <v>9</v>
      </c>
      <c r="F138" s="348"/>
      <c r="G138" s="182">
        <f>SUM(K137:K146)</f>
        <v>1942912.4219999998</v>
      </c>
      <c r="H138" s="47"/>
      <c r="I138" s="179">
        <f t="shared" si="26"/>
        <v>285201</v>
      </c>
      <c r="J138" s="180">
        <f t="shared" si="27"/>
        <v>2.1967922580733661</v>
      </c>
      <c r="K138" s="179">
        <f t="shared" si="28"/>
        <v>41036.836000000003</v>
      </c>
    </row>
    <row r="139" spans="1:11" ht="15" customHeight="1">
      <c r="A139" s="21">
        <f t="shared" si="24"/>
        <v>1999</v>
      </c>
      <c r="B139" s="176">
        <f t="shared" si="24"/>
        <v>307751</v>
      </c>
      <c r="C139" s="193">
        <f t="shared" si="25"/>
        <v>12.63704629343216</v>
      </c>
      <c r="D139" s="22">
        <v>14</v>
      </c>
      <c r="E139" s="347" t="s">
        <v>10</v>
      </c>
      <c r="F139" s="348"/>
      <c r="G139" s="183">
        <f>SUM(J126:J146)/D146</f>
        <v>3.9842845248275012</v>
      </c>
      <c r="H139" s="47"/>
      <c r="I139" s="179">
        <f t="shared" si="26"/>
        <v>300405</v>
      </c>
      <c r="J139" s="180">
        <f t="shared" si="27"/>
        <v>2.3869946807646443</v>
      </c>
      <c r="K139" s="179">
        <f t="shared" si="28"/>
        <v>53963.716</v>
      </c>
    </row>
    <row r="140" spans="1:11" ht="15" customHeight="1">
      <c r="A140" s="21">
        <f t="shared" si="24"/>
        <v>2000</v>
      </c>
      <c r="B140" s="176">
        <f t="shared" si="24"/>
        <v>328807</v>
      </c>
      <c r="C140" s="193">
        <f t="shared" si="25"/>
        <v>12.703226231475256</v>
      </c>
      <c r="D140" s="22">
        <v>15</v>
      </c>
      <c r="E140" s="347" t="s">
        <v>11</v>
      </c>
      <c r="F140" s="348"/>
      <c r="G140" s="183">
        <f>SUM(J137:J146)/10</f>
        <v>3.2991734908227324</v>
      </c>
      <c r="H140" s="47"/>
      <c r="I140" s="179">
        <f t="shared" si="26"/>
        <v>316420</v>
      </c>
      <c r="J140" s="180">
        <f t="shared" si="27"/>
        <v>3.7672555632939688</v>
      </c>
      <c r="K140" s="179">
        <f t="shared" si="28"/>
        <v>153437.769</v>
      </c>
    </row>
    <row r="141" spans="1:11" ht="15" customHeight="1">
      <c r="A141" s="21">
        <f t="shared" si="24"/>
        <v>2001</v>
      </c>
      <c r="B141" s="176">
        <f t="shared" si="24"/>
        <v>345763</v>
      </c>
      <c r="C141" s="193">
        <f t="shared" si="25"/>
        <v>12.753508848241712</v>
      </c>
      <c r="D141" s="22">
        <v>16</v>
      </c>
      <c r="E141" s="49"/>
      <c r="F141" s="50"/>
      <c r="G141" s="47"/>
      <c r="H141" s="47"/>
      <c r="I141" s="179">
        <f t="shared" si="26"/>
        <v>333289</v>
      </c>
      <c r="J141" s="180">
        <f t="shared" si="27"/>
        <v>3.6076734641936814</v>
      </c>
      <c r="K141" s="179">
        <f t="shared" si="28"/>
        <v>155600.67600000001</v>
      </c>
    </row>
    <row r="142" spans="1:11" ht="15" customHeight="1">
      <c r="A142" s="21">
        <f t="shared" si="24"/>
        <v>2002</v>
      </c>
      <c r="B142" s="176">
        <f t="shared" si="24"/>
        <v>362529</v>
      </c>
      <c r="C142" s="193">
        <f t="shared" si="25"/>
        <v>12.800859750077038</v>
      </c>
      <c r="D142" s="22">
        <v>17</v>
      </c>
      <c r="E142" s="47"/>
      <c r="F142" s="47"/>
      <c r="G142" s="51"/>
      <c r="H142" s="47"/>
      <c r="I142" s="179">
        <f t="shared" si="26"/>
        <v>351057</v>
      </c>
      <c r="J142" s="180">
        <f t="shared" si="27"/>
        <v>3.1644365002523935</v>
      </c>
      <c r="K142" s="179">
        <f t="shared" si="28"/>
        <v>131606.78400000001</v>
      </c>
    </row>
    <row r="143" spans="1:11" s="27" customFormat="1" ht="15" customHeight="1">
      <c r="A143" s="21">
        <f t="shared" si="24"/>
        <v>2003</v>
      </c>
      <c r="B143" s="176">
        <f t="shared" si="24"/>
        <v>368887</v>
      </c>
      <c r="C143" s="193">
        <f t="shared" si="25"/>
        <v>12.818245643061415</v>
      </c>
      <c r="D143" s="22">
        <v>18</v>
      </c>
      <c r="G143" s="51"/>
      <c r="H143" s="47"/>
      <c r="I143" s="179">
        <f t="shared" si="26"/>
        <v>369772</v>
      </c>
      <c r="J143" s="180">
        <f t="shared" si="27"/>
        <v>0.23991086701347566</v>
      </c>
      <c r="K143" s="179">
        <f t="shared" si="28"/>
        <v>783.22500000000002</v>
      </c>
    </row>
    <row r="144" spans="1:11" ht="15" customHeight="1">
      <c r="A144" s="21">
        <f t="shared" si="24"/>
        <v>2004</v>
      </c>
      <c r="B144" s="176">
        <f t="shared" si="24"/>
        <v>380521</v>
      </c>
      <c r="C144" s="193">
        <f t="shared" si="25"/>
        <v>12.849296645299701</v>
      </c>
      <c r="D144" s="22">
        <v>19</v>
      </c>
      <c r="E144" s="52"/>
      <c r="F144" s="27"/>
      <c r="G144" s="27"/>
      <c r="H144" s="27"/>
      <c r="I144" s="179">
        <f t="shared" si="26"/>
        <v>389485</v>
      </c>
      <c r="J144" s="180">
        <f t="shared" si="27"/>
        <v>2.3557175556670988</v>
      </c>
      <c r="K144" s="179">
        <f t="shared" si="28"/>
        <v>80353.296000000002</v>
      </c>
    </row>
    <row r="145" spans="1:11" s="27" customFormat="1" ht="15" customHeight="1">
      <c r="A145" s="21">
        <f t="shared" si="24"/>
        <v>2005</v>
      </c>
      <c r="B145" s="176">
        <f t="shared" si="24"/>
        <v>397145</v>
      </c>
      <c r="C145" s="193">
        <f t="shared" si="25"/>
        <v>12.892056732280404</v>
      </c>
      <c r="D145" s="22">
        <v>20</v>
      </c>
      <c r="E145" s="52"/>
      <c r="I145" s="179">
        <f t="shared" si="26"/>
        <v>410249</v>
      </c>
      <c r="J145" s="180">
        <f t="shared" si="27"/>
        <v>3.2995505419934781</v>
      </c>
      <c r="K145" s="179">
        <f t="shared" si="28"/>
        <v>171714.81599999999</v>
      </c>
    </row>
    <row r="146" spans="1:11" s="27" customFormat="1" ht="15" customHeight="1" thickBot="1">
      <c r="A146" s="30">
        <f t="shared" si="24"/>
        <v>2006</v>
      </c>
      <c r="B146" s="184">
        <f t="shared" si="24"/>
        <v>400018</v>
      </c>
      <c r="C146" s="194">
        <f t="shared" si="25"/>
        <v>12.899264825077649</v>
      </c>
      <c r="D146" s="31">
        <v>21</v>
      </c>
      <c r="E146" s="53"/>
      <c r="F146" s="32"/>
      <c r="G146" s="32"/>
      <c r="H146" s="32"/>
      <c r="I146" s="185">
        <f t="shared" si="26"/>
        <v>432120</v>
      </c>
      <c r="J146" s="186">
        <f t="shared" si="27"/>
        <v>8.025138868750906</v>
      </c>
      <c r="K146" s="185">
        <f t="shared" si="28"/>
        <v>1030538.404</v>
      </c>
    </row>
    <row r="147" spans="1:11" ht="15" customHeight="1" thickTop="1">
      <c r="A147" s="21">
        <f t="shared" ref="A147:A170" si="29">A99</f>
        <v>2007</v>
      </c>
      <c r="B147" s="176">
        <f t="shared" ref="B147:B163" si="30">ROUND($F$133*(1+$F$134)^D147,$G$1)</f>
        <v>455157</v>
      </c>
      <c r="C147" s="54"/>
      <c r="D147" s="22">
        <v>22</v>
      </c>
      <c r="E147" s="55"/>
      <c r="F147" s="33"/>
      <c r="G147" s="27"/>
      <c r="H147" s="27"/>
      <c r="I147" s="179">
        <f t="shared" si="26"/>
        <v>455157</v>
      </c>
      <c r="J147" s="187"/>
      <c r="K147" s="187"/>
    </row>
    <row r="148" spans="1:11" ht="15" customHeight="1">
      <c r="A148" s="21">
        <f t="shared" si="29"/>
        <v>2008</v>
      </c>
      <c r="B148" s="176">
        <f t="shared" si="30"/>
        <v>479422</v>
      </c>
      <c r="C148" s="54"/>
      <c r="D148" s="22">
        <v>23</v>
      </c>
      <c r="E148" s="55"/>
      <c r="F148" s="33"/>
      <c r="G148" s="27"/>
      <c r="H148" s="27"/>
      <c r="I148" s="179">
        <f t="shared" si="26"/>
        <v>479422</v>
      </c>
      <c r="J148" s="187"/>
      <c r="K148" s="187"/>
    </row>
    <row r="149" spans="1:11" ht="15" customHeight="1">
      <c r="A149" s="21">
        <f t="shared" si="29"/>
        <v>2009</v>
      </c>
      <c r="B149" s="176">
        <f t="shared" si="30"/>
        <v>504980</v>
      </c>
      <c r="C149" s="54"/>
      <c r="D149" s="22">
        <v>24</v>
      </c>
      <c r="E149" s="55"/>
      <c r="F149" s="33"/>
      <c r="G149" s="27"/>
      <c r="H149" s="27"/>
      <c r="I149" s="179">
        <f t="shared" si="26"/>
        <v>504980</v>
      </c>
      <c r="J149" s="187"/>
      <c r="K149" s="187"/>
    </row>
    <row r="150" spans="1:11" ht="15" customHeight="1">
      <c r="A150" s="21">
        <f t="shared" si="29"/>
        <v>2010</v>
      </c>
      <c r="B150" s="176">
        <f t="shared" si="30"/>
        <v>531901</v>
      </c>
      <c r="C150" s="54"/>
      <c r="D150" s="22">
        <v>25</v>
      </c>
      <c r="E150" s="55"/>
      <c r="F150" s="33"/>
      <c r="G150" s="27"/>
      <c r="H150" s="27"/>
      <c r="I150" s="179">
        <f t="shared" si="26"/>
        <v>531901</v>
      </c>
      <c r="J150" s="187"/>
      <c r="K150" s="187"/>
    </row>
    <row r="151" spans="1:11" ht="15" customHeight="1">
      <c r="A151" s="21">
        <f t="shared" si="29"/>
        <v>2011</v>
      </c>
      <c r="B151" s="176">
        <f t="shared" si="30"/>
        <v>560258</v>
      </c>
      <c r="C151" s="54"/>
      <c r="D151" s="22">
        <v>26</v>
      </c>
      <c r="E151" s="55"/>
      <c r="F151" s="33"/>
      <c r="G151" s="27"/>
      <c r="H151" s="27"/>
      <c r="I151" s="179">
        <f t="shared" si="26"/>
        <v>560258</v>
      </c>
      <c r="J151" s="187"/>
      <c r="K151" s="187"/>
    </row>
    <row r="152" spans="1:11" ht="15" customHeight="1">
      <c r="A152" s="21">
        <f t="shared" si="29"/>
        <v>2012</v>
      </c>
      <c r="B152" s="176">
        <f t="shared" si="30"/>
        <v>590126</v>
      </c>
      <c r="C152" s="54"/>
      <c r="D152" s="22">
        <v>27</v>
      </c>
      <c r="E152" s="55"/>
      <c r="F152" s="33"/>
      <c r="G152" s="27"/>
      <c r="H152" s="27"/>
      <c r="I152" s="179">
        <f t="shared" si="26"/>
        <v>590126</v>
      </c>
      <c r="J152" s="187"/>
      <c r="K152" s="187"/>
    </row>
    <row r="153" spans="1:11" ht="15" customHeight="1">
      <c r="A153" s="21">
        <f t="shared" si="29"/>
        <v>2013</v>
      </c>
      <c r="B153" s="176">
        <f t="shared" si="30"/>
        <v>621586</v>
      </c>
      <c r="C153" s="54"/>
      <c r="D153" s="22">
        <v>28</v>
      </c>
      <c r="E153" s="55"/>
      <c r="F153" s="33"/>
      <c r="G153" s="27"/>
      <c r="H153" s="27"/>
      <c r="I153" s="179">
        <f t="shared" si="26"/>
        <v>621586</v>
      </c>
      <c r="J153" s="187"/>
      <c r="K153" s="187"/>
    </row>
    <row r="154" spans="1:11" ht="15" customHeight="1">
      <c r="A154" s="21">
        <f t="shared" si="29"/>
        <v>2014</v>
      </c>
      <c r="B154" s="176">
        <f t="shared" si="30"/>
        <v>654724</v>
      </c>
      <c r="C154" s="54"/>
      <c r="D154" s="22">
        <v>29</v>
      </c>
      <c r="E154" s="55"/>
      <c r="F154" s="33"/>
      <c r="G154" s="27"/>
      <c r="H154" s="27"/>
      <c r="I154" s="179">
        <f t="shared" si="26"/>
        <v>654724</v>
      </c>
      <c r="J154" s="187"/>
      <c r="K154" s="187"/>
    </row>
    <row r="155" spans="1:11" ht="15" customHeight="1">
      <c r="A155" s="21">
        <f t="shared" si="29"/>
        <v>2015</v>
      </c>
      <c r="B155" s="176">
        <f t="shared" si="30"/>
        <v>689628</v>
      </c>
      <c r="C155" s="54"/>
      <c r="D155" s="22">
        <v>30</v>
      </c>
      <c r="E155" s="55"/>
      <c r="F155" s="33"/>
      <c r="G155" s="27"/>
      <c r="H155" s="27"/>
      <c r="I155" s="179">
        <f t="shared" si="26"/>
        <v>689628</v>
      </c>
      <c r="J155" s="187"/>
      <c r="K155" s="187"/>
    </row>
    <row r="156" spans="1:11" ht="15" customHeight="1">
      <c r="A156" s="21">
        <f t="shared" si="29"/>
        <v>2016</v>
      </c>
      <c r="B156" s="176">
        <f t="shared" si="30"/>
        <v>726393</v>
      </c>
      <c r="C156" s="54"/>
      <c r="D156" s="22">
        <v>31</v>
      </c>
      <c r="E156" s="55"/>
      <c r="F156" s="33"/>
      <c r="G156" s="27"/>
      <c r="H156" s="27"/>
      <c r="I156" s="179">
        <f t="shared" si="26"/>
        <v>726393</v>
      </c>
      <c r="J156" s="187"/>
      <c r="K156" s="187"/>
    </row>
    <row r="157" spans="1:11" ht="15" customHeight="1">
      <c r="A157" s="21">
        <f t="shared" si="29"/>
        <v>2017</v>
      </c>
      <c r="B157" s="176">
        <f t="shared" si="30"/>
        <v>765117</v>
      </c>
      <c r="C157" s="54"/>
      <c r="D157" s="22">
        <v>32</v>
      </c>
      <c r="E157" s="55"/>
      <c r="F157" s="33"/>
      <c r="G157" s="27"/>
      <c r="H157" s="27"/>
      <c r="I157" s="179">
        <f t="shared" si="26"/>
        <v>765117</v>
      </c>
      <c r="J157" s="187"/>
      <c r="K157" s="187"/>
    </row>
    <row r="158" spans="1:11" ht="15" customHeight="1">
      <c r="A158" s="21">
        <f t="shared" si="29"/>
        <v>2018</v>
      </c>
      <c r="B158" s="176">
        <f t="shared" si="30"/>
        <v>805907</v>
      </c>
      <c r="C158" s="54"/>
      <c r="D158" s="22">
        <v>33</v>
      </c>
      <c r="E158" s="55"/>
      <c r="F158" s="33"/>
      <c r="G158" s="27"/>
      <c r="H158" s="27"/>
      <c r="I158" s="179">
        <f t="shared" si="26"/>
        <v>805907</v>
      </c>
      <c r="J158" s="187"/>
      <c r="K158" s="187"/>
    </row>
    <row r="159" spans="1:11" ht="15" customHeight="1">
      <c r="A159" s="21">
        <f t="shared" si="29"/>
        <v>2019</v>
      </c>
      <c r="B159" s="176">
        <f t="shared" si="30"/>
        <v>848871</v>
      </c>
      <c r="C159" s="54"/>
      <c r="D159" s="22">
        <v>34</v>
      </c>
      <c r="E159" s="55"/>
      <c r="F159" s="33"/>
      <c r="G159" s="27"/>
      <c r="H159" s="27"/>
      <c r="I159" s="179">
        <f t="shared" si="26"/>
        <v>848871</v>
      </c>
      <c r="J159" s="187"/>
      <c r="K159" s="187"/>
    </row>
    <row r="160" spans="1:11" ht="15" customHeight="1">
      <c r="A160" s="21">
        <f t="shared" si="29"/>
        <v>2020</v>
      </c>
      <c r="B160" s="176">
        <f t="shared" si="30"/>
        <v>894125</v>
      </c>
      <c r="C160" s="54"/>
      <c r="D160" s="22">
        <v>35</v>
      </c>
      <c r="E160" s="55"/>
      <c r="F160" s="33"/>
      <c r="G160" s="27"/>
      <c r="H160" s="27"/>
      <c r="I160" s="179">
        <f t="shared" si="26"/>
        <v>894125</v>
      </c>
      <c r="J160" s="187"/>
      <c r="K160" s="187"/>
    </row>
    <row r="161" spans="1:109" ht="15" customHeight="1">
      <c r="A161" s="21">
        <f t="shared" si="29"/>
        <v>2021</v>
      </c>
      <c r="B161" s="176">
        <f t="shared" si="30"/>
        <v>941792</v>
      </c>
      <c r="C161" s="54"/>
      <c r="D161" s="22">
        <v>36</v>
      </c>
      <c r="E161" s="55"/>
      <c r="F161" s="33"/>
      <c r="G161" s="27"/>
      <c r="H161" s="27"/>
      <c r="I161" s="179">
        <f t="shared" si="26"/>
        <v>941792</v>
      </c>
      <c r="J161" s="187"/>
      <c r="K161" s="187"/>
    </row>
    <row r="162" spans="1:109" ht="15" customHeight="1">
      <c r="A162" s="21">
        <f t="shared" si="29"/>
        <v>2022</v>
      </c>
      <c r="B162" s="176">
        <f t="shared" si="30"/>
        <v>992000</v>
      </c>
      <c r="C162" s="54"/>
      <c r="D162" s="22">
        <v>37</v>
      </c>
      <c r="E162" s="55"/>
      <c r="F162" s="33"/>
      <c r="G162" s="27"/>
      <c r="H162" s="27"/>
      <c r="I162" s="179">
        <f t="shared" si="26"/>
        <v>992000</v>
      </c>
      <c r="J162" s="187"/>
      <c r="K162" s="187"/>
    </row>
    <row r="163" spans="1:109" ht="15" customHeight="1">
      <c r="A163" s="21">
        <f t="shared" si="29"/>
        <v>2023</v>
      </c>
      <c r="B163" s="176">
        <f t="shared" si="30"/>
        <v>1044885</v>
      </c>
      <c r="C163" s="54"/>
      <c r="D163" s="22">
        <v>38</v>
      </c>
      <c r="E163" s="55"/>
      <c r="F163" s="33"/>
      <c r="G163" s="27"/>
      <c r="H163" s="27"/>
      <c r="I163" s="179">
        <f t="shared" si="26"/>
        <v>1044885</v>
      </c>
      <c r="J163" s="187"/>
      <c r="K163" s="187"/>
    </row>
    <row r="164" spans="1:109" ht="15" customHeight="1">
      <c r="A164" s="21">
        <f t="shared" si="29"/>
        <v>2024</v>
      </c>
      <c r="B164" s="176">
        <f t="shared" ref="B164:B170" si="31">ROUND($F$133*(1+$F$134)^D164,$G$1)</f>
        <v>1100589</v>
      </c>
      <c r="C164" s="54"/>
      <c r="D164" s="22">
        <v>39</v>
      </c>
      <c r="E164" s="55"/>
      <c r="F164" s="33"/>
      <c r="G164" s="27"/>
      <c r="H164" s="27"/>
      <c r="I164" s="179">
        <f t="shared" ref="I164:I170" si="32">ROUND($F$133*(1+$F$134)^D164,$G$1)</f>
        <v>1100589</v>
      </c>
      <c r="J164" s="187"/>
      <c r="K164" s="187"/>
    </row>
    <row r="165" spans="1:109" ht="15" customHeight="1">
      <c r="A165" s="21">
        <f t="shared" si="29"/>
        <v>2025</v>
      </c>
      <c r="B165" s="176">
        <f t="shared" si="31"/>
        <v>1159263</v>
      </c>
      <c r="C165" s="54"/>
      <c r="D165" s="22">
        <v>40</v>
      </c>
      <c r="E165" s="55"/>
      <c r="F165" s="33"/>
      <c r="G165" s="27"/>
      <c r="H165" s="27"/>
      <c r="I165" s="179">
        <f t="shared" si="32"/>
        <v>1159263</v>
      </c>
      <c r="J165" s="187"/>
      <c r="K165" s="187"/>
    </row>
    <row r="166" spans="1:109" ht="15" customHeight="1">
      <c r="A166" s="21">
        <f t="shared" si="29"/>
        <v>2026</v>
      </c>
      <c r="B166" s="176">
        <f t="shared" si="31"/>
        <v>1221064</v>
      </c>
      <c r="C166" s="54"/>
      <c r="D166" s="22">
        <v>41</v>
      </c>
      <c r="E166" s="55"/>
      <c r="F166" s="33"/>
      <c r="G166" s="27"/>
      <c r="H166" s="27"/>
      <c r="I166" s="179">
        <f t="shared" si="32"/>
        <v>1221064</v>
      </c>
      <c r="J166" s="187"/>
      <c r="K166" s="187"/>
    </row>
    <row r="167" spans="1:109" ht="15" customHeight="1">
      <c r="A167" s="21">
        <f t="shared" si="29"/>
        <v>2027</v>
      </c>
      <c r="B167" s="176">
        <f t="shared" si="31"/>
        <v>1286161</v>
      </c>
      <c r="C167" s="54"/>
      <c r="D167" s="22">
        <v>42</v>
      </c>
      <c r="E167" s="55"/>
      <c r="F167" s="33"/>
      <c r="G167" s="27"/>
      <c r="H167" s="27"/>
      <c r="I167" s="179">
        <f t="shared" si="32"/>
        <v>1286161</v>
      </c>
      <c r="J167" s="187"/>
      <c r="K167" s="187"/>
    </row>
    <row r="168" spans="1:109" ht="15" customHeight="1">
      <c r="A168" s="21">
        <f t="shared" si="29"/>
        <v>2028</v>
      </c>
      <c r="B168" s="176">
        <f t="shared" si="31"/>
        <v>1354728</v>
      </c>
      <c r="C168" s="54"/>
      <c r="D168" s="22">
        <v>43</v>
      </c>
      <c r="E168" s="55"/>
      <c r="F168" s="33"/>
      <c r="G168" s="27"/>
      <c r="H168" s="27"/>
      <c r="I168" s="179">
        <f t="shared" si="32"/>
        <v>1354728</v>
      </c>
      <c r="J168" s="187"/>
      <c r="K168" s="187"/>
    </row>
    <row r="169" spans="1:109" ht="15" customHeight="1">
      <c r="A169" s="21">
        <f t="shared" si="29"/>
        <v>2029</v>
      </c>
      <c r="B169" s="176">
        <f t="shared" si="31"/>
        <v>1426950</v>
      </c>
      <c r="C169" s="54"/>
      <c r="D169" s="22">
        <v>44</v>
      </c>
      <c r="E169" s="55"/>
      <c r="F169" s="33"/>
      <c r="G169" s="27"/>
      <c r="H169" s="27"/>
      <c r="I169" s="179">
        <f t="shared" si="32"/>
        <v>1426950</v>
      </c>
      <c r="J169" s="187"/>
      <c r="K169" s="187"/>
    </row>
    <row r="170" spans="1:109" ht="15" customHeight="1">
      <c r="A170" s="105">
        <f t="shared" si="29"/>
        <v>2030</v>
      </c>
      <c r="B170" s="188">
        <f t="shared" si="31"/>
        <v>1503022</v>
      </c>
      <c r="C170" s="195"/>
      <c r="D170" s="35">
        <v>45</v>
      </c>
      <c r="E170" s="56"/>
      <c r="F170" s="36"/>
      <c r="G170" s="11"/>
      <c r="H170" s="11"/>
      <c r="I170" s="189">
        <f t="shared" si="32"/>
        <v>1503022</v>
      </c>
      <c r="J170" s="190"/>
      <c r="K170" s="190"/>
    </row>
    <row r="171" spans="1:109" ht="15" customHeight="1">
      <c r="A171" s="38"/>
      <c r="B171" s="196"/>
      <c r="C171" s="27"/>
      <c r="D171" s="23"/>
      <c r="E171" s="57"/>
      <c r="F171" s="33"/>
      <c r="G171" s="27"/>
      <c r="H171" s="27"/>
      <c r="I171" s="58"/>
      <c r="J171" s="58"/>
    </row>
    <row r="172" spans="1:109" ht="15" customHeight="1">
      <c r="A172" s="9" t="s">
        <v>31</v>
      </c>
    </row>
    <row r="173" spans="1:109" ht="15" customHeight="1">
      <c r="A173" s="12" t="s">
        <v>2</v>
      </c>
      <c r="B173" s="13" t="s">
        <v>71</v>
      </c>
      <c r="C173" s="14" t="s">
        <v>32</v>
      </c>
      <c r="D173" s="14" t="s">
        <v>13</v>
      </c>
      <c r="E173" s="39"/>
      <c r="F173" s="15"/>
      <c r="G173" s="16"/>
      <c r="H173" s="17" t="s">
        <v>14</v>
      </c>
      <c r="I173" s="18">
        <f>RSQ(I174:I194,B174:B194)</f>
        <v>0.97511870095185982</v>
      </c>
      <c r="J173" s="19" t="s">
        <v>15</v>
      </c>
      <c r="K173" s="20" t="s">
        <v>16</v>
      </c>
      <c r="M173" s="59" t="s">
        <v>32</v>
      </c>
      <c r="N173" s="16"/>
      <c r="O173" s="16"/>
      <c r="P173" s="109" t="s">
        <v>74</v>
      </c>
      <c r="Q173" s="110">
        <f>RSQ($B174:$B194,Q174:Q194)</f>
        <v>0.97511870095185982</v>
      </c>
      <c r="R173" s="20" t="s">
        <v>16</v>
      </c>
      <c r="T173" s="59" t="s">
        <v>32</v>
      </c>
      <c r="U173" s="16"/>
      <c r="V173" s="16"/>
      <c r="W173" s="109" t="s">
        <v>74</v>
      </c>
      <c r="X173" s="110">
        <f>RSQ($B174:$B194,X174:X194)</f>
        <v>0.97406464381706992</v>
      </c>
      <c r="Y173" s="20" t="s">
        <v>16</v>
      </c>
      <c r="AA173" s="59" t="s">
        <v>32</v>
      </c>
      <c r="AB173" s="16"/>
      <c r="AC173" s="16"/>
      <c r="AD173" s="109" t="s">
        <v>74</v>
      </c>
      <c r="AE173" s="110">
        <f>RSQ($B174:$B194,AE174:AE194)</f>
        <v>0.9734741475910037</v>
      </c>
      <c r="AF173" s="20" t="s">
        <v>16</v>
      </c>
      <c r="AH173" s="59" t="s">
        <v>32</v>
      </c>
      <c r="AI173" s="16"/>
      <c r="AJ173" s="16"/>
      <c r="AK173" s="109" t="s">
        <v>74</v>
      </c>
      <c r="AL173" s="110">
        <f>RSQ($B174:$B194,AL174:AL194)</f>
        <v>0.9728340475916365</v>
      </c>
      <c r="AM173" s="20" t="s">
        <v>16</v>
      </c>
      <c r="AO173" s="59" t="s">
        <v>32</v>
      </c>
      <c r="AP173" s="16"/>
      <c r="AQ173" s="16"/>
      <c r="AR173" s="109" t="s">
        <v>74</v>
      </c>
      <c r="AS173" s="110">
        <f>RSQ($B174:$B194,AS174:AS194)</f>
        <v>0.9721399017796809</v>
      </c>
      <c r="AT173" s="20" t="s">
        <v>16</v>
      </c>
      <c r="AV173" s="59" t="s">
        <v>32</v>
      </c>
      <c r="AW173" s="16"/>
      <c r="AX173" s="16"/>
      <c r="AY173" s="109" t="s">
        <v>74</v>
      </c>
      <c r="AZ173" s="110">
        <f>RSQ($B174:$B194,AZ174:AZ194)</f>
        <v>0.97138515645732382</v>
      </c>
      <c r="BA173" s="20" t="s">
        <v>16</v>
      </c>
      <c r="BC173" s="59" t="s">
        <v>32</v>
      </c>
      <c r="BD173" s="16"/>
      <c r="BE173" s="16"/>
      <c r="BF173" s="109" t="s">
        <v>74</v>
      </c>
      <c r="BG173" s="110">
        <f>RSQ($B174:$B194,BG174:BG194)</f>
        <v>0.97056503377809067</v>
      </c>
      <c r="BH173" s="20" t="s">
        <v>16</v>
      </c>
      <c r="BJ173" s="59" t="s">
        <v>32</v>
      </c>
      <c r="BK173" s="16"/>
      <c r="BL173" s="16"/>
      <c r="BM173" s="109" t="s">
        <v>74</v>
      </c>
      <c r="BN173" s="110">
        <f>RSQ($B174:$B194,BN174:BN194)</f>
        <v>0.96967065297634358</v>
      </c>
      <c r="BO173" s="20" t="s">
        <v>16</v>
      </c>
      <c r="BQ173" s="59" t="s">
        <v>32</v>
      </c>
      <c r="BR173" s="16"/>
      <c r="BS173" s="16"/>
      <c r="BT173" s="109" t="s">
        <v>74</v>
      </c>
      <c r="BU173" s="110">
        <f>RSQ($B174:$B194,BU174:BU194)</f>
        <v>0.96869328642612862</v>
      </c>
      <c r="BV173" s="20" t="s">
        <v>16</v>
      </c>
      <c r="BX173" s="59" t="s">
        <v>32</v>
      </c>
      <c r="BY173" s="16"/>
      <c r="BZ173" s="16"/>
      <c r="CA173" s="109" t="s">
        <v>74</v>
      </c>
      <c r="CB173" s="110">
        <f>RSQ($B174:$B194,CB174:CB194)</f>
        <v>0.96762348272923238</v>
      </c>
      <c r="CC173" s="20" t="s">
        <v>16</v>
      </c>
      <c r="CE173" s="59" t="s">
        <v>32</v>
      </c>
      <c r="CF173" s="16"/>
      <c r="CG173" s="16"/>
      <c r="CH173" s="109" t="s">
        <v>74</v>
      </c>
      <c r="CI173" s="110">
        <f>RSQ($B174:$B194,CI174:CI194)</f>
        <v>0.96645013887031006</v>
      </c>
      <c r="CJ173" s="20" t="s">
        <v>16</v>
      </c>
      <c r="CL173" s="59" t="s">
        <v>32</v>
      </c>
      <c r="CM173" s="16"/>
      <c r="CN173" s="16"/>
      <c r="CO173" s="109" t="s">
        <v>74</v>
      </c>
      <c r="CP173" s="110">
        <f>RSQ($B174:$B194,CP174:CP194)</f>
        <v>0.96515886375393578</v>
      </c>
      <c r="CQ173" s="20" t="s">
        <v>16</v>
      </c>
      <c r="CS173" s="59" t="s">
        <v>32</v>
      </c>
      <c r="CT173" s="16"/>
      <c r="CU173" s="16"/>
      <c r="CV173" s="109" t="s">
        <v>74</v>
      </c>
      <c r="CW173" s="110">
        <f>RSQ($B174:$B194,CW174:CW194)</f>
        <v>0.96373397229313862</v>
      </c>
      <c r="CX173" s="20" t="s">
        <v>16</v>
      </c>
      <c r="CZ173" s="59" t="s">
        <v>32</v>
      </c>
      <c r="DA173" s="16"/>
      <c r="DB173" s="16"/>
      <c r="DC173" s="109" t="s">
        <v>74</v>
      </c>
      <c r="DD173" s="110">
        <f>RSQ($B174:$B194,DD174:DD194)</f>
        <v>0.96215742560988349</v>
      </c>
      <c r="DE173" s="20" t="s">
        <v>16</v>
      </c>
    </row>
    <row r="174" spans="1:109" ht="15" customHeight="1">
      <c r="A174" s="21">
        <f t="shared" ref="A174:B194" si="33">A126</f>
        <v>1986</v>
      </c>
      <c r="B174" s="176">
        <f t="shared" si="33"/>
        <v>151519</v>
      </c>
      <c r="C174" s="193">
        <f t="shared" ref="C174:C194" si="34">LN(B174-$F$178)</f>
        <v>11.92846630860932</v>
      </c>
      <c r="D174" s="22">
        <v>1</v>
      </c>
      <c r="E174" s="40" t="s">
        <v>33</v>
      </c>
      <c r="F174" s="41"/>
      <c r="G174" s="42"/>
      <c r="H174" s="43"/>
      <c r="I174" s="177">
        <f t="shared" ref="I174:I211" si="35">ROUND($F$182*(1+$F$183)^D174+$F$178,$G$1)</f>
        <v>152922</v>
      </c>
      <c r="J174" s="178">
        <f t="shared" ref="J174:J194" si="36">ABS(B174-I174)/B174*100</f>
        <v>0.92595648070539005</v>
      </c>
      <c r="K174" s="177">
        <f t="shared" ref="K174:K194" si="37">(B174-I174)^2/1000</f>
        <v>1968.4090000000001</v>
      </c>
      <c r="M174" s="197">
        <f t="shared" ref="M174:M194" si="38">LN($B174-O$178)</f>
        <v>11.92846630860932</v>
      </c>
      <c r="N174" s="60"/>
      <c r="O174" s="60"/>
      <c r="P174" s="60"/>
      <c r="Q174" s="198">
        <f t="shared" ref="Q174:Q194" si="39">ROUND(O$182*(1+O$183)^$D174+O$178,$G$1)</f>
        <v>152922</v>
      </c>
      <c r="R174" s="177">
        <f t="shared" ref="R174:R194" si="40">($B174-Q174)^2/1000</f>
        <v>1968.4090000000001</v>
      </c>
      <c r="T174" s="197">
        <f t="shared" ref="T174:T194" si="41">LN($B174-V$178)</f>
        <v>11.860189262669641</v>
      </c>
      <c r="U174" s="60"/>
      <c r="V174" s="60"/>
      <c r="W174" s="60"/>
      <c r="X174" s="198">
        <f t="shared" ref="X174:X194" si="42">ROUND(V$182*(1+V$183)^$D174+V$178,$G$1)</f>
        <v>153450</v>
      </c>
      <c r="Y174" s="177">
        <f t="shared" ref="Y174:Y194" si="43">($B174-X174)^2/1000</f>
        <v>3728.761</v>
      </c>
      <c r="AA174" s="197">
        <f t="shared" ref="AA174:AA194" si="44">LN($B174-AC$178)</f>
        <v>11.824219078059741</v>
      </c>
      <c r="AB174" s="60"/>
      <c r="AC174" s="60"/>
      <c r="AD174" s="60"/>
      <c r="AE174" s="198">
        <f t="shared" ref="AE174:AE194" si="45">ROUND(AC$182*(1+AC$183)^$D174+AC$178,$G$1)</f>
        <v>153725</v>
      </c>
      <c r="AF174" s="177">
        <f t="shared" ref="AF174:AF194" si="46">($B174-AE174)^2/1000</f>
        <v>4866.4359999999997</v>
      </c>
      <c r="AH174" s="197">
        <f t="shared" ref="AH174:AH194" si="47">LN($B174-AJ$178)</f>
        <v>11.786906606854775</v>
      </c>
      <c r="AI174" s="60"/>
      <c r="AJ174" s="60"/>
      <c r="AK174" s="60"/>
      <c r="AL174" s="198">
        <f t="shared" ref="AL174:AL194" si="48">ROUND(AJ$182*(1+AJ$183)^$D174+AJ$178,$G$1)</f>
        <v>154009</v>
      </c>
      <c r="AM174" s="177">
        <f t="shared" ref="AM174:AM194" si="49">($B174-AL174)^2/1000</f>
        <v>6200.1</v>
      </c>
      <c r="AO174" s="197">
        <f t="shared" ref="AO174:AO194" si="50">LN($B174-AQ$178)</f>
        <v>11.748147773499635</v>
      </c>
      <c r="AP174" s="60"/>
      <c r="AQ174" s="60"/>
      <c r="AR174" s="60"/>
      <c r="AS174" s="198">
        <f t="shared" ref="AS174:AS194" si="51">ROUND(AQ$182*(1+AQ$183)^$D174+AQ$178,$G$1)</f>
        <v>154301</v>
      </c>
      <c r="AT174" s="177">
        <f t="shared" ref="AT174:AT194" si="52">($B174-AS174)^2/1000</f>
        <v>7739.5240000000003</v>
      </c>
      <c r="AV174" s="197">
        <f t="shared" ref="AV174:AV194" si="53">LN($B174-AX$178)</f>
        <v>11.707825908137705</v>
      </c>
      <c r="AW174" s="60"/>
      <c r="AX174" s="60"/>
      <c r="AY174" s="60"/>
      <c r="AZ174" s="198">
        <f t="shared" ref="AZ174:AZ194" si="54">ROUND(AX$182*(1+AX$183)^$D174+AX$178,$G$1)</f>
        <v>154602</v>
      </c>
      <c r="BA174" s="177">
        <f t="shared" ref="BA174:BA194" si="55">($B174-AZ174)^2/1000</f>
        <v>9504.8889999999992</v>
      </c>
      <c r="BC174" s="197">
        <f t="shared" ref="BC174:BC194" si="56">LN($B174-BE$178)</f>
        <v>11.665809628818899</v>
      </c>
      <c r="BD174" s="60"/>
      <c r="BE174" s="60"/>
      <c r="BF174" s="60"/>
      <c r="BG174" s="198">
        <f t="shared" ref="BG174:BG194" si="57">ROUND(BE$182*(1+BE$183)^$D174+BE$178,$G$1)</f>
        <v>154912</v>
      </c>
      <c r="BH174" s="177">
        <f t="shared" ref="BH174:BH194" si="58">($B174-BG174)^2/1000</f>
        <v>11512.449000000001</v>
      </c>
      <c r="BJ174" s="197">
        <f t="shared" ref="BJ174:BJ194" si="59">LN($B174-BL$178)</f>
        <v>11.621950258952712</v>
      </c>
      <c r="BK174" s="60"/>
      <c r="BL174" s="60"/>
      <c r="BM174" s="60"/>
      <c r="BN174" s="198">
        <f t="shared" ref="BN174:BN194" si="60">ROUND(BL$182*(1+BL$183)^$D174+BL$178,$G$1)</f>
        <v>155232</v>
      </c>
      <c r="BO174" s="177">
        <f t="shared" ref="BO174:BO194" si="61">($B174-BN174)^2/1000</f>
        <v>13786.369000000001</v>
      </c>
      <c r="BQ174" s="197">
        <f t="shared" ref="BQ174:BQ194" si="62">LN($B174-BS$178)</f>
        <v>11.576078651975427</v>
      </c>
      <c r="BR174" s="60"/>
      <c r="BS174" s="60"/>
      <c r="BT174" s="60"/>
      <c r="BU174" s="198">
        <f t="shared" ref="BU174:BU194" si="63">ROUND(BS$182*(1+BS$183)^$D174+BS$178,$G$1)</f>
        <v>155562</v>
      </c>
      <c r="BV174" s="177">
        <f t="shared" ref="BV174:BV194" si="64">($B174-BU174)^2/1000</f>
        <v>16345.849</v>
      </c>
      <c r="BX174" s="197">
        <f t="shared" ref="BX174:BX194" si="65">LN($B174-BZ$178)</f>
        <v>11.528001252063948</v>
      </c>
      <c r="BY174" s="60"/>
      <c r="BZ174" s="60"/>
      <c r="CA174" s="60"/>
      <c r="CB174" s="198">
        <f t="shared" ref="CB174:CB194" si="66">ROUND(BZ$182*(1+BZ$183)^$D174+BZ$178,$G$1)</f>
        <v>155902</v>
      </c>
      <c r="CC174" s="177">
        <f t="shared" ref="CC174:CC194" si="67">($B174-CB174)^2/1000</f>
        <v>19210.688999999998</v>
      </c>
      <c r="CE174" s="197">
        <f t="shared" ref="CE174:CE194" si="68">LN($B174-CG$178)</f>
        <v>11.477495159138261</v>
      </c>
      <c r="CF174" s="60"/>
      <c r="CG174" s="60"/>
      <c r="CH174" s="60"/>
      <c r="CI174" s="198">
        <f t="shared" ref="CI174:CI194" si="69">ROUND(CG$182*(1+CG$183)^$D174+CG$178,$G$1)</f>
        <v>156253</v>
      </c>
      <c r="CJ174" s="177">
        <f t="shared" ref="CJ174:CJ194" si="70">($B174-CI174)^2/1000</f>
        <v>22410.756000000001</v>
      </c>
      <c r="CL174" s="197">
        <f t="shared" ref="CL174:CL194" si="71">LN($B174-CN$178)</f>
        <v>11.424301879980503</v>
      </c>
      <c r="CM174" s="60"/>
      <c r="CN174" s="60"/>
      <c r="CO174" s="60"/>
      <c r="CP174" s="198">
        <f t="shared" ref="CP174:CP194" si="72">ROUND(CN$182*(1+CN$183)^$D174+CN$178,$G$1)</f>
        <v>156615</v>
      </c>
      <c r="CQ174" s="177">
        <f t="shared" ref="CQ174:CQ194" si="73">($B174-CP174)^2/1000</f>
        <v>25969.216</v>
      </c>
      <c r="CS174" s="197">
        <f t="shared" ref="CS174:CS194" si="74">LN($B174-CU$178)</f>
        <v>11.368119321978934</v>
      </c>
      <c r="CT174" s="60"/>
      <c r="CU174" s="60"/>
      <c r="CV174" s="60"/>
      <c r="CW174" s="198">
        <f t="shared" ref="CW174:CW194" si="75">ROUND(CU$182*(1+CU$183)^$D174+CU$178,$G$1)</f>
        <v>156990</v>
      </c>
      <c r="CX174" s="177">
        <f t="shared" ref="CX174:CX194" si="76">($B174-CW174)^2/1000</f>
        <v>29931.841</v>
      </c>
      <c r="CZ174" s="197">
        <f t="shared" ref="CZ174:CZ194" si="77">LN($B174-DB$178)</f>
        <v>11.308591400893006</v>
      </c>
      <c r="DA174" s="60"/>
      <c r="DB174" s="60"/>
      <c r="DC174" s="60"/>
      <c r="DD174" s="198">
        <f t="shared" ref="DD174:DD194" si="78">ROUND(DB$182*(1+DB$183)^$D174+DB$178,$G$1)</f>
        <v>157376</v>
      </c>
      <c r="DE174" s="177">
        <f t="shared" ref="DE174:DE194" si="79">($B174-DD174)^2/1000</f>
        <v>34304.449000000001</v>
      </c>
    </row>
    <row r="175" spans="1:109" ht="15" customHeight="1">
      <c r="A175" s="21">
        <f t="shared" si="33"/>
        <v>1987</v>
      </c>
      <c r="B175" s="176">
        <f t="shared" si="33"/>
        <v>162701</v>
      </c>
      <c r="C175" s="193">
        <f t="shared" si="34"/>
        <v>11.999669439469741</v>
      </c>
      <c r="D175" s="22">
        <v>2</v>
      </c>
      <c r="E175" s="40" t="s">
        <v>34</v>
      </c>
      <c r="F175" s="23"/>
      <c r="G175" s="27"/>
      <c r="H175" s="26"/>
      <c r="I175" s="179">
        <f t="shared" si="35"/>
        <v>161074</v>
      </c>
      <c r="J175" s="180">
        <f t="shared" si="36"/>
        <v>0.99999385375627681</v>
      </c>
      <c r="K175" s="179">
        <f t="shared" si="37"/>
        <v>2647.1289999999999</v>
      </c>
      <c r="M175" s="199">
        <f t="shared" si="38"/>
        <v>11.999669439469741</v>
      </c>
      <c r="N175" s="27"/>
      <c r="O175" s="27"/>
      <c r="P175" s="27"/>
      <c r="Q175" s="179">
        <f t="shared" si="39"/>
        <v>161074</v>
      </c>
      <c r="R175" s="179">
        <f t="shared" si="40"/>
        <v>2647.1289999999999</v>
      </c>
      <c r="T175" s="199">
        <f t="shared" si="41"/>
        <v>11.936237039973754</v>
      </c>
      <c r="U175" s="27"/>
      <c r="V175" s="27"/>
      <c r="W175" s="27"/>
      <c r="X175" s="179">
        <f t="shared" si="42"/>
        <v>161431</v>
      </c>
      <c r="Y175" s="179">
        <f t="shared" si="43"/>
        <v>1612.9</v>
      </c>
      <c r="AA175" s="199">
        <f t="shared" si="44"/>
        <v>11.902945238977257</v>
      </c>
      <c r="AB175" s="27"/>
      <c r="AC175" s="27"/>
      <c r="AD175" s="27"/>
      <c r="AE175" s="179">
        <f t="shared" si="45"/>
        <v>161616</v>
      </c>
      <c r="AF175" s="179">
        <f t="shared" si="46"/>
        <v>1177.2249999999999</v>
      </c>
      <c r="AH175" s="199">
        <f t="shared" si="47"/>
        <v>11.868506811148853</v>
      </c>
      <c r="AI175" s="27"/>
      <c r="AJ175" s="27"/>
      <c r="AK175" s="27"/>
      <c r="AL175" s="179">
        <f t="shared" si="48"/>
        <v>161806</v>
      </c>
      <c r="AM175" s="179">
        <f t="shared" si="49"/>
        <v>801.02499999999998</v>
      </c>
      <c r="AO175" s="199">
        <f t="shared" si="50"/>
        <v>11.832839946854502</v>
      </c>
      <c r="AP175" s="27"/>
      <c r="AQ175" s="27"/>
      <c r="AR175" s="27"/>
      <c r="AS175" s="179">
        <f t="shared" si="51"/>
        <v>162001</v>
      </c>
      <c r="AT175" s="179">
        <f t="shared" si="52"/>
        <v>490</v>
      </c>
      <c r="AV175" s="199">
        <f t="shared" si="53"/>
        <v>11.795853756086931</v>
      </c>
      <c r="AW175" s="27"/>
      <c r="AX175" s="27"/>
      <c r="AY175" s="27"/>
      <c r="AZ175" s="179">
        <f t="shared" si="54"/>
        <v>162202</v>
      </c>
      <c r="BA175" s="179">
        <f t="shared" si="55"/>
        <v>249.001</v>
      </c>
      <c r="BC175" s="199">
        <f t="shared" si="56"/>
        <v>11.757446872843532</v>
      </c>
      <c r="BD175" s="27"/>
      <c r="BE175" s="27"/>
      <c r="BF175" s="27"/>
      <c r="BG175" s="179">
        <f t="shared" si="57"/>
        <v>162408</v>
      </c>
      <c r="BH175" s="179">
        <f t="shared" si="58"/>
        <v>85.849000000000004</v>
      </c>
      <c r="BJ175" s="199">
        <f t="shared" si="59"/>
        <v>11.717505780625043</v>
      </c>
      <c r="BK175" s="27"/>
      <c r="BL175" s="27"/>
      <c r="BM175" s="27"/>
      <c r="BN175" s="179">
        <f t="shared" si="60"/>
        <v>162620</v>
      </c>
      <c r="BO175" s="179">
        <f t="shared" si="61"/>
        <v>6.5609999999999999</v>
      </c>
      <c r="BQ175" s="199">
        <f t="shared" si="62"/>
        <v>11.675902789388996</v>
      </c>
      <c r="BR175" s="27"/>
      <c r="BS175" s="27"/>
      <c r="BT175" s="27"/>
      <c r="BU175" s="179">
        <f t="shared" si="63"/>
        <v>162838</v>
      </c>
      <c r="BV175" s="179">
        <f t="shared" si="64"/>
        <v>18.768999999999998</v>
      </c>
      <c r="BX175" s="199">
        <f t="shared" si="65"/>
        <v>11.632493573102964</v>
      </c>
      <c r="BY175" s="27"/>
      <c r="BZ175" s="27"/>
      <c r="CA175" s="27"/>
      <c r="CB175" s="179">
        <f t="shared" si="66"/>
        <v>163062</v>
      </c>
      <c r="CC175" s="179">
        <f t="shared" si="67"/>
        <v>130.321</v>
      </c>
      <c r="CE175" s="199">
        <f t="shared" si="68"/>
        <v>11.587114148152441</v>
      </c>
      <c r="CF175" s="27"/>
      <c r="CG175" s="27"/>
      <c r="CH175" s="27"/>
      <c r="CI175" s="179">
        <f t="shared" si="69"/>
        <v>163291</v>
      </c>
      <c r="CJ175" s="179">
        <f t="shared" si="70"/>
        <v>348.1</v>
      </c>
      <c r="CL175" s="199">
        <f t="shared" si="71"/>
        <v>11.539577132967588</v>
      </c>
      <c r="CM175" s="27"/>
      <c r="CN175" s="27"/>
      <c r="CO175" s="27"/>
      <c r="CP175" s="179">
        <f t="shared" si="72"/>
        <v>163527</v>
      </c>
      <c r="CQ175" s="179">
        <f t="shared" si="73"/>
        <v>682.27599999999995</v>
      </c>
      <c r="CS175" s="199">
        <f t="shared" si="74"/>
        <v>11.489667073393028</v>
      </c>
      <c r="CT175" s="27"/>
      <c r="CU175" s="27"/>
      <c r="CV175" s="27"/>
      <c r="CW175" s="179">
        <f t="shared" si="75"/>
        <v>163769</v>
      </c>
      <c r="CX175" s="179">
        <f t="shared" si="76"/>
        <v>1140.624</v>
      </c>
      <c r="CZ175" s="199">
        <f t="shared" si="77"/>
        <v>11.437134538982278</v>
      </c>
      <c r="DA175" s="27"/>
      <c r="DB175" s="27"/>
      <c r="DC175" s="27"/>
      <c r="DD175" s="179">
        <f t="shared" si="78"/>
        <v>164017</v>
      </c>
      <c r="DE175" s="179">
        <f t="shared" si="79"/>
        <v>1731.856</v>
      </c>
    </row>
    <row r="176" spans="1:109" ht="15" customHeight="1">
      <c r="A176" s="21">
        <f t="shared" si="33"/>
        <v>1988</v>
      </c>
      <c r="B176" s="176">
        <f t="shared" si="33"/>
        <v>171259</v>
      </c>
      <c r="C176" s="193">
        <f t="shared" si="34"/>
        <v>12.050932309488045</v>
      </c>
      <c r="D176" s="22">
        <v>3</v>
      </c>
      <c r="E176" s="2" t="s">
        <v>24</v>
      </c>
      <c r="G176" s="27"/>
      <c r="H176" s="26"/>
      <c r="I176" s="179">
        <f t="shared" si="35"/>
        <v>169662</v>
      </c>
      <c r="J176" s="180">
        <f t="shared" si="36"/>
        <v>0.93250573692477479</v>
      </c>
      <c r="K176" s="179">
        <f t="shared" si="37"/>
        <v>2550.4090000000001</v>
      </c>
      <c r="M176" s="199">
        <f t="shared" si="38"/>
        <v>12.050932309488045</v>
      </c>
      <c r="N176" s="27"/>
      <c r="O176" s="27"/>
      <c r="P176" s="27"/>
      <c r="Q176" s="179">
        <f t="shared" si="39"/>
        <v>169662</v>
      </c>
      <c r="R176" s="179">
        <f t="shared" si="40"/>
        <v>2550.4090000000001</v>
      </c>
      <c r="T176" s="199">
        <f t="shared" si="41"/>
        <v>11.990767047053966</v>
      </c>
      <c r="U176" s="27"/>
      <c r="V176" s="27"/>
      <c r="W176" s="27"/>
      <c r="X176" s="179">
        <f t="shared" si="42"/>
        <v>169855</v>
      </c>
      <c r="Y176" s="179">
        <f t="shared" si="43"/>
        <v>1971.2159999999999</v>
      </c>
      <c r="AA176" s="199">
        <f t="shared" si="44"/>
        <v>11.959270165939831</v>
      </c>
      <c r="AB176" s="27"/>
      <c r="AC176" s="27"/>
      <c r="AD176" s="27"/>
      <c r="AE176" s="179">
        <f t="shared" si="45"/>
        <v>169955</v>
      </c>
      <c r="AF176" s="179">
        <f t="shared" si="46"/>
        <v>1700.4159999999999</v>
      </c>
      <c r="AH176" s="199">
        <f t="shared" si="47"/>
        <v>11.926748878255019</v>
      </c>
      <c r="AI176" s="27"/>
      <c r="AJ176" s="27"/>
      <c r="AK176" s="27"/>
      <c r="AL176" s="179">
        <f t="shared" si="48"/>
        <v>170057</v>
      </c>
      <c r="AM176" s="179">
        <f t="shared" si="49"/>
        <v>1444.8040000000001</v>
      </c>
      <c r="AO176" s="199">
        <f t="shared" si="50"/>
        <v>11.893134301662228</v>
      </c>
      <c r="AP176" s="27"/>
      <c r="AQ176" s="27"/>
      <c r="AR176" s="27"/>
      <c r="AS176" s="179">
        <f t="shared" si="51"/>
        <v>170161</v>
      </c>
      <c r="AT176" s="179">
        <f t="shared" si="52"/>
        <v>1205.604</v>
      </c>
      <c r="AV176" s="199">
        <f t="shared" si="53"/>
        <v>11.858350363793017</v>
      </c>
      <c r="AW176" s="27"/>
      <c r="AX176" s="27"/>
      <c r="AY176" s="27"/>
      <c r="AZ176" s="179">
        <f t="shared" si="54"/>
        <v>170266</v>
      </c>
      <c r="BA176" s="179">
        <f t="shared" si="55"/>
        <v>986.04899999999998</v>
      </c>
      <c r="BC176" s="199">
        <f t="shared" si="56"/>
        <v>11.822312765389823</v>
      </c>
      <c r="BD176" s="27"/>
      <c r="BE176" s="27"/>
      <c r="BF176" s="27"/>
      <c r="BG176" s="179">
        <f t="shared" si="57"/>
        <v>170374</v>
      </c>
      <c r="BH176" s="179">
        <f t="shared" si="58"/>
        <v>783.22500000000002</v>
      </c>
      <c r="BJ176" s="199">
        <f t="shared" si="59"/>
        <v>11.784927749531528</v>
      </c>
      <c r="BK176" s="27"/>
      <c r="BL176" s="27"/>
      <c r="BM176" s="27"/>
      <c r="BN176" s="179">
        <f t="shared" si="60"/>
        <v>170483</v>
      </c>
      <c r="BO176" s="179">
        <f t="shared" si="61"/>
        <v>602.17600000000004</v>
      </c>
      <c r="BQ176" s="199">
        <f t="shared" si="62"/>
        <v>11.746090631725513</v>
      </c>
      <c r="BR176" s="27"/>
      <c r="BS176" s="27"/>
      <c r="BT176" s="27"/>
      <c r="BU176" s="179">
        <f t="shared" si="63"/>
        <v>170594</v>
      </c>
      <c r="BV176" s="179">
        <f t="shared" si="64"/>
        <v>442.22500000000002</v>
      </c>
      <c r="BX176" s="199">
        <f t="shared" si="65"/>
        <v>11.705684032849181</v>
      </c>
      <c r="BY176" s="27"/>
      <c r="BZ176" s="27"/>
      <c r="CA176" s="27"/>
      <c r="CB176" s="179">
        <f t="shared" si="66"/>
        <v>170706</v>
      </c>
      <c r="CC176" s="179">
        <f t="shared" si="67"/>
        <v>305.80900000000003</v>
      </c>
      <c r="CE176" s="199">
        <f t="shared" si="68"/>
        <v>11.663575739807717</v>
      </c>
      <c r="CF176" s="27"/>
      <c r="CG176" s="27"/>
      <c r="CH176" s="27"/>
      <c r="CI176" s="179">
        <f t="shared" si="69"/>
        <v>170819</v>
      </c>
      <c r="CJ176" s="179">
        <f t="shared" si="70"/>
        <v>193.6</v>
      </c>
      <c r="CL176" s="199">
        <f t="shared" si="71"/>
        <v>11.619616095632754</v>
      </c>
      <c r="CM176" s="27"/>
      <c r="CN176" s="27"/>
      <c r="CO176" s="27"/>
      <c r="CP176" s="179">
        <f t="shared" si="72"/>
        <v>170933</v>
      </c>
      <c r="CQ176" s="179">
        <f t="shared" si="73"/>
        <v>106.276</v>
      </c>
      <c r="CS176" s="199">
        <f t="shared" si="74"/>
        <v>11.573634789081675</v>
      </c>
      <c r="CT176" s="27"/>
      <c r="CU176" s="27"/>
      <c r="CV176" s="27"/>
      <c r="CW176" s="179">
        <f t="shared" si="75"/>
        <v>171048</v>
      </c>
      <c r="CX176" s="179">
        <f t="shared" si="76"/>
        <v>44.521000000000001</v>
      </c>
      <c r="CZ176" s="199">
        <f t="shared" si="77"/>
        <v>11.525436869907292</v>
      </c>
      <c r="DA176" s="27"/>
      <c r="DB176" s="27"/>
      <c r="DC176" s="27"/>
      <c r="DD176" s="179">
        <f t="shared" si="78"/>
        <v>171163</v>
      </c>
      <c r="DE176" s="179">
        <f t="shared" si="79"/>
        <v>9.2159999999999993</v>
      </c>
    </row>
    <row r="177" spans="1:109" ht="15" customHeight="1">
      <c r="A177" s="21">
        <f t="shared" si="33"/>
        <v>1989</v>
      </c>
      <c r="B177" s="176">
        <f t="shared" si="33"/>
        <v>181335</v>
      </c>
      <c r="C177" s="193">
        <f t="shared" si="34"/>
        <v>12.108101428304202</v>
      </c>
      <c r="D177" s="22">
        <v>4</v>
      </c>
      <c r="H177" s="26"/>
      <c r="I177" s="179">
        <f t="shared" si="35"/>
        <v>178706</v>
      </c>
      <c r="J177" s="180">
        <f t="shared" si="36"/>
        <v>1.4498028510767365</v>
      </c>
      <c r="K177" s="179">
        <f t="shared" si="37"/>
        <v>6911.6409999999996</v>
      </c>
      <c r="M177" s="199">
        <f t="shared" si="38"/>
        <v>12.108101428304202</v>
      </c>
      <c r="N177" s="27"/>
      <c r="O177" s="27"/>
      <c r="P177" s="27"/>
      <c r="Q177" s="179">
        <f t="shared" si="39"/>
        <v>178706</v>
      </c>
      <c r="R177" s="179">
        <f t="shared" si="40"/>
        <v>6911.6409999999996</v>
      </c>
      <c r="T177" s="199">
        <f t="shared" si="41"/>
        <v>12.051375983348338</v>
      </c>
      <c r="U177" s="27"/>
      <c r="V177" s="27"/>
      <c r="W177" s="27"/>
      <c r="X177" s="179">
        <f t="shared" si="42"/>
        <v>178749</v>
      </c>
      <c r="Y177" s="179">
        <f t="shared" si="43"/>
        <v>6687.3959999999997</v>
      </c>
      <c r="AA177" s="199">
        <f t="shared" si="44"/>
        <v>12.021759106055425</v>
      </c>
      <c r="AB177" s="27"/>
      <c r="AC177" s="27"/>
      <c r="AD177" s="27"/>
      <c r="AE177" s="179">
        <f t="shared" si="45"/>
        <v>178769</v>
      </c>
      <c r="AF177" s="179">
        <f t="shared" si="46"/>
        <v>6584.3559999999998</v>
      </c>
      <c r="AH177" s="199">
        <f t="shared" si="47"/>
        <v>11.991238227555812</v>
      </c>
      <c r="AI177" s="27"/>
      <c r="AJ177" s="27"/>
      <c r="AK177" s="27"/>
      <c r="AL177" s="179">
        <f t="shared" si="48"/>
        <v>178788</v>
      </c>
      <c r="AM177" s="179">
        <f t="shared" si="49"/>
        <v>6487.2089999999998</v>
      </c>
      <c r="AO177" s="199">
        <f t="shared" si="50"/>
        <v>11.95975641968429</v>
      </c>
      <c r="AP177" s="27"/>
      <c r="AQ177" s="27"/>
      <c r="AR177" s="27"/>
      <c r="AS177" s="179">
        <f t="shared" si="51"/>
        <v>178806</v>
      </c>
      <c r="AT177" s="179">
        <f t="shared" si="52"/>
        <v>6395.8410000000003</v>
      </c>
      <c r="AV177" s="199">
        <f t="shared" si="53"/>
        <v>11.92725120151059</v>
      </c>
      <c r="AW177" s="27"/>
      <c r="AX177" s="27"/>
      <c r="AY177" s="27"/>
      <c r="AZ177" s="179">
        <f t="shared" si="54"/>
        <v>178823</v>
      </c>
      <c r="BA177" s="179">
        <f t="shared" si="55"/>
        <v>6310.1440000000002</v>
      </c>
      <c r="BC177" s="199">
        <f t="shared" si="56"/>
        <v>11.89365379284598</v>
      </c>
      <c r="BD177" s="27"/>
      <c r="BE177" s="27"/>
      <c r="BF177" s="27"/>
      <c r="BG177" s="179">
        <f t="shared" si="57"/>
        <v>178837</v>
      </c>
      <c r="BH177" s="179">
        <f t="shared" si="58"/>
        <v>6240.0039999999999</v>
      </c>
      <c r="BJ177" s="199">
        <f t="shared" si="59"/>
        <v>11.858888237929285</v>
      </c>
      <c r="BK177" s="27"/>
      <c r="BL177" s="27"/>
      <c r="BM177" s="27"/>
      <c r="BN177" s="179">
        <f t="shared" si="60"/>
        <v>178850</v>
      </c>
      <c r="BO177" s="179">
        <f t="shared" si="61"/>
        <v>6175.2250000000004</v>
      </c>
      <c r="BQ177" s="199">
        <f t="shared" si="62"/>
        <v>11.822870371220981</v>
      </c>
      <c r="BR177" s="27"/>
      <c r="BS177" s="27"/>
      <c r="BT177" s="27"/>
      <c r="BU177" s="179">
        <f t="shared" si="63"/>
        <v>178860</v>
      </c>
      <c r="BV177" s="179">
        <f t="shared" si="64"/>
        <v>6125.625</v>
      </c>
      <c r="BX177" s="199">
        <f t="shared" si="65"/>
        <v>11.785506589886769</v>
      </c>
      <c r="BY177" s="27"/>
      <c r="BZ177" s="27"/>
      <c r="CA177" s="27"/>
      <c r="CB177" s="179">
        <f t="shared" si="66"/>
        <v>178867</v>
      </c>
      <c r="CC177" s="179">
        <f t="shared" si="67"/>
        <v>6091.0240000000003</v>
      </c>
      <c r="CE177" s="199">
        <f t="shared" si="68"/>
        <v>11.74669238792157</v>
      </c>
      <c r="CF177" s="27"/>
      <c r="CG177" s="27"/>
      <c r="CH177" s="27"/>
      <c r="CI177" s="179">
        <f t="shared" si="69"/>
        <v>178870</v>
      </c>
      <c r="CJ177" s="179">
        <f t="shared" si="70"/>
        <v>6076.2250000000004</v>
      </c>
      <c r="CL177" s="199">
        <f t="shared" si="71"/>
        <v>11.706310594120163</v>
      </c>
      <c r="CM177" s="27"/>
      <c r="CN177" s="27"/>
      <c r="CO177" s="27"/>
      <c r="CP177" s="179">
        <f t="shared" si="72"/>
        <v>178869</v>
      </c>
      <c r="CQ177" s="179">
        <f t="shared" si="73"/>
        <v>6081.1559999999999</v>
      </c>
      <c r="CS177" s="199">
        <f t="shared" si="74"/>
        <v>11.664229239061394</v>
      </c>
      <c r="CT177" s="27"/>
      <c r="CU177" s="27"/>
      <c r="CV177" s="27"/>
      <c r="CW177" s="179">
        <f t="shared" si="75"/>
        <v>178864</v>
      </c>
      <c r="CX177" s="179">
        <f t="shared" si="76"/>
        <v>6105.8410000000003</v>
      </c>
      <c r="CZ177" s="199">
        <f t="shared" si="77"/>
        <v>11.620298953238558</v>
      </c>
      <c r="DA177" s="27"/>
      <c r="DB177" s="27"/>
      <c r="DC177" s="27"/>
      <c r="DD177" s="179">
        <f t="shared" si="78"/>
        <v>178852</v>
      </c>
      <c r="DE177" s="179">
        <f t="shared" si="79"/>
        <v>6165.2889999999998</v>
      </c>
    </row>
    <row r="178" spans="1:109" ht="15" customHeight="1">
      <c r="A178" s="21">
        <f t="shared" si="33"/>
        <v>1990</v>
      </c>
      <c r="B178" s="176">
        <f t="shared" si="33"/>
        <v>200144</v>
      </c>
      <c r="C178" s="193">
        <f t="shared" si="34"/>
        <v>12.206792386454522</v>
      </c>
      <c r="D178" s="22">
        <v>5</v>
      </c>
      <c r="E178" s="5" t="s">
        <v>35</v>
      </c>
      <c r="F178" s="200">
        <v>0</v>
      </c>
      <c r="H178" s="26"/>
      <c r="I178" s="179">
        <f t="shared" si="35"/>
        <v>188233</v>
      </c>
      <c r="J178" s="180">
        <f t="shared" si="36"/>
        <v>5.951215125109921</v>
      </c>
      <c r="K178" s="179">
        <f t="shared" si="37"/>
        <v>141871.921</v>
      </c>
      <c r="M178" s="199">
        <f t="shared" si="38"/>
        <v>12.206792386454522</v>
      </c>
      <c r="N178" s="29" t="s">
        <v>35</v>
      </c>
      <c r="O178" s="27">
        <v>0</v>
      </c>
      <c r="P178" s="27"/>
      <c r="Q178" s="179">
        <f t="shared" si="39"/>
        <v>188233</v>
      </c>
      <c r="R178" s="179">
        <f t="shared" si="40"/>
        <v>141871.921</v>
      </c>
      <c r="T178" s="199">
        <f t="shared" si="41"/>
        <v>12.15553695882228</v>
      </c>
      <c r="U178" s="29" t="s">
        <v>35</v>
      </c>
      <c r="V178" s="85">
        <f>10^U198</f>
        <v>10000</v>
      </c>
      <c r="W178" s="27"/>
      <c r="X178" s="179">
        <f t="shared" si="42"/>
        <v>188138</v>
      </c>
      <c r="Y178" s="179">
        <f t="shared" si="43"/>
        <v>144144.03599999999</v>
      </c>
      <c r="AA178" s="199">
        <f t="shared" si="44"/>
        <v>12.128889179659499</v>
      </c>
      <c r="AB178" s="29" t="s">
        <v>35</v>
      </c>
      <c r="AC178" s="85">
        <f>V178+AB199</f>
        <v>15000</v>
      </c>
      <c r="AD178" s="27"/>
      <c r="AE178" s="179">
        <f t="shared" si="45"/>
        <v>188085</v>
      </c>
      <c r="AF178" s="179">
        <f t="shared" si="46"/>
        <v>145419.481</v>
      </c>
      <c r="AH178" s="199">
        <f t="shared" si="47"/>
        <v>12.101511810042911</v>
      </c>
      <c r="AI178" s="29" t="s">
        <v>35</v>
      </c>
      <c r="AJ178" s="85">
        <f>AC178+AI199</f>
        <v>20000</v>
      </c>
      <c r="AK178" s="27"/>
      <c r="AL178" s="179">
        <f t="shared" si="48"/>
        <v>188028</v>
      </c>
      <c r="AM178" s="179">
        <f t="shared" si="49"/>
        <v>146797.45600000001</v>
      </c>
      <c r="AO178" s="199">
        <f t="shared" si="50"/>
        <v>12.073363771687172</v>
      </c>
      <c r="AP178" s="29" t="s">
        <v>35</v>
      </c>
      <c r="AQ178" s="85">
        <f>AJ178+AP199</f>
        <v>25000</v>
      </c>
      <c r="AR178" s="27"/>
      <c r="AS178" s="179">
        <f t="shared" si="51"/>
        <v>187967</v>
      </c>
      <c r="AT178" s="179">
        <f t="shared" si="52"/>
        <v>148279.329</v>
      </c>
      <c r="AV178" s="199">
        <f t="shared" si="53"/>
        <v>12.044400416304065</v>
      </c>
      <c r="AW178" s="29" t="s">
        <v>35</v>
      </c>
      <c r="AX178" s="85">
        <f>AQ178+AW199</f>
        <v>30000</v>
      </c>
      <c r="AY178" s="27"/>
      <c r="AZ178" s="179">
        <f t="shared" si="54"/>
        <v>187901</v>
      </c>
      <c r="BA178" s="179">
        <f t="shared" si="55"/>
        <v>149891.049</v>
      </c>
      <c r="BC178" s="199">
        <f t="shared" si="56"/>
        <v>12.014573099550425</v>
      </c>
      <c r="BD178" s="29" t="s">
        <v>35</v>
      </c>
      <c r="BE178" s="85">
        <f>AX178+BD199</f>
        <v>35000</v>
      </c>
      <c r="BF178" s="27"/>
      <c r="BG178" s="179">
        <f t="shared" si="57"/>
        <v>187830</v>
      </c>
      <c r="BH178" s="179">
        <f t="shared" si="58"/>
        <v>151634.59599999999</v>
      </c>
      <c r="BJ178" s="199">
        <f t="shared" si="59"/>
        <v>11.9838286894588</v>
      </c>
      <c r="BK178" s="29" t="s">
        <v>35</v>
      </c>
      <c r="BL178" s="85">
        <f>BE178+BK199</f>
        <v>40000</v>
      </c>
      <c r="BM178" s="27"/>
      <c r="BN178" s="179">
        <f t="shared" si="60"/>
        <v>187753</v>
      </c>
      <c r="BO178" s="179">
        <f t="shared" si="61"/>
        <v>153536.88099999999</v>
      </c>
      <c r="BQ178" s="199">
        <f t="shared" si="62"/>
        <v>11.952108996876076</v>
      </c>
      <c r="BR178" s="29" t="s">
        <v>35</v>
      </c>
      <c r="BS178" s="85">
        <f>BL178+BR199</f>
        <v>45000</v>
      </c>
      <c r="BT178" s="27"/>
      <c r="BU178" s="179">
        <f t="shared" si="63"/>
        <v>187669</v>
      </c>
      <c r="BV178" s="179">
        <f t="shared" si="64"/>
        <v>155625.625</v>
      </c>
      <c r="BX178" s="199">
        <f t="shared" si="65"/>
        <v>11.919350112573092</v>
      </c>
      <c r="BY178" s="29" t="s">
        <v>35</v>
      </c>
      <c r="BZ178" s="85">
        <f>BS178+BY199</f>
        <v>50000</v>
      </c>
      <c r="CA178" s="27"/>
      <c r="CB178" s="179">
        <f t="shared" si="66"/>
        <v>187579</v>
      </c>
      <c r="CC178" s="179">
        <f t="shared" si="67"/>
        <v>157879.22500000001</v>
      </c>
      <c r="CE178" s="199">
        <f t="shared" si="68"/>
        <v>11.885481632049999</v>
      </c>
      <c r="CF178" s="29" t="s">
        <v>35</v>
      </c>
      <c r="CG178" s="85">
        <f>BZ178+CF199</f>
        <v>55000</v>
      </c>
      <c r="CH178" s="27"/>
      <c r="CI178" s="179">
        <f t="shared" si="69"/>
        <v>187480</v>
      </c>
      <c r="CJ178" s="179">
        <f t="shared" si="70"/>
        <v>160376.89600000001</v>
      </c>
      <c r="CL178" s="199">
        <f t="shared" si="71"/>
        <v>11.85042574440287</v>
      </c>
      <c r="CM178" s="29" t="s">
        <v>35</v>
      </c>
      <c r="CN178" s="85">
        <f>CG178+CM199</f>
        <v>60000</v>
      </c>
      <c r="CO178" s="27"/>
      <c r="CP178" s="179">
        <f t="shared" si="72"/>
        <v>187373</v>
      </c>
      <c r="CQ178" s="179">
        <f t="shared" si="73"/>
        <v>163098.44099999999</v>
      </c>
      <c r="CS178" s="199">
        <f t="shared" si="74"/>
        <v>11.814096155602565</v>
      </c>
      <c r="CT178" s="29" t="s">
        <v>35</v>
      </c>
      <c r="CU178" s="85">
        <f>CN178+CT199</f>
        <v>65000</v>
      </c>
      <c r="CV178" s="27"/>
      <c r="CW178" s="179">
        <f t="shared" si="75"/>
        <v>187255</v>
      </c>
      <c r="CX178" s="179">
        <f t="shared" si="76"/>
        <v>166126.321</v>
      </c>
      <c r="CZ178" s="199">
        <f t="shared" si="77"/>
        <v>11.77639680870695</v>
      </c>
      <c r="DA178" s="29" t="s">
        <v>35</v>
      </c>
      <c r="DB178" s="85">
        <f>CU178+DA199</f>
        <v>70000</v>
      </c>
      <c r="DC178" s="27"/>
      <c r="DD178" s="179">
        <f t="shared" si="78"/>
        <v>187126</v>
      </c>
      <c r="DE178" s="179">
        <f t="shared" si="79"/>
        <v>169468.32399999999</v>
      </c>
    </row>
    <row r="179" spans="1:109" ht="15" customHeight="1">
      <c r="A179" s="21">
        <f t="shared" si="33"/>
        <v>1991</v>
      </c>
      <c r="B179" s="176">
        <f t="shared" si="33"/>
        <v>168200</v>
      </c>
      <c r="C179" s="193">
        <f t="shared" si="34"/>
        <v>12.032909026520985</v>
      </c>
      <c r="D179" s="22">
        <v>6</v>
      </c>
      <c r="E179" s="5" t="s">
        <v>25</v>
      </c>
      <c r="F179" s="29" t="s">
        <v>26</v>
      </c>
      <c r="G179" s="44">
        <f>INDEX(LINEST(C174:C194,D174:D194),2)</f>
        <v>11.885744480841366</v>
      </c>
      <c r="H179" s="26"/>
      <c r="I179" s="179">
        <f t="shared" si="35"/>
        <v>198268</v>
      </c>
      <c r="J179" s="180">
        <f t="shared" si="36"/>
        <v>17.876337693222354</v>
      </c>
      <c r="K179" s="179">
        <f t="shared" si="37"/>
        <v>904084.62399999995</v>
      </c>
      <c r="M179" s="199">
        <f t="shared" si="38"/>
        <v>12.032909026520985</v>
      </c>
      <c r="N179" s="29" t="s">
        <v>25</v>
      </c>
      <c r="O179" s="29" t="s">
        <v>26</v>
      </c>
      <c r="P179" s="44">
        <f>INDEX(LINEST(M174:M194,$D174:$D194),2)</f>
        <v>11.885744480841366</v>
      </c>
      <c r="Q179" s="179">
        <f t="shared" si="39"/>
        <v>198268</v>
      </c>
      <c r="R179" s="179">
        <f t="shared" si="40"/>
        <v>904084.62399999995</v>
      </c>
      <c r="T179" s="199">
        <f t="shared" si="41"/>
        <v>11.97161533431569</v>
      </c>
      <c r="U179" s="29" t="s">
        <v>25</v>
      </c>
      <c r="V179" s="29" t="s">
        <v>26</v>
      </c>
      <c r="W179" s="44">
        <f>INDEX(LINEST(T174:T194,$D174:$D194),2)</f>
        <v>11.819595491475834</v>
      </c>
      <c r="X179" s="179">
        <f t="shared" si="42"/>
        <v>198049</v>
      </c>
      <c r="Y179" s="179">
        <f t="shared" si="43"/>
        <v>890962.80099999998</v>
      </c>
      <c r="AA179" s="199">
        <f t="shared" si="44"/>
        <v>11.939499536288627</v>
      </c>
      <c r="AB179" s="29" t="s">
        <v>25</v>
      </c>
      <c r="AC179" s="29" t="s">
        <v>26</v>
      </c>
      <c r="AD179" s="44">
        <f>INDEX(LINEST(AA174:AA194,$D174:$D194),2)</f>
        <v>11.784926727940547</v>
      </c>
      <c r="AE179" s="179">
        <f t="shared" si="45"/>
        <v>197930</v>
      </c>
      <c r="AF179" s="179">
        <f t="shared" si="46"/>
        <v>883872.9</v>
      </c>
      <c r="AH179" s="199">
        <f t="shared" si="47"/>
        <v>11.906317991844123</v>
      </c>
      <c r="AI179" s="29" t="s">
        <v>25</v>
      </c>
      <c r="AJ179" s="29" t="s">
        <v>26</v>
      </c>
      <c r="AK179" s="44">
        <f>INDEX(LINEST(AH174:AH194,$D174:$D194),2)</f>
        <v>11.749102440778646</v>
      </c>
      <c r="AL179" s="179">
        <f t="shared" si="48"/>
        <v>197805</v>
      </c>
      <c r="AM179" s="179">
        <f t="shared" si="49"/>
        <v>876456.02500000002</v>
      </c>
      <c r="AO179" s="199">
        <f t="shared" si="50"/>
        <v>11.871997533508683</v>
      </c>
      <c r="AP179" s="29" t="s">
        <v>25</v>
      </c>
      <c r="AQ179" s="29" t="s">
        <v>26</v>
      </c>
      <c r="AR179" s="44">
        <f>INDEX(LINEST(AO174:AO194,$D174:$D194),2)</f>
        <v>11.712044273213088</v>
      </c>
      <c r="AS179" s="179">
        <f t="shared" si="51"/>
        <v>197672</v>
      </c>
      <c r="AT179" s="179">
        <f t="shared" si="52"/>
        <v>868598.78399999999</v>
      </c>
      <c r="AV179" s="199">
        <f t="shared" si="53"/>
        <v>11.836457190315707</v>
      </c>
      <c r="AW179" s="29" t="s">
        <v>25</v>
      </c>
      <c r="AX179" s="29" t="s">
        <v>26</v>
      </c>
      <c r="AY179" s="44">
        <f>INDEX(LINEST(AV174:AV194,$D174:$D194),2)</f>
        <v>11.673665581652845</v>
      </c>
      <c r="AZ179" s="179">
        <f t="shared" si="54"/>
        <v>197533</v>
      </c>
      <c r="BA179" s="179">
        <f t="shared" si="55"/>
        <v>860424.88899999997</v>
      </c>
      <c r="BC179" s="199">
        <f t="shared" si="56"/>
        <v>11.799607037088427</v>
      </c>
      <c r="BD179" s="29" t="s">
        <v>25</v>
      </c>
      <c r="BE179" s="29" t="s">
        <v>26</v>
      </c>
      <c r="BF179" s="44">
        <f>INDEX(LINEST(BC174:BC194,$D174:$D194),2)</f>
        <v>11.633870209479147</v>
      </c>
      <c r="BG179" s="179">
        <f t="shared" si="57"/>
        <v>197384</v>
      </c>
      <c r="BH179" s="179">
        <f t="shared" si="58"/>
        <v>851705.85600000003</v>
      </c>
      <c r="BJ179" s="199">
        <f t="shared" si="59"/>
        <v>11.761346823468706</v>
      </c>
      <c r="BK179" s="29" t="s">
        <v>25</v>
      </c>
      <c r="BL179" s="29" t="s">
        <v>26</v>
      </c>
      <c r="BM179" s="44">
        <f>INDEX(LINEST(BJ174:BJ194,$D174:$D194),2)</f>
        <v>11.592551021848852</v>
      </c>
      <c r="BN179" s="179">
        <f t="shared" si="60"/>
        <v>197227</v>
      </c>
      <c r="BO179" s="179">
        <f t="shared" si="61"/>
        <v>842566.72900000005</v>
      </c>
      <c r="BQ179" s="199">
        <f t="shared" si="62"/>
        <v>11.721564330081556</v>
      </c>
      <c r="BR179" s="29" t="s">
        <v>25</v>
      </c>
      <c r="BS179" s="29" t="s">
        <v>26</v>
      </c>
      <c r="BT179" s="44">
        <f>INDEX(LINEST(BQ174:BQ194,$D174:$D194),2)</f>
        <v>11.54958814249537</v>
      </c>
      <c r="BU179" s="179">
        <f t="shared" si="63"/>
        <v>197059</v>
      </c>
      <c r="BV179" s="179">
        <f t="shared" si="64"/>
        <v>832841.88100000005</v>
      </c>
      <c r="BX179" s="199">
        <f t="shared" si="65"/>
        <v>11.680133383954136</v>
      </c>
      <c r="BY179" s="29" t="s">
        <v>25</v>
      </c>
      <c r="BZ179" s="29" t="s">
        <v>26</v>
      </c>
      <c r="CA179" s="44">
        <f>INDEX(LINEST(BX174:BX194,$D174:$D194),2)</f>
        <v>11.504846815522352</v>
      </c>
      <c r="CB179" s="179">
        <f t="shared" si="66"/>
        <v>196881</v>
      </c>
      <c r="CC179" s="179">
        <f t="shared" si="67"/>
        <v>822599.76100000006</v>
      </c>
      <c r="CE179" s="199">
        <f t="shared" si="68"/>
        <v>11.63691144475122</v>
      </c>
      <c r="CF179" s="29" t="s">
        <v>25</v>
      </c>
      <c r="CG179" s="29" t="s">
        <v>26</v>
      </c>
      <c r="CH179" s="44">
        <f>INDEX(LINEST(CE174:CE194,$D174:$D194),2)</f>
        <v>11.458174790564184</v>
      </c>
      <c r="CI179" s="179">
        <f t="shared" si="69"/>
        <v>196690</v>
      </c>
      <c r="CJ179" s="179">
        <f t="shared" si="70"/>
        <v>811680.1</v>
      </c>
      <c r="CL179" s="199">
        <f t="shared" si="71"/>
        <v>11.591736645394517</v>
      </c>
      <c r="CM179" s="29" t="s">
        <v>25</v>
      </c>
      <c r="CN179" s="29" t="s">
        <v>26</v>
      </c>
      <c r="CO179" s="44">
        <f>INDEX(LINEST(CL174:CL194,$D174:$D194),2)</f>
        <v>11.40939909550638</v>
      </c>
      <c r="CP179" s="179">
        <f t="shared" si="72"/>
        <v>196485</v>
      </c>
      <c r="CQ179" s="179">
        <f t="shared" si="73"/>
        <v>800041.22499999998</v>
      </c>
      <c r="CS179" s="199">
        <f t="shared" si="74"/>
        <v>11.544424132029599</v>
      </c>
      <c r="CT179" s="29" t="s">
        <v>25</v>
      </c>
      <c r="CU179" s="29" t="s">
        <v>26</v>
      </c>
      <c r="CV179" s="44">
        <f>INDEX(LINEST(CS174:CS194,$D174:$D194),2)</f>
        <v>11.358322012771316</v>
      </c>
      <c r="CW179" s="179">
        <f t="shared" si="75"/>
        <v>196265</v>
      </c>
      <c r="CX179" s="179">
        <f t="shared" si="76"/>
        <v>787644.22499999998</v>
      </c>
      <c r="CZ179" s="199">
        <f t="shared" si="77"/>
        <v>11.494761494342557</v>
      </c>
      <c r="DA179" s="29" t="s">
        <v>25</v>
      </c>
      <c r="DB179" s="29" t="s">
        <v>26</v>
      </c>
      <c r="DC179" s="44">
        <f>INDEX(LINEST(CZ174:CZ194,$D174:$D194),2)</f>
        <v>11.304716006078944</v>
      </c>
      <c r="DD179" s="179">
        <f t="shared" si="78"/>
        <v>196028</v>
      </c>
      <c r="DE179" s="179">
        <f t="shared" si="79"/>
        <v>774397.58400000003</v>
      </c>
    </row>
    <row r="180" spans="1:109" ht="15" customHeight="1">
      <c r="A180" s="21">
        <f t="shared" si="33"/>
        <v>1992</v>
      </c>
      <c r="B180" s="176">
        <f t="shared" si="33"/>
        <v>190000</v>
      </c>
      <c r="C180" s="193">
        <f t="shared" si="34"/>
        <v>12.154779351142624</v>
      </c>
      <c r="D180" s="22">
        <v>7</v>
      </c>
      <c r="E180" s="5" t="s">
        <v>27</v>
      </c>
      <c r="F180" s="29" t="s">
        <v>28</v>
      </c>
      <c r="G180" s="44">
        <f>INDEX(LINEST(C174:C194,D174:D194),1)</f>
        <v>5.1938755265960874E-2</v>
      </c>
      <c r="H180" s="26"/>
      <c r="I180" s="179">
        <f t="shared" si="35"/>
        <v>208838</v>
      </c>
      <c r="J180" s="180">
        <f t="shared" si="36"/>
        <v>9.9147368421052633</v>
      </c>
      <c r="K180" s="179">
        <f t="shared" si="37"/>
        <v>354870.24400000001</v>
      </c>
      <c r="M180" s="199">
        <f t="shared" si="38"/>
        <v>12.154779351142624</v>
      </c>
      <c r="N180" s="29" t="s">
        <v>27</v>
      </c>
      <c r="O180" s="29" t="s">
        <v>28</v>
      </c>
      <c r="P180" s="44">
        <f>INDEX(LINEST(M174:M194,$D174:$D194),1)</f>
        <v>5.1938755265960874E-2</v>
      </c>
      <c r="Q180" s="179">
        <f t="shared" si="39"/>
        <v>208838</v>
      </c>
      <c r="R180" s="179">
        <f t="shared" si="40"/>
        <v>354870.24400000001</v>
      </c>
      <c r="T180" s="199">
        <f t="shared" si="41"/>
        <v>12.100712129872347</v>
      </c>
      <c r="U180" s="29" t="s">
        <v>27</v>
      </c>
      <c r="V180" s="29" t="s">
        <v>28</v>
      </c>
      <c r="W180" s="44">
        <f>INDEX(LINEST(T174:T194,$D174:$D194),1)</f>
        <v>5.4143310663429756E-2</v>
      </c>
      <c r="X180" s="179">
        <f t="shared" si="42"/>
        <v>208511</v>
      </c>
      <c r="Y180" s="179">
        <f t="shared" si="43"/>
        <v>342657.12099999998</v>
      </c>
      <c r="AA180" s="199">
        <f t="shared" si="44"/>
        <v>12.072541252905651</v>
      </c>
      <c r="AB180" s="29" t="s">
        <v>27</v>
      </c>
      <c r="AC180" s="29" t="s">
        <v>28</v>
      </c>
      <c r="AD180" s="44">
        <f>INDEX(LINEST(AA174:AA194,$D174:$D194),1)</f>
        <v>5.5321868478952659E-2</v>
      </c>
      <c r="AE180" s="179">
        <f t="shared" si="45"/>
        <v>208335</v>
      </c>
      <c r="AF180" s="179">
        <f t="shared" si="46"/>
        <v>336172.22499999998</v>
      </c>
      <c r="AH180" s="199">
        <f t="shared" si="47"/>
        <v>12.043553716032399</v>
      </c>
      <c r="AI180" s="29" t="s">
        <v>27</v>
      </c>
      <c r="AJ180" s="29" t="s">
        <v>28</v>
      </c>
      <c r="AK180" s="44">
        <f>INDEX(LINEST(AH174:AH194,$D174:$D194),1)</f>
        <v>5.6556385033011768E-2</v>
      </c>
      <c r="AL180" s="179">
        <f t="shared" si="48"/>
        <v>208150</v>
      </c>
      <c r="AM180" s="179">
        <f t="shared" si="49"/>
        <v>329422.5</v>
      </c>
      <c r="AO180" s="199">
        <f t="shared" si="50"/>
        <v>12.013700752882718</v>
      </c>
      <c r="AP180" s="29" t="s">
        <v>27</v>
      </c>
      <c r="AQ180" s="29" t="s">
        <v>28</v>
      </c>
      <c r="AR180" s="44">
        <f>INDEX(LINEST(AO174:AO194,$D174:$D194),1)</f>
        <v>5.7851211339875565E-2</v>
      </c>
      <c r="AS180" s="179">
        <f t="shared" si="51"/>
        <v>207956</v>
      </c>
      <c r="AT180" s="179">
        <f t="shared" si="52"/>
        <v>322417.93599999999</v>
      </c>
      <c r="AV180" s="199">
        <f t="shared" si="53"/>
        <v>11.982929094215963</v>
      </c>
      <c r="AW180" s="29" t="s">
        <v>27</v>
      </c>
      <c r="AX180" s="29" t="s">
        <v>28</v>
      </c>
      <c r="AY180" s="44">
        <f>INDEX(LINEST(AV174:AV194,$D174:$D194),1)</f>
        <v>5.9211190022090777E-2</v>
      </c>
      <c r="AZ180" s="179">
        <f t="shared" si="54"/>
        <v>207752</v>
      </c>
      <c r="BA180" s="179">
        <f t="shared" si="55"/>
        <v>315133.50400000002</v>
      </c>
      <c r="BC180" s="199">
        <f t="shared" si="56"/>
        <v>11.951180395901384</v>
      </c>
      <c r="BD180" s="29" t="s">
        <v>27</v>
      </c>
      <c r="BE180" s="29" t="s">
        <v>28</v>
      </c>
      <c r="BF180" s="44">
        <f>INDEX(LINEST(BC174:BC194,$D174:$D194),1)</f>
        <v>6.0641730725213686E-2</v>
      </c>
      <c r="BG180" s="179">
        <f t="shared" si="57"/>
        <v>207536</v>
      </c>
      <c r="BH180" s="179">
        <f t="shared" si="58"/>
        <v>307511.29599999997</v>
      </c>
      <c r="BJ180" s="199">
        <f t="shared" si="59"/>
        <v>11.918390573078392</v>
      </c>
      <c r="BK180" s="29" t="s">
        <v>27</v>
      </c>
      <c r="BL180" s="29" t="s">
        <v>28</v>
      </c>
      <c r="BM180" s="44">
        <f>INDEX(LINEST(BJ174:BJ194,$D174:$D194),1)</f>
        <v>6.2148900553293022E-2</v>
      </c>
      <c r="BN180" s="179">
        <f t="shared" si="60"/>
        <v>207308</v>
      </c>
      <c r="BO180" s="179">
        <f t="shared" si="61"/>
        <v>299566.864</v>
      </c>
      <c r="BQ180" s="199">
        <f t="shared" si="62"/>
        <v>11.884489021402711</v>
      </c>
      <c r="BR180" s="29" t="s">
        <v>27</v>
      </c>
      <c r="BS180" s="29" t="s">
        <v>28</v>
      </c>
      <c r="BT180" s="44">
        <f>INDEX(LINEST(BQ174:BQ194,$D174:$D194),1)</f>
        <v>6.3739533288542455E-2</v>
      </c>
      <c r="BU180" s="179">
        <f t="shared" si="63"/>
        <v>207067</v>
      </c>
      <c r="BV180" s="179">
        <f t="shared" si="64"/>
        <v>291282.489</v>
      </c>
      <c r="BX180" s="199">
        <f t="shared" si="65"/>
        <v>11.849397701591441</v>
      </c>
      <c r="BY180" s="29" t="s">
        <v>27</v>
      </c>
      <c r="BZ180" s="29" t="s">
        <v>28</v>
      </c>
      <c r="CA180" s="44">
        <f>INDEX(LINEST(BX174:BX194,$D174:$D194),1)</f>
        <v>6.5421362317584664E-2</v>
      </c>
      <c r="CB180" s="179">
        <f t="shared" si="66"/>
        <v>206811</v>
      </c>
      <c r="CC180" s="179">
        <f t="shared" si="67"/>
        <v>282609.72100000002</v>
      </c>
      <c r="CE180" s="199">
        <f t="shared" si="68"/>
        <v>11.813030057420567</v>
      </c>
      <c r="CF180" s="29" t="s">
        <v>27</v>
      </c>
      <c r="CG180" s="29" t="s">
        <v>28</v>
      </c>
      <c r="CH180" s="44">
        <f>INDEX(LINEST(CE174:CE194,$D174:$D194),1)</f>
        <v>6.7203183776729986E-2</v>
      </c>
      <c r="CI180" s="179">
        <f t="shared" si="69"/>
        <v>206539</v>
      </c>
      <c r="CJ180" s="179">
        <f t="shared" si="70"/>
        <v>273538.52100000001</v>
      </c>
      <c r="CL180" s="199">
        <f t="shared" si="71"/>
        <v>11.77528972943772</v>
      </c>
      <c r="CM180" s="29" t="s">
        <v>27</v>
      </c>
      <c r="CN180" s="29" t="s">
        <v>28</v>
      </c>
      <c r="CO180" s="44">
        <f>INDEX(LINEST(CL174:CL194,$D174:$D194),1)</f>
        <v>6.9095058641242851E-2</v>
      </c>
      <c r="CP180" s="179">
        <f t="shared" si="72"/>
        <v>206249</v>
      </c>
      <c r="CQ180" s="179">
        <f t="shared" si="73"/>
        <v>264030.00099999999</v>
      </c>
      <c r="CS180" s="199">
        <f t="shared" si="74"/>
        <v>11.736069016284437</v>
      </c>
      <c r="CT180" s="29" t="s">
        <v>27</v>
      </c>
      <c r="CU180" s="29" t="s">
        <v>28</v>
      </c>
      <c r="CV180" s="44">
        <f>INDEX(LINEST(CS174:CS194,$D174:$D194),1)</f>
        <v>7.1108565609949187E-2</v>
      </c>
      <c r="CW180" s="179">
        <f t="shared" si="75"/>
        <v>205939</v>
      </c>
      <c r="CX180" s="179">
        <f t="shared" si="76"/>
        <v>254051.72099999999</v>
      </c>
      <c r="CZ180" s="199">
        <f t="shared" si="77"/>
        <v>11.695247021764184</v>
      </c>
      <c r="DA180" s="29" t="s">
        <v>27</v>
      </c>
      <c r="DB180" s="29" t="s">
        <v>28</v>
      </c>
      <c r="DC180" s="44">
        <f>INDEX(LINEST(CZ174:CZ194,$D174:$D194),1)</f>
        <v>7.3257121130155367E-2</v>
      </c>
      <c r="DD180" s="179">
        <f t="shared" si="78"/>
        <v>205607</v>
      </c>
      <c r="DE180" s="179">
        <f t="shared" si="79"/>
        <v>243578.44899999999</v>
      </c>
    </row>
    <row r="181" spans="1:109" ht="15" customHeight="1">
      <c r="A181" s="21">
        <f t="shared" si="33"/>
        <v>1993</v>
      </c>
      <c r="B181" s="176">
        <f t="shared" si="33"/>
        <v>218374</v>
      </c>
      <c r="C181" s="193">
        <f t="shared" si="34"/>
        <v>12.293964468147109</v>
      </c>
      <c r="D181" s="22">
        <v>8</v>
      </c>
      <c r="H181" s="26"/>
      <c r="I181" s="179">
        <f t="shared" si="35"/>
        <v>219972</v>
      </c>
      <c r="J181" s="180">
        <f t="shared" si="36"/>
        <v>0.73177209741086391</v>
      </c>
      <c r="K181" s="179">
        <f t="shared" si="37"/>
        <v>2553.6039999999998</v>
      </c>
      <c r="M181" s="199">
        <f t="shared" si="38"/>
        <v>12.293964468147109</v>
      </c>
      <c r="N181" s="27"/>
      <c r="O181" s="27"/>
      <c r="P181" s="27"/>
      <c r="Q181" s="179">
        <f t="shared" si="39"/>
        <v>219972</v>
      </c>
      <c r="R181" s="179">
        <f t="shared" si="40"/>
        <v>2553.6039999999998</v>
      </c>
      <c r="T181" s="199">
        <f t="shared" si="41"/>
        <v>12.247089821001389</v>
      </c>
      <c r="U181" s="27"/>
      <c r="V181" s="27"/>
      <c r="W181" s="27"/>
      <c r="X181" s="179">
        <f t="shared" si="42"/>
        <v>219555</v>
      </c>
      <c r="Y181" s="179">
        <f t="shared" si="43"/>
        <v>1394.761</v>
      </c>
      <c r="AA181" s="199">
        <f t="shared" si="44"/>
        <v>12.222801927484051</v>
      </c>
      <c r="AB181" s="27"/>
      <c r="AC181" s="27"/>
      <c r="AD181" s="27"/>
      <c r="AE181" s="179">
        <f t="shared" si="45"/>
        <v>219332</v>
      </c>
      <c r="AF181" s="179">
        <f t="shared" si="46"/>
        <v>917.76400000000001</v>
      </c>
      <c r="AH181" s="199">
        <f t="shared" si="47"/>
        <v>12.197909416858222</v>
      </c>
      <c r="AI181" s="27"/>
      <c r="AJ181" s="27"/>
      <c r="AK181" s="27"/>
      <c r="AL181" s="179">
        <f t="shared" si="48"/>
        <v>219098</v>
      </c>
      <c r="AM181" s="179">
        <f t="shared" si="49"/>
        <v>524.17600000000004</v>
      </c>
      <c r="AO181" s="199">
        <f t="shared" si="50"/>
        <v>12.172381416562708</v>
      </c>
      <c r="AP181" s="27"/>
      <c r="AQ181" s="27"/>
      <c r="AR181" s="27"/>
      <c r="AS181" s="179">
        <f t="shared" si="51"/>
        <v>218853</v>
      </c>
      <c r="AT181" s="179">
        <f t="shared" si="52"/>
        <v>229.441</v>
      </c>
      <c r="AV181" s="199">
        <f t="shared" si="53"/>
        <v>12.146184627354653</v>
      </c>
      <c r="AW181" s="27"/>
      <c r="AX181" s="27"/>
      <c r="AY181" s="27"/>
      <c r="AZ181" s="179">
        <f t="shared" si="54"/>
        <v>218595</v>
      </c>
      <c r="BA181" s="179">
        <f t="shared" si="55"/>
        <v>48.841000000000001</v>
      </c>
      <c r="BC181" s="199">
        <f t="shared" si="56"/>
        <v>12.119283062124346</v>
      </c>
      <c r="BD181" s="27"/>
      <c r="BE181" s="27"/>
      <c r="BF181" s="27"/>
      <c r="BG181" s="179">
        <f t="shared" si="57"/>
        <v>218323</v>
      </c>
      <c r="BH181" s="179">
        <f t="shared" si="58"/>
        <v>2.601</v>
      </c>
      <c r="BJ181" s="199">
        <f t="shared" si="59"/>
        <v>12.091637748596639</v>
      </c>
      <c r="BK181" s="27"/>
      <c r="BL181" s="27"/>
      <c r="BM181" s="27"/>
      <c r="BN181" s="179">
        <f t="shared" si="60"/>
        <v>218036</v>
      </c>
      <c r="BO181" s="179">
        <f t="shared" si="61"/>
        <v>114.244</v>
      </c>
      <c r="BQ181" s="199">
        <f t="shared" si="62"/>
        <v>12.06320638975623</v>
      </c>
      <c r="BR181" s="27"/>
      <c r="BS181" s="27"/>
      <c r="BT181" s="27"/>
      <c r="BU181" s="179">
        <f t="shared" si="63"/>
        <v>217733</v>
      </c>
      <c r="BV181" s="179">
        <f t="shared" si="64"/>
        <v>410.88099999999997</v>
      </c>
      <c r="BX181" s="199">
        <f t="shared" si="65"/>
        <v>12.033942974571049</v>
      </c>
      <c r="BY181" s="27"/>
      <c r="BZ181" s="27"/>
      <c r="CA181" s="27"/>
      <c r="CB181" s="179">
        <f t="shared" si="66"/>
        <v>217413</v>
      </c>
      <c r="CC181" s="179">
        <f t="shared" si="67"/>
        <v>923.52099999999996</v>
      </c>
      <c r="CE181" s="199">
        <f t="shared" si="68"/>
        <v>12.003797330020262</v>
      </c>
      <c r="CF181" s="27"/>
      <c r="CG181" s="27"/>
      <c r="CH181" s="27"/>
      <c r="CI181" s="179">
        <f t="shared" si="69"/>
        <v>217073</v>
      </c>
      <c r="CJ181" s="179">
        <f t="shared" si="70"/>
        <v>1692.6010000000001</v>
      </c>
      <c r="CL181" s="199">
        <f t="shared" si="71"/>
        <v>11.972714603475644</v>
      </c>
      <c r="CM181" s="27"/>
      <c r="CN181" s="27"/>
      <c r="CO181" s="27"/>
      <c r="CP181" s="179">
        <f t="shared" si="72"/>
        <v>216711</v>
      </c>
      <c r="CQ181" s="179">
        <f t="shared" si="73"/>
        <v>2765.569</v>
      </c>
      <c r="CS181" s="199">
        <f t="shared" si="74"/>
        <v>11.940634662024557</v>
      </c>
      <c r="CT181" s="27"/>
      <c r="CU181" s="27"/>
      <c r="CV181" s="27"/>
      <c r="CW181" s="179">
        <f t="shared" si="75"/>
        <v>216326</v>
      </c>
      <c r="CX181" s="179">
        <f t="shared" si="76"/>
        <v>4194.3040000000001</v>
      </c>
      <c r="CZ181" s="199">
        <f t="shared" si="77"/>
        <v>11.907491392209392</v>
      </c>
      <c r="DA181" s="27"/>
      <c r="DB181" s="27"/>
      <c r="DC181" s="27"/>
      <c r="DD181" s="179">
        <f t="shared" si="78"/>
        <v>215914</v>
      </c>
      <c r="DE181" s="179">
        <f t="shared" si="79"/>
        <v>6051.6</v>
      </c>
    </row>
    <row r="182" spans="1:109" ht="15" customHeight="1">
      <c r="A182" s="21">
        <f t="shared" si="33"/>
        <v>1994</v>
      </c>
      <c r="B182" s="176">
        <f t="shared" si="33"/>
        <v>238319</v>
      </c>
      <c r="C182" s="193">
        <f t="shared" si="34"/>
        <v>12.381365391339422</v>
      </c>
      <c r="D182" s="22">
        <v>9</v>
      </c>
      <c r="E182" s="5" t="s">
        <v>29</v>
      </c>
      <c r="F182" s="45">
        <f>EXP(G179)</f>
        <v>145182.15593937572</v>
      </c>
      <c r="G182" s="27"/>
      <c r="H182" s="47"/>
      <c r="I182" s="179">
        <f t="shared" si="35"/>
        <v>231699</v>
      </c>
      <c r="J182" s="180">
        <f t="shared" si="36"/>
        <v>2.7777894334904056</v>
      </c>
      <c r="K182" s="179">
        <f t="shared" si="37"/>
        <v>43824.4</v>
      </c>
      <c r="M182" s="199">
        <f t="shared" si="38"/>
        <v>12.381365391339422</v>
      </c>
      <c r="N182" s="29" t="s">
        <v>29</v>
      </c>
      <c r="O182" s="61">
        <f>EXP(P179)</f>
        <v>145182.15593937572</v>
      </c>
      <c r="P182" s="27"/>
      <c r="Q182" s="179">
        <f t="shared" si="39"/>
        <v>231699</v>
      </c>
      <c r="R182" s="179">
        <f t="shared" si="40"/>
        <v>43824.4</v>
      </c>
      <c r="T182" s="199">
        <f t="shared" si="41"/>
        <v>12.338499052883272</v>
      </c>
      <c r="U182" s="29" t="s">
        <v>29</v>
      </c>
      <c r="V182" s="61">
        <f>EXP(W179)</f>
        <v>135889.24955787594</v>
      </c>
      <c r="W182" s="27"/>
      <c r="X182" s="179">
        <f t="shared" si="42"/>
        <v>231214</v>
      </c>
      <c r="Y182" s="179">
        <f t="shared" si="43"/>
        <v>50481.025000000001</v>
      </c>
      <c r="AA182" s="199">
        <f t="shared" si="44"/>
        <v>12.316356521534995</v>
      </c>
      <c r="AB182" s="29" t="s">
        <v>29</v>
      </c>
      <c r="AC182" s="61">
        <f>EXP(AD179)</f>
        <v>131258.86590705789</v>
      </c>
      <c r="AD182" s="27"/>
      <c r="AE182" s="179">
        <f t="shared" si="45"/>
        <v>230955</v>
      </c>
      <c r="AF182" s="179">
        <f t="shared" si="46"/>
        <v>54228.495999999999</v>
      </c>
      <c r="AH182" s="199">
        <f t="shared" si="47"/>
        <v>12.293712574939336</v>
      </c>
      <c r="AI182" s="29" t="s">
        <v>29</v>
      </c>
      <c r="AJ182" s="61">
        <f>EXP(AK179)</f>
        <v>126639.84122187554</v>
      </c>
      <c r="AK182" s="27"/>
      <c r="AL182" s="179">
        <f t="shared" si="48"/>
        <v>230683</v>
      </c>
      <c r="AM182" s="179">
        <f t="shared" si="49"/>
        <v>58308.495999999999</v>
      </c>
      <c r="AO182" s="199">
        <f t="shared" si="50"/>
        <v>12.270543976910563</v>
      </c>
      <c r="AP182" s="29" t="s">
        <v>29</v>
      </c>
      <c r="AQ182" s="61">
        <f>EXP(AR179)</f>
        <v>122032.69421872289</v>
      </c>
      <c r="AR182" s="27"/>
      <c r="AS182" s="179">
        <f t="shared" si="51"/>
        <v>230398</v>
      </c>
      <c r="AT182" s="179">
        <f t="shared" si="52"/>
        <v>62742.241000000002</v>
      </c>
      <c r="AV182" s="199">
        <f t="shared" si="53"/>
        <v>12.2468258376836</v>
      </c>
      <c r="AW182" s="29" t="s">
        <v>29</v>
      </c>
      <c r="AX182" s="61">
        <f>EXP(AY179)</f>
        <v>117437.97274525823</v>
      </c>
      <c r="AY182" s="27"/>
      <c r="AZ182" s="179">
        <f t="shared" si="54"/>
        <v>230099</v>
      </c>
      <c r="BA182" s="179">
        <f t="shared" si="55"/>
        <v>67568.399999999994</v>
      </c>
      <c r="BC182" s="199">
        <f t="shared" si="56"/>
        <v>12.222531453193442</v>
      </c>
      <c r="BD182" s="29" t="s">
        <v>29</v>
      </c>
      <c r="BE182" s="61">
        <f>EXP(BF179)</f>
        <v>112856.25513664739</v>
      </c>
      <c r="BF182" s="27"/>
      <c r="BG182" s="179">
        <f t="shared" si="57"/>
        <v>229784</v>
      </c>
      <c r="BH182" s="179">
        <f t="shared" si="58"/>
        <v>72846.225000000006</v>
      </c>
      <c r="BJ182" s="199">
        <f t="shared" si="59"/>
        <v>12.19763212434057</v>
      </c>
      <c r="BK182" s="29" t="s">
        <v>29</v>
      </c>
      <c r="BL182" s="61">
        <f>EXP(BM179)</f>
        <v>108288.15142170813</v>
      </c>
      <c r="BM182" s="27"/>
      <c r="BN182" s="179">
        <f t="shared" si="60"/>
        <v>229452</v>
      </c>
      <c r="BO182" s="179">
        <f t="shared" si="61"/>
        <v>78623.688999999998</v>
      </c>
      <c r="BQ182" s="199">
        <f t="shared" si="62"/>
        <v>12.172096953175105</v>
      </c>
      <c r="BR182" s="29" t="s">
        <v>29</v>
      </c>
      <c r="BS182" s="61">
        <f>EXP(BT179)</f>
        <v>103734.30426912906</v>
      </c>
      <c r="BT182" s="27"/>
      <c r="BU182" s="179">
        <f t="shared" si="63"/>
        <v>229102</v>
      </c>
      <c r="BV182" s="179">
        <f t="shared" si="64"/>
        <v>84953.089000000007</v>
      </c>
      <c r="BX182" s="199">
        <f t="shared" si="65"/>
        <v>12.145892612369554</v>
      </c>
      <c r="BY182" s="29" t="s">
        <v>29</v>
      </c>
      <c r="BZ182" s="61">
        <f>EXP(CA179)</f>
        <v>99195.389514282651</v>
      </c>
      <c r="CA182" s="27"/>
      <c r="CB182" s="179">
        <f t="shared" si="66"/>
        <v>228731</v>
      </c>
      <c r="CC182" s="179">
        <f t="shared" si="67"/>
        <v>91929.744000000006</v>
      </c>
      <c r="CE182" s="199">
        <f t="shared" si="68"/>
        <v>12.118983083666004</v>
      </c>
      <c r="CF182" s="29" t="s">
        <v>29</v>
      </c>
      <c r="CG182" s="61">
        <f>EXP(CH179)</f>
        <v>94672.116034591032</v>
      </c>
      <c r="CH182" s="27"/>
      <c r="CI182" s="179">
        <f t="shared" si="69"/>
        <v>228339</v>
      </c>
      <c r="CJ182" s="179">
        <f t="shared" si="70"/>
        <v>99600.4</v>
      </c>
      <c r="CL182" s="199">
        <f t="shared" si="71"/>
        <v>12.091329360148109</v>
      </c>
      <c r="CM182" s="29" t="s">
        <v>29</v>
      </c>
      <c r="CN182" s="61">
        <f>EXP(CO179)</f>
        <v>90165.224634205777</v>
      </c>
      <c r="CO182" s="27"/>
      <c r="CP182" s="179">
        <f t="shared" si="72"/>
        <v>227922</v>
      </c>
      <c r="CQ182" s="179">
        <f t="shared" si="73"/>
        <v>108097.609</v>
      </c>
      <c r="CS182" s="199">
        <f t="shared" si="74"/>
        <v>12.062889106162611</v>
      </c>
      <c r="CT182" s="29" t="s">
        <v>29</v>
      </c>
      <c r="CU182" s="61">
        <f>EXP(CV179)</f>
        <v>85675.485438367527</v>
      </c>
      <c r="CV182" s="27"/>
      <c r="CW182" s="179">
        <f t="shared" si="75"/>
        <v>227478</v>
      </c>
      <c r="CX182" s="179">
        <f t="shared" si="76"/>
        <v>117527.281</v>
      </c>
      <c r="CZ182" s="199">
        <f t="shared" si="77"/>
        <v>12.033616267449196</v>
      </c>
      <c r="DA182" s="29" t="s">
        <v>29</v>
      </c>
      <c r="DB182" s="61">
        <f>EXP(DC179)</f>
        <v>81203.693054228308</v>
      </c>
      <c r="DC182" s="27"/>
      <c r="DD182" s="179">
        <f t="shared" si="78"/>
        <v>227005</v>
      </c>
      <c r="DE182" s="179">
        <f t="shared" si="79"/>
        <v>128006.59600000001</v>
      </c>
    </row>
    <row r="183" spans="1:109" ht="15" customHeight="1">
      <c r="A183" s="21">
        <f t="shared" si="33"/>
        <v>1995</v>
      </c>
      <c r="B183" s="176">
        <f t="shared" si="33"/>
        <v>254709</v>
      </c>
      <c r="C183" s="193">
        <f t="shared" si="34"/>
        <v>12.447876996032303</v>
      </c>
      <c r="D183" s="22">
        <v>10</v>
      </c>
      <c r="E183" s="5" t="s">
        <v>30</v>
      </c>
      <c r="F183" s="46">
        <f>EXP(G180)-1</f>
        <v>5.3311230771693641E-2</v>
      </c>
      <c r="G183" s="27"/>
      <c r="H183" s="47"/>
      <c r="I183" s="179">
        <f t="shared" si="35"/>
        <v>244051</v>
      </c>
      <c r="J183" s="180">
        <f t="shared" si="36"/>
        <v>4.1843829625180105</v>
      </c>
      <c r="K183" s="179">
        <f t="shared" si="37"/>
        <v>113592.96400000001</v>
      </c>
      <c r="M183" s="199">
        <f t="shared" si="38"/>
        <v>12.447876996032303</v>
      </c>
      <c r="N183" s="29" t="s">
        <v>30</v>
      </c>
      <c r="O183" s="62">
        <f>EXP(P180)-1</f>
        <v>5.3311230771693641E-2</v>
      </c>
      <c r="P183" s="27"/>
      <c r="Q183" s="179">
        <f t="shared" si="39"/>
        <v>244051</v>
      </c>
      <c r="R183" s="179">
        <f t="shared" si="40"/>
        <v>113592.96400000001</v>
      </c>
      <c r="T183" s="199">
        <f t="shared" si="41"/>
        <v>12.407825028484687</v>
      </c>
      <c r="U183" s="29" t="s">
        <v>30</v>
      </c>
      <c r="V183" s="62">
        <f>EXP(W180)-1</f>
        <v>5.5635875192915574E-2</v>
      </c>
      <c r="W183" s="27"/>
      <c r="X183" s="179">
        <f t="shared" si="42"/>
        <v>243521</v>
      </c>
      <c r="Y183" s="179">
        <f t="shared" si="43"/>
        <v>125171.344</v>
      </c>
      <c r="AA183" s="199">
        <f t="shared" si="44"/>
        <v>12.387180966651274</v>
      </c>
      <c r="AB183" s="29" t="s">
        <v>30</v>
      </c>
      <c r="AC183" s="62">
        <f>EXP(AD180)-1</f>
        <v>5.6880736530407372E-2</v>
      </c>
      <c r="AD183" s="27"/>
      <c r="AE183" s="179">
        <f t="shared" si="45"/>
        <v>243238</v>
      </c>
      <c r="AF183" s="179">
        <f t="shared" si="46"/>
        <v>131583.84099999999</v>
      </c>
      <c r="AH183" s="199">
        <f t="shared" si="47"/>
        <v>12.36610172792963</v>
      </c>
      <c r="AI183" s="29" t="s">
        <v>30</v>
      </c>
      <c r="AJ183" s="62">
        <f>EXP(AK180)-1</f>
        <v>5.8186278986400053E-2</v>
      </c>
      <c r="AK183" s="27"/>
      <c r="AL183" s="179">
        <f t="shared" si="48"/>
        <v>242942</v>
      </c>
      <c r="AM183" s="179">
        <f t="shared" si="49"/>
        <v>138462.28899999999</v>
      </c>
      <c r="AO183" s="199">
        <f t="shared" si="50"/>
        <v>12.344568569450754</v>
      </c>
      <c r="AP183" s="29" t="s">
        <v>30</v>
      </c>
      <c r="AQ183" s="62">
        <f>EXP(AR180)-1</f>
        <v>5.9557333865400297E-2</v>
      </c>
      <c r="AR183" s="27"/>
      <c r="AS183" s="179">
        <f t="shared" si="51"/>
        <v>242631</v>
      </c>
      <c r="AT183" s="179">
        <f t="shared" si="52"/>
        <v>145878.084</v>
      </c>
      <c r="AV183" s="199">
        <f t="shared" si="53"/>
        <v>12.322561510775843</v>
      </c>
      <c r="AW183" s="29" t="s">
        <v>30</v>
      </c>
      <c r="AX183" s="62">
        <f>EXP(AY180)-1</f>
        <v>6.0999289544287461E-2</v>
      </c>
      <c r="AY183" s="27"/>
      <c r="AZ183" s="179">
        <f t="shared" si="54"/>
        <v>242305</v>
      </c>
      <c r="BA183" s="179">
        <f t="shared" si="55"/>
        <v>153859.21599999999</v>
      </c>
      <c r="BC183" s="199">
        <f t="shared" si="56"/>
        <v>12.300059222485869</v>
      </c>
      <c r="BD183" s="29" t="s">
        <v>30</v>
      </c>
      <c r="BE183" s="62">
        <f>EXP(BF180)-1</f>
        <v>6.2518178371083089E-2</v>
      </c>
      <c r="BF183" s="27"/>
      <c r="BG183" s="179">
        <f t="shared" si="57"/>
        <v>241961</v>
      </c>
      <c r="BH183" s="179">
        <f t="shared" si="58"/>
        <v>162511.50399999999</v>
      </c>
      <c r="BJ183" s="199">
        <f t="shared" si="59"/>
        <v>12.277038901944982</v>
      </c>
      <c r="BK183" s="29" t="s">
        <v>30</v>
      </c>
      <c r="BL183" s="62">
        <f>EXP(BM180)-1</f>
        <v>6.4120781105186042E-2</v>
      </c>
      <c r="BM183" s="27"/>
      <c r="BN183" s="179">
        <f t="shared" si="60"/>
        <v>241600</v>
      </c>
      <c r="BO183" s="179">
        <f t="shared" si="61"/>
        <v>171845.88099999999</v>
      </c>
      <c r="BQ183" s="199">
        <f t="shared" si="62"/>
        <v>12.253476134423977</v>
      </c>
      <c r="BR183" s="29" t="s">
        <v>30</v>
      </c>
      <c r="BS183" s="62">
        <f>EXP(BT180)-1</f>
        <v>6.5814753340554422E-2</v>
      </c>
      <c r="BT183" s="27"/>
      <c r="BU183" s="179">
        <f t="shared" si="63"/>
        <v>241218</v>
      </c>
      <c r="BV183" s="179">
        <f t="shared" si="64"/>
        <v>182007.08100000001</v>
      </c>
      <c r="BX183" s="199">
        <f t="shared" si="65"/>
        <v>12.229344737463524</v>
      </c>
      <c r="BY183" s="29" t="s">
        <v>30</v>
      </c>
      <c r="BZ183" s="62">
        <f>EXP(CA180)-1</f>
        <v>6.7608779732261981E-2</v>
      </c>
      <c r="CA183" s="27"/>
      <c r="CB183" s="179">
        <f t="shared" si="66"/>
        <v>240815</v>
      </c>
      <c r="CC183" s="179">
        <f t="shared" si="67"/>
        <v>193043.236</v>
      </c>
      <c r="CE183" s="199">
        <f t="shared" si="68"/>
        <v>12.204616585989795</v>
      </c>
      <c r="CF183" s="29" t="s">
        <v>30</v>
      </c>
      <c r="CG183" s="62">
        <f>EXP(CH180)-1</f>
        <v>6.9512763741999661E-2</v>
      </c>
      <c r="CH183" s="27"/>
      <c r="CI183" s="179">
        <f t="shared" si="69"/>
        <v>240388</v>
      </c>
      <c r="CJ183" s="179">
        <f t="shared" si="70"/>
        <v>205091.041</v>
      </c>
      <c r="CL183" s="199">
        <f t="shared" si="71"/>
        <v>12.17926141525343</v>
      </c>
      <c r="CM183" s="29" t="s">
        <v>30</v>
      </c>
      <c r="CN183" s="62">
        <f>EXP(CO180)-1</f>
        <v>7.1538063259546147E-2</v>
      </c>
      <c r="CO183" s="27"/>
      <c r="CP183" s="179">
        <f t="shared" si="72"/>
        <v>239935</v>
      </c>
      <c r="CQ183" s="179">
        <f t="shared" si="73"/>
        <v>218271.076</v>
      </c>
      <c r="CS183" s="199">
        <f t="shared" si="74"/>
        <v>12.153246598129282</v>
      </c>
      <c r="CT183" s="29" t="s">
        <v>30</v>
      </c>
      <c r="CU183" s="62">
        <f>EXP(CV180)-1</f>
        <v>7.3697786196080806E-2</v>
      </c>
      <c r="CV183" s="27"/>
      <c r="CW183" s="179">
        <f t="shared" si="75"/>
        <v>239452</v>
      </c>
      <c r="CX183" s="179">
        <f t="shared" si="76"/>
        <v>232776.049</v>
      </c>
      <c r="CZ183" s="199">
        <f t="shared" si="77"/>
        <v>12.126536892666664</v>
      </c>
      <c r="DA183" s="29" t="s">
        <v>30</v>
      </c>
      <c r="DB183" s="62">
        <f>EXP(DC180)-1</f>
        <v>7.6007165528104492E-2</v>
      </c>
      <c r="DC183" s="27"/>
      <c r="DD183" s="179">
        <f t="shared" si="78"/>
        <v>238938</v>
      </c>
      <c r="DE183" s="179">
        <f t="shared" si="79"/>
        <v>248724.44099999999</v>
      </c>
    </row>
    <row r="184" spans="1:109" ht="15" customHeight="1">
      <c r="A184" s="21">
        <f t="shared" si="33"/>
        <v>1996</v>
      </c>
      <c r="B184" s="176">
        <f t="shared" si="33"/>
        <v>270403</v>
      </c>
      <c r="C184" s="193">
        <f t="shared" si="34"/>
        <v>12.507668717763957</v>
      </c>
      <c r="D184" s="22">
        <v>11</v>
      </c>
      <c r="G184" s="48"/>
      <c r="H184" s="47"/>
      <c r="I184" s="179">
        <f t="shared" si="35"/>
        <v>257062</v>
      </c>
      <c r="J184" s="180">
        <f t="shared" si="36"/>
        <v>4.933747036830213</v>
      </c>
      <c r="K184" s="179">
        <f t="shared" si="37"/>
        <v>177982.28099999999</v>
      </c>
      <c r="M184" s="199">
        <f t="shared" si="38"/>
        <v>12.507668717763957</v>
      </c>
      <c r="N184" s="27"/>
      <c r="O184" s="27"/>
      <c r="P184" s="48"/>
      <c r="Q184" s="179">
        <f t="shared" si="39"/>
        <v>257062</v>
      </c>
      <c r="R184" s="179">
        <f t="shared" si="40"/>
        <v>177982.28099999999</v>
      </c>
      <c r="T184" s="199">
        <f t="shared" si="41"/>
        <v>12.469985709987515</v>
      </c>
      <c r="U184" s="27"/>
      <c r="V184" s="27"/>
      <c r="W184" s="48"/>
      <c r="X184" s="179">
        <f t="shared" si="42"/>
        <v>256513</v>
      </c>
      <c r="Y184" s="179">
        <f t="shared" si="43"/>
        <v>192932.1</v>
      </c>
      <c r="AA184" s="199">
        <f t="shared" si="44"/>
        <v>12.450597968791934</v>
      </c>
      <c r="AB184" s="27"/>
      <c r="AC184" s="27"/>
      <c r="AD184" s="48"/>
      <c r="AE184" s="179">
        <f t="shared" si="45"/>
        <v>256221</v>
      </c>
      <c r="AF184" s="179">
        <f t="shared" si="46"/>
        <v>201129.12400000001</v>
      </c>
      <c r="AH184" s="199">
        <f t="shared" si="47"/>
        <v>12.430826898966982</v>
      </c>
      <c r="AI184" s="27"/>
      <c r="AJ184" s="27"/>
      <c r="AK184" s="48"/>
      <c r="AL184" s="179">
        <f t="shared" si="48"/>
        <v>255914</v>
      </c>
      <c r="AM184" s="179">
        <f t="shared" si="49"/>
        <v>209931.12100000001</v>
      </c>
      <c r="AO184" s="199">
        <f t="shared" si="50"/>
        <v>12.4106570361231</v>
      </c>
      <c r="AP184" s="27"/>
      <c r="AQ184" s="27"/>
      <c r="AR184" s="48"/>
      <c r="AS184" s="179">
        <f t="shared" si="51"/>
        <v>255593</v>
      </c>
      <c r="AT184" s="179">
        <f t="shared" si="52"/>
        <v>219336.1</v>
      </c>
      <c r="AV184" s="199">
        <f t="shared" si="53"/>
        <v>12.390071960766656</v>
      </c>
      <c r="AW184" s="27"/>
      <c r="AX184" s="27"/>
      <c r="AY184" s="48"/>
      <c r="AZ184" s="179">
        <f t="shared" si="54"/>
        <v>255255</v>
      </c>
      <c r="BA184" s="179">
        <f t="shared" si="55"/>
        <v>229461.90400000001</v>
      </c>
      <c r="BC184" s="199">
        <f t="shared" si="56"/>
        <v>12.369054217992186</v>
      </c>
      <c r="BD184" s="27"/>
      <c r="BE184" s="27"/>
      <c r="BF184" s="48"/>
      <c r="BG184" s="179">
        <f t="shared" si="57"/>
        <v>254900</v>
      </c>
      <c r="BH184" s="179">
        <f t="shared" si="58"/>
        <v>240343.00899999999</v>
      </c>
      <c r="BJ184" s="199">
        <f t="shared" si="59"/>
        <v>12.347585228552436</v>
      </c>
      <c r="BK184" s="27"/>
      <c r="BL184" s="27"/>
      <c r="BM184" s="48"/>
      <c r="BN184" s="179">
        <f t="shared" si="60"/>
        <v>254527</v>
      </c>
      <c r="BO184" s="179">
        <f t="shared" si="61"/>
        <v>252047.37599999999</v>
      </c>
      <c r="BQ184" s="199">
        <f t="shared" si="62"/>
        <v>12.325645190170935</v>
      </c>
      <c r="BR184" s="27"/>
      <c r="BS184" s="27"/>
      <c r="BT184" s="48"/>
      <c r="BU184" s="179">
        <f t="shared" si="63"/>
        <v>254132</v>
      </c>
      <c r="BV184" s="179">
        <f t="shared" si="64"/>
        <v>264745.44099999999</v>
      </c>
      <c r="BX184" s="199">
        <f t="shared" si="65"/>
        <v>12.303212967783505</v>
      </c>
      <c r="BY184" s="27"/>
      <c r="BZ184" s="27"/>
      <c r="CA184" s="48"/>
      <c r="CB184" s="179">
        <f t="shared" si="66"/>
        <v>253716</v>
      </c>
      <c r="CC184" s="179">
        <f t="shared" si="67"/>
        <v>278455.96899999998</v>
      </c>
      <c r="CE184" s="199">
        <f t="shared" si="68"/>
        <v>12.28026597118404</v>
      </c>
      <c r="CF184" s="27"/>
      <c r="CG184" s="27"/>
      <c r="CH184" s="48"/>
      <c r="CI184" s="179">
        <f t="shared" si="69"/>
        <v>253275</v>
      </c>
      <c r="CJ184" s="179">
        <f t="shared" si="70"/>
        <v>293368.38400000002</v>
      </c>
      <c r="CL184" s="199">
        <f t="shared" si="71"/>
        <v>12.256780018299173</v>
      </c>
      <c r="CM184" s="27"/>
      <c r="CN184" s="27"/>
      <c r="CO184" s="48"/>
      <c r="CP184" s="179">
        <f t="shared" si="72"/>
        <v>252807</v>
      </c>
      <c r="CQ184" s="179">
        <f t="shared" si="73"/>
        <v>309619.21600000001</v>
      </c>
      <c r="CS184" s="199">
        <f t="shared" si="74"/>
        <v>12.232729182017451</v>
      </c>
      <c r="CT184" s="27"/>
      <c r="CU184" s="27"/>
      <c r="CV184" s="48"/>
      <c r="CW184" s="179">
        <f t="shared" si="75"/>
        <v>252309</v>
      </c>
      <c r="CX184" s="179">
        <f t="shared" si="76"/>
        <v>327392.83600000001</v>
      </c>
      <c r="CZ184" s="199">
        <f t="shared" si="77"/>
        <v>12.208085618140677</v>
      </c>
      <c r="DA184" s="27"/>
      <c r="DB184" s="27"/>
      <c r="DC184" s="48"/>
      <c r="DD184" s="179">
        <f t="shared" si="78"/>
        <v>251779</v>
      </c>
      <c r="DE184" s="179">
        <f t="shared" si="79"/>
        <v>346853.37599999999</v>
      </c>
    </row>
    <row r="185" spans="1:109" ht="15" customHeight="1">
      <c r="A185" s="21">
        <f t="shared" si="33"/>
        <v>1997</v>
      </c>
      <c r="B185" s="176">
        <f t="shared" si="33"/>
        <v>281896</v>
      </c>
      <c r="C185" s="193">
        <f t="shared" si="34"/>
        <v>12.549293487572658</v>
      </c>
      <c r="D185" s="22">
        <v>12</v>
      </c>
      <c r="E185" s="347" t="s">
        <v>7</v>
      </c>
      <c r="F185" s="348"/>
      <c r="G185" s="181">
        <f>I173</f>
        <v>0.97511870095185982</v>
      </c>
      <c r="H185" s="47"/>
      <c r="I185" s="179">
        <f t="shared" si="35"/>
        <v>270766</v>
      </c>
      <c r="J185" s="180">
        <f t="shared" si="36"/>
        <v>3.9482646082243096</v>
      </c>
      <c r="K185" s="179">
        <f t="shared" si="37"/>
        <v>123876.9</v>
      </c>
      <c r="M185" s="199">
        <f t="shared" si="38"/>
        <v>12.549293487572658</v>
      </c>
      <c r="N185" s="23" t="s">
        <v>36</v>
      </c>
      <c r="O185" s="44">
        <f>Q173</f>
        <v>0.97511870095185982</v>
      </c>
      <c r="P185" s="48"/>
      <c r="Q185" s="179">
        <f t="shared" si="39"/>
        <v>270766</v>
      </c>
      <c r="R185" s="179">
        <f t="shared" si="40"/>
        <v>123876.9</v>
      </c>
      <c r="T185" s="199">
        <f t="shared" si="41"/>
        <v>12.513174919221434</v>
      </c>
      <c r="U185" s="23" t="s">
        <v>36</v>
      </c>
      <c r="V185" s="44">
        <f>X173</f>
        <v>0.97406464381706992</v>
      </c>
      <c r="W185" s="48"/>
      <c r="X185" s="179">
        <f t="shared" si="42"/>
        <v>270228</v>
      </c>
      <c r="Y185" s="179">
        <f t="shared" si="43"/>
        <v>136142.22399999999</v>
      </c>
      <c r="AA185" s="199">
        <f t="shared" si="44"/>
        <v>12.494614348393837</v>
      </c>
      <c r="AB185" s="23" t="s">
        <v>36</v>
      </c>
      <c r="AC185" s="44">
        <f>AE173</f>
        <v>0.9734741475910037</v>
      </c>
      <c r="AD185" s="48"/>
      <c r="AE185" s="179">
        <f t="shared" si="45"/>
        <v>269941</v>
      </c>
      <c r="AF185" s="179">
        <f t="shared" si="46"/>
        <v>142922.02499999999</v>
      </c>
      <c r="AH185" s="199">
        <f t="shared" si="47"/>
        <v>12.475702757374206</v>
      </c>
      <c r="AI185" s="23" t="s">
        <v>36</v>
      </c>
      <c r="AJ185" s="44">
        <f>AL173</f>
        <v>0.9728340475916365</v>
      </c>
      <c r="AK185" s="48"/>
      <c r="AL185" s="179">
        <f t="shared" si="48"/>
        <v>269641</v>
      </c>
      <c r="AM185" s="179">
        <f t="shared" si="49"/>
        <v>150185.02499999999</v>
      </c>
      <c r="AO185" s="199">
        <f t="shared" si="50"/>
        <v>12.456426612715955</v>
      </c>
      <c r="AP185" s="23" t="s">
        <v>36</v>
      </c>
      <c r="AQ185" s="44">
        <f>AS173</f>
        <v>0.9721399017796809</v>
      </c>
      <c r="AR185" s="48"/>
      <c r="AS185" s="179">
        <f t="shared" si="51"/>
        <v>269326</v>
      </c>
      <c r="AT185" s="179">
        <f t="shared" si="52"/>
        <v>158004.9</v>
      </c>
      <c r="AV185" s="199">
        <f t="shared" si="53"/>
        <v>12.436771582897434</v>
      </c>
      <c r="AW185" s="23" t="s">
        <v>36</v>
      </c>
      <c r="AX185" s="44">
        <f>AZ173</f>
        <v>0.97138515645732382</v>
      </c>
      <c r="AY185" s="48"/>
      <c r="AZ185" s="179">
        <f t="shared" si="54"/>
        <v>268995</v>
      </c>
      <c r="BA185" s="179">
        <f t="shared" si="55"/>
        <v>166435.80100000001</v>
      </c>
      <c r="BC185" s="199">
        <f t="shared" si="56"/>
        <v>12.416722474310985</v>
      </c>
      <c r="BD185" s="23" t="s">
        <v>36</v>
      </c>
      <c r="BE185" s="44">
        <f>BG173</f>
        <v>0.97056503377809067</v>
      </c>
      <c r="BF185" s="48"/>
      <c r="BG185" s="179">
        <f t="shared" si="57"/>
        <v>268648</v>
      </c>
      <c r="BH185" s="179">
        <f t="shared" si="58"/>
        <v>175509.50399999999</v>
      </c>
      <c r="BJ185" s="199">
        <f t="shared" si="59"/>
        <v>12.396263160702823</v>
      </c>
      <c r="BK185" s="23" t="s">
        <v>36</v>
      </c>
      <c r="BL185" s="44">
        <f>BN173</f>
        <v>0.96967065297634358</v>
      </c>
      <c r="BM185" s="48"/>
      <c r="BN185" s="179">
        <f t="shared" si="60"/>
        <v>268282</v>
      </c>
      <c r="BO185" s="179">
        <f t="shared" si="61"/>
        <v>185340.99600000001</v>
      </c>
      <c r="BQ185" s="199">
        <f t="shared" si="62"/>
        <v>12.375376505242825</v>
      </c>
      <c r="BR185" s="23" t="s">
        <v>36</v>
      </c>
      <c r="BS185" s="44">
        <f>BU173</f>
        <v>0.96869328642612862</v>
      </c>
      <c r="BT185" s="48"/>
      <c r="BU185" s="179">
        <f t="shared" si="63"/>
        <v>267896</v>
      </c>
      <c r="BV185" s="179">
        <f t="shared" si="64"/>
        <v>196000</v>
      </c>
      <c r="BX185" s="199">
        <f t="shared" si="65"/>
        <v>12.354044274280717</v>
      </c>
      <c r="BY185" s="23" t="s">
        <v>36</v>
      </c>
      <c r="BZ185" s="44">
        <f>CB173</f>
        <v>0.96762348272923238</v>
      </c>
      <c r="CA185" s="48"/>
      <c r="CB185" s="179">
        <f t="shared" si="66"/>
        <v>267489</v>
      </c>
      <c r="CC185" s="179">
        <f t="shared" si="67"/>
        <v>207561.649</v>
      </c>
      <c r="CE185" s="199">
        <f t="shared" si="68"/>
        <v>12.332247041701127</v>
      </c>
      <c r="CF185" s="23" t="s">
        <v>36</v>
      </c>
      <c r="CG185" s="44">
        <f>CI173</f>
        <v>0.96645013887031006</v>
      </c>
      <c r="CH185" s="48"/>
      <c r="CI185" s="179">
        <f t="shared" si="69"/>
        <v>267058</v>
      </c>
      <c r="CJ185" s="179">
        <f t="shared" si="70"/>
        <v>220166.24400000001</v>
      </c>
      <c r="CL185" s="199">
        <f t="shared" si="71"/>
        <v>12.309964082620313</v>
      </c>
      <c r="CM185" s="23" t="s">
        <v>36</v>
      </c>
      <c r="CN185" s="44">
        <f>CP173</f>
        <v>0.96515886375393578</v>
      </c>
      <c r="CO185" s="48"/>
      <c r="CP185" s="179">
        <f t="shared" si="72"/>
        <v>266600</v>
      </c>
      <c r="CQ185" s="179">
        <f t="shared" si="73"/>
        <v>233967.61600000001</v>
      </c>
      <c r="CS185" s="199">
        <f t="shared" si="74"/>
        <v>12.287173254966723</v>
      </c>
      <c r="CT185" s="23" t="s">
        <v>36</v>
      </c>
      <c r="CU185" s="44">
        <f>CW173</f>
        <v>0.96373397229313862</v>
      </c>
      <c r="CV185" s="48"/>
      <c r="CW185" s="179">
        <f t="shared" si="75"/>
        <v>266114</v>
      </c>
      <c r="CX185" s="179">
        <f t="shared" si="76"/>
        <v>249071.524</v>
      </c>
      <c r="CZ185" s="199">
        <f t="shared" si="77"/>
        <v>12.263850867249529</v>
      </c>
      <c r="DA185" s="23" t="s">
        <v>36</v>
      </c>
      <c r="DB185" s="44">
        <f>DD173</f>
        <v>0.96215742560988349</v>
      </c>
      <c r="DC185" s="48"/>
      <c r="DD185" s="179">
        <f t="shared" si="78"/>
        <v>265595</v>
      </c>
      <c r="DE185" s="179">
        <f t="shared" si="79"/>
        <v>265722.60100000002</v>
      </c>
    </row>
    <row r="186" spans="1:109" ht="15" customHeight="1">
      <c r="A186" s="21">
        <f t="shared" si="33"/>
        <v>1998</v>
      </c>
      <c r="B186" s="176">
        <f t="shared" si="33"/>
        <v>291607</v>
      </c>
      <c r="C186" s="193">
        <f t="shared" si="34"/>
        <v>12.583162284315481</v>
      </c>
      <c r="D186" s="22">
        <v>13</v>
      </c>
      <c r="E186" s="347" t="s">
        <v>8</v>
      </c>
      <c r="F186" s="348"/>
      <c r="G186" s="182">
        <f>SUM(K174:K194)</f>
        <v>3695770.048</v>
      </c>
      <c r="H186" s="47"/>
      <c r="I186" s="179">
        <f t="shared" si="35"/>
        <v>285201</v>
      </c>
      <c r="J186" s="180">
        <f t="shared" si="36"/>
        <v>2.1967922580733661</v>
      </c>
      <c r="K186" s="179">
        <f t="shared" si="37"/>
        <v>41036.836000000003</v>
      </c>
      <c r="M186" s="199">
        <f t="shared" si="38"/>
        <v>12.583162284315481</v>
      </c>
      <c r="N186" s="23" t="s">
        <v>37</v>
      </c>
      <c r="O186" s="201">
        <f>SUM(R174:R194)</f>
        <v>3695770.048</v>
      </c>
      <c r="P186" s="47"/>
      <c r="Q186" s="179">
        <f t="shared" si="39"/>
        <v>285201</v>
      </c>
      <c r="R186" s="179">
        <f t="shared" si="40"/>
        <v>41036.836000000003</v>
      </c>
      <c r="T186" s="199">
        <f t="shared" si="41"/>
        <v>12.548267760911616</v>
      </c>
      <c r="U186" s="23" t="s">
        <v>37</v>
      </c>
      <c r="V186" s="201">
        <f>SUM(Y174:Y194)</f>
        <v>3879378.8629999999</v>
      </c>
      <c r="W186" s="47"/>
      <c r="X186" s="179">
        <f t="shared" si="42"/>
        <v>284706</v>
      </c>
      <c r="Y186" s="179">
        <f t="shared" si="43"/>
        <v>47623.800999999999</v>
      </c>
      <c r="AA186" s="199">
        <f t="shared" si="44"/>
        <v>12.530353005195535</v>
      </c>
      <c r="AB186" s="23" t="s">
        <v>37</v>
      </c>
      <c r="AC186" s="201">
        <f>SUM(AF174:AF194)</f>
        <v>3983778.5350000001</v>
      </c>
      <c r="AD186" s="47"/>
      <c r="AE186" s="179">
        <f t="shared" si="45"/>
        <v>284443</v>
      </c>
      <c r="AF186" s="179">
        <f t="shared" si="46"/>
        <v>51322.896000000001</v>
      </c>
      <c r="AH186" s="199">
        <f t="shared" si="47"/>
        <v>12.512111447530431</v>
      </c>
      <c r="AI186" s="23" t="s">
        <v>37</v>
      </c>
      <c r="AJ186" s="201">
        <f>SUM(AM174:AM194)</f>
        <v>4098108.4550000001</v>
      </c>
      <c r="AK186" s="47"/>
      <c r="AL186" s="179">
        <f t="shared" si="48"/>
        <v>284167</v>
      </c>
      <c r="AM186" s="179">
        <f t="shared" si="49"/>
        <v>55353.599999999999</v>
      </c>
      <c r="AO186" s="199">
        <f t="shared" si="50"/>
        <v>12.493530942946188</v>
      </c>
      <c r="AP186" s="23" t="s">
        <v>37</v>
      </c>
      <c r="AQ186" s="201">
        <f>SUM(AT174:AT194)</f>
        <v>4223505.6510000005</v>
      </c>
      <c r="AR186" s="47"/>
      <c r="AS186" s="179">
        <f t="shared" si="51"/>
        <v>283877</v>
      </c>
      <c r="AT186" s="179">
        <f t="shared" si="52"/>
        <v>59752.9</v>
      </c>
      <c r="AV186" s="199">
        <f t="shared" si="53"/>
        <v>12.474598656616967</v>
      </c>
      <c r="AW186" s="23" t="s">
        <v>37</v>
      </c>
      <c r="AX186" s="201">
        <f>SUM(BA174:BA194)</f>
        <v>4361492.8530000001</v>
      </c>
      <c r="AY186" s="47"/>
      <c r="AZ186" s="179">
        <f t="shared" si="54"/>
        <v>283574</v>
      </c>
      <c r="BA186" s="179">
        <f t="shared" si="55"/>
        <v>64529.089</v>
      </c>
      <c r="BC186" s="199">
        <f t="shared" si="56"/>
        <v>12.455301010604524</v>
      </c>
      <c r="BD186" s="23" t="s">
        <v>37</v>
      </c>
      <c r="BE186" s="201">
        <f>SUM(BH174:BH194)</f>
        <v>4513431.2149999999</v>
      </c>
      <c r="BF186" s="47"/>
      <c r="BG186" s="179">
        <f t="shared" si="57"/>
        <v>283255</v>
      </c>
      <c r="BH186" s="179">
        <f t="shared" si="58"/>
        <v>69755.903999999995</v>
      </c>
      <c r="BJ186" s="199">
        <f t="shared" si="59"/>
        <v>12.435623625360986</v>
      </c>
      <c r="BK186" s="23" t="s">
        <v>37</v>
      </c>
      <c r="BL186" s="201">
        <f>SUM(BO174:BO194)</f>
        <v>4681448.9160000002</v>
      </c>
      <c r="BM186" s="47"/>
      <c r="BN186" s="179">
        <f t="shared" si="60"/>
        <v>282920</v>
      </c>
      <c r="BO186" s="179">
        <f t="shared" si="61"/>
        <v>75463.968999999997</v>
      </c>
      <c r="BQ186" s="199">
        <f t="shared" si="62"/>
        <v>12.415551255359789</v>
      </c>
      <c r="BR186" s="23" t="s">
        <v>37</v>
      </c>
      <c r="BS186" s="201">
        <f>SUM(BV174:BV194)</f>
        <v>4867827.6469999999</v>
      </c>
      <c r="BT186" s="47"/>
      <c r="BU186" s="179">
        <f t="shared" si="63"/>
        <v>282566</v>
      </c>
      <c r="BV186" s="179">
        <f t="shared" si="64"/>
        <v>81739.680999999997</v>
      </c>
      <c r="BX186" s="199">
        <f t="shared" si="65"/>
        <v>12.395067718133006</v>
      </c>
      <c r="BY186" s="23" t="s">
        <v>37</v>
      </c>
      <c r="BZ186" s="201">
        <f>SUM(CC174:CC194)</f>
        <v>5075228.6290000007</v>
      </c>
      <c r="CA186" s="47"/>
      <c r="CB186" s="179">
        <f t="shared" si="66"/>
        <v>282193</v>
      </c>
      <c r="CC186" s="179">
        <f t="shared" si="67"/>
        <v>88623.395999999993</v>
      </c>
      <c r="CE186" s="199">
        <f t="shared" si="68"/>
        <v>12.374155815887589</v>
      </c>
      <c r="CF186" s="23" t="s">
        <v>37</v>
      </c>
      <c r="CG186" s="201">
        <f>SUM(CJ174:CJ194)</f>
        <v>5306775.66</v>
      </c>
      <c r="CH186" s="47"/>
      <c r="CI186" s="179">
        <f t="shared" si="69"/>
        <v>281798</v>
      </c>
      <c r="CJ186" s="179">
        <f t="shared" si="70"/>
        <v>96216.481</v>
      </c>
      <c r="CL186" s="199">
        <f t="shared" si="71"/>
        <v>12.352797248749269</v>
      </c>
      <c r="CM186" s="23" t="s">
        <v>37</v>
      </c>
      <c r="CN186" s="201">
        <f>SUM(CQ174:CQ194)</f>
        <v>5566554.5800000001</v>
      </c>
      <c r="CO186" s="47"/>
      <c r="CP186" s="179">
        <f t="shared" si="72"/>
        <v>281380</v>
      </c>
      <c r="CQ186" s="179">
        <f t="shared" si="73"/>
        <v>104591.52899999999</v>
      </c>
      <c r="CS186" s="199">
        <f t="shared" si="74"/>
        <v>12.330972518537571</v>
      </c>
      <c r="CT186" s="23" t="s">
        <v>37</v>
      </c>
      <c r="CU186" s="201">
        <f>SUM(CX174:CX194)</f>
        <v>5859184.0029999996</v>
      </c>
      <c r="CV186" s="47"/>
      <c r="CW186" s="179">
        <f t="shared" si="75"/>
        <v>280935</v>
      </c>
      <c r="CX186" s="179">
        <f t="shared" si="76"/>
        <v>113891.584</v>
      </c>
      <c r="CZ186" s="199">
        <f t="shared" si="77"/>
        <v>12.308660821804015</v>
      </c>
      <c r="DA186" s="23" t="s">
        <v>37</v>
      </c>
      <c r="DB186" s="201">
        <f>SUM(DE174:DE194)</f>
        <v>6190517.9049999993</v>
      </c>
      <c r="DC186" s="47"/>
      <c r="DD186" s="179">
        <f t="shared" si="78"/>
        <v>280462</v>
      </c>
      <c r="DE186" s="179">
        <f t="shared" si="79"/>
        <v>124211.02499999999</v>
      </c>
    </row>
    <row r="187" spans="1:109" ht="15" customHeight="1">
      <c r="A187" s="21">
        <f t="shared" si="33"/>
        <v>1999</v>
      </c>
      <c r="B187" s="176">
        <f t="shared" si="33"/>
        <v>307751</v>
      </c>
      <c r="C187" s="193">
        <f t="shared" si="34"/>
        <v>12.63704629343216</v>
      </c>
      <c r="D187" s="22">
        <v>14</v>
      </c>
      <c r="E187" s="347" t="s">
        <v>9</v>
      </c>
      <c r="F187" s="348"/>
      <c r="G187" s="182">
        <f>SUM(K185:K194)</f>
        <v>1942912.4219999998</v>
      </c>
      <c r="H187" s="47"/>
      <c r="I187" s="179">
        <f t="shared" si="35"/>
        <v>300405</v>
      </c>
      <c r="J187" s="180">
        <f t="shared" si="36"/>
        <v>2.3869946807646443</v>
      </c>
      <c r="K187" s="179">
        <f t="shared" si="37"/>
        <v>53963.716</v>
      </c>
      <c r="M187" s="199">
        <f t="shared" si="38"/>
        <v>12.63704629343216</v>
      </c>
      <c r="N187" s="27"/>
      <c r="O187" s="63"/>
      <c r="P187" s="27"/>
      <c r="Q187" s="179">
        <f t="shared" si="39"/>
        <v>300405</v>
      </c>
      <c r="R187" s="179">
        <f t="shared" si="40"/>
        <v>53963.716</v>
      </c>
      <c r="T187" s="199">
        <f t="shared" si="41"/>
        <v>12.604012845734157</v>
      </c>
      <c r="U187" s="27"/>
      <c r="V187" s="63"/>
      <c r="W187" s="27"/>
      <c r="X187" s="179">
        <f t="shared" si="42"/>
        <v>299990</v>
      </c>
      <c r="Y187" s="179">
        <f t="shared" si="43"/>
        <v>60233.120999999999</v>
      </c>
      <c r="AA187" s="199">
        <f t="shared" si="44"/>
        <v>12.587077697337989</v>
      </c>
      <c r="AB187" s="27"/>
      <c r="AC187" s="63"/>
      <c r="AD187" s="27"/>
      <c r="AE187" s="179">
        <f t="shared" si="45"/>
        <v>299769</v>
      </c>
      <c r="AF187" s="179">
        <f t="shared" si="46"/>
        <v>63712.324000000001</v>
      </c>
      <c r="AH187" s="199">
        <f t="shared" si="47"/>
        <v>12.569850801817013</v>
      </c>
      <c r="AI187" s="27"/>
      <c r="AJ187" s="63"/>
      <c r="AK187" s="27"/>
      <c r="AL187" s="179">
        <f t="shared" si="48"/>
        <v>299538</v>
      </c>
      <c r="AM187" s="179">
        <f t="shared" si="49"/>
        <v>67453.369000000006</v>
      </c>
      <c r="AO187" s="199">
        <f t="shared" si="50"/>
        <v>12.552321930665304</v>
      </c>
      <c r="AP187" s="27"/>
      <c r="AQ187" s="63"/>
      <c r="AR187" s="27"/>
      <c r="AS187" s="179">
        <f t="shared" si="51"/>
        <v>299295</v>
      </c>
      <c r="AT187" s="179">
        <f t="shared" si="52"/>
        <v>71503.936000000002</v>
      </c>
      <c r="AV187" s="199">
        <f t="shared" si="53"/>
        <v>12.53448030785543</v>
      </c>
      <c r="AW187" s="27"/>
      <c r="AX187" s="63"/>
      <c r="AY187" s="27"/>
      <c r="AZ187" s="179">
        <f t="shared" si="54"/>
        <v>299042</v>
      </c>
      <c r="BA187" s="179">
        <f t="shared" si="55"/>
        <v>75846.680999999997</v>
      </c>
      <c r="BC187" s="199">
        <f t="shared" si="56"/>
        <v>12.516314570049733</v>
      </c>
      <c r="BD187" s="27"/>
      <c r="BE187" s="63"/>
      <c r="BF187" s="27"/>
      <c r="BG187" s="179">
        <f t="shared" si="57"/>
        <v>298776</v>
      </c>
      <c r="BH187" s="179">
        <f t="shared" si="58"/>
        <v>80550.625</v>
      </c>
      <c r="BJ187" s="199">
        <f t="shared" si="59"/>
        <v>12.497812723130284</v>
      </c>
      <c r="BK187" s="27"/>
      <c r="BL187" s="63"/>
      <c r="BM187" s="27"/>
      <c r="BN187" s="179">
        <f t="shared" si="60"/>
        <v>298496</v>
      </c>
      <c r="BO187" s="179">
        <f t="shared" si="61"/>
        <v>85655.024999999994</v>
      </c>
      <c r="BQ187" s="199">
        <f t="shared" si="62"/>
        <v>12.478962094631099</v>
      </c>
      <c r="BR187" s="27"/>
      <c r="BS187" s="63"/>
      <c r="BT187" s="27"/>
      <c r="BU187" s="179">
        <f t="shared" si="63"/>
        <v>298202</v>
      </c>
      <c r="BV187" s="179">
        <f t="shared" si="64"/>
        <v>91183.400999999998</v>
      </c>
      <c r="BX187" s="199">
        <f t="shared" si="65"/>
        <v>12.4597492816001</v>
      </c>
      <c r="BY187" s="27"/>
      <c r="BZ187" s="63"/>
      <c r="CA187" s="27"/>
      <c r="CB187" s="179">
        <f t="shared" si="66"/>
        <v>297891</v>
      </c>
      <c r="CC187" s="179">
        <f t="shared" si="67"/>
        <v>97219.6</v>
      </c>
      <c r="CE187" s="199">
        <f t="shared" si="68"/>
        <v>12.440160093353624</v>
      </c>
      <c r="CF187" s="27"/>
      <c r="CG187" s="63"/>
      <c r="CH187" s="27"/>
      <c r="CI187" s="179">
        <f t="shared" si="69"/>
        <v>297564</v>
      </c>
      <c r="CJ187" s="179">
        <f t="shared" si="70"/>
        <v>103774.969</v>
      </c>
      <c r="CL187" s="199">
        <f t="shared" si="71"/>
        <v>12.420179488511032</v>
      </c>
      <c r="CM187" s="27"/>
      <c r="CN187" s="63"/>
      <c r="CO187" s="27"/>
      <c r="CP187" s="179">
        <f t="shared" si="72"/>
        <v>297217</v>
      </c>
      <c r="CQ187" s="179">
        <f t="shared" si="73"/>
        <v>110965.156</v>
      </c>
      <c r="CS187" s="199">
        <f t="shared" si="74"/>
        <v>12.399791505609556</v>
      </c>
      <c r="CT187" s="27"/>
      <c r="CU187" s="63"/>
      <c r="CV187" s="27"/>
      <c r="CW187" s="179">
        <f t="shared" si="75"/>
        <v>296849</v>
      </c>
      <c r="CX187" s="179">
        <f t="shared" si="76"/>
        <v>118853.60400000001</v>
      </c>
      <c r="CZ187" s="199">
        <f t="shared" si="77"/>
        <v>12.378979186497634</v>
      </c>
      <c r="DA187" s="27"/>
      <c r="DB187" s="63"/>
      <c r="DC187" s="27"/>
      <c r="DD187" s="179">
        <f t="shared" si="78"/>
        <v>296458</v>
      </c>
      <c r="DE187" s="179">
        <f t="shared" si="79"/>
        <v>127531.849</v>
      </c>
    </row>
    <row r="188" spans="1:109" ht="15" customHeight="1">
      <c r="A188" s="21">
        <f t="shared" si="33"/>
        <v>2000</v>
      </c>
      <c r="B188" s="176">
        <f t="shared" si="33"/>
        <v>328807</v>
      </c>
      <c r="C188" s="193">
        <f t="shared" si="34"/>
        <v>12.703226231475256</v>
      </c>
      <c r="D188" s="22">
        <v>15</v>
      </c>
      <c r="E188" s="347" t="s">
        <v>10</v>
      </c>
      <c r="F188" s="348"/>
      <c r="G188" s="183">
        <f>SUM(J174:J194)/D194</f>
        <v>3.9842845248275012</v>
      </c>
      <c r="H188" s="47"/>
      <c r="I188" s="179">
        <f t="shared" si="35"/>
        <v>316420</v>
      </c>
      <c r="J188" s="180">
        <f t="shared" si="36"/>
        <v>3.7672555632939688</v>
      </c>
      <c r="K188" s="179">
        <f t="shared" si="37"/>
        <v>153437.769</v>
      </c>
      <c r="M188" s="199">
        <f t="shared" si="38"/>
        <v>12.703226231475256</v>
      </c>
      <c r="N188" s="27"/>
      <c r="O188" s="27"/>
      <c r="P188" s="27"/>
      <c r="Q188" s="179">
        <f t="shared" si="39"/>
        <v>316420</v>
      </c>
      <c r="R188" s="179">
        <f t="shared" si="40"/>
        <v>153437.769</v>
      </c>
      <c r="T188" s="199">
        <f t="shared" si="41"/>
        <v>12.672341182997164</v>
      </c>
      <c r="U188" s="27"/>
      <c r="V188" s="27"/>
      <c r="W188" s="27"/>
      <c r="X188" s="179">
        <f t="shared" si="42"/>
        <v>316124</v>
      </c>
      <c r="Y188" s="179">
        <f t="shared" si="43"/>
        <v>160858.489</v>
      </c>
      <c r="AA188" s="199">
        <f t="shared" si="44"/>
        <v>12.656533426234306</v>
      </c>
      <c r="AB188" s="27"/>
      <c r="AC188" s="27"/>
      <c r="AD188" s="27"/>
      <c r="AE188" s="179">
        <f t="shared" si="45"/>
        <v>315967</v>
      </c>
      <c r="AF188" s="179">
        <f t="shared" si="46"/>
        <v>164865.60000000001</v>
      </c>
      <c r="AH188" s="199">
        <f t="shared" si="47"/>
        <v>12.640471765269616</v>
      </c>
      <c r="AI188" s="27"/>
      <c r="AJ188" s="27"/>
      <c r="AK188" s="27"/>
      <c r="AL188" s="179">
        <f t="shared" si="48"/>
        <v>315803</v>
      </c>
      <c r="AM188" s="179">
        <f t="shared" si="49"/>
        <v>169104.016</v>
      </c>
      <c r="AO188" s="199">
        <f t="shared" si="50"/>
        <v>12.624147910353013</v>
      </c>
      <c r="AP188" s="27"/>
      <c r="AQ188" s="27"/>
      <c r="AR188" s="27"/>
      <c r="AS188" s="179">
        <f t="shared" si="51"/>
        <v>315632</v>
      </c>
      <c r="AT188" s="179">
        <f t="shared" si="52"/>
        <v>173580.625</v>
      </c>
      <c r="AV188" s="199">
        <f t="shared" si="53"/>
        <v>12.607553159007891</v>
      </c>
      <c r="AW188" s="27"/>
      <c r="AX188" s="27"/>
      <c r="AY188" s="27"/>
      <c r="AZ188" s="179">
        <f t="shared" si="54"/>
        <v>315453</v>
      </c>
      <c r="BA188" s="179">
        <f t="shared" si="55"/>
        <v>178329.31599999999</v>
      </c>
      <c r="BC188" s="199">
        <f t="shared" si="56"/>
        <v>12.590678368169876</v>
      </c>
      <c r="BD188" s="27"/>
      <c r="BE188" s="27"/>
      <c r="BF188" s="27"/>
      <c r="BG188" s="179">
        <f t="shared" si="57"/>
        <v>315266</v>
      </c>
      <c r="BH188" s="179">
        <f t="shared" si="58"/>
        <v>183358.68100000001</v>
      </c>
      <c r="BJ188" s="199">
        <f t="shared" si="59"/>
        <v>12.573513923934215</v>
      </c>
      <c r="BK188" s="27"/>
      <c r="BL188" s="27"/>
      <c r="BM188" s="27"/>
      <c r="BN188" s="179">
        <f t="shared" si="60"/>
        <v>315071</v>
      </c>
      <c r="BO188" s="179">
        <f t="shared" si="61"/>
        <v>188677.696</v>
      </c>
      <c r="BQ188" s="199">
        <f t="shared" si="62"/>
        <v>12.556049708661121</v>
      </c>
      <c r="BR188" s="27"/>
      <c r="BS188" s="27"/>
      <c r="BT188" s="27"/>
      <c r="BU188" s="179">
        <f t="shared" si="63"/>
        <v>314866</v>
      </c>
      <c r="BV188" s="179">
        <f t="shared" si="64"/>
        <v>194351.481</v>
      </c>
      <c r="BX188" s="199">
        <f t="shared" si="65"/>
        <v>12.538275065157332</v>
      </c>
      <c r="BY188" s="27"/>
      <c r="BZ188" s="27"/>
      <c r="CA188" s="27"/>
      <c r="CB188" s="179">
        <f t="shared" si="66"/>
        <v>314651</v>
      </c>
      <c r="CC188" s="179">
        <f t="shared" si="67"/>
        <v>200392.33600000001</v>
      </c>
      <c r="CE188" s="199">
        <f t="shared" si="68"/>
        <v>12.520178757616325</v>
      </c>
      <c r="CF188" s="27"/>
      <c r="CG188" s="27"/>
      <c r="CH188" s="27"/>
      <c r="CI188" s="179">
        <f t="shared" si="69"/>
        <v>314425</v>
      </c>
      <c r="CJ188" s="179">
        <f t="shared" si="70"/>
        <v>206841.924</v>
      </c>
      <c r="CL188" s="199">
        <f t="shared" si="71"/>
        <v>12.501748928958721</v>
      </c>
      <c r="CM188" s="27"/>
      <c r="CN188" s="27"/>
      <c r="CO188" s="27"/>
      <c r="CP188" s="179">
        <f t="shared" si="72"/>
        <v>314187</v>
      </c>
      <c r="CQ188" s="179">
        <f t="shared" si="73"/>
        <v>213744.4</v>
      </c>
      <c r="CS188" s="199">
        <f t="shared" si="74"/>
        <v>12.482973054167278</v>
      </c>
      <c r="CT188" s="27"/>
      <c r="CU188" s="27"/>
      <c r="CV188" s="27"/>
      <c r="CW188" s="179">
        <f t="shared" si="75"/>
        <v>313936</v>
      </c>
      <c r="CX188" s="179">
        <f t="shared" si="76"/>
        <v>221146.641</v>
      </c>
      <c r="CZ188" s="199">
        <f t="shared" si="77"/>
        <v>12.46383788915654</v>
      </c>
      <c r="DA188" s="27"/>
      <c r="DB188" s="27"/>
      <c r="DC188" s="27"/>
      <c r="DD188" s="179">
        <f t="shared" si="78"/>
        <v>313671</v>
      </c>
      <c r="DE188" s="179">
        <f t="shared" si="79"/>
        <v>229098.49600000001</v>
      </c>
    </row>
    <row r="189" spans="1:109" ht="15" customHeight="1">
      <c r="A189" s="21">
        <f t="shared" si="33"/>
        <v>2001</v>
      </c>
      <c r="B189" s="176">
        <f t="shared" si="33"/>
        <v>345763</v>
      </c>
      <c r="C189" s="193">
        <f t="shared" si="34"/>
        <v>12.753508848241712</v>
      </c>
      <c r="D189" s="22">
        <v>16</v>
      </c>
      <c r="E189" s="347" t="s">
        <v>11</v>
      </c>
      <c r="F189" s="348"/>
      <c r="G189" s="183">
        <f>SUM(J185:J194)/10</f>
        <v>3.2991734908227324</v>
      </c>
      <c r="H189" s="47"/>
      <c r="I189" s="179">
        <f t="shared" si="35"/>
        <v>333289</v>
      </c>
      <c r="J189" s="180">
        <f t="shared" si="36"/>
        <v>3.6076734641936814</v>
      </c>
      <c r="K189" s="179">
        <f t="shared" si="37"/>
        <v>155600.67600000001</v>
      </c>
      <c r="M189" s="199">
        <f t="shared" si="38"/>
        <v>12.753508848241712</v>
      </c>
      <c r="N189" s="27"/>
      <c r="O189" s="27"/>
      <c r="P189" s="27"/>
      <c r="Q189" s="179">
        <f t="shared" si="39"/>
        <v>333289</v>
      </c>
      <c r="R189" s="179">
        <f t="shared" si="40"/>
        <v>155600.67600000001</v>
      </c>
      <c r="T189" s="199">
        <f t="shared" si="41"/>
        <v>12.724160832921095</v>
      </c>
      <c r="U189" s="27"/>
      <c r="V189" s="27"/>
      <c r="W189" s="27"/>
      <c r="X189" s="179">
        <f t="shared" si="42"/>
        <v>333155</v>
      </c>
      <c r="Y189" s="179">
        <f t="shared" si="43"/>
        <v>158961.66399999999</v>
      </c>
      <c r="AA189" s="199">
        <f t="shared" si="44"/>
        <v>12.70915738581553</v>
      </c>
      <c r="AB189" s="27"/>
      <c r="AC189" s="27"/>
      <c r="AD189" s="27"/>
      <c r="AE189" s="179">
        <f t="shared" si="45"/>
        <v>333086</v>
      </c>
      <c r="AF189" s="179">
        <f t="shared" si="46"/>
        <v>160706.329</v>
      </c>
      <c r="AH189" s="199">
        <f t="shared" si="47"/>
        <v>12.693925402095628</v>
      </c>
      <c r="AI189" s="27"/>
      <c r="AJ189" s="27"/>
      <c r="AK189" s="27"/>
      <c r="AL189" s="179">
        <f t="shared" si="48"/>
        <v>333014</v>
      </c>
      <c r="AM189" s="179">
        <f t="shared" si="49"/>
        <v>162537.00099999999</v>
      </c>
      <c r="AO189" s="199">
        <f t="shared" si="50"/>
        <v>12.678457811664359</v>
      </c>
      <c r="AP189" s="27"/>
      <c r="AQ189" s="27"/>
      <c r="AR189" s="27"/>
      <c r="AS189" s="179">
        <f t="shared" si="51"/>
        <v>332941</v>
      </c>
      <c r="AT189" s="179">
        <f t="shared" si="52"/>
        <v>164403.68400000001</v>
      </c>
      <c r="AV189" s="199">
        <f t="shared" si="53"/>
        <v>12.662747211178345</v>
      </c>
      <c r="AW189" s="27"/>
      <c r="AX189" s="27"/>
      <c r="AY189" s="27"/>
      <c r="AZ189" s="179">
        <f t="shared" si="54"/>
        <v>332866</v>
      </c>
      <c r="BA189" s="179">
        <f t="shared" si="55"/>
        <v>166332.609</v>
      </c>
      <c r="BC189" s="199">
        <f t="shared" si="56"/>
        <v>12.646785842769852</v>
      </c>
      <c r="BD189" s="27"/>
      <c r="BE189" s="27"/>
      <c r="BF189" s="27"/>
      <c r="BG189" s="179">
        <f t="shared" si="57"/>
        <v>332788</v>
      </c>
      <c r="BH189" s="179">
        <f t="shared" si="58"/>
        <v>168350.625</v>
      </c>
      <c r="BJ189" s="199">
        <f t="shared" si="59"/>
        <v>12.63056557104292</v>
      </c>
      <c r="BK189" s="27"/>
      <c r="BL189" s="27"/>
      <c r="BM189" s="27"/>
      <c r="BN189" s="179">
        <f t="shared" si="60"/>
        <v>332709</v>
      </c>
      <c r="BO189" s="179">
        <f t="shared" si="61"/>
        <v>170406.916</v>
      </c>
      <c r="BQ189" s="199">
        <f t="shared" si="62"/>
        <v>12.614077858172898</v>
      </c>
      <c r="BR189" s="27"/>
      <c r="BS189" s="27"/>
      <c r="BT189" s="27"/>
      <c r="BU189" s="179">
        <f t="shared" si="63"/>
        <v>332627</v>
      </c>
      <c r="BV189" s="179">
        <f t="shared" si="64"/>
        <v>172554.49600000001</v>
      </c>
      <c r="BX189" s="199">
        <f t="shared" si="65"/>
        <v>12.597313736918551</v>
      </c>
      <c r="BY189" s="27"/>
      <c r="BZ189" s="27"/>
      <c r="CA189" s="27"/>
      <c r="CB189" s="179">
        <f t="shared" si="66"/>
        <v>332544</v>
      </c>
      <c r="CC189" s="179">
        <f t="shared" si="67"/>
        <v>174741.96100000001</v>
      </c>
      <c r="CE189" s="199">
        <f t="shared" si="68"/>
        <v>12.58026378133321</v>
      </c>
      <c r="CF189" s="27"/>
      <c r="CG189" s="27"/>
      <c r="CH189" s="27"/>
      <c r="CI189" s="179">
        <f t="shared" si="69"/>
        <v>332458</v>
      </c>
      <c r="CJ189" s="179">
        <f t="shared" si="70"/>
        <v>177023.02499999999</v>
      </c>
      <c r="CL189" s="199">
        <f t="shared" si="71"/>
        <v>12.562918074935434</v>
      </c>
      <c r="CM189" s="27"/>
      <c r="CN189" s="27"/>
      <c r="CO189" s="27"/>
      <c r="CP189" s="179">
        <f t="shared" si="72"/>
        <v>332371</v>
      </c>
      <c r="CQ189" s="179">
        <f t="shared" si="73"/>
        <v>179345.66399999999</v>
      </c>
      <c r="CS189" s="199">
        <f t="shared" si="74"/>
        <v>12.545266176070074</v>
      </c>
      <c r="CT189" s="27"/>
      <c r="CU189" s="27"/>
      <c r="CV189" s="27"/>
      <c r="CW189" s="179">
        <f t="shared" si="75"/>
        <v>332282</v>
      </c>
      <c r="CX189" s="179">
        <f t="shared" si="76"/>
        <v>181737.361</v>
      </c>
      <c r="CZ189" s="199">
        <f t="shared" si="77"/>
        <v>12.52729708015681</v>
      </c>
      <c r="DA189" s="27"/>
      <c r="DB189" s="27"/>
      <c r="DC189" s="27"/>
      <c r="DD189" s="179">
        <f t="shared" si="78"/>
        <v>332191</v>
      </c>
      <c r="DE189" s="179">
        <f t="shared" si="79"/>
        <v>184199.18400000001</v>
      </c>
    </row>
    <row r="190" spans="1:109" ht="15" customHeight="1">
      <c r="A190" s="21">
        <f t="shared" si="33"/>
        <v>2002</v>
      </c>
      <c r="B190" s="176">
        <f t="shared" si="33"/>
        <v>362529</v>
      </c>
      <c r="C190" s="193">
        <f t="shared" si="34"/>
        <v>12.800859750077038</v>
      </c>
      <c r="D190" s="22">
        <v>17</v>
      </c>
      <c r="E190" s="47"/>
      <c r="F190" s="47"/>
      <c r="G190" s="51"/>
      <c r="H190" s="47"/>
      <c r="I190" s="179">
        <f t="shared" si="35"/>
        <v>351057</v>
      </c>
      <c r="J190" s="180">
        <f t="shared" si="36"/>
        <v>3.1644365002523935</v>
      </c>
      <c r="K190" s="179">
        <f t="shared" si="37"/>
        <v>131606.78400000001</v>
      </c>
      <c r="M190" s="199">
        <f t="shared" si="38"/>
        <v>12.800859750077038</v>
      </c>
      <c r="N190" s="27"/>
      <c r="O190" s="27"/>
      <c r="P190" s="27"/>
      <c r="Q190" s="179">
        <f t="shared" si="39"/>
        <v>351057</v>
      </c>
      <c r="R190" s="179">
        <f t="shared" si="40"/>
        <v>131606.78400000001</v>
      </c>
      <c r="T190" s="199">
        <f t="shared" si="41"/>
        <v>12.772888167354056</v>
      </c>
      <c r="U190" s="27"/>
      <c r="V190" s="27"/>
      <c r="W190" s="27"/>
      <c r="X190" s="179">
        <f t="shared" si="42"/>
        <v>351134</v>
      </c>
      <c r="Y190" s="179">
        <f t="shared" si="43"/>
        <v>129846.02499999999</v>
      </c>
      <c r="AA190" s="199">
        <f t="shared" si="44"/>
        <v>12.758603393742366</v>
      </c>
      <c r="AB190" s="27"/>
      <c r="AC190" s="27"/>
      <c r="AD190" s="27"/>
      <c r="AE190" s="179">
        <f t="shared" si="45"/>
        <v>351179</v>
      </c>
      <c r="AF190" s="179">
        <f t="shared" si="46"/>
        <v>128822.5</v>
      </c>
      <c r="AH190" s="199">
        <f t="shared" si="47"/>
        <v>12.744111604632831</v>
      </c>
      <c r="AI190" s="27"/>
      <c r="AJ190" s="27"/>
      <c r="AK190" s="27"/>
      <c r="AL190" s="179">
        <f t="shared" si="48"/>
        <v>351228</v>
      </c>
      <c r="AM190" s="179">
        <f t="shared" si="49"/>
        <v>127712.601</v>
      </c>
      <c r="AO190" s="199">
        <f t="shared" si="50"/>
        <v>12.729406711529226</v>
      </c>
      <c r="AP190" s="27"/>
      <c r="AQ190" s="27"/>
      <c r="AR190" s="27"/>
      <c r="AS190" s="179">
        <f t="shared" si="51"/>
        <v>351281</v>
      </c>
      <c r="AT190" s="179">
        <f t="shared" si="52"/>
        <v>126517.504</v>
      </c>
      <c r="AV190" s="199">
        <f t="shared" si="53"/>
        <v>12.714482353319886</v>
      </c>
      <c r="AW190" s="27"/>
      <c r="AX190" s="27"/>
      <c r="AY190" s="27"/>
      <c r="AZ190" s="179">
        <f t="shared" si="54"/>
        <v>351340</v>
      </c>
      <c r="BA190" s="179">
        <f t="shared" si="55"/>
        <v>125193.72100000001</v>
      </c>
      <c r="BC190" s="199">
        <f t="shared" si="56"/>
        <v>12.699331879755478</v>
      </c>
      <c r="BD190" s="27"/>
      <c r="BE190" s="27"/>
      <c r="BF190" s="27"/>
      <c r="BG190" s="179">
        <f t="shared" si="57"/>
        <v>351405</v>
      </c>
      <c r="BH190" s="179">
        <f t="shared" si="58"/>
        <v>123743.376</v>
      </c>
      <c r="BJ190" s="199">
        <f t="shared" si="59"/>
        <v>12.683948333655801</v>
      </c>
      <c r="BK190" s="27"/>
      <c r="BL190" s="27"/>
      <c r="BM190" s="27"/>
      <c r="BN190" s="179">
        <f t="shared" si="60"/>
        <v>351477</v>
      </c>
      <c r="BO190" s="179">
        <f t="shared" si="61"/>
        <v>122146.704</v>
      </c>
      <c r="BQ190" s="199">
        <f t="shared" si="62"/>
        <v>12.668324431726447</v>
      </c>
      <c r="BR190" s="27"/>
      <c r="BS190" s="27"/>
      <c r="BT190" s="27"/>
      <c r="BU190" s="179">
        <f t="shared" si="63"/>
        <v>351557</v>
      </c>
      <c r="BV190" s="179">
        <f t="shared" si="64"/>
        <v>120384.784</v>
      </c>
      <c r="BX190" s="199">
        <f t="shared" si="65"/>
        <v>12.65245254385294</v>
      </c>
      <c r="BY190" s="27"/>
      <c r="BZ190" s="27"/>
      <c r="CA190" s="27"/>
      <c r="CB190" s="179">
        <f t="shared" si="66"/>
        <v>351646</v>
      </c>
      <c r="CC190" s="179">
        <f t="shared" si="67"/>
        <v>118439.689</v>
      </c>
      <c r="CE190" s="199">
        <f t="shared" si="68"/>
        <v>12.63632467072499</v>
      </c>
      <c r="CF190" s="27"/>
      <c r="CG190" s="27"/>
      <c r="CH190" s="27"/>
      <c r="CI190" s="179">
        <f t="shared" si="69"/>
        <v>351745</v>
      </c>
      <c r="CJ190" s="179">
        <f t="shared" si="70"/>
        <v>116294.656</v>
      </c>
      <c r="CL190" s="199">
        <f t="shared" si="71"/>
        <v>12.619932419626608</v>
      </c>
      <c r="CM190" s="27"/>
      <c r="CN190" s="27"/>
      <c r="CO190" s="27"/>
      <c r="CP190" s="179">
        <f t="shared" si="72"/>
        <v>351856</v>
      </c>
      <c r="CQ190" s="179">
        <f t="shared" si="73"/>
        <v>113912.929</v>
      </c>
      <c r="CS190" s="199">
        <f t="shared" si="74"/>
        <v>12.60326697820865</v>
      </c>
      <c r="CT190" s="27"/>
      <c r="CU190" s="27"/>
      <c r="CV190" s="27"/>
      <c r="CW190" s="179">
        <f t="shared" si="75"/>
        <v>351980</v>
      </c>
      <c r="CX190" s="179">
        <f t="shared" si="76"/>
        <v>111281.401</v>
      </c>
      <c r="CZ190" s="199">
        <f t="shared" si="77"/>
        <v>12.586319086038623</v>
      </c>
      <c r="DA190" s="27"/>
      <c r="DB190" s="27"/>
      <c r="DC190" s="27"/>
      <c r="DD190" s="179">
        <f t="shared" si="78"/>
        <v>352120</v>
      </c>
      <c r="DE190" s="179">
        <f t="shared" si="79"/>
        <v>108347.281</v>
      </c>
    </row>
    <row r="191" spans="1:109" s="27" customFormat="1" ht="15" customHeight="1">
      <c r="A191" s="21">
        <f t="shared" si="33"/>
        <v>2003</v>
      </c>
      <c r="B191" s="176">
        <f t="shared" si="33"/>
        <v>368887</v>
      </c>
      <c r="C191" s="193">
        <f t="shared" si="34"/>
        <v>12.818245643061415</v>
      </c>
      <c r="D191" s="22">
        <v>18</v>
      </c>
      <c r="G191" s="51"/>
      <c r="H191" s="47"/>
      <c r="I191" s="179">
        <f t="shared" si="35"/>
        <v>369772</v>
      </c>
      <c r="J191" s="180">
        <f t="shared" si="36"/>
        <v>0.23991086701347566</v>
      </c>
      <c r="K191" s="179">
        <f t="shared" si="37"/>
        <v>783.22500000000002</v>
      </c>
      <c r="M191" s="199">
        <f t="shared" si="38"/>
        <v>12.818245643061415</v>
      </c>
      <c r="Q191" s="179">
        <f t="shared" si="39"/>
        <v>369772</v>
      </c>
      <c r="R191" s="179">
        <f t="shared" si="40"/>
        <v>783.22500000000002</v>
      </c>
      <c r="T191" s="199">
        <f t="shared" si="41"/>
        <v>12.790762854690875</v>
      </c>
      <c r="X191" s="179">
        <f t="shared" si="42"/>
        <v>370114</v>
      </c>
      <c r="Y191" s="179">
        <f t="shared" si="43"/>
        <v>1505.529</v>
      </c>
      <c r="AA191" s="199">
        <f t="shared" si="44"/>
        <v>12.776732932118314</v>
      </c>
      <c r="AE191" s="179">
        <f t="shared" si="45"/>
        <v>370301</v>
      </c>
      <c r="AF191" s="179">
        <f t="shared" si="46"/>
        <v>1999.396</v>
      </c>
      <c r="AH191" s="199">
        <f t="shared" si="47"/>
        <v>12.762503366520821</v>
      </c>
      <c r="AL191" s="179">
        <f t="shared" si="48"/>
        <v>370500</v>
      </c>
      <c r="AM191" s="179">
        <f t="shared" si="49"/>
        <v>2601.7689999999998</v>
      </c>
      <c r="AO191" s="199">
        <f t="shared" si="50"/>
        <v>12.748068394019318</v>
      </c>
      <c r="AS191" s="179">
        <f t="shared" si="51"/>
        <v>370714</v>
      </c>
      <c r="AT191" s="179">
        <f t="shared" si="52"/>
        <v>3337.9290000000001</v>
      </c>
      <c r="AV191" s="199">
        <f t="shared" si="53"/>
        <v>12.733421997461349</v>
      </c>
      <c r="AZ191" s="179">
        <f t="shared" si="54"/>
        <v>370942</v>
      </c>
      <c r="BA191" s="179">
        <f t="shared" si="55"/>
        <v>4223.0249999999996</v>
      </c>
      <c r="BC191" s="199">
        <f t="shared" si="56"/>
        <v>12.718557891361286</v>
      </c>
      <c r="BG191" s="179">
        <f t="shared" si="57"/>
        <v>371187</v>
      </c>
      <c r="BH191" s="179">
        <f t="shared" si="58"/>
        <v>5290</v>
      </c>
      <c r="BJ191" s="199">
        <f t="shared" si="59"/>
        <v>12.703469505704287</v>
      </c>
      <c r="BN191" s="179">
        <f t="shared" si="60"/>
        <v>371450</v>
      </c>
      <c r="BO191" s="179">
        <f t="shared" si="61"/>
        <v>6568.9690000000001</v>
      </c>
      <c r="BQ191" s="199">
        <f t="shared" si="62"/>
        <v>12.68814996850956</v>
      </c>
      <c r="BU191" s="179">
        <f t="shared" si="63"/>
        <v>371733</v>
      </c>
      <c r="BV191" s="179">
        <f t="shared" si="64"/>
        <v>8099.7160000000003</v>
      </c>
      <c r="BX191" s="199">
        <f t="shared" si="65"/>
        <v>12.672592087037094</v>
      </c>
      <c r="CB191" s="179">
        <f t="shared" si="66"/>
        <v>372040</v>
      </c>
      <c r="CC191" s="179">
        <f t="shared" si="67"/>
        <v>9941.4089999999997</v>
      </c>
      <c r="CE191" s="199">
        <f t="shared" si="68"/>
        <v>12.656788327509238</v>
      </c>
      <c r="CI191" s="179">
        <f t="shared" si="69"/>
        <v>372373</v>
      </c>
      <c r="CJ191" s="179">
        <f t="shared" si="70"/>
        <v>12152.196</v>
      </c>
      <c r="CL191" s="199">
        <f t="shared" si="71"/>
        <v>12.640730793203989</v>
      </c>
      <c r="CP191" s="179">
        <f t="shared" si="72"/>
        <v>372735</v>
      </c>
      <c r="CQ191" s="179">
        <f t="shared" si="73"/>
        <v>14807.103999999999</v>
      </c>
      <c r="CS191" s="199">
        <f t="shared" si="74"/>
        <v>12.62441120076056</v>
      </c>
      <c r="CW191" s="179">
        <f t="shared" si="75"/>
        <v>373130</v>
      </c>
      <c r="CX191" s="179">
        <f t="shared" si="76"/>
        <v>18003.048999999999</v>
      </c>
      <c r="CZ191" s="199">
        <f t="shared" si="77"/>
        <v>12.607820854519231</v>
      </c>
      <c r="DD191" s="179">
        <f t="shared" si="78"/>
        <v>373563</v>
      </c>
      <c r="DE191" s="179">
        <f t="shared" si="79"/>
        <v>21864.975999999999</v>
      </c>
    </row>
    <row r="192" spans="1:109" ht="15" customHeight="1">
      <c r="A192" s="21">
        <f t="shared" si="33"/>
        <v>2004</v>
      </c>
      <c r="B192" s="176">
        <f t="shared" si="33"/>
        <v>380521</v>
      </c>
      <c r="C192" s="193">
        <f t="shared" si="34"/>
        <v>12.849296645299701</v>
      </c>
      <c r="D192" s="22">
        <v>19</v>
      </c>
      <c r="E192" s="52"/>
      <c r="F192" s="27"/>
      <c r="G192" s="27"/>
      <c r="H192" s="27"/>
      <c r="I192" s="179">
        <f t="shared" si="35"/>
        <v>389485</v>
      </c>
      <c r="J192" s="180">
        <f t="shared" si="36"/>
        <v>2.3557175556670988</v>
      </c>
      <c r="K192" s="179">
        <f t="shared" si="37"/>
        <v>80353.296000000002</v>
      </c>
      <c r="M192" s="199">
        <f t="shared" si="38"/>
        <v>12.849296645299701</v>
      </c>
      <c r="N192" s="27"/>
      <c r="O192" s="27"/>
      <c r="P192" s="27"/>
      <c r="Q192" s="179">
        <f t="shared" si="39"/>
        <v>389485</v>
      </c>
      <c r="R192" s="179">
        <f t="shared" si="40"/>
        <v>80353.296000000002</v>
      </c>
      <c r="T192" s="199">
        <f t="shared" si="41"/>
        <v>12.822665402273962</v>
      </c>
      <c r="U192" s="27"/>
      <c r="V192" s="27"/>
      <c r="W192" s="27"/>
      <c r="X192" s="179">
        <f t="shared" si="42"/>
        <v>390149</v>
      </c>
      <c r="Y192" s="179">
        <f t="shared" si="43"/>
        <v>92698.384000000005</v>
      </c>
      <c r="AA192" s="199">
        <f t="shared" si="44"/>
        <v>12.809079012061819</v>
      </c>
      <c r="AB192" s="27"/>
      <c r="AC192" s="27"/>
      <c r="AD192" s="27"/>
      <c r="AE192" s="179">
        <f t="shared" si="45"/>
        <v>390511</v>
      </c>
      <c r="AF192" s="179">
        <f t="shared" si="46"/>
        <v>99800.1</v>
      </c>
      <c r="AH192" s="199">
        <f t="shared" si="47"/>
        <v>12.795305486437719</v>
      </c>
      <c r="AI192" s="27"/>
      <c r="AJ192" s="27"/>
      <c r="AK192" s="27"/>
      <c r="AL192" s="179">
        <f t="shared" si="48"/>
        <v>390895</v>
      </c>
      <c r="AM192" s="179">
        <f t="shared" si="49"/>
        <v>107619.876</v>
      </c>
      <c r="AO192" s="199">
        <f t="shared" si="50"/>
        <v>12.781339598210725</v>
      </c>
      <c r="AP192" s="27"/>
      <c r="AQ192" s="27"/>
      <c r="AR192" s="27"/>
      <c r="AS192" s="179">
        <f t="shared" si="51"/>
        <v>391303</v>
      </c>
      <c r="AT192" s="179">
        <f t="shared" si="52"/>
        <v>116251.524</v>
      </c>
      <c r="AV192" s="199">
        <f t="shared" si="53"/>
        <v>12.767175898069974</v>
      </c>
      <c r="AW192" s="27"/>
      <c r="AX192" s="27"/>
      <c r="AY192" s="27"/>
      <c r="AZ192" s="179">
        <f t="shared" si="54"/>
        <v>391739</v>
      </c>
      <c r="BA192" s="179">
        <f t="shared" si="55"/>
        <v>125843.524</v>
      </c>
      <c r="BC192" s="199">
        <f t="shared" si="56"/>
        <v>12.752808701818864</v>
      </c>
      <c r="BD192" s="27"/>
      <c r="BE192" s="27"/>
      <c r="BF192" s="27"/>
      <c r="BG192" s="179">
        <f t="shared" si="57"/>
        <v>392204</v>
      </c>
      <c r="BH192" s="179">
        <f t="shared" si="58"/>
        <v>136492.489</v>
      </c>
      <c r="BJ192" s="199">
        <f t="shared" si="59"/>
        <v>12.73823207667875</v>
      </c>
      <c r="BK192" s="27"/>
      <c r="BL192" s="27"/>
      <c r="BM192" s="27"/>
      <c r="BN192" s="179">
        <f t="shared" si="60"/>
        <v>392702</v>
      </c>
      <c r="BO192" s="179">
        <f t="shared" si="61"/>
        <v>148376.761</v>
      </c>
      <c r="BQ192" s="199">
        <f t="shared" si="62"/>
        <v>12.723439826579565</v>
      </c>
      <c r="BR192" s="27"/>
      <c r="BS192" s="27"/>
      <c r="BT192" s="27"/>
      <c r="BU192" s="179">
        <f t="shared" si="63"/>
        <v>393237</v>
      </c>
      <c r="BV192" s="179">
        <f t="shared" si="64"/>
        <v>161696.65599999999</v>
      </c>
      <c r="BX192" s="199">
        <f t="shared" si="65"/>
        <v>12.708425476346063</v>
      </c>
      <c r="BY192" s="27"/>
      <c r="BZ192" s="27"/>
      <c r="CA192" s="27"/>
      <c r="CB192" s="179">
        <f t="shared" si="66"/>
        <v>393813</v>
      </c>
      <c r="CC192" s="179">
        <f t="shared" si="67"/>
        <v>176677.264</v>
      </c>
      <c r="CE192" s="199">
        <f t="shared" si="68"/>
        <v>12.693182254678717</v>
      </c>
      <c r="CF192" s="27"/>
      <c r="CG192" s="27"/>
      <c r="CH192" s="27"/>
      <c r="CI192" s="179">
        <f t="shared" si="69"/>
        <v>394434</v>
      </c>
      <c r="CJ192" s="179">
        <f t="shared" si="70"/>
        <v>193571.56899999999</v>
      </c>
      <c r="CL192" s="199">
        <f t="shared" si="71"/>
        <v>12.677703075817254</v>
      </c>
      <c r="CM192" s="27"/>
      <c r="CN192" s="27"/>
      <c r="CO192" s="27"/>
      <c r="CP192" s="179">
        <f t="shared" si="72"/>
        <v>395107</v>
      </c>
      <c r="CQ192" s="179">
        <f t="shared" si="73"/>
        <v>212751.39600000001</v>
      </c>
      <c r="CS192" s="199">
        <f t="shared" si="74"/>
        <v>12.661980519762581</v>
      </c>
      <c r="CT192" s="27"/>
      <c r="CU192" s="27"/>
      <c r="CV192" s="27"/>
      <c r="CW192" s="179">
        <f t="shared" si="75"/>
        <v>395838</v>
      </c>
      <c r="CX192" s="179">
        <f t="shared" si="76"/>
        <v>234610.489</v>
      </c>
      <c r="CZ192" s="199">
        <f t="shared" si="77"/>
        <v>12.646006810918914</v>
      </c>
      <c r="DA192" s="27"/>
      <c r="DB192" s="27"/>
      <c r="DC192" s="27"/>
      <c r="DD192" s="179">
        <f t="shared" si="78"/>
        <v>396636</v>
      </c>
      <c r="DE192" s="179">
        <f t="shared" si="79"/>
        <v>259693.22500000001</v>
      </c>
    </row>
    <row r="193" spans="1:109" s="27" customFormat="1" ht="15" customHeight="1">
      <c r="A193" s="21">
        <f t="shared" si="33"/>
        <v>2005</v>
      </c>
      <c r="B193" s="176">
        <f t="shared" si="33"/>
        <v>397145</v>
      </c>
      <c r="C193" s="193">
        <f t="shared" si="34"/>
        <v>12.892056732280404</v>
      </c>
      <c r="D193" s="22">
        <v>20</v>
      </c>
      <c r="E193" s="52"/>
      <c r="I193" s="179">
        <f t="shared" si="35"/>
        <v>410249</v>
      </c>
      <c r="J193" s="180">
        <f t="shared" si="36"/>
        <v>3.2995505419934781</v>
      </c>
      <c r="K193" s="179">
        <f t="shared" si="37"/>
        <v>171714.81599999999</v>
      </c>
      <c r="M193" s="199">
        <f t="shared" si="38"/>
        <v>12.892056732280404</v>
      </c>
      <c r="Q193" s="179">
        <f t="shared" si="39"/>
        <v>410249</v>
      </c>
      <c r="R193" s="179">
        <f t="shared" si="40"/>
        <v>171714.81599999999</v>
      </c>
      <c r="T193" s="199">
        <f t="shared" si="41"/>
        <v>12.866554578840603</v>
      </c>
      <c r="X193" s="179">
        <f t="shared" si="42"/>
        <v>411299</v>
      </c>
      <c r="Y193" s="179">
        <f t="shared" si="43"/>
        <v>200335.71599999999</v>
      </c>
      <c r="AA193" s="199">
        <f t="shared" si="44"/>
        <v>12.853555396717844</v>
      </c>
      <c r="AE193" s="179">
        <f t="shared" si="45"/>
        <v>411870</v>
      </c>
      <c r="AF193" s="179">
        <f t="shared" si="46"/>
        <v>216825.625</v>
      </c>
      <c r="AH193" s="199">
        <f t="shared" si="47"/>
        <v>12.840385007869227</v>
      </c>
      <c r="AL193" s="179">
        <f t="shared" si="48"/>
        <v>412476</v>
      </c>
      <c r="AM193" s="179">
        <f t="shared" si="49"/>
        <v>235039.56099999999</v>
      </c>
      <c r="AO193" s="199">
        <f t="shared" si="50"/>
        <v>12.827038842255103</v>
      </c>
      <c r="AS193" s="179">
        <f t="shared" si="51"/>
        <v>413119</v>
      </c>
      <c r="AT193" s="179">
        <f t="shared" si="52"/>
        <v>255168.67600000001</v>
      </c>
      <c r="AV193" s="199">
        <f t="shared" si="53"/>
        <v>12.813512144374933</v>
      </c>
      <c r="AZ193" s="179">
        <f t="shared" si="54"/>
        <v>413805</v>
      </c>
      <c r="BA193" s="179">
        <f t="shared" si="55"/>
        <v>277555.59999999998</v>
      </c>
      <c r="BC193" s="199">
        <f t="shared" si="56"/>
        <v>12.799799963094364</v>
      </c>
      <c r="BG193" s="179">
        <f t="shared" si="57"/>
        <v>414536</v>
      </c>
      <c r="BH193" s="179">
        <f t="shared" si="58"/>
        <v>302446.88099999999</v>
      </c>
      <c r="BJ193" s="199">
        <f t="shared" si="59"/>
        <v>12.785897140765115</v>
      </c>
      <c r="BN193" s="179">
        <f t="shared" si="60"/>
        <v>415318</v>
      </c>
      <c r="BO193" s="179">
        <f t="shared" si="61"/>
        <v>330257.929</v>
      </c>
      <c r="BQ193" s="199">
        <f t="shared" si="62"/>
        <v>12.771798301577798</v>
      </c>
      <c r="BU193" s="179">
        <f t="shared" si="63"/>
        <v>416156</v>
      </c>
      <c r="BV193" s="179">
        <f t="shared" si="64"/>
        <v>361418.12099999998</v>
      </c>
      <c r="BX193" s="199">
        <f t="shared" si="65"/>
        <v>12.757497839081871</v>
      </c>
      <c r="CB193" s="179">
        <f t="shared" si="66"/>
        <v>417058</v>
      </c>
      <c r="CC193" s="179">
        <f t="shared" si="67"/>
        <v>396527.56900000002</v>
      </c>
      <c r="CE193" s="199">
        <f t="shared" si="68"/>
        <v>12.742989902800243</v>
      </c>
      <c r="CI193" s="179">
        <f t="shared" si="69"/>
        <v>418029</v>
      </c>
      <c r="CJ193" s="179">
        <f t="shared" si="70"/>
        <v>436141.45600000001</v>
      </c>
      <c r="CL193" s="199">
        <f t="shared" si="71"/>
        <v>12.728268383858484</v>
      </c>
      <c r="CP193" s="179">
        <f t="shared" si="72"/>
        <v>419080</v>
      </c>
      <c r="CQ193" s="179">
        <f t="shared" si="73"/>
        <v>481144.22499999998</v>
      </c>
      <c r="CS193" s="199">
        <f t="shared" si="74"/>
        <v>12.713326899540371</v>
      </c>
      <c r="CW193" s="179">
        <f t="shared" si="75"/>
        <v>420220</v>
      </c>
      <c r="CX193" s="179">
        <f t="shared" si="76"/>
        <v>532455.625</v>
      </c>
      <c r="CZ193" s="199">
        <f t="shared" si="77"/>
        <v>12.698158776671997</v>
      </c>
      <c r="DD193" s="179">
        <f t="shared" si="78"/>
        <v>421463</v>
      </c>
      <c r="DE193" s="179">
        <f t="shared" si="79"/>
        <v>591365.12399999995</v>
      </c>
    </row>
    <row r="194" spans="1:109" s="27" customFormat="1" ht="15" customHeight="1" thickBot="1">
      <c r="A194" s="30">
        <f t="shared" si="33"/>
        <v>2006</v>
      </c>
      <c r="B194" s="184">
        <f t="shared" si="33"/>
        <v>400018</v>
      </c>
      <c r="C194" s="194">
        <f t="shared" si="34"/>
        <v>12.899264825077649</v>
      </c>
      <c r="D194" s="31">
        <v>21</v>
      </c>
      <c r="E194" s="53"/>
      <c r="F194" s="32"/>
      <c r="G194" s="32"/>
      <c r="H194" s="32"/>
      <c r="I194" s="185">
        <f t="shared" si="35"/>
        <v>432120</v>
      </c>
      <c r="J194" s="186">
        <f t="shared" si="36"/>
        <v>8.025138868750906</v>
      </c>
      <c r="K194" s="185">
        <f t="shared" si="37"/>
        <v>1030538.404</v>
      </c>
      <c r="M194" s="202">
        <f t="shared" si="38"/>
        <v>12.899264825077649</v>
      </c>
      <c r="N194" s="11"/>
      <c r="O194" s="11"/>
      <c r="P194" s="11"/>
      <c r="Q194" s="189">
        <f t="shared" si="39"/>
        <v>432120</v>
      </c>
      <c r="R194" s="189">
        <f t="shared" si="40"/>
        <v>1030538.404</v>
      </c>
      <c r="T194" s="202">
        <f t="shared" si="41"/>
        <v>12.873948170886926</v>
      </c>
      <c r="U194" s="11"/>
      <c r="V194" s="11"/>
      <c r="W194" s="11"/>
      <c r="X194" s="189">
        <f t="shared" si="42"/>
        <v>433625</v>
      </c>
      <c r="Y194" s="189">
        <f t="shared" si="43"/>
        <v>1129430.449</v>
      </c>
      <c r="AA194" s="202">
        <f t="shared" si="44"/>
        <v>12.861045365423776</v>
      </c>
      <c r="AB194" s="11"/>
      <c r="AC194" s="11"/>
      <c r="AD194" s="11"/>
      <c r="AE194" s="189">
        <f t="shared" si="45"/>
        <v>434444</v>
      </c>
      <c r="AF194" s="189">
        <f t="shared" si="46"/>
        <v>1185149.476</v>
      </c>
      <c r="AH194" s="202">
        <f t="shared" si="47"/>
        <v>12.847973899001772</v>
      </c>
      <c r="AI194" s="11"/>
      <c r="AJ194" s="11"/>
      <c r="AK194" s="11"/>
      <c r="AL194" s="189">
        <f t="shared" si="48"/>
        <v>435312</v>
      </c>
      <c r="AM194" s="189">
        <f t="shared" si="49"/>
        <v>1245666.436</v>
      </c>
      <c r="AO194" s="202">
        <f t="shared" si="50"/>
        <v>12.834729303800584</v>
      </c>
      <c r="AP194" s="11"/>
      <c r="AQ194" s="11"/>
      <c r="AR194" s="11"/>
      <c r="AS194" s="189">
        <f t="shared" si="51"/>
        <v>436235</v>
      </c>
      <c r="AT194" s="189">
        <f t="shared" si="52"/>
        <v>1311671.0889999999</v>
      </c>
      <c r="AV194" s="202">
        <f t="shared" si="53"/>
        <v>12.821306932085749</v>
      </c>
      <c r="AW194" s="11"/>
      <c r="AX194" s="11"/>
      <c r="AY194" s="11"/>
      <c r="AZ194" s="189">
        <f t="shared" si="54"/>
        <v>437217</v>
      </c>
      <c r="BA194" s="189">
        <f t="shared" si="55"/>
        <v>1383765.601</v>
      </c>
      <c r="BC194" s="202">
        <f t="shared" si="56"/>
        <v>12.807701946417174</v>
      </c>
      <c r="BD194" s="11"/>
      <c r="BE194" s="11"/>
      <c r="BF194" s="11"/>
      <c r="BG194" s="189">
        <f t="shared" si="57"/>
        <v>438264</v>
      </c>
      <c r="BH194" s="189">
        <f t="shared" si="58"/>
        <v>1462756.5160000001</v>
      </c>
      <c r="BJ194" s="202">
        <f t="shared" si="59"/>
        <v>12.793909309182334</v>
      </c>
      <c r="BK194" s="11"/>
      <c r="BL194" s="11"/>
      <c r="BM194" s="11"/>
      <c r="BN194" s="189">
        <f t="shared" si="60"/>
        <v>439384</v>
      </c>
      <c r="BO194" s="189">
        <f t="shared" si="61"/>
        <v>1549681.956</v>
      </c>
      <c r="BQ194" s="202">
        <f t="shared" si="62"/>
        <v>12.77992377139749</v>
      </c>
      <c r="BR194" s="11"/>
      <c r="BS194" s="11"/>
      <c r="BT194" s="11"/>
      <c r="BU194" s="189">
        <f t="shared" si="63"/>
        <v>440584</v>
      </c>
      <c r="BV194" s="189">
        <f t="shared" si="64"/>
        <v>1645600.3559999999</v>
      </c>
      <c r="BX194" s="202">
        <f t="shared" si="65"/>
        <v>12.765739860714621</v>
      </c>
      <c r="BY194" s="11"/>
      <c r="BZ194" s="11"/>
      <c r="CA194" s="11"/>
      <c r="CB194" s="189">
        <f t="shared" si="66"/>
        <v>441874</v>
      </c>
      <c r="CC194" s="189">
        <f t="shared" si="67"/>
        <v>1751924.736</v>
      </c>
      <c r="CE194" s="202">
        <f t="shared" si="68"/>
        <v>12.751351868565528</v>
      </c>
      <c r="CF194" s="11"/>
      <c r="CG194" s="11"/>
      <c r="CH194" s="11"/>
      <c r="CI194" s="189">
        <f t="shared" si="69"/>
        <v>443264</v>
      </c>
      <c r="CJ194" s="189">
        <f t="shared" si="70"/>
        <v>1870216.5160000001</v>
      </c>
      <c r="CL194" s="202">
        <f t="shared" si="71"/>
        <v>12.73675383636748</v>
      </c>
      <c r="CM194" s="11"/>
      <c r="CN194" s="11"/>
      <c r="CO194" s="11"/>
      <c r="CP194" s="189">
        <f t="shared" si="72"/>
        <v>444768</v>
      </c>
      <c r="CQ194" s="189">
        <f t="shared" si="73"/>
        <v>2002562.5</v>
      </c>
      <c r="CS194" s="202">
        <f t="shared" si="74"/>
        <v>12.721939540707011</v>
      </c>
      <c r="CT194" s="11"/>
      <c r="CU194" s="11"/>
      <c r="CV194" s="11"/>
      <c r="CW194" s="189">
        <f t="shared" si="75"/>
        <v>446399</v>
      </c>
      <c r="CX194" s="189">
        <f t="shared" si="76"/>
        <v>2151197.1609999998</v>
      </c>
      <c r="CZ194" s="202">
        <f t="shared" si="77"/>
        <v>12.70690247740966</v>
      </c>
      <c r="DA194" s="11"/>
      <c r="DB194" s="11"/>
      <c r="DC194" s="11"/>
      <c r="DD194" s="189">
        <f t="shared" si="78"/>
        <v>448176</v>
      </c>
      <c r="DE194" s="189">
        <f t="shared" si="79"/>
        <v>2319192.9640000002</v>
      </c>
    </row>
    <row r="195" spans="1:109" ht="15" customHeight="1" thickTop="1">
      <c r="A195" s="21">
        <f t="shared" ref="A195:A218" si="80">A147</f>
        <v>2007</v>
      </c>
      <c r="B195" s="176">
        <f t="shared" ref="B195:B211" si="81">ROUND($F$182*(1+$F$183)^D195+$F$178,$G$1)</f>
        <v>455157</v>
      </c>
      <c r="C195" s="54"/>
      <c r="D195" s="22">
        <v>22</v>
      </c>
      <c r="E195" s="55"/>
      <c r="F195" s="33"/>
      <c r="G195" s="27"/>
      <c r="H195" s="27"/>
      <c r="I195" s="179">
        <f t="shared" si="35"/>
        <v>455157</v>
      </c>
      <c r="J195" s="187"/>
      <c r="K195" s="187"/>
    </row>
    <row r="196" spans="1:109" ht="15" customHeight="1" thickBot="1">
      <c r="A196" s="21">
        <f t="shared" si="80"/>
        <v>2008</v>
      </c>
      <c r="B196" s="176">
        <f t="shared" si="81"/>
        <v>479422</v>
      </c>
      <c r="C196" s="54"/>
      <c r="D196" s="22">
        <v>23</v>
      </c>
      <c r="E196" s="64" t="s">
        <v>38</v>
      </c>
      <c r="F196" s="65" t="s">
        <v>39</v>
      </c>
      <c r="G196" s="65" t="s">
        <v>40</v>
      </c>
      <c r="H196" s="27"/>
      <c r="I196" s="179">
        <f t="shared" si="35"/>
        <v>479422</v>
      </c>
      <c r="J196" s="187"/>
      <c r="K196" s="187"/>
    </row>
    <row r="197" spans="1:109" ht="15" customHeight="1" thickTop="1">
      <c r="A197" s="21">
        <f t="shared" si="80"/>
        <v>2009</v>
      </c>
      <c r="B197" s="176">
        <f t="shared" si="81"/>
        <v>504980</v>
      </c>
      <c r="C197" s="54"/>
      <c r="D197" s="22">
        <v>24</v>
      </c>
      <c r="E197" s="200">
        <f>O178</f>
        <v>0</v>
      </c>
      <c r="F197" s="203">
        <f>O185</f>
        <v>0.97511870095185982</v>
      </c>
      <c r="G197" s="200">
        <f>O186</f>
        <v>3695770.048</v>
      </c>
      <c r="H197" s="27"/>
      <c r="I197" s="179">
        <f t="shared" si="35"/>
        <v>504980</v>
      </c>
      <c r="J197" s="187"/>
      <c r="K197" s="187"/>
      <c r="M197" s="200" t="s">
        <v>72</v>
      </c>
      <c r="N197" s="200">
        <f>MIN(B174:B194)</f>
        <v>151519</v>
      </c>
      <c r="T197" s="200" t="s">
        <v>72</v>
      </c>
      <c r="U197" s="200">
        <f>N197</f>
        <v>151519</v>
      </c>
      <c r="AA197" s="200" t="s">
        <v>72</v>
      </c>
      <c r="AB197" s="200">
        <f>U197</f>
        <v>151519</v>
      </c>
      <c r="AH197" s="200" t="s">
        <v>72</v>
      </c>
      <c r="AI197" s="200">
        <f>AB197</f>
        <v>151519</v>
      </c>
      <c r="AO197" s="200" t="s">
        <v>72</v>
      </c>
      <c r="AP197" s="200">
        <f>AI197</f>
        <v>151519</v>
      </c>
      <c r="AV197" s="200" t="s">
        <v>72</v>
      </c>
      <c r="AW197" s="200">
        <f>AP197</f>
        <v>151519</v>
      </c>
      <c r="BC197" s="200" t="s">
        <v>72</v>
      </c>
      <c r="BD197" s="200">
        <f>AW197</f>
        <v>151519</v>
      </c>
      <c r="BJ197" s="200" t="s">
        <v>72</v>
      </c>
      <c r="BK197" s="200">
        <f>BD197</f>
        <v>151519</v>
      </c>
      <c r="BQ197" s="200" t="s">
        <v>72</v>
      </c>
      <c r="BR197" s="200">
        <f>BK197</f>
        <v>151519</v>
      </c>
      <c r="BX197" s="200" t="s">
        <v>72</v>
      </c>
      <c r="BY197" s="200">
        <f>BR197</f>
        <v>151519</v>
      </c>
      <c r="CE197" s="200" t="s">
        <v>72</v>
      </c>
      <c r="CF197" s="200">
        <f>BY197</f>
        <v>151519</v>
      </c>
      <c r="CL197" s="200" t="s">
        <v>72</v>
      </c>
      <c r="CM197" s="200">
        <f>CF197</f>
        <v>151519</v>
      </c>
      <c r="CS197" s="200" t="s">
        <v>72</v>
      </c>
      <c r="CT197" s="200">
        <f>CM197</f>
        <v>151519</v>
      </c>
      <c r="CZ197" s="200" t="s">
        <v>72</v>
      </c>
      <c r="DA197" s="200">
        <f>CT197</f>
        <v>151519</v>
      </c>
    </row>
    <row r="198" spans="1:109" ht="15" customHeight="1">
      <c r="A198" s="21">
        <f t="shared" si="80"/>
        <v>2010</v>
      </c>
      <c r="B198" s="176">
        <f t="shared" si="81"/>
        <v>531901</v>
      </c>
      <c r="C198" s="54"/>
      <c r="D198" s="22">
        <v>25</v>
      </c>
      <c r="E198" s="200">
        <f>V178</f>
        <v>10000</v>
      </c>
      <c r="F198" s="203">
        <f>V185</f>
        <v>0.97406464381706992</v>
      </c>
      <c r="G198" s="200">
        <f>V186</f>
        <v>3879378.8629999999</v>
      </c>
      <c r="H198" s="27"/>
      <c r="I198" s="179">
        <f t="shared" si="35"/>
        <v>531901</v>
      </c>
      <c r="J198" s="187"/>
      <c r="K198" s="187"/>
      <c r="M198" s="200" t="s">
        <v>73</v>
      </c>
      <c r="N198" s="200">
        <v>4</v>
      </c>
      <c r="T198" s="200" t="s">
        <v>73</v>
      </c>
      <c r="U198" s="200">
        <f>N198</f>
        <v>4</v>
      </c>
      <c r="AA198" s="200" t="s">
        <v>73</v>
      </c>
      <c r="AB198" s="200">
        <f>U198</f>
        <v>4</v>
      </c>
      <c r="AH198" s="200" t="s">
        <v>73</v>
      </c>
      <c r="AI198" s="200">
        <f>AB198</f>
        <v>4</v>
      </c>
      <c r="AO198" s="200" t="s">
        <v>73</v>
      </c>
      <c r="AP198" s="200">
        <f>AI198</f>
        <v>4</v>
      </c>
      <c r="AV198" s="200" t="s">
        <v>73</v>
      </c>
      <c r="AW198" s="200">
        <f>AP198</f>
        <v>4</v>
      </c>
      <c r="BC198" s="200" t="s">
        <v>73</v>
      </c>
      <c r="BD198" s="200">
        <f>AW198</f>
        <v>4</v>
      </c>
      <c r="BJ198" s="200" t="s">
        <v>73</v>
      </c>
      <c r="BK198" s="200">
        <f>BD198</f>
        <v>4</v>
      </c>
      <c r="BQ198" s="200" t="s">
        <v>73</v>
      </c>
      <c r="BR198" s="200">
        <f>BK198</f>
        <v>4</v>
      </c>
      <c r="BX198" s="200" t="s">
        <v>73</v>
      </c>
      <c r="BY198" s="200">
        <f>BR198</f>
        <v>4</v>
      </c>
      <c r="CE198" s="200" t="s">
        <v>73</v>
      </c>
      <c r="CF198" s="200">
        <f>BY198</f>
        <v>4</v>
      </c>
      <c r="CL198" s="200" t="s">
        <v>73</v>
      </c>
      <c r="CM198" s="200">
        <f>CF198</f>
        <v>4</v>
      </c>
      <c r="CS198" s="200" t="s">
        <v>73</v>
      </c>
      <c r="CT198" s="200">
        <f>CM198</f>
        <v>4</v>
      </c>
      <c r="CZ198" s="200" t="s">
        <v>73</v>
      </c>
      <c r="DA198" s="200">
        <f>CT198</f>
        <v>4</v>
      </c>
    </row>
    <row r="199" spans="1:109" ht="15" customHeight="1">
      <c r="A199" s="21">
        <f t="shared" si="80"/>
        <v>2011</v>
      </c>
      <c r="B199" s="176">
        <f t="shared" si="81"/>
        <v>560258</v>
      </c>
      <c r="C199" s="54"/>
      <c r="D199" s="22">
        <v>26</v>
      </c>
      <c r="E199" s="200">
        <f>AC178</f>
        <v>15000</v>
      </c>
      <c r="F199" s="203">
        <f>AC185</f>
        <v>0.9734741475910037</v>
      </c>
      <c r="G199" s="200">
        <f>AC186</f>
        <v>3983778.5350000001</v>
      </c>
      <c r="H199" s="27"/>
      <c r="I199" s="179">
        <f t="shared" si="35"/>
        <v>560258</v>
      </c>
      <c r="J199" s="187"/>
      <c r="K199" s="187"/>
      <c r="M199" s="200" t="s">
        <v>50</v>
      </c>
      <c r="N199" s="200">
        <v>5000</v>
      </c>
      <c r="T199" s="200" t="s">
        <v>50</v>
      </c>
      <c r="U199" s="200">
        <f>N199</f>
        <v>5000</v>
      </c>
      <c r="AA199" s="200" t="s">
        <v>50</v>
      </c>
      <c r="AB199" s="200">
        <f>U199</f>
        <v>5000</v>
      </c>
      <c r="AH199" s="200" t="s">
        <v>50</v>
      </c>
      <c r="AI199" s="200">
        <f>AB199</f>
        <v>5000</v>
      </c>
      <c r="AO199" s="200" t="s">
        <v>50</v>
      </c>
      <c r="AP199" s="200">
        <f>AI199</f>
        <v>5000</v>
      </c>
      <c r="AV199" s="200" t="s">
        <v>50</v>
      </c>
      <c r="AW199" s="200">
        <f>AP199</f>
        <v>5000</v>
      </c>
      <c r="BC199" s="200" t="s">
        <v>50</v>
      </c>
      <c r="BD199" s="200">
        <f>AW199</f>
        <v>5000</v>
      </c>
      <c r="BJ199" s="200" t="s">
        <v>50</v>
      </c>
      <c r="BK199" s="200">
        <f>BD199</f>
        <v>5000</v>
      </c>
      <c r="BQ199" s="200" t="s">
        <v>50</v>
      </c>
      <c r="BR199" s="200">
        <f>BK199</f>
        <v>5000</v>
      </c>
      <c r="BX199" s="200" t="s">
        <v>50</v>
      </c>
      <c r="BY199" s="200">
        <f>BR199</f>
        <v>5000</v>
      </c>
      <c r="CE199" s="200" t="s">
        <v>50</v>
      </c>
      <c r="CF199" s="200">
        <f>BY199</f>
        <v>5000</v>
      </c>
      <c r="CL199" s="200" t="s">
        <v>50</v>
      </c>
      <c r="CM199" s="200">
        <f>CF199</f>
        <v>5000</v>
      </c>
      <c r="CS199" s="200" t="s">
        <v>50</v>
      </c>
      <c r="CT199" s="200">
        <f>CM199</f>
        <v>5000</v>
      </c>
      <c r="CZ199" s="200" t="s">
        <v>50</v>
      </c>
      <c r="DA199" s="200">
        <f>CT199</f>
        <v>5000</v>
      </c>
    </row>
    <row r="200" spans="1:109" ht="15" customHeight="1">
      <c r="A200" s="21">
        <f t="shared" si="80"/>
        <v>2012</v>
      </c>
      <c r="B200" s="176">
        <f t="shared" si="81"/>
        <v>590126</v>
      </c>
      <c r="C200" s="54"/>
      <c r="D200" s="22">
        <v>27</v>
      </c>
      <c r="E200" s="200">
        <f>AJ178</f>
        <v>20000</v>
      </c>
      <c r="F200" s="203">
        <f>AJ185</f>
        <v>0.9728340475916365</v>
      </c>
      <c r="G200" s="200">
        <f>AJ186</f>
        <v>4098108.4550000001</v>
      </c>
      <c r="H200" s="27"/>
      <c r="I200" s="179">
        <f t="shared" si="35"/>
        <v>590126</v>
      </c>
      <c r="J200" s="187"/>
      <c r="K200" s="187"/>
    </row>
    <row r="201" spans="1:109" ht="15" customHeight="1">
      <c r="A201" s="21">
        <f t="shared" si="80"/>
        <v>2013</v>
      </c>
      <c r="B201" s="176">
        <f t="shared" si="81"/>
        <v>621586</v>
      </c>
      <c r="C201" s="54"/>
      <c r="D201" s="22">
        <v>28</v>
      </c>
      <c r="E201" s="200">
        <f>AQ178</f>
        <v>25000</v>
      </c>
      <c r="F201" s="203">
        <f>AQ185</f>
        <v>0.9721399017796809</v>
      </c>
      <c r="G201" s="200">
        <f>AQ186</f>
        <v>4223505.6510000005</v>
      </c>
      <c r="H201" s="27"/>
      <c r="I201" s="179">
        <f t="shared" si="35"/>
        <v>621586</v>
      </c>
      <c r="J201" s="187"/>
      <c r="K201" s="187"/>
    </row>
    <row r="202" spans="1:109" ht="15" customHeight="1">
      <c r="A202" s="21">
        <f t="shared" si="80"/>
        <v>2014</v>
      </c>
      <c r="B202" s="176">
        <f t="shared" si="81"/>
        <v>654724</v>
      </c>
      <c r="C202" s="54"/>
      <c r="D202" s="22">
        <v>29</v>
      </c>
      <c r="E202" s="200">
        <f>AX178</f>
        <v>30000</v>
      </c>
      <c r="F202" s="203">
        <f>AX185</f>
        <v>0.97138515645732382</v>
      </c>
      <c r="G202" s="200">
        <f>AX186</f>
        <v>4361492.8530000001</v>
      </c>
      <c r="H202" s="27"/>
      <c r="I202" s="179">
        <f t="shared" si="35"/>
        <v>654724</v>
      </c>
      <c r="J202" s="187"/>
      <c r="K202" s="187"/>
    </row>
    <row r="203" spans="1:109" ht="15" customHeight="1">
      <c r="A203" s="21">
        <f t="shared" si="80"/>
        <v>2015</v>
      </c>
      <c r="B203" s="176">
        <f t="shared" si="81"/>
        <v>689628</v>
      </c>
      <c r="C203" s="54"/>
      <c r="D203" s="22">
        <v>30</v>
      </c>
      <c r="E203" s="200">
        <f>BE178</f>
        <v>35000</v>
      </c>
      <c r="F203" s="203">
        <f>BE185</f>
        <v>0.97056503377809067</v>
      </c>
      <c r="G203" s="200">
        <f>BE186</f>
        <v>4513431.2149999999</v>
      </c>
      <c r="H203" s="27"/>
      <c r="I203" s="179">
        <f t="shared" si="35"/>
        <v>689628</v>
      </c>
      <c r="J203" s="187"/>
      <c r="K203" s="187"/>
    </row>
    <row r="204" spans="1:109" ht="15" customHeight="1">
      <c r="A204" s="21">
        <f t="shared" si="80"/>
        <v>2016</v>
      </c>
      <c r="B204" s="176">
        <f t="shared" si="81"/>
        <v>726393</v>
      </c>
      <c r="C204" s="54"/>
      <c r="D204" s="22">
        <v>31</v>
      </c>
      <c r="E204" s="200">
        <f>BL178</f>
        <v>40000</v>
      </c>
      <c r="F204" s="203">
        <f>BL185</f>
        <v>0.96967065297634358</v>
      </c>
      <c r="G204" s="200">
        <f>BL186</f>
        <v>4681448.9160000002</v>
      </c>
      <c r="H204" s="27"/>
      <c r="I204" s="179">
        <f t="shared" si="35"/>
        <v>726393</v>
      </c>
      <c r="J204" s="187"/>
      <c r="K204" s="187"/>
    </row>
    <row r="205" spans="1:109" ht="15" customHeight="1">
      <c r="A205" s="21">
        <f t="shared" si="80"/>
        <v>2017</v>
      </c>
      <c r="B205" s="176">
        <f t="shared" si="81"/>
        <v>765117</v>
      </c>
      <c r="C205" s="54"/>
      <c r="D205" s="22">
        <v>32</v>
      </c>
      <c r="E205" s="200">
        <f>BS178</f>
        <v>45000</v>
      </c>
      <c r="F205" s="203">
        <f>BS185</f>
        <v>0.96869328642612862</v>
      </c>
      <c r="G205" s="200">
        <f>BS186</f>
        <v>4867827.6469999999</v>
      </c>
      <c r="H205" s="27"/>
      <c r="I205" s="179">
        <f t="shared" si="35"/>
        <v>765117</v>
      </c>
      <c r="J205" s="187"/>
      <c r="K205" s="187"/>
    </row>
    <row r="206" spans="1:109" ht="15" customHeight="1">
      <c r="A206" s="21">
        <f t="shared" si="80"/>
        <v>2018</v>
      </c>
      <c r="B206" s="176">
        <f t="shared" si="81"/>
        <v>805907</v>
      </c>
      <c r="C206" s="54"/>
      <c r="D206" s="22">
        <v>33</v>
      </c>
      <c r="E206" s="200">
        <f>BZ178</f>
        <v>50000</v>
      </c>
      <c r="F206" s="203">
        <f>BZ185</f>
        <v>0.96762348272923238</v>
      </c>
      <c r="G206" s="200">
        <f>BZ186</f>
        <v>5075228.6290000007</v>
      </c>
      <c r="H206" s="27"/>
      <c r="I206" s="179">
        <f t="shared" si="35"/>
        <v>805907</v>
      </c>
      <c r="J206" s="187"/>
      <c r="K206" s="187"/>
    </row>
    <row r="207" spans="1:109" ht="15" customHeight="1">
      <c r="A207" s="21">
        <f t="shared" si="80"/>
        <v>2019</v>
      </c>
      <c r="B207" s="176">
        <f t="shared" si="81"/>
        <v>848871</v>
      </c>
      <c r="C207" s="54"/>
      <c r="D207" s="22">
        <v>34</v>
      </c>
      <c r="E207" s="200">
        <f>CG178</f>
        <v>55000</v>
      </c>
      <c r="F207" s="203">
        <f>CG185</f>
        <v>0.96645013887031006</v>
      </c>
      <c r="G207" s="200">
        <f>CG186</f>
        <v>5306775.66</v>
      </c>
      <c r="H207" s="27"/>
      <c r="I207" s="179">
        <f t="shared" si="35"/>
        <v>848871</v>
      </c>
      <c r="J207" s="187"/>
      <c r="K207" s="187"/>
    </row>
    <row r="208" spans="1:109" ht="15" customHeight="1">
      <c r="A208" s="21">
        <f t="shared" si="80"/>
        <v>2020</v>
      </c>
      <c r="B208" s="176">
        <f t="shared" si="81"/>
        <v>894125</v>
      </c>
      <c r="C208" s="54"/>
      <c r="D208" s="22">
        <v>35</v>
      </c>
      <c r="E208" s="200">
        <f>CN178</f>
        <v>60000</v>
      </c>
      <c r="F208" s="203">
        <f>CN185</f>
        <v>0.96515886375393578</v>
      </c>
      <c r="G208" s="200">
        <f>CN186</f>
        <v>5566554.5800000001</v>
      </c>
      <c r="H208" s="27"/>
      <c r="I208" s="179">
        <f t="shared" si="35"/>
        <v>894125</v>
      </c>
      <c r="J208" s="187"/>
      <c r="K208" s="187"/>
    </row>
    <row r="209" spans="1:109" ht="15" customHeight="1">
      <c r="A209" s="21">
        <f t="shared" si="80"/>
        <v>2021</v>
      </c>
      <c r="B209" s="176">
        <f t="shared" si="81"/>
        <v>941792</v>
      </c>
      <c r="C209" s="54"/>
      <c r="D209" s="22">
        <v>36</v>
      </c>
      <c r="E209" s="200">
        <f>CU178</f>
        <v>65000</v>
      </c>
      <c r="F209" s="203">
        <f>CU185</f>
        <v>0.96373397229313862</v>
      </c>
      <c r="G209" s="200">
        <f>CU186</f>
        <v>5859184.0029999996</v>
      </c>
      <c r="H209" s="27"/>
      <c r="I209" s="179">
        <f t="shared" si="35"/>
        <v>941792</v>
      </c>
      <c r="J209" s="187"/>
      <c r="K209" s="187"/>
    </row>
    <row r="210" spans="1:109" ht="15" customHeight="1">
      <c r="A210" s="21">
        <f t="shared" si="80"/>
        <v>2022</v>
      </c>
      <c r="B210" s="176">
        <f t="shared" si="81"/>
        <v>992000</v>
      </c>
      <c r="C210" s="54"/>
      <c r="D210" s="22">
        <v>37</v>
      </c>
      <c r="E210" s="200">
        <f>DB178</f>
        <v>70000</v>
      </c>
      <c r="F210" s="203">
        <f>DB185</f>
        <v>0.96215742560988349</v>
      </c>
      <c r="G210" s="200">
        <f>DB186</f>
        <v>6190517.9049999993</v>
      </c>
      <c r="H210" s="27"/>
      <c r="I210" s="179">
        <f t="shared" si="35"/>
        <v>992000</v>
      </c>
      <c r="J210" s="187"/>
      <c r="K210" s="187"/>
    </row>
    <row r="211" spans="1:109" ht="15" customHeight="1">
      <c r="A211" s="21">
        <f t="shared" si="80"/>
        <v>2023</v>
      </c>
      <c r="B211" s="176">
        <f t="shared" si="81"/>
        <v>1044885</v>
      </c>
      <c r="C211" s="54"/>
      <c r="D211" s="22">
        <v>38</v>
      </c>
      <c r="E211" s="55"/>
      <c r="F211" s="33"/>
      <c r="G211" s="27"/>
      <c r="H211" s="27"/>
      <c r="I211" s="179">
        <f t="shared" si="35"/>
        <v>1044885</v>
      </c>
      <c r="J211" s="187"/>
      <c r="K211" s="187"/>
    </row>
    <row r="212" spans="1:109" ht="15" customHeight="1">
      <c r="A212" s="21">
        <f t="shared" si="80"/>
        <v>2024</v>
      </c>
      <c r="B212" s="176">
        <f t="shared" ref="B212:B218" si="82">ROUND($F$182*(1+$F$183)^D212+$F$178,$G$1)</f>
        <v>1100589</v>
      </c>
      <c r="C212" s="54"/>
      <c r="D212" s="22">
        <v>39</v>
      </c>
      <c r="E212" s="55"/>
      <c r="F212" s="33"/>
      <c r="G212" s="27"/>
      <c r="H212" s="27"/>
      <c r="I212" s="179">
        <f t="shared" ref="I212:I218" si="83">ROUND($F$182*(1+$F$183)^D212+$F$178,$G$1)</f>
        <v>1100589</v>
      </c>
      <c r="J212" s="187"/>
      <c r="K212" s="187"/>
    </row>
    <row r="213" spans="1:109" ht="15" customHeight="1">
      <c r="A213" s="21">
        <f t="shared" si="80"/>
        <v>2025</v>
      </c>
      <c r="B213" s="176">
        <f t="shared" si="82"/>
        <v>1159263</v>
      </c>
      <c r="C213" s="54"/>
      <c r="D213" s="22">
        <v>40</v>
      </c>
      <c r="E213" s="55"/>
      <c r="F213" s="33"/>
      <c r="G213" s="27"/>
      <c r="H213" s="27"/>
      <c r="I213" s="179">
        <f t="shared" si="83"/>
        <v>1159263</v>
      </c>
      <c r="J213" s="187"/>
      <c r="K213" s="187"/>
    </row>
    <row r="214" spans="1:109" ht="15" customHeight="1">
      <c r="A214" s="21">
        <f t="shared" si="80"/>
        <v>2026</v>
      </c>
      <c r="B214" s="176">
        <f t="shared" si="82"/>
        <v>1221064</v>
      </c>
      <c r="C214" s="54"/>
      <c r="D214" s="22">
        <v>41</v>
      </c>
      <c r="E214" s="55"/>
      <c r="F214" s="33"/>
      <c r="G214" s="27"/>
      <c r="H214" s="27"/>
      <c r="I214" s="179">
        <f t="shared" si="83"/>
        <v>1221064</v>
      </c>
      <c r="J214" s="187"/>
      <c r="K214" s="187"/>
    </row>
    <row r="215" spans="1:109" ht="15" customHeight="1">
      <c r="A215" s="21">
        <f t="shared" si="80"/>
        <v>2027</v>
      </c>
      <c r="B215" s="176">
        <f t="shared" si="82"/>
        <v>1286161</v>
      </c>
      <c r="C215" s="54"/>
      <c r="D215" s="22">
        <v>42</v>
      </c>
      <c r="E215" s="55"/>
      <c r="F215" s="33"/>
      <c r="G215" s="27"/>
      <c r="H215" s="27"/>
      <c r="I215" s="179">
        <f t="shared" si="83"/>
        <v>1286161</v>
      </c>
      <c r="J215" s="187"/>
      <c r="K215" s="187"/>
    </row>
    <row r="216" spans="1:109" ht="15" customHeight="1">
      <c r="A216" s="21">
        <f t="shared" si="80"/>
        <v>2028</v>
      </c>
      <c r="B216" s="176">
        <f t="shared" si="82"/>
        <v>1354728</v>
      </c>
      <c r="C216" s="54"/>
      <c r="D216" s="22">
        <v>43</v>
      </c>
      <c r="E216" s="55"/>
      <c r="F216" s="33"/>
      <c r="G216" s="27"/>
      <c r="H216" s="27"/>
      <c r="I216" s="179">
        <f t="shared" si="83"/>
        <v>1354728</v>
      </c>
      <c r="J216" s="187"/>
      <c r="K216" s="187"/>
    </row>
    <row r="217" spans="1:109" ht="15" customHeight="1">
      <c r="A217" s="21">
        <f t="shared" si="80"/>
        <v>2029</v>
      </c>
      <c r="B217" s="176">
        <f t="shared" si="82"/>
        <v>1426950</v>
      </c>
      <c r="C217" s="54"/>
      <c r="D217" s="22">
        <v>44</v>
      </c>
      <c r="E217" s="55"/>
      <c r="F217" s="33"/>
      <c r="G217" s="27"/>
      <c r="H217" s="27"/>
      <c r="I217" s="179">
        <f t="shared" si="83"/>
        <v>1426950</v>
      </c>
      <c r="J217" s="187"/>
      <c r="K217" s="187"/>
    </row>
    <row r="218" spans="1:109" ht="15" customHeight="1">
      <c r="A218" s="105">
        <f t="shared" si="80"/>
        <v>2030</v>
      </c>
      <c r="B218" s="188">
        <f t="shared" si="82"/>
        <v>1503022</v>
      </c>
      <c r="C218" s="195"/>
      <c r="D218" s="35">
        <v>45</v>
      </c>
      <c r="E218" s="56"/>
      <c r="F218" s="36"/>
      <c r="G218" s="11"/>
      <c r="H218" s="11"/>
      <c r="I218" s="189">
        <f t="shared" si="83"/>
        <v>1503022</v>
      </c>
      <c r="J218" s="190"/>
      <c r="K218" s="190"/>
    </row>
    <row r="219" spans="1:109" ht="15" customHeight="1">
      <c r="A219" s="38"/>
      <c r="B219" s="204"/>
      <c r="C219" s="27"/>
      <c r="D219" s="23"/>
      <c r="E219" s="57"/>
      <c r="F219" s="33"/>
      <c r="G219" s="27"/>
      <c r="H219" s="27"/>
      <c r="I219" s="67"/>
      <c r="J219" s="67"/>
    </row>
    <row r="220" spans="1:109" ht="15" customHeight="1">
      <c r="A220" s="9" t="s">
        <v>41</v>
      </c>
    </row>
    <row r="221" spans="1:109" ht="15" customHeight="1">
      <c r="A221" s="12" t="s">
        <v>2</v>
      </c>
      <c r="B221" s="13" t="s">
        <v>71</v>
      </c>
      <c r="C221" s="14" t="s">
        <v>32</v>
      </c>
      <c r="D221" s="14" t="s">
        <v>13</v>
      </c>
      <c r="E221" s="14" t="s">
        <v>42</v>
      </c>
      <c r="F221" s="39"/>
      <c r="G221" s="15"/>
      <c r="H221" s="17" t="s">
        <v>14</v>
      </c>
      <c r="I221" s="18">
        <f>RSQ(I222:I242,B222:B242)</f>
        <v>0.90284862796762833</v>
      </c>
      <c r="J221" s="19" t="s">
        <v>15</v>
      </c>
      <c r="K221" s="20" t="s">
        <v>16</v>
      </c>
      <c r="M221" s="68" t="s">
        <v>32</v>
      </c>
      <c r="N221" s="39"/>
      <c r="O221" s="15"/>
      <c r="P221" s="109" t="s">
        <v>74</v>
      </c>
      <c r="Q221" s="110">
        <f>RSQ($B222:$B242,Q222:Q242)</f>
        <v>0.89731462811373353</v>
      </c>
      <c r="R221" s="20" t="s">
        <v>16</v>
      </c>
      <c r="T221" s="68" t="s">
        <v>32</v>
      </c>
      <c r="U221" s="39"/>
      <c r="V221" s="15"/>
      <c r="W221" s="109" t="s">
        <v>74</v>
      </c>
      <c r="X221" s="110">
        <f>RSQ($B222:$B242,X222:X242)</f>
        <v>0.97414079781552598</v>
      </c>
      <c r="Y221" s="20" t="s">
        <v>16</v>
      </c>
      <c r="AA221" s="68" t="s">
        <v>32</v>
      </c>
      <c r="AB221" s="39"/>
      <c r="AC221" s="15"/>
      <c r="AD221" s="109" t="s">
        <v>74</v>
      </c>
      <c r="AE221" s="110">
        <f>RSQ($B222:$B242,AE222:AE242)</f>
        <v>0.97582415750427876</v>
      </c>
      <c r="AF221" s="20" t="s">
        <v>16</v>
      </c>
      <c r="AH221" s="68" t="s">
        <v>32</v>
      </c>
      <c r="AI221" s="39"/>
      <c r="AJ221" s="15"/>
      <c r="AK221" s="109" t="s">
        <v>74</v>
      </c>
      <c r="AL221" s="110">
        <f>RSQ($B222:$B242,AL222:AL242)</f>
        <v>0.97746768148905361</v>
      </c>
      <c r="AM221" s="20" t="s">
        <v>16</v>
      </c>
      <c r="AO221" s="68" t="s">
        <v>32</v>
      </c>
      <c r="AP221" s="39"/>
      <c r="AQ221" s="15"/>
      <c r="AR221" s="109" t="s">
        <v>74</v>
      </c>
      <c r="AS221" s="110">
        <f>RSQ($B222:$B242,AS222:AS242)</f>
        <v>0.97905044317654955</v>
      </c>
      <c r="AT221" s="20" t="s">
        <v>16</v>
      </c>
      <c r="AV221" s="68" t="s">
        <v>32</v>
      </c>
      <c r="AW221" s="39"/>
      <c r="AX221" s="15"/>
      <c r="AY221" s="109" t="s">
        <v>74</v>
      </c>
      <c r="AZ221" s="110">
        <f>RSQ($B222:$B242,AZ222:AZ242)</f>
        <v>0.98054042589996604</v>
      </c>
      <c r="BA221" s="20" t="s">
        <v>16</v>
      </c>
      <c r="BC221" s="68" t="s">
        <v>32</v>
      </c>
      <c r="BD221" s="39"/>
      <c r="BE221" s="15"/>
      <c r="BF221" s="109" t="s">
        <v>74</v>
      </c>
      <c r="BG221" s="110">
        <f>RSQ($B222:$B242,BG222:BG242)</f>
        <v>0.9818932188084889</v>
      </c>
      <c r="BH221" s="20" t="s">
        <v>16</v>
      </c>
      <c r="BJ221" s="68" t="s">
        <v>32</v>
      </c>
      <c r="BK221" s="39"/>
      <c r="BL221" s="15"/>
      <c r="BM221" s="109" t="s">
        <v>74</v>
      </c>
      <c r="BN221" s="110">
        <f>RSQ($B222:$B242,BN222:BN242)</f>
        <v>0.98303685511564687</v>
      </c>
      <c r="BO221" s="20" t="s">
        <v>16</v>
      </c>
      <c r="BQ221" s="68" t="s">
        <v>32</v>
      </c>
      <c r="BR221" s="39"/>
      <c r="BS221" s="15"/>
      <c r="BT221" s="109" t="s">
        <v>74</v>
      </c>
      <c r="BU221" s="110">
        <f>RSQ($B222:$B242,BU222:BU242)</f>
        <v>0.98384833259490256</v>
      </c>
      <c r="BV221" s="20" t="s">
        <v>16</v>
      </c>
      <c r="BX221" s="68" t="s">
        <v>32</v>
      </c>
      <c r="BY221" s="39"/>
      <c r="BZ221" s="15"/>
      <c r="CA221" s="109" t="s">
        <v>74</v>
      </c>
      <c r="CB221" s="110">
        <f>RSQ($B222:$B242,CB222:CB242)</f>
        <v>0.98409007827366513</v>
      </c>
      <c r="CC221" s="20" t="s">
        <v>16</v>
      </c>
      <c r="CE221" s="68" t="s">
        <v>32</v>
      </c>
      <c r="CF221" s="39"/>
      <c r="CG221" s="15"/>
      <c r="CH221" s="109" t="s">
        <v>74</v>
      </c>
      <c r="CI221" s="110">
        <f>RSQ($B222:$B242,CI222:CI242)</f>
        <v>0.98319017860321078</v>
      </c>
      <c r="CJ221" s="20" t="s">
        <v>16</v>
      </c>
      <c r="CL221" s="68" t="s">
        <v>32</v>
      </c>
      <c r="CM221" s="39"/>
      <c r="CN221" s="15"/>
      <c r="CO221" s="109" t="s">
        <v>74</v>
      </c>
      <c r="CP221" s="110">
        <f>RSQ($B222:$B242,CP222:CP242)</f>
        <v>0.97891821686957481</v>
      </c>
      <c r="CQ221" s="20" t="s">
        <v>16</v>
      </c>
      <c r="CS221" s="68" t="s">
        <v>32</v>
      </c>
      <c r="CT221" s="39"/>
      <c r="CU221" s="15"/>
      <c r="CV221" s="109" t="s">
        <v>74</v>
      </c>
      <c r="CW221" s="110" t="e">
        <f>RSQ($B222:$B242,CW222:CW242)</f>
        <v>#VALUE!</v>
      </c>
      <c r="CX221" s="20" t="s">
        <v>16</v>
      </c>
      <c r="CZ221" s="68" t="s">
        <v>32</v>
      </c>
      <c r="DA221" s="39"/>
      <c r="DB221" s="15"/>
      <c r="DC221" s="109" t="s">
        <v>74</v>
      </c>
      <c r="DD221" s="110" t="e">
        <f>RSQ($B222:$B242,DD222:DD242)</f>
        <v>#VALUE!</v>
      </c>
      <c r="DE221" s="20" t="s">
        <v>16</v>
      </c>
    </row>
    <row r="222" spans="1:109" ht="15" customHeight="1">
      <c r="A222" s="21">
        <f t="shared" ref="A222:B242" si="84">A126</f>
        <v>1986</v>
      </c>
      <c r="B222" s="176">
        <f t="shared" si="84"/>
        <v>151519</v>
      </c>
      <c r="C222" s="69">
        <f t="shared" ref="C222:C242" si="85">LN(B222-$G$226)</f>
        <v>11.824951308686515</v>
      </c>
      <c r="D222" s="22">
        <v>1</v>
      </c>
      <c r="E222" s="22">
        <f t="shared" ref="E222:E242" si="86">LN(D222)</f>
        <v>0</v>
      </c>
      <c r="F222" s="40" t="s">
        <v>43</v>
      </c>
      <c r="I222" s="177">
        <f t="shared" ref="I222:I259" si="87">ROUND($G$226+$G$229*D222^$G$227,$G$1)</f>
        <v>117880</v>
      </c>
      <c r="J222" s="178">
        <f t="shared" ref="J222:J242" si="88">ABS(B222-I222)/B222*100</f>
        <v>22.201176090127312</v>
      </c>
      <c r="K222" s="177">
        <f t="shared" ref="K222:K242" si="89">(B222-I222)^2/1000</f>
        <v>1131582.321</v>
      </c>
      <c r="M222" s="70">
        <f t="shared" ref="M222:M242" si="90">LN($B222-O$226)</f>
        <v>11.92846630860932</v>
      </c>
      <c r="N222" s="40" t="s">
        <v>43</v>
      </c>
      <c r="Q222" s="205">
        <f t="shared" ref="Q222:Q242" si="91">ROUND(O$226+O$229*$D222^O$227,$G$1)</f>
        <v>115776</v>
      </c>
      <c r="R222" s="177">
        <f t="shared" ref="R222:R242" si="92">($B222-Q222)^2/1000</f>
        <v>1277562.0490000001</v>
      </c>
      <c r="T222" s="70">
        <f t="shared" ref="T222:T242" si="93">LN($B222-V$226)</f>
        <v>9.9766964454795133</v>
      </c>
      <c r="U222" s="40" t="s">
        <v>43</v>
      </c>
      <c r="X222" s="205">
        <f t="shared" ref="X222:X242" si="94">ROUND(V$226+V$229*$D222^V$227,$G$1)</f>
        <v>145144</v>
      </c>
      <c r="Y222" s="177">
        <f t="shared" ref="Y222:Y242" si="95">($B222-X222)^2/1000</f>
        <v>40640.625</v>
      </c>
      <c r="AA222" s="70">
        <f t="shared" ref="AA222:AA242" si="96">LN($B222-AC$226)</f>
        <v>9.8791490319753112</v>
      </c>
      <c r="AB222" s="40" t="s">
        <v>43</v>
      </c>
      <c r="AE222" s="205">
        <f t="shared" ref="AE222:AE242" si="97">ROUND(AC$226+AC$229*$D222^AC$227,$G$1)</f>
        <v>145909</v>
      </c>
      <c r="AF222" s="177">
        <f t="shared" ref="AF222:AF242" si="98">($B222-AE222)^2/1000</f>
        <v>31472.1</v>
      </c>
      <c r="AH222" s="70">
        <f t="shared" ref="AH222:AH242" si="99">LN($B222-AJ$226)</f>
        <v>9.7710473048591382</v>
      </c>
      <c r="AI222" s="40" t="s">
        <v>43</v>
      </c>
      <c r="AL222" s="205">
        <f t="shared" ref="AL222:AL242" si="100">ROUND(AJ$226+AJ$229*$D222^AJ$227,$G$1)</f>
        <v>146688</v>
      </c>
      <c r="AM222" s="177">
        <f t="shared" ref="AM222:AM242" si="101">($B222-AL222)^2/1000</f>
        <v>23338.561000000002</v>
      </c>
      <c r="AO222" s="70">
        <f t="shared" ref="AO222:AO242" si="102">LN($B222-AQ$226)</f>
        <v>9.6498271540669442</v>
      </c>
      <c r="AP222" s="40" t="s">
        <v>43</v>
      </c>
      <c r="AS222" s="205">
        <f t="shared" ref="AS222:AS242" si="103">ROUND(AQ$226+AQ$229*$D222^AQ$227,$G$1)</f>
        <v>147480</v>
      </c>
      <c r="AT222" s="177">
        <f t="shared" ref="AT222:AT242" si="104">($B222-AS222)^2/1000</f>
        <v>16313.521000000001</v>
      </c>
      <c r="AV222" s="70">
        <f t="shared" ref="AV222:AV242" si="105">LN($B222-AX$226)</f>
        <v>9.5118591830661554</v>
      </c>
      <c r="AW222" s="40" t="s">
        <v>43</v>
      </c>
      <c r="AZ222" s="205">
        <f t="shared" ref="AZ222:AZ242" si="106">ROUND(AX$226+AX$229*$D222^AX$227,$G$1)</f>
        <v>148284</v>
      </c>
      <c r="BA222" s="177">
        <f t="shared" ref="BA222:BA242" si="107">($B222-AZ222)^2/1000</f>
        <v>10465.225</v>
      </c>
      <c r="BC222" s="70">
        <f t="shared" ref="BC222:BC242" si="108">LN($B222-BE$226)</f>
        <v>9.3517622800281259</v>
      </c>
      <c r="BD222" s="40" t="s">
        <v>43</v>
      </c>
      <c r="BG222" s="205">
        <f t="shared" ref="BG222:BG242" si="109">ROUND(BE$226+BE$229*$D222^BE$227,$G$1)</f>
        <v>149098</v>
      </c>
      <c r="BH222" s="177">
        <f t="shared" ref="BH222:BH242" si="110">($B222-BG222)^2/1000</f>
        <v>5861.241</v>
      </c>
      <c r="BJ222" s="70">
        <f t="shared" ref="BJ222:BJ242" si="111">LN($B222-BL$226)</f>
        <v>9.1610561588849979</v>
      </c>
      <c r="BK222" s="40" t="s">
        <v>43</v>
      </c>
      <c r="BN222" s="205">
        <f t="shared" ref="BN222:BN242" si="112">ROUND(BL$226+BL$229*$D222^BL$227,$G$1)</f>
        <v>149917</v>
      </c>
      <c r="BO222" s="177">
        <f t="shared" ref="BO222:BO242" si="113">($B222-BN222)^2/1000</f>
        <v>2566.404</v>
      </c>
      <c r="BQ222" s="70">
        <f t="shared" ref="BQ222:BQ242" si="114">LN($B222-BS$226)</f>
        <v>8.9252024548280531</v>
      </c>
      <c r="BR222" s="40" t="s">
        <v>43</v>
      </c>
      <c r="BU222" s="205">
        <f t="shared" ref="BU222:BU242" si="115">ROUND(BS$226+BS$229*$D222^BS$227,$G$1)</f>
        <v>150732</v>
      </c>
      <c r="BV222" s="177">
        <f t="shared" ref="BV222:BV242" si="116">($B222-BU222)^2/1000</f>
        <v>619.36900000000003</v>
      </c>
      <c r="BX222" s="70">
        <f t="shared" ref="BX222:BX242" si="117">LN($B222-BZ$226)</f>
        <v>8.6159710714465216</v>
      </c>
      <c r="BY222" s="40" t="s">
        <v>43</v>
      </c>
      <c r="CB222" s="205">
        <f t="shared" ref="CB222:CB242" si="118">ROUND(BZ$226+BZ$229*$D222^BZ$227,$G$1)</f>
        <v>151526</v>
      </c>
      <c r="CC222" s="177">
        <f t="shared" ref="CC222:CC242" si="119">($B222-CB222)^2/1000</f>
        <v>4.9000000000000002E-2</v>
      </c>
      <c r="CE222" s="70">
        <f t="shared" ref="CE222:CE242" si="120">LN($B222-CG$226)</f>
        <v>8.1659621050732554</v>
      </c>
      <c r="CF222" s="40" t="s">
        <v>43</v>
      </c>
      <c r="CI222" s="205">
        <f t="shared" ref="CI222:CI242" si="121">ROUND(CG$226+CG$229*$D222^CG$227,$G$1)</f>
        <v>152259</v>
      </c>
      <c r="CJ222" s="177">
        <f t="shared" ref="CJ222:CJ242" si="122">($B222-CI222)^2/1000</f>
        <v>547.6</v>
      </c>
      <c r="CL222" s="70">
        <f t="shared" ref="CL222:CL242" si="123">LN($B222-CN$226)</f>
        <v>7.3258769261887231</v>
      </c>
      <c r="CM222" s="40" t="s">
        <v>43</v>
      </c>
      <c r="CP222" s="205">
        <f t="shared" ref="CP222:CP242" si="124">ROUND(CN$226+CN$229*$D222^CN$227,$G$1)</f>
        <v>152786</v>
      </c>
      <c r="CQ222" s="177">
        <f t="shared" ref="CQ222:CQ242" si="125">($B222-CP222)^2/1000</f>
        <v>1605.289</v>
      </c>
      <c r="CS222" s="70" t="e">
        <f t="shared" ref="CS222:CS242" si="126">LN($B222-CU$226)</f>
        <v>#NUM!</v>
      </c>
      <c r="CT222" s="40" t="s">
        <v>43</v>
      </c>
      <c r="CW222" s="205" t="e">
        <f t="shared" ref="CW222:CW242" si="127">ROUND(CU$226+CU$229*$D222^CU$227,$G$1)</f>
        <v>#VALUE!</v>
      </c>
      <c r="CX222" s="177" t="e">
        <f t="shared" ref="CX222:CX242" si="128">($B222-CW222)^2/1000</f>
        <v>#VALUE!</v>
      </c>
      <c r="CZ222" s="70" t="e">
        <f t="shared" ref="CZ222:CZ242" si="129">LN($B222-DB$226)</f>
        <v>#NUM!</v>
      </c>
      <c r="DA222" s="40" t="s">
        <v>43</v>
      </c>
      <c r="DD222" s="205" t="e">
        <f t="shared" ref="DD222:DD242" si="130">ROUND(DB$226+DB$229*$D222^DB$227,$G$1)</f>
        <v>#VALUE!</v>
      </c>
      <c r="DE222" s="177" t="e">
        <f t="shared" ref="DE222:DE242" si="131">($B222-DD222)^2/1000</f>
        <v>#VALUE!</v>
      </c>
    </row>
    <row r="223" spans="1:109" ht="15" customHeight="1">
      <c r="A223" s="21">
        <f t="shared" si="84"/>
        <v>1987</v>
      </c>
      <c r="B223" s="176">
        <f t="shared" si="84"/>
        <v>162701</v>
      </c>
      <c r="C223" s="69">
        <f t="shared" si="85"/>
        <v>11.903622053373214</v>
      </c>
      <c r="D223" s="22">
        <v>2</v>
      </c>
      <c r="E223" s="71">
        <f t="shared" si="86"/>
        <v>0.69314718055994529</v>
      </c>
      <c r="F223" s="40" t="s">
        <v>44</v>
      </c>
      <c r="I223" s="179">
        <f t="shared" si="87"/>
        <v>150228</v>
      </c>
      <c r="J223" s="180">
        <f t="shared" si="88"/>
        <v>7.6662097958832458</v>
      </c>
      <c r="K223" s="179">
        <f t="shared" si="89"/>
        <v>155575.72899999999</v>
      </c>
      <c r="M223" s="70">
        <f t="shared" si="90"/>
        <v>11.999669439469741</v>
      </c>
      <c r="N223" s="40" t="s">
        <v>44</v>
      </c>
      <c r="Q223" s="187">
        <f t="shared" si="91"/>
        <v>149533</v>
      </c>
      <c r="R223" s="179">
        <f t="shared" si="92"/>
        <v>173396.22399999999</v>
      </c>
      <c r="T223" s="70">
        <f t="shared" si="93"/>
        <v>10.395164162371984</v>
      </c>
      <c r="U223" s="40" t="s">
        <v>44</v>
      </c>
      <c r="X223" s="187">
        <f t="shared" si="94"/>
        <v>158614</v>
      </c>
      <c r="Y223" s="179">
        <f t="shared" si="95"/>
        <v>16703.569</v>
      </c>
      <c r="AA223" s="70">
        <f t="shared" si="96"/>
        <v>10.332053941334111</v>
      </c>
      <c r="AB223" s="40" t="s">
        <v>44</v>
      </c>
      <c r="AE223" s="187">
        <f t="shared" si="97"/>
        <v>158788</v>
      </c>
      <c r="AF223" s="179">
        <f t="shared" si="98"/>
        <v>15311.569</v>
      </c>
      <c r="AH223" s="70">
        <f t="shared" si="99"/>
        <v>10.264690918709698</v>
      </c>
      <c r="AI223" s="40" t="s">
        <v>44</v>
      </c>
      <c r="AL223" s="187">
        <f t="shared" si="100"/>
        <v>158953</v>
      </c>
      <c r="AM223" s="179">
        <f t="shared" si="101"/>
        <v>14047.504000000001</v>
      </c>
      <c r="AO223" s="70">
        <f t="shared" si="102"/>
        <v>10.192460246456292</v>
      </c>
      <c r="AP223" s="40" t="s">
        <v>44</v>
      </c>
      <c r="AS223" s="187">
        <f t="shared" si="103"/>
        <v>159104</v>
      </c>
      <c r="AT223" s="179">
        <f t="shared" si="104"/>
        <v>12938.409</v>
      </c>
      <c r="AV223" s="70">
        <f t="shared" si="105"/>
        <v>10.114603277003171</v>
      </c>
      <c r="AW223" s="40" t="s">
        <v>44</v>
      </c>
      <c r="AZ223" s="187">
        <f t="shared" si="106"/>
        <v>159235</v>
      </c>
      <c r="BA223" s="179">
        <f t="shared" si="107"/>
        <v>12013.156000000001</v>
      </c>
      <c r="BC223" s="70">
        <f t="shared" si="108"/>
        <v>10.030168900878394</v>
      </c>
      <c r="BD223" s="40" t="s">
        <v>44</v>
      </c>
      <c r="BG223" s="187">
        <f t="shared" si="109"/>
        <v>159339</v>
      </c>
      <c r="BH223" s="179">
        <f t="shared" si="110"/>
        <v>11303.044</v>
      </c>
      <c r="BJ223" s="70">
        <f t="shared" si="111"/>
        <v>9.9379423816003936</v>
      </c>
      <c r="BK223" s="40" t="s">
        <v>44</v>
      </c>
      <c r="BN223" s="187">
        <f t="shared" si="112"/>
        <v>159401</v>
      </c>
      <c r="BO223" s="179">
        <f t="shared" si="113"/>
        <v>10890</v>
      </c>
      <c r="BQ223" s="70">
        <f t="shared" si="114"/>
        <v>9.8363379165017566</v>
      </c>
      <c r="BR223" s="40" t="s">
        <v>44</v>
      </c>
      <c r="BU223" s="187">
        <f t="shared" si="115"/>
        <v>159397</v>
      </c>
      <c r="BV223" s="179">
        <f t="shared" si="116"/>
        <v>10916.415999999999</v>
      </c>
      <c r="BX223" s="70">
        <f t="shared" si="117"/>
        <v>9.723230191309753</v>
      </c>
      <c r="BY223" s="40" t="s">
        <v>44</v>
      </c>
      <c r="CB223" s="187">
        <f t="shared" si="118"/>
        <v>159281</v>
      </c>
      <c r="CC223" s="179">
        <f t="shared" si="119"/>
        <v>11696.4</v>
      </c>
      <c r="CE223" s="70">
        <f t="shared" si="120"/>
        <v>9.5956779711705327</v>
      </c>
      <c r="CF223" s="40" t="s">
        <v>44</v>
      </c>
      <c r="CI223" s="187">
        <f t="shared" si="121"/>
        <v>158944</v>
      </c>
      <c r="CJ223" s="179">
        <f t="shared" si="122"/>
        <v>14115.049000000001</v>
      </c>
      <c r="CL223" s="70">
        <f t="shared" si="123"/>
        <v>9.4494443126033261</v>
      </c>
      <c r="CM223" s="40" t="s">
        <v>44</v>
      </c>
      <c r="CP223" s="187">
        <f t="shared" si="124"/>
        <v>158015</v>
      </c>
      <c r="CQ223" s="179">
        <f t="shared" si="125"/>
        <v>21958.596000000001</v>
      </c>
      <c r="CS223" s="70">
        <f t="shared" si="126"/>
        <v>9.2781023289544517</v>
      </c>
      <c r="CT223" s="40" t="s">
        <v>44</v>
      </c>
      <c r="CW223" s="187" t="e">
        <f t="shared" si="127"/>
        <v>#VALUE!</v>
      </c>
      <c r="CX223" s="179" t="e">
        <f t="shared" si="128"/>
        <v>#VALUE!</v>
      </c>
      <c r="CZ223" s="70">
        <f t="shared" si="129"/>
        <v>9.0712053607199383</v>
      </c>
      <c r="DA223" s="40" t="s">
        <v>44</v>
      </c>
      <c r="DD223" s="187" t="e">
        <f t="shared" si="130"/>
        <v>#VALUE!</v>
      </c>
      <c r="DE223" s="179" t="e">
        <f t="shared" si="131"/>
        <v>#VALUE!</v>
      </c>
    </row>
    <row r="224" spans="1:109" ht="15" customHeight="1">
      <c r="A224" s="21">
        <f t="shared" si="84"/>
        <v>1988</v>
      </c>
      <c r="B224" s="176">
        <f t="shared" si="84"/>
        <v>171259</v>
      </c>
      <c r="C224" s="69">
        <f t="shared" si="85"/>
        <v>11.959909924388871</v>
      </c>
      <c r="D224" s="22">
        <v>3</v>
      </c>
      <c r="E224" s="71">
        <f t="shared" si="86"/>
        <v>1.0986122886681098</v>
      </c>
      <c r="F224" s="27" t="s">
        <v>45</v>
      </c>
      <c r="G224" s="72"/>
      <c r="H224" s="23"/>
      <c r="I224" s="179">
        <f t="shared" si="87"/>
        <v>173675</v>
      </c>
      <c r="J224" s="180">
        <f t="shared" si="88"/>
        <v>1.4107287792174426</v>
      </c>
      <c r="K224" s="179">
        <f t="shared" si="89"/>
        <v>5837.0559999999996</v>
      </c>
      <c r="M224" s="70">
        <f t="shared" si="90"/>
        <v>12.050932309488045</v>
      </c>
      <c r="N224" s="27" t="s">
        <v>45</v>
      </c>
      <c r="O224" s="72"/>
      <c r="P224" s="23"/>
      <c r="Q224" s="187">
        <f t="shared" si="91"/>
        <v>173674</v>
      </c>
      <c r="R224" s="179">
        <f t="shared" si="92"/>
        <v>5832.2250000000004</v>
      </c>
      <c r="T224" s="70">
        <f t="shared" si="93"/>
        <v>10.627627105781835</v>
      </c>
      <c r="U224" s="27" t="s">
        <v>45</v>
      </c>
      <c r="V224" s="72"/>
      <c r="W224" s="23"/>
      <c r="X224" s="187">
        <f t="shared" si="94"/>
        <v>171519</v>
      </c>
      <c r="Y224" s="179">
        <f t="shared" si="95"/>
        <v>67.599999999999994</v>
      </c>
      <c r="AA224" s="70">
        <f t="shared" si="96"/>
        <v>10.577938682499505</v>
      </c>
      <c r="AB224" s="27" t="s">
        <v>45</v>
      </c>
      <c r="AC224" s="72"/>
      <c r="AD224" s="23"/>
      <c r="AE224" s="187">
        <f t="shared" si="97"/>
        <v>171306</v>
      </c>
      <c r="AF224" s="179">
        <f t="shared" si="98"/>
        <v>2.2090000000000001</v>
      </c>
      <c r="AH224" s="70">
        <f t="shared" si="99"/>
        <v>10.525651635764811</v>
      </c>
      <c r="AI224" s="27" t="s">
        <v>45</v>
      </c>
      <c r="AJ224" s="72"/>
      <c r="AK224" s="23"/>
      <c r="AL224" s="187">
        <f t="shared" si="100"/>
        <v>171062</v>
      </c>
      <c r="AM224" s="179">
        <f t="shared" si="101"/>
        <v>38.808999999999997</v>
      </c>
      <c r="AO224" s="70">
        <f t="shared" si="102"/>
        <v>10.470479085751943</v>
      </c>
      <c r="AP224" s="27" t="s">
        <v>45</v>
      </c>
      <c r="AQ224" s="72"/>
      <c r="AR224" s="23"/>
      <c r="AS224" s="187">
        <f t="shared" si="103"/>
        <v>170782</v>
      </c>
      <c r="AT224" s="179">
        <f t="shared" si="104"/>
        <v>227.529</v>
      </c>
      <c r="AV224" s="70">
        <f t="shared" si="105"/>
        <v>10.41208385695824</v>
      </c>
      <c r="AW224" s="27" t="s">
        <v>45</v>
      </c>
      <c r="AX224" s="72"/>
      <c r="AY224" s="23"/>
      <c r="AZ224" s="187">
        <f t="shared" si="106"/>
        <v>170453</v>
      </c>
      <c r="BA224" s="179">
        <f t="shared" si="107"/>
        <v>649.63599999999997</v>
      </c>
      <c r="BC224" s="70">
        <f t="shared" si="108"/>
        <v>10.35006598738234</v>
      </c>
      <c r="BD224" s="27" t="s">
        <v>45</v>
      </c>
      <c r="BE224" s="72"/>
      <c r="BF224" s="23"/>
      <c r="BG224" s="187">
        <f t="shared" si="109"/>
        <v>170062</v>
      </c>
      <c r="BH224" s="179">
        <f t="shared" si="110"/>
        <v>1432.809</v>
      </c>
      <c r="BJ224" s="70">
        <f t="shared" si="111"/>
        <v>10.283946101929685</v>
      </c>
      <c r="BK224" s="27" t="s">
        <v>45</v>
      </c>
      <c r="BL224" s="72"/>
      <c r="BM224" s="23"/>
      <c r="BN224" s="187">
        <f t="shared" si="112"/>
        <v>169585</v>
      </c>
      <c r="BO224" s="179">
        <f t="shared" si="113"/>
        <v>2802.2759999999998</v>
      </c>
      <c r="BQ224" s="70">
        <f t="shared" si="114"/>
        <v>10.213142889528612</v>
      </c>
      <c r="BR224" s="27" t="s">
        <v>45</v>
      </c>
      <c r="BS224" s="72"/>
      <c r="BT224" s="23"/>
      <c r="BU224" s="187">
        <f t="shared" si="115"/>
        <v>168982</v>
      </c>
      <c r="BV224" s="179">
        <f t="shared" si="116"/>
        <v>5184.7290000000003</v>
      </c>
      <c r="BX224" s="70">
        <f t="shared" si="117"/>
        <v>10.136941981900465</v>
      </c>
      <c r="BY224" s="27" t="s">
        <v>45</v>
      </c>
      <c r="BZ224" s="72"/>
      <c r="CA224" s="23"/>
      <c r="CB224" s="187">
        <f t="shared" si="118"/>
        <v>168180</v>
      </c>
      <c r="CC224" s="179">
        <f t="shared" si="119"/>
        <v>9480.241</v>
      </c>
      <c r="CE224" s="70">
        <f t="shared" si="120"/>
        <v>10.054451966953847</v>
      </c>
      <c r="CF224" s="27" t="s">
        <v>45</v>
      </c>
      <c r="CG224" s="72"/>
      <c r="CH224" s="23"/>
      <c r="CI224" s="187">
        <f t="shared" si="121"/>
        <v>167008</v>
      </c>
      <c r="CJ224" s="179">
        <f t="shared" si="122"/>
        <v>18071.001</v>
      </c>
      <c r="CL224" s="70">
        <f t="shared" si="123"/>
        <v>9.9645405747218216</v>
      </c>
      <c r="CM224" s="27" t="s">
        <v>45</v>
      </c>
      <c r="CN224" s="72"/>
      <c r="CO224" s="23"/>
      <c r="CP224" s="187">
        <f t="shared" si="124"/>
        <v>164870</v>
      </c>
      <c r="CQ224" s="179">
        <f t="shared" si="125"/>
        <v>40819.321000000004</v>
      </c>
      <c r="CS224" s="70">
        <f t="shared" si="126"/>
        <v>9.8657392386918819</v>
      </c>
      <c r="CT224" s="27" t="s">
        <v>45</v>
      </c>
      <c r="CU224" s="72"/>
      <c r="CV224" s="23"/>
      <c r="CW224" s="187" t="e">
        <f t="shared" si="127"/>
        <v>#VALUE!</v>
      </c>
      <c r="CX224" s="179" t="e">
        <f t="shared" si="128"/>
        <v>#VALUE!</v>
      </c>
      <c r="CZ224" s="70">
        <f t="shared" si="129"/>
        <v>9.7560951358376844</v>
      </c>
      <c r="DA224" s="27" t="s">
        <v>45</v>
      </c>
      <c r="DB224" s="72"/>
      <c r="DC224" s="23"/>
      <c r="DD224" s="187" t="e">
        <f t="shared" si="130"/>
        <v>#VALUE!</v>
      </c>
      <c r="DE224" s="179" t="e">
        <f t="shared" si="131"/>
        <v>#VALUE!</v>
      </c>
    </row>
    <row r="225" spans="1:109" ht="15" customHeight="1">
      <c r="A225" s="21">
        <f t="shared" si="84"/>
        <v>1989</v>
      </c>
      <c r="B225" s="176">
        <f t="shared" si="84"/>
        <v>181335</v>
      </c>
      <c r="C225" s="69">
        <f t="shared" si="85"/>
        <v>12.022360121790079</v>
      </c>
      <c r="D225" s="22">
        <v>4</v>
      </c>
      <c r="E225" s="71">
        <f t="shared" si="86"/>
        <v>1.3862943611198906</v>
      </c>
      <c r="I225" s="179">
        <f t="shared" si="87"/>
        <v>192736</v>
      </c>
      <c r="J225" s="180">
        <f t="shared" si="88"/>
        <v>6.2872583891692173</v>
      </c>
      <c r="K225" s="179">
        <f t="shared" si="89"/>
        <v>129982.80100000001</v>
      </c>
      <c r="M225" s="70">
        <f t="shared" si="90"/>
        <v>12.108101428304202</v>
      </c>
      <c r="Q225" s="187">
        <f t="shared" si="91"/>
        <v>193131</v>
      </c>
      <c r="R225" s="179">
        <f t="shared" si="92"/>
        <v>139145.61600000001</v>
      </c>
      <c r="T225" s="70">
        <f t="shared" si="93"/>
        <v>10.846130114042795</v>
      </c>
      <c r="X225" s="187">
        <f t="shared" si="94"/>
        <v>184068</v>
      </c>
      <c r="Y225" s="179">
        <f t="shared" si="95"/>
        <v>7469.2889999999998</v>
      </c>
      <c r="AA225" s="70">
        <f t="shared" si="96"/>
        <v>10.806391184880921</v>
      </c>
      <c r="AE225" s="187">
        <f t="shared" si="97"/>
        <v>183594</v>
      </c>
      <c r="AF225" s="179">
        <f t="shared" si="98"/>
        <v>5103.0810000000001</v>
      </c>
      <c r="AH225" s="70">
        <f t="shared" si="99"/>
        <v>10.765007486470054</v>
      </c>
      <c r="AL225" s="187">
        <f t="shared" si="100"/>
        <v>183073</v>
      </c>
      <c r="AM225" s="179">
        <f t="shared" si="101"/>
        <v>3020.6439999999998</v>
      </c>
      <c r="AO225" s="70">
        <f t="shared" si="102"/>
        <v>10.721836966273509</v>
      </c>
      <c r="AS225" s="187">
        <f t="shared" si="103"/>
        <v>182495</v>
      </c>
      <c r="AT225" s="179">
        <f t="shared" si="104"/>
        <v>1345.6</v>
      </c>
      <c r="AV225" s="70">
        <f t="shared" si="105"/>
        <v>10.676718335120308</v>
      </c>
      <c r="AZ225" s="187">
        <f t="shared" si="106"/>
        <v>181848</v>
      </c>
      <c r="BA225" s="179">
        <f t="shared" si="107"/>
        <v>263.16899999999998</v>
      </c>
      <c r="BC225" s="70">
        <f t="shared" si="108"/>
        <v>10.629467428986249</v>
      </c>
      <c r="BG225" s="187">
        <f t="shared" si="109"/>
        <v>181109</v>
      </c>
      <c r="BH225" s="179">
        <f t="shared" si="110"/>
        <v>51.076000000000001</v>
      </c>
      <c r="BJ225" s="70">
        <f t="shared" si="111"/>
        <v>10.579872667784239</v>
      </c>
      <c r="BN225" s="187">
        <f t="shared" si="112"/>
        <v>180250</v>
      </c>
      <c r="BO225" s="179">
        <f t="shared" si="113"/>
        <v>1177.2249999999999</v>
      </c>
      <c r="BQ225" s="70">
        <f t="shared" si="114"/>
        <v>10.527689328110203</v>
      </c>
      <c r="BU225" s="187">
        <f t="shared" si="115"/>
        <v>179218</v>
      </c>
      <c r="BV225" s="179">
        <f t="shared" si="116"/>
        <v>4481.6890000000003</v>
      </c>
      <c r="BX225" s="70">
        <f t="shared" si="117"/>
        <v>10.47263223764288</v>
      </c>
      <c r="CB225" s="187">
        <f t="shared" si="118"/>
        <v>177916</v>
      </c>
      <c r="CC225" s="179">
        <f t="shared" si="119"/>
        <v>11689.561</v>
      </c>
      <c r="CE225" s="70">
        <f t="shared" si="120"/>
        <v>10.414366338631925</v>
      </c>
      <c r="CI225" s="187">
        <f t="shared" si="121"/>
        <v>176122</v>
      </c>
      <c r="CJ225" s="179">
        <f t="shared" si="122"/>
        <v>27175.368999999999</v>
      </c>
      <c r="CL225" s="70">
        <f t="shared" si="123"/>
        <v>10.352494328158084</v>
      </c>
      <c r="CP225" s="187">
        <f t="shared" si="124"/>
        <v>173055</v>
      </c>
      <c r="CQ225" s="179">
        <f t="shared" si="125"/>
        <v>68558.399999999994</v>
      </c>
      <c r="CS225" s="70">
        <f t="shared" si="126"/>
        <v>10.286540216311682</v>
      </c>
      <c r="CW225" s="187" t="e">
        <f t="shared" si="127"/>
        <v>#VALUE!</v>
      </c>
      <c r="CX225" s="179" t="e">
        <f t="shared" si="128"/>
        <v>#VALUE!</v>
      </c>
      <c r="CZ225" s="70">
        <f t="shared" si="129"/>
        <v>10.215927069309522</v>
      </c>
      <c r="DD225" s="187" t="e">
        <f t="shared" si="130"/>
        <v>#VALUE!</v>
      </c>
      <c r="DE225" s="179" t="e">
        <f t="shared" si="131"/>
        <v>#VALUE!</v>
      </c>
    </row>
    <row r="226" spans="1:109" ht="15" customHeight="1">
      <c r="A226" s="21">
        <f t="shared" si="84"/>
        <v>1990</v>
      </c>
      <c r="B226" s="176">
        <f t="shared" si="84"/>
        <v>200144</v>
      </c>
      <c r="C226" s="69">
        <f t="shared" si="85"/>
        <v>12.129429153969841</v>
      </c>
      <c r="D226" s="22">
        <v>5</v>
      </c>
      <c r="E226" s="71">
        <f t="shared" si="86"/>
        <v>1.6094379124341003</v>
      </c>
      <c r="F226" s="73" t="s">
        <v>35</v>
      </c>
      <c r="G226" s="206">
        <v>14900</v>
      </c>
      <c r="H226" s="23"/>
      <c r="I226" s="179">
        <f t="shared" si="87"/>
        <v>209083</v>
      </c>
      <c r="J226" s="180">
        <f t="shared" si="88"/>
        <v>4.466284275321768</v>
      </c>
      <c r="K226" s="179">
        <f t="shared" si="89"/>
        <v>79905.721000000005</v>
      </c>
      <c r="M226" s="70">
        <f t="shared" si="90"/>
        <v>12.206792386454522</v>
      </c>
      <c r="N226" s="73" t="s">
        <v>35</v>
      </c>
      <c r="O226" s="206">
        <v>0</v>
      </c>
      <c r="P226" s="23"/>
      <c r="Q226" s="187">
        <f t="shared" si="91"/>
        <v>209713</v>
      </c>
      <c r="R226" s="179">
        <f t="shared" si="92"/>
        <v>91565.760999999999</v>
      </c>
      <c r="T226" s="70">
        <f t="shared" si="93"/>
        <v>11.15830705431795</v>
      </c>
      <c r="U226" s="73" t="s">
        <v>35</v>
      </c>
      <c r="V226" s="206">
        <f>10^U246</f>
        <v>129999.89454190173</v>
      </c>
      <c r="W226" s="23"/>
      <c r="X226" s="187">
        <f t="shared" si="94"/>
        <v>196360</v>
      </c>
      <c r="Y226" s="179">
        <f t="shared" si="95"/>
        <v>14318.656000000001</v>
      </c>
      <c r="AA226" s="70">
        <f t="shared" si="96"/>
        <v>11.129379939738962</v>
      </c>
      <c r="AB226" s="73" t="s">
        <v>35</v>
      </c>
      <c r="AC226" s="206">
        <f>V226+AB247</f>
        <v>131999.89454190171</v>
      </c>
      <c r="AD226" s="23"/>
      <c r="AE226" s="187">
        <f t="shared" si="97"/>
        <v>195714</v>
      </c>
      <c r="AF226" s="179">
        <f t="shared" si="98"/>
        <v>19624.900000000001</v>
      </c>
      <c r="AH226" s="70">
        <f t="shared" si="99"/>
        <v>11.099591056851569</v>
      </c>
      <c r="AI226" s="73" t="s">
        <v>35</v>
      </c>
      <c r="AJ226" s="206">
        <f>AC226+AI247</f>
        <v>133999.89454190171</v>
      </c>
      <c r="AK226" s="23"/>
      <c r="AL226" s="187">
        <f t="shared" si="100"/>
        <v>195010</v>
      </c>
      <c r="AM226" s="179">
        <f t="shared" si="101"/>
        <v>26357.955999999998</v>
      </c>
      <c r="AO226" s="70">
        <f t="shared" si="102"/>
        <v>11.068887478964534</v>
      </c>
      <c r="AP226" s="73" t="s">
        <v>35</v>
      </c>
      <c r="AQ226" s="206">
        <f>AJ226+AP247</f>
        <v>135999.89454190171</v>
      </c>
      <c r="AR226" s="23"/>
      <c r="AS226" s="187">
        <f t="shared" si="103"/>
        <v>194236</v>
      </c>
      <c r="AT226" s="179">
        <f t="shared" si="104"/>
        <v>34904.464</v>
      </c>
      <c r="AV226" s="70">
        <f t="shared" si="105"/>
        <v>11.037211248645217</v>
      </c>
      <c r="AW226" s="73" t="s">
        <v>35</v>
      </c>
      <c r="AX226" s="206">
        <f>AQ226+AW247</f>
        <v>137999.89454190171</v>
      </c>
      <c r="AY226" s="23"/>
      <c r="AZ226" s="187">
        <f t="shared" si="106"/>
        <v>193375</v>
      </c>
      <c r="BA226" s="179">
        <f t="shared" si="107"/>
        <v>45819.360999999997</v>
      </c>
      <c r="BC226" s="70">
        <f t="shared" si="108"/>
        <v>11.004498719229169</v>
      </c>
      <c r="BD226" s="73" t="s">
        <v>35</v>
      </c>
      <c r="BE226" s="206">
        <f>AX226+BD247</f>
        <v>139999.89454190171</v>
      </c>
      <c r="BF226" s="23"/>
      <c r="BG226" s="187">
        <f t="shared" si="109"/>
        <v>192405</v>
      </c>
      <c r="BH226" s="179">
        <f t="shared" si="110"/>
        <v>59892.120999999999</v>
      </c>
      <c r="BJ226" s="70">
        <f t="shared" si="111"/>
        <v>10.970679784934248</v>
      </c>
      <c r="BK226" s="73" t="s">
        <v>35</v>
      </c>
      <c r="BL226" s="206">
        <f>BE226+BK247</f>
        <v>141999.89454190171</v>
      </c>
      <c r="BM226" s="23"/>
      <c r="BN226" s="187">
        <f t="shared" si="112"/>
        <v>191288</v>
      </c>
      <c r="BO226" s="179">
        <f t="shared" si="113"/>
        <v>78428.736000000004</v>
      </c>
      <c r="BQ226" s="70">
        <f t="shared" si="114"/>
        <v>10.935676976171516</v>
      </c>
      <c r="BR226" s="73" t="s">
        <v>35</v>
      </c>
      <c r="BS226" s="206">
        <f>BL226+BR247</f>
        <v>143999.89454190171</v>
      </c>
      <c r="BT226" s="23"/>
      <c r="BU226" s="187">
        <f t="shared" si="115"/>
        <v>189965</v>
      </c>
      <c r="BV226" s="179">
        <f t="shared" si="116"/>
        <v>103612.041</v>
      </c>
      <c r="BX226" s="70">
        <f t="shared" si="117"/>
        <v>10.899404390697788</v>
      </c>
      <c r="BY226" s="73" t="s">
        <v>35</v>
      </c>
      <c r="BZ226" s="206">
        <f>BS226+BY247</f>
        <v>145999.89454190171</v>
      </c>
      <c r="CA226" s="23"/>
      <c r="CB226" s="187">
        <f t="shared" si="118"/>
        <v>188324</v>
      </c>
      <c r="CC226" s="179">
        <f t="shared" si="119"/>
        <v>139712.4</v>
      </c>
      <c r="CE226" s="70">
        <f t="shared" si="120"/>
        <v>10.861766423515046</v>
      </c>
      <c r="CF226" s="73" t="s">
        <v>35</v>
      </c>
      <c r="CG226" s="206">
        <f>BZ226+CF247</f>
        <v>147999.89454190171</v>
      </c>
      <c r="CH226" s="23"/>
      <c r="CI226" s="187">
        <f t="shared" si="121"/>
        <v>186105</v>
      </c>
      <c r="CJ226" s="179">
        <f t="shared" si="122"/>
        <v>197093.52100000001</v>
      </c>
      <c r="CL226" s="70">
        <f t="shared" si="123"/>
        <v>10.822656248258559</v>
      </c>
      <c r="CM226" s="73" t="s">
        <v>35</v>
      </c>
      <c r="CN226" s="206">
        <f>CG226+CM247</f>
        <v>149999.89454190171</v>
      </c>
      <c r="CO226" s="23"/>
      <c r="CP226" s="187">
        <f t="shared" si="124"/>
        <v>182396</v>
      </c>
      <c r="CQ226" s="179">
        <f t="shared" si="125"/>
        <v>314991.50400000002</v>
      </c>
      <c r="CS226" s="70">
        <f t="shared" si="126"/>
        <v>10.781953989339724</v>
      </c>
      <c r="CT226" s="73" t="s">
        <v>35</v>
      </c>
      <c r="CU226" s="206">
        <f>CN226+CT247</f>
        <v>151999.89454190171</v>
      </c>
      <c r="CV226" s="23"/>
      <c r="CW226" s="187" t="e">
        <f t="shared" si="127"/>
        <v>#VALUE!</v>
      </c>
      <c r="CX226" s="179" t="e">
        <f t="shared" si="128"/>
        <v>#VALUE!</v>
      </c>
      <c r="CZ226" s="70">
        <f t="shared" si="129"/>
        <v>10.739524506055027</v>
      </c>
      <c r="DA226" s="73" t="s">
        <v>35</v>
      </c>
      <c r="DB226" s="206">
        <f>CU226+DA247</f>
        <v>153999.89454190171</v>
      </c>
      <c r="DC226" s="23"/>
      <c r="DD226" s="187" t="e">
        <f t="shared" si="130"/>
        <v>#VALUE!</v>
      </c>
      <c r="DE226" s="179" t="e">
        <f t="shared" si="131"/>
        <v>#VALUE!</v>
      </c>
    </row>
    <row r="227" spans="1:109" ht="15" customHeight="1">
      <c r="A227" s="21">
        <f t="shared" si="84"/>
        <v>1991</v>
      </c>
      <c r="B227" s="176">
        <f t="shared" si="84"/>
        <v>168200</v>
      </c>
      <c r="C227" s="69">
        <f t="shared" si="85"/>
        <v>11.940152064859905</v>
      </c>
      <c r="D227" s="22">
        <v>6</v>
      </c>
      <c r="E227" s="71">
        <f t="shared" si="86"/>
        <v>1.791759469228055</v>
      </c>
      <c r="F227" s="73" t="s">
        <v>30</v>
      </c>
      <c r="G227" s="44">
        <f>INDEX(LINEST(C222:C242,E222:E242),1)</f>
        <v>0.39409228528299645</v>
      </c>
      <c r="H227" s="23"/>
      <c r="I227" s="179">
        <f t="shared" si="87"/>
        <v>223549</v>
      </c>
      <c r="J227" s="180">
        <f t="shared" si="88"/>
        <v>32.90665873959572</v>
      </c>
      <c r="K227" s="179">
        <f t="shared" si="89"/>
        <v>3063511.801</v>
      </c>
      <c r="M227" s="70">
        <f t="shared" si="90"/>
        <v>12.032909026520985</v>
      </c>
      <c r="N227" s="73" t="s">
        <v>30</v>
      </c>
      <c r="O227" s="44">
        <f>INDEX(LINEST(M222:M242,$E222:$E242),1)</f>
        <v>0.36912049299736849</v>
      </c>
      <c r="P227" s="23"/>
      <c r="Q227" s="187">
        <f t="shared" si="91"/>
        <v>224312</v>
      </c>
      <c r="R227" s="179">
        <f t="shared" si="92"/>
        <v>3148556.5440000002</v>
      </c>
      <c r="T227" s="70">
        <f t="shared" si="93"/>
        <v>10.550593555274057</v>
      </c>
      <c r="U227" s="73" t="s">
        <v>30</v>
      </c>
      <c r="V227" s="44">
        <f>INDEX(LINEST(T222:T242,$E222:$E242),1)</f>
        <v>0.918028258071374</v>
      </c>
      <c r="W227" s="23"/>
      <c r="X227" s="187">
        <f t="shared" si="94"/>
        <v>208451</v>
      </c>
      <c r="Y227" s="179">
        <f t="shared" si="95"/>
        <v>1620143.0009999999</v>
      </c>
      <c r="AA227" s="70">
        <f t="shared" si="96"/>
        <v>10.496817311016754</v>
      </c>
      <c r="AB227" s="73" t="s">
        <v>30</v>
      </c>
      <c r="AC227" s="44">
        <f>INDEX(LINEST(AA222:AA242,$E222:$E242),1)</f>
        <v>0.94559724116872834</v>
      </c>
      <c r="AD227" s="23"/>
      <c r="AE227" s="187">
        <f t="shared" si="97"/>
        <v>207702</v>
      </c>
      <c r="AF227" s="179">
        <f t="shared" si="98"/>
        <v>1560408.004</v>
      </c>
      <c r="AH227" s="70">
        <f t="shared" si="99"/>
        <v>10.439984006616069</v>
      </c>
      <c r="AI227" s="73" t="s">
        <v>30</v>
      </c>
      <c r="AJ227" s="44">
        <f>INDEX(LINEST(AH222:AH242,$E222:$E242),1)</f>
        <v>0.97573517775411833</v>
      </c>
      <c r="AK227" s="23"/>
      <c r="AL227" s="187">
        <f t="shared" si="100"/>
        <v>206889</v>
      </c>
      <c r="AM227" s="179">
        <f t="shared" si="101"/>
        <v>1496838.7209999999</v>
      </c>
      <c r="AO227" s="70">
        <f t="shared" si="102"/>
        <v>10.379725006623357</v>
      </c>
      <c r="AP227" s="73" t="s">
        <v>30</v>
      </c>
      <c r="AQ227" s="44">
        <f>INDEX(LINEST(AO222:AO242,$E222:$E242),1)</f>
        <v>1.0089679109994918</v>
      </c>
      <c r="AR227" s="23"/>
      <c r="AS227" s="187">
        <f t="shared" si="103"/>
        <v>205997</v>
      </c>
      <c r="AT227" s="179">
        <f t="shared" si="104"/>
        <v>1428613.209</v>
      </c>
      <c r="AV227" s="70">
        <f t="shared" si="105"/>
        <v>10.315600695346873</v>
      </c>
      <c r="AW227" s="73" t="s">
        <v>30</v>
      </c>
      <c r="AX227" s="44">
        <f>INDEX(LINEST(AV222:AV242,$E222:$E242),1)</f>
        <v>1.0460166714347661</v>
      </c>
      <c r="AY227" s="23"/>
      <c r="AZ227" s="187">
        <f t="shared" si="106"/>
        <v>205010</v>
      </c>
      <c r="BA227" s="179">
        <f t="shared" si="107"/>
        <v>1354976.1</v>
      </c>
      <c r="BC227" s="70">
        <f t="shared" si="108"/>
        <v>10.247080996568087</v>
      </c>
      <c r="BD227" s="73" t="s">
        <v>30</v>
      </c>
      <c r="BE227" s="44">
        <f>INDEX(LINEST(BC222:BC242,$E222:$E242),1)</f>
        <v>1.087916163943792</v>
      </c>
      <c r="BF227" s="23"/>
      <c r="BG227" s="187">
        <f t="shared" si="109"/>
        <v>203902</v>
      </c>
      <c r="BH227" s="179">
        <f t="shared" si="110"/>
        <v>1274632.804</v>
      </c>
      <c r="BJ227" s="70">
        <f t="shared" si="111"/>
        <v>10.173518714859343</v>
      </c>
      <c r="BK227" s="73" t="s">
        <v>30</v>
      </c>
      <c r="BL227" s="44">
        <f>INDEX(LINEST(BJ222:BJ242,$E222:$E242),1)</f>
        <v>1.1362425607480964</v>
      </c>
      <c r="BM227" s="23"/>
      <c r="BN227" s="187">
        <f t="shared" si="112"/>
        <v>202633</v>
      </c>
      <c r="BO227" s="179">
        <f t="shared" si="113"/>
        <v>1185631.4890000001</v>
      </c>
      <c r="BQ227" s="70">
        <f t="shared" si="114"/>
        <v>10.094112269907939</v>
      </c>
      <c r="BR227" s="73" t="s">
        <v>30</v>
      </c>
      <c r="BS227" s="44">
        <f>INDEX(LINEST(BQ222:BQ242,$E222:$E242),1)</f>
        <v>1.1936067873468725</v>
      </c>
      <c r="BT227" s="23"/>
      <c r="BU227" s="187">
        <f t="shared" si="115"/>
        <v>201140</v>
      </c>
      <c r="BV227" s="179">
        <f t="shared" si="116"/>
        <v>1085043.6000000001</v>
      </c>
      <c r="BX227" s="70">
        <f t="shared" si="117"/>
        <v>10.007852318213876</v>
      </c>
      <c r="BY227" s="73" t="s">
        <v>30</v>
      </c>
      <c r="BZ227" s="44">
        <f>INDEX(LINEST(BX222:BX242,$E222:$E242),1)</f>
        <v>1.2649113505145184</v>
      </c>
      <c r="CA227" s="23"/>
      <c r="CB227" s="187">
        <f t="shared" si="118"/>
        <v>199303</v>
      </c>
      <c r="CC227" s="179">
        <f t="shared" si="119"/>
        <v>967396.60900000005</v>
      </c>
      <c r="CE227" s="70">
        <f t="shared" si="120"/>
        <v>9.913443104073604</v>
      </c>
      <c r="CF227" s="73" t="s">
        <v>30</v>
      </c>
      <c r="CG227" s="44">
        <f>INDEX(LINEST(CE222:CE242,$E222:$E242),1)</f>
        <v>1.36150519084243</v>
      </c>
      <c r="CH227" s="23"/>
      <c r="CI227" s="187">
        <f t="shared" si="121"/>
        <v>196842</v>
      </c>
      <c r="CJ227" s="179">
        <f t="shared" si="122"/>
        <v>820364.16399999999</v>
      </c>
      <c r="CL227" s="70">
        <f t="shared" si="123"/>
        <v>9.8091826674491038</v>
      </c>
      <c r="CM227" s="73" t="s">
        <v>30</v>
      </c>
      <c r="CN227" s="44">
        <f>INDEX(LINEST(CL222:CL242,$E222:$E242),1)</f>
        <v>1.5243157775305984</v>
      </c>
      <c r="CO227" s="23"/>
      <c r="CP227" s="187">
        <f t="shared" si="124"/>
        <v>192775</v>
      </c>
      <c r="CQ227" s="179">
        <f t="shared" si="125"/>
        <v>603930.625</v>
      </c>
      <c r="CS227" s="70">
        <f t="shared" si="126"/>
        <v>9.6927730309584401</v>
      </c>
      <c r="CT227" s="73" t="s">
        <v>30</v>
      </c>
      <c r="CU227" s="44" t="e">
        <f>INDEX(LINEST(CS222:CS242,$E222:$E242),1)</f>
        <v>#VALUE!</v>
      </c>
      <c r="CV227" s="23"/>
      <c r="CW227" s="187" t="e">
        <f t="shared" si="127"/>
        <v>#VALUE!</v>
      </c>
      <c r="CX227" s="179" t="e">
        <f t="shared" si="128"/>
        <v>#VALUE!</v>
      </c>
      <c r="CZ227" s="70">
        <f t="shared" si="129"/>
        <v>9.5610046701884155</v>
      </c>
      <c r="DA227" s="73" t="s">
        <v>30</v>
      </c>
      <c r="DB227" s="44" t="e">
        <f>INDEX(LINEST(CZ222:CZ242,$E222:$E242),1)</f>
        <v>#VALUE!</v>
      </c>
      <c r="DC227" s="23"/>
      <c r="DD227" s="187" t="e">
        <f t="shared" si="130"/>
        <v>#VALUE!</v>
      </c>
      <c r="DE227" s="179" t="e">
        <f t="shared" si="131"/>
        <v>#VALUE!</v>
      </c>
    </row>
    <row r="228" spans="1:109" ht="15" customHeight="1">
      <c r="A228" s="21">
        <f t="shared" si="84"/>
        <v>1992</v>
      </c>
      <c r="B228" s="176">
        <f t="shared" si="84"/>
        <v>190000</v>
      </c>
      <c r="C228" s="69">
        <f t="shared" si="85"/>
        <v>12.073112518273943</v>
      </c>
      <c r="D228" s="22">
        <v>7</v>
      </c>
      <c r="E228" s="71">
        <f t="shared" si="86"/>
        <v>1.9459101490553132</v>
      </c>
      <c r="F228" s="73" t="s">
        <v>25</v>
      </c>
      <c r="G228" s="44">
        <f>INDEX(LINEST(C222:C242,E222:E242),2)</f>
        <v>11.542289299605386</v>
      </c>
      <c r="H228" s="74" t="s">
        <v>46</v>
      </c>
      <c r="I228" s="179">
        <f t="shared" si="87"/>
        <v>236617</v>
      </c>
      <c r="J228" s="180">
        <f t="shared" si="88"/>
        <v>24.53526315789474</v>
      </c>
      <c r="K228" s="179">
        <f t="shared" si="89"/>
        <v>2173144.6889999998</v>
      </c>
      <c r="M228" s="70">
        <f t="shared" si="90"/>
        <v>12.154779351142624</v>
      </c>
      <c r="N228" s="73" t="s">
        <v>25</v>
      </c>
      <c r="O228" s="44">
        <f>INDEX(LINEST(M222:M242,$E222:$E242),2)</f>
        <v>11.659416539124324</v>
      </c>
      <c r="P228" s="74" t="s">
        <v>46</v>
      </c>
      <c r="Q228" s="187">
        <f t="shared" si="91"/>
        <v>237445</v>
      </c>
      <c r="R228" s="179">
        <f t="shared" si="92"/>
        <v>2251028.0249999999</v>
      </c>
      <c r="T228" s="70">
        <f t="shared" si="93"/>
        <v>11.002101598837664</v>
      </c>
      <c r="U228" s="73" t="s">
        <v>25</v>
      </c>
      <c r="V228" s="44">
        <f>INDEX(LINEST(T222:T242,$E222:$E242),2)</f>
        <v>9.6253429538570412</v>
      </c>
      <c r="W228" s="74" t="s">
        <v>46</v>
      </c>
      <c r="X228" s="187">
        <f t="shared" si="94"/>
        <v>220377</v>
      </c>
      <c r="Y228" s="179">
        <f t="shared" si="95"/>
        <v>922762.12899999996</v>
      </c>
      <c r="AA228" s="70">
        <f t="shared" si="96"/>
        <v>10.968200107769977</v>
      </c>
      <c r="AB228" s="73" t="s">
        <v>25</v>
      </c>
      <c r="AC228" s="44">
        <f>INDEX(LINEST(AA222:AA242,$E222:$E242),2)</f>
        <v>9.5402823446687339</v>
      </c>
      <c r="AD228" s="74" t="s">
        <v>46</v>
      </c>
      <c r="AE228" s="187">
        <f t="shared" si="97"/>
        <v>219582</v>
      </c>
      <c r="AF228" s="179">
        <f t="shared" si="98"/>
        <v>875094.72400000005</v>
      </c>
      <c r="AH228" s="70">
        <f t="shared" si="99"/>
        <v>10.93310885289584</v>
      </c>
      <c r="AI228" s="73" t="s">
        <v>25</v>
      </c>
      <c r="AJ228" s="44">
        <f>INDEX(LINEST(AH222:AH242,$E222:$E242),2)</f>
        <v>9.4484082773247859</v>
      </c>
      <c r="AK228" s="74" t="s">
        <v>46</v>
      </c>
      <c r="AL228" s="187">
        <f t="shared" si="100"/>
        <v>218719</v>
      </c>
      <c r="AM228" s="179">
        <f t="shared" si="101"/>
        <v>824780.96100000001</v>
      </c>
      <c r="AO228" s="70">
        <f t="shared" si="102"/>
        <v>10.89674127847225</v>
      </c>
      <c r="AP228" s="73" t="s">
        <v>25</v>
      </c>
      <c r="AQ228" s="44">
        <f>INDEX(LINEST(AO222:AO242,$E222:$E242),2)</f>
        <v>9.3483848333932293</v>
      </c>
      <c r="AR228" s="74" t="s">
        <v>46</v>
      </c>
      <c r="AS228" s="187">
        <f t="shared" si="103"/>
        <v>217776</v>
      </c>
      <c r="AT228" s="179">
        <f t="shared" si="104"/>
        <v>771506.17599999998</v>
      </c>
      <c r="AV228" s="70">
        <f t="shared" si="105"/>
        <v>10.859001025601859</v>
      </c>
      <c r="AW228" s="73" t="s">
        <v>25</v>
      </c>
      <c r="AX228" s="44">
        <f>INDEX(LINEST(AV222:AV242,$E222:$E242),2)</f>
        <v>9.2383886998893523</v>
      </c>
      <c r="AY228" s="74" t="s">
        <v>46</v>
      </c>
      <c r="AZ228" s="187">
        <f t="shared" si="106"/>
        <v>216735</v>
      </c>
      <c r="BA228" s="179">
        <f t="shared" si="107"/>
        <v>714760.22499999998</v>
      </c>
      <c r="BC228" s="70">
        <f t="shared" si="108"/>
        <v>10.819780393570024</v>
      </c>
      <c r="BD228" s="73" t="s">
        <v>25</v>
      </c>
      <c r="BE228" s="44">
        <f>INDEX(LINEST(BC222:BC242,$E222:$E242),2)</f>
        <v>9.1158171673546349</v>
      </c>
      <c r="BF228" s="74" t="s">
        <v>46</v>
      </c>
      <c r="BG228" s="187">
        <f t="shared" si="109"/>
        <v>215569</v>
      </c>
      <c r="BH228" s="179">
        <f t="shared" si="110"/>
        <v>653773.76100000006</v>
      </c>
      <c r="BJ228" s="70">
        <f t="shared" si="111"/>
        <v>10.778958486931328</v>
      </c>
      <c r="BK228" s="73" t="s">
        <v>25</v>
      </c>
      <c r="BL228" s="44">
        <f>INDEX(LINEST(BJ222:BJ242,$E222:$E242),2)</f>
        <v>8.9767254725913546</v>
      </c>
      <c r="BM228" s="74" t="s">
        <v>46</v>
      </c>
      <c r="BN228" s="187">
        <f t="shared" si="112"/>
        <v>214240</v>
      </c>
      <c r="BO228" s="179">
        <f t="shared" si="113"/>
        <v>587577.59999999998</v>
      </c>
      <c r="BQ228" s="70">
        <f t="shared" si="114"/>
        <v>10.736398968035958</v>
      </c>
      <c r="BR228" s="73" t="s">
        <v>25</v>
      </c>
      <c r="BS228" s="44">
        <f>INDEX(LINEST(BQ222:BQ242,$E222:$E242),2)</f>
        <v>8.8146115217559977</v>
      </c>
      <c r="BT228" s="74" t="s">
        <v>46</v>
      </c>
      <c r="BU228" s="187">
        <f t="shared" si="115"/>
        <v>212683</v>
      </c>
      <c r="BV228" s="179">
        <f t="shared" si="116"/>
        <v>514518.489</v>
      </c>
      <c r="BX228" s="70">
        <f t="shared" si="117"/>
        <v>10.691947309672488</v>
      </c>
      <c r="BY228" s="73" t="s">
        <v>25</v>
      </c>
      <c r="BZ228" s="44">
        <f>INDEX(LINEST(BX222:BX242,$E222:$E242),2)</f>
        <v>8.6173238324125627</v>
      </c>
      <c r="CA228" s="74" t="s">
        <v>46</v>
      </c>
      <c r="CB228" s="187">
        <f t="shared" si="118"/>
        <v>210778</v>
      </c>
      <c r="CC228" s="179">
        <f t="shared" si="119"/>
        <v>431725.28399999999</v>
      </c>
      <c r="CE228" s="70">
        <f t="shared" si="120"/>
        <v>10.645427408169455</v>
      </c>
      <c r="CF228" s="73" t="s">
        <v>25</v>
      </c>
      <c r="CG228" s="44">
        <f>INDEX(LINEST(CE222:CE242,$E222:$E242),2)</f>
        <v>8.3568501276238294</v>
      </c>
      <c r="CH228" s="74" t="s">
        <v>46</v>
      </c>
      <c r="CI228" s="187">
        <f t="shared" si="121"/>
        <v>208247</v>
      </c>
      <c r="CJ228" s="179">
        <f t="shared" si="122"/>
        <v>332953.00900000002</v>
      </c>
      <c r="CL228" s="70">
        <f t="shared" si="123"/>
        <v>10.596637369545055</v>
      </c>
      <c r="CM228" s="73" t="s">
        <v>25</v>
      </c>
      <c r="CN228" s="44">
        <f>INDEX(LINEST(CL222:CL242,$E222:$E242),2)</f>
        <v>7.9325007326122936</v>
      </c>
      <c r="CO228" s="74" t="s">
        <v>46</v>
      </c>
      <c r="CP228" s="187">
        <f t="shared" si="124"/>
        <v>204105</v>
      </c>
      <c r="CQ228" s="179">
        <f t="shared" si="125"/>
        <v>198951.02499999999</v>
      </c>
      <c r="CS228" s="70">
        <f t="shared" si="126"/>
        <v>10.545344213917785</v>
      </c>
      <c r="CT228" s="73" t="s">
        <v>25</v>
      </c>
      <c r="CU228" s="44" t="e">
        <f>INDEX(LINEST(CS222:CS242,$E222:$E242),2)</f>
        <v>#VALUE!</v>
      </c>
      <c r="CV228" s="74" t="s">
        <v>46</v>
      </c>
      <c r="CW228" s="187" t="e">
        <f t="shared" si="127"/>
        <v>#VALUE!</v>
      </c>
      <c r="CX228" s="179" t="e">
        <f t="shared" si="128"/>
        <v>#VALUE!</v>
      </c>
      <c r="CZ228" s="70">
        <f t="shared" si="129"/>
        <v>10.491277146825576</v>
      </c>
      <c r="DA228" s="73" t="s">
        <v>25</v>
      </c>
      <c r="DB228" s="44" t="e">
        <f>INDEX(LINEST(CZ222:CZ242,$E222:$E242),2)</f>
        <v>#VALUE!</v>
      </c>
      <c r="DC228" s="74" t="s">
        <v>46</v>
      </c>
      <c r="DD228" s="187" t="e">
        <f t="shared" si="130"/>
        <v>#VALUE!</v>
      </c>
      <c r="DE228" s="179" t="e">
        <f t="shared" si="131"/>
        <v>#VALUE!</v>
      </c>
    </row>
    <row r="229" spans="1:109" ht="15" customHeight="1">
      <c r="A229" s="21">
        <f t="shared" si="84"/>
        <v>1993</v>
      </c>
      <c r="B229" s="176">
        <f t="shared" si="84"/>
        <v>218374</v>
      </c>
      <c r="C229" s="69">
        <f t="shared" si="85"/>
        <v>12.223293511574491</v>
      </c>
      <c r="D229" s="22">
        <v>8</v>
      </c>
      <c r="E229" s="71">
        <f t="shared" si="86"/>
        <v>2.0794415416798357</v>
      </c>
      <c r="F229" s="73" t="s">
        <v>29</v>
      </c>
      <c r="G229" s="75">
        <f>EXP(G228)</f>
        <v>102979.92029405187</v>
      </c>
      <c r="I229" s="179">
        <f t="shared" si="87"/>
        <v>248597</v>
      </c>
      <c r="J229" s="180">
        <f t="shared" si="88"/>
        <v>13.840017584510978</v>
      </c>
      <c r="K229" s="179">
        <f t="shared" si="89"/>
        <v>913429.72900000005</v>
      </c>
      <c r="M229" s="70">
        <f t="shared" si="90"/>
        <v>12.293964468147109</v>
      </c>
      <c r="N229" s="73" t="s">
        <v>29</v>
      </c>
      <c r="O229" s="75">
        <f>EXP(O228)</f>
        <v>115776.45967439523</v>
      </c>
      <c r="Q229" s="187">
        <f t="shared" si="91"/>
        <v>249442</v>
      </c>
      <c r="R229" s="179">
        <f t="shared" si="92"/>
        <v>965220.62399999995</v>
      </c>
      <c r="T229" s="70">
        <f t="shared" si="93"/>
        <v>11.389334281032774</v>
      </c>
      <c r="U229" s="73" t="s">
        <v>29</v>
      </c>
      <c r="V229" s="75">
        <f>EXP(V228)</f>
        <v>15143.746506219237</v>
      </c>
      <c r="X229" s="187">
        <f t="shared" si="94"/>
        <v>232163</v>
      </c>
      <c r="Y229" s="179">
        <f t="shared" si="95"/>
        <v>190136.52100000001</v>
      </c>
      <c r="AA229" s="70">
        <f t="shared" si="96"/>
        <v>11.36644320452544</v>
      </c>
      <c r="AB229" s="73" t="s">
        <v>29</v>
      </c>
      <c r="AC229" s="75">
        <f>EXP(AC228)</f>
        <v>13908.87416670305</v>
      </c>
      <c r="AE229" s="187">
        <f t="shared" si="97"/>
        <v>231369</v>
      </c>
      <c r="AF229" s="179">
        <f t="shared" si="98"/>
        <v>168870.02499999999</v>
      </c>
      <c r="AH229" s="70">
        <f t="shared" si="99"/>
        <v>11.343015826140535</v>
      </c>
      <c r="AI229" s="73" t="s">
        <v>29</v>
      </c>
      <c r="AJ229" s="75">
        <f>EXP(AJ228)</f>
        <v>12687.953478900874</v>
      </c>
      <c r="AL229" s="187">
        <f t="shared" si="100"/>
        <v>230509</v>
      </c>
      <c r="AM229" s="179">
        <f t="shared" si="101"/>
        <v>147258.22500000001</v>
      </c>
      <c r="AO229" s="70">
        <f t="shared" si="102"/>
        <v>11.319026412360088</v>
      </c>
      <c r="AP229" s="73" t="s">
        <v>29</v>
      </c>
      <c r="AQ229" s="75">
        <f>EXP(AQ228)</f>
        <v>11480.265920285647</v>
      </c>
      <c r="AS229" s="187">
        <f t="shared" si="103"/>
        <v>229571</v>
      </c>
      <c r="AT229" s="179">
        <f t="shared" si="104"/>
        <v>125372.80899999999</v>
      </c>
      <c r="AV229" s="70">
        <f t="shared" si="105"/>
        <v>11.294447331874233</v>
      </c>
      <c r="AW229" s="73" t="s">
        <v>29</v>
      </c>
      <c r="AX229" s="75">
        <f>EXP(AX228)</f>
        <v>10284.45385839739</v>
      </c>
      <c r="AZ229" s="187">
        <f t="shared" si="106"/>
        <v>228537</v>
      </c>
      <c r="BA229" s="179">
        <f t="shared" si="107"/>
        <v>103286.569</v>
      </c>
      <c r="BC229" s="70">
        <f t="shared" si="108"/>
        <v>11.269248864257305</v>
      </c>
      <c r="BD229" s="73" t="s">
        <v>29</v>
      </c>
      <c r="BE229" s="75">
        <f>EXP(BE228)</f>
        <v>9098.0662266272266</v>
      </c>
      <c r="BG229" s="187">
        <f t="shared" si="109"/>
        <v>227385</v>
      </c>
      <c r="BH229" s="179">
        <f t="shared" si="110"/>
        <v>81198.120999999999</v>
      </c>
      <c r="BJ229" s="70">
        <f t="shared" si="111"/>
        <v>11.243398983909046</v>
      </c>
      <c r="BK229" s="73" t="s">
        <v>29</v>
      </c>
      <c r="BL229" s="75">
        <f>EXP(BL228)</f>
        <v>7916.6662850570356</v>
      </c>
      <c r="BN229" s="187">
        <f t="shared" si="112"/>
        <v>226076</v>
      </c>
      <c r="BO229" s="179">
        <f t="shared" si="113"/>
        <v>59320.803999999996</v>
      </c>
      <c r="BQ229" s="70">
        <f t="shared" si="114"/>
        <v>11.216863115321459</v>
      </c>
      <c r="BR229" s="73" t="s">
        <v>29</v>
      </c>
      <c r="BS229" s="75">
        <f>EXP(BS228)</f>
        <v>6731.8920629750764</v>
      </c>
      <c r="BU229" s="187">
        <f t="shared" si="115"/>
        <v>224551</v>
      </c>
      <c r="BV229" s="179">
        <f t="shared" si="116"/>
        <v>38155.328999999998</v>
      </c>
      <c r="BX229" s="70">
        <f t="shared" si="117"/>
        <v>11.189603854979891</v>
      </c>
      <c r="BY229" s="73" t="s">
        <v>29</v>
      </c>
      <c r="BZ229" s="75">
        <f>EXP(BZ228)</f>
        <v>5526.5765406846003</v>
      </c>
      <c r="CB229" s="187">
        <f t="shared" si="118"/>
        <v>222698</v>
      </c>
      <c r="CC229" s="179">
        <f t="shared" si="119"/>
        <v>18696.975999999999</v>
      </c>
      <c r="CE229" s="70">
        <f t="shared" si="120"/>
        <v>11.161580654286226</v>
      </c>
      <c r="CF229" s="73" t="s">
        <v>29</v>
      </c>
      <c r="CG229" s="75">
        <f>EXP(CG228)</f>
        <v>4259.2574971306867</v>
      </c>
      <c r="CI229" s="187">
        <f t="shared" si="121"/>
        <v>220260</v>
      </c>
      <c r="CJ229" s="179">
        <f t="shared" si="122"/>
        <v>3556.9960000000001</v>
      </c>
      <c r="CL229" s="70">
        <f t="shared" si="123"/>
        <v>11.132749456758969</v>
      </c>
      <c r="CM229" s="73" t="s">
        <v>29</v>
      </c>
      <c r="CN229" s="75">
        <f>EXP(CN228)</f>
        <v>2786.3861058196244</v>
      </c>
      <c r="CP229" s="187">
        <f t="shared" si="124"/>
        <v>216319</v>
      </c>
      <c r="CQ229" s="179">
        <f t="shared" si="125"/>
        <v>4223.0249999999996</v>
      </c>
      <c r="CS229" s="70">
        <f t="shared" si="126"/>
        <v>11.103062281362625</v>
      </c>
      <c r="CT229" s="73" t="s">
        <v>29</v>
      </c>
      <c r="CU229" s="75" t="e">
        <f>EXP(CU228)</f>
        <v>#VALUE!</v>
      </c>
      <c r="CW229" s="187" t="e">
        <f t="shared" si="127"/>
        <v>#VALUE!</v>
      </c>
      <c r="CX229" s="179" t="e">
        <f t="shared" si="128"/>
        <v>#VALUE!</v>
      </c>
      <c r="CZ229" s="70">
        <f t="shared" si="129"/>
        <v>11.072466742072958</v>
      </c>
      <c r="DA229" s="73" t="s">
        <v>29</v>
      </c>
      <c r="DB229" s="75" t="e">
        <f>EXP(DB228)</f>
        <v>#VALUE!</v>
      </c>
      <c r="DD229" s="187" t="e">
        <f t="shared" si="130"/>
        <v>#VALUE!</v>
      </c>
      <c r="DE229" s="179" t="e">
        <f t="shared" si="131"/>
        <v>#VALUE!</v>
      </c>
    </row>
    <row r="230" spans="1:109" ht="15" customHeight="1">
      <c r="A230" s="21">
        <f t="shared" si="84"/>
        <v>1994</v>
      </c>
      <c r="B230" s="176">
        <f t="shared" si="84"/>
        <v>238319</v>
      </c>
      <c r="C230" s="69">
        <f t="shared" si="85"/>
        <v>12.31680421123979</v>
      </c>
      <c r="D230" s="22">
        <v>9</v>
      </c>
      <c r="E230" s="71">
        <f t="shared" si="86"/>
        <v>2.1972245773362196</v>
      </c>
      <c r="H230" s="23"/>
      <c r="I230" s="179">
        <f t="shared" si="87"/>
        <v>259700</v>
      </c>
      <c r="J230" s="180">
        <f t="shared" si="88"/>
        <v>8.9715885011266412</v>
      </c>
      <c r="K230" s="179">
        <f t="shared" si="89"/>
        <v>457147.16100000002</v>
      </c>
      <c r="M230" s="70">
        <f t="shared" si="90"/>
        <v>12.381365391339422</v>
      </c>
      <c r="P230" s="23"/>
      <c r="Q230" s="187">
        <f t="shared" si="91"/>
        <v>260526</v>
      </c>
      <c r="R230" s="179">
        <f t="shared" si="92"/>
        <v>493150.84899999999</v>
      </c>
      <c r="T230" s="70">
        <f t="shared" si="93"/>
        <v>11.59283682978573</v>
      </c>
      <c r="W230" s="23"/>
      <c r="X230" s="187">
        <f t="shared" si="94"/>
        <v>243829</v>
      </c>
      <c r="Y230" s="179">
        <f t="shared" si="95"/>
        <v>30360.1</v>
      </c>
      <c r="AA230" s="70">
        <f t="shared" si="96"/>
        <v>11.57420027967696</v>
      </c>
      <c r="AD230" s="23"/>
      <c r="AE230" s="187">
        <f t="shared" si="97"/>
        <v>243076</v>
      </c>
      <c r="AF230" s="179">
        <f t="shared" si="98"/>
        <v>22629.048999999999</v>
      </c>
      <c r="AH230" s="70">
        <f t="shared" si="99"/>
        <v>11.555209802143828</v>
      </c>
      <c r="AK230" s="23"/>
      <c r="AL230" s="187">
        <f t="shared" si="100"/>
        <v>242263</v>
      </c>
      <c r="AM230" s="179">
        <f t="shared" si="101"/>
        <v>15555.136</v>
      </c>
      <c r="AO230" s="70">
        <f t="shared" si="102"/>
        <v>11.5358516936236</v>
      </c>
      <c r="AR230" s="23"/>
      <c r="AS230" s="187">
        <f t="shared" si="103"/>
        <v>241378</v>
      </c>
      <c r="AT230" s="179">
        <f t="shared" si="104"/>
        <v>9357.4809999999998</v>
      </c>
      <c r="AV230" s="70">
        <f t="shared" si="105"/>
        <v>11.516111438942007</v>
      </c>
      <c r="AY230" s="23"/>
      <c r="AZ230" s="187">
        <f t="shared" si="106"/>
        <v>240408</v>
      </c>
      <c r="BA230" s="179">
        <f t="shared" si="107"/>
        <v>4363.9210000000003</v>
      </c>
      <c r="BC230" s="70">
        <f t="shared" si="108"/>
        <v>11.495973645928574</v>
      </c>
      <c r="BF230" s="23"/>
      <c r="BG230" s="187">
        <f t="shared" si="109"/>
        <v>239331</v>
      </c>
      <c r="BH230" s="179">
        <f t="shared" si="110"/>
        <v>1024.144</v>
      </c>
      <c r="BJ230" s="70">
        <f t="shared" si="111"/>
        <v>11.475421973312004</v>
      </c>
      <c r="BM230" s="23"/>
      <c r="BN230" s="187">
        <f t="shared" si="112"/>
        <v>238115</v>
      </c>
      <c r="BO230" s="179">
        <f t="shared" si="113"/>
        <v>41.616</v>
      </c>
      <c r="BQ230" s="70">
        <f t="shared" si="114"/>
        <v>11.454439051049423</v>
      </c>
      <c r="BT230" s="23"/>
      <c r="BU230" s="187">
        <f t="shared" si="115"/>
        <v>236710</v>
      </c>
      <c r="BV230" s="179">
        <f t="shared" si="116"/>
        <v>2588.8809999999999</v>
      </c>
      <c r="BX230" s="70">
        <f t="shared" si="117"/>
        <v>11.433006392116324</v>
      </c>
      <c r="CA230" s="23"/>
      <c r="CB230" s="187">
        <f t="shared" si="118"/>
        <v>235020</v>
      </c>
      <c r="CC230" s="179">
        <f t="shared" si="119"/>
        <v>10883.401</v>
      </c>
      <c r="CE230" s="70">
        <f t="shared" si="120"/>
        <v>11.411104294634752</v>
      </c>
      <c r="CH230" s="23"/>
      <c r="CI230" s="187">
        <f t="shared" si="121"/>
        <v>232828</v>
      </c>
      <c r="CJ230" s="179">
        <f t="shared" si="122"/>
        <v>30151.080999999998</v>
      </c>
      <c r="CL230" s="70">
        <f t="shared" si="123"/>
        <v>11.388711733041358</v>
      </c>
      <c r="CO230" s="23"/>
      <c r="CP230" s="187">
        <f t="shared" si="124"/>
        <v>229361</v>
      </c>
      <c r="CQ230" s="179">
        <f t="shared" si="125"/>
        <v>80245.763999999996</v>
      </c>
      <c r="CS230" s="70">
        <f t="shared" si="126"/>
        <v>11.365806236788632</v>
      </c>
      <c r="CV230" s="23"/>
      <c r="CW230" s="187" t="e">
        <f t="shared" si="127"/>
        <v>#VALUE!</v>
      </c>
      <c r="CX230" s="179" t="e">
        <f t="shared" si="128"/>
        <v>#VALUE!</v>
      </c>
      <c r="CZ230" s="70">
        <f t="shared" si="129"/>
        <v>11.342363754825394</v>
      </c>
      <c r="DC230" s="23"/>
      <c r="DD230" s="187" t="e">
        <f t="shared" si="130"/>
        <v>#VALUE!</v>
      </c>
      <c r="DE230" s="179" t="e">
        <f t="shared" si="131"/>
        <v>#VALUE!</v>
      </c>
    </row>
    <row r="231" spans="1:109" ht="15" customHeight="1">
      <c r="A231" s="21">
        <f t="shared" si="84"/>
        <v>1995</v>
      </c>
      <c r="B231" s="176">
        <f t="shared" si="84"/>
        <v>254709</v>
      </c>
      <c r="C231" s="69">
        <f t="shared" si="85"/>
        <v>12.387598052147334</v>
      </c>
      <c r="D231" s="22">
        <v>10</v>
      </c>
      <c r="E231" s="71">
        <f t="shared" si="86"/>
        <v>2.3025850929940459</v>
      </c>
      <c r="I231" s="179">
        <f t="shared" si="87"/>
        <v>270079</v>
      </c>
      <c r="J231" s="180">
        <f t="shared" si="88"/>
        <v>6.0343372240478352</v>
      </c>
      <c r="K231" s="179">
        <f t="shared" si="89"/>
        <v>236236.9</v>
      </c>
      <c r="M231" s="70">
        <f t="shared" si="90"/>
        <v>12.447876996032303</v>
      </c>
      <c r="Q231" s="187">
        <f t="shared" si="91"/>
        <v>270857</v>
      </c>
      <c r="R231" s="179">
        <f t="shared" si="92"/>
        <v>260757.90400000001</v>
      </c>
      <c r="T231" s="70">
        <f t="shared" si="93"/>
        <v>11.733739147912548</v>
      </c>
      <c r="X231" s="187">
        <f t="shared" si="94"/>
        <v>255390</v>
      </c>
      <c r="Y231" s="179">
        <f t="shared" si="95"/>
        <v>463.76100000000002</v>
      </c>
      <c r="AA231" s="70">
        <f t="shared" si="96"/>
        <v>11.717571837058099</v>
      </c>
      <c r="AE231" s="187">
        <f t="shared" si="97"/>
        <v>254713</v>
      </c>
      <c r="AF231" s="179">
        <f t="shared" si="98"/>
        <v>1.6E-2</v>
      </c>
      <c r="AH231" s="70">
        <f t="shared" si="99"/>
        <v>11.701138842998327</v>
      </c>
      <c r="AL231" s="187">
        <f t="shared" si="100"/>
        <v>253985</v>
      </c>
      <c r="AM231" s="179">
        <f t="shared" si="101"/>
        <v>524.17600000000004</v>
      </c>
      <c r="AO231" s="70">
        <f t="shared" si="102"/>
        <v>11.684431287496471</v>
      </c>
      <c r="AS231" s="187">
        <f t="shared" si="103"/>
        <v>253198</v>
      </c>
      <c r="AT231" s="179">
        <f t="shared" si="104"/>
        <v>2283.1210000000001</v>
      </c>
      <c r="AV231" s="70">
        <f t="shared" si="105"/>
        <v>11.667439839721883</v>
      </c>
      <c r="AZ231" s="187">
        <f t="shared" si="106"/>
        <v>252340</v>
      </c>
      <c r="BA231" s="179">
        <f t="shared" si="107"/>
        <v>5612.1610000000001</v>
      </c>
      <c r="BC231" s="70">
        <f t="shared" si="108"/>
        <v>11.650154684954421</v>
      </c>
      <c r="BG231" s="187">
        <f t="shared" si="109"/>
        <v>251395</v>
      </c>
      <c r="BH231" s="179">
        <f t="shared" si="110"/>
        <v>10982.596</v>
      </c>
      <c r="BJ231" s="70">
        <f t="shared" si="111"/>
        <v>11.632565490536173</v>
      </c>
      <c r="BN231" s="187">
        <f t="shared" si="112"/>
        <v>250339</v>
      </c>
      <c r="BO231" s="179">
        <f t="shared" si="113"/>
        <v>19096.900000000001</v>
      </c>
      <c r="BQ231" s="70">
        <f t="shared" si="114"/>
        <v>11.614661368774787</v>
      </c>
      <c r="BU231" s="187">
        <f t="shared" si="115"/>
        <v>249134</v>
      </c>
      <c r="BV231" s="179">
        <f t="shared" si="116"/>
        <v>31080.625</v>
      </c>
      <c r="BX231" s="70">
        <f t="shared" si="117"/>
        <v>11.596430836464883</v>
      </c>
      <c r="CB231" s="187">
        <f t="shared" si="118"/>
        <v>247711</v>
      </c>
      <c r="CC231" s="179">
        <f t="shared" si="119"/>
        <v>48972.004000000001</v>
      </c>
      <c r="CE231" s="70">
        <f t="shared" si="120"/>
        <v>11.577861770650708</v>
      </c>
      <c r="CI231" s="187">
        <f t="shared" si="121"/>
        <v>245913</v>
      </c>
      <c r="CJ231" s="179">
        <f t="shared" si="122"/>
        <v>77369.615999999995</v>
      </c>
      <c r="CL231" s="70">
        <f t="shared" si="123"/>
        <v>11.558941360203265</v>
      </c>
      <c r="CP231" s="187">
        <f t="shared" si="124"/>
        <v>243187</v>
      </c>
      <c r="CQ231" s="179">
        <f t="shared" si="125"/>
        <v>132756.484</v>
      </c>
      <c r="CS231" s="70">
        <f t="shared" si="126"/>
        <v>11.539656052727494</v>
      </c>
      <c r="CW231" s="187" t="e">
        <f t="shared" si="127"/>
        <v>#VALUE!</v>
      </c>
      <c r="CX231" s="179" t="e">
        <f t="shared" si="128"/>
        <v>#VALUE!</v>
      </c>
      <c r="CZ231" s="70">
        <f t="shared" si="129"/>
        <v>11.519991496248441</v>
      </c>
      <c r="DD231" s="187" t="e">
        <f t="shared" si="130"/>
        <v>#VALUE!</v>
      </c>
      <c r="DE231" s="179" t="e">
        <f t="shared" si="131"/>
        <v>#VALUE!</v>
      </c>
    </row>
    <row r="232" spans="1:109" ht="15" customHeight="1">
      <c r="A232" s="21">
        <f t="shared" si="84"/>
        <v>1996</v>
      </c>
      <c r="B232" s="176">
        <f t="shared" si="84"/>
        <v>270403</v>
      </c>
      <c r="C232" s="69">
        <f t="shared" si="85"/>
        <v>12.450989430239938</v>
      </c>
      <c r="D232" s="22">
        <v>11</v>
      </c>
      <c r="E232" s="71">
        <f t="shared" si="86"/>
        <v>2.3978952727983707</v>
      </c>
      <c r="F232" s="347" t="s">
        <v>7</v>
      </c>
      <c r="G232" s="348"/>
      <c r="H232" s="181">
        <f>I221</f>
        <v>0.90284862796762833</v>
      </c>
      <c r="I232" s="179">
        <f t="shared" si="87"/>
        <v>279846</v>
      </c>
      <c r="J232" s="180">
        <f t="shared" si="88"/>
        <v>3.4921949830438272</v>
      </c>
      <c r="K232" s="179">
        <f t="shared" si="89"/>
        <v>89170.248999999996</v>
      </c>
      <c r="M232" s="70">
        <f t="shared" si="90"/>
        <v>12.507668717763957</v>
      </c>
      <c r="N232" s="23" t="s">
        <v>36</v>
      </c>
      <c r="O232" s="44">
        <f>Q221</f>
        <v>0.89731462811373353</v>
      </c>
      <c r="Q232" s="187">
        <f t="shared" si="91"/>
        <v>280556</v>
      </c>
      <c r="R232" s="179">
        <f t="shared" si="92"/>
        <v>103083.409</v>
      </c>
      <c r="T232" s="70">
        <f t="shared" si="93"/>
        <v>11.852272888976659</v>
      </c>
      <c r="U232" s="23" t="s">
        <v>36</v>
      </c>
      <c r="V232" s="44">
        <f>X221</f>
        <v>0.97414079781552598</v>
      </c>
      <c r="X232" s="187">
        <f t="shared" si="94"/>
        <v>266855</v>
      </c>
      <c r="Y232" s="179">
        <f t="shared" si="95"/>
        <v>12588.304</v>
      </c>
      <c r="AA232" s="70">
        <f t="shared" si="96"/>
        <v>11.837925760195029</v>
      </c>
      <c r="AB232" s="23" t="s">
        <v>36</v>
      </c>
      <c r="AC232" s="44">
        <f>AE221</f>
        <v>0.97582415750427876</v>
      </c>
      <c r="AE232" s="187">
        <f t="shared" si="97"/>
        <v>266286</v>
      </c>
      <c r="AF232" s="179">
        <f t="shared" si="98"/>
        <v>16949.688999999998</v>
      </c>
      <c r="AH232" s="70">
        <f t="shared" si="99"/>
        <v>11.823369791420438</v>
      </c>
      <c r="AI232" s="23" t="s">
        <v>36</v>
      </c>
      <c r="AJ232" s="44">
        <f>AL221</f>
        <v>0.97746768148905361</v>
      </c>
      <c r="AL232" s="187">
        <f t="shared" si="100"/>
        <v>265678</v>
      </c>
      <c r="AM232" s="179">
        <f t="shared" si="101"/>
        <v>22325.625</v>
      </c>
      <c r="AO232" s="70">
        <f t="shared" si="102"/>
        <v>11.808598812891285</v>
      </c>
      <c r="AP232" s="23" t="s">
        <v>36</v>
      </c>
      <c r="AQ232" s="44">
        <f>AS221</f>
        <v>0.97905044317654955</v>
      </c>
      <c r="AS232" s="187">
        <f t="shared" si="103"/>
        <v>265028</v>
      </c>
      <c r="AT232" s="179">
        <f t="shared" si="104"/>
        <v>28890.625</v>
      </c>
      <c r="AV232" s="70">
        <f t="shared" si="105"/>
        <v>11.793606377331566</v>
      </c>
      <c r="AW232" s="23" t="s">
        <v>36</v>
      </c>
      <c r="AX232" s="44">
        <f>AZ221</f>
        <v>0.98054042589996604</v>
      </c>
      <c r="AZ232" s="187">
        <f t="shared" si="106"/>
        <v>264327</v>
      </c>
      <c r="BA232" s="179">
        <f t="shared" si="107"/>
        <v>36917.775999999998</v>
      </c>
      <c r="BC232" s="70">
        <f t="shared" si="108"/>
        <v>11.778385743053837</v>
      </c>
      <c r="BD232" s="23" t="s">
        <v>36</v>
      </c>
      <c r="BE232" s="44">
        <f>BG221</f>
        <v>0.9818932188084889</v>
      </c>
      <c r="BG232" s="187">
        <f t="shared" si="109"/>
        <v>263565</v>
      </c>
      <c r="BH232" s="179">
        <f t="shared" si="110"/>
        <v>46758.243999999999</v>
      </c>
      <c r="BJ232" s="70">
        <f t="shared" si="111"/>
        <v>11.76292985575626</v>
      </c>
      <c r="BK232" s="23" t="s">
        <v>36</v>
      </c>
      <c r="BL232" s="44">
        <f>BN221</f>
        <v>0.98303685511564687</v>
      </c>
      <c r="BN232" s="187">
        <f t="shared" si="112"/>
        <v>262730</v>
      </c>
      <c r="BO232" s="179">
        <f t="shared" si="113"/>
        <v>58874.928999999996</v>
      </c>
      <c r="BQ232" s="70">
        <f t="shared" si="114"/>
        <v>11.747231328890706</v>
      </c>
      <c r="BR232" s="23" t="s">
        <v>36</v>
      </c>
      <c r="BS232" s="44">
        <f>BU221</f>
        <v>0.98384833259490256</v>
      </c>
      <c r="BU232" s="187">
        <f t="shared" si="115"/>
        <v>261801</v>
      </c>
      <c r="BV232" s="179">
        <f t="shared" si="116"/>
        <v>73994.403999999995</v>
      </c>
      <c r="BX232" s="70">
        <f t="shared" si="117"/>
        <v>11.731282422465169</v>
      </c>
      <c r="BY232" s="23" t="s">
        <v>36</v>
      </c>
      <c r="BZ232" s="44">
        <f>CB221</f>
        <v>0.98409007827366513</v>
      </c>
      <c r="CB232" s="187">
        <f t="shared" si="118"/>
        <v>260743</v>
      </c>
      <c r="CC232" s="179">
        <f t="shared" si="119"/>
        <v>93315.6</v>
      </c>
      <c r="CE232" s="70">
        <f t="shared" si="120"/>
        <v>11.715075020128207</v>
      </c>
      <c r="CF232" s="23" t="s">
        <v>36</v>
      </c>
      <c r="CG232" s="44">
        <f>CI221</f>
        <v>0.98319017860321078</v>
      </c>
      <c r="CI232" s="187">
        <f t="shared" si="121"/>
        <v>259480</v>
      </c>
      <c r="CJ232" s="179">
        <f t="shared" si="122"/>
        <v>119311.929</v>
      </c>
      <c r="CL232" s="70">
        <f t="shared" si="123"/>
        <v>11.698600604365575</v>
      </c>
      <c r="CM232" s="23" t="s">
        <v>36</v>
      </c>
      <c r="CN232" s="44">
        <f>CP221</f>
        <v>0.97891821686957481</v>
      </c>
      <c r="CP232" s="187">
        <f t="shared" si="124"/>
        <v>257759</v>
      </c>
      <c r="CQ232" s="179">
        <f t="shared" si="125"/>
        <v>159870.736</v>
      </c>
      <c r="CS232" s="70">
        <f t="shared" si="126"/>
        <v>11.681850229619316</v>
      </c>
      <c r="CT232" s="23" t="s">
        <v>36</v>
      </c>
      <c r="CU232" s="44" t="e">
        <f>CW221</f>
        <v>#VALUE!</v>
      </c>
      <c r="CW232" s="187" t="e">
        <f t="shared" si="127"/>
        <v>#VALUE!</v>
      </c>
      <c r="CX232" s="179" t="e">
        <f t="shared" si="128"/>
        <v>#VALUE!</v>
      </c>
      <c r="CZ232" s="70">
        <f t="shared" si="129"/>
        <v>11.664814493116875</v>
      </c>
      <c r="DA232" s="23" t="s">
        <v>36</v>
      </c>
      <c r="DB232" s="44" t="e">
        <f>DD221</f>
        <v>#VALUE!</v>
      </c>
      <c r="DD232" s="187" t="e">
        <f t="shared" si="130"/>
        <v>#VALUE!</v>
      </c>
      <c r="DE232" s="179" t="e">
        <f t="shared" si="131"/>
        <v>#VALUE!</v>
      </c>
    </row>
    <row r="233" spans="1:109" ht="15" customHeight="1">
      <c r="A233" s="21">
        <f t="shared" si="84"/>
        <v>1997</v>
      </c>
      <c r="B233" s="176">
        <f t="shared" si="84"/>
        <v>281896</v>
      </c>
      <c r="C233" s="69">
        <f t="shared" si="85"/>
        <v>12.494988955996758</v>
      </c>
      <c r="D233" s="22">
        <v>12</v>
      </c>
      <c r="E233" s="71">
        <f t="shared" si="86"/>
        <v>2.4849066497880004</v>
      </c>
      <c r="F233" s="347" t="s">
        <v>8</v>
      </c>
      <c r="G233" s="348"/>
      <c r="H233" s="182">
        <f>SUM(K222:K242)</f>
        <v>16883944.570999999</v>
      </c>
      <c r="I233" s="179">
        <f t="shared" si="87"/>
        <v>289089</v>
      </c>
      <c r="J233" s="180">
        <f t="shared" si="88"/>
        <v>2.5516502539943806</v>
      </c>
      <c r="K233" s="179">
        <f t="shared" si="89"/>
        <v>51739.249000000003</v>
      </c>
      <c r="M233" s="70">
        <f t="shared" si="90"/>
        <v>12.549293487572658</v>
      </c>
      <c r="N233" s="23" t="s">
        <v>37</v>
      </c>
      <c r="O233" s="200">
        <f>SUM(R222:R242)</f>
        <v>17467479.984999999</v>
      </c>
      <c r="Q233" s="187">
        <f t="shared" si="91"/>
        <v>289713</v>
      </c>
      <c r="R233" s="179">
        <f t="shared" si="92"/>
        <v>61105.489000000001</v>
      </c>
      <c r="T233" s="70">
        <f t="shared" si="93"/>
        <v>11.93095204940132</v>
      </c>
      <c r="U233" s="23" t="s">
        <v>37</v>
      </c>
      <c r="V233" s="200">
        <f>SUM(Y222:Y242)</f>
        <v>7105877.6890000002</v>
      </c>
      <c r="X233" s="187">
        <f t="shared" si="94"/>
        <v>278235</v>
      </c>
      <c r="Y233" s="179">
        <f t="shared" si="95"/>
        <v>13402.921</v>
      </c>
      <c r="AA233" s="70">
        <f t="shared" si="96"/>
        <v>11.917697702819879</v>
      </c>
      <c r="AB233" s="23" t="s">
        <v>37</v>
      </c>
      <c r="AC233" s="200">
        <f>SUM(AF222:AF242)</f>
        <v>6668605.1179999989</v>
      </c>
      <c r="AE233" s="187">
        <f t="shared" si="97"/>
        <v>277802</v>
      </c>
      <c r="AF233" s="179">
        <f t="shared" si="98"/>
        <v>16760.835999999999</v>
      </c>
      <c r="AH233" s="70">
        <f t="shared" si="99"/>
        <v>11.904265316087812</v>
      </c>
      <c r="AI233" s="23" t="s">
        <v>37</v>
      </c>
      <c r="AJ233" s="200">
        <f>SUM(AM222:AM242)</f>
        <v>6200773.9740000013</v>
      </c>
      <c r="AL233" s="187">
        <f t="shared" si="100"/>
        <v>277346</v>
      </c>
      <c r="AM233" s="179">
        <f t="shared" si="101"/>
        <v>20702.5</v>
      </c>
      <c r="AO233" s="70">
        <f t="shared" si="102"/>
        <v>11.890650040927042</v>
      </c>
      <c r="AP233" s="23" t="s">
        <v>37</v>
      </c>
      <c r="AQ233" s="200">
        <f>SUM(AT222:AT242)</f>
        <v>5698924.7539999997</v>
      </c>
      <c r="AS233" s="187">
        <f t="shared" si="103"/>
        <v>276868</v>
      </c>
      <c r="AT233" s="179">
        <f t="shared" si="104"/>
        <v>25280.784</v>
      </c>
      <c r="AV233" s="70">
        <f t="shared" si="105"/>
        <v>11.876846828284743</v>
      </c>
      <c r="AW233" s="23" t="s">
        <v>37</v>
      </c>
      <c r="AX233" s="200">
        <f>SUM(BA222:BA242)</f>
        <v>5160423.8449999997</v>
      </c>
      <c r="AZ233" s="187">
        <f t="shared" si="106"/>
        <v>276364</v>
      </c>
      <c r="BA233" s="179">
        <f t="shared" si="107"/>
        <v>30603.024000000001</v>
      </c>
      <c r="BC233" s="70">
        <f t="shared" si="108"/>
        <v>11.862850417092131</v>
      </c>
      <c r="BD233" s="23" t="s">
        <v>37</v>
      </c>
      <c r="BE233" s="200">
        <f>SUM(BH222:BH242)</f>
        <v>4583614.5370000005</v>
      </c>
      <c r="BG233" s="187">
        <f t="shared" si="109"/>
        <v>275834</v>
      </c>
      <c r="BH233" s="179">
        <f t="shared" si="110"/>
        <v>36747.843999999997</v>
      </c>
      <c r="BJ233" s="70">
        <f t="shared" si="111"/>
        <v>11.848655322225332</v>
      </c>
      <c r="BK233" s="23" t="s">
        <v>37</v>
      </c>
      <c r="BL233" s="200">
        <f>SUM(BO222:BO242)</f>
        <v>3971894.5799999996</v>
      </c>
      <c r="BN233" s="187">
        <f t="shared" si="112"/>
        <v>275277</v>
      </c>
      <c r="BO233" s="179">
        <f t="shared" si="113"/>
        <v>43811.161</v>
      </c>
      <c r="BQ233" s="70">
        <f t="shared" si="114"/>
        <v>11.834255821599397</v>
      </c>
      <c r="BR233" s="23" t="s">
        <v>37</v>
      </c>
      <c r="BS233" s="200">
        <f>SUM(BV222:BV242)</f>
        <v>3342734.5459999996</v>
      </c>
      <c r="BU233" s="187">
        <f t="shared" si="115"/>
        <v>274694</v>
      </c>
      <c r="BV233" s="179">
        <f t="shared" si="116"/>
        <v>51868.803999999996</v>
      </c>
      <c r="BX233" s="70">
        <f t="shared" si="117"/>
        <v>11.819645942319466</v>
      </c>
      <c r="BY233" s="23" t="s">
        <v>37</v>
      </c>
      <c r="BZ233" s="200">
        <f>SUM(CC222:CC242)</f>
        <v>2760369.4339999999</v>
      </c>
      <c r="CB233" s="187">
        <f t="shared" si="118"/>
        <v>274093</v>
      </c>
      <c r="CC233" s="179">
        <f t="shared" si="119"/>
        <v>60886.809000000001</v>
      </c>
      <c r="CE233" s="70">
        <f t="shared" si="120"/>
        <v>11.804819445805178</v>
      </c>
      <c r="CF233" s="23" t="s">
        <v>37</v>
      </c>
      <c r="CG233" s="200">
        <f>SUM(CJ222:CJ242)</f>
        <v>2479588.6520000002</v>
      </c>
      <c r="CI233" s="187">
        <f t="shared" si="121"/>
        <v>273500</v>
      </c>
      <c r="CJ233" s="179">
        <f t="shared" si="122"/>
        <v>70492.816000000006</v>
      </c>
      <c r="CL233" s="70">
        <f t="shared" si="123"/>
        <v>11.789769811795635</v>
      </c>
      <c r="CM233" s="23" t="s">
        <v>37</v>
      </c>
      <c r="CN233" s="200">
        <f>SUM(CQ222:CQ242)</f>
        <v>4115729.87</v>
      </c>
      <c r="CP233" s="187">
        <f t="shared" si="124"/>
        <v>273042</v>
      </c>
      <c r="CQ233" s="179">
        <f t="shared" si="125"/>
        <v>78393.316000000006</v>
      </c>
      <c r="CS233" s="70">
        <f t="shared" si="126"/>
        <v>11.774490221132254</v>
      </c>
      <c r="CT233" s="23" t="s">
        <v>37</v>
      </c>
      <c r="CU233" s="200" t="e">
        <f>SUM(CX222:CX242)</f>
        <v>#VALUE!</v>
      </c>
      <c r="CW233" s="187" t="e">
        <f t="shared" si="127"/>
        <v>#VALUE!</v>
      </c>
      <c r="CX233" s="179" t="e">
        <f t="shared" si="128"/>
        <v>#VALUE!</v>
      </c>
      <c r="CZ233" s="70">
        <f t="shared" si="129"/>
        <v>11.758973537205737</v>
      </c>
      <c r="DA233" s="23" t="s">
        <v>37</v>
      </c>
      <c r="DB233" s="200" t="e">
        <f>SUM(DE222:DE242)</f>
        <v>#VALUE!</v>
      </c>
      <c r="DD233" s="187" t="e">
        <f t="shared" si="130"/>
        <v>#VALUE!</v>
      </c>
      <c r="DE233" s="179" t="e">
        <f t="shared" si="131"/>
        <v>#VALUE!</v>
      </c>
    </row>
    <row r="234" spans="1:109" ht="15" customHeight="1">
      <c r="A234" s="21">
        <f t="shared" si="84"/>
        <v>1998</v>
      </c>
      <c r="B234" s="176">
        <f t="shared" si="84"/>
        <v>291607</v>
      </c>
      <c r="C234" s="69">
        <f t="shared" si="85"/>
        <v>12.530714463611872</v>
      </c>
      <c r="D234" s="22">
        <v>13</v>
      </c>
      <c r="E234" s="71">
        <f t="shared" si="86"/>
        <v>2.5649493574615367</v>
      </c>
      <c r="F234" s="347" t="s">
        <v>9</v>
      </c>
      <c r="G234" s="348"/>
      <c r="H234" s="182">
        <f>SUM(K233:K242)</f>
        <v>8448420.4140000008</v>
      </c>
      <c r="I234" s="179">
        <f t="shared" si="87"/>
        <v>297876</v>
      </c>
      <c r="J234" s="180">
        <f t="shared" si="88"/>
        <v>2.1498112185235607</v>
      </c>
      <c r="K234" s="179">
        <f t="shared" si="89"/>
        <v>39300.360999999997</v>
      </c>
      <c r="M234" s="70">
        <f t="shared" si="90"/>
        <v>12.583162284315481</v>
      </c>
      <c r="O234" s="76"/>
      <c r="Q234" s="187">
        <f t="shared" si="91"/>
        <v>298401</v>
      </c>
      <c r="R234" s="179">
        <f t="shared" si="92"/>
        <v>46158.436000000002</v>
      </c>
      <c r="T234" s="70">
        <f t="shared" si="93"/>
        <v>11.99292339352143</v>
      </c>
      <c r="V234" s="76"/>
      <c r="X234" s="187">
        <f t="shared" si="94"/>
        <v>289538</v>
      </c>
      <c r="Y234" s="179">
        <f t="shared" si="95"/>
        <v>4280.7610000000004</v>
      </c>
      <c r="AA234" s="70">
        <f t="shared" si="96"/>
        <v>11.980470483420991</v>
      </c>
      <c r="AC234" s="76"/>
      <c r="AE234" s="187">
        <f t="shared" si="97"/>
        <v>289265</v>
      </c>
      <c r="AF234" s="179">
        <f t="shared" si="98"/>
        <v>5484.9639999999999</v>
      </c>
      <c r="AH234" s="70">
        <f t="shared" si="99"/>
        <v>11.967860540783624</v>
      </c>
      <c r="AJ234" s="76"/>
      <c r="AL234" s="187">
        <f t="shared" si="100"/>
        <v>288990</v>
      </c>
      <c r="AM234" s="179">
        <f t="shared" si="101"/>
        <v>6848.6890000000003</v>
      </c>
      <c r="AO234" s="70">
        <f t="shared" si="102"/>
        <v>11.955089554581622</v>
      </c>
      <c r="AQ234" s="76"/>
      <c r="AS234" s="187">
        <f t="shared" si="103"/>
        <v>288716</v>
      </c>
      <c r="AT234" s="179">
        <f t="shared" si="104"/>
        <v>8357.8809999999994</v>
      </c>
      <c r="AV234" s="70">
        <f t="shared" si="105"/>
        <v>11.942153358118599</v>
      </c>
      <c r="AX234" s="76"/>
      <c r="AZ234" s="187">
        <f t="shared" si="106"/>
        <v>288447</v>
      </c>
      <c r="BA234" s="179">
        <f t="shared" si="107"/>
        <v>9985.6</v>
      </c>
      <c r="BC234" s="70">
        <f t="shared" si="108"/>
        <v>11.929047620868429</v>
      </c>
      <c r="BE234" s="76"/>
      <c r="BG234" s="187">
        <f t="shared" si="109"/>
        <v>288192</v>
      </c>
      <c r="BH234" s="179">
        <f t="shared" si="110"/>
        <v>11662.225</v>
      </c>
      <c r="BJ234" s="70">
        <f t="shared" si="111"/>
        <v>11.91576783977226</v>
      </c>
      <c r="BL234" s="76"/>
      <c r="BN234" s="187">
        <f t="shared" si="112"/>
        <v>287966</v>
      </c>
      <c r="BO234" s="179">
        <f t="shared" si="113"/>
        <v>13256.880999999999</v>
      </c>
      <c r="BQ234" s="70">
        <f t="shared" si="114"/>
        <v>11.902309329949833</v>
      </c>
      <c r="BS234" s="76"/>
      <c r="BU234" s="187">
        <f t="shared" si="115"/>
        <v>287796</v>
      </c>
      <c r="BV234" s="179">
        <f t="shared" si="116"/>
        <v>14523.721</v>
      </c>
      <c r="BX234" s="70">
        <f t="shared" si="117"/>
        <v>11.888667214777184</v>
      </c>
      <c r="BZ234" s="76"/>
      <c r="CB234" s="187">
        <f t="shared" si="118"/>
        <v>287741</v>
      </c>
      <c r="CC234" s="179">
        <f t="shared" si="119"/>
        <v>14945.956</v>
      </c>
      <c r="CE234" s="70">
        <f t="shared" si="120"/>
        <v>11.874836415278098</v>
      </c>
      <c r="CG234" s="76"/>
      <c r="CI234" s="187">
        <f t="shared" si="121"/>
        <v>287950</v>
      </c>
      <c r="CJ234" s="179">
        <f t="shared" si="122"/>
        <v>13373.648999999999</v>
      </c>
      <c r="CL234" s="70">
        <f t="shared" si="123"/>
        <v>11.860811638771622</v>
      </c>
      <c r="CN234" s="76"/>
      <c r="CP234" s="187">
        <f t="shared" si="124"/>
        <v>289009</v>
      </c>
      <c r="CQ234" s="179">
        <f t="shared" si="125"/>
        <v>6749.6040000000003</v>
      </c>
      <c r="CS234" s="70">
        <f t="shared" si="126"/>
        <v>11.846587366712093</v>
      </c>
      <c r="CU234" s="76"/>
      <c r="CW234" s="187" t="e">
        <f t="shared" si="127"/>
        <v>#VALUE!</v>
      </c>
      <c r="CX234" s="179" t="e">
        <f t="shared" si="128"/>
        <v>#VALUE!</v>
      </c>
      <c r="CZ234" s="70">
        <f t="shared" si="129"/>
        <v>11.83215784165178</v>
      </c>
      <c r="DB234" s="76"/>
      <c r="DD234" s="187" t="e">
        <f t="shared" si="130"/>
        <v>#VALUE!</v>
      </c>
      <c r="DE234" s="179" t="e">
        <f t="shared" si="131"/>
        <v>#VALUE!</v>
      </c>
    </row>
    <row r="235" spans="1:109" ht="15" customHeight="1">
      <c r="A235" s="21">
        <f t="shared" si="84"/>
        <v>1999</v>
      </c>
      <c r="B235" s="176">
        <f t="shared" si="84"/>
        <v>307751</v>
      </c>
      <c r="C235" s="69">
        <f t="shared" si="85"/>
        <v>12.58741922622953</v>
      </c>
      <c r="D235" s="22">
        <v>14</v>
      </c>
      <c r="E235" s="71">
        <f t="shared" si="86"/>
        <v>2.6390573296152584</v>
      </c>
      <c r="F235" s="347" t="s">
        <v>10</v>
      </c>
      <c r="G235" s="348"/>
      <c r="H235" s="183">
        <f>SUM(J222:J242)/D242</f>
        <v>9.4532383632968813</v>
      </c>
      <c r="I235" s="179">
        <f t="shared" si="87"/>
        <v>306262</v>
      </c>
      <c r="J235" s="180">
        <f t="shared" si="88"/>
        <v>0.48383270891077523</v>
      </c>
      <c r="K235" s="179">
        <f t="shared" si="89"/>
        <v>2217.1210000000001</v>
      </c>
      <c r="M235" s="70">
        <f t="shared" si="90"/>
        <v>12.63704629343216</v>
      </c>
      <c r="Q235" s="187">
        <f t="shared" si="91"/>
        <v>306676</v>
      </c>
      <c r="R235" s="179">
        <f t="shared" si="92"/>
        <v>1155.625</v>
      </c>
      <c r="T235" s="70">
        <f t="shared" si="93"/>
        <v>12.088139566819697</v>
      </c>
      <c r="X235" s="187">
        <f t="shared" si="94"/>
        <v>300770</v>
      </c>
      <c r="Y235" s="179">
        <f t="shared" si="95"/>
        <v>48734.360999999997</v>
      </c>
      <c r="AA235" s="70">
        <f t="shared" si="96"/>
        <v>12.076824099599635</v>
      </c>
      <c r="AE235" s="187">
        <f t="shared" si="97"/>
        <v>300681</v>
      </c>
      <c r="AF235" s="179">
        <f t="shared" si="98"/>
        <v>49984.9</v>
      </c>
      <c r="AH235" s="70">
        <f t="shared" si="99"/>
        <v>12.065379125755566</v>
      </c>
      <c r="AL235" s="187">
        <f t="shared" si="100"/>
        <v>300613</v>
      </c>
      <c r="AM235" s="179">
        <f t="shared" si="101"/>
        <v>50951.044000000002</v>
      </c>
      <c r="AO235" s="70">
        <f t="shared" si="102"/>
        <v>12.053801646501135</v>
      </c>
      <c r="AS235" s="187">
        <f t="shared" si="103"/>
        <v>300573</v>
      </c>
      <c r="AT235" s="179">
        <f t="shared" si="104"/>
        <v>51523.684000000001</v>
      </c>
      <c r="AV235" s="70">
        <f t="shared" si="105"/>
        <v>12.042088557671304</v>
      </c>
      <c r="AZ235" s="187">
        <f t="shared" si="106"/>
        <v>300574</v>
      </c>
      <c r="BA235" s="179">
        <f t="shared" si="107"/>
        <v>51509.328999999998</v>
      </c>
      <c r="BC235" s="70">
        <f t="shared" si="108"/>
        <v>12.030236644726363</v>
      </c>
      <c r="BG235" s="187">
        <f t="shared" si="109"/>
        <v>300635</v>
      </c>
      <c r="BH235" s="179">
        <f t="shared" si="110"/>
        <v>50637.455999999998</v>
      </c>
      <c r="BJ235" s="70">
        <f t="shared" si="111"/>
        <v>12.018242577456325</v>
      </c>
      <c r="BN235" s="187">
        <f t="shared" si="112"/>
        <v>300789</v>
      </c>
      <c r="BO235" s="179">
        <f t="shared" si="113"/>
        <v>48469.444000000003</v>
      </c>
      <c r="BQ235" s="70">
        <f t="shared" si="114"/>
        <v>12.006102904363861</v>
      </c>
      <c r="BU235" s="187">
        <f t="shared" si="115"/>
        <v>301095</v>
      </c>
      <c r="BV235" s="179">
        <f t="shared" si="116"/>
        <v>44302.336000000003</v>
      </c>
      <c r="BX235" s="70">
        <f t="shared" si="117"/>
        <v>11.99381404670207</v>
      </c>
      <c r="CB235" s="187">
        <f t="shared" si="118"/>
        <v>301670</v>
      </c>
      <c r="CC235" s="179">
        <f t="shared" si="119"/>
        <v>36978.561000000002</v>
      </c>
      <c r="CE235" s="70">
        <f t="shared" si="120"/>
        <v>11.981372292141337</v>
      </c>
      <c r="CI235" s="187">
        <f t="shared" si="121"/>
        <v>302808</v>
      </c>
      <c r="CJ235" s="179">
        <f t="shared" si="122"/>
        <v>24433.249</v>
      </c>
      <c r="CL235" s="70">
        <f t="shared" si="123"/>
        <v>11.968773788037215</v>
      </c>
      <c r="CP235" s="187">
        <f t="shared" si="124"/>
        <v>305633</v>
      </c>
      <c r="CQ235" s="179">
        <f t="shared" si="125"/>
        <v>4485.924</v>
      </c>
      <c r="CS235" s="70">
        <f t="shared" si="126"/>
        <v>11.956014534268801</v>
      </c>
      <c r="CW235" s="187" t="e">
        <f t="shared" si="127"/>
        <v>#VALUE!</v>
      </c>
      <c r="CX235" s="179" t="e">
        <f t="shared" si="128"/>
        <v>#VALUE!</v>
      </c>
      <c r="CZ235" s="70">
        <f t="shared" si="129"/>
        <v>11.943090375614288</v>
      </c>
      <c r="DD235" s="187" t="e">
        <f t="shared" si="130"/>
        <v>#VALUE!</v>
      </c>
      <c r="DE235" s="179" t="e">
        <f t="shared" si="131"/>
        <v>#VALUE!</v>
      </c>
    </row>
    <row r="236" spans="1:109" ht="15" customHeight="1">
      <c r="A236" s="21">
        <f t="shared" si="84"/>
        <v>2000</v>
      </c>
      <c r="B236" s="176">
        <f t="shared" si="84"/>
        <v>328807</v>
      </c>
      <c r="C236" s="69">
        <f t="shared" si="85"/>
        <v>12.656852042676974</v>
      </c>
      <c r="D236" s="22">
        <v>15</v>
      </c>
      <c r="E236" s="71">
        <f t="shared" si="86"/>
        <v>2.7080502011022101</v>
      </c>
      <c r="F236" s="347" t="s">
        <v>11</v>
      </c>
      <c r="G236" s="348"/>
      <c r="H236" s="183">
        <f>SUM(J233:J242)/10</f>
        <v>6.6706288109295837</v>
      </c>
      <c r="I236" s="179">
        <f t="shared" si="87"/>
        <v>314293</v>
      </c>
      <c r="J236" s="180">
        <f t="shared" si="88"/>
        <v>4.4141396016508159</v>
      </c>
      <c r="K236" s="179">
        <f t="shared" si="89"/>
        <v>210656.196</v>
      </c>
      <c r="M236" s="70">
        <f t="shared" si="90"/>
        <v>12.703226231475256</v>
      </c>
      <c r="Q236" s="187">
        <f t="shared" si="91"/>
        <v>314586</v>
      </c>
      <c r="R236" s="179">
        <f t="shared" si="92"/>
        <v>202236.84099999999</v>
      </c>
      <c r="T236" s="70">
        <f t="shared" si="93"/>
        <v>12.200090314306827</v>
      </c>
      <c r="X236" s="187">
        <f t="shared" si="94"/>
        <v>311936</v>
      </c>
      <c r="Y236" s="179">
        <f t="shared" si="95"/>
        <v>284630.641</v>
      </c>
      <c r="AA236" s="70">
        <f t="shared" si="96"/>
        <v>12.189979367918532</v>
      </c>
      <c r="AE236" s="187">
        <f t="shared" si="97"/>
        <v>312053</v>
      </c>
      <c r="AF236" s="179">
        <f t="shared" si="98"/>
        <v>280696.516</v>
      </c>
      <c r="AH236" s="70">
        <f t="shared" si="99"/>
        <v>12.179765145182939</v>
      </c>
      <c r="AL236" s="187">
        <f t="shared" si="100"/>
        <v>312215</v>
      </c>
      <c r="AM236" s="179">
        <f t="shared" si="101"/>
        <v>275294.46399999998</v>
      </c>
      <c r="AO236" s="70">
        <f t="shared" si="102"/>
        <v>12.169445514515269</v>
      </c>
      <c r="AS236" s="187">
        <f t="shared" si="103"/>
        <v>312437</v>
      </c>
      <c r="AT236" s="179">
        <f t="shared" si="104"/>
        <v>267976.90000000002</v>
      </c>
      <c r="AV236" s="70">
        <f t="shared" si="105"/>
        <v>12.159018277649345</v>
      </c>
      <c r="AZ236" s="187">
        <f t="shared" si="106"/>
        <v>312740</v>
      </c>
      <c r="BA236" s="179">
        <f t="shared" si="107"/>
        <v>258148.489</v>
      </c>
      <c r="BC236" s="70">
        <f t="shared" si="108"/>
        <v>12.148481166826986</v>
      </c>
      <c r="BG236" s="187">
        <f t="shared" si="109"/>
        <v>313156</v>
      </c>
      <c r="BH236" s="179">
        <f t="shared" si="110"/>
        <v>244953.80100000001</v>
      </c>
      <c r="BJ236" s="70">
        <f t="shared" si="111"/>
        <v>12.137831841837713</v>
      </c>
      <c r="BN236" s="187">
        <f t="shared" si="112"/>
        <v>313738</v>
      </c>
      <c r="BO236" s="179">
        <f t="shared" si="113"/>
        <v>227074.761</v>
      </c>
      <c r="BQ236" s="70">
        <f t="shared" si="114"/>
        <v>12.127067886899143</v>
      </c>
      <c r="BU236" s="187">
        <f t="shared" si="115"/>
        <v>314580</v>
      </c>
      <c r="BV236" s="179">
        <f t="shared" si="116"/>
        <v>202407.52900000001</v>
      </c>
      <c r="BX236" s="70">
        <f t="shared" si="117"/>
        <v>12.116186807367651</v>
      </c>
      <c r="CB236" s="187">
        <f t="shared" si="118"/>
        <v>315866</v>
      </c>
      <c r="CC236" s="179">
        <f t="shared" si="119"/>
        <v>167469.481</v>
      </c>
      <c r="CE236" s="70">
        <f t="shared" si="120"/>
        <v>12.105186026268086</v>
      </c>
      <c r="CI236" s="187">
        <f t="shared" si="121"/>
        <v>318054</v>
      </c>
      <c r="CJ236" s="179">
        <f t="shared" si="122"/>
        <v>115627.00900000001</v>
      </c>
      <c r="CL236" s="70">
        <f t="shared" si="123"/>
        <v>12.094062880630487</v>
      </c>
      <c r="CP236" s="187">
        <f t="shared" si="124"/>
        <v>322892</v>
      </c>
      <c r="CQ236" s="179">
        <f t="shared" si="125"/>
        <v>34987.224999999999</v>
      </c>
      <c r="CS236" s="70">
        <f t="shared" si="126"/>
        <v>12.082814617620752</v>
      </c>
      <c r="CW236" s="187" t="e">
        <f t="shared" si="127"/>
        <v>#VALUE!</v>
      </c>
      <c r="CX236" s="179" t="e">
        <f t="shared" si="128"/>
        <v>#VALUE!</v>
      </c>
      <c r="CZ236" s="70">
        <f t="shared" si="129"/>
        <v>12.07143839045121</v>
      </c>
      <c r="DD236" s="187" t="e">
        <f t="shared" si="130"/>
        <v>#VALUE!</v>
      </c>
      <c r="DE236" s="179" t="e">
        <f t="shared" si="131"/>
        <v>#VALUE!</v>
      </c>
    </row>
    <row r="237" spans="1:109" ht="15" customHeight="1">
      <c r="A237" s="21">
        <f t="shared" si="84"/>
        <v>2001</v>
      </c>
      <c r="B237" s="176">
        <f t="shared" si="84"/>
        <v>345763</v>
      </c>
      <c r="C237" s="69">
        <f t="shared" si="85"/>
        <v>12.709459671399111</v>
      </c>
      <c r="D237" s="22">
        <v>16</v>
      </c>
      <c r="E237" s="71">
        <f t="shared" si="86"/>
        <v>2.7725887222397811</v>
      </c>
      <c r="I237" s="179">
        <f t="shared" si="87"/>
        <v>322005</v>
      </c>
      <c r="J237" s="180">
        <f t="shared" si="88"/>
        <v>6.8711805485260138</v>
      </c>
      <c r="K237" s="179">
        <f t="shared" si="89"/>
        <v>564442.56400000001</v>
      </c>
      <c r="M237" s="70">
        <f t="shared" si="90"/>
        <v>12.753508848241712</v>
      </c>
      <c r="Q237" s="187">
        <f t="shared" si="91"/>
        <v>322170</v>
      </c>
      <c r="R237" s="179">
        <f t="shared" si="92"/>
        <v>556629.64899999998</v>
      </c>
      <c r="T237" s="70">
        <f t="shared" si="93"/>
        <v>12.281936350823205</v>
      </c>
      <c r="X237" s="187">
        <f t="shared" si="94"/>
        <v>323041</v>
      </c>
      <c r="Y237" s="179">
        <f t="shared" si="95"/>
        <v>516289.28399999999</v>
      </c>
      <c r="AA237" s="70">
        <f t="shared" si="96"/>
        <v>12.272623697004168</v>
      </c>
      <c r="AE237" s="187">
        <f t="shared" si="97"/>
        <v>323383</v>
      </c>
      <c r="AF237" s="179">
        <f t="shared" si="98"/>
        <v>500864.4</v>
      </c>
      <c r="AH237" s="70">
        <f t="shared" si="99"/>
        <v>12.263223501782583</v>
      </c>
      <c r="AL237" s="187">
        <f t="shared" si="100"/>
        <v>323799</v>
      </c>
      <c r="AM237" s="179">
        <f t="shared" si="101"/>
        <v>482417.29599999997</v>
      </c>
      <c r="AO237" s="70">
        <f t="shared" si="102"/>
        <v>12.253734103703431</v>
      </c>
      <c r="AS237" s="187">
        <f t="shared" si="103"/>
        <v>324309</v>
      </c>
      <c r="AT237" s="179">
        <f t="shared" si="104"/>
        <v>460274.11599999998</v>
      </c>
      <c r="AV237" s="70">
        <f t="shared" si="105"/>
        <v>12.244153793558855</v>
      </c>
      <c r="AZ237" s="187">
        <f t="shared" si="106"/>
        <v>324944</v>
      </c>
      <c r="BA237" s="179">
        <f t="shared" si="107"/>
        <v>433430.761</v>
      </c>
      <c r="BC237" s="70">
        <f t="shared" si="108"/>
        <v>12.234480812540449</v>
      </c>
      <c r="BG237" s="187">
        <f t="shared" si="109"/>
        <v>325751</v>
      </c>
      <c r="BH237" s="179">
        <f t="shared" si="110"/>
        <v>400480.14399999997</v>
      </c>
      <c r="BJ237" s="70">
        <f t="shared" si="111"/>
        <v>12.224713350301325</v>
      </c>
      <c r="BN237" s="187">
        <f t="shared" si="112"/>
        <v>326805</v>
      </c>
      <c r="BO237" s="179">
        <f t="shared" si="113"/>
        <v>359405.76400000002</v>
      </c>
      <c r="BQ237" s="70">
        <f t="shared" si="114"/>
        <v>12.214849542922572</v>
      </c>
      <c r="BU237" s="187">
        <f t="shared" si="115"/>
        <v>328239</v>
      </c>
      <c r="BV237" s="179">
        <f t="shared" si="116"/>
        <v>307090.576</v>
      </c>
      <c r="BX237" s="70">
        <f t="shared" si="117"/>
        <v>12.204887470778445</v>
      </c>
      <c r="CB237" s="187">
        <f t="shared" si="118"/>
        <v>330315</v>
      </c>
      <c r="CC237" s="179">
        <f t="shared" si="119"/>
        <v>238640.704</v>
      </c>
      <c r="CE237" s="70">
        <f t="shared" si="120"/>
        <v>12.194825156294119</v>
      </c>
      <c r="CI237" s="187">
        <f t="shared" si="121"/>
        <v>333673</v>
      </c>
      <c r="CJ237" s="179">
        <f t="shared" si="122"/>
        <v>146168.1</v>
      </c>
      <c r="CL237" s="70">
        <f t="shared" si="123"/>
        <v>12.184660561589514</v>
      </c>
      <c r="CP237" s="187">
        <f t="shared" si="124"/>
        <v>340766</v>
      </c>
      <c r="CQ237" s="179">
        <f t="shared" si="125"/>
        <v>24970.008999999998</v>
      </c>
      <c r="CS237" s="70">
        <f t="shared" si="126"/>
        <v>12.174391586002095</v>
      </c>
      <c r="CW237" s="187" t="e">
        <f t="shared" si="127"/>
        <v>#VALUE!</v>
      </c>
      <c r="CX237" s="179" t="e">
        <f t="shared" si="128"/>
        <v>#VALUE!</v>
      </c>
      <c r="CZ237" s="70">
        <f t="shared" si="129"/>
        <v>12.164016063481196</v>
      </c>
      <c r="DD237" s="187" t="e">
        <f t="shared" si="130"/>
        <v>#VALUE!</v>
      </c>
      <c r="DE237" s="179" t="e">
        <f t="shared" si="131"/>
        <v>#VALUE!</v>
      </c>
    </row>
    <row r="238" spans="1:109" ht="15" customHeight="1">
      <c r="A238" s="21">
        <f t="shared" si="84"/>
        <v>2002</v>
      </c>
      <c r="B238" s="176">
        <f t="shared" si="84"/>
        <v>362529</v>
      </c>
      <c r="C238" s="69">
        <f t="shared" si="85"/>
        <v>12.758891098122348</v>
      </c>
      <c r="D238" s="22">
        <v>17</v>
      </c>
      <c r="E238" s="71">
        <f t="shared" si="86"/>
        <v>2.8332133440562162</v>
      </c>
      <c r="I238" s="179">
        <f t="shared" si="87"/>
        <v>329431</v>
      </c>
      <c r="J238" s="180">
        <f t="shared" si="88"/>
        <v>9.1297523784304158</v>
      </c>
      <c r="K238" s="179">
        <f t="shared" si="89"/>
        <v>1095477.6040000001</v>
      </c>
      <c r="M238" s="70">
        <f t="shared" si="90"/>
        <v>12.800859750077038</v>
      </c>
      <c r="Q238" s="187">
        <f t="shared" si="91"/>
        <v>329461</v>
      </c>
      <c r="R238" s="179">
        <f t="shared" si="92"/>
        <v>1093492.6240000001</v>
      </c>
      <c r="T238" s="70">
        <f t="shared" si="93"/>
        <v>12.356770680940603</v>
      </c>
      <c r="X238" s="187">
        <f t="shared" si="94"/>
        <v>334089</v>
      </c>
      <c r="Y238" s="179">
        <f t="shared" si="95"/>
        <v>808833.6</v>
      </c>
      <c r="AA238" s="70">
        <f t="shared" si="96"/>
        <v>12.348132404415221</v>
      </c>
      <c r="AE238" s="187">
        <f t="shared" si="97"/>
        <v>334675</v>
      </c>
      <c r="AF238" s="179">
        <f t="shared" si="98"/>
        <v>775845.31599999999</v>
      </c>
      <c r="AH238" s="70">
        <f t="shared" si="99"/>
        <v>12.339418857388976</v>
      </c>
      <c r="AL238" s="187">
        <f t="shared" si="100"/>
        <v>335365</v>
      </c>
      <c r="AM238" s="179">
        <f t="shared" si="101"/>
        <v>737882.89599999995</v>
      </c>
      <c r="AO238" s="70">
        <f t="shared" si="102"/>
        <v>12.330628716568446</v>
      </c>
      <c r="AS238" s="187">
        <f t="shared" si="103"/>
        <v>336187</v>
      </c>
      <c r="AT238" s="179">
        <f t="shared" si="104"/>
        <v>693900.96400000004</v>
      </c>
      <c r="AV238" s="70">
        <f t="shared" si="105"/>
        <v>12.321760623454258</v>
      </c>
      <c r="AZ238" s="187">
        <f t="shared" si="106"/>
        <v>337182</v>
      </c>
      <c r="BA238" s="179">
        <f t="shared" si="107"/>
        <v>642470.40899999999</v>
      </c>
      <c r="BC238" s="70">
        <f t="shared" si="108"/>
        <v>12.312813183081046</v>
      </c>
      <c r="BG238" s="187">
        <f t="shared" si="109"/>
        <v>338415</v>
      </c>
      <c r="BH238" s="179">
        <f t="shared" si="110"/>
        <v>581484.99600000004</v>
      </c>
      <c r="BJ238" s="70">
        <f t="shared" si="111"/>
        <v>12.303784962700524</v>
      </c>
      <c r="BN238" s="187">
        <f t="shared" si="112"/>
        <v>339984</v>
      </c>
      <c r="BO238" s="179">
        <f t="shared" si="113"/>
        <v>508277.02500000002</v>
      </c>
      <c r="BQ238" s="70">
        <f t="shared" si="114"/>
        <v>12.294674490404569</v>
      </c>
      <c r="BU238" s="187">
        <f t="shared" si="115"/>
        <v>342066</v>
      </c>
      <c r="BV238" s="179">
        <f t="shared" si="116"/>
        <v>418734.36900000001</v>
      </c>
      <c r="BX238" s="70">
        <f t="shared" si="117"/>
        <v>12.285480253684998</v>
      </c>
      <c r="CB238" s="187">
        <f t="shared" si="118"/>
        <v>345005</v>
      </c>
      <c r="CC238" s="179">
        <f t="shared" si="119"/>
        <v>307090.576</v>
      </c>
      <c r="CE238" s="70">
        <f t="shared" si="120"/>
        <v>12.276200697926527</v>
      </c>
      <c r="CI238" s="187">
        <f t="shared" si="121"/>
        <v>349649</v>
      </c>
      <c r="CJ238" s="179">
        <f t="shared" si="122"/>
        <v>165894.39999999999</v>
      </c>
      <c r="CL238" s="70">
        <f t="shared" si="123"/>
        <v>12.266834224829143</v>
      </c>
      <c r="CP238" s="187">
        <f t="shared" si="124"/>
        <v>359235</v>
      </c>
      <c r="CQ238" s="179">
        <f t="shared" si="125"/>
        <v>10850.436</v>
      </c>
      <c r="CS238" s="70">
        <f t="shared" si="126"/>
        <v>12.257379190755898</v>
      </c>
      <c r="CW238" s="187" t="e">
        <f t="shared" si="127"/>
        <v>#VALUE!</v>
      </c>
      <c r="CX238" s="179" t="e">
        <f t="shared" si="128"/>
        <v>#VALUE!</v>
      </c>
      <c r="CZ238" s="70">
        <f t="shared" si="129"/>
        <v>12.247833905001837</v>
      </c>
      <c r="DD238" s="187" t="e">
        <f t="shared" si="130"/>
        <v>#VALUE!</v>
      </c>
      <c r="DE238" s="179" t="e">
        <f t="shared" si="131"/>
        <v>#VALUE!</v>
      </c>
    </row>
    <row r="239" spans="1:109" s="27" customFormat="1" ht="15" customHeight="1">
      <c r="A239" s="21">
        <f t="shared" si="84"/>
        <v>2003</v>
      </c>
      <c r="B239" s="176">
        <f t="shared" si="84"/>
        <v>368887</v>
      </c>
      <c r="C239" s="69">
        <f t="shared" si="85"/>
        <v>12.777015468277758</v>
      </c>
      <c r="D239" s="22">
        <v>18</v>
      </c>
      <c r="E239" s="71">
        <f t="shared" si="86"/>
        <v>2.8903717578961645</v>
      </c>
      <c r="F239" s="52"/>
      <c r="H239" s="77"/>
      <c r="I239" s="179">
        <f t="shared" si="87"/>
        <v>336596</v>
      </c>
      <c r="J239" s="180">
        <f t="shared" si="88"/>
        <v>8.7536291601493144</v>
      </c>
      <c r="K239" s="179">
        <f t="shared" si="89"/>
        <v>1042708.681</v>
      </c>
      <c r="M239" s="70">
        <f t="shared" si="90"/>
        <v>12.818245643061415</v>
      </c>
      <c r="N239" s="52"/>
      <c r="P239" s="77"/>
      <c r="Q239" s="187">
        <f t="shared" si="91"/>
        <v>336486</v>
      </c>
      <c r="R239" s="179">
        <f t="shared" si="92"/>
        <v>1049824.801</v>
      </c>
      <c r="T239" s="70">
        <f t="shared" si="93"/>
        <v>12.38374635721552</v>
      </c>
      <c r="U239" s="52"/>
      <c r="W239" s="77"/>
      <c r="X239" s="187">
        <f t="shared" si="94"/>
        <v>345084</v>
      </c>
      <c r="Y239" s="179">
        <f t="shared" si="95"/>
        <v>566582.80900000001</v>
      </c>
      <c r="AA239" s="70">
        <f t="shared" si="96"/>
        <v>12.375338958349319</v>
      </c>
      <c r="AB239" s="52"/>
      <c r="AD239" s="77"/>
      <c r="AE239" s="187">
        <f t="shared" si="97"/>
        <v>345931</v>
      </c>
      <c r="AF239" s="179">
        <f t="shared" si="98"/>
        <v>526977.93599999999</v>
      </c>
      <c r="AH239" s="70">
        <f t="shared" si="99"/>
        <v>12.366860275390174</v>
      </c>
      <c r="AI239" s="52"/>
      <c r="AK239" s="77"/>
      <c r="AL239" s="187">
        <f t="shared" si="100"/>
        <v>346914</v>
      </c>
      <c r="AM239" s="179">
        <f t="shared" si="101"/>
        <v>482812.72899999999</v>
      </c>
      <c r="AO239" s="70">
        <f t="shared" si="102"/>
        <v>12.358309089196309</v>
      </c>
      <c r="AP239" s="52"/>
      <c r="AR239" s="77"/>
      <c r="AS239" s="187">
        <f t="shared" si="103"/>
        <v>348071</v>
      </c>
      <c r="AT239" s="179">
        <f t="shared" si="104"/>
        <v>433305.85600000003</v>
      </c>
      <c r="AV239" s="70">
        <f t="shared" si="105"/>
        <v>12.349684149080304</v>
      </c>
      <c r="AW239" s="52"/>
      <c r="AY239" s="77"/>
      <c r="AZ239" s="187">
        <f t="shared" si="106"/>
        <v>349455</v>
      </c>
      <c r="BA239" s="179">
        <f t="shared" si="107"/>
        <v>377602.62400000001</v>
      </c>
      <c r="BC239" s="70">
        <f t="shared" si="108"/>
        <v>12.34098417171127</v>
      </c>
      <c r="BD239" s="52"/>
      <c r="BF239" s="77"/>
      <c r="BG239" s="187">
        <f t="shared" si="109"/>
        <v>351145</v>
      </c>
      <c r="BH239" s="179">
        <f t="shared" si="110"/>
        <v>314778.56400000001</v>
      </c>
      <c r="BJ239" s="70">
        <f t="shared" si="111"/>
        <v>12.332207839968865</v>
      </c>
      <c r="BK239" s="52"/>
      <c r="BM239" s="77"/>
      <c r="BN239" s="187">
        <f t="shared" si="112"/>
        <v>353269</v>
      </c>
      <c r="BO239" s="179">
        <f t="shared" si="113"/>
        <v>243921.924</v>
      </c>
      <c r="BQ239" s="70">
        <f t="shared" si="114"/>
        <v>12.323353801746574</v>
      </c>
      <c r="BR239" s="52"/>
      <c r="BT239" s="77"/>
      <c r="BU239" s="187">
        <f t="shared" si="115"/>
        <v>356050</v>
      </c>
      <c r="BV239" s="179">
        <f t="shared" si="116"/>
        <v>164788.56899999999</v>
      </c>
      <c r="BX239" s="70">
        <f t="shared" si="117"/>
        <v>12.314420668701532</v>
      </c>
      <c r="BY239" s="52"/>
      <c r="CA239" s="77"/>
      <c r="CB239" s="187">
        <f t="shared" si="118"/>
        <v>359926</v>
      </c>
      <c r="CC239" s="179">
        <f t="shared" si="119"/>
        <v>80299.520999999993</v>
      </c>
      <c r="CE239" s="70">
        <f t="shared" si="120"/>
        <v>12.305407014947994</v>
      </c>
      <c r="CF239" s="52"/>
      <c r="CH239" s="77"/>
      <c r="CI239" s="187">
        <f t="shared" si="121"/>
        <v>365968</v>
      </c>
      <c r="CJ239" s="179">
        <f t="shared" si="122"/>
        <v>8520.5609999999997</v>
      </c>
      <c r="CL239" s="70">
        <f t="shared" si="123"/>
        <v>12.296311375691401</v>
      </c>
      <c r="CM239" s="52"/>
      <c r="CO239" s="77"/>
      <c r="CP239" s="187">
        <f t="shared" si="124"/>
        <v>378283</v>
      </c>
      <c r="CQ239" s="179">
        <f t="shared" si="125"/>
        <v>88284.816000000006</v>
      </c>
      <c r="CS239" s="70">
        <f t="shared" si="126"/>
        <v>12.287132245799741</v>
      </c>
      <c r="CT239" s="52"/>
      <c r="CV239" s="77"/>
      <c r="CW239" s="187" t="e">
        <f t="shared" si="127"/>
        <v>#VALUE!</v>
      </c>
      <c r="CX239" s="179" t="e">
        <f t="shared" si="128"/>
        <v>#VALUE!</v>
      </c>
      <c r="CZ239" s="70">
        <f t="shared" si="129"/>
        <v>12.277868078308732</v>
      </c>
      <c r="DA239" s="52"/>
      <c r="DC239" s="77"/>
      <c r="DD239" s="187" t="e">
        <f t="shared" si="130"/>
        <v>#VALUE!</v>
      </c>
      <c r="DE239" s="179" t="e">
        <f t="shared" si="131"/>
        <v>#VALUE!</v>
      </c>
    </row>
    <row r="240" spans="1:109" ht="15" customHeight="1">
      <c r="A240" s="21">
        <f t="shared" si="84"/>
        <v>2004</v>
      </c>
      <c r="B240" s="176">
        <f t="shared" si="84"/>
        <v>380521</v>
      </c>
      <c r="C240" s="69">
        <f t="shared" si="85"/>
        <v>12.809352556737474</v>
      </c>
      <c r="D240" s="22">
        <v>19</v>
      </c>
      <c r="E240" s="71">
        <f t="shared" si="86"/>
        <v>2.9444389791664403</v>
      </c>
      <c r="F240" s="52"/>
      <c r="G240" s="27"/>
      <c r="H240" s="77"/>
      <c r="I240" s="179">
        <f t="shared" si="87"/>
        <v>343524</v>
      </c>
      <c r="J240" s="180">
        <f t="shared" si="88"/>
        <v>9.7227222676278053</v>
      </c>
      <c r="K240" s="179">
        <f t="shared" si="89"/>
        <v>1368778.0090000001</v>
      </c>
      <c r="M240" s="70">
        <f t="shared" si="90"/>
        <v>12.849296645299701</v>
      </c>
      <c r="N240" s="52"/>
      <c r="O240" s="27"/>
      <c r="P240" s="77"/>
      <c r="Q240" s="187">
        <f t="shared" si="91"/>
        <v>343269</v>
      </c>
      <c r="R240" s="179">
        <f t="shared" si="92"/>
        <v>1387711.504</v>
      </c>
      <c r="T240" s="70">
        <f t="shared" si="93"/>
        <v>12.431298449283686</v>
      </c>
      <c r="U240" s="52"/>
      <c r="V240" s="27"/>
      <c r="W240" s="77"/>
      <c r="X240" s="187">
        <f t="shared" si="94"/>
        <v>356029</v>
      </c>
      <c r="Y240" s="179">
        <f t="shared" si="95"/>
        <v>599858.06400000001</v>
      </c>
      <c r="AA240" s="70">
        <f t="shared" si="96"/>
        <v>12.42328305233327</v>
      </c>
      <c r="AB240" s="52"/>
      <c r="AC240" s="27"/>
      <c r="AD240" s="77"/>
      <c r="AE240" s="187">
        <f t="shared" si="97"/>
        <v>357153</v>
      </c>
      <c r="AF240" s="179">
        <f t="shared" si="98"/>
        <v>546063.424</v>
      </c>
      <c r="AH240" s="70">
        <f t="shared" si="99"/>
        <v>12.415202889319323</v>
      </c>
      <c r="AI240" s="52"/>
      <c r="AJ240" s="27"/>
      <c r="AK240" s="77"/>
      <c r="AL240" s="187">
        <f t="shared" si="100"/>
        <v>358448</v>
      </c>
      <c r="AM240" s="179">
        <f t="shared" si="101"/>
        <v>487217.32900000003</v>
      </c>
      <c r="AO240" s="70">
        <f t="shared" si="102"/>
        <v>12.407056905063648</v>
      </c>
      <c r="AP240" s="52"/>
      <c r="AQ240" s="27"/>
      <c r="AR240" s="77"/>
      <c r="AS240" s="187">
        <f t="shared" si="103"/>
        <v>359961</v>
      </c>
      <c r="AT240" s="179">
        <f t="shared" si="104"/>
        <v>422713.59999999998</v>
      </c>
      <c r="AV240" s="70">
        <f t="shared" si="105"/>
        <v>12.39884401838944</v>
      </c>
      <c r="AW240" s="52"/>
      <c r="AX240" s="27"/>
      <c r="AY240" s="77"/>
      <c r="AZ240" s="187">
        <f t="shared" si="106"/>
        <v>361758</v>
      </c>
      <c r="BA240" s="179">
        <f t="shared" si="107"/>
        <v>352050.16899999999</v>
      </c>
      <c r="BC240" s="70">
        <f t="shared" si="108"/>
        <v>12.390563121260099</v>
      </c>
      <c r="BD240" s="52"/>
      <c r="BE240" s="27"/>
      <c r="BF240" s="77"/>
      <c r="BG240" s="187">
        <f t="shared" si="109"/>
        <v>363937</v>
      </c>
      <c r="BH240" s="179">
        <f t="shared" si="110"/>
        <v>275029.05599999998</v>
      </c>
      <c r="BJ240" s="70">
        <f t="shared" si="111"/>
        <v>12.382213077882088</v>
      </c>
      <c r="BK240" s="52"/>
      <c r="BL240" s="27"/>
      <c r="BM240" s="77"/>
      <c r="BN240" s="187">
        <f t="shared" si="112"/>
        <v>366655</v>
      </c>
      <c r="BO240" s="179">
        <f t="shared" si="113"/>
        <v>192265.95600000001</v>
      </c>
      <c r="BQ240" s="70">
        <f t="shared" si="114"/>
        <v>12.373792723770023</v>
      </c>
      <c r="BR240" s="52"/>
      <c r="BS240" s="27"/>
      <c r="BT240" s="77"/>
      <c r="BU240" s="187">
        <f t="shared" si="115"/>
        <v>370186</v>
      </c>
      <c r="BV240" s="179">
        <f t="shared" si="116"/>
        <v>106812.22500000001</v>
      </c>
      <c r="BX240" s="70">
        <f t="shared" si="117"/>
        <v>12.365300864772049</v>
      </c>
      <c r="BY240" s="52"/>
      <c r="BZ240" s="27"/>
      <c r="CA240" s="77"/>
      <c r="CB240" s="187">
        <f t="shared" si="118"/>
        <v>375069</v>
      </c>
      <c r="CC240" s="179">
        <f t="shared" si="119"/>
        <v>29724.304</v>
      </c>
      <c r="CE240" s="70">
        <f t="shared" si="120"/>
        <v>12.356736276053505</v>
      </c>
      <c r="CF240" s="52"/>
      <c r="CG240" s="27"/>
      <c r="CH240" s="77"/>
      <c r="CI240" s="187">
        <f t="shared" si="121"/>
        <v>382619</v>
      </c>
      <c r="CJ240" s="179">
        <f t="shared" si="122"/>
        <v>4401.6040000000003</v>
      </c>
      <c r="CL240" s="70">
        <f t="shared" si="123"/>
        <v>12.348097701036668</v>
      </c>
      <c r="CM240" s="52"/>
      <c r="CN240" s="27"/>
      <c r="CO240" s="77"/>
      <c r="CP240" s="187">
        <f t="shared" si="124"/>
        <v>397894</v>
      </c>
      <c r="CQ240" s="179">
        <f t="shared" si="125"/>
        <v>301821.12900000002</v>
      </c>
      <c r="CS240" s="70">
        <f t="shared" si="126"/>
        <v>12.339383850294309</v>
      </c>
      <c r="CT240" s="52"/>
      <c r="CU240" s="27"/>
      <c r="CV240" s="77"/>
      <c r="CW240" s="187" t="e">
        <f t="shared" si="127"/>
        <v>#VALUE!</v>
      </c>
      <c r="CX240" s="179" t="e">
        <f t="shared" si="128"/>
        <v>#VALUE!</v>
      </c>
      <c r="CZ240" s="70">
        <f t="shared" si="129"/>
        <v>12.330593400394617</v>
      </c>
      <c r="DA240" s="52"/>
      <c r="DB240" s="27"/>
      <c r="DC240" s="77"/>
      <c r="DD240" s="187" t="e">
        <f t="shared" si="130"/>
        <v>#VALUE!</v>
      </c>
      <c r="DE240" s="179" t="e">
        <f t="shared" si="131"/>
        <v>#VALUE!</v>
      </c>
    </row>
    <row r="241" spans="1:109" s="27" customFormat="1" ht="15" customHeight="1">
      <c r="A241" s="21">
        <f t="shared" si="84"/>
        <v>2005</v>
      </c>
      <c r="B241" s="176">
        <f t="shared" si="84"/>
        <v>397145</v>
      </c>
      <c r="C241" s="69">
        <f t="shared" si="85"/>
        <v>12.853817043261024</v>
      </c>
      <c r="D241" s="22">
        <v>20</v>
      </c>
      <c r="E241" s="71">
        <f t="shared" si="86"/>
        <v>2.9957322735539909</v>
      </c>
      <c r="F241" s="52"/>
      <c r="H241" s="34"/>
      <c r="I241" s="179">
        <f t="shared" si="87"/>
        <v>350235</v>
      </c>
      <c r="J241" s="180">
        <f t="shared" si="88"/>
        <v>11.811806770826776</v>
      </c>
      <c r="K241" s="179">
        <f t="shared" si="89"/>
        <v>2200548.1</v>
      </c>
      <c r="M241" s="70">
        <f t="shared" si="90"/>
        <v>12.892056732280404</v>
      </c>
      <c r="N241" s="52"/>
      <c r="P241" s="34"/>
      <c r="Q241" s="187">
        <f t="shared" si="91"/>
        <v>349830</v>
      </c>
      <c r="R241" s="179">
        <f t="shared" si="92"/>
        <v>2238709.2250000001</v>
      </c>
      <c r="T241" s="70">
        <f t="shared" si="93"/>
        <v>12.495547255893349</v>
      </c>
      <c r="U241" s="52"/>
      <c r="W241" s="34"/>
      <c r="X241" s="187">
        <f t="shared" si="94"/>
        <v>366927</v>
      </c>
      <c r="Y241" s="179">
        <f t="shared" si="95"/>
        <v>913127.52399999998</v>
      </c>
      <c r="AA241" s="70">
        <f t="shared" si="96"/>
        <v>12.488032522874242</v>
      </c>
      <c r="AB241" s="52"/>
      <c r="AD241" s="34"/>
      <c r="AE241" s="187">
        <f t="shared" si="97"/>
        <v>368343</v>
      </c>
      <c r="AF241" s="179">
        <f t="shared" si="98"/>
        <v>829555.20400000003</v>
      </c>
      <c r="AH241" s="70">
        <f t="shared" si="99"/>
        <v>12.480460890791726</v>
      </c>
      <c r="AI241" s="52"/>
      <c r="AK241" s="34"/>
      <c r="AL241" s="187">
        <f t="shared" si="100"/>
        <v>369967</v>
      </c>
      <c r="AM241" s="179">
        <f t="shared" si="101"/>
        <v>738643.68400000001</v>
      </c>
      <c r="AO241" s="70">
        <f t="shared" si="102"/>
        <v>12.472831491426115</v>
      </c>
      <c r="AP241" s="52"/>
      <c r="AR241" s="34"/>
      <c r="AS241" s="187">
        <f t="shared" si="103"/>
        <v>371857</v>
      </c>
      <c r="AT241" s="179">
        <f t="shared" si="104"/>
        <v>639482.94400000002</v>
      </c>
      <c r="AV241" s="70">
        <f t="shared" si="105"/>
        <v>12.465143436532676</v>
      </c>
      <c r="AW241" s="52"/>
      <c r="AY241" s="34"/>
      <c r="AZ241" s="187">
        <f t="shared" si="106"/>
        <v>374091</v>
      </c>
      <c r="BA241" s="179">
        <f t="shared" si="107"/>
        <v>531486.91599999997</v>
      </c>
      <c r="BC241" s="70">
        <f t="shared" si="108"/>
        <v>12.457395817221016</v>
      </c>
      <c r="BD241" s="52"/>
      <c r="BF241" s="34"/>
      <c r="BG241" s="187">
        <f t="shared" si="109"/>
        <v>376788</v>
      </c>
      <c r="BH241" s="179">
        <f t="shared" si="110"/>
        <v>414407.44900000002</v>
      </c>
      <c r="BJ241" s="70">
        <f t="shared" si="111"/>
        <v>12.44958770331027</v>
      </c>
      <c r="BK241" s="52"/>
      <c r="BM241" s="34"/>
      <c r="BN241" s="187">
        <f t="shared" si="112"/>
        <v>380138</v>
      </c>
      <c r="BO241" s="179">
        <f t="shared" si="113"/>
        <v>289238.049</v>
      </c>
      <c r="BQ241" s="70">
        <f t="shared" si="114"/>
        <v>12.441718142658893</v>
      </c>
      <c r="BR241" s="52"/>
      <c r="BT241" s="34"/>
      <c r="BU241" s="187">
        <f t="shared" si="115"/>
        <v>384467</v>
      </c>
      <c r="BV241" s="179">
        <f t="shared" si="116"/>
        <v>160731.68400000001</v>
      </c>
      <c r="BX241" s="70">
        <f t="shared" si="117"/>
        <v>12.433786160467875</v>
      </c>
      <c r="BY241" s="52"/>
      <c r="CA241" s="34"/>
      <c r="CB241" s="187">
        <f t="shared" si="118"/>
        <v>390424</v>
      </c>
      <c r="CC241" s="179">
        <f t="shared" si="119"/>
        <v>45171.841</v>
      </c>
      <c r="CE241" s="70">
        <f t="shared" si="120"/>
        <v>12.425790758556113</v>
      </c>
      <c r="CF241" s="52"/>
      <c r="CH241" s="34"/>
      <c r="CI241" s="187">
        <f t="shared" si="121"/>
        <v>399590</v>
      </c>
      <c r="CJ241" s="179">
        <f t="shared" si="122"/>
        <v>5978.0249999999996</v>
      </c>
      <c r="CL241" s="70">
        <f t="shared" si="123"/>
        <v>12.417730914606569</v>
      </c>
      <c r="CM241" s="52"/>
      <c r="CO241" s="34"/>
      <c r="CP241" s="187">
        <f t="shared" si="124"/>
        <v>418054</v>
      </c>
      <c r="CQ241" s="179">
        <f t="shared" si="125"/>
        <v>437186.28100000002</v>
      </c>
      <c r="CS241" s="70">
        <f t="shared" si="126"/>
        <v>12.409605581381793</v>
      </c>
      <c r="CT241" s="52"/>
      <c r="CV241" s="34"/>
      <c r="CW241" s="187" t="e">
        <f t="shared" si="127"/>
        <v>#VALUE!</v>
      </c>
      <c r="CX241" s="179" t="e">
        <f t="shared" si="128"/>
        <v>#VALUE!</v>
      </c>
      <c r="CZ241" s="70">
        <f t="shared" si="129"/>
        <v>12.401413685907336</v>
      </c>
      <c r="DA241" s="52"/>
      <c r="DC241" s="34"/>
      <c r="DD241" s="187" t="e">
        <f t="shared" si="130"/>
        <v>#VALUE!</v>
      </c>
      <c r="DE241" s="179" t="e">
        <f t="shared" si="131"/>
        <v>#VALUE!</v>
      </c>
    </row>
    <row r="242" spans="1:109" s="27" customFormat="1" ht="15" customHeight="1" thickBot="1">
      <c r="A242" s="30">
        <f t="shared" si="84"/>
        <v>2006</v>
      </c>
      <c r="B242" s="184">
        <f t="shared" si="84"/>
        <v>400018</v>
      </c>
      <c r="C242" s="78">
        <f t="shared" si="85"/>
        <v>12.861305059816875</v>
      </c>
      <c r="D242" s="31">
        <v>21</v>
      </c>
      <c r="E242" s="79">
        <f t="shared" si="86"/>
        <v>3.044522437723423</v>
      </c>
      <c r="F242" s="53"/>
      <c r="G242" s="32"/>
      <c r="H242" s="80"/>
      <c r="I242" s="185">
        <f t="shared" si="87"/>
        <v>356745</v>
      </c>
      <c r="J242" s="186">
        <f t="shared" si="88"/>
        <v>10.817763200655971</v>
      </c>
      <c r="K242" s="185">
        <f t="shared" si="89"/>
        <v>1872552.5290000001</v>
      </c>
      <c r="M242" s="81">
        <f t="shared" si="90"/>
        <v>12.899264825077649</v>
      </c>
      <c r="N242" s="53"/>
      <c r="O242" s="32"/>
      <c r="P242" s="80"/>
      <c r="Q242" s="207">
        <f t="shared" si="91"/>
        <v>356187</v>
      </c>
      <c r="R242" s="185">
        <f t="shared" si="92"/>
        <v>1921156.561</v>
      </c>
      <c r="T242" s="81">
        <f t="shared" si="93"/>
        <v>12.506244292984491</v>
      </c>
      <c r="U242" s="53"/>
      <c r="V242" s="32"/>
      <c r="W242" s="80"/>
      <c r="X242" s="207">
        <f t="shared" si="94"/>
        <v>377781</v>
      </c>
      <c r="Y242" s="185">
        <f t="shared" si="95"/>
        <v>494484.16899999999</v>
      </c>
      <c r="AA242" s="81">
        <f t="shared" si="96"/>
        <v>12.498809814890548</v>
      </c>
      <c r="AB242" s="53"/>
      <c r="AC242" s="32"/>
      <c r="AD242" s="80"/>
      <c r="AE242" s="207">
        <f t="shared" si="97"/>
        <v>379502</v>
      </c>
      <c r="AF242" s="185">
        <f t="shared" si="98"/>
        <v>420906.25599999999</v>
      </c>
      <c r="AH242" s="81">
        <f t="shared" si="99"/>
        <v>12.491319651079424</v>
      </c>
      <c r="AI242" s="53"/>
      <c r="AJ242" s="32"/>
      <c r="AK242" s="80"/>
      <c r="AL242" s="207">
        <f t="shared" si="100"/>
        <v>381473</v>
      </c>
      <c r="AM242" s="185">
        <f t="shared" si="101"/>
        <v>343917.02500000002</v>
      </c>
      <c r="AO242" s="81">
        <f t="shared" si="102"/>
        <v>12.483772961057539</v>
      </c>
      <c r="AP242" s="53"/>
      <c r="AQ242" s="32"/>
      <c r="AR242" s="80"/>
      <c r="AS242" s="207">
        <f t="shared" si="103"/>
        <v>383759</v>
      </c>
      <c r="AT242" s="185">
        <f t="shared" si="104"/>
        <v>264355.08100000001</v>
      </c>
      <c r="AV242" s="81">
        <f t="shared" si="105"/>
        <v>12.476168885157509</v>
      </c>
      <c r="AW242" s="53"/>
      <c r="AX242" s="32"/>
      <c r="AY242" s="80"/>
      <c r="AZ242" s="207">
        <f t="shared" si="106"/>
        <v>386453</v>
      </c>
      <c r="BA242" s="185">
        <f t="shared" si="107"/>
        <v>184009.22500000001</v>
      </c>
      <c r="BC242" s="81">
        <f t="shared" si="108"/>
        <v>12.468506543950467</v>
      </c>
      <c r="BD242" s="53"/>
      <c r="BE242" s="32"/>
      <c r="BF242" s="80"/>
      <c r="BG242" s="207">
        <f t="shared" si="109"/>
        <v>389697</v>
      </c>
      <c r="BH242" s="185">
        <f t="shared" si="110"/>
        <v>106523.041</v>
      </c>
      <c r="BJ242" s="81">
        <f t="shared" si="111"/>
        <v>12.4607850376357</v>
      </c>
      <c r="BK242" s="53"/>
      <c r="BL242" s="32"/>
      <c r="BM242" s="80"/>
      <c r="BN242" s="207">
        <f t="shared" si="112"/>
        <v>393712</v>
      </c>
      <c r="BO242" s="185">
        <f t="shared" si="113"/>
        <v>39765.635999999999</v>
      </c>
      <c r="BQ242" s="81">
        <f t="shared" si="114"/>
        <v>12.453003445406541</v>
      </c>
      <c r="BR242" s="53"/>
      <c r="BS242" s="32"/>
      <c r="BT242" s="80"/>
      <c r="BU242" s="207">
        <f t="shared" si="115"/>
        <v>398887</v>
      </c>
      <c r="BV242" s="185">
        <f t="shared" si="116"/>
        <v>1279.1610000000001</v>
      </c>
      <c r="BX242" s="81">
        <f t="shared" si="117"/>
        <v>12.445160824791376</v>
      </c>
      <c r="BY242" s="53"/>
      <c r="BZ242" s="32"/>
      <c r="CA242" s="80"/>
      <c r="CB242" s="207">
        <f t="shared" si="118"/>
        <v>405984</v>
      </c>
      <c r="CC242" s="185">
        <f t="shared" si="119"/>
        <v>35593.156000000003</v>
      </c>
      <c r="CE242" s="81">
        <f t="shared" si="120"/>
        <v>12.437256210968631</v>
      </c>
      <c r="CF242" s="53"/>
      <c r="CG242" s="32"/>
      <c r="CH242" s="80"/>
      <c r="CI242" s="207">
        <f t="shared" si="121"/>
        <v>416870</v>
      </c>
      <c r="CJ242" s="185">
        <f t="shared" si="122"/>
        <v>283989.90399999998</v>
      </c>
      <c r="CL242" s="81">
        <f t="shared" si="123"/>
        <v>12.429288616054443</v>
      </c>
      <c r="CM242" s="53"/>
      <c r="CN242" s="32"/>
      <c r="CO242" s="80"/>
      <c r="CP242" s="207">
        <f t="shared" si="124"/>
        <v>438749</v>
      </c>
      <c r="CQ242" s="185">
        <f t="shared" si="125"/>
        <v>1500090.361</v>
      </c>
      <c r="CS242" s="81">
        <f t="shared" si="126"/>
        <v>12.421257028361749</v>
      </c>
      <c r="CT242" s="53"/>
      <c r="CU242" s="32"/>
      <c r="CV242" s="80"/>
      <c r="CW242" s="207" t="e">
        <f t="shared" si="127"/>
        <v>#VALUE!</v>
      </c>
      <c r="CX242" s="185" t="e">
        <f t="shared" si="128"/>
        <v>#VALUE!</v>
      </c>
      <c r="CZ242" s="81">
        <f t="shared" si="129"/>
        <v>12.413160411629359</v>
      </c>
      <c r="DA242" s="53"/>
      <c r="DB242" s="32"/>
      <c r="DC242" s="80"/>
      <c r="DD242" s="207" t="e">
        <f t="shared" si="130"/>
        <v>#VALUE!</v>
      </c>
      <c r="DE242" s="185" t="e">
        <f t="shared" si="131"/>
        <v>#VALUE!</v>
      </c>
    </row>
    <row r="243" spans="1:109" ht="15" customHeight="1" thickTop="1">
      <c r="A243" s="21">
        <f t="shared" ref="A243:A266" si="132">A147</f>
        <v>2007</v>
      </c>
      <c r="B243" s="176">
        <f t="shared" ref="B243:B259" si="133">ROUND($G$226+$G$229*D243^$G$227,$G$1)</f>
        <v>363070</v>
      </c>
      <c r="C243" s="54"/>
      <c r="D243" s="22">
        <v>22</v>
      </c>
      <c r="E243" s="22"/>
      <c r="F243" s="55"/>
      <c r="G243" s="82"/>
      <c r="H243" s="34"/>
      <c r="I243" s="179">
        <f t="shared" si="87"/>
        <v>363070</v>
      </c>
      <c r="J243" s="187"/>
      <c r="K243" s="187"/>
    </row>
    <row r="244" spans="1:109" ht="15" customHeight="1" thickBot="1">
      <c r="A244" s="21">
        <f t="shared" si="132"/>
        <v>2008</v>
      </c>
      <c r="B244" s="176">
        <f t="shared" si="133"/>
        <v>369223</v>
      </c>
      <c r="C244" s="54"/>
      <c r="D244" s="22">
        <v>23</v>
      </c>
      <c r="E244" s="22"/>
      <c r="F244" s="64" t="s">
        <v>47</v>
      </c>
      <c r="G244" s="65" t="s">
        <v>39</v>
      </c>
      <c r="H244" s="83" t="s">
        <v>40</v>
      </c>
      <c r="I244" s="179">
        <f t="shared" si="87"/>
        <v>369223</v>
      </c>
      <c r="J244" s="187"/>
      <c r="K244" s="187"/>
    </row>
    <row r="245" spans="1:109" ht="15" customHeight="1" thickTop="1">
      <c r="A245" s="21">
        <f t="shared" si="132"/>
        <v>2009</v>
      </c>
      <c r="B245" s="176">
        <f t="shared" si="133"/>
        <v>375216</v>
      </c>
      <c r="C245" s="54"/>
      <c r="D245" s="22">
        <v>24</v>
      </c>
      <c r="E245" s="22"/>
      <c r="F245" s="200">
        <f>O226</f>
        <v>0</v>
      </c>
      <c r="G245" s="203">
        <f>O232</f>
        <v>0.89731462811373353</v>
      </c>
      <c r="H245" s="200">
        <f>O233</f>
        <v>17467479.984999999</v>
      </c>
      <c r="I245" s="179">
        <f t="shared" si="87"/>
        <v>375216</v>
      </c>
      <c r="J245" s="187"/>
      <c r="K245" s="187"/>
      <c r="M245" s="200" t="s">
        <v>48</v>
      </c>
      <c r="N245" s="200">
        <f>MIN(B222:B242)</f>
        <v>151519</v>
      </c>
      <c r="O245" s="200"/>
      <c r="P245" s="200"/>
      <c r="Q245" s="200"/>
      <c r="R245" s="200"/>
      <c r="S245" s="200"/>
      <c r="T245" s="200" t="s">
        <v>48</v>
      </c>
      <c r="U245" s="200">
        <f>N245</f>
        <v>151519</v>
      </c>
      <c r="V245" s="200"/>
      <c r="W245" s="200"/>
      <c r="X245" s="200"/>
      <c r="Y245" s="200"/>
      <c r="Z245" s="200"/>
      <c r="AA245" s="200" t="s">
        <v>48</v>
      </c>
      <c r="AB245" s="200">
        <f>U245</f>
        <v>151519</v>
      </c>
      <c r="AH245" s="200" t="s">
        <v>48</v>
      </c>
      <c r="AI245" s="200">
        <f>AB245</f>
        <v>151519</v>
      </c>
      <c r="AO245" s="200" t="s">
        <v>48</v>
      </c>
      <c r="AP245" s="200">
        <f>AI245</f>
        <v>151519</v>
      </c>
      <c r="AV245" s="200" t="s">
        <v>48</v>
      </c>
      <c r="AW245" s="200">
        <f>AP245</f>
        <v>151519</v>
      </c>
      <c r="BC245" s="200" t="s">
        <v>48</v>
      </c>
      <c r="BD245" s="200">
        <f>AW245</f>
        <v>151519</v>
      </c>
      <c r="BJ245" s="200" t="s">
        <v>48</v>
      </c>
      <c r="BK245" s="200">
        <f>BD245</f>
        <v>151519</v>
      </c>
      <c r="BQ245" s="200" t="s">
        <v>48</v>
      </c>
      <c r="BR245" s="200">
        <f>BK245</f>
        <v>151519</v>
      </c>
      <c r="BX245" s="200" t="s">
        <v>48</v>
      </c>
      <c r="BY245" s="200">
        <f>BR245</f>
        <v>151519</v>
      </c>
      <c r="CE245" s="200" t="s">
        <v>48</v>
      </c>
      <c r="CF245" s="200">
        <f>BY245</f>
        <v>151519</v>
      </c>
      <c r="CL245" s="200" t="s">
        <v>48</v>
      </c>
      <c r="CM245" s="200">
        <f>CF245</f>
        <v>151519</v>
      </c>
      <c r="CS245" s="200" t="s">
        <v>48</v>
      </c>
      <c r="CT245" s="200">
        <f>CM245</f>
        <v>151519</v>
      </c>
      <c r="CZ245" s="200" t="s">
        <v>48</v>
      </c>
      <c r="DA245" s="200">
        <f>CT245</f>
        <v>151519</v>
      </c>
    </row>
    <row r="246" spans="1:109" ht="15" customHeight="1">
      <c r="A246" s="21">
        <f t="shared" si="132"/>
        <v>2010</v>
      </c>
      <c r="B246" s="176">
        <f t="shared" si="133"/>
        <v>381059</v>
      </c>
      <c r="C246" s="54"/>
      <c r="D246" s="22">
        <v>25</v>
      </c>
      <c r="E246" s="22"/>
      <c r="F246" s="200">
        <f>V226</f>
        <v>129999.89454190173</v>
      </c>
      <c r="G246" s="203">
        <f>V232</f>
        <v>0.97414079781552598</v>
      </c>
      <c r="H246" s="200">
        <f>V233</f>
        <v>7105877.6890000002</v>
      </c>
      <c r="I246" s="179">
        <f t="shared" si="87"/>
        <v>381059</v>
      </c>
      <c r="J246" s="187"/>
      <c r="K246" s="187"/>
      <c r="M246" s="200" t="s">
        <v>49</v>
      </c>
      <c r="N246" s="208">
        <v>5.1139429999999999</v>
      </c>
      <c r="O246" s="200"/>
      <c r="P246" s="200"/>
      <c r="Q246" s="200"/>
      <c r="R246" s="200"/>
      <c r="S246" s="200"/>
      <c r="T246" s="200" t="s">
        <v>49</v>
      </c>
      <c r="U246" s="200">
        <f>N246</f>
        <v>5.1139429999999999</v>
      </c>
      <c r="V246" s="200"/>
      <c r="W246" s="200"/>
      <c r="X246" s="200"/>
      <c r="Y246" s="200"/>
      <c r="Z246" s="200"/>
      <c r="AA246" s="200" t="s">
        <v>49</v>
      </c>
      <c r="AB246" s="200">
        <f>U246</f>
        <v>5.1139429999999999</v>
      </c>
      <c r="AH246" s="200" t="s">
        <v>49</v>
      </c>
      <c r="AI246" s="200">
        <f>AB246</f>
        <v>5.1139429999999999</v>
      </c>
      <c r="AO246" s="200" t="s">
        <v>49</v>
      </c>
      <c r="AP246" s="200">
        <f>AI246</f>
        <v>5.1139429999999999</v>
      </c>
      <c r="AV246" s="200" t="s">
        <v>49</v>
      </c>
      <c r="AW246" s="200">
        <f>AP246</f>
        <v>5.1139429999999999</v>
      </c>
      <c r="BC246" s="200" t="s">
        <v>49</v>
      </c>
      <c r="BD246" s="200">
        <f>AW246</f>
        <v>5.1139429999999999</v>
      </c>
      <c r="BJ246" s="200" t="s">
        <v>49</v>
      </c>
      <c r="BK246" s="200">
        <f>BD246</f>
        <v>5.1139429999999999</v>
      </c>
      <c r="BQ246" s="200" t="s">
        <v>49</v>
      </c>
      <c r="BR246" s="200">
        <f>BK246</f>
        <v>5.1139429999999999</v>
      </c>
      <c r="BX246" s="200" t="s">
        <v>49</v>
      </c>
      <c r="BY246" s="200">
        <f>BR246</f>
        <v>5.1139429999999999</v>
      </c>
      <c r="CE246" s="200" t="s">
        <v>49</v>
      </c>
      <c r="CF246" s="200">
        <f>BY246</f>
        <v>5.1139429999999999</v>
      </c>
      <c r="CL246" s="200" t="s">
        <v>49</v>
      </c>
      <c r="CM246" s="200">
        <f>CF246</f>
        <v>5.1139429999999999</v>
      </c>
      <c r="CS246" s="200" t="s">
        <v>49</v>
      </c>
      <c r="CT246" s="200">
        <f>CM246</f>
        <v>5.1139429999999999</v>
      </c>
      <c r="CZ246" s="200" t="s">
        <v>49</v>
      </c>
      <c r="DA246" s="200">
        <f>CT246</f>
        <v>5.1139429999999999</v>
      </c>
    </row>
    <row r="247" spans="1:109" ht="15" customHeight="1">
      <c r="A247" s="21">
        <f t="shared" si="132"/>
        <v>2011</v>
      </c>
      <c r="B247" s="176">
        <f t="shared" si="133"/>
        <v>386763</v>
      </c>
      <c r="C247" s="54"/>
      <c r="D247" s="22">
        <v>26</v>
      </c>
      <c r="E247" s="22"/>
      <c r="F247" s="200">
        <f>AC226</f>
        <v>131999.89454190171</v>
      </c>
      <c r="G247" s="203">
        <f>AC232</f>
        <v>0.97582415750427876</v>
      </c>
      <c r="H247" s="200">
        <f>AC233</f>
        <v>6668605.1179999989</v>
      </c>
      <c r="I247" s="179">
        <f t="shared" si="87"/>
        <v>386763</v>
      </c>
      <c r="J247" s="187"/>
      <c r="K247" s="187"/>
      <c r="M247" s="200" t="s">
        <v>50</v>
      </c>
      <c r="N247" s="200">
        <v>2000</v>
      </c>
      <c r="O247" s="200"/>
      <c r="P247" s="200"/>
      <c r="Q247" s="200"/>
      <c r="R247" s="200"/>
      <c r="S247" s="200"/>
      <c r="T247" s="200" t="s">
        <v>50</v>
      </c>
      <c r="U247" s="200">
        <f>N247</f>
        <v>2000</v>
      </c>
      <c r="V247" s="200"/>
      <c r="W247" s="200"/>
      <c r="X247" s="200"/>
      <c r="Y247" s="200"/>
      <c r="Z247" s="200"/>
      <c r="AA247" s="200" t="s">
        <v>50</v>
      </c>
      <c r="AB247" s="200">
        <f>U247</f>
        <v>2000</v>
      </c>
      <c r="AH247" s="200" t="s">
        <v>50</v>
      </c>
      <c r="AI247" s="200">
        <f>AB247</f>
        <v>2000</v>
      </c>
      <c r="AO247" s="200" t="s">
        <v>50</v>
      </c>
      <c r="AP247" s="200">
        <f>AI247</f>
        <v>2000</v>
      </c>
      <c r="AV247" s="200" t="s">
        <v>50</v>
      </c>
      <c r="AW247" s="200">
        <f>AP247</f>
        <v>2000</v>
      </c>
      <c r="BC247" s="200" t="s">
        <v>50</v>
      </c>
      <c r="BD247" s="200">
        <f>AW247</f>
        <v>2000</v>
      </c>
      <c r="BJ247" s="200" t="s">
        <v>50</v>
      </c>
      <c r="BK247" s="200">
        <f>BD247</f>
        <v>2000</v>
      </c>
      <c r="BQ247" s="200" t="s">
        <v>50</v>
      </c>
      <c r="BR247" s="200">
        <f>BK247</f>
        <v>2000</v>
      </c>
      <c r="BX247" s="200" t="s">
        <v>50</v>
      </c>
      <c r="BY247" s="200">
        <f>BR247</f>
        <v>2000</v>
      </c>
      <c r="CE247" s="200" t="s">
        <v>50</v>
      </c>
      <c r="CF247" s="200">
        <f>BY247</f>
        <v>2000</v>
      </c>
      <c r="CL247" s="200" t="s">
        <v>50</v>
      </c>
      <c r="CM247" s="200">
        <f>CF247</f>
        <v>2000</v>
      </c>
      <c r="CS247" s="200" t="s">
        <v>50</v>
      </c>
      <c r="CT247" s="200">
        <f>CM247</f>
        <v>2000</v>
      </c>
      <c r="CZ247" s="200" t="s">
        <v>50</v>
      </c>
      <c r="DA247" s="200">
        <f>CT247</f>
        <v>2000</v>
      </c>
    </row>
    <row r="248" spans="1:109" ht="15" customHeight="1">
      <c r="A248" s="21">
        <f t="shared" si="132"/>
        <v>2012</v>
      </c>
      <c r="B248" s="176">
        <f t="shared" si="133"/>
        <v>392335</v>
      </c>
      <c r="C248" s="54"/>
      <c r="D248" s="22">
        <v>27</v>
      </c>
      <c r="E248" s="22"/>
      <c r="F248" s="200">
        <f>AJ226</f>
        <v>133999.89454190171</v>
      </c>
      <c r="G248" s="203">
        <f>AJ232</f>
        <v>0.97746768148905361</v>
      </c>
      <c r="H248" s="200">
        <f>AJ233</f>
        <v>6200773.9740000013</v>
      </c>
      <c r="I248" s="179">
        <f t="shared" si="87"/>
        <v>392335</v>
      </c>
      <c r="J248" s="187"/>
      <c r="K248" s="187"/>
    </row>
    <row r="249" spans="1:109" ht="15" customHeight="1">
      <c r="A249" s="21">
        <f t="shared" si="132"/>
        <v>2013</v>
      </c>
      <c r="B249" s="176">
        <f t="shared" si="133"/>
        <v>397783</v>
      </c>
      <c r="C249" s="54"/>
      <c r="D249" s="22">
        <v>28</v>
      </c>
      <c r="E249" s="22"/>
      <c r="F249" s="200">
        <f>AQ226</f>
        <v>135999.89454190171</v>
      </c>
      <c r="G249" s="203">
        <f>AQ232</f>
        <v>0.97905044317654955</v>
      </c>
      <c r="H249" s="200">
        <f>AQ233</f>
        <v>5698924.7539999997</v>
      </c>
      <c r="I249" s="179">
        <f t="shared" si="87"/>
        <v>397783</v>
      </c>
      <c r="J249" s="187"/>
      <c r="K249" s="187"/>
    </row>
    <row r="250" spans="1:109" ht="15" customHeight="1">
      <c r="A250" s="21">
        <f t="shared" si="132"/>
        <v>2014</v>
      </c>
      <c r="B250" s="176">
        <f t="shared" si="133"/>
        <v>403115</v>
      </c>
      <c r="C250" s="54"/>
      <c r="D250" s="22">
        <v>29</v>
      </c>
      <c r="E250" s="22"/>
      <c r="F250" s="200">
        <f>AX226</f>
        <v>137999.89454190171</v>
      </c>
      <c r="G250" s="203">
        <f>AX232</f>
        <v>0.98054042589996604</v>
      </c>
      <c r="H250" s="200">
        <f>AX233</f>
        <v>5160423.8449999997</v>
      </c>
      <c r="I250" s="179">
        <f t="shared" si="87"/>
        <v>403115</v>
      </c>
      <c r="J250" s="187"/>
      <c r="K250" s="187"/>
    </row>
    <row r="251" spans="1:109" ht="15" customHeight="1">
      <c r="A251" s="21">
        <f t="shared" si="132"/>
        <v>2015</v>
      </c>
      <c r="B251" s="176">
        <f t="shared" si="133"/>
        <v>408336</v>
      </c>
      <c r="C251" s="54"/>
      <c r="D251" s="22">
        <v>30</v>
      </c>
      <c r="E251" s="22"/>
      <c r="F251" s="200">
        <f>BE226</f>
        <v>139999.89454190171</v>
      </c>
      <c r="G251" s="203">
        <f>BE232</f>
        <v>0.9818932188084889</v>
      </c>
      <c r="H251" s="200">
        <f>BE233</f>
        <v>4583614.5370000005</v>
      </c>
      <c r="I251" s="179">
        <f t="shared" si="87"/>
        <v>408336</v>
      </c>
      <c r="J251" s="187"/>
      <c r="K251" s="187"/>
    </row>
    <row r="252" spans="1:109" ht="15" customHeight="1">
      <c r="A252" s="21">
        <f t="shared" si="132"/>
        <v>2016</v>
      </c>
      <c r="B252" s="176">
        <f t="shared" si="133"/>
        <v>413454</v>
      </c>
      <c r="C252" s="54"/>
      <c r="D252" s="22">
        <v>31</v>
      </c>
      <c r="E252" s="22"/>
      <c r="F252" s="200">
        <f>BL226</f>
        <v>141999.89454190171</v>
      </c>
      <c r="G252" s="203">
        <f>BL232</f>
        <v>0.98303685511564687</v>
      </c>
      <c r="H252" s="200">
        <f>BL233</f>
        <v>3971894.5799999996</v>
      </c>
      <c r="I252" s="179">
        <f t="shared" si="87"/>
        <v>413454</v>
      </c>
      <c r="J252" s="187"/>
      <c r="K252" s="187"/>
    </row>
    <row r="253" spans="1:109" ht="15" customHeight="1">
      <c r="A253" s="21">
        <f t="shared" si="132"/>
        <v>2017</v>
      </c>
      <c r="B253" s="176">
        <f t="shared" si="133"/>
        <v>418472</v>
      </c>
      <c r="C253" s="54"/>
      <c r="D253" s="22">
        <v>32</v>
      </c>
      <c r="E253" s="22"/>
      <c r="F253" s="200">
        <f>BS226</f>
        <v>143999.89454190171</v>
      </c>
      <c r="G253" s="203">
        <f>BS232</f>
        <v>0.98384833259490256</v>
      </c>
      <c r="H253" s="200">
        <f>BS233</f>
        <v>3342734.5459999996</v>
      </c>
      <c r="I253" s="179">
        <f t="shared" si="87"/>
        <v>418472</v>
      </c>
      <c r="J253" s="187"/>
      <c r="K253" s="187"/>
    </row>
    <row r="254" spans="1:109" ht="15" customHeight="1">
      <c r="A254" s="21">
        <f t="shared" si="132"/>
        <v>2018</v>
      </c>
      <c r="B254" s="176">
        <f t="shared" si="133"/>
        <v>423395</v>
      </c>
      <c r="C254" s="54"/>
      <c r="D254" s="22">
        <v>33</v>
      </c>
      <c r="E254" s="22"/>
      <c r="F254" s="200">
        <f>BZ226</f>
        <v>145999.89454190171</v>
      </c>
      <c r="G254" s="203">
        <f>BZ232</f>
        <v>0.98409007827366513</v>
      </c>
      <c r="H254" s="200">
        <f>BZ233</f>
        <v>2760369.4339999999</v>
      </c>
      <c r="I254" s="179">
        <f t="shared" si="87"/>
        <v>423395</v>
      </c>
      <c r="J254" s="187"/>
      <c r="K254" s="187"/>
    </row>
    <row r="255" spans="1:109" ht="15" customHeight="1">
      <c r="A255" s="21">
        <f t="shared" si="132"/>
        <v>2019</v>
      </c>
      <c r="B255" s="176">
        <f t="shared" si="133"/>
        <v>428230</v>
      </c>
      <c r="C255" s="54"/>
      <c r="D255" s="22">
        <v>34</v>
      </c>
      <c r="E255" s="22"/>
      <c r="F255" s="200">
        <f>CG226</f>
        <v>147999.89454190171</v>
      </c>
      <c r="G255" s="203">
        <f>CG232</f>
        <v>0.98319017860321078</v>
      </c>
      <c r="H255" s="200">
        <f>CG233</f>
        <v>2479588.6520000002</v>
      </c>
      <c r="I255" s="179">
        <f t="shared" si="87"/>
        <v>428230</v>
      </c>
      <c r="J255" s="187"/>
      <c r="K255" s="187"/>
    </row>
    <row r="256" spans="1:109" ht="15" customHeight="1">
      <c r="A256" s="21">
        <f t="shared" si="132"/>
        <v>2020</v>
      </c>
      <c r="B256" s="176">
        <f t="shared" si="133"/>
        <v>432979</v>
      </c>
      <c r="C256" s="54"/>
      <c r="D256" s="22">
        <v>35</v>
      </c>
      <c r="E256" s="22"/>
      <c r="F256" s="200">
        <f>CN226</f>
        <v>149999.89454190171</v>
      </c>
      <c r="G256" s="203">
        <f>CN232</f>
        <v>0.97891821686957481</v>
      </c>
      <c r="H256" s="200">
        <f>CN233</f>
        <v>4115729.87</v>
      </c>
      <c r="I256" s="179">
        <f t="shared" si="87"/>
        <v>432979</v>
      </c>
      <c r="J256" s="187"/>
      <c r="K256" s="187"/>
    </row>
    <row r="257" spans="1:65" ht="15" customHeight="1">
      <c r="A257" s="21">
        <f t="shared" si="132"/>
        <v>2021</v>
      </c>
      <c r="B257" s="176">
        <f t="shared" si="133"/>
        <v>437646</v>
      </c>
      <c r="C257" s="54"/>
      <c r="D257" s="22">
        <v>36</v>
      </c>
      <c r="E257" s="22"/>
      <c r="F257" s="200">
        <f>CU226</f>
        <v>151999.89454190171</v>
      </c>
      <c r="G257" s="203" t="e">
        <f>CU232</f>
        <v>#VALUE!</v>
      </c>
      <c r="H257" s="200" t="e">
        <f>CU233</f>
        <v>#VALUE!</v>
      </c>
      <c r="I257" s="179">
        <f t="shared" si="87"/>
        <v>437646</v>
      </c>
      <c r="J257" s="187"/>
      <c r="K257" s="187"/>
    </row>
    <row r="258" spans="1:65" ht="15" customHeight="1">
      <c r="A258" s="21">
        <f t="shared" si="132"/>
        <v>2022</v>
      </c>
      <c r="B258" s="176">
        <f t="shared" si="133"/>
        <v>442235</v>
      </c>
      <c r="C258" s="54"/>
      <c r="D258" s="22">
        <v>37</v>
      </c>
      <c r="E258" s="22"/>
      <c r="F258" s="200">
        <f>DB226</f>
        <v>153999.89454190171</v>
      </c>
      <c r="G258" s="203" t="e">
        <f>DB232</f>
        <v>#VALUE!</v>
      </c>
      <c r="H258" s="200" t="e">
        <f>DB233</f>
        <v>#VALUE!</v>
      </c>
      <c r="I258" s="179">
        <f t="shared" si="87"/>
        <v>442235</v>
      </c>
      <c r="J258" s="187"/>
      <c r="K258" s="187"/>
    </row>
    <row r="259" spans="1:65" ht="15" customHeight="1">
      <c r="A259" s="21">
        <f t="shared" si="132"/>
        <v>2023</v>
      </c>
      <c r="B259" s="176">
        <f t="shared" si="133"/>
        <v>446750</v>
      </c>
      <c r="C259" s="54"/>
      <c r="D259" s="22">
        <v>38</v>
      </c>
      <c r="E259" s="22"/>
      <c r="F259" s="55"/>
      <c r="G259" s="82"/>
      <c r="H259" s="34"/>
      <c r="I259" s="179">
        <f t="shared" si="87"/>
        <v>446750</v>
      </c>
      <c r="J259" s="187"/>
      <c r="K259" s="187"/>
    </row>
    <row r="260" spans="1:65" ht="15" customHeight="1">
      <c r="A260" s="21">
        <f t="shared" si="132"/>
        <v>2024</v>
      </c>
      <c r="B260" s="176">
        <f t="shared" ref="B260:B266" si="134">ROUND($G$226+$G$229*D260^$G$227,$G$1)</f>
        <v>451194</v>
      </c>
      <c r="C260" s="54"/>
      <c r="D260" s="22">
        <v>39</v>
      </c>
      <c r="E260" s="22"/>
      <c r="F260" s="55"/>
      <c r="G260" s="82"/>
      <c r="H260" s="34"/>
      <c r="I260" s="179">
        <f t="shared" ref="I260:I266" si="135">ROUND($G$226+$G$229*D260^$G$227,$G$1)</f>
        <v>451194</v>
      </c>
      <c r="J260" s="187"/>
      <c r="K260" s="187"/>
    </row>
    <row r="261" spans="1:65" ht="15" customHeight="1">
      <c r="A261" s="21">
        <f t="shared" si="132"/>
        <v>2025</v>
      </c>
      <c r="B261" s="176">
        <f t="shared" si="134"/>
        <v>455569</v>
      </c>
      <c r="C261" s="54"/>
      <c r="D261" s="22">
        <v>40</v>
      </c>
      <c r="E261" s="22"/>
      <c r="F261" s="55"/>
      <c r="G261" s="82"/>
      <c r="H261" s="34"/>
      <c r="I261" s="179">
        <f t="shared" si="135"/>
        <v>455569</v>
      </c>
      <c r="J261" s="187"/>
      <c r="K261" s="187"/>
    </row>
    <row r="262" spans="1:65" ht="15" customHeight="1">
      <c r="A262" s="21">
        <f t="shared" si="132"/>
        <v>2026</v>
      </c>
      <c r="B262" s="176">
        <f t="shared" si="134"/>
        <v>459878</v>
      </c>
      <c r="C262" s="54"/>
      <c r="D262" s="22">
        <v>41</v>
      </c>
      <c r="E262" s="22"/>
      <c r="F262" s="55"/>
      <c r="G262" s="82"/>
      <c r="H262" s="34"/>
      <c r="I262" s="179">
        <f t="shared" si="135"/>
        <v>459878</v>
      </c>
      <c r="J262" s="187"/>
      <c r="K262" s="187"/>
    </row>
    <row r="263" spans="1:65" ht="15" customHeight="1">
      <c r="A263" s="21">
        <f t="shared" si="132"/>
        <v>2027</v>
      </c>
      <c r="B263" s="176">
        <f t="shared" si="134"/>
        <v>464124</v>
      </c>
      <c r="C263" s="54"/>
      <c r="D263" s="22">
        <v>42</v>
      </c>
      <c r="E263" s="22"/>
      <c r="F263" s="55"/>
      <c r="G263" s="82"/>
      <c r="H263" s="34"/>
      <c r="I263" s="179">
        <f t="shared" si="135"/>
        <v>464124</v>
      </c>
      <c r="J263" s="187"/>
      <c r="K263" s="187"/>
    </row>
    <row r="264" spans="1:65" ht="15" customHeight="1">
      <c r="A264" s="21">
        <f t="shared" si="132"/>
        <v>2028</v>
      </c>
      <c r="B264" s="176">
        <f t="shared" si="134"/>
        <v>468309</v>
      </c>
      <c r="C264" s="54"/>
      <c r="D264" s="22">
        <v>43</v>
      </c>
      <c r="E264" s="22"/>
      <c r="F264" s="55"/>
      <c r="G264" s="82"/>
      <c r="H264" s="34"/>
      <c r="I264" s="179">
        <f t="shared" si="135"/>
        <v>468309</v>
      </c>
      <c r="J264" s="187"/>
      <c r="K264" s="187"/>
    </row>
    <row r="265" spans="1:65" ht="15" customHeight="1">
      <c r="A265" s="21">
        <f t="shared" si="132"/>
        <v>2029</v>
      </c>
      <c r="B265" s="176">
        <f t="shared" si="134"/>
        <v>472435</v>
      </c>
      <c r="C265" s="54"/>
      <c r="D265" s="22">
        <v>44</v>
      </c>
      <c r="E265" s="22"/>
      <c r="F265" s="55"/>
      <c r="G265" s="82"/>
      <c r="H265" s="34"/>
      <c r="I265" s="179">
        <f t="shared" si="135"/>
        <v>472435</v>
      </c>
      <c r="J265" s="187"/>
      <c r="K265" s="187"/>
    </row>
    <row r="266" spans="1:65" ht="15" customHeight="1">
      <c r="A266" s="105">
        <f t="shared" si="132"/>
        <v>2030</v>
      </c>
      <c r="B266" s="188">
        <f t="shared" si="134"/>
        <v>476505</v>
      </c>
      <c r="C266" s="195"/>
      <c r="D266" s="35">
        <v>45</v>
      </c>
      <c r="E266" s="35"/>
      <c r="F266" s="56"/>
      <c r="G266" s="84"/>
      <c r="H266" s="37"/>
      <c r="I266" s="189">
        <f t="shared" si="135"/>
        <v>476505</v>
      </c>
      <c r="J266" s="190"/>
      <c r="K266" s="190"/>
    </row>
    <row r="267" spans="1:65" ht="15" customHeight="1">
      <c r="A267" s="38"/>
      <c r="B267" s="191"/>
      <c r="C267" s="27"/>
      <c r="D267" s="23"/>
      <c r="E267" s="23"/>
      <c r="F267" s="57"/>
      <c r="G267" s="82"/>
      <c r="H267" s="27"/>
      <c r="I267" s="85"/>
      <c r="J267" s="85"/>
      <c r="O267" s="86"/>
    </row>
    <row r="268" spans="1:65" ht="15" customHeight="1">
      <c r="A268" s="9" t="s">
        <v>51</v>
      </c>
    </row>
    <row r="269" spans="1:65" ht="15" customHeight="1">
      <c r="A269" s="12" t="s">
        <v>2</v>
      </c>
      <c r="B269" s="13" t="s">
        <v>71</v>
      </c>
      <c r="C269" s="14" t="s">
        <v>52</v>
      </c>
      <c r="D269" s="14" t="s">
        <v>13</v>
      </c>
      <c r="E269" s="39"/>
      <c r="F269" s="15"/>
      <c r="G269" s="16"/>
      <c r="H269" s="17" t="s">
        <v>14</v>
      </c>
      <c r="I269" s="18">
        <f>RSQ(I270:I290,B270:B290)</f>
        <v>0.98458626374783564</v>
      </c>
      <c r="J269" s="19" t="s">
        <v>15</v>
      </c>
      <c r="K269" s="20" t="s">
        <v>16</v>
      </c>
      <c r="M269" s="68" t="s">
        <v>52</v>
      </c>
      <c r="N269" s="39"/>
      <c r="O269" s="109" t="s">
        <v>74</v>
      </c>
      <c r="P269" s="110">
        <f>RSQ($B270:$B290,P270:P290)</f>
        <v>0.85942911306620051</v>
      </c>
      <c r="Q269" s="20" t="s">
        <v>16</v>
      </c>
      <c r="S269" s="68" t="s">
        <v>52</v>
      </c>
      <c r="T269" s="39"/>
      <c r="U269" s="109" t="s">
        <v>74</v>
      </c>
      <c r="V269" s="110">
        <f>RSQ($B270:$B290,V270:V290)</f>
        <v>0.97864586567278966</v>
      </c>
      <c r="W269" s="20" t="s">
        <v>16</v>
      </c>
      <c r="Y269" s="68" t="s">
        <v>52</v>
      </c>
      <c r="Z269" s="39"/>
      <c r="AA269" s="109" t="s">
        <v>74</v>
      </c>
      <c r="AB269" s="110">
        <f>RSQ($B270:$B290,AB270:AB290)</f>
        <v>0.98254278616451196</v>
      </c>
      <c r="AC269" s="20" t="s">
        <v>16</v>
      </c>
      <c r="AE269" s="68" t="s">
        <v>52</v>
      </c>
      <c r="AF269" s="39"/>
      <c r="AG269" s="109" t="s">
        <v>74</v>
      </c>
      <c r="AH269" s="110">
        <f>RSQ($B270:$B290,AH270:AH290)</f>
        <v>0.98403346197395647</v>
      </c>
      <c r="AI269" s="20" t="s">
        <v>16</v>
      </c>
      <c r="AK269" s="68" t="s">
        <v>52</v>
      </c>
      <c r="AL269" s="39"/>
      <c r="AM269" s="109" t="s">
        <v>74</v>
      </c>
      <c r="AN269" s="110">
        <f>RSQ($B270:$B290,AN270:AN290)</f>
        <v>0.98452964612436045</v>
      </c>
      <c r="AO269" s="20" t="s">
        <v>16</v>
      </c>
      <c r="AQ269" s="68" t="s">
        <v>52</v>
      </c>
      <c r="AR269" s="39"/>
      <c r="AS269" s="109" t="s">
        <v>74</v>
      </c>
      <c r="AT269" s="110">
        <f>RSQ($B270:$B290,AT270:AT290)</f>
        <v>0.98457264390018007</v>
      </c>
      <c r="AU269" s="20" t="s">
        <v>16</v>
      </c>
      <c r="AW269" s="68" t="s">
        <v>52</v>
      </c>
      <c r="AX269" s="39"/>
      <c r="AY269" s="109" t="s">
        <v>74</v>
      </c>
      <c r="AZ269" s="110">
        <f>RSQ($B270:$B290,AZ270:AZ290)</f>
        <v>0.98439980361919266</v>
      </c>
      <c r="BA269" s="20" t="s">
        <v>16</v>
      </c>
      <c r="BC269" s="68" t="s">
        <v>52</v>
      </c>
      <c r="BD269" s="39"/>
      <c r="BE269" s="109" t="s">
        <v>74</v>
      </c>
      <c r="BF269" s="110">
        <f>RSQ($B270:$B290,BF270:BF290)</f>
        <v>0.98412514102009263</v>
      </c>
      <c r="BG269" s="20" t="s">
        <v>16</v>
      </c>
      <c r="BI269" s="68" t="s">
        <v>52</v>
      </c>
      <c r="BJ269" s="39"/>
      <c r="BK269" s="109" t="s">
        <v>74</v>
      </c>
      <c r="BL269" s="110">
        <f>RSQ($B270:$B290,BL270:BL290)</f>
        <v>0.98380717887460112</v>
      </c>
      <c r="BM269" s="20" t="s">
        <v>16</v>
      </c>
    </row>
    <row r="270" spans="1:65" ht="15" customHeight="1">
      <c r="A270" s="21">
        <f t="shared" ref="A270:B290" si="136">A222</f>
        <v>1986</v>
      </c>
      <c r="B270" s="176">
        <f t="shared" si="136"/>
        <v>151519</v>
      </c>
      <c r="C270" s="209">
        <f t="shared" ref="C270:C290" si="137">LN(F$273/B270-1)</f>
        <v>1.2680411831527365</v>
      </c>
      <c r="D270" s="22">
        <v>1</v>
      </c>
      <c r="E270" s="40" t="s">
        <v>53</v>
      </c>
      <c r="F270" s="23"/>
      <c r="H270" s="87"/>
      <c r="I270" s="177">
        <f t="shared" ref="I270:I307" si="138">ROUND($F$273/(1+EXP($F$278+$F$277*D270)),$G$1)</f>
        <v>145243</v>
      </c>
      <c r="J270" s="178">
        <f t="shared" ref="J270:J290" si="139">ABS(B270-I270)/B270*100</f>
        <v>4.1420547918082882</v>
      </c>
      <c r="K270" s="177">
        <f t="shared" ref="K270:K290" si="140">(B270-I270)^2/1000</f>
        <v>39388.175999999999</v>
      </c>
      <c r="M270" s="210">
        <f t="shared" ref="M270:M290" si="141">LN(O$273/$B270-1)</f>
        <v>0.49473181590950066</v>
      </c>
      <c r="N270" s="40" t="s">
        <v>53</v>
      </c>
      <c r="O270" s="23"/>
      <c r="P270" s="205">
        <f t="shared" ref="P270:P290" si="142">ROUND(O$273/(1+EXP(O$278+O$277*$D270)),$G$1)</f>
        <v>53226</v>
      </c>
      <c r="Q270" s="177">
        <f t="shared" ref="Q270:Q290" si="143">($B270-P270)^2/1000</f>
        <v>9661513.8489999995</v>
      </c>
      <c r="S270" s="210">
        <f t="shared" ref="S270:S290" si="144">LN(U$273/$B270-1)</f>
        <v>0.83287267971843792</v>
      </c>
      <c r="T270" s="40" t="s">
        <v>53</v>
      </c>
      <c r="U270" s="23"/>
      <c r="V270" s="205">
        <f t="shared" ref="V270:V290" si="145">ROUND(U$273/(1+EXP(U$278+U$277*$D270)),$G$1)</f>
        <v>136148</v>
      </c>
      <c r="W270" s="177">
        <f t="shared" ref="W270:W290" si="146">($B270-V270)^2/1000</f>
        <v>236267.641</v>
      </c>
      <c r="Y270" s="210">
        <f t="shared" ref="Y270:Y290" si="147">LN(AA$273/$B270-1)</f>
        <v>0.96694878867093403</v>
      </c>
      <c r="Z270" s="40" t="s">
        <v>53</v>
      </c>
      <c r="AA270" s="23"/>
      <c r="AB270" s="205">
        <f t="shared" ref="AB270:AB290" si="148">ROUND(AA$273/(1+EXP(AA$278+AA$277*$D270)),$G$1)</f>
        <v>140174</v>
      </c>
      <c r="AC270" s="177">
        <f t="shared" ref="AC270:AC290" si="149">($B270-AB270)^2/1000</f>
        <v>128709.02499999999</v>
      </c>
      <c r="AE270" s="210">
        <f t="shared" ref="AE270:AE290" si="150">LN(AG$273/$B270-1)</f>
        <v>1.0851552875406447</v>
      </c>
      <c r="AF270" s="40" t="s">
        <v>53</v>
      </c>
      <c r="AG270" s="23"/>
      <c r="AH270" s="205">
        <f t="shared" ref="AH270:AH290" si="151">ROUND(AG$273/(1+EXP(AG$278+AG$277*$D270)),$G$1)</f>
        <v>142616</v>
      </c>
      <c r="AI270" s="177">
        <f t="shared" ref="AI270:AI290" si="152">($B270-AH270)^2/1000</f>
        <v>79263.409</v>
      </c>
      <c r="AK270" s="210">
        <f t="shared" ref="AK270:AK290" si="153">LN(AM$273/$B270-1)</f>
        <v>1.1908544447053113</v>
      </c>
      <c r="AL270" s="40" t="s">
        <v>53</v>
      </c>
      <c r="AM270" s="23"/>
      <c r="AN270" s="205">
        <f t="shared" ref="AN270:AN290" si="154">ROUND(AM$273/(1+EXP(AM$278+AM$277*$D270)),$G$1)</f>
        <v>144264</v>
      </c>
      <c r="AO270" s="177">
        <f t="shared" ref="AO270:AO290" si="155">($B270-AN270)^2/1000</f>
        <v>52635.025000000001</v>
      </c>
      <c r="AQ270" s="210">
        <f t="shared" ref="AQ270:AQ290" si="156">LN(AS$273/$B270-1)</f>
        <v>1.2864416095610522</v>
      </c>
      <c r="AR270" s="40" t="s">
        <v>53</v>
      </c>
      <c r="AS270" s="23"/>
      <c r="AT270" s="205">
        <f t="shared" ref="AT270:AT290" si="157">ROUND(AS$273/(1+EXP(AS$278+AS$277*$D270)),$G$1)</f>
        <v>145454</v>
      </c>
      <c r="AU270" s="177">
        <f t="shared" ref="AU270:AU290" si="158">($B270-AT270)^2/1000</f>
        <v>36784.224999999999</v>
      </c>
      <c r="AW270" s="210">
        <f t="shared" ref="AW270:AW290" si="159">LN(AY$273/$B270-1)</f>
        <v>1.3736837488351832</v>
      </c>
      <c r="AX270" s="40" t="s">
        <v>53</v>
      </c>
      <c r="AY270" s="23"/>
      <c r="AZ270" s="205">
        <f t="shared" ref="AZ270:AZ290" si="160">ROUND(AY$273/(1+EXP(AY$278+AY$277*$D270)),$G$1)</f>
        <v>146354</v>
      </c>
      <c r="BA270" s="177">
        <f t="shared" ref="BA270:BA290" si="161">($B270-AZ270)^2/1000</f>
        <v>26677.224999999999</v>
      </c>
      <c r="BC270" s="210">
        <f t="shared" ref="BC270:BC290" si="162">LN(BE$273/$B270-1)</f>
        <v>1.453921675319231</v>
      </c>
      <c r="BD270" s="40" t="s">
        <v>53</v>
      </c>
      <c r="BE270" s="23"/>
      <c r="BF270" s="205">
        <f t="shared" ref="BF270:BF290" si="163">ROUND(BE$273/(1+EXP(BE$278+BE$277*$D270)),$G$1)</f>
        <v>147060</v>
      </c>
      <c r="BG270" s="177">
        <f t="shared" ref="BG270:BG290" si="164">($B270-BF270)^2/1000</f>
        <v>19882.681</v>
      </c>
      <c r="BI270" s="210">
        <f t="shared" ref="BI270:BI290" si="165">LN(BK$273/$B270-1)</f>
        <v>1.5281969475545647</v>
      </c>
      <c r="BJ270" s="40" t="s">
        <v>53</v>
      </c>
      <c r="BK270" s="23"/>
      <c r="BL270" s="205">
        <f t="shared" ref="BL270:BL290" si="166">ROUND(BK$273/(1+EXP(BK$278+BK$277*$D270)),$G$1)</f>
        <v>147629</v>
      </c>
      <c r="BM270" s="177">
        <f t="shared" ref="BM270:BM290" si="167">($B270-BL270)^2/1000</f>
        <v>15132.1</v>
      </c>
    </row>
    <row r="271" spans="1:65" ht="15" customHeight="1">
      <c r="A271" s="21">
        <f t="shared" si="136"/>
        <v>1987</v>
      </c>
      <c r="B271" s="176">
        <f t="shared" si="136"/>
        <v>162701</v>
      </c>
      <c r="C271" s="209">
        <f t="shared" si="137"/>
        <v>1.1758535895933906</v>
      </c>
      <c r="D271" s="22">
        <v>2</v>
      </c>
      <c r="E271" s="40" t="s">
        <v>54</v>
      </c>
      <c r="F271" s="23"/>
      <c r="H271" s="87"/>
      <c r="I271" s="179">
        <f t="shared" si="138"/>
        <v>155248</v>
      </c>
      <c r="J271" s="180">
        <f t="shared" si="139"/>
        <v>4.5807954468626493</v>
      </c>
      <c r="K271" s="179">
        <f t="shared" si="140"/>
        <v>55547.209000000003</v>
      </c>
      <c r="M271" s="210">
        <f t="shared" si="141"/>
        <v>0.37748685342758403</v>
      </c>
      <c r="N271" s="40" t="s">
        <v>54</v>
      </c>
      <c r="O271" s="23"/>
      <c r="P271" s="187">
        <f t="shared" si="142"/>
        <v>70969</v>
      </c>
      <c r="Q271" s="179">
        <f t="shared" si="143"/>
        <v>8414759.8239999991</v>
      </c>
      <c r="S271" s="210">
        <f t="shared" si="144"/>
        <v>0.72905561685577236</v>
      </c>
      <c r="T271" s="40" t="s">
        <v>54</v>
      </c>
      <c r="U271" s="23"/>
      <c r="V271" s="187">
        <f t="shared" si="145"/>
        <v>148043</v>
      </c>
      <c r="W271" s="179">
        <f t="shared" si="146"/>
        <v>214856.96400000001</v>
      </c>
      <c r="Y271" s="210">
        <f t="shared" si="147"/>
        <v>0.86728284405197476</v>
      </c>
      <c r="Z271" s="40" t="s">
        <v>54</v>
      </c>
      <c r="AA271" s="23"/>
      <c r="AB271" s="187">
        <f t="shared" si="148"/>
        <v>151267</v>
      </c>
      <c r="AC271" s="179">
        <f t="shared" si="149"/>
        <v>130736.356</v>
      </c>
      <c r="AE271" s="210">
        <f t="shared" si="150"/>
        <v>0.98870301116899517</v>
      </c>
      <c r="AF271" s="40" t="s">
        <v>54</v>
      </c>
      <c r="AG271" s="23"/>
      <c r="AH271" s="187">
        <f t="shared" si="151"/>
        <v>153196</v>
      </c>
      <c r="AI271" s="179">
        <f t="shared" si="152"/>
        <v>90345.024999999994</v>
      </c>
      <c r="AK271" s="210">
        <f t="shared" si="153"/>
        <v>1.096963737235803</v>
      </c>
      <c r="AL271" s="40" t="s">
        <v>54</v>
      </c>
      <c r="AM271" s="23"/>
      <c r="AN271" s="187">
        <f t="shared" si="154"/>
        <v>154487</v>
      </c>
      <c r="AO271" s="179">
        <f t="shared" si="155"/>
        <v>67469.796000000002</v>
      </c>
      <c r="AQ271" s="210">
        <f t="shared" si="156"/>
        <v>1.1946405760878003</v>
      </c>
      <c r="AR271" s="40" t="s">
        <v>54</v>
      </c>
      <c r="AS271" s="23"/>
      <c r="AT271" s="187">
        <f t="shared" si="157"/>
        <v>155412</v>
      </c>
      <c r="AU271" s="179">
        <f t="shared" si="158"/>
        <v>53129.521000000001</v>
      </c>
      <c r="AW271" s="210">
        <f t="shared" si="159"/>
        <v>1.2836198993321162</v>
      </c>
      <c r="AX271" s="40" t="s">
        <v>54</v>
      </c>
      <c r="AY271" s="23"/>
      <c r="AZ271" s="187">
        <f t="shared" si="160"/>
        <v>156108</v>
      </c>
      <c r="BA271" s="179">
        <f t="shared" si="161"/>
        <v>43467.648999999998</v>
      </c>
      <c r="BC271" s="210">
        <f t="shared" si="162"/>
        <v>1.3653247727116899</v>
      </c>
      <c r="BD271" s="40" t="s">
        <v>54</v>
      </c>
      <c r="BE271" s="23"/>
      <c r="BF271" s="187">
        <f t="shared" si="163"/>
        <v>156652</v>
      </c>
      <c r="BG271" s="179">
        <f t="shared" si="164"/>
        <v>36590.400999999998</v>
      </c>
      <c r="BI271" s="210">
        <f t="shared" si="165"/>
        <v>1.4408552626701794</v>
      </c>
      <c r="BJ271" s="40" t="s">
        <v>54</v>
      </c>
      <c r="BK271" s="23"/>
      <c r="BL271" s="187">
        <f t="shared" si="166"/>
        <v>157088</v>
      </c>
      <c r="BM271" s="179">
        <f t="shared" si="167"/>
        <v>31505.769</v>
      </c>
    </row>
    <row r="272" spans="1:65" ht="15" customHeight="1">
      <c r="A272" s="21">
        <f t="shared" si="136"/>
        <v>1988</v>
      </c>
      <c r="B272" s="176">
        <f t="shared" si="136"/>
        <v>171259</v>
      </c>
      <c r="C272" s="209">
        <f t="shared" si="137"/>
        <v>1.1082276914909073</v>
      </c>
      <c r="D272" s="22">
        <v>3</v>
      </c>
      <c r="E272" s="73"/>
      <c r="G272" s="27"/>
      <c r="H272" s="26"/>
      <c r="I272" s="179">
        <f t="shared" si="138"/>
        <v>165733</v>
      </c>
      <c r="J272" s="180">
        <f t="shared" si="139"/>
        <v>3.2266917359087697</v>
      </c>
      <c r="K272" s="179">
        <f t="shared" si="140"/>
        <v>30536.675999999999</v>
      </c>
      <c r="M272" s="210">
        <f t="shared" si="141"/>
        <v>0.28949638854120752</v>
      </c>
      <c r="N272" s="73"/>
      <c r="P272" s="187">
        <f t="shared" si="142"/>
        <v>93039</v>
      </c>
      <c r="Q272" s="179">
        <f t="shared" si="143"/>
        <v>6118368.4000000004</v>
      </c>
      <c r="S272" s="210">
        <f t="shared" si="144"/>
        <v>0.65209317618546969</v>
      </c>
      <c r="T272" s="73"/>
      <c r="V272" s="187">
        <f t="shared" si="145"/>
        <v>160518</v>
      </c>
      <c r="W272" s="179">
        <f t="shared" si="146"/>
        <v>115369.08100000001</v>
      </c>
      <c r="Y272" s="210">
        <f t="shared" si="147"/>
        <v>0.79367556365910352</v>
      </c>
      <c r="Z272" s="73"/>
      <c r="AB272" s="187">
        <f t="shared" si="148"/>
        <v>162889</v>
      </c>
      <c r="AC272" s="179">
        <f t="shared" si="149"/>
        <v>70056.899999999994</v>
      </c>
      <c r="AE272" s="210">
        <f t="shared" si="150"/>
        <v>0.91767597650027799</v>
      </c>
      <c r="AF272" s="73"/>
      <c r="AH272" s="187">
        <f t="shared" si="151"/>
        <v>164280</v>
      </c>
      <c r="AI272" s="179">
        <f t="shared" si="152"/>
        <v>48706.440999999999</v>
      </c>
      <c r="AK272" s="210">
        <f t="shared" si="153"/>
        <v>1.0279827108566315</v>
      </c>
      <c r="AL272" s="73"/>
      <c r="AN272" s="187">
        <f t="shared" si="154"/>
        <v>165197</v>
      </c>
      <c r="AO272" s="179">
        <f t="shared" si="155"/>
        <v>36747.843999999997</v>
      </c>
      <c r="AQ272" s="210">
        <f t="shared" si="156"/>
        <v>1.1273216784331204</v>
      </c>
      <c r="AR272" s="73"/>
      <c r="AT272" s="187">
        <f t="shared" si="157"/>
        <v>165848</v>
      </c>
      <c r="AU272" s="179">
        <f t="shared" si="158"/>
        <v>29278.920999999998</v>
      </c>
      <c r="AW272" s="210">
        <f t="shared" si="159"/>
        <v>1.2176780240176821</v>
      </c>
      <c r="AX272" s="73"/>
      <c r="AZ272" s="187">
        <f t="shared" si="160"/>
        <v>166333</v>
      </c>
      <c r="BA272" s="179">
        <f t="shared" si="161"/>
        <v>24265.475999999999</v>
      </c>
      <c r="BC272" s="210">
        <f t="shared" si="162"/>
        <v>1.3005423766902848</v>
      </c>
      <c r="BD272" s="73"/>
      <c r="BF272" s="187">
        <f t="shared" si="163"/>
        <v>166709</v>
      </c>
      <c r="BG272" s="179">
        <f t="shared" si="164"/>
        <v>20702.5</v>
      </c>
      <c r="BI272" s="210">
        <f t="shared" si="165"/>
        <v>1.3770625809858186</v>
      </c>
      <c r="BJ272" s="73"/>
      <c r="BL272" s="187">
        <f t="shared" si="166"/>
        <v>167010</v>
      </c>
      <c r="BM272" s="179">
        <f t="shared" si="167"/>
        <v>18054.001</v>
      </c>
    </row>
    <row r="273" spans="1:65" ht="15" customHeight="1">
      <c r="A273" s="21">
        <f t="shared" si="136"/>
        <v>1989</v>
      </c>
      <c r="B273" s="176">
        <f t="shared" si="136"/>
        <v>181335</v>
      </c>
      <c r="C273" s="209">
        <f t="shared" si="137"/>
        <v>1.031443497308886</v>
      </c>
      <c r="D273" s="22">
        <v>4</v>
      </c>
      <c r="E273" s="73" t="s">
        <v>55</v>
      </c>
      <c r="F273" s="211">
        <v>690000</v>
      </c>
      <c r="G273" s="27"/>
      <c r="I273" s="179">
        <f t="shared" si="138"/>
        <v>176692</v>
      </c>
      <c r="J273" s="180">
        <f t="shared" si="139"/>
        <v>2.5604544075881654</v>
      </c>
      <c r="K273" s="179">
        <f t="shared" si="140"/>
        <v>21557.449000000001</v>
      </c>
      <c r="M273" s="210">
        <f t="shared" si="141"/>
        <v>0.18728161610503233</v>
      </c>
      <c r="N273" s="73" t="s">
        <v>55</v>
      </c>
      <c r="O273" s="211">
        <f>ROUNDDOWN(O274,0)+1</f>
        <v>400019</v>
      </c>
      <c r="P273" s="187">
        <f t="shared" si="142"/>
        <v>119481</v>
      </c>
      <c r="Q273" s="179">
        <f t="shared" si="143"/>
        <v>3825917.3160000001</v>
      </c>
      <c r="S273" s="210">
        <f t="shared" si="144"/>
        <v>0.56379424492202657</v>
      </c>
      <c r="T273" s="73" t="s">
        <v>55</v>
      </c>
      <c r="U273" s="211">
        <f>ROUNDDOWN(U274,-T293)+10^T293</f>
        <v>500000</v>
      </c>
      <c r="V273" s="187">
        <f t="shared" si="145"/>
        <v>173526</v>
      </c>
      <c r="W273" s="179">
        <f t="shared" si="146"/>
        <v>60980.481</v>
      </c>
      <c r="Y273" s="210">
        <f t="shared" si="147"/>
        <v>0.70954222328622674</v>
      </c>
      <c r="Z273" s="73" t="s">
        <v>55</v>
      </c>
      <c r="AA273" s="211">
        <f>U273+Z294</f>
        <v>550000</v>
      </c>
      <c r="AB273" s="187">
        <f t="shared" si="148"/>
        <v>175012</v>
      </c>
      <c r="AC273" s="179">
        <f t="shared" si="149"/>
        <v>39980.328999999998</v>
      </c>
      <c r="AE273" s="210">
        <f t="shared" si="150"/>
        <v>0.836724928138326</v>
      </c>
      <c r="AF273" s="73" t="s">
        <v>55</v>
      </c>
      <c r="AG273" s="211">
        <f>AA273+AF294</f>
        <v>600000</v>
      </c>
      <c r="AH273" s="187">
        <f t="shared" si="151"/>
        <v>175850</v>
      </c>
      <c r="AI273" s="179">
        <f t="shared" si="152"/>
        <v>30085.224999999999</v>
      </c>
      <c r="AK273" s="210">
        <f t="shared" si="153"/>
        <v>0.94954207818634562</v>
      </c>
      <c r="AL273" s="73" t="s">
        <v>55</v>
      </c>
      <c r="AM273" s="211">
        <f>AG273+AL294</f>
        <v>650000</v>
      </c>
      <c r="AN273" s="187">
        <f t="shared" si="154"/>
        <v>176386</v>
      </c>
      <c r="AO273" s="179">
        <f t="shared" si="155"/>
        <v>24492.600999999999</v>
      </c>
      <c r="AQ273" s="210">
        <f t="shared" si="156"/>
        <v>1.0509120533753902</v>
      </c>
      <c r="AR273" s="73" t="s">
        <v>55</v>
      </c>
      <c r="AS273" s="211">
        <f>AM273+AR294</f>
        <v>700000</v>
      </c>
      <c r="AT273" s="187">
        <f t="shared" si="157"/>
        <v>176757</v>
      </c>
      <c r="AU273" s="179">
        <f t="shared" si="158"/>
        <v>20958.083999999999</v>
      </c>
      <c r="AW273" s="210">
        <f t="shared" si="159"/>
        <v>1.1429453592247985</v>
      </c>
      <c r="AX273" s="73" t="s">
        <v>55</v>
      </c>
      <c r="AY273" s="211">
        <f>AS273+AX294</f>
        <v>750000</v>
      </c>
      <c r="AZ273" s="187">
        <f t="shared" si="160"/>
        <v>177028</v>
      </c>
      <c r="BA273" s="179">
        <f t="shared" si="161"/>
        <v>18550.249</v>
      </c>
      <c r="BC273" s="210">
        <f t="shared" si="162"/>
        <v>1.2272177813868252</v>
      </c>
      <c r="BD273" s="73" t="s">
        <v>55</v>
      </c>
      <c r="BE273" s="211">
        <f>AY273+BD294</f>
        <v>800000</v>
      </c>
      <c r="BF273" s="187">
        <f t="shared" si="163"/>
        <v>177235</v>
      </c>
      <c r="BG273" s="179">
        <f t="shared" si="164"/>
        <v>16810</v>
      </c>
      <c r="BI273" s="210">
        <f t="shared" si="165"/>
        <v>1.3049370380061671</v>
      </c>
      <c r="BJ273" s="73" t="s">
        <v>55</v>
      </c>
      <c r="BK273" s="211">
        <f>BE273+BJ294</f>
        <v>850000</v>
      </c>
      <c r="BL273" s="187">
        <f t="shared" si="166"/>
        <v>177397</v>
      </c>
      <c r="BM273" s="179">
        <f t="shared" si="167"/>
        <v>15507.843999999999</v>
      </c>
    </row>
    <row r="274" spans="1:65" ht="15" customHeight="1">
      <c r="A274" s="21">
        <f t="shared" si="136"/>
        <v>1990</v>
      </c>
      <c r="B274" s="176">
        <f t="shared" si="136"/>
        <v>200144</v>
      </c>
      <c r="C274" s="209">
        <f t="shared" si="137"/>
        <v>0.89507436289079678</v>
      </c>
      <c r="D274" s="22">
        <v>5</v>
      </c>
      <c r="E274" s="88" t="s">
        <v>56</v>
      </c>
      <c r="F274" s="200">
        <f>MAX(B270:B290)</f>
        <v>400018</v>
      </c>
      <c r="G274" s="27"/>
      <c r="H274" s="26"/>
      <c r="I274" s="179">
        <f t="shared" si="138"/>
        <v>188116</v>
      </c>
      <c r="J274" s="180">
        <f t="shared" si="139"/>
        <v>6.0096730354145009</v>
      </c>
      <c r="K274" s="179">
        <f t="shared" si="140"/>
        <v>144672.78400000001</v>
      </c>
      <c r="M274" s="210">
        <f t="shared" si="141"/>
        <v>-1.3449363182672861E-3</v>
      </c>
      <c r="N274" s="88" t="s">
        <v>56</v>
      </c>
      <c r="O274" s="200">
        <f>MAX($B270:$B290)</f>
        <v>400018</v>
      </c>
      <c r="P274" s="187">
        <f t="shared" si="142"/>
        <v>149771</v>
      </c>
      <c r="Q274" s="179">
        <f t="shared" si="143"/>
        <v>2537439.1290000002</v>
      </c>
      <c r="S274" s="210">
        <f t="shared" si="144"/>
        <v>0.40426525194693813</v>
      </c>
      <c r="T274" s="88" t="s">
        <v>56</v>
      </c>
      <c r="U274" s="200">
        <f>MAX($B270:$B290)</f>
        <v>400018</v>
      </c>
      <c r="V274" s="187">
        <f t="shared" si="145"/>
        <v>187007</v>
      </c>
      <c r="W274" s="179">
        <f t="shared" si="146"/>
        <v>172580.769</v>
      </c>
      <c r="Y274" s="210">
        <f t="shared" si="147"/>
        <v>0.55848453377968876</v>
      </c>
      <c r="Z274" s="88" t="s">
        <v>56</v>
      </c>
      <c r="AA274" s="200">
        <f>MAX($B270:$B290)</f>
        <v>400018</v>
      </c>
      <c r="AB274" s="187">
        <f t="shared" si="148"/>
        <v>187600</v>
      </c>
      <c r="AC274" s="179">
        <f t="shared" si="149"/>
        <v>157351.93599999999</v>
      </c>
      <c r="AE274" s="210">
        <f t="shared" si="150"/>
        <v>0.69206737482004033</v>
      </c>
      <c r="AF274" s="88" t="s">
        <v>56</v>
      </c>
      <c r="AG274" s="200">
        <f>MAX($B270:$B290)</f>
        <v>400018</v>
      </c>
      <c r="AH274" s="187">
        <f t="shared" si="151"/>
        <v>187883</v>
      </c>
      <c r="AI274" s="179">
        <f t="shared" si="152"/>
        <v>150332.12100000001</v>
      </c>
      <c r="AK274" s="210">
        <f t="shared" si="153"/>
        <v>0.80989042408105472</v>
      </c>
      <c r="AL274" s="88" t="s">
        <v>56</v>
      </c>
      <c r="AM274" s="200">
        <f>MAX($B270:$B290)</f>
        <v>400018</v>
      </c>
      <c r="AN274" s="187">
        <f t="shared" si="154"/>
        <v>188039</v>
      </c>
      <c r="AO274" s="179">
        <f t="shared" si="155"/>
        <v>146531.02499999999</v>
      </c>
      <c r="AQ274" s="210">
        <f t="shared" si="156"/>
        <v>0.91528294946984179</v>
      </c>
      <c r="AR274" s="88" t="s">
        <v>56</v>
      </c>
      <c r="AS274" s="200">
        <f>MAX($B270:$B290)</f>
        <v>400018</v>
      </c>
      <c r="AT274" s="187">
        <f t="shared" si="157"/>
        <v>188131</v>
      </c>
      <c r="AU274" s="179">
        <f t="shared" si="158"/>
        <v>144312.16899999999</v>
      </c>
      <c r="AW274" s="210">
        <f t="shared" si="159"/>
        <v>1.0106193182919492</v>
      </c>
      <c r="AX274" s="88" t="s">
        <v>56</v>
      </c>
      <c r="AY274" s="200">
        <f>MAX($B270:$B290)</f>
        <v>400018</v>
      </c>
      <c r="AZ274" s="187">
        <f t="shared" si="160"/>
        <v>188189</v>
      </c>
      <c r="BA274" s="179">
        <f t="shared" si="161"/>
        <v>142922.02499999999</v>
      </c>
      <c r="BC274" s="210">
        <f t="shared" si="162"/>
        <v>1.0976525189391519</v>
      </c>
      <c r="BD274" s="88" t="s">
        <v>56</v>
      </c>
      <c r="BE274" s="200">
        <f>MAX($B270:$B290)</f>
        <v>400018</v>
      </c>
      <c r="BF274" s="187">
        <f t="shared" si="163"/>
        <v>188227</v>
      </c>
      <c r="BG274" s="179">
        <f t="shared" si="164"/>
        <v>142014.889</v>
      </c>
      <c r="BI274" s="210">
        <f t="shared" si="165"/>
        <v>1.1777136924124889</v>
      </c>
      <c r="BJ274" s="88" t="s">
        <v>56</v>
      </c>
      <c r="BK274" s="200">
        <f>MAX($B270:$B290)</f>
        <v>400018</v>
      </c>
      <c r="BL274" s="187">
        <f t="shared" si="166"/>
        <v>188253</v>
      </c>
      <c r="BM274" s="179">
        <f t="shared" si="167"/>
        <v>141395.88099999999</v>
      </c>
    </row>
    <row r="275" spans="1:65" ht="15" customHeight="1">
      <c r="A275" s="21">
        <f t="shared" si="136"/>
        <v>1991</v>
      </c>
      <c r="B275" s="176">
        <f t="shared" si="136"/>
        <v>168200</v>
      </c>
      <c r="C275" s="209">
        <f t="shared" si="137"/>
        <v>1.1321306251637804</v>
      </c>
      <c r="D275" s="22">
        <v>6</v>
      </c>
      <c r="E275" s="88" t="s">
        <v>57</v>
      </c>
      <c r="F275" s="200">
        <f>AVERAGE(B286:B290)</f>
        <v>381820</v>
      </c>
      <c r="G275" s="27"/>
      <c r="H275" s="26"/>
      <c r="I275" s="179">
        <f t="shared" si="138"/>
        <v>199990</v>
      </c>
      <c r="J275" s="180">
        <f t="shared" si="139"/>
        <v>18.900118906064208</v>
      </c>
      <c r="K275" s="179">
        <f t="shared" si="140"/>
        <v>1010604.1</v>
      </c>
      <c r="M275" s="210">
        <f t="shared" si="141"/>
        <v>0.32080314722079001</v>
      </c>
      <c r="N275" s="88" t="s">
        <v>57</v>
      </c>
      <c r="O275" s="200">
        <f>AVERAGE($B286:$B290)</f>
        <v>381820</v>
      </c>
      <c r="P275" s="187">
        <f t="shared" si="142"/>
        <v>182738</v>
      </c>
      <c r="Q275" s="179">
        <f t="shared" si="143"/>
        <v>211353.44399999999</v>
      </c>
      <c r="S275" s="210">
        <f t="shared" si="144"/>
        <v>0.67937863021749645</v>
      </c>
      <c r="T275" s="88" t="s">
        <v>57</v>
      </c>
      <c r="U275" s="200">
        <f>AVERAGE($B286:$B290)</f>
        <v>381820</v>
      </c>
      <c r="V275" s="187">
        <f t="shared" si="145"/>
        <v>200892</v>
      </c>
      <c r="W275" s="179">
        <f t="shared" si="146"/>
        <v>1068766.8640000001</v>
      </c>
      <c r="Y275" s="210">
        <f t="shared" si="147"/>
        <v>0.81974316375279954</v>
      </c>
      <c r="Z275" s="88" t="s">
        <v>57</v>
      </c>
      <c r="AA275" s="200">
        <f>AVERAGE($B286:$B290)</f>
        <v>381820</v>
      </c>
      <c r="AB275" s="187">
        <f t="shared" si="148"/>
        <v>200608</v>
      </c>
      <c r="AC275" s="179">
        <f t="shared" si="149"/>
        <v>1050278.4639999999</v>
      </c>
      <c r="AE275" s="210">
        <f t="shared" si="150"/>
        <v>0.9428087705418593</v>
      </c>
      <c r="AF275" s="88" t="s">
        <v>57</v>
      </c>
      <c r="AG275" s="200">
        <f>AVERAGE($B286:$B290)</f>
        <v>381820</v>
      </c>
      <c r="AH275" s="187">
        <f t="shared" si="151"/>
        <v>200351</v>
      </c>
      <c r="AI275" s="179">
        <f t="shared" si="152"/>
        <v>1033686.801</v>
      </c>
      <c r="AK275" s="210">
        <f t="shared" si="153"/>
        <v>1.0523753426419233</v>
      </c>
      <c r="AL275" s="88" t="s">
        <v>57</v>
      </c>
      <c r="AM275" s="200">
        <f>AVERAGE($B286:$B290)</f>
        <v>381820</v>
      </c>
      <c r="AN275" s="187">
        <f t="shared" si="154"/>
        <v>200136</v>
      </c>
      <c r="AO275" s="179">
        <f t="shared" si="155"/>
        <v>1019908.096</v>
      </c>
      <c r="AQ275" s="210">
        <f t="shared" si="156"/>
        <v>1.1511137312700719</v>
      </c>
      <c r="AR275" s="88" t="s">
        <v>57</v>
      </c>
      <c r="AS275" s="200">
        <f>AVERAGE($B286:$B290)</f>
        <v>381820</v>
      </c>
      <c r="AT275" s="187">
        <f t="shared" si="157"/>
        <v>199957</v>
      </c>
      <c r="AU275" s="179">
        <f t="shared" si="158"/>
        <v>1008507.049</v>
      </c>
      <c r="AW275" s="210">
        <f t="shared" si="159"/>
        <v>1.2409729985222535</v>
      </c>
      <c r="AX275" s="88" t="s">
        <v>57</v>
      </c>
      <c r="AY275" s="200">
        <f>AVERAGE($B286:$B290)</f>
        <v>381820</v>
      </c>
      <c r="AZ275" s="187">
        <f t="shared" si="160"/>
        <v>199808</v>
      </c>
      <c r="BA275" s="179">
        <f t="shared" si="161"/>
        <v>999065.66399999999</v>
      </c>
      <c r="BC275" s="210">
        <f t="shared" si="162"/>
        <v>1.3234191408291371</v>
      </c>
      <c r="BD275" s="88" t="s">
        <v>57</v>
      </c>
      <c r="BE275" s="200">
        <f>AVERAGE($B286:$B290)</f>
        <v>381820</v>
      </c>
      <c r="BF275" s="187">
        <f t="shared" si="163"/>
        <v>199683</v>
      </c>
      <c r="BG275" s="179">
        <f t="shared" si="164"/>
        <v>991179.28899999999</v>
      </c>
      <c r="BI275" s="210">
        <f t="shared" si="165"/>
        <v>1.3995826121649551</v>
      </c>
      <c r="BJ275" s="88" t="s">
        <v>57</v>
      </c>
      <c r="BK275" s="200">
        <f>AVERAGE($B286:$B290)</f>
        <v>381820</v>
      </c>
      <c r="BL275" s="187">
        <f t="shared" si="166"/>
        <v>199575</v>
      </c>
      <c r="BM275" s="179">
        <f t="shared" si="167"/>
        <v>984390.625</v>
      </c>
    </row>
    <row r="276" spans="1:65" ht="15" customHeight="1">
      <c r="A276" s="21">
        <f t="shared" si="136"/>
        <v>1992</v>
      </c>
      <c r="B276" s="176">
        <f t="shared" si="136"/>
        <v>190000</v>
      </c>
      <c r="C276" s="209">
        <f t="shared" si="137"/>
        <v>0.9675840262617057</v>
      </c>
      <c r="D276" s="22">
        <v>7</v>
      </c>
      <c r="G276" s="27"/>
      <c r="H276" s="26"/>
      <c r="I276" s="179">
        <f t="shared" si="138"/>
        <v>212298</v>
      </c>
      <c r="J276" s="180">
        <f t="shared" si="139"/>
        <v>11.735789473684211</v>
      </c>
      <c r="K276" s="179">
        <f t="shared" si="140"/>
        <v>497200.804</v>
      </c>
      <c r="M276" s="210">
        <f t="shared" si="141"/>
        <v>0.10017393065473515</v>
      </c>
      <c r="P276" s="187">
        <f t="shared" si="142"/>
        <v>216679</v>
      </c>
      <c r="Q276" s="179">
        <f t="shared" si="143"/>
        <v>711769.04099999997</v>
      </c>
      <c r="S276" s="210">
        <f t="shared" si="144"/>
        <v>0.4895482253187059</v>
      </c>
      <c r="V276" s="187">
        <f t="shared" si="145"/>
        <v>215099</v>
      </c>
      <c r="W276" s="179">
        <f t="shared" si="146"/>
        <v>629959.80099999998</v>
      </c>
      <c r="Y276" s="210">
        <f t="shared" si="147"/>
        <v>0.63907995928966965</v>
      </c>
      <c r="AB276" s="187">
        <f t="shared" si="148"/>
        <v>213987</v>
      </c>
      <c r="AC276" s="179">
        <f t="shared" si="149"/>
        <v>575376.16899999999</v>
      </c>
      <c r="AE276" s="210">
        <f t="shared" si="150"/>
        <v>0.76913308753786735</v>
      </c>
      <c r="AH276" s="187">
        <f t="shared" si="151"/>
        <v>213218</v>
      </c>
      <c r="AI276" s="179">
        <f t="shared" si="152"/>
        <v>539075.52399999998</v>
      </c>
      <c r="AK276" s="210">
        <f t="shared" si="153"/>
        <v>0.88420241732265448</v>
      </c>
      <c r="AN276" s="187">
        <f t="shared" si="154"/>
        <v>212653</v>
      </c>
      <c r="AO276" s="179">
        <f t="shared" si="155"/>
        <v>513158.40899999999</v>
      </c>
      <c r="AQ276" s="210">
        <f t="shared" si="156"/>
        <v>0.98738665355788524</v>
      </c>
      <c r="AT276" s="187">
        <f t="shared" si="157"/>
        <v>212219</v>
      </c>
      <c r="AU276" s="179">
        <f t="shared" si="158"/>
        <v>493683.96100000001</v>
      </c>
      <c r="AW276" s="210">
        <f t="shared" si="159"/>
        <v>1.0809127115687087</v>
      </c>
      <c r="AZ276" s="187">
        <f t="shared" si="160"/>
        <v>211874</v>
      </c>
      <c r="BA276" s="179">
        <f t="shared" si="161"/>
        <v>478471.87599999999</v>
      </c>
      <c r="BC276" s="210">
        <f t="shared" si="162"/>
        <v>1.1664348850068706</v>
      </c>
      <c r="BF276" s="187">
        <f t="shared" si="163"/>
        <v>211594</v>
      </c>
      <c r="BG276" s="179">
        <f t="shared" si="164"/>
        <v>466300.83600000001</v>
      </c>
      <c r="BI276" s="210">
        <f t="shared" si="165"/>
        <v>1.2452157628599851</v>
      </c>
      <c r="BL276" s="187">
        <f t="shared" si="166"/>
        <v>211362</v>
      </c>
      <c r="BM276" s="179">
        <f t="shared" si="167"/>
        <v>456335.04399999999</v>
      </c>
    </row>
    <row r="277" spans="1:65" ht="15" customHeight="1">
      <c r="A277" s="21">
        <f t="shared" si="136"/>
        <v>1993</v>
      </c>
      <c r="B277" s="176">
        <f t="shared" si="136"/>
        <v>218374</v>
      </c>
      <c r="C277" s="209">
        <f t="shared" si="137"/>
        <v>0.76997710944590547</v>
      </c>
      <c r="D277" s="22">
        <v>8</v>
      </c>
      <c r="E277" s="89" t="s">
        <v>58</v>
      </c>
      <c r="F277" s="44">
        <f>INDEX(LINEST(C270:C290,D270:D290),1)</f>
        <v>-8.5155600093142172E-2</v>
      </c>
      <c r="G277" s="90"/>
      <c r="H277" s="26"/>
      <c r="I277" s="179">
        <f t="shared" si="138"/>
        <v>225014</v>
      </c>
      <c r="J277" s="180">
        <f t="shared" si="139"/>
        <v>3.0406550230338776</v>
      </c>
      <c r="K277" s="179">
        <f t="shared" si="140"/>
        <v>44089.599999999999</v>
      </c>
      <c r="M277" s="210">
        <f t="shared" si="141"/>
        <v>-0.18415495633764511</v>
      </c>
      <c r="N277" s="89" t="s">
        <v>58</v>
      </c>
      <c r="O277" s="44">
        <f>INDEX(LINEST(M270:M290,$D270:$D290),1)</f>
        <v>-0.34020858966626205</v>
      </c>
      <c r="P277" s="187">
        <f t="shared" si="142"/>
        <v>249680</v>
      </c>
      <c r="Q277" s="179">
        <f t="shared" si="143"/>
        <v>980065.63600000006</v>
      </c>
      <c r="S277" s="210">
        <f t="shared" si="144"/>
        <v>0.25437076040225959</v>
      </c>
      <c r="T277" s="89" t="s">
        <v>58</v>
      </c>
      <c r="U277" s="44">
        <f>INDEX(LINEST(S270:S290,$D270:$D290),1)</f>
        <v>-0.11699238239096559</v>
      </c>
      <c r="V277" s="187">
        <f t="shared" si="145"/>
        <v>229539</v>
      </c>
      <c r="W277" s="179">
        <f t="shared" si="146"/>
        <v>124657.22500000001</v>
      </c>
      <c r="Y277" s="210">
        <f t="shared" si="147"/>
        <v>0.41779863874258794</v>
      </c>
      <c r="Z277" s="89" t="s">
        <v>58</v>
      </c>
      <c r="AA277" s="44">
        <f>INDEX(LINEST(Y270:Y290,$D270:$D290),1)</f>
        <v>-0.10360189270143227</v>
      </c>
      <c r="AB277" s="187">
        <f t="shared" si="148"/>
        <v>227676</v>
      </c>
      <c r="AC277" s="179">
        <f t="shared" si="149"/>
        <v>86527.203999999998</v>
      </c>
      <c r="AE277" s="210">
        <f t="shared" si="150"/>
        <v>0.55823188226003984</v>
      </c>
      <c r="AF277" s="89" t="s">
        <v>58</v>
      </c>
      <c r="AG277" s="44">
        <f>INDEX(LINEST(AE270:AE290,$D270:$D290),1)</f>
        <v>-9.4971053525520058E-2</v>
      </c>
      <c r="AH277" s="187">
        <f t="shared" si="151"/>
        <v>226444</v>
      </c>
      <c r="AI277" s="179">
        <f t="shared" si="152"/>
        <v>65124.9</v>
      </c>
      <c r="AK277" s="210">
        <f t="shared" si="153"/>
        <v>0.68135028336844894</v>
      </c>
      <c r="AL277" s="89" t="s">
        <v>58</v>
      </c>
      <c r="AM277" s="44">
        <f>INDEX(LINEST(AK270:AK290,$D270:$D290),1)</f>
        <v>-8.8884642598859573E-2</v>
      </c>
      <c r="AN277" s="187">
        <f t="shared" si="154"/>
        <v>225561</v>
      </c>
      <c r="AO277" s="179">
        <f t="shared" si="155"/>
        <v>51652.968999999997</v>
      </c>
      <c r="AQ277" s="210">
        <f t="shared" si="156"/>
        <v>0.79095869008337261</v>
      </c>
      <c r="AR277" s="89" t="s">
        <v>58</v>
      </c>
      <c r="AS277" s="44">
        <f>INDEX(LINEST(AQ270:AQ290,$D270:$D290),1)</f>
        <v>-8.4340647268428687E-2</v>
      </c>
      <c r="AT277" s="187">
        <f t="shared" si="157"/>
        <v>224894</v>
      </c>
      <c r="AU277" s="179">
        <f t="shared" si="158"/>
        <v>42510.400000000001</v>
      </c>
      <c r="AW277" s="210">
        <f t="shared" si="159"/>
        <v>0.88973104543221515</v>
      </c>
      <c r="AX277" s="89" t="s">
        <v>58</v>
      </c>
      <c r="AY277" s="44">
        <f>INDEX(LINEST(AW270:AW290,$D270:$D290),1)</f>
        <v>-8.0809648778687487E-2</v>
      </c>
      <c r="AZ277" s="187">
        <f t="shared" si="160"/>
        <v>224372</v>
      </c>
      <c r="BA277" s="179">
        <f t="shared" si="161"/>
        <v>35976.004000000001</v>
      </c>
      <c r="BC277" s="210">
        <f t="shared" si="162"/>
        <v>0.97961844031923073</v>
      </c>
      <c r="BD277" s="89" t="s">
        <v>58</v>
      </c>
      <c r="BE277" s="44">
        <f>INDEX(LINEST(BC270:BC290,$D270:$D290),1)</f>
        <v>-7.7982567127493005E-2</v>
      </c>
      <c r="BF277" s="187">
        <f t="shared" si="163"/>
        <v>223951</v>
      </c>
      <c r="BG277" s="179">
        <f t="shared" si="164"/>
        <v>31102.929</v>
      </c>
      <c r="BI277" s="210">
        <f t="shared" si="165"/>
        <v>1.0620882576637376</v>
      </c>
      <c r="BJ277" s="89" t="s">
        <v>58</v>
      </c>
      <c r="BK277" s="44">
        <f>INDEX(LINEST(BI270:BI290,$D270:$D290),1)</f>
        <v>-7.5665744751811759E-2</v>
      </c>
      <c r="BL277" s="187">
        <f t="shared" si="166"/>
        <v>223605</v>
      </c>
      <c r="BM277" s="179">
        <f t="shared" si="167"/>
        <v>27363.361000000001</v>
      </c>
    </row>
    <row r="278" spans="1:65" ht="15" customHeight="1">
      <c r="A278" s="21">
        <f t="shared" si="136"/>
        <v>1994</v>
      </c>
      <c r="B278" s="176">
        <f t="shared" si="136"/>
        <v>238319</v>
      </c>
      <c r="C278" s="209">
        <f t="shared" si="137"/>
        <v>0.63936606610222779</v>
      </c>
      <c r="D278" s="22">
        <v>9</v>
      </c>
      <c r="E278" s="73" t="s">
        <v>29</v>
      </c>
      <c r="F278" s="44">
        <f>INDEX(LINEST(C270:C290,D270:D290),2)</f>
        <v>1.4070887377640506</v>
      </c>
      <c r="G278" s="27"/>
      <c r="H278" s="23"/>
      <c r="I278" s="179">
        <f t="shared" si="138"/>
        <v>238113</v>
      </c>
      <c r="J278" s="180">
        <f t="shared" si="139"/>
        <v>8.6438764848795105E-2</v>
      </c>
      <c r="K278" s="179">
        <f t="shared" si="140"/>
        <v>42.436</v>
      </c>
      <c r="M278" s="210">
        <f t="shared" si="141"/>
        <v>-0.38786734577422305</v>
      </c>
      <c r="N278" s="73" t="s">
        <v>29</v>
      </c>
      <c r="O278" s="44">
        <f>INDEX(LINEST(M270:M290,$D270:$D290),2)</f>
        <v>2.2143858410389612</v>
      </c>
      <c r="P278" s="187">
        <f t="shared" si="142"/>
        <v>280030</v>
      </c>
      <c r="Q278" s="179">
        <f t="shared" si="143"/>
        <v>1739807.5209999999</v>
      </c>
      <c r="S278" s="210">
        <f t="shared" si="144"/>
        <v>9.3516092326869166E-2</v>
      </c>
      <c r="T278" s="73" t="s">
        <v>29</v>
      </c>
      <c r="U278" s="44">
        <f>INDEX(LINEST(S270:S290,$D270:$D290),2)</f>
        <v>1.0999932101633187</v>
      </c>
      <c r="V278" s="187">
        <f t="shared" si="145"/>
        <v>244118</v>
      </c>
      <c r="W278" s="179">
        <f t="shared" si="146"/>
        <v>33628.400999999998</v>
      </c>
      <c r="Y278" s="210">
        <f t="shared" si="147"/>
        <v>0.26837011651063014</v>
      </c>
      <c r="Z278" s="73" t="s">
        <v>29</v>
      </c>
      <c r="AA278" s="44">
        <f>INDEX(LINEST(Y270:Y290,$D270:$D290),2)</f>
        <v>1.1764499710572081</v>
      </c>
      <c r="AB278" s="187">
        <f t="shared" si="148"/>
        <v>241611</v>
      </c>
      <c r="AC278" s="179">
        <f t="shared" si="149"/>
        <v>10837.263999999999</v>
      </c>
      <c r="AE278" s="210">
        <f t="shared" si="150"/>
        <v>0.417152495500271</v>
      </c>
      <c r="AF278" s="73" t="s">
        <v>29</v>
      </c>
      <c r="AG278" s="44">
        <f>INDEX(LINEST(AE270:AE290,$D270:$D290),2)</f>
        <v>1.2603412421930573</v>
      </c>
      <c r="AH278" s="187">
        <f t="shared" si="151"/>
        <v>239980</v>
      </c>
      <c r="AI278" s="179">
        <f t="shared" si="152"/>
        <v>2758.9209999999998</v>
      </c>
      <c r="AK278" s="210">
        <f t="shared" si="153"/>
        <v>0.54663866524432292</v>
      </c>
      <c r="AL278" s="73" t="s">
        <v>29</v>
      </c>
      <c r="AM278" s="44">
        <f>INDEX(LINEST(AK270:AK290,$D270:$D290),2)</f>
        <v>1.3432571183545714</v>
      </c>
      <c r="AN278" s="187">
        <f t="shared" si="154"/>
        <v>238824</v>
      </c>
      <c r="AO278" s="179">
        <f t="shared" si="155"/>
        <v>255.02500000000001</v>
      </c>
      <c r="AQ278" s="210">
        <f t="shared" si="156"/>
        <v>0.66126406404550697</v>
      </c>
      <c r="AR278" s="73" t="s">
        <v>29</v>
      </c>
      <c r="AS278" s="44">
        <f>INDEX(LINEST(AQ270:AQ290,$D270:$D290),2)</f>
        <v>1.4226331782764823</v>
      </c>
      <c r="AT278" s="187">
        <f t="shared" si="157"/>
        <v>237957</v>
      </c>
      <c r="AU278" s="179">
        <f t="shared" si="158"/>
        <v>131.04400000000001</v>
      </c>
      <c r="AW278" s="210">
        <f t="shared" si="159"/>
        <v>0.76409127163286206</v>
      </c>
      <c r="AX278" s="73" t="s">
        <v>29</v>
      </c>
      <c r="AY278" s="44">
        <f>INDEX(LINEST(AW270:AW290,$D270:$D290),2)</f>
        <v>1.4977659285209119</v>
      </c>
      <c r="AZ278" s="187">
        <f t="shared" si="160"/>
        <v>237282</v>
      </c>
      <c r="BA278" s="179">
        <f t="shared" si="161"/>
        <v>1075.3689999999999</v>
      </c>
      <c r="BC278" s="210">
        <f t="shared" si="162"/>
        <v>0.85732396072329053</v>
      </c>
      <c r="BD278" s="73" t="s">
        <v>29</v>
      </c>
      <c r="BE278" s="44">
        <f>INDEX(LINEST(BC270:BC290,$D270:$D290),2)</f>
        <v>1.56862447932152</v>
      </c>
      <c r="BF278" s="187">
        <f t="shared" si="163"/>
        <v>236740</v>
      </c>
      <c r="BG278" s="179">
        <f t="shared" si="164"/>
        <v>2493.241</v>
      </c>
      <c r="BI278" s="210">
        <f t="shared" si="165"/>
        <v>0.94260079243122941</v>
      </c>
      <c r="BJ278" s="73" t="s">
        <v>29</v>
      </c>
      <c r="BK278" s="44">
        <f>INDEX(LINEST(BI270:BI290,$D270:$D290),2)</f>
        <v>1.6354274292332476</v>
      </c>
      <c r="BL278" s="187">
        <f t="shared" si="166"/>
        <v>236295</v>
      </c>
      <c r="BM278" s="179">
        <f t="shared" si="167"/>
        <v>4096.576</v>
      </c>
    </row>
    <row r="279" spans="1:65" ht="15" customHeight="1">
      <c r="A279" s="21">
        <f t="shared" si="136"/>
        <v>1995</v>
      </c>
      <c r="B279" s="176">
        <f t="shared" si="136"/>
        <v>254709</v>
      </c>
      <c r="C279" s="209">
        <f t="shared" si="137"/>
        <v>0.5358930558980679</v>
      </c>
      <c r="D279" s="22">
        <v>10</v>
      </c>
      <c r="E279" s="88" t="s">
        <v>30</v>
      </c>
      <c r="F279" s="91">
        <f>F277*-1</f>
        <v>8.5155600093142172E-2</v>
      </c>
      <c r="H279" s="77"/>
      <c r="I279" s="179">
        <f t="shared" si="138"/>
        <v>251561</v>
      </c>
      <c r="J279" s="180">
        <f t="shared" si="139"/>
        <v>1.2359202069813002</v>
      </c>
      <c r="K279" s="179">
        <f t="shared" si="140"/>
        <v>9909.9040000000005</v>
      </c>
      <c r="M279" s="210">
        <f t="shared" si="141"/>
        <v>-0.56125232571756212</v>
      </c>
      <c r="N279" s="88" t="s">
        <v>30</v>
      </c>
      <c r="O279" s="91">
        <f>O277*-1</f>
        <v>0.34020858966626205</v>
      </c>
      <c r="P279" s="187">
        <f t="shared" si="142"/>
        <v>306546</v>
      </c>
      <c r="Q279" s="179">
        <f t="shared" si="143"/>
        <v>2687074.5690000001</v>
      </c>
      <c r="S279" s="210">
        <f t="shared" si="144"/>
        <v>-3.7676456226440398E-2</v>
      </c>
      <c r="T279" s="88" t="s">
        <v>30</v>
      </c>
      <c r="U279" s="91">
        <f>U277*-1</f>
        <v>0.11699238239096559</v>
      </c>
      <c r="V279" s="187">
        <f t="shared" si="145"/>
        <v>258738</v>
      </c>
      <c r="W279" s="179">
        <f t="shared" si="146"/>
        <v>16232.841</v>
      </c>
      <c r="Y279" s="210">
        <f t="shared" si="147"/>
        <v>0.14783959375473441</v>
      </c>
      <c r="Z279" s="88" t="s">
        <v>30</v>
      </c>
      <c r="AA279" s="91">
        <f>AA277*-1</f>
        <v>0.10360189270143227</v>
      </c>
      <c r="AB279" s="187">
        <f t="shared" si="148"/>
        <v>255722</v>
      </c>
      <c r="AC279" s="179">
        <f t="shared" si="149"/>
        <v>1026.1690000000001</v>
      </c>
      <c r="AE279" s="210">
        <f t="shared" si="150"/>
        <v>0.30426582271418046</v>
      </c>
      <c r="AF279" s="88" t="s">
        <v>30</v>
      </c>
      <c r="AG279" s="91">
        <f>AG277*-1</f>
        <v>9.4971053525520058E-2</v>
      </c>
      <c r="AH279" s="187">
        <f t="shared" si="151"/>
        <v>253776</v>
      </c>
      <c r="AI279" s="179">
        <f t="shared" si="152"/>
        <v>870.48900000000003</v>
      </c>
      <c r="AK279" s="210">
        <f t="shared" si="153"/>
        <v>0.4395004854749488</v>
      </c>
      <c r="AL279" s="88" t="s">
        <v>30</v>
      </c>
      <c r="AM279" s="91">
        <f>AM277*-1</f>
        <v>8.8884642598859573E-2</v>
      </c>
      <c r="AN279" s="187">
        <f t="shared" si="154"/>
        <v>252403</v>
      </c>
      <c r="AO279" s="179">
        <f t="shared" si="155"/>
        <v>5317.6360000000004</v>
      </c>
      <c r="AQ279" s="210">
        <f t="shared" si="156"/>
        <v>0.55860628397959866</v>
      </c>
      <c r="AR279" s="88" t="s">
        <v>30</v>
      </c>
      <c r="AS279" s="91">
        <f>AS277*-1</f>
        <v>8.4340647268428687E-2</v>
      </c>
      <c r="AT279" s="187">
        <f t="shared" si="157"/>
        <v>251377</v>
      </c>
      <c r="AU279" s="179">
        <f t="shared" si="158"/>
        <v>11102.224</v>
      </c>
      <c r="AW279" s="210">
        <f t="shared" si="159"/>
        <v>0.66502375157336202</v>
      </c>
      <c r="AX279" s="88" t="s">
        <v>30</v>
      </c>
      <c r="AY279" s="91">
        <f>AY277*-1</f>
        <v>8.0809648778687487E-2</v>
      </c>
      <c r="AZ279" s="187">
        <f t="shared" si="160"/>
        <v>250580</v>
      </c>
      <c r="BA279" s="179">
        <f t="shared" si="161"/>
        <v>17048.641</v>
      </c>
      <c r="BC279" s="210">
        <f t="shared" si="162"/>
        <v>0.76119788006932076</v>
      </c>
      <c r="BD279" s="88" t="s">
        <v>30</v>
      </c>
      <c r="BE279" s="91">
        <f>BE277*-1</f>
        <v>7.7982567127493005E-2</v>
      </c>
      <c r="BF279" s="187">
        <f t="shared" si="163"/>
        <v>249941</v>
      </c>
      <c r="BG279" s="179">
        <f t="shared" si="164"/>
        <v>22733.824000000001</v>
      </c>
      <c r="BI279" s="210">
        <f t="shared" si="165"/>
        <v>0.84892864456720973</v>
      </c>
      <c r="BJ279" s="88" t="s">
        <v>30</v>
      </c>
      <c r="BK279" s="91">
        <f>BK277*-1</f>
        <v>7.5665744751811759E-2</v>
      </c>
      <c r="BL279" s="187">
        <f t="shared" si="166"/>
        <v>249418</v>
      </c>
      <c r="BM279" s="179">
        <f t="shared" si="167"/>
        <v>27994.681</v>
      </c>
    </row>
    <row r="280" spans="1:65" ht="15" customHeight="1">
      <c r="A280" s="21">
        <f t="shared" si="136"/>
        <v>1996</v>
      </c>
      <c r="B280" s="176">
        <f t="shared" si="136"/>
        <v>270403</v>
      </c>
      <c r="C280" s="209">
        <f t="shared" si="137"/>
        <v>0.43938128804841442</v>
      </c>
      <c r="D280" s="22">
        <v>11</v>
      </c>
      <c r="E280" s="88"/>
      <c r="H280" s="77"/>
      <c r="I280" s="179">
        <f t="shared" si="138"/>
        <v>265324</v>
      </c>
      <c r="J280" s="180">
        <f t="shared" si="139"/>
        <v>1.878307563155734</v>
      </c>
      <c r="K280" s="179">
        <f t="shared" si="140"/>
        <v>25796.241000000002</v>
      </c>
      <c r="M280" s="210">
        <f t="shared" si="141"/>
        <v>-0.73533720569368455</v>
      </c>
      <c r="N280" s="88"/>
      <c r="P280" s="187">
        <f t="shared" si="142"/>
        <v>328696</v>
      </c>
      <c r="Q280" s="179">
        <f t="shared" si="143"/>
        <v>3398073.8489999999</v>
      </c>
      <c r="S280" s="210">
        <f t="shared" si="144"/>
        <v>-0.16358784062386256</v>
      </c>
      <c r="T280" s="88"/>
      <c r="V280" s="187">
        <f t="shared" si="145"/>
        <v>273298</v>
      </c>
      <c r="W280" s="179">
        <f t="shared" si="146"/>
        <v>8381.0249999999996</v>
      </c>
      <c r="Y280" s="210">
        <f t="shared" si="147"/>
        <v>3.3435841906538991E-2</v>
      </c>
      <c r="Z280" s="88"/>
      <c r="AB280" s="187">
        <f t="shared" si="148"/>
        <v>269937</v>
      </c>
      <c r="AC280" s="179">
        <f t="shared" si="149"/>
        <v>217.15600000000001</v>
      </c>
      <c r="AE280" s="210">
        <f t="shared" si="150"/>
        <v>0.19795725727032631</v>
      </c>
      <c r="AF280" s="88"/>
      <c r="AH280" s="187">
        <f t="shared" si="151"/>
        <v>267776</v>
      </c>
      <c r="AI280" s="179">
        <f t="shared" si="152"/>
        <v>6901.1289999999999</v>
      </c>
      <c r="AK280" s="210">
        <f t="shared" si="153"/>
        <v>0.33919672486687552</v>
      </c>
      <c r="AL280" s="88"/>
      <c r="AN280" s="187">
        <f t="shared" si="154"/>
        <v>266255</v>
      </c>
      <c r="AO280" s="179">
        <f t="shared" si="155"/>
        <v>17205.903999999999</v>
      </c>
      <c r="AQ280" s="210">
        <f t="shared" si="156"/>
        <v>0.46293412114822868</v>
      </c>
      <c r="AR280" s="88"/>
      <c r="AT280" s="187">
        <f t="shared" si="157"/>
        <v>265120</v>
      </c>
      <c r="AU280" s="179">
        <f t="shared" si="158"/>
        <v>27910.089</v>
      </c>
      <c r="AW280" s="210">
        <f t="shared" si="159"/>
        <v>0.57303272913929826</v>
      </c>
      <c r="AX280" s="88"/>
      <c r="AZ280" s="187">
        <f t="shared" si="160"/>
        <v>264240</v>
      </c>
      <c r="BA280" s="179">
        <f t="shared" si="161"/>
        <v>37982.569000000003</v>
      </c>
      <c r="BC280" s="210">
        <f t="shared" si="162"/>
        <v>0.67220290117236636</v>
      </c>
      <c r="BD280" s="88"/>
      <c r="BF280" s="187">
        <f t="shared" si="163"/>
        <v>263535</v>
      </c>
      <c r="BG280" s="179">
        <f t="shared" si="164"/>
        <v>47169.423999999999</v>
      </c>
      <c r="BI280" s="210">
        <f t="shared" si="165"/>
        <v>0.76241959566787521</v>
      </c>
      <c r="BJ280" s="88"/>
      <c r="BL280" s="187">
        <f t="shared" si="166"/>
        <v>262958</v>
      </c>
      <c r="BM280" s="179">
        <f t="shared" si="167"/>
        <v>55428.025000000001</v>
      </c>
    </row>
    <row r="281" spans="1:65" ht="15" customHeight="1">
      <c r="A281" s="21">
        <f t="shared" si="136"/>
        <v>1997</v>
      </c>
      <c r="B281" s="176">
        <f t="shared" si="136"/>
        <v>281896</v>
      </c>
      <c r="C281" s="209">
        <f t="shared" si="137"/>
        <v>0.36998383529244028</v>
      </c>
      <c r="D281" s="22">
        <v>12</v>
      </c>
      <c r="E281" s="347" t="s">
        <v>7</v>
      </c>
      <c r="F281" s="348"/>
      <c r="G281" s="181">
        <f>I269</f>
        <v>0.98458626374783564</v>
      </c>
      <c r="H281" s="77"/>
      <c r="I281" s="179">
        <f t="shared" si="138"/>
        <v>279359</v>
      </c>
      <c r="J281" s="180">
        <f t="shared" si="139"/>
        <v>0.89997729659165082</v>
      </c>
      <c r="K281" s="179">
        <f t="shared" si="140"/>
        <v>6436.3689999999997</v>
      </c>
      <c r="M281" s="210">
        <f t="shared" si="141"/>
        <v>-0.8698117541368795</v>
      </c>
      <c r="N281" s="23" t="s">
        <v>36</v>
      </c>
      <c r="O281" s="44">
        <f>P269</f>
        <v>0.85942911306620051</v>
      </c>
      <c r="P281" s="187">
        <f t="shared" si="142"/>
        <v>346513</v>
      </c>
      <c r="Q281" s="179">
        <f t="shared" si="143"/>
        <v>4175356.6889999998</v>
      </c>
      <c r="S281" s="210">
        <f t="shared" si="144"/>
        <v>-0.25656619534020431</v>
      </c>
      <c r="T281" s="23" t="s">
        <v>36</v>
      </c>
      <c r="U281" s="44">
        <f>V269</f>
        <v>0.97864586567278966</v>
      </c>
      <c r="V281" s="187">
        <f t="shared" si="145"/>
        <v>287700</v>
      </c>
      <c r="W281" s="179">
        <f t="shared" si="146"/>
        <v>33686.415999999997</v>
      </c>
      <c r="Y281" s="210">
        <f t="shared" si="147"/>
        <v>-5.0163243653863474E-2</v>
      </c>
      <c r="Z281" s="23" t="s">
        <v>36</v>
      </c>
      <c r="AA281" s="44">
        <f>AB269</f>
        <v>0.98254278616451196</v>
      </c>
      <c r="AB281" s="187">
        <f t="shared" si="148"/>
        <v>284178</v>
      </c>
      <c r="AC281" s="179">
        <f t="shared" si="149"/>
        <v>5207.5240000000003</v>
      </c>
      <c r="AE281" s="210">
        <f t="shared" si="150"/>
        <v>0.12084016474757364</v>
      </c>
      <c r="AF281" s="23" t="s">
        <v>36</v>
      </c>
      <c r="AG281" s="44">
        <f>AH269</f>
        <v>0.98403346197395647</v>
      </c>
      <c r="AH281" s="187">
        <f t="shared" si="151"/>
        <v>281919</v>
      </c>
      <c r="AI281" s="179">
        <f t="shared" si="152"/>
        <v>0.52900000000000003</v>
      </c>
      <c r="AK281" s="210">
        <f t="shared" si="153"/>
        <v>0.26682729834774738</v>
      </c>
      <c r="AL281" s="23" t="s">
        <v>36</v>
      </c>
      <c r="AM281" s="44">
        <f>AN269</f>
        <v>0.98452964612436045</v>
      </c>
      <c r="AN281" s="187">
        <f t="shared" si="154"/>
        <v>280330</v>
      </c>
      <c r="AO281" s="179">
        <f t="shared" si="155"/>
        <v>2452.3560000000002</v>
      </c>
      <c r="AQ281" s="210">
        <f t="shared" si="156"/>
        <v>0.39419199681544759</v>
      </c>
      <c r="AR281" s="23" t="s">
        <v>36</v>
      </c>
      <c r="AS281" s="44">
        <f>AT269</f>
        <v>0.98457264390018007</v>
      </c>
      <c r="AT281" s="187">
        <f t="shared" si="157"/>
        <v>279147</v>
      </c>
      <c r="AU281" s="179">
        <f t="shared" si="158"/>
        <v>7557.0010000000002</v>
      </c>
      <c r="AW281" s="210">
        <f t="shared" si="159"/>
        <v>0.50715228486164798</v>
      </c>
      <c r="AX281" s="23" t="s">
        <v>36</v>
      </c>
      <c r="AY281" s="44">
        <f>AZ269</f>
        <v>0.98439980361919266</v>
      </c>
      <c r="AZ281" s="187">
        <f t="shared" si="160"/>
        <v>278229</v>
      </c>
      <c r="BA281" s="179">
        <f t="shared" si="161"/>
        <v>13446.888999999999</v>
      </c>
      <c r="BC281" s="210">
        <f t="shared" si="162"/>
        <v>0.60863778571769378</v>
      </c>
      <c r="BD281" s="23" t="s">
        <v>36</v>
      </c>
      <c r="BE281" s="44">
        <f>BF269</f>
        <v>0.98412514102009263</v>
      </c>
      <c r="BF281" s="187">
        <f t="shared" si="163"/>
        <v>277495</v>
      </c>
      <c r="BG281" s="179">
        <f t="shared" si="164"/>
        <v>19368.800999999999</v>
      </c>
      <c r="BI281" s="210">
        <f t="shared" si="165"/>
        <v>0.70076629196167883</v>
      </c>
      <c r="BJ281" s="23" t="s">
        <v>36</v>
      </c>
      <c r="BK281" s="44">
        <f>BL269</f>
        <v>0.98380717887460112</v>
      </c>
      <c r="BL281" s="187">
        <f t="shared" si="166"/>
        <v>276894</v>
      </c>
      <c r="BM281" s="179">
        <f t="shared" si="167"/>
        <v>25020.004000000001</v>
      </c>
    </row>
    <row r="282" spans="1:65" ht="15" customHeight="1">
      <c r="A282" s="21">
        <f t="shared" si="136"/>
        <v>1998</v>
      </c>
      <c r="B282" s="176">
        <f t="shared" si="136"/>
        <v>291607</v>
      </c>
      <c r="C282" s="209">
        <f t="shared" si="137"/>
        <v>0.31203194994161504</v>
      </c>
      <c r="D282" s="22">
        <v>13</v>
      </c>
      <c r="E282" s="347" t="s">
        <v>8</v>
      </c>
      <c r="F282" s="348"/>
      <c r="G282" s="182">
        <f>SUM(K270:K290)</f>
        <v>2216942.6060000001</v>
      </c>
      <c r="H282" s="77"/>
      <c r="I282" s="179">
        <f t="shared" si="138"/>
        <v>293624</v>
      </c>
      <c r="J282" s="180">
        <f t="shared" si="139"/>
        <v>0.69168435599968447</v>
      </c>
      <c r="K282" s="179">
        <f t="shared" si="140"/>
        <v>4068.2890000000002</v>
      </c>
      <c r="M282" s="210">
        <f t="shared" si="141"/>
        <v>-0.98946822134770285</v>
      </c>
      <c r="N282" s="23" t="s">
        <v>37</v>
      </c>
      <c r="O282" s="211">
        <f>SUM(Q270:Q290)</f>
        <v>58679591.640000001</v>
      </c>
      <c r="P282" s="187">
        <f t="shared" si="142"/>
        <v>360415</v>
      </c>
      <c r="Q282" s="179">
        <f t="shared" si="143"/>
        <v>4734540.8640000001</v>
      </c>
      <c r="S282" s="210">
        <f t="shared" si="144"/>
        <v>-0.33598128526970378</v>
      </c>
      <c r="T282" s="23" t="s">
        <v>37</v>
      </c>
      <c r="U282" s="211">
        <f>SUM(W270:W290)</f>
        <v>3076618.3640000005</v>
      </c>
      <c r="V282" s="187">
        <f t="shared" si="145"/>
        <v>301850</v>
      </c>
      <c r="W282" s="179">
        <f t="shared" si="146"/>
        <v>104919.049</v>
      </c>
      <c r="Y282" s="210">
        <f t="shared" si="147"/>
        <v>-0.12092532357511418</v>
      </c>
      <c r="Z282" s="23" t="s">
        <v>37</v>
      </c>
      <c r="AA282" s="211">
        <f>SUM(AC270:AC290)</f>
        <v>2511161.9740000004</v>
      </c>
      <c r="AB282" s="187">
        <f t="shared" si="148"/>
        <v>298370</v>
      </c>
      <c r="AC282" s="179">
        <f t="shared" si="149"/>
        <v>45738.169000000002</v>
      </c>
      <c r="AE282" s="210">
        <f t="shared" si="150"/>
        <v>5.5967938303159701E-2</v>
      </c>
      <c r="AF282" s="23" t="s">
        <v>37</v>
      </c>
      <c r="AG282" s="211">
        <f>SUM(AI270:AI290)</f>
        <v>2298287.8480000007</v>
      </c>
      <c r="AH282" s="187">
        <f t="shared" si="151"/>
        <v>296143</v>
      </c>
      <c r="AI282" s="179">
        <f t="shared" si="152"/>
        <v>20575.295999999998</v>
      </c>
      <c r="AK282" s="210">
        <f t="shared" si="153"/>
        <v>0.20622314432669381</v>
      </c>
      <c r="AL282" s="23" t="s">
        <v>37</v>
      </c>
      <c r="AM282" s="211">
        <f>SUM(AO270:AO290)</f>
        <v>2226331.6669999994</v>
      </c>
      <c r="AN282" s="187">
        <f t="shared" si="154"/>
        <v>294579</v>
      </c>
      <c r="AO282" s="179">
        <f t="shared" si="155"/>
        <v>8832.7839999999997</v>
      </c>
      <c r="AQ282" s="210">
        <f t="shared" si="156"/>
        <v>0.3368229407515077</v>
      </c>
      <c r="AR282" s="23" t="s">
        <v>37</v>
      </c>
      <c r="AS282" s="211">
        <f>SUM(AU270:AU290)</f>
        <v>2218567.7519999994</v>
      </c>
      <c r="AT282" s="187">
        <f t="shared" si="157"/>
        <v>293415</v>
      </c>
      <c r="AU282" s="179">
        <f t="shared" si="158"/>
        <v>3268.864</v>
      </c>
      <c r="AW282" s="210">
        <f t="shared" si="159"/>
        <v>0.45231988944448182</v>
      </c>
      <c r="AX282" s="23" t="s">
        <v>37</v>
      </c>
      <c r="AY282" s="211">
        <f>SUM(BA270:BA290)</f>
        <v>2241891.1659999993</v>
      </c>
      <c r="AZ282" s="187">
        <f t="shared" si="160"/>
        <v>292513</v>
      </c>
      <c r="BA282" s="179">
        <f t="shared" si="161"/>
        <v>820.83600000000001</v>
      </c>
      <c r="BC282" s="210">
        <f t="shared" si="162"/>
        <v>0.55584776520109125</v>
      </c>
      <c r="BD282" s="23" t="s">
        <v>37</v>
      </c>
      <c r="BE282" s="211">
        <f>SUM(BG270:BG290)</f>
        <v>2280355.3150000004</v>
      </c>
      <c r="BF282" s="187">
        <f t="shared" si="163"/>
        <v>291792</v>
      </c>
      <c r="BG282" s="179">
        <f t="shared" si="164"/>
        <v>34.225000000000001</v>
      </c>
      <c r="BI282" s="210">
        <f t="shared" si="165"/>
        <v>0.64965601021962549</v>
      </c>
      <c r="BJ282" s="23" t="s">
        <v>37</v>
      </c>
      <c r="BK282" s="211">
        <f>SUM(BM270:BM290)</f>
        <v>2325649.4129999992</v>
      </c>
      <c r="BL282" s="187">
        <f t="shared" si="166"/>
        <v>291202</v>
      </c>
      <c r="BM282" s="179">
        <f t="shared" si="167"/>
        <v>164.02500000000001</v>
      </c>
    </row>
    <row r="283" spans="1:65" ht="15" customHeight="1">
      <c r="A283" s="21">
        <f t="shared" si="136"/>
        <v>1999</v>
      </c>
      <c r="B283" s="176">
        <f t="shared" si="136"/>
        <v>307751</v>
      </c>
      <c r="C283" s="209">
        <f t="shared" si="137"/>
        <v>0.21678121426677974</v>
      </c>
      <c r="D283" s="22">
        <v>14</v>
      </c>
      <c r="E283" s="347" t="s">
        <v>9</v>
      </c>
      <c r="F283" s="348"/>
      <c r="G283" s="182">
        <f>SUM(K281:K290)</f>
        <v>337597.22700000001</v>
      </c>
      <c r="H283" s="77"/>
      <c r="I283" s="179">
        <f t="shared" si="138"/>
        <v>308070</v>
      </c>
      <c r="J283" s="180">
        <f t="shared" si="139"/>
        <v>0.10365522776530378</v>
      </c>
      <c r="K283" s="179">
        <f t="shared" si="140"/>
        <v>101.761</v>
      </c>
      <c r="M283" s="210">
        <f t="shared" si="141"/>
        <v>-1.2045936286119792</v>
      </c>
      <c r="O283" s="41"/>
      <c r="P283" s="187">
        <f t="shared" si="142"/>
        <v>371008</v>
      </c>
      <c r="Q283" s="179">
        <f t="shared" si="143"/>
        <v>4001448.0490000001</v>
      </c>
      <c r="S283" s="210">
        <f t="shared" si="144"/>
        <v>-0.47049960763826587</v>
      </c>
      <c r="U283" s="41"/>
      <c r="V283" s="187">
        <f t="shared" si="145"/>
        <v>315662</v>
      </c>
      <c r="W283" s="179">
        <f t="shared" si="146"/>
        <v>62583.921000000002</v>
      </c>
      <c r="Y283" s="210">
        <f t="shared" si="147"/>
        <v>-0.23932489165464349</v>
      </c>
      <c r="AA283" s="41"/>
      <c r="AB283" s="187">
        <f t="shared" si="148"/>
        <v>312438</v>
      </c>
      <c r="AC283" s="179">
        <f t="shared" si="149"/>
        <v>21967.969000000001</v>
      </c>
      <c r="AE283" s="210">
        <f t="shared" si="150"/>
        <v>-5.1684835831671862E-2</v>
      </c>
      <c r="AG283" s="41"/>
      <c r="AH283" s="187">
        <f t="shared" si="151"/>
        <v>310384</v>
      </c>
      <c r="AI283" s="179">
        <f t="shared" si="152"/>
        <v>6932.6890000000003</v>
      </c>
      <c r="AK283" s="210">
        <f t="shared" si="153"/>
        <v>0.10624752787350721</v>
      </c>
      <c r="AM283" s="41"/>
      <c r="AN283" s="187">
        <f t="shared" si="154"/>
        <v>308946</v>
      </c>
      <c r="AO283" s="179">
        <f t="shared" si="155"/>
        <v>1428.0250000000001</v>
      </c>
      <c r="AQ283" s="210">
        <f t="shared" si="156"/>
        <v>0.24260582776535072</v>
      </c>
      <c r="AS283" s="41"/>
      <c r="AT283" s="187">
        <f t="shared" si="157"/>
        <v>307879</v>
      </c>
      <c r="AU283" s="179">
        <f t="shared" si="158"/>
        <v>16.384</v>
      </c>
      <c r="AW283" s="210">
        <f t="shared" si="159"/>
        <v>0.36258205742281552</v>
      </c>
      <c r="AY283" s="41"/>
      <c r="AZ283" s="187">
        <f t="shared" si="160"/>
        <v>307053</v>
      </c>
      <c r="BA283" s="179">
        <f t="shared" si="161"/>
        <v>487.20400000000001</v>
      </c>
      <c r="BC283" s="210">
        <f t="shared" si="162"/>
        <v>0.46969367157908354</v>
      </c>
      <c r="BE283" s="41"/>
      <c r="BF283" s="187">
        <f t="shared" si="163"/>
        <v>306393</v>
      </c>
      <c r="BG283" s="179">
        <f t="shared" si="164"/>
        <v>1844.164</v>
      </c>
      <c r="BI283" s="210">
        <f t="shared" si="165"/>
        <v>0.56643429108744114</v>
      </c>
      <c r="BK283" s="41"/>
      <c r="BL283" s="187">
        <f t="shared" si="166"/>
        <v>305855</v>
      </c>
      <c r="BM283" s="179">
        <f t="shared" si="167"/>
        <v>3594.8159999999998</v>
      </c>
    </row>
    <row r="284" spans="1:65" ht="15" customHeight="1">
      <c r="A284" s="21">
        <f t="shared" si="136"/>
        <v>2000</v>
      </c>
      <c r="B284" s="176">
        <f t="shared" si="136"/>
        <v>328807</v>
      </c>
      <c r="C284" s="209">
        <f t="shared" si="137"/>
        <v>9.3941489016958604E-2</v>
      </c>
      <c r="D284" s="22">
        <v>15</v>
      </c>
      <c r="E284" s="347" t="s">
        <v>10</v>
      </c>
      <c r="F284" s="348"/>
      <c r="G284" s="183">
        <f>SUM(J270:J290)/D290</f>
        <v>3.3315490955864444</v>
      </c>
      <c r="H284" s="77"/>
      <c r="I284" s="179">
        <f t="shared" si="138"/>
        <v>322649</v>
      </c>
      <c r="J284" s="180">
        <f t="shared" si="139"/>
        <v>1.8728311745187904</v>
      </c>
      <c r="K284" s="179">
        <f t="shared" si="140"/>
        <v>37920.964</v>
      </c>
      <c r="M284" s="210">
        <f t="shared" si="141"/>
        <v>-1.5298096089505027</v>
      </c>
      <c r="P284" s="187">
        <f t="shared" si="142"/>
        <v>378933</v>
      </c>
      <c r="Q284" s="179">
        <f t="shared" si="143"/>
        <v>2512615.8760000002</v>
      </c>
      <c r="S284" s="210">
        <f t="shared" si="144"/>
        <v>-0.6526793774718751</v>
      </c>
      <c r="V284" s="187">
        <f t="shared" si="145"/>
        <v>329056</v>
      </c>
      <c r="W284" s="179">
        <f t="shared" si="146"/>
        <v>62.000999999999998</v>
      </c>
      <c r="Y284" s="210">
        <f t="shared" si="147"/>
        <v>-0.39643532891529071</v>
      </c>
      <c r="AB284" s="187">
        <f t="shared" si="148"/>
        <v>326309</v>
      </c>
      <c r="AC284" s="179">
        <f t="shared" si="149"/>
        <v>6240.0039999999999</v>
      </c>
      <c r="AE284" s="210">
        <f t="shared" si="150"/>
        <v>-0.19264020796943265</v>
      </c>
      <c r="AH284" s="187">
        <f t="shared" si="151"/>
        <v>324578</v>
      </c>
      <c r="AI284" s="179">
        <f t="shared" si="152"/>
        <v>17884.440999999999</v>
      </c>
      <c r="AK284" s="210">
        <f t="shared" si="153"/>
        <v>-2.3428763933207062E-2</v>
      </c>
      <c r="AN284" s="187">
        <f t="shared" si="154"/>
        <v>323377</v>
      </c>
      <c r="AO284" s="179">
        <f t="shared" si="155"/>
        <v>29484.9</v>
      </c>
      <c r="AQ284" s="210">
        <f t="shared" si="156"/>
        <v>0.12125119048249641</v>
      </c>
      <c r="AT284" s="187">
        <f t="shared" si="157"/>
        <v>322490</v>
      </c>
      <c r="AU284" s="179">
        <f t="shared" si="158"/>
        <v>39904.489000000001</v>
      </c>
      <c r="AW284" s="210">
        <f t="shared" si="159"/>
        <v>0.24762020844531579</v>
      </c>
      <c r="AZ284" s="187">
        <f t="shared" si="160"/>
        <v>321807</v>
      </c>
      <c r="BA284" s="179">
        <f t="shared" si="161"/>
        <v>49000</v>
      </c>
      <c r="BC284" s="210">
        <f t="shared" si="162"/>
        <v>0.35979682404630536</v>
      </c>
      <c r="BF284" s="187">
        <f t="shared" si="163"/>
        <v>321264</v>
      </c>
      <c r="BG284" s="179">
        <f t="shared" si="164"/>
        <v>56896.849000000002</v>
      </c>
      <c r="BI284" s="210">
        <f t="shared" si="165"/>
        <v>0.46064946212248442</v>
      </c>
      <c r="BL284" s="187">
        <f t="shared" si="166"/>
        <v>320821</v>
      </c>
      <c r="BM284" s="179">
        <f t="shared" si="167"/>
        <v>63776.196000000004</v>
      </c>
    </row>
    <row r="285" spans="1:65" ht="15" customHeight="1">
      <c r="A285" s="21">
        <f t="shared" si="136"/>
        <v>2001</v>
      </c>
      <c r="B285" s="176">
        <f t="shared" si="136"/>
        <v>345763</v>
      </c>
      <c r="C285" s="209">
        <f t="shared" si="137"/>
        <v>-4.423195617309271E-3</v>
      </c>
      <c r="D285" s="22">
        <v>16</v>
      </c>
      <c r="E285" s="347" t="s">
        <v>11</v>
      </c>
      <c r="F285" s="348"/>
      <c r="G285" s="183">
        <f>SUM(J281:J290)/10</f>
        <v>1.2565631651964844</v>
      </c>
      <c r="H285" s="77"/>
      <c r="I285" s="179">
        <f t="shared" si="138"/>
        <v>337308</v>
      </c>
      <c r="J285" s="180">
        <f t="shared" si="139"/>
        <v>2.4453165896871556</v>
      </c>
      <c r="K285" s="179">
        <f t="shared" si="140"/>
        <v>71487.024999999994</v>
      </c>
      <c r="M285" s="210">
        <f t="shared" si="141"/>
        <v>-1.8520399838762922</v>
      </c>
      <c r="P285" s="187">
        <f t="shared" si="142"/>
        <v>384782</v>
      </c>
      <c r="Q285" s="179">
        <f t="shared" si="143"/>
        <v>1522482.361</v>
      </c>
      <c r="S285" s="210">
        <f t="shared" si="144"/>
        <v>-0.80726318879396552</v>
      </c>
      <c r="V285" s="187">
        <f t="shared" si="145"/>
        <v>341964</v>
      </c>
      <c r="W285" s="179">
        <f t="shared" si="146"/>
        <v>14432.401</v>
      </c>
      <c r="Y285" s="210">
        <f t="shared" si="147"/>
        <v>-0.52647248503586974</v>
      </c>
      <c r="AB285" s="187">
        <f t="shared" si="148"/>
        <v>339915</v>
      </c>
      <c r="AC285" s="179">
        <f t="shared" si="149"/>
        <v>34199.103999999999</v>
      </c>
      <c r="AE285" s="210">
        <f t="shared" si="150"/>
        <v>-0.30748666641492239</v>
      </c>
      <c r="AH285" s="187">
        <f t="shared" si="151"/>
        <v>338663</v>
      </c>
      <c r="AI285" s="179">
        <f t="shared" si="152"/>
        <v>50410</v>
      </c>
      <c r="AK285" s="210">
        <f t="shared" si="153"/>
        <v>-0.12794656632452642</v>
      </c>
      <c r="AN285" s="187">
        <f t="shared" si="154"/>
        <v>337814</v>
      </c>
      <c r="AO285" s="179">
        <f t="shared" si="155"/>
        <v>63186.601000000002</v>
      </c>
      <c r="AQ285" s="210">
        <f t="shared" si="156"/>
        <v>2.4212611390148381E-2</v>
      </c>
      <c r="AT285" s="187">
        <f t="shared" si="157"/>
        <v>337199</v>
      </c>
      <c r="AU285" s="179">
        <f t="shared" si="158"/>
        <v>73342.096000000005</v>
      </c>
      <c r="AW285" s="210">
        <f t="shared" si="159"/>
        <v>0.15624777036267926</v>
      </c>
      <c r="AZ285" s="187">
        <f t="shared" si="160"/>
        <v>336732</v>
      </c>
      <c r="BA285" s="179">
        <f t="shared" si="161"/>
        <v>81558.960999999996</v>
      </c>
      <c r="BC285" s="210">
        <f t="shared" si="162"/>
        <v>0.27286551900509465</v>
      </c>
      <c r="BF285" s="187">
        <f t="shared" si="163"/>
        <v>336364</v>
      </c>
      <c r="BG285" s="179">
        <f t="shared" si="164"/>
        <v>88341.201000000001</v>
      </c>
      <c r="BI285" s="210">
        <f t="shared" si="165"/>
        <v>0.37729282637974737</v>
      </c>
      <c r="BL285" s="187">
        <f t="shared" si="166"/>
        <v>336068</v>
      </c>
      <c r="BM285" s="179">
        <f t="shared" si="167"/>
        <v>93993.024999999994</v>
      </c>
    </row>
    <row r="286" spans="1:65" ht="15" customHeight="1">
      <c r="A286" s="21">
        <f t="shared" si="136"/>
        <v>2002</v>
      </c>
      <c r="B286" s="176">
        <f t="shared" si="136"/>
        <v>362529</v>
      </c>
      <c r="C286" s="209">
        <f t="shared" si="137"/>
        <v>-0.10170496955866305</v>
      </c>
      <c r="D286" s="22">
        <v>17</v>
      </c>
      <c r="G286" s="27"/>
      <c r="H286" s="77"/>
      <c r="I286" s="179">
        <f t="shared" si="138"/>
        <v>351995</v>
      </c>
      <c r="J286" s="180">
        <f t="shared" si="139"/>
        <v>2.9056985785964708</v>
      </c>
      <c r="K286" s="179">
        <f t="shared" si="140"/>
        <v>110965.156</v>
      </c>
      <c r="M286" s="210">
        <f t="shared" si="141"/>
        <v>-2.269030240347079</v>
      </c>
      <c r="P286" s="187">
        <f t="shared" si="142"/>
        <v>389056</v>
      </c>
      <c r="Q286" s="179">
        <f t="shared" si="143"/>
        <v>703681.72900000005</v>
      </c>
      <c r="S286" s="210">
        <f t="shared" si="144"/>
        <v>-0.96969148532363325</v>
      </c>
      <c r="V286" s="187">
        <f t="shared" si="145"/>
        <v>354329</v>
      </c>
      <c r="W286" s="179">
        <f t="shared" si="146"/>
        <v>67240</v>
      </c>
      <c r="Y286" s="210">
        <f t="shared" si="147"/>
        <v>-0.65948030431322358</v>
      </c>
      <c r="AB286" s="187">
        <f t="shared" si="148"/>
        <v>353192</v>
      </c>
      <c r="AC286" s="179">
        <f t="shared" si="149"/>
        <v>87179.569000000003</v>
      </c>
      <c r="AE286" s="210">
        <f t="shared" si="150"/>
        <v>-0.42305896033881674</v>
      </c>
      <c r="AH286" s="187">
        <f t="shared" si="151"/>
        <v>352577</v>
      </c>
      <c r="AI286" s="179">
        <f t="shared" si="152"/>
        <v>99042.304000000004</v>
      </c>
      <c r="AK286" s="210">
        <f t="shared" si="153"/>
        <v>-0.23198248551038922</v>
      </c>
      <c r="AN286" s="187">
        <f t="shared" si="154"/>
        <v>352201</v>
      </c>
      <c r="AO286" s="179">
        <f t="shared" si="155"/>
        <v>106667.584</v>
      </c>
      <c r="AQ286" s="210">
        <f t="shared" si="156"/>
        <v>-7.1624890400085281E-2</v>
      </c>
      <c r="AT286" s="187">
        <f t="shared" si="157"/>
        <v>351953</v>
      </c>
      <c r="AU286" s="179">
        <f t="shared" si="158"/>
        <v>111851.776</v>
      </c>
      <c r="AW286" s="210">
        <f t="shared" si="159"/>
        <v>6.6536536188268033E-2</v>
      </c>
      <c r="AZ286" s="187">
        <f t="shared" si="160"/>
        <v>351779</v>
      </c>
      <c r="BA286" s="179">
        <f t="shared" si="161"/>
        <v>115562.5</v>
      </c>
      <c r="BC286" s="210">
        <f t="shared" si="162"/>
        <v>0.18790594679148806</v>
      </c>
      <c r="BF286" s="187">
        <f t="shared" si="163"/>
        <v>351653</v>
      </c>
      <c r="BG286" s="179">
        <f t="shared" si="164"/>
        <v>118287.376</v>
      </c>
      <c r="BI286" s="210">
        <f t="shared" si="165"/>
        <v>0.29612633039408226</v>
      </c>
      <c r="BL286" s="187">
        <f t="shared" si="166"/>
        <v>351559</v>
      </c>
      <c r="BM286" s="179">
        <f t="shared" si="167"/>
        <v>120340.9</v>
      </c>
    </row>
    <row r="287" spans="1:65" s="27" customFormat="1" ht="15" customHeight="1">
      <c r="A287" s="21">
        <f t="shared" si="136"/>
        <v>2003</v>
      </c>
      <c r="B287" s="176">
        <f t="shared" si="136"/>
        <v>368887</v>
      </c>
      <c r="C287" s="209">
        <f t="shared" si="137"/>
        <v>-0.13869727797337872</v>
      </c>
      <c r="D287" s="22">
        <v>18</v>
      </c>
      <c r="H287" s="77"/>
      <c r="I287" s="179">
        <f t="shared" si="138"/>
        <v>366657</v>
      </c>
      <c r="J287" s="180">
        <f t="shared" si="139"/>
        <v>0.60452116772887088</v>
      </c>
      <c r="K287" s="179">
        <f t="shared" si="140"/>
        <v>4972.8999999999996</v>
      </c>
      <c r="M287" s="210">
        <f t="shared" si="141"/>
        <v>-2.4722541349821361</v>
      </c>
      <c r="P287" s="187">
        <f t="shared" si="142"/>
        <v>392155</v>
      </c>
      <c r="Q287" s="179">
        <f t="shared" si="143"/>
        <v>541399.82400000002</v>
      </c>
      <c r="S287" s="210">
        <f t="shared" si="144"/>
        <v>-1.0344308172799022</v>
      </c>
      <c r="V287" s="187">
        <f t="shared" si="145"/>
        <v>366106</v>
      </c>
      <c r="W287" s="179">
        <f t="shared" si="146"/>
        <v>7733.9610000000002</v>
      </c>
      <c r="Y287" s="210">
        <f t="shared" si="147"/>
        <v>-0.71136921822122223</v>
      </c>
      <c r="AB287" s="187">
        <f t="shared" si="148"/>
        <v>366084</v>
      </c>
      <c r="AC287" s="179">
        <f t="shared" si="149"/>
        <v>7856.8090000000002</v>
      </c>
      <c r="AE287" s="210">
        <f t="shared" si="150"/>
        <v>-0.46758359567660951</v>
      </c>
      <c r="AH287" s="187">
        <f t="shared" si="151"/>
        <v>366261</v>
      </c>
      <c r="AI287" s="179">
        <f t="shared" si="152"/>
        <v>6895.8760000000002</v>
      </c>
      <c r="AK287" s="210">
        <f t="shared" si="153"/>
        <v>-0.27173364034891667</v>
      </c>
      <c r="AN287" s="187">
        <f t="shared" si="154"/>
        <v>366481</v>
      </c>
      <c r="AO287" s="179">
        <f t="shared" si="155"/>
        <v>5788.8360000000002</v>
      </c>
      <c r="AQ287" s="210">
        <f t="shared" si="156"/>
        <v>-0.10803065723433181</v>
      </c>
      <c r="AT287" s="187">
        <f t="shared" si="157"/>
        <v>366700</v>
      </c>
      <c r="AU287" s="179">
        <f t="shared" si="158"/>
        <v>4782.9690000000001</v>
      </c>
      <c r="AW287" s="210">
        <f t="shared" si="159"/>
        <v>3.2605555000428027E-2</v>
      </c>
      <c r="AZ287" s="187">
        <f t="shared" si="160"/>
        <v>366903</v>
      </c>
      <c r="BA287" s="179">
        <f t="shared" si="161"/>
        <v>3936.2559999999999</v>
      </c>
      <c r="BC287" s="210">
        <f t="shared" si="162"/>
        <v>0.15587987263552264</v>
      </c>
      <c r="BF287" s="187">
        <f t="shared" si="163"/>
        <v>367087</v>
      </c>
      <c r="BG287" s="179">
        <f t="shared" si="164"/>
        <v>3240</v>
      </c>
      <c r="BI287" s="210">
        <f t="shared" si="165"/>
        <v>0.26561180567032944</v>
      </c>
      <c r="BL287" s="187">
        <f t="shared" si="166"/>
        <v>367253</v>
      </c>
      <c r="BM287" s="179">
        <f t="shared" si="167"/>
        <v>2669.9560000000001</v>
      </c>
    </row>
    <row r="288" spans="1:65" ht="15" customHeight="1">
      <c r="A288" s="21">
        <f t="shared" si="136"/>
        <v>2004</v>
      </c>
      <c r="B288" s="176">
        <f t="shared" si="136"/>
        <v>380521</v>
      </c>
      <c r="C288" s="209">
        <f t="shared" si="137"/>
        <v>-0.20665112786810377</v>
      </c>
      <c r="D288" s="22">
        <v>19</v>
      </c>
      <c r="E288" s="52"/>
      <c r="F288" s="27"/>
      <c r="G288" s="27"/>
      <c r="H288" s="77"/>
      <c r="I288" s="179">
        <f t="shared" si="138"/>
        <v>381240</v>
      </c>
      <c r="J288" s="180">
        <f t="shared" si="139"/>
        <v>0.18895146391394957</v>
      </c>
      <c r="K288" s="179">
        <f t="shared" si="140"/>
        <v>516.96100000000001</v>
      </c>
      <c r="M288" s="210">
        <f t="shared" si="141"/>
        <v>-2.9712294701104849</v>
      </c>
      <c r="N288" s="52"/>
      <c r="O288" s="27"/>
      <c r="P288" s="187">
        <f t="shared" si="142"/>
        <v>394391</v>
      </c>
      <c r="Q288" s="179">
        <f t="shared" si="143"/>
        <v>192376.9</v>
      </c>
      <c r="S288" s="210">
        <f t="shared" si="144"/>
        <v>-1.1584007426062866</v>
      </c>
      <c r="T288" s="52"/>
      <c r="U288" s="27"/>
      <c r="V288" s="187">
        <f t="shared" si="145"/>
        <v>377260</v>
      </c>
      <c r="W288" s="179">
        <f t="shared" si="146"/>
        <v>10634.120999999999</v>
      </c>
      <c r="Y288" s="210">
        <f t="shared" si="147"/>
        <v>-0.80881234097783972</v>
      </c>
      <c r="Z288" s="52"/>
      <c r="AA288" s="27"/>
      <c r="AB288" s="187">
        <f t="shared" si="148"/>
        <v>378542</v>
      </c>
      <c r="AC288" s="179">
        <f t="shared" si="149"/>
        <v>3916.4409999999998</v>
      </c>
      <c r="AE288" s="210">
        <f t="shared" si="150"/>
        <v>-0.55028481036097021</v>
      </c>
      <c r="AF288" s="52"/>
      <c r="AG288" s="27"/>
      <c r="AH288" s="187">
        <f t="shared" si="151"/>
        <v>379661</v>
      </c>
      <c r="AI288" s="179">
        <f t="shared" si="152"/>
        <v>739.6</v>
      </c>
      <c r="AK288" s="210">
        <f t="shared" si="153"/>
        <v>-0.34505090108251663</v>
      </c>
      <c r="AL288" s="52"/>
      <c r="AM288" s="27"/>
      <c r="AN288" s="187">
        <f t="shared" si="154"/>
        <v>380600</v>
      </c>
      <c r="AO288" s="179">
        <f t="shared" si="155"/>
        <v>6.2409999999999997</v>
      </c>
      <c r="AQ288" s="210">
        <f t="shared" si="156"/>
        <v>-0.17484982235966454</v>
      </c>
      <c r="AR288" s="52"/>
      <c r="AS288" s="27"/>
      <c r="AT288" s="187">
        <f t="shared" si="157"/>
        <v>381387</v>
      </c>
      <c r="AU288" s="179">
        <f t="shared" si="158"/>
        <v>749.95600000000002</v>
      </c>
      <c r="AW288" s="210">
        <f t="shared" si="159"/>
        <v>-2.9447461103258417E-2</v>
      </c>
      <c r="AX288" s="52"/>
      <c r="AY288" s="27"/>
      <c r="AZ288" s="187">
        <f t="shared" si="160"/>
        <v>382052</v>
      </c>
      <c r="BA288" s="179">
        <f t="shared" si="161"/>
        <v>2343.9609999999998</v>
      </c>
      <c r="BC288" s="210">
        <f t="shared" si="162"/>
        <v>9.7472098741918201E-2</v>
      </c>
      <c r="BD288" s="52"/>
      <c r="BE288" s="27"/>
      <c r="BF288" s="187">
        <f t="shared" si="163"/>
        <v>382620</v>
      </c>
      <c r="BG288" s="179">
        <f t="shared" si="164"/>
        <v>4405.8010000000004</v>
      </c>
      <c r="BI288" s="210">
        <f t="shared" si="165"/>
        <v>0.21008220289590285</v>
      </c>
      <c r="BJ288" s="52"/>
      <c r="BK288" s="27"/>
      <c r="BL288" s="187">
        <f t="shared" si="166"/>
        <v>383109</v>
      </c>
      <c r="BM288" s="179">
        <f t="shared" si="167"/>
        <v>6697.7439999999997</v>
      </c>
    </row>
    <row r="289" spans="1:70" s="27" customFormat="1" ht="15" customHeight="1">
      <c r="A289" s="21">
        <f t="shared" si="136"/>
        <v>2005</v>
      </c>
      <c r="B289" s="176">
        <f t="shared" si="136"/>
        <v>397145</v>
      </c>
      <c r="C289" s="209">
        <f t="shared" si="137"/>
        <v>-0.30462384732106618</v>
      </c>
      <c r="D289" s="22">
        <v>20</v>
      </c>
      <c r="E289" s="52"/>
      <c r="H289" s="34"/>
      <c r="I289" s="179">
        <f t="shared" si="138"/>
        <v>395694</v>
      </c>
      <c r="J289" s="180">
        <f t="shared" si="139"/>
        <v>0.36535774087549888</v>
      </c>
      <c r="K289" s="179">
        <f t="shared" si="140"/>
        <v>2105.4009999999998</v>
      </c>
      <c r="M289" s="210">
        <f t="shared" si="141"/>
        <v>-4.9285966656414395</v>
      </c>
      <c r="N289" s="52"/>
      <c r="P289" s="187">
        <f t="shared" si="142"/>
        <v>395998</v>
      </c>
      <c r="Q289" s="179">
        <f t="shared" si="143"/>
        <v>1315.6089999999999</v>
      </c>
      <c r="S289" s="210">
        <f t="shared" si="144"/>
        <v>-1.3509812238938284</v>
      </c>
      <c r="T289" s="52"/>
      <c r="V289" s="187">
        <f t="shared" si="145"/>
        <v>387769</v>
      </c>
      <c r="W289" s="179">
        <f t="shared" si="146"/>
        <v>87909.376000000004</v>
      </c>
      <c r="Y289" s="210">
        <f t="shared" si="147"/>
        <v>-0.95481169368747887</v>
      </c>
      <c r="Z289" s="52"/>
      <c r="AB289" s="187">
        <f t="shared" si="148"/>
        <v>390523</v>
      </c>
      <c r="AC289" s="179">
        <f t="shared" si="149"/>
        <v>43850.883999999998</v>
      </c>
      <c r="AE289" s="210">
        <f t="shared" si="150"/>
        <v>-0.67181001519434735</v>
      </c>
      <c r="AF289" s="52"/>
      <c r="AH289" s="187">
        <f t="shared" si="151"/>
        <v>392727</v>
      </c>
      <c r="AI289" s="179">
        <f t="shared" si="152"/>
        <v>19518.723999999998</v>
      </c>
      <c r="AK289" s="210">
        <f t="shared" si="153"/>
        <v>-0.45148525139788526</v>
      </c>
      <c r="AL289" s="52"/>
      <c r="AN289" s="187">
        <f t="shared" si="154"/>
        <v>394506</v>
      </c>
      <c r="AO289" s="179">
        <f t="shared" si="155"/>
        <v>6964.3209999999999</v>
      </c>
      <c r="AQ289" s="210">
        <f t="shared" si="156"/>
        <v>-0.27104731018425066</v>
      </c>
      <c r="AR289" s="52"/>
      <c r="AT289" s="187">
        <f t="shared" si="157"/>
        <v>395964</v>
      </c>
      <c r="AU289" s="179">
        <f t="shared" si="158"/>
        <v>1394.761</v>
      </c>
      <c r="AW289" s="210">
        <f t="shared" si="159"/>
        <v>-0.11824424562449042</v>
      </c>
      <c r="AX289" s="52"/>
      <c r="AZ289" s="187">
        <f t="shared" si="160"/>
        <v>397179</v>
      </c>
      <c r="BA289" s="179">
        <f t="shared" si="161"/>
        <v>1.1559999999999999</v>
      </c>
      <c r="BC289" s="210">
        <f t="shared" si="162"/>
        <v>1.4275242415497024E-2</v>
      </c>
      <c r="BD289" s="52"/>
      <c r="BF289" s="187">
        <f t="shared" si="163"/>
        <v>398205</v>
      </c>
      <c r="BG289" s="179">
        <f t="shared" si="164"/>
        <v>1123.5999999999999</v>
      </c>
      <c r="BI289" s="210">
        <f t="shared" si="165"/>
        <v>0.13127053264535293</v>
      </c>
      <c r="BJ289" s="52"/>
      <c r="BL289" s="187">
        <f t="shared" si="166"/>
        <v>399083</v>
      </c>
      <c r="BM289" s="179">
        <f t="shared" si="167"/>
        <v>3755.8440000000001</v>
      </c>
    </row>
    <row r="290" spans="1:70" s="27" customFormat="1" ht="15" customHeight="1" thickBot="1">
      <c r="A290" s="30">
        <f t="shared" si="136"/>
        <v>2006</v>
      </c>
      <c r="B290" s="184">
        <f t="shared" si="136"/>
        <v>400018</v>
      </c>
      <c r="C290" s="212">
        <f t="shared" si="137"/>
        <v>-0.32169069400686767</v>
      </c>
      <c r="D290" s="31">
        <v>21</v>
      </c>
      <c r="E290" s="53"/>
      <c r="F290" s="32"/>
      <c r="G290" s="32"/>
      <c r="H290" s="80"/>
      <c r="I290" s="185">
        <f t="shared" si="138"/>
        <v>409969</v>
      </c>
      <c r="J290" s="186">
        <f t="shared" si="139"/>
        <v>2.4876380562874671</v>
      </c>
      <c r="K290" s="185">
        <f t="shared" si="140"/>
        <v>99022.400999999998</v>
      </c>
      <c r="M290" s="213">
        <f t="shared" si="141"/>
        <v>-12.89926482510133</v>
      </c>
      <c r="N290" s="53"/>
      <c r="O290" s="32"/>
      <c r="P290" s="207">
        <f t="shared" si="142"/>
        <v>397149</v>
      </c>
      <c r="Q290" s="185">
        <f t="shared" si="143"/>
        <v>8231.1610000000001</v>
      </c>
      <c r="S290" s="213">
        <f t="shared" si="144"/>
        <v>-1.3865193763093653</v>
      </c>
      <c r="T290" s="53"/>
      <c r="U290" s="32"/>
      <c r="V290" s="207">
        <f t="shared" si="145"/>
        <v>397623</v>
      </c>
      <c r="W290" s="185">
        <f t="shared" si="146"/>
        <v>5736.0249999999996</v>
      </c>
      <c r="Y290" s="213">
        <f t="shared" si="147"/>
        <v>-0.98099425919983285</v>
      </c>
      <c r="Z290" s="53"/>
      <c r="AA290" s="32"/>
      <c r="AB290" s="207">
        <f t="shared" si="148"/>
        <v>401995</v>
      </c>
      <c r="AC290" s="185">
        <f t="shared" si="149"/>
        <v>3908.529</v>
      </c>
      <c r="AE290" s="213">
        <f t="shared" si="150"/>
        <v>-0.69328218359771865</v>
      </c>
      <c r="AF290" s="53"/>
      <c r="AG290" s="32"/>
      <c r="AH290" s="207">
        <f t="shared" si="151"/>
        <v>405416</v>
      </c>
      <c r="AI290" s="185">
        <f t="shared" si="152"/>
        <v>29138.403999999999</v>
      </c>
      <c r="AK290" s="213">
        <f t="shared" si="153"/>
        <v>-0.47012063082539041</v>
      </c>
      <c r="AL290" s="53"/>
      <c r="AM290" s="32"/>
      <c r="AN290" s="207">
        <f t="shared" si="154"/>
        <v>408151</v>
      </c>
      <c r="AO290" s="185">
        <f t="shared" si="155"/>
        <v>66145.688999999998</v>
      </c>
      <c r="AQ290" s="213">
        <f t="shared" si="156"/>
        <v>-0.28778707323938318</v>
      </c>
      <c r="AR290" s="53"/>
      <c r="AS290" s="32"/>
      <c r="AT290" s="207">
        <f t="shared" si="157"/>
        <v>410381</v>
      </c>
      <c r="AU290" s="185">
        <f t="shared" si="158"/>
        <v>107391.769</v>
      </c>
      <c r="AW290" s="213">
        <f t="shared" si="159"/>
        <v>-0.13362782150597588</v>
      </c>
      <c r="AX290" s="53"/>
      <c r="AY290" s="32"/>
      <c r="AZ290" s="207">
        <f t="shared" si="160"/>
        <v>412234</v>
      </c>
      <c r="BA290" s="185">
        <f t="shared" si="161"/>
        <v>149230.65599999999</v>
      </c>
      <c r="BC290" s="213">
        <f t="shared" si="162"/>
        <v>-9.0000000060839292E-5</v>
      </c>
      <c r="BD290" s="53"/>
      <c r="BE290" s="32"/>
      <c r="BF290" s="207">
        <f t="shared" si="163"/>
        <v>413796</v>
      </c>
      <c r="BG290" s="185">
        <f t="shared" si="164"/>
        <v>189833.28400000001</v>
      </c>
      <c r="BI290" s="213">
        <f t="shared" si="165"/>
        <v>0.11769803586883158</v>
      </c>
      <c r="BJ290" s="53"/>
      <c r="BK290" s="32"/>
      <c r="BL290" s="207">
        <f t="shared" si="166"/>
        <v>415132</v>
      </c>
      <c r="BM290" s="185">
        <f t="shared" si="167"/>
        <v>228432.99600000001</v>
      </c>
    </row>
    <row r="291" spans="1:70" ht="15" customHeight="1" thickTop="1">
      <c r="A291" s="21">
        <f t="shared" ref="A291:A314" si="168">A243</f>
        <v>2007</v>
      </c>
      <c r="B291" s="176">
        <f t="shared" ref="B291:B307" si="169">ROUND(F$273/(1+EXP(F$278+F$277*D291)),$G$1)</f>
        <v>424016</v>
      </c>
      <c r="C291" s="54"/>
      <c r="D291" s="22">
        <v>22</v>
      </c>
      <c r="E291" s="55"/>
      <c r="F291" s="82"/>
      <c r="G291" s="27"/>
      <c r="H291" s="34"/>
      <c r="I291" s="179">
        <f t="shared" si="138"/>
        <v>424016</v>
      </c>
      <c r="J291" s="187"/>
      <c r="K291" s="187"/>
    </row>
    <row r="292" spans="1:70" ht="15" customHeight="1" thickBot="1">
      <c r="A292" s="21">
        <f t="shared" si="168"/>
        <v>2008</v>
      </c>
      <c r="B292" s="176">
        <f t="shared" si="169"/>
        <v>437792</v>
      </c>
      <c r="C292" s="54"/>
      <c r="D292" s="22">
        <v>23</v>
      </c>
      <c r="E292" s="64" t="s">
        <v>59</v>
      </c>
      <c r="F292" s="65" t="s">
        <v>39</v>
      </c>
      <c r="G292" s="65" t="s">
        <v>40</v>
      </c>
      <c r="H292" s="34"/>
      <c r="I292" s="179">
        <f t="shared" si="138"/>
        <v>437792</v>
      </c>
      <c r="J292" s="187"/>
      <c r="K292" s="187"/>
      <c r="M292" s="200" t="str">
        <f>E274</f>
        <v>max(y) =</v>
      </c>
      <c r="N292" s="200">
        <f>F274</f>
        <v>400018</v>
      </c>
      <c r="O292" s="200"/>
      <c r="P292" s="200"/>
      <c r="Q292" s="200"/>
      <c r="R292" s="200"/>
      <c r="S292" s="200" t="str">
        <f>M292</f>
        <v>max(y) =</v>
      </c>
      <c r="T292" s="200">
        <f>N292</f>
        <v>400018</v>
      </c>
      <c r="U292" s="200"/>
      <c r="V292" s="200"/>
      <c r="W292" s="200"/>
      <c r="X292" s="200"/>
      <c r="Y292" s="200" t="str">
        <f>S292</f>
        <v>max(y) =</v>
      </c>
      <c r="Z292" s="200">
        <f>T292</f>
        <v>400018</v>
      </c>
      <c r="AA292" s="200"/>
      <c r="AB292" s="200"/>
      <c r="AC292" s="200"/>
      <c r="AD292" s="200"/>
      <c r="AE292" s="200" t="str">
        <f>Y292</f>
        <v>max(y) =</v>
      </c>
      <c r="AF292" s="200">
        <f>Z292</f>
        <v>400018</v>
      </c>
      <c r="AG292" s="200"/>
      <c r="AH292" s="200"/>
      <c r="AI292" s="200"/>
      <c r="AJ292" s="200"/>
      <c r="AK292" s="200" t="str">
        <f>AE292</f>
        <v>max(y) =</v>
      </c>
      <c r="AL292" s="200">
        <f>AF292</f>
        <v>400018</v>
      </c>
      <c r="AM292" s="200"/>
      <c r="AN292" s="200"/>
      <c r="AO292" s="200"/>
      <c r="AP292" s="200"/>
      <c r="AQ292" s="200" t="str">
        <f>AK292</f>
        <v>max(y) =</v>
      </c>
      <c r="AR292" s="200">
        <f>AL292</f>
        <v>400018</v>
      </c>
      <c r="AS292" s="200"/>
      <c r="AT292" s="200"/>
      <c r="AU292" s="200"/>
      <c r="AV292" s="200"/>
      <c r="AW292" s="200" t="str">
        <f>AQ292</f>
        <v>max(y) =</v>
      </c>
      <c r="AX292" s="200">
        <f>AR292</f>
        <v>400018</v>
      </c>
      <c r="AY292" s="200"/>
      <c r="AZ292" s="200"/>
      <c r="BA292" s="200"/>
      <c r="BB292" s="200"/>
      <c r="BC292" s="200" t="str">
        <f>AW292</f>
        <v>max(y) =</v>
      </c>
      <c r="BD292" s="200">
        <f>AX292</f>
        <v>400018</v>
      </c>
      <c r="BE292" s="200"/>
      <c r="BF292" s="200"/>
      <c r="BG292" s="200"/>
      <c r="BH292" s="200"/>
      <c r="BI292" s="200" t="str">
        <f>BC292</f>
        <v>max(y) =</v>
      </c>
      <c r="BJ292" s="200">
        <f>BD292</f>
        <v>400018</v>
      </c>
    </row>
    <row r="293" spans="1:70" ht="15" customHeight="1" thickTop="1">
      <c r="A293" s="21">
        <f t="shared" si="168"/>
        <v>2009</v>
      </c>
      <c r="B293" s="176">
        <f t="shared" si="169"/>
        <v>451256</v>
      </c>
      <c r="C293" s="54"/>
      <c r="D293" s="22">
        <v>24</v>
      </c>
      <c r="E293" s="200">
        <f>O273</f>
        <v>400019</v>
      </c>
      <c r="F293" s="203">
        <f>O281</f>
        <v>0.85942911306620051</v>
      </c>
      <c r="G293" s="200">
        <f>O282</f>
        <v>58679591.640000001</v>
      </c>
      <c r="H293" s="34"/>
      <c r="I293" s="179">
        <f t="shared" si="138"/>
        <v>451256</v>
      </c>
      <c r="J293" s="187"/>
      <c r="K293" s="187"/>
      <c r="M293" s="200" t="s">
        <v>49</v>
      </c>
      <c r="N293" s="214">
        <v>5</v>
      </c>
      <c r="O293" s="200"/>
      <c r="P293" s="200"/>
      <c r="Q293" s="200"/>
      <c r="R293" s="200"/>
      <c r="S293" s="200" t="s">
        <v>49</v>
      </c>
      <c r="T293" s="200">
        <f>N293</f>
        <v>5</v>
      </c>
      <c r="U293" s="200"/>
      <c r="V293" s="200"/>
      <c r="W293" s="200"/>
      <c r="X293" s="200"/>
      <c r="Y293" s="200" t="s">
        <v>49</v>
      </c>
      <c r="Z293" s="200">
        <f>T293</f>
        <v>5</v>
      </c>
      <c r="AA293" s="200"/>
      <c r="AB293" s="200"/>
      <c r="AC293" s="200"/>
      <c r="AD293" s="200"/>
      <c r="AE293" s="200" t="s">
        <v>49</v>
      </c>
      <c r="AF293" s="200">
        <f>Z293</f>
        <v>5</v>
      </c>
      <c r="AG293" s="200"/>
      <c r="AH293" s="200"/>
      <c r="AI293" s="200"/>
      <c r="AJ293" s="200"/>
      <c r="AK293" s="200" t="s">
        <v>49</v>
      </c>
      <c r="AL293" s="200">
        <f>AF293</f>
        <v>5</v>
      </c>
      <c r="AM293" s="200"/>
      <c r="AN293" s="200"/>
      <c r="AO293" s="200"/>
      <c r="AP293" s="200"/>
      <c r="AQ293" s="200" t="s">
        <v>49</v>
      </c>
      <c r="AR293" s="200">
        <f>AL293</f>
        <v>5</v>
      </c>
      <c r="AS293" s="200"/>
      <c r="AT293" s="200"/>
      <c r="AU293" s="200"/>
      <c r="AV293" s="200"/>
      <c r="AW293" s="200" t="s">
        <v>49</v>
      </c>
      <c r="AX293" s="200">
        <f>AR293</f>
        <v>5</v>
      </c>
      <c r="AY293" s="200"/>
      <c r="AZ293" s="200"/>
      <c r="BA293" s="200"/>
      <c r="BB293" s="200"/>
      <c r="BC293" s="200" t="s">
        <v>49</v>
      </c>
      <c r="BD293" s="200">
        <f>AX293</f>
        <v>5</v>
      </c>
      <c r="BE293" s="200"/>
      <c r="BF293" s="200"/>
      <c r="BG293" s="200"/>
      <c r="BH293" s="200"/>
      <c r="BI293" s="200" t="s">
        <v>49</v>
      </c>
      <c r="BJ293" s="200">
        <f>BD293</f>
        <v>5</v>
      </c>
      <c r="BK293" s="200"/>
      <c r="BL293" s="200"/>
      <c r="BM293" s="200"/>
      <c r="BN293" s="200"/>
      <c r="BO293" s="200"/>
      <c r="BP293" s="200"/>
      <c r="BQ293" s="200"/>
      <c r="BR293" s="200"/>
    </row>
    <row r="294" spans="1:70" ht="15" customHeight="1">
      <c r="A294" s="21">
        <f t="shared" si="168"/>
        <v>2010</v>
      </c>
      <c r="B294" s="176">
        <f t="shared" si="169"/>
        <v>464372</v>
      </c>
      <c r="C294" s="54"/>
      <c r="D294" s="22">
        <v>25</v>
      </c>
      <c r="E294" s="200">
        <f>U273</f>
        <v>500000</v>
      </c>
      <c r="F294" s="203">
        <f>U281</f>
        <v>0.97864586567278966</v>
      </c>
      <c r="G294" s="200">
        <f>U282</f>
        <v>3076618.3640000005</v>
      </c>
      <c r="H294" s="34"/>
      <c r="I294" s="179">
        <f t="shared" si="138"/>
        <v>464372</v>
      </c>
      <c r="J294" s="187"/>
      <c r="K294" s="187"/>
      <c r="M294" s="200" t="s">
        <v>60</v>
      </c>
      <c r="N294" s="214">
        <v>50000</v>
      </c>
      <c r="O294" s="200"/>
      <c r="P294" s="200"/>
      <c r="Q294" s="200"/>
      <c r="R294" s="200"/>
      <c r="S294" s="200" t="s">
        <v>60</v>
      </c>
      <c r="T294" s="200">
        <f>N294</f>
        <v>50000</v>
      </c>
      <c r="U294" s="200"/>
      <c r="V294" s="200"/>
      <c r="W294" s="200"/>
      <c r="X294" s="200"/>
      <c r="Y294" s="200" t="s">
        <v>60</v>
      </c>
      <c r="Z294" s="200">
        <f>T294</f>
        <v>50000</v>
      </c>
      <c r="AA294" s="200"/>
      <c r="AB294" s="200"/>
      <c r="AC294" s="200"/>
      <c r="AD294" s="200"/>
      <c r="AE294" s="200" t="s">
        <v>60</v>
      </c>
      <c r="AF294" s="200">
        <f>Z294</f>
        <v>50000</v>
      </c>
      <c r="AG294" s="200"/>
      <c r="AH294" s="200"/>
      <c r="AI294" s="200"/>
      <c r="AJ294" s="200"/>
      <c r="AK294" s="200" t="s">
        <v>60</v>
      </c>
      <c r="AL294" s="200">
        <f>AF294</f>
        <v>50000</v>
      </c>
      <c r="AM294" s="200"/>
      <c r="AN294" s="200"/>
      <c r="AO294" s="200"/>
      <c r="AP294" s="200"/>
      <c r="AQ294" s="200" t="s">
        <v>60</v>
      </c>
      <c r="AR294" s="200">
        <f>AL294</f>
        <v>50000</v>
      </c>
      <c r="AS294" s="200"/>
      <c r="AT294" s="200"/>
      <c r="AU294" s="200"/>
      <c r="AV294" s="200"/>
      <c r="AW294" s="200" t="s">
        <v>60</v>
      </c>
      <c r="AX294" s="200">
        <f>AR294</f>
        <v>50000</v>
      </c>
      <c r="AY294" s="200"/>
      <c r="AZ294" s="200"/>
      <c r="BA294" s="200"/>
      <c r="BB294" s="200"/>
      <c r="BC294" s="200" t="s">
        <v>60</v>
      </c>
      <c r="BD294" s="200">
        <f>AX294</f>
        <v>50000</v>
      </c>
      <c r="BE294" s="200"/>
      <c r="BF294" s="200"/>
      <c r="BG294" s="200"/>
      <c r="BH294" s="200"/>
      <c r="BI294" s="200" t="s">
        <v>60</v>
      </c>
      <c r="BJ294" s="200">
        <f>BD294</f>
        <v>50000</v>
      </c>
    </row>
    <row r="295" spans="1:70" ht="15" customHeight="1">
      <c r="A295" s="21">
        <f t="shared" si="168"/>
        <v>2011</v>
      </c>
      <c r="B295" s="176">
        <f t="shared" si="169"/>
        <v>477108</v>
      </c>
      <c r="C295" s="54"/>
      <c r="D295" s="22">
        <v>26</v>
      </c>
      <c r="E295" s="200">
        <f>AA273</f>
        <v>550000</v>
      </c>
      <c r="F295" s="203">
        <f>AA281</f>
        <v>0.98254278616451196</v>
      </c>
      <c r="G295" s="200">
        <f>AA282</f>
        <v>2511161.9740000004</v>
      </c>
      <c r="H295" s="34"/>
      <c r="I295" s="179">
        <f t="shared" si="138"/>
        <v>477108</v>
      </c>
      <c r="J295" s="187"/>
      <c r="K295" s="187"/>
    </row>
    <row r="296" spans="1:70" ht="15" customHeight="1">
      <c r="A296" s="21">
        <f t="shared" si="168"/>
        <v>2012</v>
      </c>
      <c r="B296" s="176">
        <f t="shared" si="169"/>
        <v>489435</v>
      </c>
      <c r="C296" s="54"/>
      <c r="D296" s="22">
        <v>27</v>
      </c>
      <c r="E296" s="200">
        <f>AG273</f>
        <v>600000</v>
      </c>
      <c r="F296" s="203">
        <f>AG281</f>
        <v>0.98403346197395647</v>
      </c>
      <c r="G296" s="200">
        <f>AG282</f>
        <v>2298287.8480000007</v>
      </c>
      <c r="H296" s="34"/>
      <c r="I296" s="179">
        <f t="shared" si="138"/>
        <v>489435</v>
      </c>
      <c r="J296" s="187"/>
      <c r="K296" s="187"/>
    </row>
    <row r="297" spans="1:70" ht="15" customHeight="1">
      <c r="A297" s="21">
        <f t="shared" si="168"/>
        <v>2013</v>
      </c>
      <c r="B297" s="176">
        <f t="shared" si="169"/>
        <v>501330</v>
      </c>
      <c r="C297" s="54"/>
      <c r="D297" s="22">
        <v>28</v>
      </c>
      <c r="E297" s="200">
        <f>AM273</f>
        <v>650000</v>
      </c>
      <c r="F297" s="203">
        <f>AM281</f>
        <v>0.98452964612436045</v>
      </c>
      <c r="G297" s="200">
        <f>AM282</f>
        <v>2226331.6669999994</v>
      </c>
      <c r="H297" s="34"/>
      <c r="I297" s="179">
        <f t="shared" si="138"/>
        <v>501330</v>
      </c>
      <c r="J297" s="187"/>
      <c r="K297" s="187"/>
    </row>
    <row r="298" spans="1:70" ht="15" customHeight="1">
      <c r="A298" s="21">
        <f t="shared" si="168"/>
        <v>2014</v>
      </c>
      <c r="B298" s="176">
        <f t="shared" si="169"/>
        <v>512776</v>
      </c>
      <c r="C298" s="54"/>
      <c r="D298" s="22">
        <v>29</v>
      </c>
      <c r="E298" s="200">
        <f>AS273</f>
        <v>700000</v>
      </c>
      <c r="F298" s="203">
        <f>AS281</f>
        <v>0.98457264390018007</v>
      </c>
      <c r="G298" s="200">
        <f>AS282</f>
        <v>2218567.7519999994</v>
      </c>
      <c r="H298" s="34"/>
      <c r="I298" s="179">
        <f t="shared" si="138"/>
        <v>512776</v>
      </c>
      <c r="J298" s="187"/>
      <c r="K298" s="187"/>
    </row>
    <row r="299" spans="1:70" ht="15" customHeight="1">
      <c r="A299" s="21">
        <f t="shared" si="168"/>
        <v>2015</v>
      </c>
      <c r="B299" s="176">
        <f t="shared" si="169"/>
        <v>523757</v>
      </c>
      <c r="C299" s="54"/>
      <c r="D299" s="22">
        <v>30</v>
      </c>
      <c r="E299" s="200">
        <f>AY273</f>
        <v>750000</v>
      </c>
      <c r="F299" s="203">
        <f>AY281</f>
        <v>0.98439980361919266</v>
      </c>
      <c r="G299" s="200">
        <f>AY282</f>
        <v>2241891.1659999993</v>
      </c>
      <c r="H299" s="34"/>
      <c r="I299" s="179">
        <f t="shared" si="138"/>
        <v>523757</v>
      </c>
      <c r="J299" s="187"/>
      <c r="K299" s="187"/>
    </row>
    <row r="300" spans="1:70" ht="15" customHeight="1">
      <c r="A300" s="21">
        <f t="shared" si="168"/>
        <v>2016</v>
      </c>
      <c r="B300" s="176">
        <f t="shared" si="169"/>
        <v>534265</v>
      </c>
      <c r="C300" s="54"/>
      <c r="D300" s="22">
        <v>31</v>
      </c>
      <c r="E300" s="200">
        <f>BE273</f>
        <v>800000</v>
      </c>
      <c r="F300" s="203">
        <f>BE281</f>
        <v>0.98412514102009263</v>
      </c>
      <c r="G300" s="200">
        <f>BE282</f>
        <v>2280355.3150000004</v>
      </c>
      <c r="H300" s="34"/>
      <c r="I300" s="179">
        <f t="shared" si="138"/>
        <v>534265</v>
      </c>
      <c r="J300" s="187"/>
      <c r="K300" s="187"/>
    </row>
    <row r="301" spans="1:70" ht="15" customHeight="1">
      <c r="A301" s="21">
        <f t="shared" si="168"/>
        <v>2017</v>
      </c>
      <c r="B301" s="176">
        <f t="shared" si="169"/>
        <v>544293</v>
      </c>
      <c r="C301" s="54"/>
      <c r="D301" s="22">
        <v>32</v>
      </c>
      <c r="E301" s="200">
        <f>BK273</f>
        <v>850000</v>
      </c>
      <c r="F301" s="203">
        <f>BK281</f>
        <v>0.98380717887460112</v>
      </c>
      <c r="G301" s="200">
        <f>BK282</f>
        <v>2325649.4129999992</v>
      </c>
      <c r="H301" s="34"/>
      <c r="I301" s="179">
        <f t="shared" si="138"/>
        <v>544293</v>
      </c>
      <c r="J301" s="187"/>
      <c r="K301" s="187"/>
    </row>
    <row r="302" spans="1:70" ht="15" customHeight="1">
      <c r="A302" s="21">
        <f t="shared" si="168"/>
        <v>2018</v>
      </c>
      <c r="B302" s="176">
        <f t="shared" si="169"/>
        <v>553840</v>
      </c>
      <c r="C302" s="54"/>
      <c r="D302" s="22">
        <v>33</v>
      </c>
      <c r="E302" s="66"/>
      <c r="F302" s="203"/>
      <c r="G302" s="215"/>
      <c r="H302" s="34"/>
      <c r="I302" s="179">
        <f t="shared" si="138"/>
        <v>553840</v>
      </c>
      <c r="J302" s="187"/>
      <c r="K302" s="187"/>
    </row>
    <row r="303" spans="1:70" ht="15" customHeight="1">
      <c r="A303" s="21">
        <f t="shared" si="168"/>
        <v>2019</v>
      </c>
      <c r="B303" s="176">
        <f t="shared" si="169"/>
        <v>562908</v>
      </c>
      <c r="C303" s="54"/>
      <c r="D303" s="22">
        <v>34</v>
      </c>
      <c r="E303" s="66"/>
      <c r="F303" s="203"/>
      <c r="G303" s="215"/>
      <c r="H303" s="34"/>
      <c r="I303" s="179">
        <f t="shared" si="138"/>
        <v>562908</v>
      </c>
      <c r="J303" s="187"/>
      <c r="K303" s="187"/>
    </row>
    <row r="304" spans="1:70" ht="15" customHeight="1">
      <c r="A304" s="21">
        <f t="shared" si="168"/>
        <v>2020</v>
      </c>
      <c r="B304" s="176">
        <f t="shared" si="169"/>
        <v>571501</v>
      </c>
      <c r="C304" s="54"/>
      <c r="D304" s="22">
        <v>35</v>
      </c>
      <c r="E304" s="66"/>
      <c r="F304" s="203"/>
      <c r="G304" s="215"/>
      <c r="H304" s="34"/>
      <c r="I304" s="179">
        <f t="shared" si="138"/>
        <v>571501</v>
      </c>
      <c r="J304" s="187"/>
      <c r="K304" s="187"/>
    </row>
    <row r="305" spans="1:65" ht="15" customHeight="1">
      <c r="A305" s="21">
        <f t="shared" si="168"/>
        <v>2021</v>
      </c>
      <c r="B305" s="176">
        <f t="shared" si="169"/>
        <v>579626</v>
      </c>
      <c r="C305" s="54"/>
      <c r="D305" s="22">
        <v>36</v>
      </c>
      <c r="E305" s="66"/>
      <c r="F305" s="203"/>
      <c r="G305" s="215"/>
      <c r="H305" s="34"/>
      <c r="I305" s="179">
        <f t="shared" si="138"/>
        <v>579626</v>
      </c>
      <c r="J305" s="187"/>
      <c r="K305" s="187"/>
    </row>
    <row r="306" spans="1:65" ht="15" customHeight="1">
      <c r="A306" s="21">
        <f t="shared" si="168"/>
        <v>2022</v>
      </c>
      <c r="B306" s="176">
        <f t="shared" si="169"/>
        <v>587295</v>
      </c>
      <c r="C306" s="54"/>
      <c r="D306" s="22">
        <v>37</v>
      </c>
      <c r="E306" s="66"/>
      <c r="F306" s="203"/>
      <c r="G306" s="215"/>
      <c r="H306" s="34"/>
      <c r="I306" s="179">
        <f t="shared" si="138"/>
        <v>587295</v>
      </c>
      <c r="J306" s="187"/>
      <c r="K306" s="187"/>
    </row>
    <row r="307" spans="1:65" ht="15" customHeight="1">
      <c r="A307" s="21">
        <f t="shared" si="168"/>
        <v>2023</v>
      </c>
      <c r="B307" s="176">
        <f t="shared" si="169"/>
        <v>594519</v>
      </c>
      <c r="C307" s="54"/>
      <c r="D307" s="22">
        <v>38</v>
      </c>
      <c r="E307" s="55"/>
      <c r="F307" s="82"/>
      <c r="G307" s="27"/>
      <c r="H307" s="34"/>
      <c r="I307" s="179">
        <f t="shared" si="138"/>
        <v>594519</v>
      </c>
      <c r="J307" s="187"/>
      <c r="K307" s="187"/>
    </row>
    <row r="308" spans="1:65" ht="15" customHeight="1">
      <c r="A308" s="21">
        <f t="shared" si="168"/>
        <v>2024</v>
      </c>
      <c r="B308" s="176">
        <f t="shared" ref="B308:B314" si="170">ROUND(F$273/(1+EXP(F$278+F$277*D308)),$G$1)</f>
        <v>601311</v>
      </c>
      <c r="C308" s="54"/>
      <c r="D308" s="22">
        <v>39</v>
      </c>
      <c r="E308" s="55"/>
      <c r="F308" s="82"/>
      <c r="G308" s="27"/>
      <c r="H308" s="34"/>
      <c r="I308" s="179">
        <f t="shared" ref="I308:I314" si="171">ROUND($F$273/(1+EXP($F$278+$F$277*D308)),$G$1)</f>
        <v>601311</v>
      </c>
      <c r="J308" s="187"/>
      <c r="K308" s="187"/>
    </row>
    <row r="309" spans="1:65" ht="15" customHeight="1">
      <c r="A309" s="21">
        <f t="shared" si="168"/>
        <v>2025</v>
      </c>
      <c r="B309" s="176">
        <f t="shared" si="170"/>
        <v>607687</v>
      </c>
      <c r="C309" s="54"/>
      <c r="D309" s="22">
        <v>40</v>
      </c>
      <c r="E309" s="55"/>
      <c r="F309" s="82"/>
      <c r="G309" s="27"/>
      <c r="H309" s="34"/>
      <c r="I309" s="179">
        <f t="shared" si="171"/>
        <v>607687</v>
      </c>
      <c r="J309" s="187"/>
      <c r="K309" s="187"/>
    </row>
    <row r="310" spans="1:65" ht="15" customHeight="1">
      <c r="A310" s="21">
        <f t="shared" si="168"/>
        <v>2026</v>
      </c>
      <c r="B310" s="176">
        <f t="shared" si="170"/>
        <v>613663</v>
      </c>
      <c r="C310" s="54"/>
      <c r="D310" s="22">
        <v>41</v>
      </c>
      <c r="E310" s="55"/>
      <c r="F310" s="82"/>
      <c r="G310" s="27"/>
      <c r="H310" s="34"/>
      <c r="I310" s="179">
        <f t="shared" si="171"/>
        <v>613663</v>
      </c>
      <c r="J310" s="187"/>
      <c r="K310" s="187"/>
    </row>
    <row r="311" spans="1:65" ht="15" customHeight="1">
      <c r="A311" s="21">
        <f t="shared" si="168"/>
        <v>2027</v>
      </c>
      <c r="B311" s="176">
        <f t="shared" si="170"/>
        <v>619256</v>
      </c>
      <c r="C311" s="54"/>
      <c r="D311" s="22">
        <v>42</v>
      </c>
      <c r="E311" s="55"/>
      <c r="F311" s="82"/>
      <c r="G311" s="27"/>
      <c r="H311" s="34"/>
      <c r="I311" s="179">
        <f t="shared" si="171"/>
        <v>619256</v>
      </c>
      <c r="J311" s="187"/>
      <c r="K311" s="187"/>
    </row>
    <row r="312" spans="1:65" ht="15" customHeight="1">
      <c r="A312" s="21">
        <f t="shared" si="168"/>
        <v>2028</v>
      </c>
      <c r="B312" s="176">
        <f t="shared" si="170"/>
        <v>624482</v>
      </c>
      <c r="C312" s="54"/>
      <c r="D312" s="22">
        <v>43</v>
      </c>
      <c r="E312" s="55"/>
      <c r="F312" s="82"/>
      <c r="G312" s="27"/>
      <c r="H312" s="34"/>
      <c r="I312" s="179">
        <f t="shared" si="171"/>
        <v>624482</v>
      </c>
      <c r="J312" s="187"/>
      <c r="K312" s="187"/>
    </row>
    <row r="313" spans="1:65" ht="15" customHeight="1">
      <c r="A313" s="21">
        <f t="shared" si="168"/>
        <v>2029</v>
      </c>
      <c r="B313" s="176">
        <f t="shared" si="170"/>
        <v>629360</v>
      </c>
      <c r="C313" s="54"/>
      <c r="D313" s="22">
        <v>44</v>
      </c>
      <c r="E313" s="55"/>
      <c r="F313" s="82"/>
      <c r="G313" s="27"/>
      <c r="H313" s="34"/>
      <c r="I313" s="179">
        <f t="shared" si="171"/>
        <v>629360</v>
      </c>
      <c r="J313" s="187"/>
      <c r="K313" s="187"/>
    </row>
    <row r="314" spans="1:65" ht="15" customHeight="1">
      <c r="A314" s="105">
        <f t="shared" si="168"/>
        <v>2030</v>
      </c>
      <c r="B314" s="188">
        <f t="shared" si="170"/>
        <v>633908</v>
      </c>
      <c r="C314" s="195"/>
      <c r="D314" s="35">
        <v>45</v>
      </c>
      <c r="E314" s="56"/>
      <c r="F314" s="84"/>
      <c r="G314" s="11"/>
      <c r="H314" s="37"/>
      <c r="I314" s="189">
        <f t="shared" si="171"/>
        <v>633908</v>
      </c>
      <c r="J314" s="190"/>
      <c r="K314" s="190"/>
    </row>
    <row r="315" spans="1:65" ht="15" customHeight="1">
      <c r="A315" s="38"/>
      <c r="B315" s="216"/>
      <c r="C315" s="27"/>
      <c r="D315" s="23"/>
      <c r="E315" s="57"/>
      <c r="F315" s="82"/>
      <c r="G315" s="27"/>
      <c r="H315" s="27"/>
      <c r="I315" s="85"/>
      <c r="J315" s="85"/>
    </row>
    <row r="316" spans="1:65" ht="15" customHeight="1">
      <c r="A316" s="9" t="s">
        <v>61</v>
      </c>
      <c r="B316" s="216"/>
      <c r="C316" s="27"/>
      <c r="D316" s="23"/>
      <c r="E316" s="92"/>
      <c r="F316" s="93"/>
      <c r="G316" s="27"/>
      <c r="H316" s="27"/>
      <c r="I316" s="85"/>
      <c r="J316" s="85"/>
    </row>
    <row r="317" spans="1:65" ht="15" customHeight="1">
      <c r="A317" s="12" t="s">
        <v>2</v>
      </c>
      <c r="B317" s="94" t="s">
        <v>71</v>
      </c>
      <c r="C317" s="94" t="s">
        <v>62</v>
      </c>
      <c r="D317" s="14" t="s">
        <v>13</v>
      </c>
      <c r="E317" s="39"/>
      <c r="F317" s="15"/>
      <c r="G317" s="17"/>
      <c r="H317" s="17" t="s">
        <v>14</v>
      </c>
      <c r="I317" s="18">
        <f>RSQ(I318:I338,B318:B338)</f>
        <v>0.9645832947190609</v>
      </c>
      <c r="J317" s="19" t="s">
        <v>15</v>
      </c>
      <c r="K317" s="20" t="s">
        <v>16</v>
      </c>
      <c r="M317" s="95" t="s">
        <v>62</v>
      </c>
      <c r="N317" s="15"/>
      <c r="O317" s="17" t="s">
        <v>14</v>
      </c>
      <c r="P317" s="18">
        <f>RSQ($B318:$B338,P318:P338)</f>
        <v>0.57899716144738167</v>
      </c>
      <c r="Q317" s="20" t="s">
        <v>16</v>
      </c>
      <c r="S317" s="95" t="s">
        <v>62</v>
      </c>
      <c r="T317" s="15"/>
      <c r="U317" s="17" t="s">
        <v>14</v>
      </c>
      <c r="V317" s="18">
        <f>RSQ($B318:$B338,V318:V338)</f>
        <v>0.92573982954134837</v>
      </c>
      <c r="W317" s="20" t="s">
        <v>16</v>
      </c>
      <c r="Y317" s="95" t="s">
        <v>62</v>
      </c>
      <c r="Z317" s="15"/>
      <c r="AA317" s="17" t="s">
        <v>14</v>
      </c>
      <c r="AB317" s="18">
        <f>RSQ($B318:$B338,AB318:AB338)</f>
        <v>0.94122320479941257</v>
      </c>
      <c r="AC317" s="20" t="s">
        <v>16</v>
      </c>
      <c r="AE317" s="95" t="s">
        <v>62</v>
      </c>
      <c r="AF317" s="15"/>
      <c r="AG317" s="17" t="s">
        <v>14</v>
      </c>
      <c r="AH317" s="18">
        <f>RSQ($B318:$B338,AH318:AH338)</f>
        <v>0.95006556493997518</v>
      </c>
      <c r="AI317" s="20" t="s">
        <v>16</v>
      </c>
      <c r="AK317" s="95" t="s">
        <v>62</v>
      </c>
      <c r="AL317" s="15"/>
      <c r="AM317" s="17" t="s">
        <v>14</v>
      </c>
      <c r="AN317" s="18">
        <f>RSQ($B318:$B338,AN318:AN338)</f>
        <v>0.95572282832996502</v>
      </c>
      <c r="AO317" s="20" t="s">
        <v>16</v>
      </c>
      <c r="AQ317" s="95" t="s">
        <v>62</v>
      </c>
      <c r="AR317" s="15"/>
      <c r="AS317" s="17" t="s">
        <v>14</v>
      </c>
      <c r="AT317" s="18">
        <f>RSQ($B318:$B338,AT318:AT338)</f>
        <v>0.95961821044810836</v>
      </c>
      <c r="AU317" s="20" t="s">
        <v>16</v>
      </c>
      <c r="AW317" s="95" t="s">
        <v>62</v>
      </c>
      <c r="AX317" s="15"/>
      <c r="AY317" s="17" t="s">
        <v>14</v>
      </c>
      <c r="AZ317" s="18">
        <f>RSQ($B318:$B338,AZ318:AZ338)</f>
        <v>0.96244665693854115</v>
      </c>
      <c r="BA317" s="20" t="s">
        <v>16</v>
      </c>
      <c r="BC317" s="95" t="s">
        <v>62</v>
      </c>
      <c r="BD317" s="15"/>
      <c r="BE317" s="17" t="s">
        <v>14</v>
      </c>
      <c r="BF317" s="18">
        <f>RSQ($B318:$B338,BF318:BF338)</f>
        <v>0.9645832947190609</v>
      </c>
      <c r="BG317" s="20" t="s">
        <v>16</v>
      </c>
      <c r="BI317" s="95" t="s">
        <v>62</v>
      </c>
      <c r="BJ317" s="15"/>
      <c r="BK317" s="17" t="s">
        <v>14</v>
      </c>
      <c r="BL317" s="18">
        <f>RSQ($B318:$B338,BL318:BL338)</f>
        <v>0.96624796713752514</v>
      </c>
      <c r="BM317" s="20" t="s">
        <v>16</v>
      </c>
    </row>
    <row r="318" spans="1:65" ht="15" customHeight="1">
      <c r="A318" s="21">
        <f t="shared" ref="A318:B338" si="172">A270</f>
        <v>1986</v>
      </c>
      <c r="B318" s="217">
        <f t="shared" si="172"/>
        <v>151519</v>
      </c>
      <c r="C318" s="191">
        <f t="shared" ref="C318:C338" si="173">LN($F$321-B318)</f>
        <v>13.382387983928551</v>
      </c>
      <c r="D318" s="22">
        <v>1</v>
      </c>
      <c r="E318" s="96" t="s">
        <v>63</v>
      </c>
      <c r="F318" s="97"/>
      <c r="I318" s="177">
        <f t="shared" ref="I318:I355" si="174">ROUND($F$321-$F$326*$F$327^D318,$G$1)</f>
        <v>121035</v>
      </c>
      <c r="J318" s="178">
        <f t="shared" ref="J318:J338" si="175">ABS(B318-I318)/B318*100</f>
        <v>20.118928979203929</v>
      </c>
      <c r="K318" s="177">
        <f t="shared" ref="K318:K338" si="176">(B318-I318)^2/1000</f>
        <v>929274.25600000005</v>
      </c>
      <c r="M318" s="218">
        <f t="shared" ref="M318:M338" si="177">LN(O$321-$B318)</f>
        <v>12.423198124518821</v>
      </c>
      <c r="N318" s="98" t="s">
        <v>63</v>
      </c>
      <c r="O318" s="97"/>
      <c r="P318" s="205">
        <f t="shared" ref="P318:P338" si="178">ROUND(O$321-O$326*O$327^$D318,$G$1)</f>
        <v>-596338</v>
      </c>
      <c r="Q318" s="177">
        <f t="shared" ref="Q318:Q338" si="179">($B318-P318)^2/1000</f>
        <v>559290092.449</v>
      </c>
      <c r="S318" s="218">
        <f t="shared" ref="S318:S338" si="180">LN(U$321-$B318)</f>
        <v>12.761338988327758</v>
      </c>
      <c r="T318" s="98" t="s">
        <v>63</v>
      </c>
      <c r="U318" s="97"/>
      <c r="V318" s="205">
        <f t="shared" ref="V318:V338" si="181">ROUND(U$321-U$326*U$327^$D318,$G$1)</f>
        <v>91321</v>
      </c>
      <c r="W318" s="177">
        <f t="shared" ref="W318:W338" si="182">($B318-V318)^2/1000</f>
        <v>3623799.2039999999</v>
      </c>
      <c r="Y318" s="218">
        <f t="shared" ref="Y318:Y338" si="183">LN(AA$321-$B318)</f>
        <v>12.895415097280253</v>
      </c>
      <c r="Z318" s="98" t="s">
        <v>63</v>
      </c>
      <c r="AA318" s="97"/>
      <c r="AB318" s="205">
        <f t="shared" ref="AB318:AB338" si="184">ROUND(AA$321-AA$326*AA$327^$D318,$G$1)</f>
        <v>102903</v>
      </c>
      <c r="AC318" s="177">
        <f t="shared" ref="AC318:AC338" si="185">($B318-AB318)^2/1000</f>
        <v>2363515.4559999998</v>
      </c>
      <c r="AE318" s="218">
        <f t="shared" ref="AE318:AE338" si="186">LN(AG$321-$B318)</f>
        <v>13.013621596149964</v>
      </c>
      <c r="AF318" s="98" t="s">
        <v>63</v>
      </c>
      <c r="AG318" s="97"/>
      <c r="AH318" s="205">
        <f t="shared" ref="AH318:AH338" si="187">ROUND(AG$321-AG$326*AG$327^$D318,$G$1)</f>
        <v>109562</v>
      </c>
      <c r="AI318" s="177">
        <f t="shared" ref="AI318:AI338" si="188">($B318-AH318)^2/1000</f>
        <v>1760389.8489999999</v>
      </c>
      <c r="AK318" s="218">
        <f t="shared" ref="AK318:AK338" si="189">LN(AM$321-$B318)</f>
        <v>13.11932075331463</v>
      </c>
      <c r="AL318" s="98" t="s">
        <v>63</v>
      </c>
      <c r="AM318" s="97"/>
      <c r="AN318" s="205">
        <f t="shared" ref="AN318:AN338" si="190">ROUND(AM$321-AM$326*AM$327^$D318,$G$1)</f>
        <v>113911</v>
      </c>
      <c r="AO318" s="177">
        <f t="shared" ref="AO318:AO338" si="191">($B318-AN318)^2/1000</f>
        <v>1414361.6640000001</v>
      </c>
      <c r="AQ318" s="218">
        <f t="shared" ref="AQ318:AQ338" si="192">LN(AS$321-$B318)</f>
        <v>13.214907918170372</v>
      </c>
      <c r="AR318" s="98" t="s">
        <v>63</v>
      </c>
      <c r="AS318" s="97"/>
      <c r="AT318" s="205">
        <f t="shared" ref="AT318:AT338" si="193">ROUND(AS$321-AS$326*AS$327^$D318,$G$1)</f>
        <v>116981</v>
      </c>
      <c r="AU318" s="177">
        <f t="shared" ref="AU318:AU338" si="194">($B318-AT318)^2/1000</f>
        <v>1192873.4439999999</v>
      </c>
      <c r="AW318" s="218">
        <f t="shared" ref="AW318:AW338" si="195">LN(AY$321-$B318)</f>
        <v>13.302150057444504</v>
      </c>
      <c r="AX318" s="98" t="s">
        <v>63</v>
      </c>
      <c r="AY318" s="97"/>
      <c r="AZ318" s="205">
        <f t="shared" ref="AZ318:AZ338" si="196">ROUND(AY$321-AY$326*AY$327^$D318,$G$1)</f>
        <v>119266</v>
      </c>
      <c r="BA318" s="177">
        <f t="shared" ref="BA318:BA338" si="197">($B318-AZ318)^2/1000</f>
        <v>1040256.009</v>
      </c>
      <c r="BC318" s="218">
        <f t="shared" ref="BC318:BC338" si="198">LN(BE$321-$B318)</f>
        <v>13.382387983928551</v>
      </c>
      <c r="BD318" s="98" t="s">
        <v>63</v>
      </c>
      <c r="BE318" s="97"/>
      <c r="BF318" s="205">
        <f t="shared" ref="BF318:BF338" si="199">ROUND(BE$321-BE$326*BE$327^$D318,$G$1)</f>
        <v>121035</v>
      </c>
      <c r="BG318" s="177">
        <f t="shared" ref="BG318:BG338" si="200">($B318-BF318)^2/1000</f>
        <v>929274.25600000005</v>
      </c>
      <c r="BI318" s="218">
        <f t="shared" ref="BI318:BI338" si="201">LN(BK$321-$B318)</f>
        <v>13.456663256163884</v>
      </c>
      <c r="BJ318" s="98" t="s">
        <v>63</v>
      </c>
      <c r="BK318" s="97"/>
      <c r="BL318" s="205">
        <f t="shared" ref="BL318:BL338" si="202">ROUND(BK$321-BK$326*BK$327^$D318,$G$1)</f>
        <v>122445</v>
      </c>
      <c r="BM318" s="177">
        <f t="shared" ref="BM318:BM338" si="203">($B318-BL318)^2/1000</f>
        <v>845297.47600000002</v>
      </c>
    </row>
    <row r="319" spans="1:65" ht="15" customHeight="1">
      <c r="A319" s="21">
        <f t="shared" si="172"/>
        <v>1987</v>
      </c>
      <c r="B319" s="176">
        <f t="shared" si="172"/>
        <v>162701</v>
      </c>
      <c r="C319" s="191">
        <f t="shared" si="173"/>
        <v>13.364994212181431</v>
      </c>
      <c r="D319" s="22">
        <v>2</v>
      </c>
      <c r="E319" s="40" t="s">
        <v>64</v>
      </c>
      <c r="F319" s="57"/>
      <c r="G319" s="23"/>
      <c r="H319" s="27"/>
      <c r="I319" s="179">
        <f t="shared" si="174"/>
        <v>138489</v>
      </c>
      <c r="J319" s="180">
        <f t="shared" si="175"/>
        <v>14.881285302487385</v>
      </c>
      <c r="K319" s="179">
        <f t="shared" si="176"/>
        <v>586220.94400000002</v>
      </c>
      <c r="M319" s="218">
        <f t="shared" si="177"/>
        <v>12.377156292897325</v>
      </c>
      <c r="N319" s="72" t="s">
        <v>64</v>
      </c>
      <c r="O319" s="57"/>
      <c r="P319" s="187">
        <f t="shared" si="178"/>
        <v>-346809</v>
      </c>
      <c r="Q319" s="179">
        <f t="shared" si="179"/>
        <v>259600440.09999999</v>
      </c>
      <c r="S319" s="218">
        <f t="shared" si="180"/>
        <v>12.728725056325512</v>
      </c>
      <c r="T319" s="72" t="s">
        <v>64</v>
      </c>
      <c r="U319" s="57"/>
      <c r="V319" s="187">
        <f t="shared" si="181"/>
        <v>117061</v>
      </c>
      <c r="W319" s="179">
        <f t="shared" si="182"/>
        <v>2083009.6</v>
      </c>
      <c r="Y319" s="218">
        <f t="shared" si="183"/>
        <v>12.866952283521716</v>
      </c>
      <c r="Z319" s="72" t="s">
        <v>64</v>
      </c>
      <c r="AA319" s="57"/>
      <c r="AB319" s="187">
        <f t="shared" si="184"/>
        <v>125415</v>
      </c>
      <c r="AC319" s="179">
        <f t="shared" si="185"/>
        <v>1390245.7960000001</v>
      </c>
      <c r="AE319" s="218">
        <f t="shared" si="186"/>
        <v>12.988372450638735</v>
      </c>
      <c r="AF319" s="72" t="s">
        <v>64</v>
      </c>
      <c r="AG319" s="57"/>
      <c r="AH319" s="187">
        <f t="shared" si="187"/>
        <v>130219</v>
      </c>
      <c r="AI319" s="179">
        <f t="shared" si="188"/>
        <v>1055080.324</v>
      </c>
      <c r="AK319" s="218">
        <f t="shared" si="189"/>
        <v>13.096633176705543</v>
      </c>
      <c r="AL319" s="72" t="s">
        <v>64</v>
      </c>
      <c r="AM319" s="57"/>
      <c r="AN319" s="187">
        <f t="shared" si="190"/>
        <v>133356</v>
      </c>
      <c r="AO319" s="179">
        <f t="shared" si="191"/>
        <v>861129.02500000002</v>
      </c>
      <c r="AQ319" s="218">
        <f t="shared" si="192"/>
        <v>13.194310015557541</v>
      </c>
      <c r="AR319" s="72" t="s">
        <v>64</v>
      </c>
      <c r="AS319" s="57"/>
      <c r="AT319" s="187">
        <f t="shared" si="193"/>
        <v>135569</v>
      </c>
      <c r="AU319" s="179">
        <f t="shared" si="194"/>
        <v>736145.424</v>
      </c>
      <c r="AW319" s="218">
        <f t="shared" si="195"/>
        <v>13.283289338801856</v>
      </c>
      <c r="AX319" s="72" t="s">
        <v>64</v>
      </c>
      <c r="AY319" s="57"/>
      <c r="AZ319" s="187">
        <f t="shared" si="196"/>
        <v>137215</v>
      </c>
      <c r="BA319" s="179">
        <f t="shared" si="197"/>
        <v>649536.196</v>
      </c>
      <c r="BC319" s="218">
        <f t="shared" si="198"/>
        <v>13.364994212181431</v>
      </c>
      <c r="BD319" s="72" t="s">
        <v>64</v>
      </c>
      <c r="BE319" s="57"/>
      <c r="BF319" s="187">
        <f t="shared" si="199"/>
        <v>138489</v>
      </c>
      <c r="BG319" s="179">
        <f t="shared" si="200"/>
        <v>586220.94400000002</v>
      </c>
      <c r="BI319" s="218">
        <f t="shared" si="201"/>
        <v>13.440524702139919</v>
      </c>
      <c r="BJ319" s="72" t="s">
        <v>64</v>
      </c>
      <c r="BK319" s="57"/>
      <c r="BL319" s="187">
        <f t="shared" si="202"/>
        <v>139504</v>
      </c>
      <c r="BM319" s="179">
        <f t="shared" si="203"/>
        <v>538100.80900000001</v>
      </c>
    </row>
    <row r="320" spans="1:65" ht="15" customHeight="1">
      <c r="A320" s="21">
        <f t="shared" si="172"/>
        <v>1988</v>
      </c>
      <c r="B320" s="176">
        <f t="shared" si="172"/>
        <v>171259</v>
      </c>
      <c r="C320" s="191">
        <f t="shared" si="173"/>
        <v>13.35147468617833</v>
      </c>
      <c r="D320" s="22">
        <v>3</v>
      </c>
      <c r="G320" s="23"/>
      <c r="H320" s="27"/>
      <c r="I320" s="179">
        <f t="shared" si="174"/>
        <v>155495</v>
      </c>
      <c r="J320" s="180">
        <f t="shared" si="175"/>
        <v>9.2047717200263932</v>
      </c>
      <c r="K320" s="179">
        <f t="shared" si="176"/>
        <v>248503.696</v>
      </c>
      <c r="M320" s="218">
        <f t="shared" si="177"/>
        <v>12.340428698029253</v>
      </c>
      <c r="P320" s="187">
        <f t="shared" si="178"/>
        <v>-159773</v>
      </c>
      <c r="Q320" s="179">
        <f t="shared" si="179"/>
        <v>109582185.024</v>
      </c>
      <c r="S320" s="218">
        <f t="shared" si="180"/>
        <v>12.703025485673514</v>
      </c>
      <c r="V320" s="187">
        <f t="shared" si="181"/>
        <v>141180</v>
      </c>
      <c r="W320" s="179">
        <f t="shared" si="182"/>
        <v>904746.24100000004</v>
      </c>
      <c r="Y320" s="218">
        <f t="shared" si="183"/>
        <v>12.844607873147149</v>
      </c>
      <c r="AB320" s="187">
        <f t="shared" si="184"/>
        <v>146793</v>
      </c>
      <c r="AC320" s="179">
        <f t="shared" si="185"/>
        <v>598585.15599999996</v>
      </c>
      <c r="AE320" s="218">
        <f t="shared" si="186"/>
        <v>12.968608285988322</v>
      </c>
      <c r="AH320" s="187">
        <f t="shared" si="187"/>
        <v>150006</v>
      </c>
      <c r="AI320" s="179">
        <f t="shared" si="188"/>
        <v>451690.00900000002</v>
      </c>
      <c r="AK320" s="218">
        <f t="shared" si="189"/>
        <v>13.078915020344677</v>
      </c>
      <c r="AN320" s="187">
        <f t="shared" si="190"/>
        <v>152095</v>
      </c>
      <c r="AO320" s="179">
        <f t="shared" si="191"/>
        <v>367258.89600000001</v>
      </c>
      <c r="AQ320" s="218">
        <f t="shared" si="192"/>
        <v>13.178253987921165</v>
      </c>
      <c r="AT320" s="187">
        <f t="shared" si="193"/>
        <v>153564</v>
      </c>
      <c r="AU320" s="179">
        <f t="shared" si="194"/>
        <v>313113.02500000002</v>
      </c>
      <c r="AW320" s="218">
        <f t="shared" si="195"/>
        <v>13.268610333505727</v>
      </c>
      <c r="AZ320" s="187">
        <f t="shared" si="196"/>
        <v>154654</v>
      </c>
      <c r="BA320" s="179">
        <f t="shared" si="197"/>
        <v>275726.02500000002</v>
      </c>
      <c r="BC320" s="218">
        <f t="shared" si="198"/>
        <v>13.35147468617833</v>
      </c>
      <c r="BF320" s="187">
        <f t="shared" si="199"/>
        <v>155495</v>
      </c>
      <c r="BG320" s="179">
        <f t="shared" si="200"/>
        <v>248503.696</v>
      </c>
      <c r="BI320" s="218">
        <f t="shared" si="201"/>
        <v>13.427994890473864</v>
      </c>
      <c r="BL320" s="187">
        <f t="shared" si="202"/>
        <v>156164</v>
      </c>
      <c r="BM320" s="179">
        <f t="shared" si="203"/>
        <v>227859.02499999999</v>
      </c>
    </row>
    <row r="321" spans="1:65" ht="15" customHeight="1">
      <c r="A321" s="21">
        <f t="shared" si="172"/>
        <v>1989</v>
      </c>
      <c r="B321" s="176">
        <f t="shared" si="172"/>
        <v>181335</v>
      </c>
      <c r="C321" s="191">
        <f t="shared" si="173"/>
        <v>13.335319209691027</v>
      </c>
      <c r="D321" s="22">
        <v>4</v>
      </c>
      <c r="E321" s="99" t="s">
        <v>65</v>
      </c>
      <c r="F321" s="201">
        <v>800000</v>
      </c>
      <c r="G321" s="23"/>
      <c r="H321" s="27"/>
      <c r="I321" s="179">
        <f t="shared" si="174"/>
        <v>172064</v>
      </c>
      <c r="J321" s="180">
        <f t="shared" si="175"/>
        <v>5.112636832382055</v>
      </c>
      <c r="K321" s="179">
        <f t="shared" si="176"/>
        <v>85951.441000000006</v>
      </c>
      <c r="M321" s="218">
        <f t="shared" si="177"/>
        <v>12.295383044409235</v>
      </c>
      <c r="N321" s="97" t="s">
        <v>65</v>
      </c>
      <c r="O321" s="201">
        <f>ROUNDDOWN(O274,0)+1</f>
        <v>400019</v>
      </c>
      <c r="P321" s="187">
        <f t="shared" si="178"/>
        <v>-19578</v>
      </c>
      <c r="Q321" s="179">
        <f t="shared" si="179"/>
        <v>40366033.568999998</v>
      </c>
      <c r="S321" s="218">
        <f t="shared" si="180"/>
        <v>12.671895673226228</v>
      </c>
      <c r="T321" s="97" t="s">
        <v>65</v>
      </c>
      <c r="U321" s="201">
        <f>ROUNDDOWN(U274,-T342)+10^T342</f>
        <v>500000</v>
      </c>
      <c r="V321" s="187">
        <f t="shared" si="181"/>
        <v>163779</v>
      </c>
      <c r="W321" s="179">
        <f t="shared" si="182"/>
        <v>308213.136</v>
      </c>
      <c r="Y321" s="218">
        <f t="shared" si="183"/>
        <v>12.817643651590428</v>
      </c>
      <c r="Z321" s="97" t="s">
        <v>65</v>
      </c>
      <c r="AA321" s="201">
        <f>U321+Z343</f>
        <v>550000</v>
      </c>
      <c r="AB321" s="187">
        <f t="shared" si="184"/>
        <v>167095</v>
      </c>
      <c r="AC321" s="179">
        <f t="shared" si="185"/>
        <v>202777.60000000001</v>
      </c>
      <c r="AE321" s="218">
        <f t="shared" si="186"/>
        <v>12.944826356442528</v>
      </c>
      <c r="AF321" s="97" t="s">
        <v>65</v>
      </c>
      <c r="AG321" s="201">
        <f>AA321+AF343</f>
        <v>600000</v>
      </c>
      <c r="AH321" s="187">
        <f t="shared" si="187"/>
        <v>168960</v>
      </c>
      <c r="AI321" s="179">
        <f t="shared" si="188"/>
        <v>153140.625</v>
      </c>
      <c r="AK321" s="218">
        <f t="shared" si="189"/>
        <v>13.057643506490548</v>
      </c>
      <c r="AL321" s="97" t="s">
        <v>65</v>
      </c>
      <c r="AM321" s="201">
        <f>AG321+AL343</f>
        <v>650000</v>
      </c>
      <c r="AN321" s="187">
        <f t="shared" si="190"/>
        <v>170155</v>
      </c>
      <c r="AO321" s="179">
        <f t="shared" si="191"/>
        <v>124992.4</v>
      </c>
      <c r="AQ321" s="218">
        <f t="shared" si="192"/>
        <v>13.159013481679592</v>
      </c>
      <c r="AR321" s="97" t="s">
        <v>65</v>
      </c>
      <c r="AS321" s="201">
        <f>AM321+AR343</f>
        <v>700000</v>
      </c>
      <c r="AT321" s="187">
        <f t="shared" si="193"/>
        <v>170986</v>
      </c>
      <c r="AU321" s="179">
        <f t="shared" si="194"/>
        <v>107101.80100000001</v>
      </c>
      <c r="AW321" s="218">
        <f t="shared" si="195"/>
        <v>13.251046787529001</v>
      </c>
      <c r="AX321" s="97" t="s">
        <v>65</v>
      </c>
      <c r="AY321" s="201">
        <f>AS321+AX343</f>
        <v>750000</v>
      </c>
      <c r="AZ321" s="187">
        <f t="shared" si="196"/>
        <v>171597</v>
      </c>
      <c r="BA321" s="179">
        <f t="shared" si="197"/>
        <v>94828.644</v>
      </c>
      <c r="BC321" s="218">
        <f t="shared" si="198"/>
        <v>13.335319209691027</v>
      </c>
      <c r="BD321" s="97" t="s">
        <v>65</v>
      </c>
      <c r="BE321" s="201">
        <f>AY321+BD343</f>
        <v>800000</v>
      </c>
      <c r="BF321" s="187">
        <f t="shared" si="199"/>
        <v>172064</v>
      </c>
      <c r="BG321" s="179">
        <f t="shared" si="200"/>
        <v>85951.441000000006</v>
      </c>
      <c r="BI321" s="218">
        <f t="shared" si="201"/>
        <v>13.413038466310368</v>
      </c>
      <c r="BJ321" s="97" t="s">
        <v>65</v>
      </c>
      <c r="BK321" s="201">
        <f>BE321+BJ343</f>
        <v>850000</v>
      </c>
      <c r="BL321" s="187">
        <f t="shared" si="202"/>
        <v>172433</v>
      </c>
      <c r="BM321" s="179">
        <f t="shared" si="203"/>
        <v>79245.604000000007</v>
      </c>
    </row>
    <row r="322" spans="1:65" ht="15" customHeight="1">
      <c r="A322" s="21">
        <f t="shared" si="172"/>
        <v>1990</v>
      </c>
      <c r="B322" s="176">
        <f t="shared" si="172"/>
        <v>200144</v>
      </c>
      <c r="C322" s="191">
        <f t="shared" si="173"/>
        <v>13.304444905393675</v>
      </c>
      <c r="D322" s="22">
        <v>5</v>
      </c>
      <c r="G322" s="23"/>
      <c r="H322" s="27"/>
      <c r="I322" s="179">
        <f t="shared" si="174"/>
        <v>188207</v>
      </c>
      <c r="J322" s="180">
        <f t="shared" si="175"/>
        <v>5.9642057718442718</v>
      </c>
      <c r="K322" s="179">
        <f t="shared" si="176"/>
        <v>142491.96900000001</v>
      </c>
      <c r="M322" s="218">
        <f t="shared" si="177"/>
        <v>12.205447450136255</v>
      </c>
      <c r="P322" s="187">
        <f t="shared" si="178"/>
        <v>85506</v>
      </c>
      <c r="Q322" s="179">
        <f t="shared" si="179"/>
        <v>13141871.044</v>
      </c>
      <c r="S322" s="218">
        <f t="shared" si="180"/>
        <v>12.61105763840146</v>
      </c>
      <c r="V322" s="187">
        <f t="shared" si="181"/>
        <v>184955</v>
      </c>
      <c r="W322" s="179">
        <f t="shared" si="182"/>
        <v>230705.72099999999</v>
      </c>
      <c r="Y322" s="218">
        <f t="shared" si="183"/>
        <v>12.765276920234211</v>
      </c>
      <c r="AB322" s="187">
        <f t="shared" si="184"/>
        <v>186375</v>
      </c>
      <c r="AC322" s="179">
        <f t="shared" si="185"/>
        <v>189585.361</v>
      </c>
      <c r="AE322" s="218">
        <f t="shared" si="186"/>
        <v>12.898859761274563</v>
      </c>
      <c r="AH322" s="187">
        <f t="shared" si="187"/>
        <v>187115</v>
      </c>
      <c r="AI322" s="179">
        <f t="shared" si="188"/>
        <v>169754.84099999999</v>
      </c>
      <c r="AK322" s="218">
        <f t="shared" si="189"/>
        <v>13.016682810535578</v>
      </c>
      <c r="AN322" s="187">
        <f t="shared" si="190"/>
        <v>187560</v>
      </c>
      <c r="AO322" s="179">
        <f t="shared" si="191"/>
        <v>158357.05600000001</v>
      </c>
      <c r="AQ322" s="218">
        <f t="shared" si="192"/>
        <v>13.122075335924364</v>
      </c>
      <c r="AT322" s="187">
        <f t="shared" si="193"/>
        <v>187852</v>
      </c>
      <c r="AU322" s="179">
        <f t="shared" si="194"/>
        <v>151093.264</v>
      </c>
      <c r="AW322" s="218">
        <f t="shared" si="195"/>
        <v>13.217411704746471</v>
      </c>
      <c r="AZ322" s="187">
        <f t="shared" si="196"/>
        <v>188057</v>
      </c>
      <c r="BA322" s="179">
        <f t="shared" si="197"/>
        <v>146095.56899999999</v>
      </c>
      <c r="BC322" s="218">
        <f t="shared" si="198"/>
        <v>13.304444905393675</v>
      </c>
      <c r="BF322" s="187">
        <f t="shared" si="199"/>
        <v>188207</v>
      </c>
      <c r="BG322" s="179">
        <f t="shared" si="200"/>
        <v>142491.96900000001</v>
      </c>
      <c r="BI322" s="218">
        <f t="shared" si="201"/>
        <v>13.384506078867011</v>
      </c>
      <c r="BL322" s="187">
        <f t="shared" si="202"/>
        <v>188320</v>
      </c>
      <c r="BM322" s="179">
        <f t="shared" si="203"/>
        <v>139806.976</v>
      </c>
    </row>
    <row r="323" spans="1:65" ht="15" customHeight="1">
      <c r="A323" s="21">
        <f t="shared" si="172"/>
        <v>1991</v>
      </c>
      <c r="B323" s="176">
        <f t="shared" si="172"/>
        <v>168200</v>
      </c>
      <c r="C323" s="191">
        <f t="shared" si="173"/>
        <v>13.356328167350123</v>
      </c>
      <c r="D323" s="22">
        <v>6</v>
      </c>
      <c r="E323" s="99" t="s">
        <v>66</v>
      </c>
      <c r="F323" s="42">
        <f>INDEX(LINEST(C318:C338,D318:D338),2)</f>
        <v>13.454368960162887</v>
      </c>
      <c r="G323" s="23"/>
      <c r="H323" s="27"/>
      <c r="I323" s="179">
        <f t="shared" si="174"/>
        <v>203934</v>
      </c>
      <c r="J323" s="180">
        <f t="shared" si="175"/>
        <v>21.244946492271104</v>
      </c>
      <c r="K323" s="179">
        <f t="shared" si="176"/>
        <v>1276918.7560000001</v>
      </c>
      <c r="M323" s="218">
        <f t="shared" si="177"/>
        <v>12.353712173741775</v>
      </c>
      <c r="N323" s="97" t="s">
        <v>66</v>
      </c>
      <c r="O323" s="42">
        <f>INDEX(LINEST(M318:M338,$D318:$D338),2)</f>
        <v>14.100130321878073</v>
      </c>
      <c r="P323" s="187">
        <f t="shared" si="178"/>
        <v>164273</v>
      </c>
      <c r="Q323" s="179">
        <f t="shared" si="179"/>
        <v>15421.329</v>
      </c>
      <c r="S323" s="218">
        <f t="shared" si="180"/>
        <v>12.71228765673848</v>
      </c>
      <c r="T323" s="97" t="s">
        <v>66</v>
      </c>
      <c r="U323" s="42">
        <f>INDEX(LINEST(S318:S338,$D318:$D338),2)</f>
        <v>12.98573769100469</v>
      </c>
      <c r="V323" s="187">
        <f t="shared" si="181"/>
        <v>204798</v>
      </c>
      <c r="W323" s="179">
        <f t="shared" si="182"/>
        <v>1339413.6040000001</v>
      </c>
      <c r="Y323" s="218">
        <f t="shared" si="183"/>
        <v>12.852652190273785</v>
      </c>
      <c r="Z323" s="97" t="s">
        <v>66</v>
      </c>
      <c r="AA323" s="42">
        <f>INDEX(LINEST(Y318:Y338,$D318:$D338),2)</f>
        <v>13.062194451898575</v>
      </c>
      <c r="AB323" s="187">
        <f t="shared" si="184"/>
        <v>204684</v>
      </c>
      <c r="AC323" s="179">
        <f t="shared" si="185"/>
        <v>1331082.2560000001</v>
      </c>
      <c r="AE323" s="218">
        <f t="shared" si="186"/>
        <v>12.975717797062844</v>
      </c>
      <c r="AF323" s="97" t="s">
        <v>66</v>
      </c>
      <c r="AG323" s="42">
        <f>INDEX(LINEST(AE318:AE338,$D318:$D338),2)</f>
        <v>13.146085723034426</v>
      </c>
      <c r="AH323" s="187">
        <f t="shared" si="187"/>
        <v>204506</v>
      </c>
      <c r="AI323" s="179">
        <f t="shared" si="188"/>
        <v>1318125.6359999999</v>
      </c>
      <c r="AK323" s="218">
        <f t="shared" si="189"/>
        <v>13.085284369162908</v>
      </c>
      <c r="AL323" s="97" t="s">
        <v>66</v>
      </c>
      <c r="AM323" s="42">
        <f>INDEX(LINEST(AK318:AK338,$D318:$D338),2)</f>
        <v>13.229001599195938</v>
      </c>
      <c r="AN323" s="187">
        <f t="shared" si="190"/>
        <v>204333</v>
      </c>
      <c r="AO323" s="179">
        <f t="shared" si="191"/>
        <v>1305593.689</v>
      </c>
      <c r="AQ323" s="218">
        <f t="shared" si="192"/>
        <v>13.184022757791057</v>
      </c>
      <c r="AR323" s="97" t="s">
        <v>66</v>
      </c>
      <c r="AS323" s="42">
        <f>INDEX(LINEST(AQ318:AQ338,$D318:$D338),2)</f>
        <v>13.308377659117852</v>
      </c>
      <c r="AT323" s="187">
        <f t="shared" si="193"/>
        <v>204181</v>
      </c>
      <c r="AU323" s="179">
        <f t="shared" si="194"/>
        <v>1294632.361</v>
      </c>
      <c r="AW323" s="218">
        <f t="shared" si="195"/>
        <v>13.273882025043239</v>
      </c>
      <c r="AX323" s="97" t="s">
        <v>66</v>
      </c>
      <c r="AY323" s="42">
        <f>INDEX(LINEST(AW318:AW338,$D318:$D338),2)</f>
        <v>13.383510409362279</v>
      </c>
      <c r="AZ323" s="187">
        <f t="shared" si="196"/>
        <v>204049</v>
      </c>
      <c r="BA323" s="179">
        <f t="shared" si="197"/>
        <v>1285150.801</v>
      </c>
      <c r="BC323" s="218">
        <f t="shared" si="198"/>
        <v>13.356328167350123</v>
      </c>
      <c r="BD323" s="97" t="s">
        <v>66</v>
      </c>
      <c r="BE323" s="42">
        <f>INDEX(LINEST(BC318:BC338,$D318:$D338),2)</f>
        <v>13.454368960162887</v>
      </c>
      <c r="BF323" s="187">
        <f t="shared" si="199"/>
        <v>203934</v>
      </c>
      <c r="BG323" s="179">
        <f t="shared" si="200"/>
        <v>1276918.7560000001</v>
      </c>
      <c r="BI323" s="218">
        <f t="shared" si="201"/>
        <v>13.43249163868594</v>
      </c>
      <c r="BJ323" s="97" t="s">
        <v>66</v>
      </c>
      <c r="BK323" s="42">
        <f>INDEX(LINEST(BI318:BI338,$D318:$D338),2)</f>
        <v>13.521171910074615</v>
      </c>
      <c r="BL323" s="187">
        <f t="shared" si="202"/>
        <v>203835</v>
      </c>
      <c r="BM323" s="179">
        <f t="shared" si="203"/>
        <v>1269853.2250000001</v>
      </c>
    </row>
    <row r="324" spans="1:65" ht="15" customHeight="1">
      <c r="A324" s="21">
        <f t="shared" si="172"/>
        <v>1992</v>
      </c>
      <c r="B324" s="176">
        <f t="shared" si="172"/>
        <v>190000</v>
      </c>
      <c r="C324" s="191">
        <f t="shared" si="173"/>
        <v>13.321214236149494</v>
      </c>
      <c r="D324" s="22">
        <v>7</v>
      </c>
      <c r="E324" s="99" t="s">
        <v>67</v>
      </c>
      <c r="F324" s="42">
        <f>INDEX(LINEST(C318:C338,D318:D338),1)</f>
        <v>-2.6043811861532169E-2</v>
      </c>
      <c r="G324" s="27"/>
      <c r="H324" s="27"/>
      <c r="I324" s="179">
        <f t="shared" si="174"/>
        <v>219258</v>
      </c>
      <c r="J324" s="180">
        <f t="shared" si="175"/>
        <v>15.398947368421053</v>
      </c>
      <c r="K324" s="179">
        <f t="shared" si="176"/>
        <v>856030.56400000001</v>
      </c>
      <c r="M324" s="218">
        <f t="shared" si="177"/>
        <v>12.254953281797357</v>
      </c>
      <c r="N324" s="97" t="s">
        <v>67</v>
      </c>
      <c r="O324" s="42">
        <f>INDEX(LINEST(M318:M338,$D318:$D338),1)</f>
        <v>-0.28826983439999354</v>
      </c>
      <c r="P324" s="187">
        <f t="shared" si="178"/>
        <v>223313</v>
      </c>
      <c r="Q324" s="179">
        <f t="shared" si="179"/>
        <v>1109755.969</v>
      </c>
      <c r="S324" s="218">
        <f t="shared" si="180"/>
        <v>12.644327576461329</v>
      </c>
      <c r="T324" s="97" t="s">
        <v>67</v>
      </c>
      <c r="U324" s="42">
        <f>INDEX(LINEST(S318:S338,$D318:$D338),1)</f>
        <v>-6.5053627125004745E-2</v>
      </c>
      <c r="V324" s="187">
        <f t="shared" si="181"/>
        <v>223390</v>
      </c>
      <c r="W324" s="179">
        <f t="shared" si="182"/>
        <v>1114892.1000000001</v>
      </c>
      <c r="Y324" s="218">
        <f t="shared" si="183"/>
        <v>12.793859310432293</v>
      </c>
      <c r="Z324" s="97" t="s">
        <v>67</v>
      </c>
      <c r="AA324" s="42">
        <f>INDEX(LINEST(Y318:Y338,$D318:$D338),1)</f>
        <v>-5.1663137435471407E-2</v>
      </c>
      <c r="AB324" s="187">
        <f t="shared" si="184"/>
        <v>222071</v>
      </c>
      <c r="AC324" s="179">
        <f t="shared" si="185"/>
        <v>1028549.041</v>
      </c>
      <c r="AE324" s="218">
        <f t="shared" si="186"/>
        <v>12.923912438680491</v>
      </c>
      <c r="AF324" s="97" t="s">
        <v>67</v>
      </c>
      <c r="AG324" s="42">
        <f>INDEX(LINEST(AE318:AE338,$D318:$D338),1)</f>
        <v>-4.303229825955919E-2</v>
      </c>
      <c r="AH324" s="187">
        <f t="shared" si="187"/>
        <v>221164</v>
      </c>
      <c r="AI324" s="179">
        <f t="shared" si="188"/>
        <v>971194.89599999995</v>
      </c>
      <c r="AK324" s="218">
        <f t="shared" si="189"/>
        <v>13.038981768465277</v>
      </c>
      <c r="AL324" s="97" t="s">
        <v>67</v>
      </c>
      <c r="AM324" s="42">
        <f>INDEX(LINEST(AK318:AK338,$D318:$D338),1)</f>
        <v>-3.6945887332898671E-2</v>
      </c>
      <c r="AN324" s="187">
        <f t="shared" si="190"/>
        <v>220499</v>
      </c>
      <c r="AO324" s="179">
        <f t="shared" si="191"/>
        <v>930189.00100000005</v>
      </c>
      <c r="AQ324" s="218">
        <f t="shared" si="192"/>
        <v>13.142166004700508</v>
      </c>
      <c r="AR324" s="97" t="s">
        <v>67</v>
      </c>
      <c r="AS324" s="42">
        <f>INDEX(LINEST(AQ318:AQ338,$D318:$D338),1)</f>
        <v>-3.2401892002467819E-2</v>
      </c>
      <c r="AT324" s="187">
        <f t="shared" si="193"/>
        <v>219989</v>
      </c>
      <c r="AU324" s="179">
        <f t="shared" si="194"/>
        <v>899340.12100000004</v>
      </c>
      <c r="AW324" s="218">
        <f t="shared" si="195"/>
        <v>13.235692062711331</v>
      </c>
      <c r="AX324" s="97" t="s">
        <v>67</v>
      </c>
      <c r="AY324" s="42">
        <f>INDEX(LINEST(AW318:AW338,$D318:$D338),1)</f>
        <v>-2.887089351272662E-2</v>
      </c>
      <c r="AZ324" s="187">
        <f t="shared" si="196"/>
        <v>219585</v>
      </c>
      <c r="BA324" s="179">
        <f t="shared" si="197"/>
        <v>875272.22499999998</v>
      </c>
      <c r="BC324" s="218">
        <f t="shared" si="198"/>
        <v>13.321214236149494</v>
      </c>
      <c r="BD324" s="97" t="s">
        <v>67</v>
      </c>
      <c r="BE324" s="42">
        <f>INDEX(LINEST(BC318:BC338,$D318:$D338),1)</f>
        <v>-2.6043811861532169E-2</v>
      </c>
      <c r="BF324" s="187">
        <f t="shared" si="199"/>
        <v>219258</v>
      </c>
      <c r="BG324" s="179">
        <f t="shared" si="200"/>
        <v>856030.56400000001</v>
      </c>
      <c r="BI324" s="218">
        <f t="shared" si="201"/>
        <v>13.399995114002609</v>
      </c>
      <c r="BJ324" s="97" t="s">
        <v>67</v>
      </c>
      <c r="BK324" s="42">
        <f>INDEX(LINEST(BI318:BI338,$D318:$D338),1)</f>
        <v>-2.3726989485850874E-2</v>
      </c>
      <c r="BL324" s="187">
        <f t="shared" si="202"/>
        <v>218986</v>
      </c>
      <c r="BM324" s="179">
        <f t="shared" si="203"/>
        <v>840188.196</v>
      </c>
    </row>
    <row r="325" spans="1:65" ht="15" customHeight="1">
      <c r="A325" s="21">
        <f t="shared" si="172"/>
        <v>1993</v>
      </c>
      <c r="B325" s="176">
        <f t="shared" si="172"/>
        <v>218374</v>
      </c>
      <c r="C325" s="191">
        <f t="shared" si="173"/>
        <v>13.27358290846634</v>
      </c>
      <c r="D325" s="22">
        <v>8</v>
      </c>
      <c r="G325" s="27"/>
      <c r="H325" s="27"/>
      <c r="I325" s="179">
        <f t="shared" si="174"/>
        <v>234187</v>
      </c>
      <c r="J325" s="180">
        <f t="shared" si="175"/>
        <v>7.2412466685594437</v>
      </c>
      <c r="K325" s="179">
        <f t="shared" si="176"/>
        <v>250050.96900000001</v>
      </c>
      <c r="M325" s="218">
        <f t="shared" si="177"/>
        <v>12.109809511809464</v>
      </c>
      <c r="P325" s="187">
        <f t="shared" si="178"/>
        <v>267568</v>
      </c>
      <c r="Q325" s="179">
        <f t="shared" si="179"/>
        <v>2420049.6359999999</v>
      </c>
      <c r="S325" s="218">
        <f t="shared" si="180"/>
        <v>12.548335228549369</v>
      </c>
      <c r="V325" s="187">
        <f t="shared" si="181"/>
        <v>240812</v>
      </c>
      <c r="W325" s="179">
        <f t="shared" si="182"/>
        <v>503463.84399999998</v>
      </c>
      <c r="Y325" s="218">
        <f t="shared" si="183"/>
        <v>12.711763106889697</v>
      </c>
      <c r="AB325" s="187">
        <f t="shared" si="184"/>
        <v>238583</v>
      </c>
      <c r="AC325" s="179">
        <f t="shared" si="185"/>
        <v>408403.68099999998</v>
      </c>
      <c r="AE325" s="218">
        <f t="shared" si="186"/>
        <v>12.85219635040715</v>
      </c>
      <c r="AH325" s="187">
        <f t="shared" si="187"/>
        <v>237120</v>
      </c>
      <c r="AI325" s="179">
        <f t="shared" si="188"/>
        <v>351412.516</v>
      </c>
      <c r="AK325" s="218">
        <f t="shared" si="189"/>
        <v>12.975314751515558</v>
      </c>
      <c r="AN325" s="187">
        <f t="shared" si="190"/>
        <v>236077</v>
      </c>
      <c r="AO325" s="179">
        <f t="shared" si="191"/>
        <v>313396.20899999997</v>
      </c>
      <c r="AQ325" s="218">
        <f t="shared" si="192"/>
        <v>13.084923158230481</v>
      </c>
      <c r="AT325" s="187">
        <f t="shared" si="193"/>
        <v>235293</v>
      </c>
      <c r="AU325" s="179">
        <f t="shared" si="194"/>
        <v>286252.56099999999</v>
      </c>
      <c r="AW325" s="218">
        <f t="shared" si="195"/>
        <v>13.183695513579325</v>
      </c>
      <c r="AZ325" s="187">
        <f t="shared" si="196"/>
        <v>234680</v>
      </c>
      <c r="BA325" s="179">
        <f t="shared" si="197"/>
        <v>265885.636</v>
      </c>
      <c r="BC325" s="218">
        <f t="shared" si="198"/>
        <v>13.27358290846634</v>
      </c>
      <c r="BF325" s="187">
        <f t="shared" si="199"/>
        <v>234187</v>
      </c>
      <c r="BG325" s="179">
        <f t="shared" si="200"/>
        <v>250050.96900000001</v>
      </c>
      <c r="BI325" s="218">
        <f t="shared" si="201"/>
        <v>13.356052725810846</v>
      </c>
      <c r="BL325" s="187">
        <f t="shared" si="202"/>
        <v>233782</v>
      </c>
      <c r="BM325" s="179">
        <f t="shared" si="203"/>
        <v>237406.46400000001</v>
      </c>
    </row>
    <row r="326" spans="1:65" ht="15" customHeight="1">
      <c r="A326" s="21">
        <f t="shared" si="172"/>
        <v>1994</v>
      </c>
      <c r="B326" s="176">
        <f t="shared" si="172"/>
        <v>238319</v>
      </c>
      <c r="C326" s="191">
        <f t="shared" si="173"/>
        <v>13.238689352062712</v>
      </c>
      <c r="D326" s="22">
        <v>9</v>
      </c>
      <c r="E326" s="99" t="s">
        <v>29</v>
      </c>
      <c r="F326" s="24">
        <f>EXP(F323)</f>
        <v>696880.31475993944</v>
      </c>
      <c r="G326" s="27"/>
      <c r="H326" s="27"/>
      <c r="I326" s="179">
        <f t="shared" si="174"/>
        <v>248733</v>
      </c>
      <c r="J326" s="180">
        <f t="shared" si="175"/>
        <v>4.3697732870648167</v>
      </c>
      <c r="K326" s="179">
        <f t="shared" si="176"/>
        <v>108451.39599999999</v>
      </c>
      <c r="M326" s="218">
        <f t="shared" si="177"/>
        <v>11.993498045565198</v>
      </c>
      <c r="N326" s="97" t="s">
        <v>29</v>
      </c>
      <c r="O326" s="201">
        <f>EXP(O323)</f>
        <v>1329256.500728291</v>
      </c>
      <c r="P326" s="187">
        <f t="shared" si="178"/>
        <v>300739</v>
      </c>
      <c r="Q326" s="179">
        <f t="shared" si="179"/>
        <v>3896256.4</v>
      </c>
      <c r="S326" s="218">
        <f t="shared" si="180"/>
        <v>12.474881483666291</v>
      </c>
      <c r="T326" s="97" t="s">
        <v>29</v>
      </c>
      <c r="U326" s="201">
        <f>EXP(U323)</f>
        <v>436148.33877032518</v>
      </c>
      <c r="V326" s="187">
        <f t="shared" si="181"/>
        <v>257136</v>
      </c>
      <c r="W326" s="179">
        <f t="shared" si="182"/>
        <v>354079.489</v>
      </c>
      <c r="Y326" s="218">
        <f t="shared" si="183"/>
        <v>12.649735507850052</v>
      </c>
      <c r="Z326" s="97" t="s">
        <v>29</v>
      </c>
      <c r="AA326" s="201">
        <f>EXP(AA323)</f>
        <v>470802.72948518518</v>
      </c>
      <c r="AB326" s="187">
        <f t="shared" si="184"/>
        <v>254263</v>
      </c>
      <c r="AC326" s="179">
        <f t="shared" si="185"/>
        <v>254211.136</v>
      </c>
      <c r="AE326" s="218">
        <f t="shared" si="186"/>
        <v>12.798517886839692</v>
      </c>
      <c r="AF326" s="97" t="s">
        <v>29</v>
      </c>
      <c r="AG326" s="201">
        <f>EXP(AG323)</f>
        <v>512002.97934321256</v>
      </c>
      <c r="AH326" s="187">
        <f t="shared" si="187"/>
        <v>252404</v>
      </c>
      <c r="AI326" s="179">
        <f t="shared" si="188"/>
        <v>198387.22500000001</v>
      </c>
      <c r="AK326" s="218">
        <f t="shared" si="189"/>
        <v>12.928004056583744</v>
      </c>
      <c r="AL326" s="97" t="s">
        <v>29</v>
      </c>
      <c r="AM326" s="201">
        <f>EXP(AM323)</f>
        <v>556265.84597112518</v>
      </c>
      <c r="AN326" s="187">
        <f t="shared" si="190"/>
        <v>251091</v>
      </c>
      <c r="AO326" s="179">
        <f t="shared" si="191"/>
        <v>163123.984</v>
      </c>
      <c r="AQ326" s="218">
        <f t="shared" si="192"/>
        <v>13.042629455384928</v>
      </c>
      <c r="AR326" s="97" t="s">
        <v>29</v>
      </c>
      <c r="AS326" s="201">
        <f>EXP(AS323)</f>
        <v>602219.73085707263</v>
      </c>
      <c r="AT326" s="187">
        <f t="shared" si="193"/>
        <v>250109</v>
      </c>
      <c r="AU326" s="179">
        <f t="shared" si="194"/>
        <v>139004.1</v>
      </c>
      <c r="AW326" s="218">
        <f t="shared" si="195"/>
        <v>13.145456662972283</v>
      </c>
      <c r="AX326" s="97" t="s">
        <v>29</v>
      </c>
      <c r="AY326" s="201">
        <f>EXP(AY323)</f>
        <v>649209.28021134564</v>
      </c>
      <c r="AZ326" s="187">
        <f t="shared" si="196"/>
        <v>249345</v>
      </c>
      <c r="BA326" s="179">
        <f t="shared" si="197"/>
        <v>121572.67600000001</v>
      </c>
      <c r="BC326" s="218">
        <f t="shared" si="198"/>
        <v>13.238689352062712</v>
      </c>
      <c r="BD326" s="97" t="s">
        <v>29</v>
      </c>
      <c r="BE326" s="201">
        <f>EXP(BE323)</f>
        <v>696880.31475993944</v>
      </c>
      <c r="BF326" s="187">
        <f t="shared" si="199"/>
        <v>248733</v>
      </c>
      <c r="BG326" s="179">
        <f t="shared" si="200"/>
        <v>108451.39599999999</v>
      </c>
      <c r="BI326" s="218">
        <f t="shared" si="201"/>
        <v>13.323966183770651</v>
      </c>
      <c r="BJ326" s="97" t="s">
        <v>29</v>
      </c>
      <c r="BK326" s="201">
        <f>EXP(BK323)</f>
        <v>745024.14786247141</v>
      </c>
      <c r="BL326" s="187">
        <f t="shared" si="202"/>
        <v>248231</v>
      </c>
      <c r="BM326" s="179">
        <f t="shared" si="203"/>
        <v>98247.744000000006</v>
      </c>
    </row>
    <row r="327" spans="1:65" ht="15" customHeight="1">
      <c r="A327" s="21">
        <f t="shared" si="172"/>
        <v>1995</v>
      </c>
      <c r="B327" s="176">
        <f t="shared" si="172"/>
        <v>254709</v>
      </c>
      <c r="C327" s="191">
        <f t="shared" si="173"/>
        <v>13.209074876101624</v>
      </c>
      <c r="D327" s="22">
        <v>10</v>
      </c>
      <c r="E327" s="99" t="s">
        <v>30</v>
      </c>
      <c r="F327" s="42">
        <f>EXP(F324)</f>
        <v>0.9742924031098118</v>
      </c>
      <c r="G327" s="27"/>
      <c r="H327" s="27"/>
      <c r="I327" s="179">
        <f t="shared" si="174"/>
        <v>262905</v>
      </c>
      <c r="J327" s="180">
        <f t="shared" si="175"/>
        <v>3.2177897129665616</v>
      </c>
      <c r="K327" s="179">
        <f t="shared" si="176"/>
        <v>67174.415999999997</v>
      </c>
      <c r="M327" s="218">
        <f t="shared" si="177"/>
        <v>11.886624670314742</v>
      </c>
      <c r="N327" s="97" t="s">
        <v>30</v>
      </c>
      <c r="O327" s="42">
        <f>EXP(O324)</f>
        <v>0.74955930806250337</v>
      </c>
      <c r="P327" s="187">
        <f t="shared" si="178"/>
        <v>325603</v>
      </c>
      <c r="Q327" s="179">
        <f t="shared" si="179"/>
        <v>5025959.2359999996</v>
      </c>
      <c r="S327" s="218">
        <f t="shared" si="180"/>
        <v>12.410200539805864</v>
      </c>
      <c r="T327" s="97" t="s">
        <v>30</v>
      </c>
      <c r="U327" s="42">
        <f>EXP(U324)</f>
        <v>0.93701721249082437</v>
      </c>
      <c r="V327" s="187">
        <f t="shared" si="181"/>
        <v>272433</v>
      </c>
      <c r="W327" s="179">
        <f t="shared" si="182"/>
        <v>314140.17599999998</v>
      </c>
      <c r="Y327" s="218">
        <f t="shared" si="183"/>
        <v>12.595716589787038</v>
      </c>
      <c r="Z327" s="97" t="s">
        <v>30</v>
      </c>
      <c r="AA327" s="42">
        <f>EXP(AA324)</f>
        <v>0.94964871406880913</v>
      </c>
      <c r="AB327" s="187">
        <f t="shared" si="184"/>
        <v>269154</v>
      </c>
      <c r="AC327" s="179">
        <f t="shared" si="185"/>
        <v>208658.02499999999</v>
      </c>
      <c r="AE327" s="218">
        <f t="shared" si="186"/>
        <v>12.752142818746485</v>
      </c>
      <c r="AF327" s="97" t="s">
        <v>30</v>
      </c>
      <c r="AG327" s="42">
        <f>EXP(AG324)</f>
        <v>0.95788045169595004</v>
      </c>
      <c r="AH327" s="187">
        <f t="shared" si="187"/>
        <v>267045</v>
      </c>
      <c r="AI327" s="179">
        <f t="shared" si="188"/>
        <v>152176.89600000001</v>
      </c>
      <c r="AK327" s="218">
        <f t="shared" si="189"/>
        <v>12.887377481507253</v>
      </c>
      <c r="AL327" s="97" t="s">
        <v>30</v>
      </c>
      <c r="AM327" s="42">
        <f>EXP(AM324)</f>
        <v>0.96372828384589349</v>
      </c>
      <c r="AN327" s="187">
        <f t="shared" si="190"/>
        <v>265560</v>
      </c>
      <c r="AO327" s="179">
        <f t="shared" si="191"/>
        <v>117744.201</v>
      </c>
      <c r="AQ327" s="218">
        <f t="shared" si="192"/>
        <v>13.006483280011903</v>
      </c>
      <c r="AR327" s="97" t="s">
        <v>30</v>
      </c>
      <c r="AS327" s="42">
        <f>EXP(AS324)</f>
        <v>0.96811742523427236</v>
      </c>
      <c r="AT327" s="187">
        <f t="shared" si="193"/>
        <v>264453</v>
      </c>
      <c r="AU327" s="179">
        <f t="shared" si="194"/>
        <v>94945.535999999993</v>
      </c>
      <c r="AW327" s="218">
        <f t="shared" si="195"/>
        <v>13.112900747605666</v>
      </c>
      <c r="AX327" s="97" t="s">
        <v>30</v>
      </c>
      <c r="AY327" s="42">
        <f>EXP(AY324)</f>
        <v>0.9715418887303805</v>
      </c>
      <c r="AZ327" s="187">
        <f t="shared" si="196"/>
        <v>263593</v>
      </c>
      <c r="BA327" s="179">
        <f t="shared" si="197"/>
        <v>78925.456000000006</v>
      </c>
      <c r="BC327" s="218">
        <f t="shared" si="198"/>
        <v>13.209074876101624</v>
      </c>
      <c r="BD327" s="97" t="s">
        <v>30</v>
      </c>
      <c r="BE327" s="42">
        <f>EXP(BE324)</f>
        <v>0.9742924031098118</v>
      </c>
      <c r="BF327" s="187">
        <f t="shared" si="199"/>
        <v>262905</v>
      </c>
      <c r="BG327" s="179">
        <f t="shared" si="200"/>
        <v>67174.415999999997</v>
      </c>
      <c r="BI327" s="218">
        <f t="shared" si="201"/>
        <v>13.296805640599514</v>
      </c>
      <c r="BJ327" s="97" t="s">
        <v>30</v>
      </c>
      <c r="BK327" s="42">
        <f>EXP(BK324)</f>
        <v>0.9765522824083992</v>
      </c>
      <c r="BL327" s="187">
        <f t="shared" si="202"/>
        <v>262341</v>
      </c>
      <c r="BM327" s="179">
        <f t="shared" si="203"/>
        <v>58247.423999999999</v>
      </c>
    </row>
    <row r="328" spans="1:65" ht="15" customHeight="1">
      <c r="A328" s="21">
        <f t="shared" si="172"/>
        <v>1996</v>
      </c>
      <c r="B328" s="176">
        <f t="shared" si="172"/>
        <v>270403</v>
      </c>
      <c r="C328" s="191">
        <f t="shared" si="173"/>
        <v>13.179871618936323</v>
      </c>
      <c r="D328" s="22">
        <v>11</v>
      </c>
      <c r="E328" s="73"/>
      <c r="F328" s="23"/>
      <c r="G328" s="27"/>
      <c r="H328" s="27"/>
      <c r="I328" s="179">
        <f t="shared" si="174"/>
        <v>276712</v>
      </c>
      <c r="J328" s="180">
        <f t="shared" si="175"/>
        <v>2.3331841732525156</v>
      </c>
      <c r="K328" s="179">
        <f t="shared" si="176"/>
        <v>39803.481</v>
      </c>
      <c r="M328" s="218">
        <f t="shared" si="177"/>
        <v>11.772331512070272</v>
      </c>
      <c r="N328" s="23"/>
      <c r="O328" s="23"/>
      <c r="P328" s="187">
        <f t="shared" si="178"/>
        <v>344239</v>
      </c>
      <c r="Q328" s="179">
        <f t="shared" si="179"/>
        <v>5451754.8959999997</v>
      </c>
      <c r="S328" s="218">
        <f t="shared" si="180"/>
        <v>12.344080877140094</v>
      </c>
      <c r="T328" s="23"/>
      <c r="U328" s="23"/>
      <c r="V328" s="187">
        <f t="shared" si="181"/>
        <v>286765</v>
      </c>
      <c r="W328" s="179">
        <f t="shared" si="182"/>
        <v>267715.04399999999</v>
      </c>
      <c r="Y328" s="218">
        <f t="shared" si="183"/>
        <v>12.541104559670496</v>
      </c>
      <c r="Z328" s="23"/>
      <c r="AA328" s="23"/>
      <c r="AB328" s="187">
        <f t="shared" si="184"/>
        <v>283295</v>
      </c>
      <c r="AC328" s="179">
        <f t="shared" si="185"/>
        <v>166203.66399999999</v>
      </c>
      <c r="AE328" s="218">
        <f t="shared" si="186"/>
        <v>12.705625975034284</v>
      </c>
      <c r="AF328" s="23"/>
      <c r="AG328" s="23"/>
      <c r="AH328" s="187">
        <f t="shared" si="187"/>
        <v>281069</v>
      </c>
      <c r="AI328" s="179">
        <f t="shared" si="188"/>
        <v>113763.556</v>
      </c>
      <c r="AK328" s="218">
        <f t="shared" si="189"/>
        <v>12.846865442630833</v>
      </c>
      <c r="AL328" s="23"/>
      <c r="AM328" s="23"/>
      <c r="AN328" s="187">
        <f t="shared" si="190"/>
        <v>279504</v>
      </c>
      <c r="AO328" s="179">
        <f t="shared" si="191"/>
        <v>82828.201000000001</v>
      </c>
      <c r="AQ328" s="218">
        <f t="shared" si="192"/>
        <v>12.970602838912185</v>
      </c>
      <c r="AR328" s="23"/>
      <c r="AS328" s="23"/>
      <c r="AT328" s="187">
        <f t="shared" si="193"/>
        <v>278339</v>
      </c>
      <c r="AU328" s="179">
        <f t="shared" si="194"/>
        <v>62980.095999999998</v>
      </c>
      <c r="AW328" s="218">
        <f t="shared" si="195"/>
        <v>13.080701446903255</v>
      </c>
      <c r="AX328" s="23"/>
      <c r="AY328" s="23"/>
      <c r="AZ328" s="187">
        <f t="shared" si="196"/>
        <v>277435</v>
      </c>
      <c r="BA328" s="179">
        <f t="shared" si="197"/>
        <v>49449.023999999998</v>
      </c>
      <c r="BC328" s="218">
        <f t="shared" si="198"/>
        <v>13.179871618936323</v>
      </c>
      <c r="BD328" s="23"/>
      <c r="BE328" s="23"/>
      <c r="BF328" s="187">
        <f t="shared" si="199"/>
        <v>276712</v>
      </c>
      <c r="BG328" s="179">
        <f t="shared" si="200"/>
        <v>39803.481</v>
      </c>
      <c r="BI328" s="218">
        <f t="shared" si="201"/>
        <v>13.270088313431833</v>
      </c>
      <c r="BJ328" s="23"/>
      <c r="BK328" s="23"/>
      <c r="BL328" s="187">
        <f t="shared" si="202"/>
        <v>276120</v>
      </c>
      <c r="BM328" s="179">
        <f t="shared" si="203"/>
        <v>32684.089</v>
      </c>
    </row>
    <row r="329" spans="1:65" ht="15" customHeight="1">
      <c r="A329" s="21">
        <f t="shared" si="172"/>
        <v>1997</v>
      </c>
      <c r="B329" s="176">
        <f t="shared" si="172"/>
        <v>281896</v>
      </c>
      <c r="C329" s="191">
        <f t="shared" si="173"/>
        <v>13.157931273290352</v>
      </c>
      <c r="D329" s="22">
        <v>12</v>
      </c>
      <c r="E329" s="347" t="s">
        <v>7</v>
      </c>
      <c r="F329" s="348"/>
      <c r="G329" s="181">
        <f>I317</f>
        <v>0.9645832947190609</v>
      </c>
      <c r="H329" s="27"/>
      <c r="I329" s="179">
        <f t="shared" si="174"/>
        <v>290165</v>
      </c>
      <c r="J329" s="180">
        <f t="shared" si="175"/>
        <v>2.9333513068649433</v>
      </c>
      <c r="K329" s="179">
        <f t="shared" si="176"/>
        <v>68376.361000000004</v>
      </c>
      <c r="M329" s="218">
        <f t="shared" si="177"/>
        <v>11.679481733435779</v>
      </c>
      <c r="N329" s="23" t="s">
        <v>36</v>
      </c>
      <c r="O329" s="44">
        <f>P317</f>
        <v>0.57899716144738167</v>
      </c>
      <c r="P329" s="187">
        <f t="shared" si="178"/>
        <v>358209</v>
      </c>
      <c r="Q329" s="179">
        <f t="shared" si="179"/>
        <v>5823673.9689999996</v>
      </c>
      <c r="S329" s="218">
        <f t="shared" si="180"/>
        <v>12.292727292232453</v>
      </c>
      <c r="T329" s="23" t="s">
        <v>36</v>
      </c>
      <c r="U329" s="44">
        <f>V317</f>
        <v>0.92573982954134837</v>
      </c>
      <c r="V329" s="187">
        <f t="shared" si="181"/>
        <v>300196</v>
      </c>
      <c r="W329" s="179">
        <f t="shared" si="182"/>
        <v>334890</v>
      </c>
      <c r="Y329" s="218">
        <f t="shared" si="183"/>
        <v>12.499130243918794</v>
      </c>
      <c r="Z329" s="23" t="s">
        <v>36</v>
      </c>
      <c r="AA329" s="44">
        <f>AB317</f>
        <v>0.94122320479941257</v>
      </c>
      <c r="AB329" s="187">
        <f t="shared" si="184"/>
        <v>296724</v>
      </c>
      <c r="AC329" s="179">
        <f t="shared" si="185"/>
        <v>219869.584</v>
      </c>
      <c r="AE329" s="218">
        <f t="shared" si="186"/>
        <v>12.670133652320231</v>
      </c>
      <c r="AF329" s="23" t="s">
        <v>36</v>
      </c>
      <c r="AG329" s="44">
        <f>AH317</f>
        <v>0.95006556493997518</v>
      </c>
      <c r="AH329" s="187">
        <f t="shared" si="187"/>
        <v>294502</v>
      </c>
      <c r="AI329" s="179">
        <f t="shared" si="188"/>
        <v>158911.236</v>
      </c>
      <c r="AK329" s="218">
        <f t="shared" si="189"/>
        <v>12.816120785920404</v>
      </c>
      <c r="AL329" s="23" t="s">
        <v>36</v>
      </c>
      <c r="AM329" s="44">
        <f>AN317</f>
        <v>0.95572282832996502</v>
      </c>
      <c r="AN329" s="187">
        <f t="shared" si="190"/>
        <v>292943</v>
      </c>
      <c r="AO329" s="179">
        <f t="shared" si="191"/>
        <v>122036.209</v>
      </c>
      <c r="AQ329" s="218">
        <f t="shared" si="192"/>
        <v>12.943485484388106</v>
      </c>
      <c r="AR329" s="23" t="s">
        <v>36</v>
      </c>
      <c r="AS329" s="44">
        <f>AT317</f>
        <v>0.95961821044810836</v>
      </c>
      <c r="AT329" s="187">
        <f t="shared" si="193"/>
        <v>291783</v>
      </c>
      <c r="AU329" s="179">
        <f t="shared" si="194"/>
        <v>97752.769</v>
      </c>
      <c r="AW329" s="218">
        <f t="shared" si="195"/>
        <v>13.056445772434305</v>
      </c>
      <c r="AX329" s="23" t="s">
        <v>36</v>
      </c>
      <c r="AY329" s="44">
        <f>AZ317</f>
        <v>0.96244665693854115</v>
      </c>
      <c r="AZ329" s="187">
        <f t="shared" si="196"/>
        <v>290883</v>
      </c>
      <c r="BA329" s="179">
        <f t="shared" si="197"/>
        <v>80766.168999999994</v>
      </c>
      <c r="BC329" s="218">
        <f t="shared" si="198"/>
        <v>13.157931273290352</v>
      </c>
      <c r="BD329" s="23" t="s">
        <v>36</v>
      </c>
      <c r="BE329" s="44">
        <f>BF317</f>
        <v>0.9645832947190609</v>
      </c>
      <c r="BF329" s="187">
        <f t="shared" si="199"/>
        <v>290165</v>
      </c>
      <c r="BG329" s="179">
        <f t="shared" si="200"/>
        <v>68376.361000000004</v>
      </c>
      <c r="BI329" s="218">
        <f t="shared" si="201"/>
        <v>13.250059779534336</v>
      </c>
      <c r="BJ329" s="23" t="s">
        <v>36</v>
      </c>
      <c r="BK329" s="44">
        <f>BL317</f>
        <v>0.96624796713752514</v>
      </c>
      <c r="BL329" s="187">
        <f t="shared" si="202"/>
        <v>289576</v>
      </c>
      <c r="BM329" s="179">
        <f t="shared" si="203"/>
        <v>58982.400000000001</v>
      </c>
    </row>
    <row r="330" spans="1:65" ht="15" customHeight="1">
      <c r="A330" s="21">
        <f t="shared" si="172"/>
        <v>1998</v>
      </c>
      <c r="B330" s="176">
        <f t="shared" si="172"/>
        <v>291607</v>
      </c>
      <c r="C330" s="191">
        <f t="shared" si="173"/>
        <v>13.139010049516573</v>
      </c>
      <c r="D330" s="22">
        <v>13</v>
      </c>
      <c r="E330" s="347" t="s">
        <v>8</v>
      </c>
      <c r="F330" s="348"/>
      <c r="G330" s="182">
        <f>SUM(K318:K338)</f>
        <v>5180853.3579999972</v>
      </c>
      <c r="H330" s="27"/>
      <c r="I330" s="179">
        <f t="shared" si="174"/>
        <v>303271</v>
      </c>
      <c r="J330" s="180">
        <f t="shared" si="175"/>
        <v>3.9999039803571246</v>
      </c>
      <c r="K330" s="179">
        <f t="shared" si="176"/>
        <v>136048.89600000001</v>
      </c>
      <c r="M330" s="218">
        <f t="shared" si="177"/>
        <v>11.593694062967778</v>
      </c>
      <c r="N330" s="23" t="s">
        <v>37</v>
      </c>
      <c r="O330" s="201">
        <f>SUM(Q318:Q338)</f>
        <v>1022482995.105</v>
      </c>
      <c r="P330" s="187">
        <f t="shared" si="178"/>
        <v>368680</v>
      </c>
      <c r="Q330" s="179">
        <f t="shared" si="179"/>
        <v>5940247.3289999999</v>
      </c>
      <c r="S330" s="218">
        <f t="shared" si="180"/>
        <v>12.247180999045778</v>
      </c>
      <c r="T330" s="23" t="s">
        <v>37</v>
      </c>
      <c r="U330" s="201">
        <f>SUM(W318:W338)</f>
        <v>12652495.398999998</v>
      </c>
      <c r="V330" s="187">
        <f t="shared" si="181"/>
        <v>312780</v>
      </c>
      <c r="W330" s="179">
        <f t="shared" si="182"/>
        <v>448295.929</v>
      </c>
      <c r="Y330" s="218">
        <f t="shared" si="183"/>
        <v>12.462236960740368</v>
      </c>
      <c r="Z330" s="23" t="s">
        <v>37</v>
      </c>
      <c r="AA330" s="201">
        <f>SUM(AC318:AC338)</f>
        <v>9328480.3779999968</v>
      </c>
      <c r="AB330" s="187">
        <f t="shared" si="184"/>
        <v>309476</v>
      </c>
      <c r="AC330" s="179">
        <f t="shared" si="185"/>
        <v>319301.16100000002</v>
      </c>
      <c r="AE330" s="218">
        <f t="shared" si="186"/>
        <v>12.639130222618641</v>
      </c>
      <c r="AF330" s="23" t="s">
        <v>37</v>
      </c>
      <c r="AG330" s="201">
        <f>SUM(AI318:AI338)</f>
        <v>7648619.0739999972</v>
      </c>
      <c r="AH330" s="187">
        <f t="shared" si="187"/>
        <v>307370</v>
      </c>
      <c r="AI330" s="179">
        <f t="shared" si="188"/>
        <v>248472.16899999999</v>
      </c>
      <c r="AK330" s="218">
        <f t="shared" si="189"/>
        <v>12.789385428642175</v>
      </c>
      <c r="AL330" s="23" t="s">
        <v>37</v>
      </c>
      <c r="AM330" s="201">
        <f>SUM(AO318:AO338)</f>
        <v>6647047.9689999996</v>
      </c>
      <c r="AN330" s="187">
        <f t="shared" si="190"/>
        <v>305894</v>
      </c>
      <c r="AO330" s="179">
        <f t="shared" si="191"/>
        <v>204118.36900000001</v>
      </c>
      <c r="AQ330" s="218">
        <f t="shared" si="192"/>
        <v>12.91998522506699</v>
      </c>
      <c r="AR330" s="23" t="s">
        <v>37</v>
      </c>
      <c r="AS330" s="201">
        <f>SUM(AU318:AU338)</f>
        <v>5987810.2859999994</v>
      </c>
      <c r="AT330" s="187">
        <f t="shared" si="193"/>
        <v>304798</v>
      </c>
      <c r="AU330" s="179">
        <f t="shared" si="194"/>
        <v>174002.481</v>
      </c>
      <c r="AW330" s="218">
        <f t="shared" si="195"/>
        <v>13.035482173759963</v>
      </c>
      <c r="AX330" s="23" t="s">
        <v>37</v>
      </c>
      <c r="AY330" s="201">
        <f>SUM(BA318:BA338)</f>
        <v>5523724.9309999989</v>
      </c>
      <c r="AZ330" s="187">
        <f t="shared" si="196"/>
        <v>303949</v>
      </c>
      <c r="BA330" s="179">
        <f t="shared" si="197"/>
        <v>152324.96400000001</v>
      </c>
      <c r="BC330" s="218">
        <f t="shared" si="198"/>
        <v>13.139010049516573</v>
      </c>
      <c r="BD330" s="23" t="s">
        <v>37</v>
      </c>
      <c r="BE330" s="201">
        <f>SUM(BG318:BG338)</f>
        <v>5180853.3579999972</v>
      </c>
      <c r="BF330" s="187">
        <f t="shared" si="199"/>
        <v>303271</v>
      </c>
      <c r="BG330" s="179">
        <f t="shared" si="200"/>
        <v>136048.89600000001</v>
      </c>
      <c r="BI330" s="218">
        <f t="shared" si="201"/>
        <v>13.232818294535107</v>
      </c>
      <c r="BJ330" s="23" t="s">
        <v>37</v>
      </c>
      <c r="BK330" s="201">
        <f>SUM(BM318:BM338)</f>
        <v>4918126.4390000002</v>
      </c>
      <c r="BL330" s="187">
        <f t="shared" si="202"/>
        <v>302717</v>
      </c>
      <c r="BM330" s="179">
        <f t="shared" si="203"/>
        <v>123432.1</v>
      </c>
    </row>
    <row r="331" spans="1:65" ht="15" customHeight="1">
      <c r="A331" s="21">
        <f t="shared" si="172"/>
        <v>1999</v>
      </c>
      <c r="B331" s="176">
        <f t="shared" si="172"/>
        <v>307751</v>
      </c>
      <c r="C331" s="191">
        <f t="shared" si="173"/>
        <v>13.106739965011243</v>
      </c>
      <c r="D331" s="22">
        <v>14</v>
      </c>
      <c r="E331" s="347" t="s">
        <v>9</v>
      </c>
      <c r="F331" s="348"/>
      <c r="G331" s="182">
        <f>SUM(K329:K338)</f>
        <v>589981.47</v>
      </c>
      <c r="H331" s="27"/>
      <c r="I331" s="179">
        <f t="shared" si="174"/>
        <v>316041</v>
      </c>
      <c r="J331" s="180">
        <f t="shared" si="175"/>
        <v>2.6937361698256055</v>
      </c>
      <c r="K331" s="179">
        <f t="shared" si="176"/>
        <v>68724.100000000006</v>
      </c>
      <c r="M331" s="218">
        <f t="shared" si="177"/>
        <v>11.432452664820181</v>
      </c>
      <c r="O331" s="100"/>
      <c r="P331" s="187">
        <f t="shared" si="178"/>
        <v>376528</v>
      </c>
      <c r="Q331" s="179">
        <f t="shared" si="179"/>
        <v>4730275.7290000003</v>
      </c>
      <c r="S331" s="218">
        <f t="shared" si="180"/>
        <v>12.166546685793895</v>
      </c>
      <c r="U331" s="100"/>
      <c r="V331" s="187">
        <f t="shared" si="181"/>
        <v>324571</v>
      </c>
      <c r="W331" s="179">
        <f t="shared" si="182"/>
        <v>282912.40000000002</v>
      </c>
      <c r="Y331" s="218">
        <f t="shared" si="183"/>
        <v>12.397721401777517</v>
      </c>
      <c r="AA331" s="100"/>
      <c r="AB331" s="187">
        <f t="shared" si="184"/>
        <v>321587</v>
      </c>
      <c r="AC331" s="179">
        <f t="shared" si="185"/>
        <v>191434.89600000001</v>
      </c>
      <c r="AE331" s="218">
        <f t="shared" si="186"/>
        <v>12.585361457600488</v>
      </c>
      <c r="AG331" s="100"/>
      <c r="AH331" s="187">
        <f t="shared" si="187"/>
        <v>319695</v>
      </c>
      <c r="AI331" s="179">
        <f t="shared" si="188"/>
        <v>142659.136</v>
      </c>
      <c r="AK331" s="218">
        <f t="shared" si="189"/>
        <v>12.743293821305667</v>
      </c>
      <c r="AM331" s="100"/>
      <c r="AN331" s="187">
        <f t="shared" si="190"/>
        <v>318375</v>
      </c>
      <c r="AO331" s="179">
        <f t="shared" si="191"/>
        <v>112869.376</v>
      </c>
      <c r="AQ331" s="218">
        <f t="shared" si="192"/>
        <v>12.879652121197511</v>
      </c>
      <c r="AS331" s="100"/>
      <c r="AT331" s="187">
        <f t="shared" si="193"/>
        <v>317398</v>
      </c>
      <c r="AU331" s="179">
        <f t="shared" si="194"/>
        <v>93064.608999999997</v>
      </c>
      <c r="AW331" s="218">
        <f t="shared" si="195"/>
        <v>12.999628350854975</v>
      </c>
      <c r="AY331" s="100"/>
      <c r="AZ331" s="187">
        <f t="shared" si="196"/>
        <v>316643</v>
      </c>
      <c r="BA331" s="179">
        <f t="shared" si="197"/>
        <v>79067.664000000004</v>
      </c>
      <c r="BC331" s="218">
        <f t="shared" si="198"/>
        <v>13.106739965011243</v>
      </c>
      <c r="BE331" s="100"/>
      <c r="BF331" s="187">
        <f t="shared" si="199"/>
        <v>316041</v>
      </c>
      <c r="BG331" s="179">
        <f t="shared" si="200"/>
        <v>68724.100000000006</v>
      </c>
      <c r="BI331" s="218">
        <f t="shared" si="201"/>
        <v>13.203480584519601</v>
      </c>
      <c r="BK331" s="100"/>
      <c r="BL331" s="187">
        <f t="shared" si="202"/>
        <v>315550</v>
      </c>
      <c r="BM331" s="179">
        <f t="shared" si="203"/>
        <v>60824.400999999998</v>
      </c>
    </row>
    <row r="332" spans="1:65" ht="15" customHeight="1">
      <c r="A332" s="21">
        <f t="shared" si="172"/>
        <v>2000</v>
      </c>
      <c r="B332" s="176">
        <f t="shared" si="172"/>
        <v>328807</v>
      </c>
      <c r="C332" s="191">
        <f t="shared" si="173"/>
        <v>13.063023055521562</v>
      </c>
      <c r="D332" s="22">
        <v>15</v>
      </c>
      <c r="E332" s="347" t="s">
        <v>10</v>
      </c>
      <c r="F332" s="348"/>
      <c r="G332" s="183">
        <f>SUM(J318:J338)/D338</f>
        <v>6.1658258578808791</v>
      </c>
      <c r="H332" s="27"/>
      <c r="I332" s="179">
        <f t="shared" si="174"/>
        <v>328482</v>
      </c>
      <c r="J332" s="180">
        <f t="shared" si="175"/>
        <v>9.884217793416808E-2</v>
      </c>
      <c r="K332" s="179">
        <f t="shared" si="176"/>
        <v>105.625</v>
      </c>
      <c r="M332" s="218">
        <f t="shared" si="177"/>
        <v>11.173416622524753</v>
      </c>
      <c r="P332" s="187">
        <f t="shared" si="178"/>
        <v>382411</v>
      </c>
      <c r="Q332" s="179">
        <f t="shared" si="179"/>
        <v>2873388.8160000001</v>
      </c>
      <c r="S332" s="218">
        <f t="shared" si="180"/>
        <v>12.050546854003381</v>
      </c>
      <c r="V332" s="187">
        <f t="shared" si="181"/>
        <v>335620</v>
      </c>
      <c r="W332" s="179">
        <f t="shared" si="182"/>
        <v>46416.968999999997</v>
      </c>
      <c r="Y332" s="218">
        <f t="shared" si="183"/>
        <v>12.306790902559966</v>
      </c>
      <c r="AB332" s="187">
        <f t="shared" si="184"/>
        <v>333088</v>
      </c>
      <c r="AC332" s="179">
        <f t="shared" si="185"/>
        <v>18326.960999999999</v>
      </c>
      <c r="AE332" s="218">
        <f t="shared" si="186"/>
        <v>12.510586023505823</v>
      </c>
      <c r="AH332" s="187">
        <f t="shared" si="187"/>
        <v>331501</v>
      </c>
      <c r="AI332" s="179">
        <f t="shared" si="188"/>
        <v>7257.6360000000004</v>
      </c>
      <c r="AK332" s="218">
        <f t="shared" si="189"/>
        <v>12.679797467542048</v>
      </c>
      <c r="AN332" s="187">
        <f t="shared" si="190"/>
        <v>330404</v>
      </c>
      <c r="AO332" s="179">
        <f t="shared" si="191"/>
        <v>2550.4090000000001</v>
      </c>
      <c r="AQ332" s="218">
        <f t="shared" si="192"/>
        <v>12.824477421957752</v>
      </c>
      <c r="AT332" s="187">
        <f t="shared" si="193"/>
        <v>329596</v>
      </c>
      <c r="AU332" s="179">
        <f t="shared" si="194"/>
        <v>622.52099999999996</v>
      </c>
      <c r="AW332" s="218">
        <f t="shared" si="195"/>
        <v>12.950846439920571</v>
      </c>
      <c r="AZ332" s="187">
        <f t="shared" si="196"/>
        <v>328975</v>
      </c>
      <c r="BA332" s="179">
        <f t="shared" si="197"/>
        <v>28.224</v>
      </c>
      <c r="BC332" s="218">
        <f t="shared" si="198"/>
        <v>13.063023055521562</v>
      </c>
      <c r="BF332" s="187">
        <f t="shared" si="199"/>
        <v>328482</v>
      </c>
      <c r="BG332" s="179">
        <f t="shared" si="200"/>
        <v>105.625</v>
      </c>
      <c r="BI332" s="218">
        <f t="shared" si="201"/>
        <v>13.16387569359774</v>
      </c>
      <c r="BL332" s="187">
        <f t="shared" si="202"/>
        <v>328081</v>
      </c>
      <c r="BM332" s="179">
        <f t="shared" si="203"/>
        <v>527.07600000000002</v>
      </c>
    </row>
    <row r="333" spans="1:65" ht="15" customHeight="1">
      <c r="A333" s="21">
        <f t="shared" si="172"/>
        <v>2001</v>
      </c>
      <c r="B333" s="176">
        <f t="shared" si="172"/>
        <v>345763</v>
      </c>
      <c r="C333" s="191">
        <f t="shared" si="173"/>
        <v>13.026374367246806</v>
      </c>
      <c r="D333" s="22">
        <v>16</v>
      </c>
      <c r="E333" s="347" t="s">
        <v>11</v>
      </c>
      <c r="F333" s="348"/>
      <c r="G333" s="183">
        <f>SUM(J329:J338)/10</f>
        <v>2.0394626707018904</v>
      </c>
      <c r="H333" s="27"/>
      <c r="I333" s="179">
        <f t="shared" si="174"/>
        <v>340604</v>
      </c>
      <c r="J333" s="180">
        <f t="shared" si="175"/>
        <v>1.4920624821047943</v>
      </c>
      <c r="K333" s="179">
        <f t="shared" si="176"/>
        <v>26615.280999999999</v>
      </c>
      <c r="M333" s="218">
        <f t="shared" si="177"/>
        <v>10.90146886436542</v>
      </c>
      <c r="N333" s="23"/>
      <c r="O333" s="57"/>
      <c r="P333" s="187">
        <f t="shared" si="178"/>
        <v>386821</v>
      </c>
      <c r="Q333" s="179">
        <f t="shared" si="179"/>
        <v>1685759.3640000001</v>
      </c>
      <c r="S333" s="218">
        <f t="shared" si="180"/>
        <v>11.946245659447746</v>
      </c>
      <c r="T333" s="23"/>
      <c r="U333" s="57"/>
      <c r="V333" s="187">
        <f t="shared" si="181"/>
        <v>345974</v>
      </c>
      <c r="W333" s="179">
        <f t="shared" si="182"/>
        <v>44.521000000000001</v>
      </c>
      <c r="Y333" s="218">
        <f t="shared" si="183"/>
        <v>12.227036363205842</v>
      </c>
      <c r="Z333" s="23"/>
      <c r="AA333" s="57"/>
      <c r="AB333" s="187">
        <f t="shared" si="184"/>
        <v>344010</v>
      </c>
      <c r="AC333" s="179">
        <f t="shared" si="185"/>
        <v>3073.009</v>
      </c>
      <c r="AE333" s="218">
        <f t="shared" si="186"/>
        <v>12.446022181826789</v>
      </c>
      <c r="AF333" s="23"/>
      <c r="AG333" s="57"/>
      <c r="AH333" s="187">
        <f t="shared" si="187"/>
        <v>342810</v>
      </c>
      <c r="AI333" s="179">
        <f t="shared" si="188"/>
        <v>8720.2090000000007</v>
      </c>
      <c r="AK333" s="218">
        <f t="shared" si="189"/>
        <v>12.625562281917185</v>
      </c>
      <c r="AL333" s="23"/>
      <c r="AM333" s="57"/>
      <c r="AN333" s="187">
        <f t="shared" si="190"/>
        <v>341996</v>
      </c>
      <c r="AO333" s="179">
        <f t="shared" si="191"/>
        <v>14190.289000000001</v>
      </c>
      <c r="AQ333" s="218">
        <f t="shared" si="192"/>
        <v>12.777721459631859</v>
      </c>
      <c r="AR333" s="23"/>
      <c r="AS333" s="57"/>
      <c r="AT333" s="187">
        <f t="shared" si="193"/>
        <v>341406</v>
      </c>
      <c r="AU333" s="179">
        <f t="shared" si="194"/>
        <v>18983.449000000001</v>
      </c>
      <c r="AW333" s="218">
        <f t="shared" si="195"/>
        <v>12.909756618604391</v>
      </c>
      <c r="AX333" s="23"/>
      <c r="AY333" s="57"/>
      <c r="AZ333" s="187">
        <f t="shared" si="196"/>
        <v>340957</v>
      </c>
      <c r="BA333" s="179">
        <f t="shared" si="197"/>
        <v>23097.635999999999</v>
      </c>
      <c r="BC333" s="218">
        <f t="shared" si="198"/>
        <v>13.026374367246806</v>
      </c>
      <c r="BD333" s="23"/>
      <c r="BE333" s="57"/>
      <c r="BF333" s="187">
        <f t="shared" si="199"/>
        <v>340604</v>
      </c>
      <c r="BG333" s="179">
        <f t="shared" si="200"/>
        <v>26615.280999999999</v>
      </c>
      <c r="BI333" s="218">
        <f t="shared" si="201"/>
        <v>13.130801674621459</v>
      </c>
      <c r="BJ333" s="23"/>
      <c r="BK333" s="57"/>
      <c r="BL333" s="187">
        <f t="shared" si="202"/>
        <v>340319</v>
      </c>
      <c r="BM333" s="179">
        <f t="shared" si="203"/>
        <v>29637.135999999999</v>
      </c>
    </row>
    <row r="334" spans="1:65" ht="15" customHeight="1">
      <c r="A334" s="21">
        <f t="shared" si="172"/>
        <v>2002</v>
      </c>
      <c r="B334" s="176">
        <f t="shared" si="172"/>
        <v>362529</v>
      </c>
      <c r="C334" s="191">
        <f t="shared" si="173"/>
        <v>12.988765696868525</v>
      </c>
      <c r="D334" s="22">
        <v>17</v>
      </c>
      <c r="E334" s="73"/>
      <c r="F334" s="57"/>
      <c r="G334" s="27"/>
      <c r="H334" s="27"/>
      <c r="I334" s="179">
        <f t="shared" si="174"/>
        <v>352414</v>
      </c>
      <c r="J334" s="180">
        <f t="shared" si="175"/>
        <v>2.7901216178567787</v>
      </c>
      <c r="K334" s="179">
        <f t="shared" si="176"/>
        <v>102313.22500000001</v>
      </c>
      <c r="M334" s="218">
        <f t="shared" si="177"/>
        <v>10.531829509729958</v>
      </c>
      <c r="N334" s="23"/>
      <c r="O334" s="57"/>
      <c r="P334" s="187">
        <f t="shared" si="178"/>
        <v>390126</v>
      </c>
      <c r="Q334" s="179">
        <f t="shared" si="179"/>
        <v>761594.40899999999</v>
      </c>
      <c r="S334" s="218">
        <f t="shared" si="180"/>
        <v>11.831168264753403</v>
      </c>
      <c r="T334" s="23"/>
      <c r="U334" s="57"/>
      <c r="V334" s="187">
        <f t="shared" si="181"/>
        <v>355675</v>
      </c>
      <c r="W334" s="179">
        <f t="shared" si="182"/>
        <v>46977.315999999999</v>
      </c>
      <c r="Y334" s="218">
        <f t="shared" si="183"/>
        <v>12.141379445763814</v>
      </c>
      <c r="Z334" s="23"/>
      <c r="AA334" s="57"/>
      <c r="AB334" s="187">
        <f t="shared" si="184"/>
        <v>354382</v>
      </c>
      <c r="AC334" s="179">
        <f t="shared" si="185"/>
        <v>66373.608999999997</v>
      </c>
      <c r="AE334" s="218">
        <f t="shared" si="186"/>
        <v>12.37780078973822</v>
      </c>
      <c r="AF334" s="23"/>
      <c r="AG334" s="57"/>
      <c r="AH334" s="187">
        <f t="shared" si="187"/>
        <v>353643</v>
      </c>
      <c r="AI334" s="179">
        <f t="shared" si="188"/>
        <v>78960.995999999999</v>
      </c>
      <c r="AK334" s="218">
        <f t="shared" si="189"/>
        <v>12.568877264566648</v>
      </c>
      <c r="AL334" s="23"/>
      <c r="AM334" s="57"/>
      <c r="AN334" s="187">
        <f t="shared" si="190"/>
        <v>353168</v>
      </c>
      <c r="AO334" s="179">
        <f t="shared" si="191"/>
        <v>87628.320999999996</v>
      </c>
      <c r="AQ334" s="218">
        <f t="shared" si="192"/>
        <v>12.729234859676952</v>
      </c>
      <c r="AR334" s="23"/>
      <c r="AS334" s="57"/>
      <c r="AT334" s="187">
        <f t="shared" si="193"/>
        <v>352838</v>
      </c>
      <c r="AU334" s="179">
        <f t="shared" si="194"/>
        <v>93915.481</v>
      </c>
      <c r="AW334" s="218">
        <f t="shared" si="195"/>
        <v>12.867396286265306</v>
      </c>
      <c r="AX334" s="23"/>
      <c r="AY334" s="57"/>
      <c r="AZ334" s="187">
        <f t="shared" si="196"/>
        <v>352597</v>
      </c>
      <c r="BA334" s="179">
        <f t="shared" si="197"/>
        <v>98644.623999999996</v>
      </c>
      <c r="BC334" s="218">
        <f t="shared" si="198"/>
        <v>12.988765696868525</v>
      </c>
      <c r="BD334" s="23"/>
      <c r="BE334" s="57"/>
      <c r="BF334" s="187">
        <f t="shared" si="199"/>
        <v>352414</v>
      </c>
      <c r="BG334" s="179">
        <f t="shared" si="200"/>
        <v>102313.22500000001</v>
      </c>
      <c r="BI334" s="218">
        <f t="shared" si="201"/>
        <v>13.096986080471119</v>
      </c>
      <c r="BJ334" s="23"/>
      <c r="BK334" s="57"/>
      <c r="BL334" s="187">
        <f t="shared" si="202"/>
        <v>352270</v>
      </c>
      <c r="BM334" s="179">
        <f t="shared" si="203"/>
        <v>105247.08100000001</v>
      </c>
    </row>
    <row r="335" spans="1:65" ht="15" customHeight="1">
      <c r="A335" s="21">
        <f t="shared" si="172"/>
        <v>2003</v>
      </c>
      <c r="B335" s="176">
        <f t="shared" si="172"/>
        <v>368887</v>
      </c>
      <c r="C335" s="191">
        <f t="shared" si="173"/>
        <v>12.974125515696937</v>
      </c>
      <c r="D335" s="22">
        <v>18</v>
      </c>
      <c r="E335" s="73"/>
      <c r="F335" s="57"/>
      <c r="G335" s="27"/>
      <c r="H335" s="27"/>
      <c r="I335" s="179">
        <f t="shared" si="174"/>
        <v>363920</v>
      </c>
      <c r="J335" s="180">
        <f t="shared" si="175"/>
        <v>1.3464827982552923</v>
      </c>
      <c r="K335" s="179">
        <f t="shared" si="176"/>
        <v>24671.089</v>
      </c>
      <c r="M335" s="218">
        <f t="shared" si="177"/>
        <v>10.345991508079278</v>
      </c>
      <c r="N335" s="23"/>
      <c r="O335" s="57"/>
      <c r="P335" s="187">
        <f t="shared" si="178"/>
        <v>392604</v>
      </c>
      <c r="Q335" s="179">
        <f t="shared" si="179"/>
        <v>562496.08900000004</v>
      </c>
      <c r="S335" s="218">
        <f t="shared" si="180"/>
        <v>11.783814825781512</v>
      </c>
      <c r="T335" s="23"/>
      <c r="U335" s="57"/>
      <c r="V335" s="187">
        <f t="shared" si="181"/>
        <v>364765</v>
      </c>
      <c r="W335" s="179">
        <f t="shared" si="182"/>
        <v>16990.883999999998</v>
      </c>
      <c r="Y335" s="218">
        <f t="shared" si="183"/>
        <v>12.106876424840193</v>
      </c>
      <c r="Z335" s="23"/>
      <c r="AA335" s="57"/>
      <c r="AB335" s="187">
        <f t="shared" si="184"/>
        <v>364231</v>
      </c>
      <c r="AC335" s="179">
        <f t="shared" si="185"/>
        <v>21678.335999999999</v>
      </c>
      <c r="AE335" s="218">
        <f t="shared" si="186"/>
        <v>12.350662047384805</v>
      </c>
      <c r="AF335" s="23"/>
      <c r="AG335" s="57"/>
      <c r="AH335" s="187">
        <f t="shared" si="187"/>
        <v>364020</v>
      </c>
      <c r="AI335" s="179">
        <f t="shared" si="188"/>
        <v>23687.688999999998</v>
      </c>
      <c r="AK335" s="218">
        <f t="shared" si="189"/>
        <v>12.546512002712499</v>
      </c>
      <c r="AL335" s="23"/>
      <c r="AM335" s="57"/>
      <c r="AN335" s="187">
        <f t="shared" si="190"/>
        <v>363935</v>
      </c>
      <c r="AO335" s="179">
        <f t="shared" si="191"/>
        <v>24522.304</v>
      </c>
      <c r="AQ335" s="218">
        <f t="shared" si="192"/>
        <v>12.710214985827083</v>
      </c>
      <c r="AR335" s="23"/>
      <c r="AS335" s="57"/>
      <c r="AT335" s="187">
        <f t="shared" si="193"/>
        <v>363907</v>
      </c>
      <c r="AU335" s="179">
        <f t="shared" si="194"/>
        <v>24800.400000000001</v>
      </c>
      <c r="AW335" s="218">
        <f t="shared" si="195"/>
        <v>12.850851198061843</v>
      </c>
      <c r="AX335" s="23"/>
      <c r="AY335" s="57"/>
      <c r="AZ335" s="187">
        <f t="shared" si="196"/>
        <v>363907</v>
      </c>
      <c r="BA335" s="179">
        <f t="shared" si="197"/>
        <v>24800.400000000001</v>
      </c>
      <c r="BC335" s="218">
        <f t="shared" si="198"/>
        <v>12.974125515696937</v>
      </c>
      <c r="BD335" s="23"/>
      <c r="BE335" s="57"/>
      <c r="BF335" s="187">
        <f t="shared" si="199"/>
        <v>363920</v>
      </c>
      <c r="BG335" s="179">
        <f t="shared" si="200"/>
        <v>24671.089</v>
      </c>
      <c r="BI335" s="218">
        <f t="shared" si="201"/>
        <v>13.083857448731743</v>
      </c>
      <c r="BJ335" s="23"/>
      <c r="BK335" s="57"/>
      <c r="BL335" s="187">
        <f t="shared" si="202"/>
        <v>363941</v>
      </c>
      <c r="BM335" s="179">
        <f t="shared" si="203"/>
        <v>24462.916000000001</v>
      </c>
    </row>
    <row r="336" spans="1:65" ht="15" customHeight="1">
      <c r="A336" s="21">
        <f t="shared" si="172"/>
        <v>2004</v>
      </c>
      <c r="B336" s="176">
        <f t="shared" si="172"/>
        <v>380521</v>
      </c>
      <c r="C336" s="191">
        <f t="shared" si="173"/>
        <v>12.946768744041618</v>
      </c>
      <c r="D336" s="22">
        <v>19</v>
      </c>
      <c r="E336" s="73"/>
      <c r="F336" s="57"/>
      <c r="G336" s="27"/>
      <c r="H336" s="27"/>
      <c r="I336" s="179">
        <f t="shared" si="174"/>
        <v>375131</v>
      </c>
      <c r="J336" s="180">
        <f t="shared" si="175"/>
        <v>1.4164789853910822</v>
      </c>
      <c r="K336" s="179">
        <f t="shared" si="176"/>
        <v>29052.1</v>
      </c>
      <c r="M336" s="218">
        <f t="shared" si="177"/>
        <v>9.8780671751892175</v>
      </c>
      <c r="N336" s="23"/>
      <c r="O336" s="57"/>
      <c r="P336" s="187">
        <f t="shared" si="178"/>
        <v>394461</v>
      </c>
      <c r="Q336" s="179">
        <f t="shared" si="179"/>
        <v>194323.6</v>
      </c>
      <c r="S336" s="218">
        <f t="shared" si="180"/>
        <v>11.690895902693414</v>
      </c>
      <c r="T336" s="23"/>
      <c r="U336" s="57"/>
      <c r="V336" s="187">
        <f t="shared" si="181"/>
        <v>373282</v>
      </c>
      <c r="W336" s="179">
        <f t="shared" si="182"/>
        <v>52403.120999999999</v>
      </c>
      <c r="Y336" s="218">
        <f t="shared" si="183"/>
        <v>12.040484304321861</v>
      </c>
      <c r="Z336" s="23"/>
      <c r="AA336" s="57"/>
      <c r="AB336" s="187">
        <f t="shared" si="184"/>
        <v>373585</v>
      </c>
      <c r="AC336" s="179">
        <f t="shared" si="185"/>
        <v>48108.095999999998</v>
      </c>
      <c r="AE336" s="218">
        <f t="shared" si="186"/>
        <v>12.29901183493873</v>
      </c>
      <c r="AF336" s="23"/>
      <c r="AG336" s="57"/>
      <c r="AH336" s="187">
        <f t="shared" si="187"/>
        <v>373959</v>
      </c>
      <c r="AI336" s="179">
        <f t="shared" si="188"/>
        <v>43059.843999999997</v>
      </c>
      <c r="AK336" s="218">
        <f t="shared" si="189"/>
        <v>12.504245744217185</v>
      </c>
      <c r="AL336" s="23"/>
      <c r="AM336" s="57"/>
      <c r="AN336" s="187">
        <f t="shared" si="190"/>
        <v>374311</v>
      </c>
      <c r="AO336" s="179">
        <f t="shared" si="191"/>
        <v>38564.1</v>
      </c>
      <c r="AQ336" s="218">
        <f t="shared" si="192"/>
        <v>12.674446822940036</v>
      </c>
      <c r="AR336" s="23"/>
      <c r="AS336" s="57"/>
      <c r="AT336" s="187">
        <f t="shared" si="193"/>
        <v>374622</v>
      </c>
      <c r="AU336" s="179">
        <f t="shared" si="194"/>
        <v>34798.201000000001</v>
      </c>
      <c r="AW336" s="218">
        <f t="shared" si="195"/>
        <v>12.819849184196443</v>
      </c>
      <c r="AX336" s="23"/>
      <c r="AY336" s="57"/>
      <c r="AZ336" s="187">
        <f t="shared" si="196"/>
        <v>374894</v>
      </c>
      <c r="BA336" s="179">
        <f t="shared" si="197"/>
        <v>31663.129000000001</v>
      </c>
      <c r="BC336" s="218">
        <f t="shared" si="198"/>
        <v>12.946768744041618</v>
      </c>
      <c r="BD336" s="23"/>
      <c r="BE336" s="57"/>
      <c r="BF336" s="187">
        <f t="shared" si="199"/>
        <v>375131</v>
      </c>
      <c r="BG336" s="179">
        <f t="shared" si="200"/>
        <v>29052.1</v>
      </c>
      <c r="BI336" s="218">
        <f t="shared" si="201"/>
        <v>13.059378848195603</v>
      </c>
      <c r="BJ336" s="23"/>
      <c r="BK336" s="57"/>
      <c r="BL336" s="187">
        <f t="shared" si="202"/>
        <v>375338</v>
      </c>
      <c r="BM336" s="179">
        <f t="shared" si="203"/>
        <v>26863.489000000001</v>
      </c>
    </row>
    <row r="337" spans="1:65" ht="15" customHeight="1">
      <c r="A337" s="21">
        <f t="shared" si="172"/>
        <v>2005</v>
      </c>
      <c r="B337" s="176">
        <f t="shared" si="172"/>
        <v>397145</v>
      </c>
      <c r="C337" s="191">
        <f t="shared" si="173"/>
        <v>12.906331974695901</v>
      </c>
      <c r="D337" s="22">
        <v>20</v>
      </c>
      <c r="E337" s="73"/>
      <c r="F337" s="57"/>
      <c r="G337" s="27"/>
      <c r="H337" s="27"/>
      <c r="I337" s="179">
        <f t="shared" si="174"/>
        <v>386053</v>
      </c>
      <c r="J337" s="180">
        <f t="shared" si="175"/>
        <v>2.7929345704969215</v>
      </c>
      <c r="K337" s="179">
        <f t="shared" si="176"/>
        <v>123032.46400000001</v>
      </c>
      <c r="M337" s="218">
        <f t="shared" si="177"/>
        <v>7.9634600666389703</v>
      </c>
      <c r="N337" s="23"/>
      <c r="O337" s="57"/>
      <c r="P337" s="187">
        <f t="shared" si="178"/>
        <v>395853</v>
      </c>
      <c r="Q337" s="179">
        <f t="shared" si="179"/>
        <v>1669.2639999999999</v>
      </c>
      <c r="S337" s="218">
        <f t="shared" si="180"/>
        <v>11.541075508386575</v>
      </c>
      <c r="T337" s="23"/>
      <c r="U337" s="57"/>
      <c r="V337" s="187">
        <f t="shared" si="181"/>
        <v>381263</v>
      </c>
      <c r="W337" s="179">
        <f t="shared" si="182"/>
        <v>252237.924</v>
      </c>
      <c r="Y337" s="218">
        <f t="shared" si="183"/>
        <v>11.937245038592923</v>
      </c>
      <c r="Z337" s="23"/>
      <c r="AA337" s="57"/>
      <c r="AB337" s="187">
        <f t="shared" si="184"/>
        <v>382468</v>
      </c>
      <c r="AC337" s="179">
        <f t="shared" si="185"/>
        <v>215414.329</v>
      </c>
      <c r="AE337" s="218">
        <f t="shared" si="186"/>
        <v>12.220246717086056</v>
      </c>
      <c r="AF337" s="23"/>
      <c r="AG337" s="57"/>
      <c r="AH337" s="187">
        <f t="shared" si="187"/>
        <v>383480</v>
      </c>
      <c r="AI337" s="179">
        <f t="shared" si="188"/>
        <v>186732.22500000001</v>
      </c>
      <c r="AK337" s="218">
        <f t="shared" si="189"/>
        <v>12.440571480882518</v>
      </c>
      <c r="AL337" s="23"/>
      <c r="AM337" s="57"/>
      <c r="AN337" s="187">
        <f t="shared" si="190"/>
        <v>384310</v>
      </c>
      <c r="AO337" s="179">
        <f t="shared" si="191"/>
        <v>164737.22500000001</v>
      </c>
      <c r="AQ337" s="218">
        <f t="shared" si="192"/>
        <v>12.621009422096153</v>
      </c>
      <c r="AR337" s="23"/>
      <c r="AS337" s="57"/>
      <c r="AT337" s="187">
        <f t="shared" si="193"/>
        <v>384996</v>
      </c>
      <c r="AU337" s="179">
        <f t="shared" si="194"/>
        <v>147598.201</v>
      </c>
      <c r="AW337" s="218">
        <f t="shared" si="195"/>
        <v>12.773812486655913</v>
      </c>
      <c r="AX337" s="23"/>
      <c r="AY337" s="57"/>
      <c r="AZ337" s="187">
        <f t="shared" si="196"/>
        <v>385569</v>
      </c>
      <c r="BA337" s="179">
        <f t="shared" si="197"/>
        <v>134003.77600000001</v>
      </c>
      <c r="BC337" s="218">
        <f t="shared" si="198"/>
        <v>12.906331974695901</v>
      </c>
      <c r="BD337" s="23"/>
      <c r="BE337" s="57"/>
      <c r="BF337" s="187">
        <f t="shared" si="199"/>
        <v>386053</v>
      </c>
      <c r="BG337" s="179">
        <f t="shared" si="200"/>
        <v>123032.46400000001</v>
      </c>
      <c r="BI337" s="218">
        <f t="shared" si="201"/>
        <v>13.023327264925756</v>
      </c>
      <c r="BJ337" s="23"/>
      <c r="BK337" s="57"/>
      <c r="BL337" s="187">
        <f t="shared" si="202"/>
        <v>386467</v>
      </c>
      <c r="BM337" s="179">
        <f t="shared" si="203"/>
        <v>114019.68399999999</v>
      </c>
    </row>
    <row r="338" spans="1:65" ht="15" customHeight="1" thickBot="1">
      <c r="A338" s="30">
        <f t="shared" si="172"/>
        <v>2006</v>
      </c>
      <c r="B338" s="184">
        <f t="shared" si="172"/>
        <v>400018</v>
      </c>
      <c r="C338" s="219">
        <f t="shared" si="173"/>
        <v>12.899174825077589</v>
      </c>
      <c r="D338" s="31">
        <v>21</v>
      </c>
      <c r="E338" s="101"/>
      <c r="F338" s="102"/>
      <c r="G338" s="32"/>
      <c r="H338" s="32"/>
      <c r="I338" s="185">
        <f t="shared" si="174"/>
        <v>396695</v>
      </c>
      <c r="J338" s="186">
        <f t="shared" si="175"/>
        <v>0.83071261793219309</v>
      </c>
      <c r="K338" s="185">
        <f t="shared" si="176"/>
        <v>11042.329</v>
      </c>
      <c r="M338" s="220">
        <f t="shared" si="177"/>
        <v>0</v>
      </c>
      <c r="N338" s="103"/>
      <c r="O338" s="102"/>
      <c r="P338" s="207">
        <f t="shared" si="178"/>
        <v>396896</v>
      </c>
      <c r="Q338" s="185">
        <f t="shared" si="179"/>
        <v>9746.884</v>
      </c>
      <c r="S338" s="220">
        <f t="shared" si="180"/>
        <v>11.512745448768284</v>
      </c>
      <c r="T338" s="103"/>
      <c r="U338" s="102"/>
      <c r="V338" s="207">
        <f t="shared" si="181"/>
        <v>388742</v>
      </c>
      <c r="W338" s="185">
        <f t="shared" si="182"/>
        <v>127148.17600000001</v>
      </c>
      <c r="Y338" s="220">
        <f t="shared" si="183"/>
        <v>11.918270565877817</v>
      </c>
      <c r="Z338" s="103"/>
      <c r="AA338" s="102"/>
      <c r="AB338" s="207">
        <f t="shared" si="184"/>
        <v>390903</v>
      </c>
      <c r="AC338" s="185">
        <f t="shared" si="185"/>
        <v>83083.225000000006</v>
      </c>
      <c r="AE338" s="220">
        <f t="shared" si="186"/>
        <v>12.205982641479931</v>
      </c>
      <c r="AF338" s="103"/>
      <c r="AG338" s="102"/>
      <c r="AH338" s="207">
        <f t="shared" si="187"/>
        <v>392599</v>
      </c>
      <c r="AI338" s="185">
        <f t="shared" si="188"/>
        <v>55041.561000000002</v>
      </c>
      <c r="AK338" s="220">
        <f t="shared" si="189"/>
        <v>12.42914419425226</v>
      </c>
      <c r="AL338" s="103"/>
      <c r="AM338" s="102"/>
      <c r="AN338" s="207">
        <f t="shared" si="190"/>
        <v>393947</v>
      </c>
      <c r="AO338" s="185">
        <f t="shared" si="191"/>
        <v>36857.040999999997</v>
      </c>
      <c r="AQ338" s="220">
        <f t="shared" si="192"/>
        <v>12.611477751838265</v>
      </c>
      <c r="AR338" s="103"/>
      <c r="AS338" s="102"/>
      <c r="AT338" s="207">
        <f t="shared" si="193"/>
        <v>395039</v>
      </c>
      <c r="AU338" s="185">
        <f t="shared" si="194"/>
        <v>24790.440999999999</v>
      </c>
      <c r="AW338" s="220">
        <f t="shared" si="195"/>
        <v>12.765637003571673</v>
      </c>
      <c r="AX338" s="103"/>
      <c r="AY338" s="102"/>
      <c r="AZ338" s="207">
        <f t="shared" si="196"/>
        <v>395940</v>
      </c>
      <c r="BA338" s="185">
        <f t="shared" si="197"/>
        <v>16630.083999999999</v>
      </c>
      <c r="BC338" s="220">
        <f t="shared" si="198"/>
        <v>12.899174825077589</v>
      </c>
      <c r="BD338" s="103"/>
      <c r="BE338" s="102"/>
      <c r="BF338" s="207">
        <f t="shared" si="199"/>
        <v>396695</v>
      </c>
      <c r="BG338" s="185">
        <f t="shared" si="200"/>
        <v>11042.329</v>
      </c>
      <c r="BI338" s="220">
        <f t="shared" si="201"/>
        <v>13.016962860946482</v>
      </c>
      <c r="BJ338" s="103"/>
      <c r="BK338" s="102"/>
      <c r="BL338" s="207">
        <f t="shared" si="202"/>
        <v>397336</v>
      </c>
      <c r="BM338" s="185">
        <f t="shared" si="203"/>
        <v>7193.1239999999998</v>
      </c>
    </row>
    <row r="339" spans="1:65" ht="15" customHeight="1" thickTop="1">
      <c r="A339" s="21">
        <f t="shared" ref="A339:A362" si="204">A291</f>
        <v>2007</v>
      </c>
      <c r="B339" s="176">
        <f t="shared" ref="B339:B355" si="205">ROUND($F$321-$F$326*$F$327^D339,$G$1)</f>
        <v>407063</v>
      </c>
      <c r="C339" s="221"/>
      <c r="D339" s="22">
        <v>22</v>
      </c>
      <c r="E339" s="73"/>
      <c r="F339" s="57"/>
      <c r="G339" s="27"/>
      <c r="H339" s="27"/>
      <c r="I339" s="179">
        <f t="shared" si="174"/>
        <v>407063</v>
      </c>
      <c r="J339" s="187"/>
      <c r="K339" s="187"/>
    </row>
    <row r="340" spans="1:65" ht="15" customHeight="1" thickBot="1">
      <c r="A340" s="21">
        <f t="shared" si="204"/>
        <v>2008</v>
      </c>
      <c r="B340" s="176">
        <f t="shared" si="205"/>
        <v>417164</v>
      </c>
      <c r="C340" s="221"/>
      <c r="D340" s="22">
        <v>23</v>
      </c>
      <c r="E340" s="64" t="s">
        <v>59</v>
      </c>
      <c r="F340" s="65" t="s">
        <v>39</v>
      </c>
      <c r="G340" s="65" t="s">
        <v>40</v>
      </c>
      <c r="H340" s="27"/>
      <c r="I340" s="179">
        <f t="shared" si="174"/>
        <v>417164</v>
      </c>
      <c r="J340" s="187"/>
      <c r="K340" s="187"/>
      <c r="M340" s="2" t="s">
        <v>68</v>
      </c>
      <c r="N340" s="104">
        <f>2*N341</f>
        <v>800036</v>
      </c>
    </row>
    <row r="341" spans="1:65" ht="15" customHeight="1" thickTop="1">
      <c r="A341" s="21">
        <f t="shared" si="204"/>
        <v>2009</v>
      </c>
      <c r="B341" s="176">
        <f t="shared" si="205"/>
        <v>427006</v>
      </c>
      <c r="C341" s="221"/>
      <c r="D341" s="22">
        <v>24</v>
      </c>
      <c r="E341" s="200">
        <f>O321</f>
        <v>400019</v>
      </c>
      <c r="F341" s="203">
        <f>O329</f>
        <v>0.57899716144738167</v>
      </c>
      <c r="G341" s="222">
        <f>O330</f>
        <v>1022482995.105</v>
      </c>
      <c r="H341" s="27"/>
      <c r="I341" s="179">
        <f t="shared" si="174"/>
        <v>427006</v>
      </c>
      <c r="J341" s="187"/>
      <c r="K341" s="187"/>
      <c r="M341" s="200" t="str">
        <f>M292</f>
        <v>max(y) =</v>
      </c>
      <c r="N341" s="200">
        <f>N292</f>
        <v>400018</v>
      </c>
      <c r="S341" s="200" t="str">
        <f>S292</f>
        <v>max(y) =</v>
      </c>
      <c r="T341" s="200">
        <f>N341</f>
        <v>400018</v>
      </c>
      <c r="Y341" s="200" t="str">
        <f>Y292</f>
        <v>max(y) =</v>
      </c>
      <c r="Z341" s="200">
        <f>T341</f>
        <v>400018</v>
      </c>
      <c r="AE341" s="200" t="str">
        <f>AE292</f>
        <v>max(y) =</v>
      </c>
      <c r="AF341" s="200">
        <f>Z341</f>
        <v>400018</v>
      </c>
      <c r="AK341" s="200" t="str">
        <f>AK292</f>
        <v>max(y) =</v>
      </c>
      <c r="AL341" s="200">
        <f>AF341</f>
        <v>400018</v>
      </c>
      <c r="AQ341" s="200" t="str">
        <f>AQ292</f>
        <v>max(y) =</v>
      </c>
      <c r="AR341" s="200">
        <f>AL341</f>
        <v>400018</v>
      </c>
      <c r="AW341" s="200" t="str">
        <f>AW292</f>
        <v>max(y) =</v>
      </c>
      <c r="AX341" s="200">
        <f>AR341</f>
        <v>400018</v>
      </c>
      <c r="BC341" s="200" t="str">
        <f>BC292</f>
        <v>max(y) =</v>
      </c>
      <c r="BD341" s="200">
        <f>AX341</f>
        <v>400018</v>
      </c>
      <c r="BI341" s="200" t="str">
        <f>BI292</f>
        <v>max(y) =</v>
      </c>
      <c r="BJ341" s="200">
        <f>BD341</f>
        <v>400018</v>
      </c>
    </row>
    <row r="342" spans="1:65" ht="15" customHeight="1">
      <c r="A342" s="21">
        <f t="shared" si="204"/>
        <v>2010</v>
      </c>
      <c r="B342" s="176">
        <f t="shared" si="205"/>
        <v>436595</v>
      </c>
      <c r="C342" s="221"/>
      <c r="D342" s="22">
        <v>25</v>
      </c>
      <c r="E342" s="200">
        <f>U321</f>
        <v>500000</v>
      </c>
      <c r="F342" s="203">
        <f>U329</f>
        <v>0.92573982954134837</v>
      </c>
      <c r="G342" s="200">
        <f>U330</f>
        <v>12652495.398999998</v>
      </c>
      <c r="H342" s="27"/>
      <c r="I342" s="179">
        <f t="shared" si="174"/>
        <v>436595</v>
      </c>
      <c r="J342" s="187"/>
      <c r="K342" s="187"/>
      <c r="M342" s="200" t="s">
        <v>49</v>
      </c>
      <c r="N342" s="214">
        <v>5</v>
      </c>
      <c r="S342" s="200" t="s">
        <v>49</v>
      </c>
      <c r="T342" s="214">
        <f>N342</f>
        <v>5</v>
      </c>
      <c r="Y342" s="200" t="s">
        <v>49</v>
      </c>
      <c r="Z342" s="214">
        <f>T342</f>
        <v>5</v>
      </c>
      <c r="AE342" s="200" t="s">
        <v>49</v>
      </c>
      <c r="AF342" s="214">
        <f>Z342</f>
        <v>5</v>
      </c>
      <c r="AK342" s="200" t="s">
        <v>49</v>
      </c>
      <c r="AL342" s="214">
        <f>AF342</f>
        <v>5</v>
      </c>
      <c r="AQ342" s="200" t="s">
        <v>49</v>
      </c>
      <c r="AR342" s="214">
        <f>AL342</f>
        <v>5</v>
      </c>
      <c r="AW342" s="200" t="s">
        <v>49</v>
      </c>
      <c r="AX342" s="214">
        <f>AR342</f>
        <v>5</v>
      </c>
      <c r="BC342" s="200" t="s">
        <v>49</v>
      </c>
      <c r="BD342" s="214">
        <f>AX342</f>
        <v>5</v>
      </c>
      <c r="BI342" s="200" t="s">
        <v>49</v>
      </c>
      <c r="BJ342" s="214">
        <f>BD342</f>
        <v>5</v>
      </c>
    </row>
    <row r="343" spans="1:65" ht="15" customHeight="1">
      <c r="A343" s="21">
        <f t="shared" si="204"/>
        <v>2011</v>
      </c>
      <c r="B343" s="176">
        <f t="shared" si="205"/>
        <v>445937</v>
      </c>
      <c r="C343" s="221"/>
      <c r="D343" s="22">
        <v>26</v>
      </c>
      <c r="E343" s="200">
        <f>AA321</f>
        <v>550000</v>
      </c>
      <c r="F343" s="203">
        <f>AA329</f>
        <v>0.94122320479941257</v>
      </c>
      <c r="G343" s="200">
        <f>AA330</f>
        <v>9328480.3779999968</v>
      </c>
      <c r="H343" s="27"/>
      <c r="I343" s="179">
        <f t="shared" si="174"/>
        <v>445937</v>
      </c>
      <c r="J343" s="187"/>
      <c r="K343" s="187"/>
      <c r="M343" s="200" t="s">
        <v>60</v>
      </c>
      <c r="N343" s="214">
        <v>50000</v>
      </c>
      <c r="S343" s="200" t="s">
        <v>60</v>
      </c>
      <c r="T343" s="214">
        <f>N343</f>
        <v>50000</v>
      </c>
      <c r="Y343" s="200" t="s">
        <v>60</v>
      </c>
      <c r="Z343" s="214">
        <f>T343</f>
        <v>50000</v>
      </c>
      <c r="AE343" s="200" t="s">
        <v>60</v>
      </c>
      <c r="AF343" s="214">
        <f>Z343</f>
        <v>50000</v>
      </c>
      <c r="AK343" s="200" t="s">
        <v>60</v>
      </c>
      <c r="AL343" s="214">
        <f>AF343</f>
        <v>50000</v>
      </c>
      <c r="AQ343" s="200" t="s">
        <v>60</v>
      </c>
      <c r="AR343" s="214">
        <f>AL343</f>
        <v>50000</v>
      </c>
      <c r="AW343" s="200" t="s">
        <v>60</v>
      </c>
      <c r="AX343" s="214">
        <f>AR343</f>
        <v>50000</v>
      </c>
      <c r="BC343" s="200" t="s">
        <v>60</v>
      </c>
      <c r="BD343" s="214">
        <f>AX343</f>
        <v>50000</v>
      </c>
      <c r="BI343" s="200" t="s">
        <v>60</v>
      </c>
      <c r="BJ343" s="214">
        <f>BD343</f>
        <v>50000</v>
      </c>
    </row>
    <row r="344" spans="1:65" ht="15" customHeight="1">
      <c r="A344" s="21">
        <f t="shared" si="204"/>
        <v>2012</v>
      </c>
      <c r="B344" s="176">
        <f t="shared" si="205"/>
        <v>455039</v>
      </c>
      <c r="C344" s="221"/>
      <c r="D344" s="22">
        <v>27</v>
      </c>
      <c r="E344" s="200">
        <f>AG321</f>
        <v>600000</v>
      </c>
      <c r="F344" s="203">
        <f>AG329</f>
        <v>0.95006556493997518</v>
      </c>
      <c r="G344" s="200">
        <f>AG330</f>
        <v>7648619.0739999972</v>
      </c>
      <c r="H344" s="27"/>
      <c r="I344" s="179">
        <f t="shared" si="174"/>
        <v>455039</v>
      </c>
      <c r="J344" s="187"/>
      <c r="K344" s="187"/>
    </row>
    <row r="345" spans="1:65" ht="15" customHeight="1">
      <c r="A345" s="21">
        <f t="shared" si="204"/>
        <v>2013</v>
      </c>
      <c r="B345" s="176">
        <f t="shared" si="205"/>
        <v>463907</v>
      </c>
      <c r="C345" s="221"/>
      <c r="D345" s="22">
        <v>28</v>
      </c>
      <c r="E345" s="200">
        <f>AM321</f>
        <v>650000</v>
      </c>
      <c r="F345" s="203">
        <f>AM329</f>
        <v>0.95572282832996502</v>
      </c>
      <c r="G345" s="200">
        <f>AM330</f>
        <v>6647047.9689999996</v>
      </c>
      <c r="H345" s="27"/>
      <c r="I345" s="179">
        <f t="shared" si="174"/>
        <v>463907</v>
      </c>
      <c r="J345" s="187"/>
      <c r="K345" s="187"/>
    </row>
    <row r="346" spans="1:65" ht="15" customHeight="1">
      <c r="A346" s="21">
        <f t="shared" si="204"/>
        <v>2014</v>
      </c>
      <c r="B346" s="176">
        <f t="shared" si="205"/>
        <v>472547</v>
      </c>
      <c r="C346" s="221"/>
      <c r="D346" s="22">
        <v>29</v>
      </c>
      <c r="E346" s="200">
        <f>AS321</f>
        <v>700000</v>
      </c>
      <c r="F346" s="203">
        <f>AS329</f>
        <v>0.95961821044810836</v>
      </c>
      <c r="G346" s="200">
        <f>AS330</f>
        <v>5987810.2859999994</v>
      </c>
      <c r="H346" s="27"/>
      <c r="I346" s="179">
        <f t="shared" si="174"/>
        <v>472547</v>
      </c>
      <c r="J346" s="187"/>
      <c r="K346" s="187"/>
    </row>
    <row r="347" spans="1:65" ht="15" customHeight="1">
      <c r="A347" s="21">
        <f t="shared" si="204"/>
        <v>2015</v>
      </c>
      <c r="B347" s="176">
        <f t="shared" si="205"/>
        <v>480965</v>
      </c>
      <c r="C347" s="221"/>
      <c r="D347" s="22">
        <v>30</v>
      </c>
      <c r="E347" s="200">
        <f>AY321</f>
        <v>750000</v>
      </c>
      <c r="F347" s="203">
        <f>AY329</f>
        <v>0.96244665693854115</v>
      </c>
      <c r="G347" s="200">
        <f>AY330</f>
        <v>5523724.9309999989</v>
      </c>
      <c r="H347" s="27"/>
      <c r="I347" s="179">
        <f t="shared" si="174"/>
        <v>480965</v>
      </c>
      <c r="J347" s="187"/>
      <c r="K347" s="187"/>
    </row>
    <row r="348" spans="1:65" ht="15" customHeight="1">
      <c r="A348" s="21">
        <f t="shared" si="204"/>
        <v>2016</v>
      </c>
      <c r="B348" s="176">
        <f t="shared" si="205"/>
        <v>489167</v>
      </c>
      <c r="C348" s="221"/>
      <c r="D348" s="22">
        <v>31</v>
      </c>
      <c r="E348" s="200">
        <f>BE321</f>
        <v>800000</v>
      </c>
      <c r="F348" s="203">
        <f>BE329</f>
        <v>0.9645832947190609</v>
      </c>
      <c r="G348" s="200">
        <f>BE330</f>
        <v>5180853.3579999972</v>
      </c>
      <c r="H348" s="27"/>
      <c r="I348" s="179">
        <f t="shared" si="174"/>
        <v>489167</v>
      </c>
      <c r="J348" s="187"/>
      <c r="K348" s="187"/>
    </row>
    <row r="349" spans="1:65" ht="15" customHeight="1">
      <c r="A349" s="21">
        <f t="shared" si="204"/>
        <v>2017</v>
      </c>
      <c r="B349" s="176">
        <f t="shared" si="205"/>
        <v>497158</v>
      </c>
      <c r="C349" s="221"/>
      <c r="D349" s="22">
        <v>32</v>
      </c>
      <c r="E349" s="200">
        <f>BK321</f>
        <v>850000</v>
      </c>
      <c r="F349" s="203">
        <f>BK329</f>
        <v>0.96624796713752514</v>
      </c>
      <c r="G349" s="200">
        <f>BK330</f>
        <v>4918126.4390000002</v>
      </c>
      <c r="H349" s="27"/>
      <c r="I349" s="179">
        <f t="shared" si="174"/>
        <v>497158</v>
      </c>
      <c r="J349" s="187"/>
      <c r="K349" s="187"/>
    </row>
    <row r="350" spans="1:65" ht="15" customHeight="1">
      <c r="A350" s="21">
        <f t="shared" si="204"/>
        <v>2018</v>
      </c>
      <c r="B350" s="176">
        <f t="shared" si="205"/>
        <v>504943</v>
      </c>
      <c r="C350" s="221"/>
      <c r="D350" s="22">
        <v>33</v>
      </c>
      <c r="E350" s="66"/>
      <c r="F350" s="203"/>
      <c r="G350" s="215"/>
      <c r="H350" s="27"/>
      <c r="I350" s="179">
        <f t="shared" si="174"/>
        <v>504943</v>
      </c>
      <c r="J350" s="187"/>
      <c r="K350" s="187"/>
    </row>
    <row r="351" spans="1:65" ht="15" customHeight="1">
      <c r="A351" s="21">
        <f t="shared" si="204"/>
        <v>2019</v>
      </c>
      <c r="B351" s="176">
        <f t="shared" si="205"/>
        <v>512528</v>
      </c>
      <c r="C351" s="221"/>
      <c r="D351" s="22">
        <v>34</v>
      </c>
      <c r="E351" s="66"/>
      <c r="F351" s="203"/>
      <c r="G351" s="215"/>
      <c r="H351" s="27"/>
      <c r="I351" s="179">
        <f t="shared" si="174"/>
        <v>512528</v>
      </c>
      <c r="J351" s="187"/>
      <c r="K351" s="187"/>
    </row>
    <row r="352" spans="1:65" ht="15" customHeight="1">
      <c r="A352" s="21">
        <f t="shared" si="204"/>
        <v>2020</v>
      </c>
      <c r="B352" s="176">
        <f t="shared" si="205"/>
        <v>519919</v>
      </c>
      <c r="C352" s="221"/>
      <c r="D352" s="22">
        <v>35</v>
      </c>
      <c r="E352" s="66"/>
      <c r="F352" s="203"/>
      <c r="G352" s="215"/>
      <c r="H352" s="27"/>
      <c r="I352" s="179">
        <f t="shared" si="174"/>
        <v>519919</v>
      </c>
      <c r="J352" s="187"/>
      <c r="K352" s="187"/>
    </row>
    <row r="353" spans="1:41" ht="15" customHeight="1">
      <c r="A353" s="21">
        <f t="shared" si="204"/>
        <v>2021</v>
      </c>
      <c r="B353" s="176">
        <f t="shared" si="205"/>
        <v>527119</v>
      </c>
      <c r="C353" s="221"/>
      <c r="D353" s="22">
        <v>36</v>
      </c>
      <c r="E353" s="66"/>
      <c r="F353" s="203"/>
      <c r="G353" s="215"/>
      <c r="H353" s="27"/>
      <c r="I353" s="179">
        <f t="shared" si="174"/>
        <v>527119</v>
      </c>
      <c r="J353" s="187"/>
      <c r="K353" s="187"/>
    </row>
    <row r="354" spans="1:41" ht="15" customHeight="1">
      <c r="A354" s="21">
        <f t="shared" si="204"/>
        <v>2022</v>
      </c>
      <c r="B354" s="176">
        <f t="shared" si="205"/>
        <v>534134</v>
      </c>
      <c r="C354" s="221"/>
      <c r="D354" s="22">
        <v>37</v>
      </c>
      <c r="E354" s="66"/>
      <c r="F354" s="203"/>
      <c r="G354" s="215"/>
      <c r="H354" s="27"/>
      <c r="I354" s="179">
        <f t="shared" si="174"/>
        <v>534134</v>
      </c>
      <c r="J354" s="187"/>
      <c r="K354" s="187"/>
    </row>
    <row r="355" spans="1:41" ht="15" customHeight="1">
      <c r="A355" s="21">
        <f t="shared" si="204"/>
        <v>2023</v>
      </c>
      <c r="B355" s="176">
        <f t="shared" si="205"/>
        <v>540969</v>
      </c>
      <c r="C355" s="221"/>
      <c r="D355" s="22">
        <v>38</v>
      </c>
      <c r="E355" s="73"/>
      <c r="F355" s="57"/>
      <c r="G355" s="27"/>
      <c r="H355" s="27"/>
      <c r="I355" s="179">
        <f t="shared" si="174"/>
        <v>540969</v>
      </c>
      <c r="J355" s="187"/>
      <c r="K355" s="187"/>
    </row>
    <row r="356" spans="1:41" ht="15" customHeight="1">
      <c r="A356" s="21">
        <f t="shared" si="204"/>
        <v>2024</v>
      </c>
      <c r="B356" s="176">
        <f t="shared" ref="B356:B362" si="206">ROUND($F$321-$F$326*$F$327^D356,$G$1)</f>
        <v>547628</v>
      </c>
      <c r="C356" s="221"/>
      <c r="D356" s="22">
        <v>39</v>
      </c>
      <c r="E356" s="73"/>
      <c r="F356" s="57"/>
      <c r="G356" s="27"/>
      <c r="H356" s="27"/>
      <c r="I356" s="179">
        <f t="shared" ref="I356:I362" si="207">ROUND($F$321-$F$326*$F$327^D356,$G$1)</f>
        <v>547628</v>
      </c>
      <c r="J356" s="187"/>
      <c r="K356" s="187"/>
    </row>
    <row r="357" spans="1:41" ht="15" customHeight="1">
      <c r="A357" s="21">
        <f t="shared" si="204"/>
        <v>2025</v>
      </c>
      <c r="B357" s="176">
        <f t="shared" si="206"/>
        <v>554116</v>
      </c>
      <c r="C357" s="221"/>
      <c r="D357" s="22">
        <v>40</v>
      </c>
      <c r="E357" s="73"/>
      <c r="F357" s="57"/>
      <c r="G357" s="27"/>
      <c r="H357" s="27"/>
      <c r="I357" s="179">
        <f t="shared" si="207"/>
        <v>554116</v>
      </c>
      <c r="J357" s="187"/>
      <c r="K357" s="187"/>
    </row>
    <row r="358" spans="1:41" ht="15" customHeight="1">
      <c r="A358" s="21">
        <f t="shared" si="204"/>
        <v>2026</v>
      </c>
      <c r="B358" s="176">
        <f t="shared" si="206"/>
        <v>560437</v>
      </c>
      <c r="C358" s="221"/>
      <c r="D358" s="22">
        <v>41</v>
      </c>
      <c r="E358" s="73"/>
      <c r="F358" s="57"/>
      <c r="G358" s="27"/>
      <c r="H358" s="27"/>
      <c r="I358" s="179">
        <f t="shared" si="207"/>
        <v>560437</v>
      </c>
      <c r="J358" s="187"/>
      <c r="K358" s="187"/>
    </row>
    <row r="359" spans="1:41" ht="15" customHeight="1">
      <c r="A359" s="21">
        <f t="shared" si="204"/>
        <v>2027</v>
      </c>
      <c r="B359" s="176">
        <f t="shared" si="206"/>
        <v>566595</v>
      </c>
      <c r="C359" s="221"/>
      <c r="D359" s="22">
        <v>42</v>
      </c>
      <c r="E359" s="73"/>
      <c r="F359" s="57"/>
      <c r="G359" s="27"/>
      <c r="H359" s="27"/>
      <c r="I359" s="179">
        <f t="shared" si="207"/>
        <v>566595</v>
      </c>
      <c r="J359" s="187"/>
      <c r="K359" s="187"/>
    </row>
    <row r="360" spans="1:41" ht="15" customHeight="1">
      <c r="A360" s="21">
        <f t="shared" si="204"/>
        <v>2028</v>
      </c>
      <c r="B360" s="176">
        <f t="shared" si="206"/>
        <v>572596</v>
      </c>
      <c r="C360" s="221"/>
      <c r="D360" s="22">
        <v>43</v>
      </c>
      <c r="E360" s="73"/>
      <c r="F360" s="57"/>
      <c r="G360" s="27"/>
      <c r="H360" s="27"/>
      <c r="I360" s="179">
        <f t="shared" si="207"/>
        <v>572596</v>
      </c>
      <c r="J360" s="187"/>
      <c r="K360" s="187"/>
    </row>
    <row r="361" spans="1:41" ht="15" customHeight="1">
      <c r="A361" s="21">
        <f t="shared" si="204"/>
        <v>2029</v>
      </c>
      <c r="B361" s="176">
        <f t="shared" si="206"/>
        <v>578442</v>
      </c>
      <c r="C361" s="221"/>
      <c r="D361" s="22">
        <v>44</v>
      </c>
      <c r="E361" s="73"/>
      <c r="F361" s="57"/>
      <c r="G361" s="27"/>
      <c r="H361" s="27"/>
      <c r="I361" s="179">
        <f t="shared" si="207"/>
        <v>578442</v>
      </c>
      <c r="J361" s="187"/>
      <c r="K361" s="187"/>
    </row>
    <row r="362" spans="1:41" ht="15" customHeight="1">
      <c r="A362" s="105">
        <f t="shared" si="204"/>
        <v>2030</v>
      </c>
      <c r="B362" s="188">
        <f t="shared" si="206"/>
        <v>584137</v>
      </c>
      <c r="C362" s="223"/>
      <c r="D362" s="35">
        <v>45</v>
      </c>
      <c r="E362" s="106"/>
      <c r="F362" s="107"/>
      <c r="G362" s="11"/>
      <c r="H362" s="11"/>
      <c r="I362" s="189">
        <f t="shared" si="207"/>
        <v>584137</v>
      </c>
      <c r="J362" s="190"/>
      <c r="K362" s="190"/>
    </row>
    <row r="363" spans="1:41" ht="15" customHeight="1">
      <c r="A363" s="21"/>
      <c r="B363" s="216"/>
      <c r="C363" s="27"/>
      <c r="D363" s="23"/>
      <c r="E363" s="57"/>
      <c r="F363" s="82"/>
      <c r="G363" s="27"/>
      <c r="H363" s="27"/>
      <c r="I363" s="85"/>
    </row>
    <row r="364" spans="1:41" ht="15" customHeight="1">
      <c r="A364" s="21"/>
      <c r="B364" s="216"/>
      <c r="C364" s="27"/>
      <c r="D364" s="23"/>
      <c r="E364" s="57"/>
      <c r="F364" s="82"/>
      <c r="G364" s="27"/>
      <c r="H364" s="27"/>
      <c r="I364" s="85"/>
    </row>
    <row r="365" spans="1:41" ht="20.100000000000001" customHeight="1"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108"/>
      <c r="V365" s="10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</row>
    <row r="366" spans="1:41" ht="20.100000000000001" customHeight="1"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</row>
    <row r="367" spans="1:41" ht="20.100000000000001" customHeight="1"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</row>
    <row r="368" spans="1:41" ht="20.100000000000001" customHeight="1"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</row>
    <row r="369" spans="11:41" ht="20.100000000000001" customHeight="1"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</row>
    <row r="370" spans="11:41" ht="20.100000000000001" customHeight="1"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</row>
    <row r="371" spans="11:41" ht="20.100000000000001" customHeight="1"/>
    <row r="372" spans="11:41" ht="20.100000000000001" customHeight="1"/>
    <row r="373" spans="11:41" ht="20.100000000000001" customHeight="1"/>
    <row r="374" spans="11:41" ht="20.100000000000001" customHeight="1"/>
    <row r="375" spans="11:41" ht="20.100000000000001" customHeight="1"/>
    <row r="376" spans="11:41" ht="20.100000000000001" customHeight="1"/>
    <row r="377" spans="11:41" ht="20.100000000000001" customHeight="1"/>
    <row r="378" spans="11:41" ht="20.100000000000001" customHeight="1"/>
    <row r="379" spans="11:41" ht="20.100000000000001" customHeight="1"/>
    <row r="380" spans="11:41" ht="20.100000000000001" customHeight="1"/>
    <row r="381" spans="11:41" ht="20.100000000000001" customHeight="1"/>
    <row r="382" spans="11:41" ht="20.100000000000001" customHeight="1"/>
    <row r="383" spans="11:41" ht="20.100000000000001" customHeight="1"/>
    <row r="384" spans="11:41" ht="20.100000000000001" customHeight="1"/>
    <row r="385" ht="20.100000000000001" customHeight="1"/>
    <row r="386" ht="20.100000000000001" customHeight="1"/>
    <row r="387" ht="20.100000000000001" customHeight="1"/>
  </sheetData>
  <mergeCells count="36">
    <mergeCell ref="E285:F285"/>
    <mergeCell ref="E333:F333"/>
    <mergeCell ref="E329:F329"/>
    <mergeCell ref="E330:F330"/>
    <mergeCell ref="E331:F331"/>
    <mergeCell ref="E332:F332"/>
    <mergeCell ref="E283:F283"/>
    <mergeCell ref="E284:F284"/>
    <mergeCell ref="E139:F139"/>
    <mergeCell ref="E140:F140"/>
    <mergeCell ref="E185:F185"/>
    <mergeCell ref="E186:F186"/>
    <mergeCell ref="E187:F187"/>
    <mergeCell ref="E188:F188"/>
    <mergeCell ref="E189:F189"/>
    <mergeCell ref="F232:G232"/>
    <mergeCell ref="F233:G233"/>
    <mergeCell ref="F234:G234"/>
    <mergeCell ref="F235:G235"/>
    <mergeCell ref="F236:G236"/>
    <mergeCell ref="E281:F281"/>
    <mergeCell ref="E282:F282"/>
    <mergeCell ref="E136:F136"/>
    <mergeCell ref="E137:F137"/>
    <mergeCell ref="E138:F138"/>
    <mergeCell ref="A54:B54"/>
    <mergeCell ref="D87:E87"/>
    <mergeCell ref="D83:E83"/>
    <mergeCell ref="D86:E86"/>
    <mergeCell ref="J3:K3"/>
    <mergeCell ref="A50:B50"/>
    <mergeCell ref="D84:E84"/>
    <mergeCell ref="D85:E85"/>
    <mergeCell ref="A51:B51"/>
    <mergeCell ref="A52:B52"/>
    <mergeCell ref="A53:B53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5" max="9" man="1"/>
    <brk id="123" max="9" man="1"/>
    <brk id="219" max="9" man="1"/>
    <brk id="267" max="9" man="1"/>
    <brk id="31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X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5" style="2" customWidth="1"/>
    <col min="14" max="14" width="11.375" style="2" customWidth="1"/>
    <col min="15" max="15" width="12.375" style="2" customWidth="1"/>
    <col min="16" max="16" width="11.75" style="2" customWidth="1"/>
    <col min="17" max="18" width="10" style="2" customWidth="1"/>
    <col min="19" max="19" width="10.75" style="2" bestFit="1" customWidth="1"/>
    <col min="20" max="20" width="11.75" style="2" customWidth="1"/>
    <col min="21" max="21" width="10.5" style="2" customWidth="1"/>
    <col min="22" max="22" width="14.875" style="2" bestFit="1" customWidth="1"/>
    <col min="23" max="24" width="10" style="2" customWidth="1"/>
    <col min="25" max="25" width="13.375" style="2" customWidth="1"/>
    <col min="26" max="26" width="11.5" style="2" customWidth="1"/>
    <col min="27" max="27" width="10.5" style="2" customWidth="1"/>
    <col min="28" max="28" width="10.75" style="2" customWidth="1"/>
    <col min="29" max="29" width="11" style="2" customWidth="1"/>
    <col min="30" max="30" width="10" style="2" customWidth="1"/>
    <col min="31" max="31" width="10.75" style="2" bestFit="1" customWidth="1"/>
    <col min="32" max="32" width="11.375" style="2" customWidth="1"/>
    <col min="33" max="33" width="10.5" style="2" customWidth="1"/>
    <col min="34" max="34" width="10.625" style="2" customWidth="1"/>
    <col min="35" max="35" width="10" style="2" customWidth="1"/>
    <col min="36" max="36" width="11" style="2" customWidth="1"/>
    <col min="37" max="37" width="10.75" style="2" bestFit="1" customWidth="1"/>
    <col min="38" max="38" width="11.625" style="2" customWidth="1"/>
    <col min="39" max="39" width="10.5" style="2" customWidth="1"/>
    <col min="40" max="40" width="10.625" style="2" customWidth="1"/>
    <col min="41" max="42" width="10" style="2" customWidth="1"/>
    <col min="43" max="43" width="11.375" style="2" customWidth="1"/>
    <col min="44" max="44" width="11" style="2" customWidth="1"/>
    <col min="45" max="45" width="10.5" style="2" customWidth="1"/>
    <col min="46" max="46" width="10.75" style="2" customWidth="1"/>
    <col min="47" max="48" width="10" style="2" customWidth="1"/>
    <col min="49" max="49" width="10.75" style="2" bestFit="1" customWidth="1"/>
    <col min="50" max="50" width="12.375" style="2" customWidth="1"/>
    <col min="51" max="51" width="10.5" style="2" customWidth="1"/>
    <col min="52" max="52" width="10.75" style="2" customWidth="1"/>
    <col min="53" max="54" width="10" style="2" customWidth="1"/>
    <col min="55" max="55" width="10.75" style="2" bestFit="1" customWidth="1"/>
    <col min="56" max="56" width="11.5" style="2" customWidth="1"/>
    <col min="57" max="57" width="10.5" style="2" customWidth="1"/>
    <col min="58" max="58" width="10.625" style="2" customWidth="1"/>
    <col min="59" max="62" width="10" style="2"/>
    <col min="63" max="63" width="11.5" style="2" bestFit="1" customWidth="1"/>
    <col min="64" max="70" width="10" style="2"/>
    <col min="71" max="71" width="10.875" style="2" customWidth="1"/>
    <col min="72" max="77" width="10" style="2"/>
    <col min="78" max="78" width="10.875" style="2" customWidth="1"/>
    <col min="79" max="84" width="10" style="2"/>
    <col min="85" max="85" width="10.875" style="2" customWidth="1"/>
    <col min="86" max="91" width="10" style="2"/>
    <col min="92" max="92" width="10.875" style="2" customWidth="1"/>
    <col min="93" max="98" width="10" style="2"/>
    <col min="99" max="99" width="10.875" style="2" customWidth="1"/>
    <col min="100" max="16384" width="10" style="2"/>
  </cols>
  <sheetData>
    <row r="1" spans="1:13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3" ht="21" customHeight="1">
      <c r="A2" s="6" t="s">
        <v>107</v>
      </c>
      <c r="K2" s="235" t="s">
        <v>78</v>
      </c>
    </row>
    <row r="3" spans="1:13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  <c r="M3" s="264"/>
    </row>
    <row r="4" spans="1:13" s="118" customFormat="1" ht="20.100000000000001" customHeight="1">
      <c r="A4" s="119">
        <v>1994</v>
      </c>
      <c r="B4" s="7">
        <v>1844692</v>
      </c>
      <c r="C4" s="121">
        <f t="shared" ref="C4:C45" si="0">I75</f>
        <v>1839721</v>
      </c>
      <c r="D4" s="122">
        <f t="shared" ref="D4:D45" si="1">I120</f>
        <v>1843115</v>
      </c>
      <c r="E4" s="122">
        <f t="shared" ref="E4:E45" si="2">I165</f>
        <v>1852011</v>
      </c>
      <c r="F4" s="123">
        <f t="shared" ref="F4:F45" si="3">I210</f>
        <v>1846726</v>
      </c>
      <c r="G4" s="123">
        <f t="shared" ref="G4:G45" si="4">I255</f>
        <v>1839877</v>
      </c>
      <c r="H4" s="123">
        <f t="shared" ref="H4:H45" si="5">I300</f>
        <v>1836075</v>
      </c>
      <c r="I4" s="124">
        <f t="shared" ref="I4:I45" si="6">ROUND(SUMIF(C$46:H$46,"○",C4:H4),$G$1)</f>
        <v>1839877</v>
      </c>
      <c r="J4" s="125"/>
      <c r="K4" s="126"/>
      <c r="L4" s="127"/>
      <c r="M4" s="121"/>
    </row>
    <row r="5" spans="1:13" s="118" customFormat="1" ht="20.100000000000001" customHeight="1">
      <c r="A5" s="119">
        <f t="shared" ref="A5:A45" si="7">A4+1</f>
        <v>1995</v>
      </c>
      <c r="B5" s="7">
        <v>1855346</v>
      </c>
      <c r="C5" s="121">
        <f t="shared" si="0"/>
        <v>1854409</v>
      </c>
      <c r="D5" s="122">
        <f t="shared" si="1"/>
        <v>1856800</v>
      </c>
      <c r="E5" s="122">
        <f t="shared" si="2"/>
        <v>1862991</v>
      </c>
      <c r="F5" s="123">
        <f t="shared" si="3"/>
        <v>1852184</v>
      </c>
      <c r="G5" s="123">
        <f t="shared" si="4"/>
        <v>1854496</v>
      </c>
      <c r="H5" s="123">
        <f t="shared" si="5"/>
        <v>1851830</v>
      </c>
      <c r="I5" s="124">
        <f t="shared" si="6"/>
        <v>1854496</v>
      </c>
      <c r="J5" s="125"/>
      <c r="K5" s="126"/>
      <c r="L5" s="127"/>
      <c r="M5" s="121"/>
    </row>
    <row r="6" spans="1:13" s="118" customFormat="1" ht="20.100000000000001" customHeight="1">
      <c r="A6" s="119">
        <f t="shared" si="7"/>
        <v>1996</v>
      </c>
      <c r="B6" s="7">
        <v>1878130</v>
      </c>
      <c r="C6" s="121">
        <f t="shared" si="0"/>
        <v>1869096</v>
      </c>
      <c r="D6" s="122">
        <f t="shared" si="1"/>
        <v>1870586</v>
      </c>
      <c r="E6" s="122">
        <f t="shared" si="2"/>
        <v>1874313</v>
      </c>
      <c r="F6" s="123">
        <f t="shared" si="3"/>
        <v>1859851</v>
      </c>
      <c r="G6" s="123">
        <f t="shared" si="4"/>
        <v>1869130</v>
      </c>
      <c r="H6" s="123">
        <f t="shared" si="5"/>
        <v>1867471</v>
      </c>
      <c r="I6" s="124">
        <f t="shared" si="6"/>
        <v>1869130</v>
      </c>
      <c r="J6" s="125"/>
      <c r="K6" s="126"/>
      <c r="L6" s="127"/>
      <c r="M6" s="121"/>
    </row>
    <row r="7" spans="1:13" s="118" customFormat="1" ht="20.100000000000001" customHeight="1">
      <c r="A7" s="119">
        <f t="shared" si="7"/>
        <v>1997</v>
      </c>
      <c r="B7" s="7">
        <v>1903171</v>
      </c>
      <c r="C7" s="121">
        <f t="shared" si="0"/>
        <v>1883784</v>
      </c>
      <c r="D7" s="122">
        <f t="shared" si="1"/>
        <v>1884475</v>
      </c>
      <c r="E7" s="122">
        <f t="shared" si="2"/>
        <v>1885988</v>
      </c>
      <c r="F7" s="123">
        <f t="shared" si="3"/>
        <v>1869432</v>
      </c>
      <c r="G7" s="123">
        <f t="shared" si="4"/>
        <v>1883779</v>
      </c>
      <c r="H7" s="123">
        <f t="shared" si="5"/>
        <v>1882997</v>
      </c>
      <c r="I7" s="124">
        <f t="shared" si="6"/>
        <v>1883779</v>
      </c>
      <c r="J7" s="125"/>
      <c r="K7" s="126"/>
      <c r="L7" s="127"/>
      <c r="M7" s="121"/>
    </row>
    <row r="8" spans="1:13" s="118" customFormat="1" ht="20.100000000000001" customHeight="1">
      <c r="A8" s="119">
        <f t="shared" si="7"/>
        <v>1998</v>
      </c>
      <c r="B8" s="7">
        <v>1919308</v>
      </c>
      <c r="C8" s="121">
        <f t="shared" si="0"/>
        <v>1898471</v>
      </c>
      <c r="D8" s="122">
        <f t="shared" si="1"/>
        <v>1898467</v>
      </c>
      <c r="E8" s="122">
        <f t="shared" si="2"/>
        <v>1898027</v>
      </c>
      <c r="F8" s="123">
        <f t="shared" si="3"/>
        <v>1880745</v>
      </c>
      <c r="G8" s="123">
        <f t="shared" si="4"/>
        <v>1898440</v>
      </c>
      <c r="H8" s="123">
        <f t="shared" si="5"/>
        <v>1898411</v>
      </c>
      <c r="I8" s="124">
        <f t="shared" si="6"/>
        <v>1898440</v>
      </c>
      <c r="J8" s="125"/>
      <c r="K8" s="126"/>
      <c r="L8" s="127"/>
      <c r="M8" s="121"/>
    </row>
    <row r="9" spans="1:13" s="118" customFormat="1" ht="20.100000000000001" customHeight="1">
      <c r="A9" s="119">
        <f t="shared" si="7"/>
        <v>1999</v>
      </c>
      <c r="B9" s="7">
        <v>1926243</v>
      </c>
      <c r="C9" s="121">
        <f t="shared" si="0"/>
        <v>1913158</v>
      </c>
      <c r="D9" s="122">
        <f t="shared" si="1"/>
        <v>1912563</v>
      </c>
      <c r="E9" s="122">
        <f t="shared" si="2"/>
        <v>1910442</v>
      </c>
      <c r="F9" s="123">
        <f t="shared" si="3"/>
        <v>1893662</v>
      </c>
      <c r="G9" s="123">
        <f t="shared" si="4"/>
        <v>1913113</v>
      </c>
      <c r="H9" s="123">
        <f t="shared" si="5"/>
        <v>1913713</v>
      </c>
      <c r="I9" s="124">
        <f t="shared" si="6"/>
        <v>1913113</v>
      </c>
      <c r="J9" s="125"/>
      <c r="K9" s="126"/>
      <c r="L9" s="127"/>
      <c r="M9" s="121"/>
    </row>
    <row r="10" spans="1:13" s="118" customFormat="1" ht="20.100000000000001" customHeight="1">
      <c r="A10" s="119">
        <f t="shared" si="7"/>
        <v>2000</v>
      </c>
      <c r="B10" s="7">
        <v>1930234</v>
      </c>
      <c r="C10" s="121">
        <f t="shared" si="0"/>
        <v>1927846</v>
      </c>
      <c r="D10" s="122">
        <f t="shared" si="1"/>
        <v>1926763</v>
      </c>
      <c r="E10" s="122">
        <f t="shared" si="2"/>
        <v>1923244</v>
      </c>
      <c r="F10" s="123">
        <f t="shared" si="3"/>
        <v>1908087</v>
      </c>
      <c r="G10" s="123">
        <f t="shared" si="4"/>
        <v>1927794</v>
      </c>
      <c r="H10" s="123">
        <f t="shared" si="5"/>
        <v>1928903</v>
      </c>
      <c r="I10" s="124">
        <f t="shared" si="6"/>
        <v>1927794</v>
      </c>
      <c r="J10" s="125"/>
      <c r="K10" s="126"/>
      <c r="L10" s="127"/>
      <c r="M10" s="121"/>
    </row>
    <row r="11" spans="1:13" s="118" customFormat="1" ht="20.100000000000001" customHeight="1">
      <c r="A11" s="119">
        <f t="shared" si="7"/>
        <v>2001</v>
      </c>
      <c r="B11" s="7">
        <v>1928088</v>
      </c>
      <c r="C11" s="121">
        <f t="shared" si="0"/>
        <v>1942533</v>
      </c>
      <c r="D11" s="122">
        <f t="shared" si="1"/>
        <v>1941069</v>
      </c>
      <c r="E11" s="122">
        <f t="shared" si="2"/>
        <v>1936446</v>
      </c>
      <c r="F11" s="123">
        <f t="shared" si="3"/>
        <v>1923942</v>
      </c>
      <c r="G11" s="123">
        <f t="shared" si="4"/>
        <v>1942484</v>
      </c>
      <c r="H11" s="123">
        <f t="shared" si="5"/>
        <v>1943982</v>
      </c>
      <c r="I11" s="124">
        <f t="shared" si="6"/>
        <v>1942484</v>
      </c>
      <c r="J11" s="111" t="s">
        <v>84</v>
      </c>
      <c r="K11" s="126"/>
      <c r="L11" s="127"/>
      <c r="M11" s="121"/>
    </row>
    <row r="12" spans="1:13" s="118" customFormat="1" ht="20.100000000000001" customHeight="1">
      <c r="A12" s="119">
        <f t="shared" si="7"/>
        <v>2002</v>
      </c>
      <c r="B12" s="7">
        <v>1918561</v>
      </c>
      <c r="C12" s="121">
        <f t="shared" si="0"/>
        <v>1957221</v>
      </c>
      <c r="D12" s="122">
        <f t="shared" si="1"/>
        <v>1955481</v>
      </c>
      <c r="E12" s="122">
        <f t="shared" si="2"/>
        <v>1950059</v>
      </c>
      <c r="F12" s="123">
        <f t="shared" si="3"/>
        <v>1941162</v>
      </c>
      <c r="G12" s="123">
        <f t="shared" si="4"/>
        <v>1957179</v>
      </c>
      <c r="H12" s="123">
        <f t="shared" si="5"/>
        <v>1958952</v>
      </c>
      <c r="I12" s="124">
        <f t="shared" si="6"/>
        <v>1957179</v>
      </c>
      <c r="J12" s="111" t="s">
        <v>83</v>
      </c>
      <c r="K12" s="126"/>
      <c r="L12" s="127"/>
      <c r="M12" s="121"/>
    </row>
    <row r="13" spans="1:13" s="118" customFormat="1" ht="20.100000000000001" customHeight="1">
      <c r="A13" s="119">
        <f t="shared" si="7"/>
        <v>2003</v>
      </c>
      <c r="B13" s="7">
        <v>1930132</v>
      </c>
      <c r="C13" s="121">
        <f t="shared" si="0"/>
        <v>1971908</v>
      </c>
      <c r="D13" s="122">
        <f t="shared" si="1"/>
        <v>1970000</v>
      </c>
      <c r="E13" s="122">
        <f t="shared" si="2"/>
        <v>1964097</v>
      </c>
      <c r="F13" s="123">
        <f t="shared" si="3"/>
        <v>1959696</v>
      </c>
      <c r="G13" s="123">
        <f t="shared" si="4"/>
        <v>1971880</v>
      </c>
      <c r="H13" s="123">
        <f t="shared" si="5"/>
        <v>1973813</v>
      </c>
      <c r="I13" s="124">
        <f t="shared" si="6"/>
        <v>1971880</v>
      </c>
      <c r="J13" s="125"/>
      <c r="K13" s="126"/>
      <c r="L13" s="127"/>
      <c r="M13" s="121"/>
    </row>
    <row r="14" spans="1:13" s="118" customFormat="1" ht="20.100000000000001" customHeight="1">
      <c r="A14" s="119">
        <f t="shared" si="7"/>
        <v>2004</v>
      </c>
      <c r="B14" s="7">
        <v>1972553</v>
      </c>
      <c r="C14" s="121">
        <f t="shared" si="0"/>
        <v>1986595</v>
      </c>
      <c r="D14" s="122">
        <f t="shared" si="1"/>
        <v>1984627</v>
      </c>
      <c r="E14" s="122">
        <f t="shared" si="2"/>
        <v>1978572</v>
      </c>
      <c r="F14" s="123">
        <f t="shared" si="3"/>
        <v>1979495</v>
      </c>
      <c r="G14" s="123">
        <f t="shared" si="4"/>
        <v>1986583</v>
      </c>
      <c r="H14" s="123">
        <f t="shared" si="5"/>
        <v>1988565</v>
      </c>
      <c r="I14" s="124">
        <f t="shared" si="6"/>
        <v>1986583</v>
      </c>
      <c r="J14" s="125"/>
      <c r="K14" s="126"/>
      <c r="L14" s="127"/>
      <c r="M14" s="121"/>
    </row>
    <row r="15" spans="1:13" s="118" customFormat="1" ht="20.100000000000001" customHeight="1">
      <c r="A15" s="119">
        <f t="shared" si="7"/>
        <v>2005</v>
      </c>
      <c r="B15" s="7">
        <v>1982495</v>
      </c>
      <c r="C15" s="121">
        <f t="shared" si="0"/>
        <v>2001283</v>
      </c>
      <c r="D15" s="122">
        <f t="shared" si="1"/>
        <v>1999363</v>
      </c>
      <c r="E15" s="122">
        <f t="shared" si="2"/>
        <v>1993499</v>
      </c>
      <c r="F15" s="123">
        <f t="shared" si="3"/>
        <v>2000520</v>
      </c>
      <c r="G15" s="123">
        <f t="shared" si="4"/>
        <v>2001288</v>
      </c>
      <c r="H15" s="123">
        <f t="shared" si="5"/>
        <v>2003210</v>
      </c>
      <c r="I15" s="124">
        <f t="shared" si="6"/>
        <v>2001288</v>
      </c>
      <c r="J15" s="125"/>
      <c r="K15" s="126"/>
      <c r="L15" s="127"/>
      <c r="M15" s="121"/>
    </row>
    <row r="16" spans="1:13" s="118" customFormat="1" ht="20.100000000000001" customHeight="1">
      <c r="A16" s="119">
        <f t="shared" si="7"/>
        <v>2006</v>
      </c>
      <c r="B16" s="7">
        <v>2000844</v>
      </c>
      <c r="C16" s="121">
        <f t="shared" si="0"/>
        <v>2015970</v>
      </c>
      <c r="D16" s="122">
        <f t="shared" si="1"/>
        <v>2014207</v>
      </c>
      <c r="E16" s="122">
        <f t="shared" si="2"/>
        <v>2008892</v>
      </c>
      <c r="F16" s="123">
        <f t="shared" si="3"/>
        <v>2022735</v>
      </c>
      <c r="G16" s="123">
        <f t="shared" si="4"/>
        <v>2015992</v>
      </c>
      <c r="H16" s="123">
        <f t="shared" si="5"/>
        <v>2017749</v>
      </c>
      <c r="I16" s="124">
        <f t="shared" si="6"/>
        <v>2015992</v>
      </c>
      <c r="J16" s="125"/>
      <c r="K16" s="126"/>
      <c r="L16" s="127"/>
      <c r="M16" s="121"/>
    </row>
    <row r="17" spans="1:13" s="118" customFormat="1" ht="20.100000000000001" customHeight="1">
      <c r="A17" s="119">
        <f t="shared" si="7"/>
        <v>2007</v>
      </c>
      <c r="B17" s="7">
        <v>2026084</v>
      </c>
      <c r="C17" s="121">
        <f t="shared" si="0"/>
        <v>2030657</v>
      </c>
      <c r="D17" s="122">
        <f t="shared" si="1"/>
        <v>2029163</v>
      </c>
      <c r="E17" s="122">
        <f t="shared" si="2"/>
        <v>2024765</v>
      </c>
      <c r="F17" s="123">
        <f t="shared" si="3"/>
        <v>2046108</v>
      </c>
      <c r="G17" s="123">
        <f t="shared" si="4"/>
        <v>2030695</v>
      </c>
      <c r="H17" s="123">
        <f t="shared" si="5"/>
        <v>2032182</v>
      </c>
      <c r="I17" s="124">
        <f t="shared" si="6"/>
        <v>2030695</v>
      </c>
      <c r="J17" s="125"/>
      <c r="K17" s="126"/>
      <c r="L17" s="127"/>
      <c r="M17" s="121"/>
    </row>
    <row r="18" spans="1:13" s="118" customFormat="1" ht="20.100000000000001" customHeight="1">
      <c r="A18" s="119">
        <f t="shared" si="7"/>
        <v>2008</v>
      </c>
      <c r="B18" s="7">
        <v>2053791</v>
      </c>
      <c r="C18" s="121">
        <f t="shared" si="0"/>
        <v>2045345</v>
      </c>
      <c r="D18" s="122">
        <f t="shared" si="1"/>
        <v>2044229</v>
      </c>
      <c r="E18" s="122">
        <f t="shared" si="2"/>
        <v>2041133</v>
      </c>
      <c r="F18" s="123">
        <f t="shared" si="3"/>
        <v>2070609</v>
      </c>
      <c r="G18" s="123">
        <f t="shared" si="4"/>
        <v>2045395</v>
      </c>
      <c r="H18" s="123">
        <f t="shared" si="5"/>
        <v>2046509</v>
      </c>
      <c r="I18" s="124">
        <f t="shared" si="6"/>
        <v>2045395</v>
      </c>
      <c r="J18" s="125"/>
      <c r="K18" s="126"/>
      <c r="L18" s="127"/>
      <c r="M18" s="121"/>
    </row>
    <row r="19" spans="1:13" s="118" customFormat="1" ht="20.100000000000001" customHeight="1">
      <c r="A19" s="119">
        <f t="shared" si="7"/>
        <v>2009</v>
      </c>
      <c r="B19" s="7">
        <v>2075249</v>
      </c>
      <c r="C19" s="121">
        <f t="shared" si="0"/>
        <v>2060032</v>
      </c>
      <c r="D19" s="122">
        <f t="shared" si="1"/>
        <v>2059407</v>
      </c>
      <c r="E19" s="122">
        <f t="shared" si="2"/>
        <v>2058011</v>
      </c>
      <c r="F19" s="123">
        <f t="shared" si="3"/>
        <v>2096214</v>
      </c>
      <c r="G19" s="123">
        <f t="shared" si="4"/>
        <v>2060089</v>
      </c>
      <c r="H19" s="123">
        <f t="shared" si="5"/>
        <v>2060732</v>
      </c>
      <c r="I19" s="124">
        <f t="shared" si="6"/>
        <v>2060089</v>
      </c>
      <c r="J19" s="125"/>
      <c r="K19" s="126"/>
      <c r="L19" s="127"/>
      <c r="M19" s="121"/>
    </row>
    <row r="20" spans="1:13" s="118" customFormat="1" ht="20.100000000000001" customHeight="1">
      <c r="A20" s="119">
        <f t="shared" si="7"/>
        <v>2010</v>
      </c>
      <c r="B20" s="7">
        <v>2118264</v>
      </c>
      <c r="C20" s="121">
        <f t="shared" si="0"/>
        <v>2074720</v>
      </c>
      <c r="D20" s="122">
        <f t="shared" si="1"/>
        <v>2074698</v>
      </c>
      <c r="E20" s="122">
        <f t="shared" si="2"/>
        <v>2075416</v>
      </c>
      <c r="F20" s="123">
        <f t="shared" si="3"/>
        <v>2122898</v>
      </c>
      <c r="G20" s="123">
        <f t="shared" si="4"/>
        <v>2074778</v>
      </c>
      <c r="H20" s="123">
        <f t="shared" si="5"/>
        <v>2074852</v>
      </c>
      <c r="I20" s="124">
        <f t="shared" si="6"/>
        <v>2074778</v>
      </c>
      <c r="J20" s="125"/>
      <c r="K20" s="126"/>
      <c r="L20" s="127"/>
      <c r="M20" s="121"/>
    </row>
    <row r="21" spans="1:13" s="118" customFormat="1" ht="20.100000000000001" customHeight="1">
      <c r="A21" s="119">
        <f t="shared" si="7"/>
        <v>2011</v>
      </c>
      <c r="B21" s="7">
        <v>2149374</v>
      </c>
      <c r="C21" s="121">
        <f t="shared" si="0"/>
        <v>2089407</v>
      </c>
      <c r="D21" s="122">
        <f t="shared" si="1"/>
        <v>2090102</v>
      </c>
      <c r="E21" s="122">
        <f t="shared" si="2"/>
        <v>2093364</v>
      </c>
      <c r="F21" s="123">
        <f t="shared" si="3"/>
        <v>2150638</v>
      </c>
      <c r="G21" s="123">
        <f t="shared" si="4"/>
        <v>2089458</v>
      </c>
      <c r="H21" s="123">
        <f t="shared" si="5"/>
        <v>2088869</v>
      </c>
      <c r="I21" s="124">
        <f t="shared" si="6"/>
        <v>2089458</v>
      </c>
      <c r="J21" s="125"/>
      <c r="K21" s="126"/>
      <c r="L21" s="127"/>
      <c r="M21" s="121"/>
    </row>
    <row r="22" spans="1:13" s="118" customFormat="1" ht="20.100000000000001" customHeight="1">
      <c r="A22" s="119">
        <f t="shared" si="7"/>
        <v>2012</v>
      </c>
      <c r="B22" s="7">
        <v>2074918</v>
      </c>
      <c r="C22" s="121">
        <f t="shared" si="0"/>
        <v>2104094</v>
      </c>
      <c r="D22" s="122">
        <f t="shared" si="1"/>
        <v>2105620</v>
      </c>
      <c r="E22" s="122">
        <f t="shared" si="2"/>
        <v>2111872</v>
      </c>
      <c r="F22" s="123">
        <f t="shared" si="3"/>
        <v>2179416</v>
      </c>
      <c r="G22" s="123">
        <f t="shared" si="4"/>
        <v>2104128</v>
      </c>
      <c r="H22" s="123">
        <f t="shared" si="5"/>
        <v>2102784</v>
      </c>
      <c r="I22" s="124">
        <f t="shared" si="6"/>
        <v>2104128</v>
      </c>
      <c r="J22" s="125"/>
      <c r="K22" s="126"/>
      <c r="L22" s="127"/>
      <c r="M22" s="121"/>
    </row>
    <row r="23" spans="1:13" s="118" customFormat="1" ht="20.100000000000001" customHeight="1" thickBot="1">
      <c r="A23" s="128">
        <f t="shared" si="7"/>
        <v>2013</v>
      </c>
      <c r="B23" s="8">
        <v>2097555</v>
      </c>
      <c r="C23" s="130">
        <f t="shared" si="0"/>
        <v>2118782</v>
      </c>
      <c r="D23" s="131">
        <f t="shared" si="1"/>
        <v>2121254</v>
      </c>
      <c r="E23" s="131">
        <f t="shared" si="2"/>
        <v>2130956</v>
      </c>
      <c r="F23" s="132">
        <f t="shared" si="3"/>
        <v>2209210</v>
      </c>
      <c r="G23" s="132">
        <f t="shared" si="4"/>
        <v>2118787</v>
      </c>
      <c r="H23" s="132">
        <f t="shared" si="5"/>
        <v>2116597</v>
      </c>
      <c r="I23" s="133">
        <f t="shared" si="6"/>
        <v>2118787</v>
      </c>
      <c r="J23" s="134"/>
      <c r="K23" s="135"/>
      <c r="L23" s="136"/>
      <c r="M23" s="121"/>
    </row>
    <row r="24" spans="1:13" s="118" customFormat="1" ht="20.100000000000001" customHeight="1" thickTop="1">
      <c r="A24" s="144">
        <f t="shared" si="7"/>
        <v>2014</v>
      </c>
      <c r="B24" s="145"/>
      <c r="C24" s="121">
        <f t="shared" si="0"/>
        <v>2133469</v>
      </c>
      <c r="D24" s="148">
        <f t="shared" si="1"/>
        <v>2137004</v>
      </c>
      <c r="E24" s="121">
        <f t="shared" si="2"/>
        <v>2150637</v>
      </c>
      <c r="F24" s="121">
        <f t="shared" si="3"/>
        <v>2240005</v>
      </c>
      <c r="G24" s="121">
        <f t="shared" si="4"/>
        <v>2133434</v>
      </c>
      <c r="H24" s="121">
        <f t="shared" si="5"/>
        <v>2130310</v>
      </c>
      <c r="I24" s="146">
        <f t="shared" si="6"/>
        <v>2133434</v>
      </c>
      <c r="J24" s="257"/>
      <c r="K24" s="258"/>
      <c r="M24" s="121"/>
    </row>
    <row r="25" spans="1:13" s="118" customFormat="1" ht="20.100000000000001" customHeight="1">
      <c r="A25" s="277">
        <f t="shared" si="7"/>
        <v>2015</v>
      </c>
      <c r="B25" s="278"/>
      <c r="C25" s="279">
        <f t="shared" si="0"/>
        <v>2148157</v>
      </c>
      <c r="D25" s="280">
        <f t="shared" si="1"/>
        <v>2152871</v>
      </c>
      <c r="E25" s="279">
        <f t="shared" si="2"/>
        <v>2170931</v>
      </c>
      <c r="F25" s="279">
        <f t="shared" si="3"/>
        <v>2271784</v>
      </c>
      <c r="G25" s="279">
        <f t="shared" si="4"/>
        <v>2148066</v>
      </c>
      <c r="H25" s="279">
        <f t="shared" si="5"/>
        <v>2143923</v>
      </c>
      <c r="I25" s="281">
        <f t="shared" si="6"/>
        <v>2148066</v>
      </c>
      <c r="J25" s="125"/>
      <c r="K25" s="126"/>
      <c r="M25" s="121"/>
    </row>
    <row r="26" spans="1:13" s="118" customFormat="1" ht="20.100000000000001" customHeight="1">
      <c r="A26" s="144">
        <f t="shared" si="7"/>
        <v>2016</v>
      </c>
      <c r="B26" s="145"/>
      <c r="C26" s="121">
        <f t="shared" si="0"/>
        <v>2162844</v>
      </c>
      <c r="D26" s="148">
        <f t="shared" si="1"/>
        <v>2168856</v>
      </c>
      <c r="E26" s="121">
        <f t="shared" si="2"/>
        <v>2191858</v>
      </c>
      <c r="F26" s="121">
        <f t="shared" si="3"/>
        <v>2304530</v>
      </c>
      <c r="G26" s="121">
        <f t="shared" si="4"/>
        <v>2162682</v>
      </c>
      <c r="H26" s="121">
        <f t="shared" si="5"/>
        <v>2157437</v>
      </c>
      <c r="I26" s="146">
        <f t="shared" si="6"/>
        <v>2162682</v>
      </c>
      <c r="J26" s="125"/>
      <c r="K26" s="126"/>
      <c r="M26" s="121"/>
    </row>
    <row r="27" spans="1:13" s="118" customFormat="1" ht="20.100000000000001" customHeight="1">
      <c r="A27" s="144">
        <f t="shared" si="7"/>
        <v>2017</v>
      </c>
      <c r="B27" s="145"/>
      <c r="C27" s="121">
        <f t="shared" si="0"/>
        <v>2177531</v>
      </c>
      <c r="D27" s="148">
        <f t="shared" si="1"/>
        <v>2184959</v>
      </c>
      <c r="E27" s="121">
        <f t="shared" si="2"/>
        <v>2213437</v>
      </c>
      <c r="F27" s="121">
        <f t="shared" si="3"/>
        <v>2338231</v>
      </c>
      <c r="G27" s="121">
        <f t="shared" si="4"/>
        <v>2177281</v>
      </c>
      <c r="H27" s="121">
        <f t="shared" si="5"/>
        <v>2170853</v>
      </c>
      <c r="I27" s="146">
        <f t="shared" si="6"/>
        <v>2177281</v>
      </c>
      <c r="J27" s="257"/>
      <c r="K27" s="258"/>
      <c r="M27" s="121"/>
    </row>
    <row r="28" spans="1:13" s="118" customFormat="1" ht="20.100000000000001" customHeight="1">
      <c r="A28" s="144">
        <f t="shared" si="7"/>
        <v>2018</v>
      </c>
      <c r="B28" s="145"/>
      <c r="C28" s="121">
        <f t="shared" si="0"/>
        <v>2192219</v>
      </c>
      <c r="D28" s="148">
        <f t="shared" si="1"/>
        <v>2201182</v>
      </c>
      <c r="E28" s="121">
        <f t="shared" si="2"/>
        <v>2235690</v>
      </c>
      <c r="F28" s="121">
        <f t="shared" si="3"/>
        <v>2372871</v>
      </c>
      <c r="G28" s="121">
        <f t="shared" si="4"/>
        <v>2191860</v>
      </c>
      <c r="H28" s="121">
        <f t="shared" si="5"/>
        <v>2184171</v>
      </c>
      <c r="I28" s="146">
        <f t="shared" si="6"/>
        <v>2191860</v>
      </c>
      <c r="J28" s="147"/>
      <c r="K28" s="126"/>
      <c r="M28" s="121"/>
    </row>
    <row r="29" spans="1:13" s="118" customFormat="1" ht="20.100000000000001" customHeight="1">
      <c r="A29" s="144">
        <f t="shared" si="7"/>
        <v>2019</v>
      </c>
      <c r="B29" s="145"/>
      <c r="C29" s="121">
        <f t="shared" si="0"/>
        <v>2206906</v>
      </c>
      <c r="D29" s="148">
        <f t="shared" si="1"/>
        <v>2217525</v>
      </c>
      <c r="E29" s="121">
        <f t="shared" si="2"/>
        <v>2258637</v>
      </c>
      <c r="F29" s="121">
        <f t="shared" si="3"/>
        <v>2408438</v>
      </c>
      <c r="G29" s="121">
        <f t="shared" si="4"/>
        <v>2206419</v>
      </c>
      <c r="H29" s="121">
        <f t="shared" si="5"/>
        <v>2197391</v>
      </c>
      <c r="I29" s="146">
        <f t="shared" si="6"/>
        <v>2206419</v>
      </c>
      <c r="J29" s="257"/>
      <c r="K29" s="258"/>
      <c r="M29" s="121"/>
    </row>
    <row r="30" spans="1:13" s="118" customFormat="1" ht="20.100000000000001" customHeight="1">
      <c r="A30" s="277">
        <f t="shared" si="7"/>
        <v>2020</v>
      </c>
      <c r="B30" s="278"/>
      <c r="C30" s="279">
        <f t="shared" si="0"/>
        <v>2221594</v>
      </c>
      <c r="D30" s="280">
        <f t="shared" si="1"/>
        <v>2233990</v>
      </c>
      <c r="E30" s="279">
        <f t="shared" si="2"/>
        <v>2282300</v>
      </c>
      <c r="F30" s="279">
        <f t="shared" si="3"/>
        <v>2444920</v>
      </c>
      <c r="G30" s="279">
        <f t="shared" si="4"/>
        <v>2220956</v>
      </c>
      <c r="H30" s="279">
        <f t="shared" si="5"/>
        <v>2210516</v>
      </c>
      <c r="I30" s="281">
        <f t="shared" si="6"/>
        <v>2220956</v>
      </c>
      <c r="J30" s="257"/>
      <c r="K30" s="258"/>
      <c r="M30" s="121"/>
    </row>
    <row r="31" spans="1:13" s="118" customFormat="1" ht="20.100000000000001" customHeight="1">
      <c r="A31" s="144">
        <f t="shared" si="7"/>
        <v>2021</v>
      </c>
      <c r="B31" s="145"/>
      <c r="C31" s="121">
        <f t="shared" si="0"/>
        <v>2236281</v>
      </c>
      <c r="D31" s="148">
        <f t="shared" si="1"/>
        <v>2250577</v>
      </c>
      <c r="E31" s="121">
        <f t="shared" si="2"/>
        <v>2306700</v>
      </c>
      <c r="F31" s="121">
        <f t="shared" si="3"/>
        <v>2482305</v>
      </c>
      <c r="G31" s="121">
        <f t="shared" si="4"/>
        <v>2235470</v>
      </c>
      <c r="H31" s="121">
        <f t="shared" si="5"/>
        <v>2223545</v>
      </c>
      <c r="I31" s="146">
        <f t="shared" si="6"/>
        <v>2235470</v>
      </c>
      <c r="J31" s="257"/>
      <c r="K31" s="258"/>
      <c r="M31" s="121"/>
    </row>
    <row r="32" spans="1:13" s="118" customFormat="1" ht="20.100000000000001" customHeight="1">
      <c r="A32" s="144">
        <f t="shared" si="7"/>
        <v>2022</v>
      </c>
      <c r="B32" s="145"/>
      <c r="C32" s="121">
        <f t="shared" si="0"/>
        <v>2250968</v>
      </c>
      <c r="D32" s="148">
        <f t="shared" si="1"/>
        <v>2267287</v>
      </c>
      <c r="E32" s="121">
        <f t="shared" si="2"/>
        <v>2331862</v>
      </c>
      <c r="F32" s="121">
        <f t="shared" si="3"/>
        <v>2520582</v>
      </c>
      <c r="G32" s="121">
        <f t="shared" si="4"/>
        <v>2249958</v>
      </c>
      <c r="H32" s="121">
        <f t="shared" si="5"/>
        <v>2236479</v>
      </c>
      <c r="I32" s="146">
        <f t="shared" si="6"/>
        <v>2249958</v>
      </c>
      <c r="J32" s="257"/>
      <c r="K32" s="258"/>
      <c r="M32" s="121"/>
    </row>
    <row r="33" spans="1:34" s="118" customFormat="1" ht="20.100000000000001" customHeight="1">
      <c r="A33" s="144">
        <f t="shared" si="7"/>
        <v>2023</v>
      </c>
      <c r="B33" s="145"/>
      <c r="C33" s="121">
        <f t="shared" si="0"/>
        <v>2265656</v>
      </c>
      <c r="D33" s="148">
        <f t="shared" si="1"/>
        <v>2284121</v>
      </c>
      <c r="E33" s="121">
        <f t="shared" si="2"/>
        <v>2357809</v>
      </c>
      <c r="F33" s="121">
        <f t="shared" si="3"/>
        <v>2559741</v>
      </c>
      <c r="G33" s="121">
        <f t="shared" si="4"/>
        <v>2264420</v>
      </c>
      <c r="H33" s="121">
        <f t="shared" si="5"/>
        <v>2249320</v>
      </c>
      <c r="I33" s="146">
        <f t="shared" si="6"/>
        <v>2264420</v>
      </c>
      <c r="J33" s="257"/>
      <c r="K33" s="258"/>
      <c r="M33" s="121"/>
    </row>
    <row r="34" spans="1:34" s="118" customFormat="1" ht="20.100000000000001" customHeight="1">
      <c r="A34" s="144">
        <f t="shared" si="7"/>
        <v>2024</v>
      </c>
      <c r="B34" s="145"/>
      <c r="C34" s="121">
        <f t="shared" si="0"/>
        <v>2280343</v>
      </c>
      <c r="D34" s="148">
        <f t="shared" si="1"/>
        <v>2301081</v>
      </c>
      <c r="E34" s="121">
        <f t="shared" si="2"/>
        <v>2384565</v>
      </c>
      <c r="F34" s="121">
        <f t="shared" si="3"/>
        <v>2599770</v>
      </c>
      <c r="G34" s="121">
        <f t="shared" si="4"/>
        <v>2278854</v>
      </c>
      <c r="H34" s="121">
        <f t="shared" si="5"/>
        <v>2262066</v>
      </c>
      <c r="I34" s="146">
        <f t="shared" si="6"/>
        <v>2278854</v>
      </c>
      <c r="J34" s="257"/>
      <c r="K34" s="258"/>
      <c r="M34" s="121"/>
    </row>
    <row r="35" spans="1:34" s="118" customFormat="1" ht="20.100000000000001" customHeight="1">
      <c r="A35" s="277">
        <f t="shared" si="7"/>
        <v>2025</v>
      </c>
      <c r="B35" s="278"/>
      <c r="C35" s="279">
        <f t="shared" si="0"/>
        <v>2295030</v>
      </c>
      <c r="D35" s="280">
        <f t="shared" si="1"/>
        <v>2318166</v>
      </c>
      <c r="E35" s="279">
        <f t="shared" si="2"/>
        <v>2412155</v>
      </c>
      <c r="F35" s="279">
        <f t="shared" si="3"/>
        <v>2640661</v>
      </c>
      <c r="G35" s="279">
        <f t="shared" si="4"/>
        <v>2293258</v>
      </c>
      <c r="H35" s="279">
        <f t="shared" si="5"/>
        <v>2274720</v>
      </c>
      <c r="I35" s="281">
        <f t="shared" si="6"/>
        <v>2293258</v>
      </c>
      <c r="J35" s="257"/>
      <c r="K35" s="258"/>
      <c r="M35" s="121"/>
    </row>
    <row r="36" spans="1:34" s="118" customFormat="1" ht="20.100000000000001" customHeight="1">
      <c r="A36" s="144">
        <f t="shared" si="7"/>
        <v>2026</v>
      </c>
      <c r="B36" s="145"/>
      <c r="C36" s="121">
        <f t="shared" si="0"/>
        <v>2309718</v>
      </c>
      <c r="D36" s="148">
        <f t="shared" si="1"/>
        <v>2335378</v>
      </c>
      <c r="E36" s="121">
        <f t="shared" si="2"/>
        <v>2440606</v>
      </c>
      <c r="F36" s="121">
        <f t="shared" si="3"/>
        <v>2682405</v>
      </c>
      <c r="G36" s="121">
        <f t="shared" si="4"/>
        <v>2307631</v>
      </c>
      <c r="H36" s="121">
        <f t="shared" si="5"/>
        <v>2287282</v>
      </c>
      <c r="I36" s="146">
        <f t="shared" si="6"/>
        <v>2307631</v>
      </c>
      <c r="J36" s="257"/>
      <c r="K36" s="258"/>
      <c r="M36" s="121"/>
    </row>
    <row r="37" spans="1:34" s="118" customFormat="1" ht="20.100000000000001" customHeight="1">
      <c r="A37" s="144">
        <f t="shared" si="7"/>
        <v>2027</v>
      </c>
      <c r="B37" s="145"/>
      <c r="C37" s="121">
        <f t="shared" si="0"/>
        <v>2324405</v>
      </c>
      <c r="D37" s="148">
        <f t="shared" si="1"/>
        <v>2352718</v>
      </c>
      <c r="E37" s="121">
        <f t="shared" si="2"/>
        <v>2469945</v>
      </c>
      <c r="F37" s="121">
        <f t="shared" si="3"/>
        <v>2724992</v>
      </c>
      <c r="G37" s="121">
        <f t="shared" si="4"/>
        <v>2321971</v>
      </c>
      <c r="H37" s="121">
        <f t="shared" si="5"/>
        <v>2299752</v>
      </c>
      <c r="I37" s="146">
        <f t="shared" si="6"/>
        <v>2321971</v>
      </c>
      <c r="J37" s="257"/>
      <c r="K37" s="258"/>
      <c r="M37" s="121"/>
    </row>
    <row r="38" spans="1:34" s="118" customFormat="1" ht="20.100000000000001" customHeight="1">
      <c r="A38" s="144">
        <f t="shared" si="7"/>
        <v>2028</v>
      </c>
      <c r="B38" s="145"/>
      <c r="C38" s="121">
        <f t="shared" si="0"/>
        <v>2339093</v>
      </c>
      <c r="D38" s="148">
        <f t="shared" si="1"/>
        <v>2370186</v>
      </c>
      <c r="E38" s="121">
        <f t="shared" si="2"/>
        <v>2500198</v>
      </c>
      <c r="F38" s="121">
        <f t="shared" si="3"/>
        <v>2768414</v>
      </c>
      <c r="G38" s="121">
        <f t="shared" si="4"/>
        <v>2336278</v>
      </c>
      <c r="H38" s="121">
        <f t="shared" si="5"/>
        <v>2312131</v>
      </c>
      <c r="I38" s="146">
        <f t="shared" si="6"/>
        <v>2336278</v>
      </c>
      <c r="J38" s="257"/>
      <c r="K38" s="258"/>
      <c r="M38" s="121"/>
    </row>
    <row r="39" spans="1:34" s="118" customFormat="1" ht="20.100000000000001" customHeight="1">
      <c r="A39" s="144">
        <f t="shared" si="7"/>
        <v>2029</v>
      </c>
      <c r="B39" s="145"/>
      <c r="C39" s="121">
        <f t="shared" si="0"/>
        <v>2353780</v>
      </c>
      <c r="D39" s="148">
        <f t="shared" si="1"/>
        <v>2387784</v>
      </c>
      <c r="E39" s="121">
        <f t="shared" si="2"/>
        <v>2531395</v>
      </c>
      <c r="F39" s="121">
        <f t="shared" si="3"/>
        <v>2812663</v>
      </c>
      <c r="G39" s="121">
        <f t="shared" si="4"/>
        <v>2350549</v>
      </c>
      <c r="H39" s="121">
        <f t="shared" si="5"/>
        <v>2324420</v>
      </c>
      <c r="I39" s="146">
        <f t="shared" si="6"/>
        <v>2350549</v>
      </c>
      <c r="J39" s="257"/>
      <c r="K39" s="258"/>
      <c r="M39" s="121"/>
    </row>
    <row r="40" spans="1:34" s="118" customFormat="1" ht="20.100000000000001" customHeight="1">
      <c r="A40" s="277">
        <f t="shared" si="7"/>
        <v>2030</v>
      </c>
      <c r="B40" s="278"/>
      <c r="C40" s="279">
        <f t="shared" si="0"/>
        <v>2368467</v>
      </c>
      <c r="D40" s="280">
        <f t="shared" si="1"/>
        <v>2405513</v>
      </c>
      <c r="E40" s="279">
        <f t="shared" si="2"/>
        <v>2563566</v>
      </c>
      <c r="F40" s="279">
        <f t="shared" si="3"/>
        <v>2857731</v>
      </c>
      <c r="G40" s="279">
        <f t="shared" si="4"/>
        <v>2364784</v>
      </c>
      <c r="H40" s="279">
        <f t="shared" si="5"/>
        <v>2336620</v>
      </c>
      <c r="I40" s="281">
        <f t="shared" si="6"/>
        <v>2364784</v>
      </c>
      <c r="J40" s="147"/>
      <c r="K40" s="126"/>
      <c r="M40" s="121"/>
    </row>
    <row r="41" spans="1:34" s="118" customFormat="1" ht="20.100000000000001" customHeight="1">
      <c r="A41" s="144">
        <f t="shared" si="7"/>
        <v>2031</v>
      </c>
      <c r="B41" s="145"/>
      <c r="C41" s="121">
        <f t="shared" si="0"/>
        <v>2383155</v>
      </c>
      <c r="D41" s="148">
        <f t="shared" si="1"/>
        <v>2423374</v>
      </c>
      <c r="E41" s="121">
        <f t="shared" si="2"/>
        <v>2596739</v>
      </c>
      <c r="F41" s="121">
        <f t="shared" si="3"/>
        <v>2903610</v>
      </c>
      <c r="G41" s="121">
        <f t="shared" si="4"/>
        <v>2378980</v>
      </c>
      <c r="H41" s="121">
        <f t="shared" si="5"/>
        <v>2348731</v>
      </c>
      <c r="I41" s="146">
        <f t="shared" si="6"/>
        <v>2378980</v>
      </c>
      <c r="J41" s="147"/>
      <c r="K41" s="126"/>
      <c r="M41" s="121"/>
    </row>
    <row r="42" spans="1:34" s="118" customFormat="1" ht="20.100000000000001" customHeight="1">
      <c r="A42" s="144">
        <f t="shared" si="7"/>
        <v>2032</v>
      </c>
      <c r="B42" s="145"/>
      <c r="C42" s="121">
        <f t="shared" si="0"/>
        <v>2397842</v>
      </c>
      <c r="D42" s="148">
        <f t="shared" si="1"/>
        <v>2441367</v>
      </c>
      <c r="E42" s="121">
        <f t="shared" si="2"/>
        <v>2630948</v>
      </c>
      <c r="F42" s="121">
        <f t="shared" si="3"/>
        <v>2950293</v>
      </c>
      <c r="G42" s="121">
        <f t="shared" si="4"/>
        <v>2393137</v>
      </c>
      <c r="H42" s="121">
        <f t="shared" si="5"/>
        <v>2360754</v>
      </c>
      <c r="I42" s="146">
        <f t="shared" si="6"/>
        <v>2393137</v>
      </c>
      <c r="J42" s="257"/>
      <c r="K42" s="258"/>
      <c r="M42" s="121"/>
    </row>
    <row r="43" spans="1:34" s="118" customFormat="1" ht="20.100000000000001" customHeight="1">
      <c r="A43" s="144">
        <f t="shared" si="7"/>
        <v>2033</v>
      </c>
      <c r="B43" s="145"/>
      <c r="C43" s="121">
        <f t="shared" si="0"/>
        <v>2412530</v>
      </c>
      <c r="D43" s="148">
        <f t="shared" si="1"/>
        <v>2459493</v>
      </c>
      <c r="E43" s="121">
        <f t="shared" si="2"/>
        <v>2666223</v>
      </c>
      <c r="F43" s="121">
        <f t="shared" si="3"/>
        <v>2997773</v>
      </c>
      <c r="G43" s="121">
        <f t="shared" si="4"/>
        <v>2407253</v>
      </c>
      <c r="H43" s="121">
        <f t="shared" si="5"/>
        <v>2372689</v>
      </c>
      <c r="I43" s="146">
        <f t="shared" si="6"/>
        <v>2407253</v>
      </c>
      <c r="J43" s="147"/>
      <c r="K43" s="126"/>
      <c r="M43" s="121"/>
    </row>
    <row r="44" spans="1:34" s="118" customFormat="1" ht="20.100000000000001" customHeight="1">
      <c r="A44" s="144">
        <f t="shared" si="7"/>
        <v>2034</v>
      </c>
      <c r="B44" s="145"/>
      <c r="C44" s="121">
        <f t="shared" si="0"/>
        <v>2427217</v>
      </c>
      <c r="D44" s="148">
        <f t="shared" si="1"/>
        <v>2477755</v>
      </c>
      <c r="E44" s="121">
        <f t="shared" si="2"/>
        <v>2702599</v>
      </c>
      <c r="F44" s="121">
        <f t="shared" si="3"/>
        <v>3046043</v>
      </c>
      <c r="G44" s="276">
        <f t="shared" si="4"/>
        <v>2421327</v>
      </c>
      <c r="H44" s="276">
        <f t="shared" si="5"/>
        <v>2384537</v>
      </c>
      <c r="I44" s="146">
        <f t="shared" si="6"/>
        <v>2421327</v>
      </c>
      <c r="J44" s="147"/>
      <c r="K44" s="126"/>
      <c r="M44" s="121"/>
    </row>
    <row r="45" spans="1:34" s="118" customFormat="1" ht="20.100000000000001" customHeight="1">
      <c r="A45" s="277">
        <f t="shared" si="7"/>
        <v>2035</v>
      </c>
      <c r="B45" s="278"/>
      <c r="C45" s="279">
        <f t="shared" si="0"/>
        <v>2441904</v>
      </c>
      <c r="D45" s="280">
        <f t="shared" si="1"/>
        <v>2496152</v>
      </c>
      <c r="E45" s="279">
        <f t="shared" si="2"/>
        <v>2740109</v>
      </c>
      <c r="F45" s="279">
        <f t="shared" si="3"/>
        <v>3095097</v>
      </c>
      <c r="G45" s="282">
        <f t="shared" si="4"/>
        <v>2435358</v>
      </c>
      <c r="H45" s="282">
        <f t="shared" si="5"/>
        <v>2396299</v>
      </c>
      <c r="I45" s="281">
        <f t="shared" si="6"/>
        <v>2435358</v>
      </c>
      <c r="J45" s="147"/>
      <c r="K45" s="126"/>
      <c r="M45" s="121"/>
    </row>
    <row r="46" spans="1:34" s="118" customFormat="1" ht="20.100000000000001" customHeight="1">
      <c r="A46" s="149" t="s">
        <v>6</v>
      </c>
      <c r="B46" s="150"/>
      <c r="C46" s="151"/>
      <c r="D46" s="152"/>
      <c r="F46" s="152"/>
      <c r="G46" s="158" t="s">
        <v>75</v>
      </c>
      <c r="I46" s="152"/>
      <c r="J46" s="154"/>
      <c r="K46" s="155"/>
      <c r="L46" s="156"/>
      <c r="M46" s="121"/>
      <c r="N46" s="157"/>
      <c r="O46" s="157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</row>
    <row r="47" spans="1:34" s="118" customFormat="1" ht="20.100000000000001" customHeight="1">
      <c r="A47" s="347" t="s">
        <v>7</v>
      </c>
      <c r="B47" s="361"/>
      <c r="C47" s="231">
        <f>F79</f>
        <v>0.92020566059871955</v>
      </c>
      <c r="D47" s="231">
        <f>G129</f>
        <v>0.92277984919918876</v>
      </c>
      <c r="E47" s="231">
        <f>G175</f>
        <v>0.92613951588108379</v>
      </c>
      <c r="F47" s="231">
        <f>H219</f>
        <v>0.92003939565291171</v>
      </c>
      <c r="G47" s="231">
        <f>G265</f>
        <v>0.92031505017166704</v>
      </c>
      <c r="H47" s="231">
        <f>G310</f>
        <v>0.91696714563485782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</row>
    <row r="48" spans="1:34" s="118" customFormat="1" ht="20.100000000000001" customHeight="1">
      <c r="A48" s="347" t="s">
        <v>8</v>
      </c>
      <c r="B48" s="361"/>
      <c r="C48" s="283">
        <f>F80</f>
        <v>12439358.321999999</v>
      </c>
      <c r="D48" s="283">
        <f>G130</f>
        <v>12041824.567</v>
      </c>
      <c r="E48" s="283">
        <f>G176</f>
        <v>11524348.990000002</v>
      </c>
      <c r="F48" s="283">
        <f>H220</f>
        <v>31313105.590000004</v>
      </c>
      <c r="G48" s="283">
        <f>G266</f>
        <v>12422311.123</v>
      </c>
      <c r="H48" s="283">
        <f>G311</f>
        <v>12951557.750000002</v>
      </c>
      <c r="I48" s="242"/>
      <c r="J48" s="250" t="s">
        <v>80</v>
      </c>
      <c r="K48" s="274"/>
      <c r="L48" s="156"/>
      <c r="M48" s="156"/>
      <c r="N48" s="157"/>
      <c r="O48" s="157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</row>
    <row r="49" spans="1:34" s="118" customFormat="1" ht="20.100000000000001" customHeight="1">
      <c r="A49" s="347" t="s">
        <v>9</v>
      </c>
      <c r="B49" s="361"/>
      <c r="C49" s="260">
        <f>F81</f>
        <v>7896712.4479999999</v>
      </c>
      <c r="D49" s="285">
        <f>G131</f>
        <v>7876183.4629999995</v>
      </c>
      <c r="E49" s="260">
        <f>G177</f>
        <v>8135496.171000001</v>
      </c>
      <c r="F49" s="260">
        <f>H221</f>
        <v>25385387.476000004</v>
      </c>
      <c r="G49" s="260">
        <f>G267</f>
        <v>7886040.5659999996</v>
      </c>
      <c r="H49" s="260">
        <f>G312</f>
        <v>7956799.3000000007</v>
      </c>
      <c r="I49" s="166"/>
      <c r="J49" s="250" t="s">
        <v>81</v>
      </c>
      <c r="K49" s="274"/>
      <c r="L49" s="156"/>
      <c r="M49" s="156"/>
      <c r="N49" s="157"/>
      <c r="O49" s="157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</row>
    <row r="50" spans="1:34" s="118" customFormat="1" ht="20.100000000000001" customHeight="1">
      <c r="A50" s="347" t="s">
        <v>10</v>
      </c>
      <c r="B50" s="361"/>
      <c r="C50" s="284">
        <f>F82</f>
        <v>0.98432330049996075</v>
      </c>
      <c r="D50" s="284">
        <f>G132</f>
        <v>0.956125895487838</v>
      </c>
      <c r="E50" s="284">
        <f>G178</f>
        <v>0.94088070606158491</v>
      </c>
      <c r="F50" s="284">
        <f>H222</f>
        <v>1.330453485236768</v>
      </c>
      <c r="G50" s="284">
        <f>G268</f>
        <v>0.98332202681064307</v>
      </c>
      <c r="H50" s="284">
        <f>G313</f>
        <v>1.0228480086053553</v>
      </c>
      <c r="I50" s="170"/>
      <c r="J50" s="167"/>
      <c r="K50" s="274"/>
      <c r="L50" s="156"/>
      <c r="M50" s="156"/>
      <c r="N50" s="157"/>
      <c r="O50" s="157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</row>
    <row r="51" spans="1:34" s="118" customFormat="1" ht="20.100000000000001" customHeight="1">
      <c r="A51" s="347" t="s">
        <v>11</v>
      </c>
      <c r="B51" s="361"/>
      <c r="C51" s="249">
        <f>F83</f>
        <v>1.1049488582062188</v>
      </c>
      <c r="D51" s="234">
        <f>G133</f>
        <v>1.0935576188628362</v>
      </c>
      <c r="E51" s="234">
        <f>G179</f>
        <v>1.0776525211961743</v>
      </c>
      <c r="F51" s="249">
        <f>H223</f>
        <v>1.5809573892687694</v>
      </c>
      <c r="G51" s="249">
        <f>G269</f>
        <v>1.1043692452052785</v>
      </c>
      <c r="H51" s="234">
        <f>G314</f>
        <v>1.1171829262619286</v>
      </c>
      <c r="I51" s="170"/>
      <c r="J51" s="167"/>
      <c r="K51" s="274"/>
      <c r="L51" s="156"/>
      <c r="M51" s="156"/>
      <c r="N51" s="157"/>
      <c r="O51" s="157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</row>
    <row r="52" spans="1:34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</row>
    <row r="53" spans="1:34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</row>
    <row r="54" spans="1:34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</row>
    <row r="55" spans="1:34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</row>
    <row r="56" spans="1:34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</row>
    <row r="57" spans="1:34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</row>
    <row r="58" spans="1:34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</row>
    <row r="59" spans="1:34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</row>
    <row r="60" spans="1:34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</row>
    <row r="61" spans="1:34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</row>
    <row r="62" spans="1:34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</row>
    <row r="63" spans="1:34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</row>
    <row r="64" spans="1:34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</row>
    <row r="65" spans="1:33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</row>
    <row r="66" spans="1:33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</row>
    <row r="67" spans="1:33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</row>
    <row r="68" spans="1:33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</row>
    <row r="69" spans="1:33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</row>
    <row r="70" spans="1:33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</row>
    <row r="71" spans="1:33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</row>
    <row r="72" spans="1:33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</row>
    <row r="73" spans="1:33" ht="15" customHeight="1">
      <c r="A73" s="9" t="s">
        <v>12</v>
      </c>
      <c r="B73" s="10"/>
      <c r="I73" s="11"/>
    </row>
    <row r="74" spans="1:33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0.92020566059871955</v>
      </c>
      <c r="J74" s="19" t="s">
        <v>15</v>
      </c>
      <c r="K74" s="20" t="s">
        <v>16</v>
      </c>
    </row>
    <row r="75" spans="1:33" ht="15" customHeight="1">
      <c r="A75" s="21">
        <v>1994</v>
      </c>
      <c r="B75" s="176">
        <f t="shared" ref="B75:B94" si="8">B4</f>
        <v>1844692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1839721</v>
      </c>
      <c r="J75" s="180">
        <f t="shared" ref="J75:J94" si="10">ABS(B75-I75)/B75*100</f>
        <v>0.26947587998430089</v>
      </c>
      <c r="K75" s="179">
        <f t="shared" ref="K75:K94" si="11">(B75-I75)^2/1000</f>
        <v>24710.841</v>
      </c>
    </row>
    <row r="76" spans="1:33" ht="15" customHeight="1">
      <c r="A76" s="21">
        <f t="shared" ref="A76:A116" si="12">A75+1</f>
        <v>1995</v>
      </c>
      <c r="B76" s="176">
        <f t="shared" si="8"/>
        <v>1855346</v>
      </c>
      <c r="C76" s="22">
        <v>2</v>
      </c>
      <c r="D76" s="23" t="s">
        <v>18</v>
      </c>
      <c r="E76" s="28">
        <f>INDEX(LINEST(B75:B94,C75:C94),1)</f>
        <v>14687.387969924808</v>
      </c>
      <c r="G76" s="29"/>
      <c r="H76" s="26"/>
      <c r="I76" s="179">
        <f t="shared" si="9"/>
        <v>1854409</v>
      </c>
      <c r="J76" s="180">
        <f t="shared" si="10"/>
        <v>5.0502709467668022E-2</v>
      </c>
      <c r="K76" s="179">
        <f t="shared" si="11"/>
        <v>877.96900000000005</v>
      </c>
    </row>
    <row r="77" spans="1:33" ht="15" customHeight="1">
      <c r="A77" s="21">
        <f t="shared" si="12"/>
        <v>1996</v>
      </c>
      <c r="B77" s="176">
        <f t="shared" si="8"/>
        <v>1878130</v>
      </c>
      <c r="C77" s="22">
        <v>3</v>
      </c>
      <c r="D77" s="23" t="s">
        <v>19</v>
      </c>
      <c r="E77" s="28">
        <f>INDEX(LINEST(B75:B94,C75:C94),2)</f>
        <v>1825034.0263157897</v>
      </c>
      <c r="G77" s="29"/>
      <c r="H77" s="26"/>
      <c r="I77" s="179">
        <f t="shared" si="9"/>
        <v>1869096</v>
      </c>
      <c r="J77" s="180">
        <f t="shared" si="10"/>
        <v>0.48101036669453129</v>
      </c>
      <c r="K77" s="179">
        <f t="shared" si="11"/>
        <v>81613.156000000003</v>
      </c>
    </row>
    <row r="78" spans="1:33" ht="15" customHeight="1">
      <c r="A78" s="21">
        <f t="shared" si="12"/>
        <v>1997</v>
      </c>
      <c r="B78" s="176">
        <f t="shared" si="8"/>
        <v>1903171</v>
      </c>
      <c r="C78" s="22">
        <v>4</v>
      </c>
      <c r="G78" s="29"/>
      <c r="H78" s="26"/>
      <c r="I78" s="179">
        <f t="shared" si="9"/>
        <v>1883784</v>
      </c>
      <c r="J78" s="180">
        <f t="shared" si="10"/>
        <v>1.0186683172452713</v>
      </c>
      <c r="K78" s="179">
        <f t="shared" si="11"/>
        <v>375855.76899999997</v>
      </c>
    </row>
    <row r="79" spans="1:33" ht="15" customHeight="1">
      <c r="A79" s="21">
        <f t="shared" si="12"/>
        <v>1998</v>
      </c>
      <c r="B79" s="176">
        <f t="shared" si="8"/>
        <v>1919308</v>
      </c>
      <c r="C79" s="22">
        <v>5</v>
      </c>
      <c r="D79" s="347" t="s">
        <v>7</v>
      </c>
      <c r="E79" s="348"/>
      <c r="F79" s="181">
        <f>I74</f>
        <v>0.92020566059871955</v>
      </c>
      <c r="G79" s="29"/>
      <c r="H79" s="26"/>
      <c r="I79" s="179">
        <f t="shared" si="9"/>
        <v>1898471</v>
      </c>
      <c r="J79" s="180">
        <f t="shared" si="10"/>
        <v>1.0856517036348516</v>
      </c>
      <c r="K79" s="179">
        <f t="shared" si="11"/>
        <v>434180.56900000002</v>
      </c>
    </row>
    <row r="80" spans="1:33" ht="15" customHeight="1">
      <c r="A80" s="21">
        <f t="shared" si="12"/>
        <v>1999</v>
      </c>
      <c r="B80" s="176">
        <f t="shared" si="8"/>
        <v>1926243</v>
      </c>
      <c r="C80" s="22">
        <v>6</v>
      </c>
      <c r="D80" s="347" t="s">
        <v>8</v>
      </c>
      <c r="E80" s="348"/>
      <c r="F80" s="182">
        <f>SUM(K75:K94)</f>
        <v>12439358.321999999</v>
      </c>
      <c r="G80" s="29"/>
      <c r="H80" s="26"/>
      <c r="I80" s="179">
        <f t="shared" si="9"/>
        <v>1913158</v>
      </c>
      <c r="J80" s="180">
        <f t="shared" si="10"/>
        <v>0.67930162497670332</v>
      </c>
      <c r="K80" s="179">
        <f t="shared" si="11"/>
        <v>171217.22500000001</v>
      </c>
    </row>
    <row r="81" spans="1:11" ht="15" customHeight="1">
      <c r="A81" s="21">
        <f t="shared" si="12"/>
        <v>2000</v>
      </c>
      <c r="B81" s="176">
        <f t="shared" si="8"/>
        <v>1930234</v>
      </c>
      <c r="C81" s="22">
        <v>7</v>
      </c>
      <c r="D81" s="347" t="s">
        <v>9</v>
      </c>
      <c r="E81" s="348"/>
      <c r="F81" s="182">
        <f>SUM(K85:K94)</f>
        <v>7896712.4479999999</v>
      </c>
      <c r="G81" s="29"/>
      <c r="H81" s="26"/>
      <c r="I81" s="179">
        <f t="shared" si="9"/>
        <v>1927846</v>
      </c>
      <c r="J81" s="180">
        <f t="shared" si="10"/>
        <v>0.12371557023656199</v>
      </c>
      <c r="K81" s="179">
        <f t="shared" si="11"/>
        <v>5702.5439999999999</v>
      </c>
    </row>
    <row r="82" spans="1:11" ht="15" customHeight="1">
      <c r="A82" s="21">
        <f t="shared" si="12"/>
        <v>2001</v>
      </c>
      <c r="B82" s="176">
        <f t="shared" si="8"/>
        <v>1928088</v>
      </c>
      <c r="C82" s="22">
        <v>8</v>
      </c>
      <c r="D82" s="347" t="s">
        <v>10</v>
      </c>
      <c r="E82" s="348"/>
      <c r="F82" s="183">
        <f>SUM(J75:J94)/C94</f>
        <v>0.98432330049996075</v>
      </c>
      <c r="G82" s="23"/>
      <c r="H82" s="27"/>
      <c r="I82" s="179">
        <f t="shared" si="9"/>
        <v>1942533</v>
      </c>
      <c r="J82" s="180">
        <f t="shared" si="10"/>
        <v>0.74918779640763289</v>
      </c>
      <c r="K82" s="179">
        <f t="shared" si="11"/>
        <v>208658.02499999999</v>
      </c>
    </row>
    <row r="83" spans="1:11" ht="15" customHeight="1">
      <c r="A83" s="21">
        <f t="shared" si="12"/>
        <v>2002</v>
      </c>
      <c r="B83" s="176">
        <f t="shared" si="8"/>
        <v>1918561</v>
      </c>
      <c r="C83" s="22">
        <v>9</v>
      </c>
      <c r="D83" s="347" t="s">
        <v>11</v>
      </c>
      <c r="E83" s="348"/>
      <c r="F83" s="183">
        <f>SUM(J85:J94)/10</f>
        <v>1.1049488582062188</v>
      </c>
      <c r="G83" s="23"/>
      <c r="H83" s="27"/>
      <c r="I83" s="179">
        <f t="shared" si="9"/>
        <v>1957221</v>
      </c>
      <c r="J83" s="180">
        <f t="shared" si="10"/>
        <v>2.0150519060900334</v>
      </c>
      <c r="K83" s="179">
        <f t="shared" si="11"/>
        <v>1494595.6</v>
      </c>
    </row>
    <row r="84" spans="1:11" ht="15" customHeight="1">
      <c r="A84" s="21">
        <f t="shared" si="12"/>
        <v>2003</v>
      </c>
      <c r="B84" s="176">
        <f t="shared" si="8"/>
        <v>1930132</v>
      </c>
      <c r="C84" s="22">
        <v>10</v>
      </c>
      <c r="G84" s="23"/>
      <c r="H84" s="27"/>
      <c r="I84" s="179">
        <f t="shared" si="9"/>
        <v>1971908</v>
      </c>
      <c r="J84" s="180">
        <f t="shared" si="10"/>
        <v>2.1644115531994705</v>
      </c>
      <c r="K84" s="179">
        <f t="shared" si="11"/>
        <v>1745234.176</v>
      </c>
    </row>
    <row r="85" spans="1:11" ht="15" customHeight="1">
      <c r="A85" s="21">
        <f t="shared" si="12"/>
        <v>2004</v>
      </c>
      <c r="B85" s="176">
        <f t="shared" si="8"/>
        <v>1972553</v>
      </c>
      <c r="C85" s="22">
        <v>11</v>
      </c>
      <c r="F85" s="27"/>
      <c r="G85" s="23"/>
      <c r="H85" s="27"/>
      <c r="I85" s="179">
        <f t="shared" si="9"/>
        <v>1986595</v>
      </c>
      <c r="J85" s="180">
        <f t="shared" si="10"/>
        <v>0.71186933887200998</v>
      </c>
      <c r="K85" s="179">
        <f t="shared" si="11"/>
        <v>197177.764</v>
      </c>
    </row>
    <row r="86" spans="1:11" ht="15" customHeight="1">
      <c r="A86" s="21">
        <f t="shared" si="12"/>
        <v>2005</v>
      </c>
      <c r="B86" s="176">
        <f t="shared" si="8"/>
        <v>1982495</v>
      </c>
      <c r="C86" s="22">
        <v>12</v>
      </c>
      <c r="F86" s="27"/>
      <c r="G86" s="23"/>
      <c r="H86" s="27"/>
      <c r="I86" s="179">
        <f t="shared" si="9"/>
        <v>2001283</v>
      </c>
      <c r="J86" s="180">
        <f t="shared" si="10"/>
        <v>0.94769469784286975</v>
      </c>
      <c r="K86" s="179">
        <f t="shared" si="11"/>
        <v>352988.94400000002</v>
      </c>
    </row>
    <row r="87" spans="1:11" ht="15" customHeight="1">
      <c r="A87" s="21">
        <f t="shared" si="12"/>
        <v>2006</v>
      </c>
      <c r="B87" s="176">
        <f t="shared" si="8"/>
        <v>2000844</v>
      </c>
      <c r="C87" s="22">
        <v>13</v>
      </c>
      <c r="F87" s="27"/>
      <c r="G87" s="23"/>
      <c r="H87" s="27"/>
      <c r="I87" s="179">
        <f t="shared" si="9"/>
        <v>2015970</v>
      </c>
      <c r="J87" s="180">
        <f t="shared" si="10"/>
        <v>0.7559809760281162</v>
      </c>
      <c r="K87" s="179">
        <f t="shared" si="11"/>
        <v>228795.87599999999</v>
      </c>
    </row>
    <row r="88" spans="1:11" ht="15" customHeight="1">
      <c r="A88" s="21">
        <f t="shared" si="12"/>
        <v>2007</v>
      </c>
      <c r="B88" s="176">
        <f t="shared" si="8"/>
        <v>2026084</v>
      </c>
      <c r="C88" s="22">
        <v>14</v>
      </c>
      <c r="F88" s="27"/>
      <c r="G88" s="23"/>
      <c r="H88" s="27"/>
      <c r="I88" s="179">
        <f t="shared" si="9"/>
        <v>2030657</v>
      </c>
      <c r="J88" s="180">
        <f t="shared" si="10"/>
        <v>0.22570633794057898</v>
      </c>
      <c r="K88" s="179">
        <f t="shared" si="11"/>
        <v>20912.329000000002</v>
      </c>
    </row>
    <row r="89" spans="1:11" ht="15" customHeight="1">
      <c r="A89" s="21">
        <f t="shared" si="12"/>
        <v>2008</v>
      </c>
      <c r="B89" s="176">
        <f t="shared" si="8"/>
        <v>2053791</v>
      </c>
      <c r="C89" s="22">
        <v>15</v>
      </c>
      <c r="D89" s="23"/>
      <c r="E89" s="23"/>
      <c r="F89" s="27"/>
      <c r="G89" s="23"/>
      <c r="H89" s="27"/>
      <c r="I89" s="179">
        <f t="shared" si="9"/>
        <v>2045345</v>
      </c>
      <c r="J89" s="180">
        <f t="shared" si="10"/>
        <v>0.41123950781749463</v>
      </c>
      <c r="K89" s="179">
        <f t="shared" si="11"/>
        <v>71334.915999999997</v>
      </c>
    </row>
    <row r="90" spans="1:11" ht="15" customHeight="1">
      <c r="A90" s="21">
        <f t="shared" si="12"/>
        <v>2009</v>
      </c>
      <c r="B90" s="176">
        <f t="shared" si="8"/>
        <v>2075249</v>
      </c>
      <c r="C90" s="22">
        <v>16</v>
      </c>
      <c r="D90" s="23"/>
      <c r="E90" s="23"/>
      <c r="F90" s="27"/>
      <c r="G90" s="23"/>
      <c r="H90" s="27"/>
      <c r="I90" s="179">
        <f t="shared" si="9"/>
        <v>2060032</v>
      </c>
      <c r="J90" s="180">
        <f t="shared" si="10"/>
        <v>0.73326140622161484</v>
      </c>
      <c r="K90" s="179">
        <f t="shared" si="11"/>
        <v>231557.08900000001</v>
      </c>
    </row>
    <row r="91" spans="1:11" s="27" customFormat="1" ht="15" customHeight="1">
      <c r="A91" s="21">
        <f t="shared" si="12"/>
        <v>2010</v>
      </c>
      <c r="B91" s="176">
        <f t="shared" si="8"/>
        <v>2118264</v>
      </c>
      <c r="C91" s="22">
        <v>17</v>
      </c>
      <c r="G91" s="23"/>
      <c r="H91" s="23"/>
      <c r="I91" s="179">
        <f t="shared" si="9"/>
        <v>2074720</v>
      </c>
      <c r="J91" s="180">
        <f t="shared" si="10"/>
        <v>2.0556455663694422</v>
      </c>
      <c r="K91" s="179">
        <f t="shared" si="11"/>
        <v>1896079.936</v>
      </c>
    </row>
    <row r="92" spans="1:11" ht="15" customHeight="1">
      <c r="A92" s="21">
        <f t="shared" si="12"/>
        <v>2011</v>
      </c>
      <c r="B92" s="176">
        <f t="shared" si="8"/>
        <v>2149374</v>
      </c>
      <c r="C92" s="22">
        <v>18</v>
      </c>
      <c r="D92" s="27"/>
      <c r="E92" s="27"/>
      <c r="F92" s="27"/>
      <c r="G92" s="23"/>
      <c r="H92" s="27"/>
      <c r="I92" s="179">
        <f t="shared" si="9"/>
        <v>2089407</v>
      </c>
      <c r="J92" s="180">
        <f t="shared" si="10"/>
        <v>2.7899751276418154</v>
      </c>
      <c r="K92" s="179">
        <f t="shared" si="11"/>
        <v>3596041.0890000002</v>
      </c>
    </row>
    <row r="93" spans="1:11" s="27" customFormat="1" ht="15" customHeight="1">
      <c r="A93" s="21">
        <f t="shared" si="12"/>
        <v>2012</v>
      </c>
      <c r="B93" s="176">
        <f t="shared" si="8"/>
        <v>2074918</v>
      </c>
      <c r="C93" s="22">
        <v>19</v>
      </c>
      <c r="G93" s="23"/>
      <c r="I93" s="179">
        <f t="shared" si="9"/>
        <v>2104094</v>
      </c>
      <c r="J93" s="180">
        <f t="shared" si="10"/>
        <v>1.4061278566189122</v>
      </c>
      <c r="K93" s="179">
        <f t="shared" si="11"/>
        <v>851238.97600000002</v>
      </c>
    </row>
    <row r="94" spans="1:11" s="27" customFormat="1" ht="15" customHeight="1" thickBot="1">
      <c r="A94" s="30">
        <f t="shared" si="12"/>
        <v>2013</v>
      </c>
      <c r="B94" s="184">
        <f t="shared" si="8"/>
        <v>2097555</v>
      </c>
      <c r="C94" s="31">
        <v>20</v>
      </c>
      <c r="D94" s="32"/>
      <c r="E94" s="32"/>
      <c r="F94" s="32"/>
      <c r="G94" s="32"/>
      <c r="H94" s="32"/>
      <c r="I94" s="185">
        <f t="shared" si="9"/>
        <v>2118782</v>
      </c>
      <c r="J94" s="186">
        <f t="shared" si="10"/>
        <v>1.0119877667093353</v>
      </c>
      <c r="K94" s="185">
        <f t="shared" si="11"/>
        <v>450585.52899999998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2133469</v>
      </c>
      <c r="C95" s="22">
        <v>21</v>
      </c>
      <c r="D95" s="33"/>
      <c r="E95" s="33"/>
      <c r="I95" s="179">
        <f t="shared" si="9"/>
        <v>2133469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2148157</v>
      </c>
      <c r="C96" s="22">
        <v>22</v>
      </c>
      <c r="D96" s="33"/>
      <c r="E96" s="33"/>
      <c r="F96" s="27"/>
      <c r="G96" s="27"/>
      <c r="H96" s="27"/>
      <c r="I96" s="179">
        <f t="shared" si="9"/>
        <v>2148157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2162844</v>
      </c>
      <c r="C97" s="22">
        <v>23</v>
      </c>
      <c r="D97" s="33"/>
      <c r="E97" s="33"/>
      <c r="F97" s="27"/>
      <c r="G97" s="27"/>
      <c r="H97" s="27"/>
      <c r="I97" s="179">
        <f t="shared" si="9"/>
        <v>2162844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2177531</v>
      </c>
      <c r="C98" s="22">
        <v>24</v>
      </c>
      <c r="D98" s="33"/>
      <c r="E98" s="33"/>
      <c r="F98" s="27"/>
      <c r="G98" s="27"/>
      <c r="H98" s="27"/>
      <c r="I98" s="179">
        <f t="shared" si="9"/>
        <v>2177531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2192219</v>
      </c>
      <c r="C99" s="22">
        <v>25</v>
      </c>
      <c r="D99" s="33"/>
      <c r="E99" s="33"/>
      <c r="F99" s="27"/>
      <c r="G99" s="27"/>
      <c r="H99" s="27"/>
      <c r="I99" s="179">
        <f t="shared" si="9"/>
        <v>2192219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2206906</v>
      </c>
      <c r="C100" s="22">
        <v>26</v>
      </c>
      <c r="D100" s="33"/>
      <c r="E100" s="33"/>
      <c r="F100" s="27"/>
      <c r="G100" s="27"/>
      <c r="H100" s="27"/>
      <c r="I100" s="179">
        <f t="shared" si="9"/>
        <v>2206906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2221594</v>
      </c>
      <c r="C101" s="22">
        <v>27</v>
      </c>
      <c r="D101" s="33"/>
      <c r="E101" s="33"/>
      <c r="F101" s="27"/>
      <c r="G101" s="27"/>
      <c r="H101" s="27"/>
      <c r="I101" s="179">
        <f t="shared" si="9"/>
        <v>2221594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2236281</v>
      </c>
      <c r="C102" s="22">
        <v>28</v>
      </c>
      <c r="D102" s="33"/>
      <c r="E102" s="33"/>
      <c r="F102" s="27"/>
      <c r="G102" s="27"/>
      <c r="H102" s="27"/>
      <c r="I102" s="179">
        <f t="shared" si="9"/>
        <v>2236281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2250968</v>
      </c>
      <c r="C103" s="22">
        <v>29</v>
      </c>
      <c r="D103" s="33"/>
      <c r="E103" s="33"/>
      <c r="F103" s="27"/>
      <c r="G103" s="27"/>
      <c r="H103" s="27"/>
      <c r="I103" s="179">
        <f t="shared" si="9"/>
        <v>2250968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2265656</v>
      </c>
      <c r="C104" s="22">
        <v>30</v>
      </c>
      <c r="D104" s="33"/>
      <c r="E104" s="33"/>
      <c r="F104" s="27"/>
      <c r="G104" s="27"/>
      <c r="H104" s="27"/>
      <c r="I104" s="179">
        <f t="shared" si="9"/>
        <v>2265656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2280343</v>
      </c>
      <c r="C105" s="22">
        <v>31</v>
      </c>
      <c r="D105" s="33"/>
      <c r="E105" s="33"/>
      <c r="F105" s="27"/>
      <c r="G105" s="27"/>
      <c r="H105" s="27"/>
      <c r="I105" s="179">
        <f t="shared" si="9"/>
        <v>2280343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2295030</v>
      </c>
      <c r="C106" s="22">
        <v>32</v>
      </c>
      <c r="D106" s="33"/>
      <c r="E106" s="33"/>
      <c r="F106" s="27"/>
      <c r="G106" s="27"/>
      <c r="H106" s="27"/>
      <c r="I106" s="179">
        <f t="shared" si="9"/>
        <v>2295030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2309718</v>
      </c>
      <c r="C107" s="22">
        <v>33</v>
      </c>
      <c r="D107" s="33"/>
      <c r="E107" s="33"/>
      <c r="F107" s="27"/>
      <c r="G107" s="27"/>
      <c r="H107" s="27"/>
      <c r="I107" s="179">
        <f t="shared" si="9"/>
        <v>2309718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2324405</v>
      </c>
      <c r="C108" s="22">
        <v>34</v>
      </c>
      <c r="D108" s="33"/>
      <c r="E108" s="33"/>
      <c r="F108" s="27"/>
      <c r="G108" s="27"/>
      <c r="H108" s="27"/>
      <c r="I108" s="179">
        <f t="shared" si="9"/>
        <v>2324405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2339093</v>
      </c>
      <c r="C109" s="22">
        <v>35</v>
      </c>
      <c r="D109" s="33"/>
      <c r="E109" s="33"/>
      <c r="F109" s="27"/>
      <c r="G109" s="27"/>
      <c r="H109" s="27"/>
      <c r="I109" s="179">
        <f t="shared" si="9"/>
        <v>2339093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2353780</v>
      </c>
      <c r="C110" s="22">
        <v>36</v>
      </c>
      <c r="D110" s="33"/>
      <c r="E110" s="33"/>
      <c r="F110" s="27"/>
      <c r="G110" s="27"/>
      <c r="H110" s="27"/>
      <c r="I110" s="179">
        <f t="shared" si="9"/>
        <v>2353780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2368467</v>
      </c>
      <c r="C111" s="22">
        <v>37</v>
      </c>
      <c r="D111" s="33"/>
      <c r="E111" s="33"/>
      <c r="F111" s="27"/>
      <c r="G111" s="27"/>
      <c r="H111" s="27"/>
      <c r="I111" s="179">
        <f t="shared" si="9"/>
        <v>2368467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2383155</v>
      </c>
      <c r="C112" s="22">
        <v>38</v>
      </c>
      <c r="D112" s="33"/>
      <c r="E112" s="33"/>
      <c r="F112" s="27"/>
      <c r="G112" s="27"/>
      <c r="H112" s="27"/>
      <c r="I112" s="179">
        <f t="shared" si="9"/>
        <v>2383155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2397842</v>
      </c>
      <c r="C113" s="22">
        <v>39</v>
      </c>
      <c r="D113" s="33"/>
      <c r="E113" s="33"/>
      <c r="F113" s="27"/>
      <c r="G113" s="27"/>
      <c r="H113" s="27"/>
      <c r="I113" s="179">
        <f t="shared" si="9"/>
        <v>2397842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2412530</v>
      </c>
      <c r="C114" s="22">
        <v>40</v>
      </c>
      <c r="D114" s="33"/>
      <c r="E114" s="33"/>
      <c r="F114" s="27"/>
      <c r="G114" s="27"/>
      <c r="H114" s="27"/>
      <c r="I114" s="179">
        <f t="shared" si="9"/>
        <v>2412530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2427217</v>
      </c>
      <c r="C115" s="35">
        <v>41</v>
      </c>
      <c r="D115" s="36"/>
      <c r="E115" s="36"/>
      <c r="F115" s="11"/>
      <c r="G115" s="11"/>
      <c r="H115" s="11"/>
      <c r="I115" s="189">
        <f t="shared" si="9"/>
        <v>2427217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2441904</v>
      </c>
      <c r="C116" s="35">
        <v>42</v>
      </c>
      <c r="D116" s="36"/>
      <c r="E116" s="36"/>
      <c r="F116" s="11"/>
      <c r="G116" s="11"/>
      <c r="H116" s="11"/>
      <c r="I116" s="189">
        <f t="shared" si="9"/>
        <v>2441904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0.92277984919918876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1844692</v>
      </c>
      <c r="C120" s="193">
        <f t="shared" ref="C120:C139" si="15">LN(B120)</f>
        <v>14.427822883851745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1843115</v>
      </c>
      <c r="J120" s="180">
        <f t="shared" ref="J120:J139" si="17">ABS(B120-I120)/B120*100</f>
        <v>8.5488525997835962E-2</v>
      </c>
      <c r="K120" s="179">
        <f t="shared" ref="K120:K139" si="18">(B120-I120)^2/1000</f>
        <v>2486.9290000000001</v>
      </c>
    </row>
    <row r="121" spans="1:11" ht="15" customHeight="1">
      <c r="A121" s="21">
        <f t="shared" si="14"/>
        <v>1995</v>
      </c>
      <c r="B121" s="176">
        <f t="shared" si="14"/>
        <v>1855346</v>
      </c>
      <c r="C121" s="193">
        <f t="shared" si="15"/>
        <v>14.433581759541488</v>
      </c>
      <c r="D121" s="22">
        <v>2</v>
      </c>
      <c r="E121" s="40" t="s">
        <v>23</v>
      </c>
      <c r="G121" s="27"/>
      <c r="H121" s="26"/>
      <c r="I121" s="179">
        <f t="shared" si="16"/>
        <v>1856800</v>
      </c>
      <c r="J121" s="180">
        <f t="shared" si="17"/>
        <v>7.8368131874054753E-2</v>
      </c>
      <c r="K121" s="179">
        <f t="shared" si="18"/>
        <v>2114.116</v>
      </c>
    </row>
    <row r="122" spans="1:11" ht="15" customHeight="1">
      <c r="A122" s="21">
        <f t="shared" si="14"/>
        <v>1996</v>
      </c>
      <c r="B122" s="176">
        <f t="shared" si="14"/>
        <v>1878130</v>
      </c>
      <c r="C122" s="193">
        <f t="shared" si="15"/>
        <v>14.445787158931783</v>
      </c>
      <c r="D122" s="22">
        <v>3</v>
      </c>
      <c r="E122" s="2" t="s">
        <v>24</v>
      </c>
      <c r="H122" s="26"/>
      <c r="I122" s="179">
        <f t="shared" si="16"/>
        <v>1870586</v>
      </c>
      <c r="J122" s="180">
        <f t="shared" si="17"/>
        <v>0.40167613530479784</v>
      </c>
      <c r="K122" s="179">
        <f t="shared" si="18"/>
        <v>56911.936000000002</v>
      </c>
    </row>
    <row r="123" spans="1:11" ht="15" customHeight="1">
      <c r="A123" s="21">
        <f t="shared" si="14"/>
        <v>1997</v>
      </c>
      <c r="B123" s="176">
        <f t="shared" si="14"/>
        <v>1903171</v>
      </c>
      <c r="C123" s="193">
        <f t="shared" si="15"/>
        <v>14.459032000360047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14.419570254273374</v>
      </c>
      <c r="H123" s="26"/>
      <c r="I123" s="179">
        <f t="shared" si="16"/>
        <v>1884475</v>
      </c>
      <c r="J123" s="180">
        <f t="shared" si="17"/>
        <v>0.98236049204196574</v>
      </c>
      <c r="K123" s="179">
        <f t="shared" si="18"/>
        <v>349540.41600000003</v>
      </c>
    </row>
    <row r="124" spans="1:11" ht="15" customHeight="1">
      <c r="A124" s="21">
        <f t="shared" si="14"/>
        <v>1998</v>
      </c>
      <c r="B124" s="176">
        <f t="shared" si="14"/>
        <v>1919308</v>
      </c>
      <c r="C124" s="193">
        <f t="shared" si="15"/>
        <v>14.4674752623716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7.3973929097750782E-3</v>
      </c>
      <c r="H124" s="26"/>
      <c r="I124" s="179">
        <f t="shared" si="16"/>
        <v>1898467</v>
      </c>
      <c r="J124" s="180">
        <f t="shared" si="17"/>
        <v>1.0858601120820628</v>
      </c>
      <c r="K124" s="179">
        <f t="shared" si="18"/>
        <v>434347.28100000002</v>
      </c>
    </row>
    <row r="125" spans="1:11" ht="15" customHeight="1">
      <c r="A125" s="21">
        <f t="shared" si="14"/>
        <v>1999</v>
      </c>
      <c r="B125" s="176">
        <f t="shared" si="14"/>
        <v>1926243</v>
      </c>
      <c r="C125" s="193">
        <f t="shared" si="15"/>
        <v>14.471082031605967</v>
      </c>
      <c r="D125" s="22">
        <v>6</v>
      </c>
      <c r="H125" s="26"/>
      <c r="I125" s="179">
        <f t="shared" si="16"/>
        <v>1912563</v>
      </c>
      <c r="J125" s="180">
        <f t="shared" si="17"/>
        <v>0.71019077032337041</v>
      </c>
      <c r="K125" s="179">
        <f t="shared" si="18"/>
        <v>187142.39999999999</v>
      </c>
    </row>
    <row r="126" spans="1:11" ht="15" customHeight="1">
      <c r="A126" s="21">
        <f t="shared" si="14"/>
        <v>2000</v>
      </c>
      <c r="B126" s="176">
        <f t="shared" si="14"/>
        <v>1930234</v>
      </c>
      <c r="C126" s="193">
        <f t="shared" si="15"/>
        <v>14.473151797054982</v>
      </c>
      <c r="D126" s="22">
        <v>7</v>
      </c>
      <c r="E126" s="5" t="s">
        <v>29</v>
      </c>
      <c r="F126" s="45">
        <f>EXP(G123)</f>
        <v>1829531.0849911785</v>
      </c>
      <c r="G126" s="27"/>
      <c r="H126" s="26"/>
      <c r="I126" s="179">
        <f t="shared" si="16"/>
        <v>1926763</v>
      </c>
      <c r="J126" s="180">
        <f t="shared" si="17"/>
        <v>0.17982275724083194</v>
      </c>
      <c r="K126" s="179">
        <f t="shared" si="18"/>
        <v>12047.841</v>
      </c>
    </row>
    <row r="127" spans="1:11" ht="15" customHeight="1">
      <c r="A127" s="21">
        <f t="shared" si="14"/>
        <v>2001</v>
      </c>
      <c r="B127" s="176">
        <f t="shared" si="14"/>
        <v>1928088</v>
      </c>
      <c r="C127" s="193">
        <f t="shared" si="15"/>
        <v>14.472039396264538</v>
      </c>
      <c r="D127" s="22">
        <v>8</v>
      </c>
      <c r="E127" s="5" t="s">
        <v>30</v>
      </c>
      <c r="F127" s="46">
        <f>EXP(G124)-1</f>
        <v>7.4248212116352352E-3</v>
      </c>
      <c r="G127" s="27"/>
      <c r="H127" s="47"/>
      <c r="I127" s="179">
        <f t="shared" si="16"/>
        <v>1941069</v>
      </c>
      <c r="J127" s="180">
        <f t="shared" si="17"/>
        <v>0.67325765214035871</v>
      </c>
      <c r="K127" s="179">
        <f t="shared" si="18"/>
        <v>168506.361</v>
      </c>
    </row>
    <row r="128" spans="1:11" ht="15" customHeight="1">
      <c r="A128" s="21">
        <f t="shared" si="14"/>
        <v>2002</v>
      </c>
      <c r="B128" s="176">
        <f t="shared" si="14"/>
        <v>1918561</v>
      </c>
      <c r="C128" s="193">
        <f t="shared" si="15"/>
        <v>14.467085983837375</v>
      </c>
      <c r="D128" s="22">
        <v>9</v>
      </c>
      <c r="G128" s="48"/>
      <c r="H128" s="47"/>
      <c r="I128" s="179">
        <f t="shared" si="16"/>
        <v>1955481</v>
      </c>
      <c r="J128" s="180">
        <f t="shared" si="17"/>
        <v>1.9243589335965861</v>
      </c>
      <c r="K128" s="179">
        <f t="shared" si="18"/>
        <v>1363086.4</v>
      </c>
    </row>
    <row r="129" spans="1:11" ht="15" customHeight="1">
      <c r="A129" s="21">
        <f t="shared" si="14"/>
        <v>2003</v>
      </c>
      <c r="B129" s="176">
        <f t="shared" si="14"/>
        <v>1930132</v>
      </c>
      <c r="C129" s="193">
        <f t="shared" si="15"/>
        <v>14.473098952324703</v>
      </c>
      <c r="D129" s="22">
        <v>10</v>
      </c>
      <c r="E129" s="347" t="s">
        <v>7</v>
      </c>
      <c r="F129" s="348"/>
      <c r="G129" s="357">
        <f>I119</f>
        <v>0.92277984919918876</v>
      </c>
      <c r="H129" s="358"/>
      <c r="I129" s="179">
        <f t="shared" si="16"/>
        <v>1970000</v>
      </c>
      <c r="J129" s="180">
        <f t="shared" si="17"/>
        <v>2.0655582105265342</v>
      </c>
      <c r="K129" s="179">
        <f t="shared" si="18"/>
        <v>1589457.4240000001</v>
      </c>
    </row>
    <row r="130" spans="1:11" ht="15" customHeight="1">
      <c r="A130" s="21">
        <f t="shared" si="14"/>
        <v>2004</v>
      </c>
      <c r="B130" s="176">
        <f t="shared" si="14"/>
        <v>1972553</v>
      </c>
      <c r="C130" s="193">
        <f t="shared" si="15"/>
        <v>14.494839200796195</v>
      </c>
      <c r="D130" s="22">
        <v>11</v>
      </c>
      <c r="E130" s="347" t="s">
        <v>8</v>
      </c>
      <c r="F130" s="348"/>
      <c r="G130" s="355">
        <f>SUM(K120:K139)</f>
        <v>12041824.567</v>
      </c>
      <c r="H130" s="356"/>
      <c r="I130" s="179">
        <f t="shared" si="16"/>
        <v>1984627</v>
      </c>
      <c r="J130" s="180">
        <f t="shared" si="17"/>
        <v>0.61210015649769611</v>
      </c>
      <c r="K130" s="179">
        <f t="shared" si="18"/>
        <v>145781.476</v>
      </c>
    </row>
    <row r="131" spans="1:11" ht="15" customHeight="1">
      <c r="A131" s="21">
        <f t="shared" si="14"/>
        <v>2005</v>
      </c>
      <c r="B131" s="176">
        <f t="shared" si="14"/>
        <v>1982495</v>
      </c>
      <c r="C131" s="193">
        <f t="shared" si="15"/>
        <v>14.499866710419864</v>
      </c>
      <c r="D131" s="22">
        <v>12</v>
      </c>
      <c r="E131" s="347" t="s">
        <v>9</v>
      </c>
      <c r="F131" s="348"/>
      <c r="G131" s="355">
        <f>SUM(K130:K139)</f>
        <v>7876183.4629999995</v>
      </c>
      <c r="H131" s="356"/>
      <c r="I131" s="179">
        <f t="shared" si="16"/>
        <v>1999363</v>
      </c>
      <c r="J131" s="180">
        <f t="shared" si="17"/>
        <v>0.85084703870627665</v>
      </c>
      <c r="K131" s="179">
        <f t="shared" si="18"/>
        <v>284529.424</v>
      </c>
    </row>
    <row r="132" spans="1:11" ht="15" customHeight="1">
      <c r="A132" s="21">
        <f t="shared" si="14"/>
        <v>2006</v>
      </c>
      <c r="B132" s="176">
        <f t="shared" si="14"/>
        <v>2000844</v>
      </c>
      <c r="C132" s="193">
        <f t="shared" si="15"/>
        <v>14.509079649507262</v>
      </c>
      <c r="D132" s="22">
        <v>13</v>
      </c>
      <c r="E132" s="347" t="s">
        <v>10</v>
      </c>
      <c r="F132" s="348"/>
      <c r="G132" s="349">
        <f>SUM(J120:J139)/D139</f>
        <v>0.956125895487838</v>
      </c>
      <c r="H132" s="350"/>
      <c r="I132" s="179">
        <f t="shared" si="16"/>
        <v>2014207</v>
      </c>
      <c r="J132" s="180">
        <f t="shared" si="17"/>
        <v>0.66786815963663337</v>
      </c>
      <c r="K132" s="179">
        <f t="shared" si="18"/>
        <v>178569.769</v>
      </c>
    </row>
    <row r="133" spans="1:11" ht="15" customHeight="1">
      <c r="A133" s="21">
        <f t="shared" si="14"/>
        <v>2007</v>
      </c>
      <c r="B133" s="176">
        <f t="shared" si="14"/>
        <v>2026084</v>
      </c>
      <c r="C133" s="193">
        <f t="shared" si="15"/>
        <v>14.521615423938192</v>
      </c>
      <c r="D133" s="22">
        <v>14</v>
      </c>
      <c r="E133" s="347" t="s">
        <v>11</v>
      </c>
      <c r="F133" s="348"/>
      <c r="G133" s="349">
        <f>SUM(J130:J139)/10</f>
        <v>1.0935576188628362</v>
      </c>
      <c r="H133" s="350"/>
      <c r="I133" s="179">
        <f t="shared" si="16"/>
        <v>2029163</v>
      </c>
      <c r="J133" s="180">
        <f t="shared" si="17"/>
        <v>0.15196803291472613</v>
      </c>
      <c r="K133" s="179">
        <f t="shared" si="18"/>
        <v>9480.241</v>
      </c>
    </row>
    <row r="134" spans="1:11" ht="15" customHeight="1">
      <c r="A134" s="21">
        <f t="shared" si="14"/>
        <v>2008</v>
      </c>
      <c r="B134" s="176">
        <f t="shared" si="14"/>
        <v>2053791</v>
      </c>
      <c r="C134" s="193">
        <f t="shared" si="15"/>
        <v>14.535197911615784</v>
      </c>
      <c r="D134" s="22">
        <v>15</v>
      </c>
      <c r="E134" s="49"/>
      <c r="F134" s="50"/>
      <c r="G134" s="47"/>
      <c r="H134" s="47"/>
      <c r="I134" s="179">
        <f t="shared" si="16"/>
        <v>2044229</v>
      </c>
      <c r="J134" s="180">
        <f t="shared" si="17"/>
        <v>0.46557804567261224</v>
      </c>
      <c r="K134" s="179">
        <f t="shared" si="18"/>
        <v>91431.843999999997</v>
      </c>
    </row>
    <row r="135" spans="1:11" ht="15" customHeight="1">
      <c r="A135" s="21">
        <f t="shared" si="14"/>
        <v>2009</v>
      </c>
      <c r="B135" s="176">
        <f t="shared" si="14"/>
        <v>2075249</v>
      </c>
      <c r="C135" s="193">
        <f t="shared" si="15"/>
        <v>14.545591704447512</v>
      </c>
      <c r="D135" s="22">
        <v>16</v>
      </c>
      <c r="E135" s="47"/>
      <c r="F135" s="47"/>
      <c r="G135" s="51"/>
      <c r="H135" s="47"/>
      <c r="I135" s="179">
        <f t="shared" si="16"/>
        <v>2059407</v>
      </c>
      <c r="J135" s="180">
        <f t="shared" si="17"/>
        <v>0.76337827412517734</v>
      </c>
      <c r="K135" s="179">
        <f t="shared" si="18"/>
        <v>250968.96400000001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2118264</v>
      </c>
      <c r="C136" s="193">
        <f t="shared" si="15"/>
        <v>14.566107443268187</v>
      </c>
      <c r="D136" s="22">
        <v>17</v>
      </c>
      <c r="G136" s="51"/>
      <c r="H136" s="47"/>
      <c r="I136" s="179">
        <f t="shared" si="16"/>
        <v>2074698</v>
      </c>
      <c r="J136" s="180">
        <f t="shared" si="17"/>
        <v>2.056684152683518</v>
      </c>
      <c r="K136" s="179">
        <f t="shared" si="18"/>
        <v>1897996.3559999999</v>
      </c>
    </row>
    <row r="137" spans="1:11" ht="15" customHeight="1">
      <c r="A137" s="21">
        <f t="shared" si="19"/>
        <v>2011</v>
      </c>
      <c r="B137" s="176">
        <f t="shared" si="19"/>
        <v>2149374</v>
      </c>
      <c r="C137" s="193">
        <f t="shared" si="15"/>
        <v>14.580687194917033</v>
      </c>
      <c r="D137" s="22">
        <v>18</v>
      </c>
      <c r="E137" s="52"/>
      <c r="F137" s="27"/>
      <c r="G137" s="27"/>
      <c r="H137" s="27"/>
      <c r="I137" s="179">
        <f t="shared" si="16"/>
        <v>2090102</v>
      </c>
      <c r="J137" s="180">
        <f t="shared" si="17"/>
        <v>2.7576401314987526</v>
      </c>
      <c r="K137" s="179">
        <f t="shared" si="18"/>
        <v>3513169.9840000002</v>
      </c>
    </row>
    <row r="138" spans="1:11" s="27" customFormat="1" ht="15" customHeight="1">
      <c r="A138" s="21">
        <f t="shared" si="19"/>
        <v>2012</v>
      </c>
      <c r="B138" s="176">
        <f t="shared" si="19"/>
        <v>2074918</v>
      </c>
      <c r="C138" s="193">
        <f t="shared" si="15"/>
        <v>14.545432192793786</v>
      </c>
      <c r="D138" s="22">
        <v>19</v>
      </c>
      <c r="E138" s="52"/>
      <c r="I138" s="179">
        <f t="shared" si="16"/>
        <v>2105620</v>
      </c>
      <c r="J138" s="180">
        <f t="shared" si="17"/>
        <v>1.4796729316532027</v>
      </c>
      <c r="K138" s="179">
        <f t="shared" si="18"/>
        <v>942612.804</v>
      </c>
    </row>
    <row r="139" spans="1:11" s="27" customFormat="1" ht="15" customHeight="1" thickBot="1">
      <c r="A139" s="30">
        <f t="shared" si="19"/>
        <v>2013</v>
      </c>
      <c r="B139" s="184">
        <f t="shared" si="19"/>
        <v>2097555</v>
      </c>
      <c r="C139" s="194">
        <f t="shared" si="15"/>
        <v>14.556282938672206</v>
      </c>
      <c r="D139" s="31">
        <v>20</v>
      </c>
      <c r="E139" s="53"/>
      <c r="F139" s="32"/>
      <c r="G139" s="32"/>
      <c r="H139" s="32"/>
      <c r="I139" s="185">
        <f t="shared" si="16"/>
        <v>2121254</v>
      </c>
      <c r="J139" s="186">
        <f t="shared" si="17"/>
        <v>1.1298392652397673</v>
      </c>
      <c r="K139" s="185">
        <f t="shared" si="18"/>
        <v>561642.60100000002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2137004</v>
      </c>
      <c r="C140" s="54"/>
      <c r="D140" s="22">
        <v>21</v>
      </c>
      <c r="E140" s="55"/>
      <c r="F140" s="33"/>
      <c r="G140" s="27"/>
      <c r="H140" s="27"/>
      <c r="I140" s="179">
        <f t="shared" si="16"/>
        <v>2137004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2152871</v>
      </c>
      <c r="C141" s="54"/>
      <c r="D141" s="22">
        <v>22</v>
      </c>
      <c r="E141" s="55"/>
      <c r="F141" s="33"/>
      <c r="G141" s="27"/>
      <c r="H141" s="27"/>
      <c r="I141" s="179">
        <f t="shared" si="16"/>
        <v>2152871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2168856</v>
      </c>
      <c r="C142" s="54"/>
      <c r="D142" s="22">
        <v>23</v>
      </c>
      <c r="E142" s="55"/>
      <c r="F142" s="33"/>
      <c r="G142" s="27"/>
      <c r="H142" s="27"/>
      <c r="I142" s="179">
        <f t="shared" si="16"/>
        <v>2168856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2184959</v>
      </c>
      <c r="C143" s="54"/>
      <c r="D143" s="22">
        <v>24</v>
      </c>
      <c r="E143" s="55"/>
      <c r="F143" s="33"/>
      <c r="G143" s="27"/>
      <c r="H143" s="27"/>
      <c r="I143" s="179">
        <f t="shared" si="16"/>
        <v>2184959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2201182</v>
      </c>
      <c r="C144" s="54"/>
      <c r="D144" s="22">
        <v>25</v>
      </c>
      <c r="E144" s="55"/>
      <c r="F144" s="33"/>
      <c r="G144" s="27"/>
      <c r="H144" s="27"/>
      <c r="I144" s="179">
        <f t="shared" si="16"/>
        <v>2201182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2217525</v>
      </c>
      <c r="C145" s="54"/>
      <c r="D145" s="22">
        <v>26</v>
      </c>
      <c r="E145" s="55"/>
      <c r="F145" s="33"/>
      <c r="G145" s="27"/>
      <c r="H145" s="27"/>
      <c r="I145" s="179">
        <f t="shared" si="16"/>
        <v>2217525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2233990</v>
      </c>
      <c r="C146" s="54"/>
      <c r="D146" s="22">
        <v>27</v>
      </c>
      <c r="E146" s="55"/>
      <c r="F146" s="33"/>
      <c r="G146" s="27"/>
      <c r="H146" s="27"/>
      <c r="I146" s="179">
        <f t="shared" si="16"/>
        <v>2233990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2250577</v>
      </c>
      <c r="C147" s="54"/>
      <c r="D147" s="22">
        <v>28</v>
      </c>
      <c r="E147" s="55"/>
      <c r="F147" s="33"/>
      <c r="G147" s="27"/>
      <c r="H147" s="27"/>
      <c r="I147" s="179">
        <f t="shared" si="16"/>
        <v>2250577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2267287</v>
      </c>
      <c r="C148" s="54"/>
      <c r="D148" s="22">
        <v>29</v>
      </c>
      <c r="E148" s="55"/>
      <c r="F148" s="33"/>
      <c r="G148" s="27"/>
      <c r="H148" s="27"/>
      <c r="I148" s="179">
        <f t="shared" si="16"/>
        <v>2267287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2284121</v>
      </c>
      <c r="C149" s="54"/>
      <c r="D149" s="22">
        <v>30</v>
      </c>
      <c r="E149" s="55"/>
      <c r="F149" s="33"/>
      <c r="G149" s="27"/>
      <c r="H149" s="27"/>
      <c r="I149" s="179">
        <f t="shared" si="16"/>
        <v>2284121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2301081</v>
      </c>
      <c r="C150" s="54"/>
      <c r="D150" s="22">
        <v>31</v>
      </c>
      <c r="E150" s="55"/>
      <c r="F150" s="33"/>
      <c r="G150" s="27"/>
      <c r="H150" s="27"/>
      <c r="I150" s="179">
        <f t="shared" si="16"/>
        <v>2301081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2318166</v>
      </c>
      <c r="C151" s="54"/>
      <c r="D151" s="22">
        <v>32</v>
      </c>
      <c r="E151" s="55"/>
      <c r="F151" s="33"/>
      <c r="G151" s="27"/>
      <c r="H151" s="27"/>
      <c r="I151" s="179">
        <f t="shared" si="16"/>
        <v>2318166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2335378</v>
      </c>
      <c r="C152" s="54"/>
      <c r="D152" s="22">
        <v>33</v>
      </c>
      <c r="E152" s="55"/>
      <c r="F152" s="33"/>
      <c r="G152" s="27"/>
      <c r="H152" s="27"/>
      <c r="I152" s="179">
        <f t="shared" si="16"/>
        <v>2335378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2352718</v>
      </c>
      <c r="C153" s="54"/>
      <c r="D153" s="22">
        <v>34</v>
      </c>
      <c r="E153" s="55"/>
      <c r="F153" s="33"/>
      <c r="G153" s="27"/>
      <c r="H153" s="27"/>
      <c r="I153" s="179">
        <f t="shared" si="16"/>
        <v>2352718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2370186</v>
      </c>
      <c r="C154" s="54"/>
      <c r="D154" s="22">
        <v>35</v>
      </c>
      <c r="E154" s="55"/>
      <c r="F154" s="33"/>
      <c r="G154" s="27"/>
      <c r="H154" s="27"/>
      <c r="I154" s="179">
        <f t="shared" si="16"/>
        <v>2370186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2387784</v>
      </c>
      <c r="C155" s="54"/>
      <c r="D155" s="22">
        <v>36</v>
      </c>
      <c r="E155" s="55"/>
      <c r="F155" s="33"/>
      <c r="G155" s="27"/>
      <c r="H155" s="27"/>
      <c r="I155" s="179">
        <f t="shared" si="16"/>
        <v>2387784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2405513</v>
      </c>
      <c r="C156" s="54"/>
      <c r="D156" s="22">
        <v>37</v>
      </c>
      <c r="E156" s="55"/>
      <c r="F156" s="33"/>
      <c r="G156" s="27"/>
      <c r="H156" s="27"/>
      <c r="I156" s="179">
        <f t="shared" si="16"/>
        <v>2405513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2423374</v>
      </c>
      <c r="C157" s="54"/>
      <c r="D157" s="22">
        <v>38</v>
      </c>
      <c r="E157" s="55"/>
      <c r="F157" s="33"/>
      <c r="G157" s="27"/>
      <c r="H157" s="27"/>
      <c r="I157" s="179">
        <f t="shared" si="16"/>
        <v>2423374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2441367</v>
      </c>
      <c r="C158" s="54"/>
      <c r="D158" s="22">
        <v>39</v>
      </c>
      <c r="E158" s="55"/>
      <c r="F158" s="33"/>
      <c r="G158" s="27"/>
      <c r="H158" s="27"/>
      <c r="I158" s="179">
        <f t="shared" si="16"/>
        <v>2441367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2459493</v>
      </c>
      <c r="C159" s="54"/>
      <c r="D159" s="22">
        <v>40</v>
      </c>
      <c r="E159" s="55"/>
      <c r="F159" s="33"/>
      <c r="G159" s="27"/>
      <c r="H159" s="27"/>
      <c r="I159" s="179">
        <f t="shared" si="16"/>
        <v>2459493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2477755</v>
      </c>
      <c r="C160" s="195"/>
      <c r="D160" s="35">
        <v>41</v>
      </c>
      <c r="E160" s="56"/>
      <c r="F160" s="36"/>
      <c r="G160" s="11"/>
      <c r="H160" s="11"/>
      <c r="I160" s="189">
        <f t="shared" si="16"/>
        <v>2477755</v>
      </c>
      <c r="J160" s="190"/>
      <c r="K160" s="190"/>
    </row>
    <row r="161" spans="1:102" ht="15" customHeight="1">
      <c r="A161" s="105">
        <f t="shared" si="21"/>
        <v>2035</v>
      </c>
      <c r="B161" s="188">
        <f t="shared" si="20"/>
        <v>2496152</v>
      </c>
      <c r="C161" s="195"/>
      <c r="D161" s="35">
        <v>42</v>
      </c>
      <c r="E161" s="56"/>
      <c r="F161" s="36"/>
      <c r="G161" s="11"/>
      <c r="H161" s="11"/>
      <c r="I161" s="189">
        <f t="shared" si="16"/>
        <v>2496152</v>
      </c>
      <c r="J161" s="190"/>
      <c r="K161" s="190"/>
    </row>
    <row r="162" spans="1:102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2" ht="15" customHeight="1">
      <c r="A163" s="9" t="s">
        <v>31</v>
      </c>
    </row>
    <row r="164" spans="1:102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0.92613951588108379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0.92277984919918876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0.92277984919918876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0.92295824142411376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0.92316246430160243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0.92339774931294838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0.9236719277463592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0.92399332428396808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0.9243711571584079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0.92481646007535501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0.92532721402570584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0.92585784707074359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0.92613951588108379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0.92454099052041405</v>
      </c>
      <c r="CX164" s="20" t="s">
        <v>16</v>
      </c>
    </row>
    <row r="165" spans="1:102" ht="15" customHeight="1">
      <c r="A165" s="21">
        <f t="shared" ref="A165:B180" si="22">A120</f>
        <v>1994</v>
      </c>
      <c r="B165" s="176">
        <f t="shared" si="22"/>
        <v>1844692</v>
      </c>
      <c r="C165" s="193">
        <f t="shared" ref="C165:C184" si="23">LN(B165-$F$168)</f>
        <v>12.750406543648456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1852011</v>
      </c>
      <c r="J165" s="180">
        <f t="shared" ref="J165:J184" si="25">ABS(B165-I165)/B165*100</f>
        <v>0.39676000112755949</v>
      </c>
      <c r="K165" s="179">
        <f t="shared" ref="K165:K184" si="26">(B165-I165)^2/1000</f>
        <v>53567.760999999999</v>
      </c>
      <c r="M165" s="199">
        <f t="shared" ref="M165:M184" si="27">LN($B165-O$168)</f>
        <v>14.427822883851745</v>
      </c>
      <c r="N165" s="27"/>
      <c r="O165" s="27"/>
      <c r="P165" s="27"/>
      <c r="Q165" s="179">
        <f t="shared" ref="Q165:Q184" si="28">ROUND(O$172*(1+O$173)^$D165+O$168,$G$1)</f>
        <v>1843115</v>
      </c>
      <c r="R165" s="179">
        <f t="shared" ref="R165:R184" si="29">($B165-Q165)^2/1000</f>
        <v>2486.9290000000001</v>
      </c>
      <c r="T165" s="199">
        <f t="shared" ref="T165:T184" si="30">LN($B165-V$168)</f>
        <v>14.427822883851745</v>
      </c>
      <c r="U165" s="27"/>
      <c r="V165" s="27"/>
      <c r="W165" s="27"/>
      <c r="X165" s="179">
        <f>ROUND(V$173*(1+V$174)^$D165+V$169,$G$1)</f>
        <v>1844115</v>
      </c>
      <c r="Y165" s="179">
        <f t="shared" ref="Y165:Y184" si="31">($B165-X165)^2/1000</f>
        <v>332.92899999999997</v>
      </c>
      <c r="AA165" s="199">
        <f t="shared" ref="AA165:AA184" si="32">LN($B165-AC$168)</f>
        <v>14.343011571370806</v>
      </c>
      <c r="AB165" s="27"/>
      <c r="AC165" s="27"/>
      <c r="AD165" s="27"/>
      <c r="AE165" s="179">
        <f t="shared" ref="AE165:AE184" si="33">ROUND(AC$172*(1+AC$173)^$D165+AC$168,$G$1)</f>
        <v>1843380</v>
      </c>
      <c r="AF165" s="179">
        <f t="shared" ref="AF165:AF184" si="34">($B165-AE165)^2/1000</f>
        <v>1721.3440000000001</v>
      </c>
      <c r="AH165" s="199">
        <f t="shared" ref="AH165:AH184" si="35">LN($B165-AJ$168)</f>
        <v>14.250335095689772</v>
      </c>
      <c r="AI165" s="27"/>
      <c r="AJ165" s="27"/>
      <c r="AK165" s="27"/>
      <c r="AL165" s="179">
        <f t="shared" ref="AL165:AL184" si="36">ROUND(AJ$172*(1+AJ$173)^$D165+AJ$168,$G$1)</f>
        <v>1843690</v>
      </c>
      <c r="AM165" s="179">
        <f t="shared" ref="AM165:AM184" si="37">($B165-AL165)^2/1000</f>
        <v>1004.004</v>
      </c>
      <c r="AO165" s="199">
        <f t="shared" ref="AO165:AO184" si="38">LN($B165-AQ$168)</f>
        <v>14.148184160329761</v>
      </c>
      <c r="AP165" s="27"/>
      <c r="AQ165" s="27"/>
      <c r="AR165" s="27"/>
      <c r="AS165" s="179">
        <f t="shared" ref="AS165:AS184" si="39">ROUND(AQ$172*(1+AQ$173)^$D165+AQ$168,$G$1)</f>
        <v>1844057</v>
      </c>
      <c r="AT165" s="179">
        <f t="shared" ref="AT165:AT184" si="40">($B165-AS165)^2/1000</f>
        <v>403.22500000000002</v>
      </c>
      <c r="AV165" s="199">
        <f t="shared" ref="AV165:AV184" si="41">LN($B165-AX$168)</f>
        <v>14.034398667716868</v>
      </c>
      <c r="AW165" s="27"/>
      <c r="AX165" s="27"/>
      <c r="AY165" s="27"/>
      <c r="AZ165" s="179">
        <f t="shared" ref="AZ165:AZ184" si="42">ROUND(AX$172*(1+AX$173)^$D165+AX$168,$G$1)</f>
        <v>1844499</v>
      </c>
      <c r="BA165" s="179">
        <f t="shared" ref="BA165:BA184" si="43">($B165-AZ165)^2/1000</f>
        <v>37.249000000000002</v>
      </c>
      <c r="BC165" s="199">
        <f t="shared" ref="BC165:BC184" si="44">LN($B165-BE$168)</f>
        <v>13.905983603127698</v>
      </c>
      <c r="BD165" s="27"/>
      <c r="BE165" s="27"/>
      <c r="BF165" s="27"/>
      <c r="BG165" s="179">
        <f t="shared" ref="BG165:BG184" si="45">ROUND(BE$172*(1+BE$173)^$D165+BE$168,$G$1)</f>
        <v>1845041</v>
      </c>
      <c r="BH165" s="179">
        <f t="shared" ref="BH165:BH184" si="46">($B165-BG165)^2/1000</f>
        <v>121.801</v>
      </c>
      <c r="BJ165" s="199">
        <f t="shared" ref="BJ165:BJ184" si="47">LN($B165-BL$168)</f>
        <v>13.758614227424555</v>
      </c>
      <c r="BK165" s="27"/>
      <c r="BL165" s="27"/>
      <c r="BM165" s="27"/>
      <c r="BN165" s="179">
        <f t="shared" ref="BN165:BN184" si="48">ROUND(BL$172*(1+BL$173)^$D165+BL$168,$G$1)</f>
        <v>1845722</v>
      </c>
      <c r="BO165" s="179">
        <f t="shared" ref="BO165:BO184" si="49">($B165-BN165)^2/1000</f>
        <v>1060.9000000000001</v>
      </c>
      <c r="BQ165" s="199">
        <f t="shared" ref="BQ165:BQ184" si="50">LN($B165-BS$168)</f>
        <v>13.585709897185767</v>
      </c>
      <c r="BR165" s="27"/>
      <c r="BS165" s="27"/>
      <c r="BT165" s="27"/>
      <c r="BU165" s="179">
        <f t="shared" ref="BU165:BU184" si="51">ROUND(BS$172*(1+BS$173)^$D165+BS$168,$G$1)</f>
        <v>1846603</v>
      </c>
      <c r="BV165" s="179">
        <f t="shared" ref="BV165:BV184" si="52">($B165-BU165)^2/1000</f>
        <v>3651.9209999999998</v>
      </c>
      <c r="BX165" s="199">
        <f t="shared" ref="BX165:BX184" si="53">LN($B165-BZ$168)</f>
        <v>13.376527962349376</v>
      </c>
      <c r="BY165" s="27"/>
      <c r="BZ165" s="27"/>
      <c r="CA165" s="27"/>
      <c r="CB165" s="179">
        <f t="shared" ref="CB165:CB184" si="54">ROUND(BZ$172*(1+BZ$173)^$D165+BZ$168,$G$1)</f>
        <v>1847787</v>
      </c>
      <c r="CC165" s="179">
        <f t="shared" ref="CC165:CC184" si="55">($B165-CB165)^2/1000</f>
        <v>9579.0249999999996</v>
      </c>
      <c r="CE165" s="199">
        <f t="shared" ref="CE165:CE184" si="56">LN($B165-CG$168)</f>
        <v>13.11169062566802</v>
      </c>
      <c r="CF165" s="27"/>
      <c r="CG165" s="27"/>
      <c r="CH165" s="27"/>
      <c r="CI165" s="179">
        <f t="shared" ref="CI165:CI184" si="57">ROUND(CG$172*(1+CG$173)^$D165+CG$168,$G$1)</f>
        <v>1849462</v>
      </c>
      <c r="CJ165" s="179">
        <f t="shared" ref="CJ165:CJ184" si="58">($B165-CI165)^2/1000</f>
        <v>22752.9</v>
      </c>
      <c r="CL165" s="199">
        <f t="shared" ref="CL165:CL184" si="59">LN($B165-CN$168)</f>
        <v>12.750406543648456</v>
      </c>
      <c r="CM165" s="27"/>
      <c r="CN165" s="27"/>
      <c r="CO165" s="27"/>
      <c r="CP165" s="179">
        <f t="shared" ref="CP165:CP184" si="60">ROUND(CN$172*(1+CN$173)^$D165+CN$168,$G$1)</f>
        <v>1852011</v>
      </c>
      <c r="CQ165" s="179">
        <f t="shared" ref="CQ165:CQ184" si="61">($B165-CP165)^2/1000</f>
        <v>53567.760999999999</v>
      </c>
      <c r="CS165" s="199">
        <f t="shared" ref="CS165:CS184" si="62">LN($B165-CU$168)</f>
        <v>12.179174101661474</v>
      </c>
      <c r="CT165" s="27"/>
      <c r="CU165" s="27"/>
      <c r="CV165" s="27"/>
      <c r="CW165" s="179">
        <f t="shared" ref="CW165:CW184" si="63">ROUND(CU$172*(1+CU$173)^$D165+CU$168,$G$1)</f>
        <v>1856333</v>
      </c>
      <c r="CX165" s="179">
        <f t="shared" ref="CX165:CX184" si="64">($B165-CW165)^2/1000</f>
        <v>135512.88099999999</v>
      </c>
    </row>
    <row r="166" spans="1:102" ht="15" customHeight="1">
      <c r="A166" s="21">
        <f t="shared" si="22"/>
        <v>1995</v>
      </c>
      <c r="B166" s="176">
        <f t="shared" si="22"/>
        <v>1855346</v>
      </c>
      <c r="C166" s="193">
        <f t="shared" si="23"/>
        <v>12.780847241684018</v>
      </c>
      <c r="D166" s="22">
        <v>2</v>
      </c>
      <c r="E166" s="40" t="s">
        <v>34</v>
      </c>
      <c r="G166" s="27"/>
      <c r="H166" s="26"/>
      <c r="I166" s="179">
        <f t="shared" si="24"/>
        <v>1862991</v>
      </c>
      <c r="J166" s="180">
        <f t="shared" si="25"/>
        <v>0.41205252281784638</v>
      </c>
      <c r="K166" s="179">
        <f t="shared" si="26"/>
        <v>58446.025000000001</v>
      </c>
      <c r="M166" s="199">
        <f t="shared" si="27"/>
        <v>14.433581759541488</v>
      </c>
      <c r="N166" s="27"/>
      <c r="O166" s="27"/>
      <c r="P166" s="27"/>
      <c r="Q166" s="179">
        <f t="shared" si="28"/>
        <v>1856800</v>
      </c>
      <c r="R166" s="179">
        <f t="shared" si="29"/>
        <v>2114.116</v>
      </c>
      <c r="T166" s="199">
        <f t="shared" si="30"/>
        <v>14.433581759541488</v>
      </c>
      <c r="U166" s="27"/>
      <c r="V166" s="27"/>
      <c r="W166" s="27"/>
      <c r="X166" s="179">
        <f t="shared" ref="X166:X184" si="65">ROUND(V$173*(1+V$174)^$D166+V$169,$G$1)</f>
        <v>1857800</v>
      </c>
      <c r="Y166" s="179">
        <f t="shared" si="31"/>
        <v>6022.116</v>
      </c>
      <c r="AA166" s="199">
        <f t="shared" si="32"/>
        <v>14.349278580663048</v>
      </c>
      <c r="AB166" s="27"/>
      <c r="AC166" s="27"/>
      <c r="AD166" s="27"/>
      <c r="AE166" s="179">
        <f t="shared" si="33"/>
        <v>1856986</v>
      </c>
      <c r="AF166" s="179">
        <f t="shared" si="34"/>
        <v>2689.6</v>
      </c>
      <c r="AH166" s="199">
        <f t="shared" si="35"/>
        <v>14.257208586882815</v>
      </c>
      <c r="AI166" s="27"/>
      <c r="AJ166" s="27"/>
      <c r="AK166" s="27"/>
      <c r="AL166" s="179">
        <f t="shared" si="36"/>
        <v>1857204</v>
      </c>
      <c r="AM166" s="179">
        <f t="shared" si="37"/>
        <v>3452.1640000000002</v>
      </c>
      <c r="AO166" s="199">
        <f t="shared" si="38"/>
        <v>14.155794093777338</v>
      </c>
      <c r="AP166" s="27"/>
      <c r="AQ166" s="27"/>
      <c r="AR166" s="27"/>
      <c r="AS166" s="179">
        <f t="shared" si="39"/>
        <v>1857461</v>
      </c>
      <c r="AT166" s="179">
        <f t="shared" si="40"/>
        <v>4473.2250000000004</v>
      </c>
      <c r="AV166" s="199">
        <f t="shared" si="41"/>
        <v>14.042921789761685</v>
      </c>
      <c r="AW166" s="27"/>
      <c r="AX166" s="27"/>
      <c r="AY166" s="27"/>
      <c r="AZ166" s="179">
        <f t="shared" si="42"/>
        <v>1857771</v>
      </c>
      <c r="BA166" s="179">
        <f t="shared" si="43"/>
        <v>5880.625</v>
      </c>
      <c r="BC166" s="199">
        <f t="shared" si="44"/>
        <v>13.915668966093421</v>
      </c>
      <c r="BD166" s="27"/>
      <c r="BE166" s="27"/>
      <c r="BF166" s="27"/>
      <c r="BG166" s="179">
        <f t="shared" si="45"/>
        <v>1858152</v>
      </c>
      <c r="BH166" s="179">
        <f t="shared" si="46"/>
        <v>7873.6360000000004</v>
      </c>
      <c r="BJ166" s="199">
        <f t="shared" si="47"/>
        <v>13.769828857511664</v>
      </c>
      <c r="BK166" s="27"/>
      <c r="BL166" s="27"/>
      <c r="BM166" s="27"/>
      <c r="BN166" s="179">
        <f t="shared" si="48"/>
        <v>1858628</v>
      </c>
      <c r="BO166" s="179">
        <f t="shared" si="49"/>
        <v>10771.523999999999</v>
      </c>
      <c r="BQ166" s="199">
        <f t="shared" si="50"/>
        <v>13.599027277721863</v>
      </c>
      <c r="BR166" s="27"/>
      <c r="BS166" s="27"/>
      <c r="BT166" s="27"/>
      <c r="BU166" s="179">
        <f t="shared" si="51"/>
        <v>1859244</v>
      </c>
      <c r="BV166" s="179">
        <f t="shared" si="52"/>
        <v>15194.404</v>
      </c>
      <c r="BX166" s="199">
        <f t="shared" si="53"/>
        <v>13.392918619420305</v>
      </c>
      <c r="BY166" s="27"/>
      <c r="BZ166" s="27"/>
      <c r="CA166" s="27"/>
      <c r="CB166" s="179">
        <f t="shared" si="54"/>
        <v>1860070</v>
      </c>
      <c r="CC166" s="179">
        <f t="shared" si="55"/>
        <v>22316.175999999999</v>
      </c>
      <c r="CE166" s="199">
        <f t="shared" si="56"/>
        <v>13.132998622165259</v>
      </c>
      <c r="CF166" s="27"/>
      <c r="CG166" s="27"/>
      <c r="CH166" s="27"/>
      <c r="CI166" s="179">
        <f t="shared" si="57"/>
        <v>1861233</v>
      </c>
      <c r="CJ166" s="179">
        <f t="shared" si="58"/>
        <v>34656.769</v>
      </c>
      <c r="CL166" s="199">
        <f t="shared" si="59"/>
        <v>12.780847241684018</v>
      </c>
      <c r="CM166" s="27"/>
      <c r="CN166" s="27"/>
      <c r="CO166" s="27"/>
      <c r="CP166" s="179">
        <f t="shared" si="60"/>
        <v>1862991</v>
      </c>
      <c r="CQ166" s="179">
        <f t="shared" si="61"/>
        <v>58446.025000000001</v>
      </c>
      <c r="CS166" s="199">
        <f t="shared" si="62"/>
        <v>12.23245164025659</v>
      </c>
      <c r="CT166" s="27"/>
      <c r="CU166" s="27"/>
      <c r="CV166" s="27"/>
      <c r="CW166" s="179">
        <f t="shared" si="63"/>
        <v>1865914</v>
      </c>
      <c r="CX166" s="179">
        <f t="shared" si="64"/>
        <v>111682.624</v>
      </c>
    </row>
    <row r="167" spans="1:102" ht="15" customHeight="1">
      <c r="A167" s="21">
        <f t="shared" si="22"/>
        <v>1996</v>
      </c>
      <c r="B167" s="176">
        <f t="shared" si="22"/>
        <v>1878130</v>
      </c>
      <c r="C167" s="193">
        <f t="shared" si="23"/>
        <v>12.842993330820313</v>
      </c>
      <c r="D167" s="22">
        <v>3</v>
      </c>
      <c r="E167" s="2" t="s">
        <v>24</v>
      </c>
      <c r="H167" s="26"/>
      <c r="I167" s="179">
        <f t="shared" si="24"/>
        <v>1874313</v>
      </c>
      <c r="J167" s="180">
        <f t="shared" si="25"/>
        <v>0.20323406792927007</v>
      </c>
      <c r="K167" s="179">
        <f t="shared" si="26"/>
        <v>14569.489</v>
      </c>
      <c r="M167" s="199">
        <f t="shared" si="27"/>
        <v>14.445787158931783</v>
      </c>
      <c r="N167" s="27"/>
      <c r="O167" s="27"/>
      <c r="P167" s="27"/>
      <c r="Q167" s="179">
        <f t="shared" si="28"/>
        <v>1870586</v>
      </c>
      <c r="R167" s="179">
        <f t="shared" si="29"/>
        <v>56911.936000000002</v>
      </c>
      <c r="T167" s="199">
        <f t="shared" si="30"/>
        <v>14.445787158931783</v>
      </c>
      <c r="U167" s="27"/>
      <c r="V167" s="27"/>
      <c r="W167" s="27"/>
      <c r="X167" s="179">
        <f t="shared" si="65"/>
        <v>1871586</v>
      </c>
      <c r="Y167" s="179">
        <f t="shared" si="31"/>
        <v>42823.936000000002</v>
      </c>
      <c r="AA167" s="199">
        <f t="shared" si="32"/>
        <v>14.362550456997873</v>
      </c>
      <c r="AB167" s="27"/>
      <c r="AC167" s="27"/>
      <c r="AD167" s="27"/>
      <c r="AE167" s="179">
        <f t="shared" si="33"/>
        <v>1870701</v>
      </c>
      <c r="AF167" s="179">
        <f t="shared" si="34"/>
        <v>55190.040999999997</v>
      </c>
      <c r="AH167" s="199">
        <f t="shared" si="35"/>
        <v>14.271751159757674</v>
      </c>
      <c r="AI167" s="27"/>
      <c r="AJ167" s="27"/>
      <c r="AK167" s="27"/>
      <c r="AL167" s="179">
        <f t="shared" si="36"/>
        <v>1870836</v>
      </c>
      <c r="AM167" s="179">
        <f t="shared" si="37"/>
        <v>53202.436000000002</v>
      </c>
      <c r="AO167" s="199">
        <f t="shared" si="38"/>
        <v>14.17187645415267</v>
      </c>
      <c r="AP167" s="27"/>
      <c r="AQ167" s="27"/>
      <c r="AR167" s="27"/>
      <c r="AS167" s="179">
        <f t="shared" si="39"/>
        <v>1870995</v>
      </c>
      <c r="AT167" s="179">
        <f t="shared" si="40"/>
        <v>50908.224999999999</v>
      </c>
      <c r="AV167" s="199">
        <f t="shared" si="41"/>
        <v>14.060908630186091</v>
      </c>
      <c r="AW167" s="27"/>
      <c r="AX167" s="27"/>
      <c r="AY167" s="27"/>
      <c r="AZ167" s="179">
        <f t="shared" si="42"/>
        <v>1871186</v>
      </c>
      <c r="BA167" s="179">
        <f t="shared" si="43"/>
        <v>48219.135999999999</v>
      </c>
      <c r="BC167" s="199">
        <f t="shared" si="44"/>
        <v>13.936071952626525</v>
      </c>
      <c r="BD167" s="27"/>
      <c r="BE167" s="27"/>
      <c r="BF167" s="27"/>
      <c r="BG167" s="179">
        <f t="shared" si="45"/>
        <v>1871419</v>
      </c>
      <c r="BH167" s="179">
        <f t="shared" si="46"/>
        <v>45037.521000000001</v>
      </c>
      <c r="BJ167" s="199">
        <f t="shared" si="47"/>
        <v>13.793397864518676</v>
      </c>
      <c r="BK167" s="27"/>
      <c r="BL167" s="27"/>
      <c r="BM167" s="27"/>
      <c r="BN167" s="179">
        <f t="shared" si="48"/>
        <v>1871711</v>
      </c>
      <c r="BO167" s="179">
        <f t="shared" si="49"/>
        <v>41203.561000000002</v>
      </c>
      <c r="BQ167" s="199">
        <f t="shared" si="50"/>
        <v>13.626925425874346</v>
      </c>
      <c r="BR167" s="27"/>
      <c r="BS167" s="27"/>
      <c r="BT167" s="27"/>
      <c r="BU167" s="179">
        <f t="shared" si="51"/>
        <v>1872086</v>
      </c>
      <c r="BV167" s="179">
        <f t="shared" si="52"/>
        <v>36529.936000000002</v>
      </c>
      <c r="BX167" s="199">
        <f t="shared" si="53"/>
        <v>13.427094288955669</v>
      </c>
      <c r="BY167" s="27"/>
      <c r="BZ167" s="27"/>
      <c r="CA167" s="27"/>
      <c r="CB167" s="179">
        <f t="shared" si="54"/>
        <v>1872586</v>
      </c>
      <c r="CC167" s="179">
        <f t="shared" si="55"/>
        <v>30735.936000000002</v>
      </c>
      <c r="CE167" s="199">
        <f t="shared" si="56"/>
        <v>13.17709774450438</v>
      </c>
      <c r="CF167" s="27"/>
      <c r="CG167" s="27"/>
      <c r="CH167" s="27"/>
      <c r="CI167" s="179">
        <f t="shared" si="57"/>
        <v>1873282</v>
      </c>
      <c r="CJ167" s="179">
        <f t="shared" si="58"/>
        <v>23503.103999999999</v>
      </c>
      <c r="CL167" s="199">
        <f t="shared" si="59"/>
        <v>12.842993330820313</v>
      </c>
      <c r="CM167" s="27"/>
      <c r="CN167" s="27"/>
      <c r="CO167" s="27"/>
      <c r="CP167" s="179">
        <f t="shared" si="60"/>
        <v>1874313</v>
      </c>
      <c r="CQ167" s="179">
        <f t="shared" si="61"/>
        <v>14569.489</v>
      </c>
      <c r="CS167" s="199">
        <f t="shared" si="62"/>
        <v>12.33767092088692</v>
      </c>
      <c r="CT167" s="27"/>
      <c r="CU167" s="27"/>
      <c r="CV167" s="27"/>
      <c r="CW167" s="179">
        <f t="shared" si="63"/>
        <v>1875940</v>
      </c>
      <c r="CX167" s="179">
        <f t="shared" si="64"/>
        <v>4796.1000000000004</v>
      </c>
    </row>
    <row r="168" spans="1:102" ht="15" customHeight="1">
      <c r="A168" s="21">
        <f t="shared" si="22"/>
        <v>1997</v>
      </c>
      <c r="B168" s="176">
        <f t="shared" si="22"/>
        <v>1903171</v>
      </c>
      <c r="C168" s="193">
        <f t="shared" si="23"/>
        <v>12.907116068549422</v>
      </c>
      <c r="D168" s="22">
        <v>4</v>
      </c>
      <c r="E168" s="5" t="s">
        <v>35</v>
      </c>
      <c r="F168" s="214">
        <v>1500000</v>
      </c>
      <c r="H168" s="26"/>
      <c r="I168" s="179">
        <f t="shared" si="24"/>
        <v>1885988</v>
      </c>
      <c r="J168" s="180">
        <f t="shared" si="25"/>
        <v>0.90286159257365728</v>
      </c>
      <c r="K168" s="179">
        <f t="shared" si="26"/>
        <v>295255.489</v>
      </c>
      <c r="M168" s="199">
        <f t="shared" si="27"/>
        <v>14.459032000360047</v>
      </c>
      <c r="N168" s="29" t="s">
        <v>145</v>
      </c>
      <c r="O168" s="27">
        <v>0</v>
      </c>
      <c r="P168" s="27"/>
      <c r="Q168" s="179">
        <f t="shared" si="28"/>
        <v>1884475</v>
      </c>
      <c r="R168" s="179">
        <f t="shared" si="29"/>
        <v>349540.41600000003</v>
      </c>
      <c r="T168" s="199">
        <f t="shared" si="30"/>
        <v>14.459032000360047</v>
      </c>
      <c r="U168" s="27"/>
      <c r="V168" s="27"/>
      <c r="W168" s="27"/>
      <c r="X168" s="179">
        <f t="shared" si="65"/>
        <v>1885475</v>
      </c>
      <c r="Y168" s="179">
        <f t="shared" si="31"/>
        <v>313148.41600000003</v>
      </c>
      <c r="AA168" s="199">
        <f t="shared" si="32"/>
        <v>14.376936706208145</v>
      </c>
      <c r="AB168" s="29" t="s">
        <v>35</v>
      </c>
      <c r="AC168" s="85">
        <f>V168+AB189</f>
        <v>150000</v>
      </c>
      <c r="AD168" s="27"/>
      <c r="AE168" s="179">
        <f t="shared" si="33"/>
        <v>1884527</v>
      </c>
      <c r="AF168" s="179">
        <f t="shared" si="34"/>
        <v>347598.73599999998</v>
      </c>
      <c r="AH168" s="199">
        <f t="shared" si="35"/>
        <v>14.287494100886724</v>
      </c>
      <c r="AI168" s="29" t="s">
        <v>35</v>
      </c>
      <c r="AJ168" s="85">
        <f>AC168+AI189</f>
        <v>300000</v>
      </c>
      <c r="AK168" s="27"/>
      <c r="AL168" s="179">
        <f t="shared" si="36"/>
        <v>1884587</v>
      </c>
      <c r="AM168" s="179">
        <f t="shared" si="37"/>
        <v>345365.05599999998</v>
      </c>
      <c r="AO168" s="199">
        <f t="shared" si="38"/>
        <v>14.189258623170799</v>
      </c>
      <c r="AP168" s="29" t="s">
        <v>35</v>
      </c>
      <c r="AQ168" s="85">
        <f>AJ168+AP189</f>
        <v>450000</v>
      </c>
      <c r="AR168" s="27"/>
      <c r="AS168" s="179">
        <f t="shared" si="39"/>
        <v>1884658</v>
      </c>
      <c r="AT168" s="179">
        <f t="shared" si="40"/>
        <v>342731.16899999999</v>
      </c>
      <c r="AV168" s="199">
        <f t="shared" si="41"/>
        <v>14.080311083106473</v>
      </c>
      <c r="AW168" s="29" t="s">
        <v>35</v>
      </c>
      <c r="AX168" s="85">
        <f>AQ168+AW189</f>
        <v>600000</v>
      </c>
      <c r="AY168" s="27"/>
      <c r="AZ168" s="179">
        <f t="shared" si="42"/>
        <v>1884743</v>
      </c>
      <c r="BA168" s="179">
        <f t="shared" si="43"/>
        <v>339591.18400000001</v>
      </c>
      <c r="BC168" s="199">
        <f t="shared" si="44"/>
        <v>13.958026097014296</v>
      </c>
      <c r="BD168" s="29" t="s">
        <v>35</v>
      </c>
      <c r="BE168" s="85">
        <f>AX168+BD189</f>
        <v>750000</v>
      </c>
      <c r="BF168" s="27"/>
      <c r="BG168" s="179">
        <f t="shared" si="45"/>
        <v>1884845</v>
      </c>
      <c r="BH168" s="179">
        <f t="shared" si="46"/>
        <v>335842.27600000001</v>
      </c>
      <c r="BJ168" s="199">
        <f t="shared" si="47"/>
        <v>13.818676540946951</v>
      </c>
      <c r="BK168" s="29" t="s">
        <v>35</v>
      </c>
      <c r="BL168" s="85">
        <f>BE168+BK189</f>
        <v>900000</v>
      </c>
      <c r="BM168" s="27"/>
      <c r="BN168" s="179">
        <f t="shared" si="48"/>
        <v>1884972</v>
      </c>
      <c r="BO168" s="179">
        <f t="shared" si="49"/>
        <v>331203.60100000002</v>
      </c>
      <c r="BQ168" s="199">
        <f t="shared" si="50"/>
        <v>13.656715275315781</v>
      </c>
      <c r="BR168" s="29" t="s">
        <v>35</v>
      </c>
      <c r="BS168" s="85">
        <f>BL168+BR189</f>
        <v>1050000</v>
      </c>
      <c r="BT168" s="27"/>
      <c r="BU168" s="179">
        <f t="shared" si="51"/>
        <v>1885132</v>
      </c>
      <c r="BV168" s="179">
        <f t="shared" si="52"/>
        <v>325405.52100000001</v>
      </c>
      <c r="BX168" s="199">
        <f t="shared" si="53"/>
        <v>13.463355384457204</v>
      </c>
      <c r="BY168" s="29" t="s">
        <v>35</v>
      </c>
      <c r="BZ168" s="85">
        <f>BS168+BY189</f>
        <v>1200000</v>
      </c>
      <c r="CA168" s="27"/>
      <c r="CB168" s="179">
        <f t="shared" si="54"/>
        <v>1885339</v>
      </c>
      <c r="CC168" s="179">
        <f t="shared" si="55"/>
        <v>317980.22399999999</v>
      </c>
      <c r="CE168" s="199">
        <f t="shared" si="56"/>
        <v>13.223422455128219</v>
      </c>
      <c r="CF168" s="29" t="s">
        <v>35</v>
      </c>
      <c r="CG168" s="85">
        <f>BZ168+CF189</f>
        <v>1350000</v>
      </c>
      <c r="CH168" s="27"/>
      <c r="CI168" s="179">
        <f t="shared" si="57"/>
        <v>1885615</v>
      </c>
      <c r="CJ168" s="179">
        <f t="shared" si="58"/>
        <v>308213.136</v>
      </c>
      <c r="CL168" s="199">
        <f t="shared" si="59"/>
        <v>12.907116068549422</v>
      </c>
      <c r="CM168" s="29" t="s">
        <v>35</v>
      </c>
      <c r="CN168" s="85">
        <f>CG168+CM189</f>
        <v>1500000</v>
      </c>
      <c r="CO168" s="27"/>
      <c r="CP168" s="179">
        <f t="shared" si="60"/>
        <v>1885988</v>
      </c>
      <c r="CQ168" s="179">
        <f t="shared" si="61"/>
        <v>295255.489</v>
      </c>
      <c r="CS168" s="199">
        <f t="shared" si="62"/>
        <v>12.441820428727398</v>
      </c>
      <c r="CT168" s="29" t="s">
        <v>35</v>
      </c>
      <c r="CU168" s="85">
        <f>CN168+CT189</f>
        <v>1650000</v>
      </c>
      <c r="CV168" s="27"/>
      <c r="CW168" s="179">
        <f t="shared" si="63"/>
        <v>1886432</v>
      </c>
      <c r="CX168" s="179">
        <f t="shared" si="64"/>
        <v>280194.12099999998</v>
      </c>
    </row>
    <row r="169" spans="1:102" ht="15" customHeight="1">
      <c r="A169" s="21">
        <f t="shared" si="22"/>
        <v>1998</v>
      </c>
      <c r="B169" s="176">
        <f t="shared" si="22"/>
        <v>1919308</v>
      </c>
      <c r="C169" s="193">
        <f t="shared" si="23"/>
        <v>12.946361012394922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12.740703399742495</v>
      </c>
      <c r="H169" s="26"/>
      <c r="I169" s="179">
        <f t="shared" si="24"/>
        <v>1898027</v>
      </c>
      <c r="J169" s="180">
        <f t="shared" si="25"/>
        <v>1.1087850412752929</v>
      </c>
      <c r="K169" s="179">
        <f t="shared" si="26"/>
        <v>452880.96100000001</v>
      </c>
      <c r="M169" s="199">
        <f t="shared" si="27"/>
        <v>14.4674752623716</v>
      </c>
      <c r="N169" s="29" t="s">
        <v>146</v>
      </c>
      <c r="O169" s="29" t="s">
        <v>147</v>
      </c>
      <c r="P169" s="44">
        <f>INDEX(LINEST(M165:M184,$D165:$D184),2)</f>
        <v>14.419570254273374</v>
      </c>
      <c r="Q169" s="179">
        <f t="shared" si="28"/>
        <v>1898467</v>
      </c>
      <c r="R169" s="179">
        <f t="shared" si="29"/>
        <v>434347.28100000002</v>
      </c>
      <c r="T169" s="199">
        <f t="shared" si="30"/>
        <v>14.4674752623716</v>
      </c>
      <c r="U169" s="29" t="s">
        <v>145</v>
      </c>
      <c r="V169" s="85">
        <f>10^U188</f>
        <v>1000</v>
      </c>
      <c r="W169" s="27"/>
      <c r="X169" s="179">
        <f t="shared" si="65"/>
        <v>1899467</v>
      </c>
      <c r="Y169" s="179">
        <f t="shared" si="31"/>
        <v>393665.28100000002</v>
      </c>
      <c r="AA169" s="199">
        <f t="shared" si="32"/>
        <v>14.386099067653072</v>
      </c>
      <c r="AB169" s="29" t="s">
        <v>25</v>
      </c>
      <c r="AC169" s="29" t="s">
        <v>26</v>
      </c>
      <c r="AD169" s="44">
        <f>INDEX(LINEST(AA165:AA184,$D165:$D184),2)</f>
        <v>14.334234301724038</v>
      </c>
      <c r="AE169" s="179">
        <f t="shared" si="33"/>
        <v>1898464</v>
      </c>
      <c r="AF169" s="179">
        <f t="shared" si="34"/>
        <v>434472.33600000001</v>
      </c>
      <c r="AH169" s="199">
        <f t="shared" si="35"/>
        <v>14.297509455455707</v>
      </c>
      <c r="AI169" s="29" t="s">
        <v>25</v>
      </c>
      <c r="AJ169" s="29" t="s">
        <v>26</v>
      </c>
      <c r="AK169" s="44">
        <f>INDEX(LINEST(AH165:AH184,$D165:$D184),2)</f>
        <v>14.240969833021328</v>
      </c>
      <c r="AL169" s="179">
        <f t="shared" si="36"/>
        <v>1898459</v>
      </c>
      <c r="AM169" s="179">
        <f t="shared" si="37"/>
        <v>434680.80099999998</v>
      </c>
      <c r="AO169" s="199">
        <f t="shared" si="38"/>
        <v>14.200302099618833</v>
      </c>
      <c r="AP169" s="29" t="s">
        <v>25</v>
      </c>
      <c r="AQ169" s="29" t="s">
        <v>26</v>
      </c>
      <c r="AR169" s="44">
        <f>INDEX(LINEST(AO165:AO184,$D165:$D184),2)</f>
        <v>14.138159051042686</v>
      </c>
      <c r="AS169" s="179">
        <f t="shared" si="39"/>
        <v>1898453</v>
      </c>
      <c r="AT169" s="179">
        <f t="shared" si="40"/>
        <v>434931.02500000002</v>
      </c>
      <c r="AV169" s="199">
        <f t="shared" si="41"/>
        <v>14.092617914675207</v>
      </c>
      <c r="AW169" s="29" t="s">
        <v>25</v>
      </c>
      <c r="AX169" s="29" t="s">
        <v>26</v>
      </c>
      <c r="AY169" s="44">
        <f>INDEX(LINEST(AV165:AV184,$D165:$D184),2)</f>
        <v>14.023634757769807</v>
      </c>
      <c r="AZ169" s="179">
        <f t="shared" si="42"/>
        <v>1898445</v>
      </c>
      <c r="BA169" s="179">
        <f t="shared" si="43"/>
        <v>435264.76899999997</v>
      </c>
      <c r="BC169" s="199">
        <f t="shared" si="44"/>
        <v>13.971922678805168</v>
      </c>
      <c r="BD169" s="29" t="s">
        <v>25</v>
      </c>
      <c r="BE169" s="29" t="s">
        <v>26</v>
      </c>
      <c r="BF169" s="44">
        <f>INDEX(LINEST(BC165:BC184,$D165:$D184),2)</f>
        <v>13.894400770236999</v>
      </c>
      <c r="BG169" s="179">
        <f t="shared" si="45"/>
        <v>1898433</v>
      </c>
      <c r="BH169" s="179">
        <f t="shared" si="46"/>
        <v>435765.625</v>
      </c>
      <c r="BJ169" s="199">
        <f t="shared" si="47"/>
        <v>13.834634523649202</v>
      </c>
      <c r="BK169" s="29" t="s">
        <v>25</v>
      </c>
      <c r="BL169" s="29" t="s">
        <v>26</v>
      </c>
      <c r="BM169" s="44">
        <f>INDEX(LINEST(BJ165:BJ184,$D165:$D184),2)</f>
        <v>13.746149159279312</v>
      </c>
      <c r="BN169" s="179">
        <f t="shared" si="48"/>
        <v>1898414</v>
      </c>
      <c r="BO169" s="179">
        <f t="shared" si="49"/>
        <v>436559.23599999998</v>
      </c>
      <c r="BQ169" s="199">
        <f t="shared" si="50"/>
        <v>13.675452771831667</v>
      </c>
      <c r="BR169" s="29" t="s">
        <v>25</v>
      </c>
      <c r="BS169" s="29" t="s">
        <v>26</v>
      </c>
      <c r="BT169" s="44">
        <f>INDEX(LINEST(BQ165:BQ184,$D165:$D184),2)</f>
        <v>13.572367464975565</v>
      </c>
      <c r="BU169" s="179">
        <f t="shared" si="51"/>
        <v>1898384</v>
      </c>
      <c r="BV169" s="179">
        <f t="shared" si="52"/>
        <v>437813.77600000001</v>
      </c>
      <c r="BX169" s="199">
        <f t="shared" si="53"/>
        <v>13.486044917717692</v>
      </c>
      <c r="BY169" s="29" t="s">
        <v>25</v>
      </c>
      <c r="BZ169" s="29" t="s">
        <v>26</v>
      </c>
      <c r="CA169" s="44">
        <f>INDEX(LINEST(BX165:BX184,$D165:$D184),2)</f>
        <v>13.362533490730861</v>
      </c>
      <c r="CB169" s="179">
        <f t="shared" si="54"/>
        <v>1898334</v>
      </c>
      <c r="CC169" s="179">
        <f t="shared" si="55"/>
        <v>439908.67599999998</v>
      </c>
      <c r="CE169" s="199">
        <f t="shared" si="56"/>
        <v>13.252176867185424</v>
      </c>
      <c r="CF169" s="29" t="s">
        <v>25</v>
      </c>
      <c r="CG169" s="29" t="s">
        <v>26</v>
      </c>
      <c r="CH169" s="44">
        <f>INDEX(LINEST(CE165:CE184,$D165:$D184),2)</f>
        <v>13.097992638853681</v>
      </c>
      <c r="CI169" s="179">
        <f t="shared" si="57"/>
        <v>1898238</v>
      </c>
      <c r="CJ169" s="179">
        <f t="shared" si="58"/>
        <v>443944.9</v>
      </c>
      <c r="CL169" s="199">
        <f t="shared" si="59"/>
        <v>12.946361012394922</v>
      </c>
      <c r="CM169" s="29" t="s">
        <v>25</v>
      </c>
      <c r="CN169" s="29" t="s">
        <v>26</v>
      </c>
      <c r="CO169" s="44">
        <f>INDEX(LINEST(CL165:CL184,$D165:$D184),2)</f>
        <v>12.740703399742495</v>
      </c>
      <c r="CP169" s="179">
        <f t="shared" si="60"/>
        <v>1898027</v>
      </c>
      <c r="CQ169" s="179">
        <f t="shared" si="61"/>
        <v>452880.96100000001</v>
      </c>
      <c r="CS169" s="199">
        <f t="shared" si="62"/>
        <v>12.503610985005318</v>
      </c>
      <c r="CT169" s="29" t="s">
        <v>25</v>
      </c>
      <c r="CU169" s="29" t="s">
        <v>26</v>
      </c>
      <c r="CV169" s="44">
        <f>INDEX(LINEST(CS165:CS184,$D165:$D184),2)</f>
        <v>12.191854962296482</v>
      </c>
      <c r="CW169" s="179">
        <f t="shared" si="63"/>
        <v>1897410</v>
      </c>
      <c r="CX169" s="179">
        <f t="shared" si="64"/>
        <v>479522.40399999998</v>
      </c>
    </row>
    <row r="170" spans="1:102" ht="15" customHeight="1">
      <c r="A170" s="21">
        <f t="shared" si="22"/>
        <v>1999</v>
      </c>
      <c r="B170" s="176">
        <f t="shared" si="22"/>
        <v>1926243</v>
      </c>
      <c r="C170" s="193">
        <f t="shared" si="23"/>
        <v>12.962764885157627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3.0714439577863049E-2</v>
      </c>
      <c r="H170" s="26"/>
      <c r="I170" s="179">
        <f t="shared" si="24"/>
        <v>1910442</v>
      </c>
      <c r="J170" s="180">
        <f t="shared" si="25"/>
        <v>0.82030148844148953</v>
      </c>
      <c r="K170" s="179">
        <f t="shared" si="26"/>
        <v>249671.601</v>
      </c>
      <c r="M170" s="199">
        <f t="shared" si="27"/>
        <v>14.471082031605967</v>
      </c>
      <c r="N170" s="29" t="s">
        <v>148</v>
      </c>
      <c r="O170" s="29" t="s">
        <v>149</v>
      </c>
      <c r="P170" s="44">
        <f>INDEX(LINEST(M165:M184,$D165:$D184),1)</f>
        <v>7.3973929097750782E-3</v>
      </c>
      <c r="Q170" s="179">
        <f t="shared" si="28"/>
        <v>1912563</v>
      </c>
      <c r="R170" s="179">
        <f t="shared" si="29"/>
        <v>187142.39999999999</v>
      </c>
      <c r="T170" s="199">
        <f t="shared" si="30"/>
        <v>14.471082031605967</v>
      </c>
      <c r="U170" s="29" t="s">
        <v>146</v>
      </c>
      <c r="V170" s="29" t="s">
        <v>147</v>
      </c>
      <c r="W170" s="44">
        <f>INDEX(LINEST(T165:T184,$D165:$D184),2)</f>
        <v>14.419570254273374</v>
      </c>
      <c r="X170" s="179">
        <f t="shared" si="65"/>
        <v>1913563</v>
      </c>
      <c r="Y170" s="179">
        <f t="shared" si="31"/>
        <v>160782.39999999999</v>
      </c>
      <c r="AA170" s="199">
        <f t="shared" si="32"/>
        <v>14.390011017498983</v>
      </c>
      <c r="AB170" s="29" t="s">
        <v>27</v>
      </c>
      <c r="AC170" s="29" t="s">
        <v>28</v>
      </c>
      <c r="AD170" s="44">
        <f>INDEX(LINEST(AA165:AA184,$D165:$D184),1)</f>
        <v>8.0027527649419693E-3</v>
      </c>
      <c r="AE170" s="179">
        <f t="shared" si="33"/>
        <v>1912512</v>
      </c>
      <c r="AF170" s="179">
        <f t="shared" si="34"/>
        <v>188540.361</v>
      </c>
      <c r="AH170" s="199">
        <f t="shared" si="35"/>
        <v>14.301783004418343</v>
      </c>
      <c r="AI170" s="29" t="s">
        <v>27</v>
      </c>
      <c r="AJ170" s="29" t="s">
        <v>28</v>
      </c>
      <c r="AK170" s="44">
        <f>INDEX(LINEST(AH165:AH184,$D165:$D184),1)</f>
        <v>8.7161964017703833E-3</v>
      </c>
      <c r="AL170" s="179">
        <f t="shared" si="36"/>
        <v>1912453</v>
      </c>
      <c r="AM170" s="179">
        <f t="shared" si="37"/>
        <v>190164.1</v>
      </c>
      <c r="AO170" s="199">
        <f t="shared" si="38"/>
        <v>14.205010904738183</v>
      </c>
      <c r="AP170" s="29" t="s">
        <v>27</v>
      </c>
      <c r="AQ170" s="29" t="s">
        <v>28</v>
      </c>
      <c r="AR170" s="44">
        <f>INDEX(LINEST(AO165:AO184,$D165:$D184),1)</f>
        <v>9.5695698664696599E-3</v>
      </c>
      <c r="AS170" s="179">
        <f t="shared" si="39"/>
        <v>1912381</v>
      </c>
      <c r="AT170" s="179">
        <f t="shared" si="40"/>
        <v>192155.04399999999</v>
      </c>
      <c r="AV170" s="199">
        <f t="shared" si="41"/>
        <v>14.097860690856816</v>
      </c>
      <c r="AW170" s="29" t="s">
        <v>27</v>
      </c>
      <c r="AX170" s="29" t="s">
        <v>28</v>
      </c>
      <c r="AY170" s="44">
        <f>INDEX(LINEST(AV165:AV184,$D165:$D184),1)</f>
        <v>1.0608625806180471E-2</v>
      </c>
      <c r="AZ170" s="179">
        <f t="shared" si="42"/>
        <v>1912293</v>
      </c>
      <c r="BA170" s="179">
        <f t="shared" si="43"/>
        <v>194602.5</v>
      </c>
      <c r="BC170" s="199">
        <f t="shared" si="44"/>
        <v>13.977836018748183</v>
      </c>
      <c r="BD170" s="29" t="s">
        <v>27</v>
      </c>
      <c r="BE170" s="29" t="s">
        <v>28</v>
      </c>
      <c r="BF170" s="44">
        <f>INDEX(LINEST(BC165:BC184,$D165:$D184),1)</f>
        <v>1.1901570173134353E-2</v>
      </c>
      <c r="BG170" s="179">
        <f t="shared" si="45"/>
        <v>1912182</v>
      </c>
      <c r="BH170" s="179">
        <f t="shared" si="46"/>
        <v>197711.72099999999</v>
      </c>
      <c r="BJ170" s="199">
        <f t="shared" si="47"/>
        <v>13.841415118775451</v>
      </c>
      <c r="BK170" s="29" t="s">
        <v>27</v>
      </c>
      <c r="BL170" s="29" t="s">
        <v>28</v>
      </c>
      <c r="BM170" s="44">
        <f>INDEX(LINEST(BJ165:BJ184,$D165:$D184),1)</f>
        <v>1.355482312844092E-2</v>
      </c>
      <c r="BN170" s="179">
        <f t="shared" si="48"/>
        <v>1912039</v>
      </c>
      <c r="BO170" s="179">
        <f t="shared" si="49"/>
        <v>201753.61600000001</v>
      </c>
      <c r="BQ170" s="199">
        <f t="shared" si="50"/>
        <v>13.683398728711296</v>
      </c>
      <c r="BR170" s="29" t="s">
        <v>27</v>
      </c>
      <c r="BS170" s="29" t="s">
        <v>28</v>
      </c>
      <c r="BT170" s="44">
        <f>INDEX(LINEST(BQ165:BQ184,$D165:$D184),1)</f>
        <v>1.5744304298485244E-2</v>
      </c>
      <c r="BU170" s="179">
        <f t="shared" si="51"/>
        <v>1911847</v>
      </c>
      <c r="BV170" s="179">
        <f t="shared" si="52"/>
        <v>207244.81599999999</v>
      </c>
      <c r="BX170" s="199">
        <f t="shared" si="53"/>
        <v>13.49563994854759</v>
      </c>
      <c r="BY170" s="29" t="s">
        <v>27</v>
      </c>
      <c r="BZ170" s="29" t="s">
        <v>28</v>
      </c>
      <c r="CA170" s="44">
        <f>INDEX(LINEST(BX165:BX184,$D165:$D184),1)</f>
        <v>1.878374312032241E-2</v>
      </c>
      <c r="CB170" s="179">
        <f t="shared" si="54"/>
        <v>1911575</v>
      </c>
      <c r="CC170" s="179">
        <f t="shared" si="55"/>
        <v>215150.22399999999</v>
      </c>
      <c r="CE170" s="199">
        <f t="shared" si="56"/>
        <v>13.264284725713791</v>
      </c>
      <c r="CF170" s="29" t="s">
        <v>27</v>
      </c>
      <c r="CG170" s="29" t="s">
        <v>28</v>
      </c>
      <c r="CH170" s="44">
        <f>INDEX(LINEST(CE165:CE184,$D165:$D184),1)</f>
        <v>2.3294417434766915E-2</v>
      </c>
      <c r="CI170" s="179">
        <f t="shared" si="57"/>
        <v>1911159</v>
      </c>
      <c r="CJ170" s="179">
        <f t="shared" si="58"/>
        <v>227527.05600000001</v>
      </c>
      <c r="CL170" s="199">
        <f t="shared" si="59"/>
        <v>12.962764885157627</v>
      </c>
      <c r="CM170" s="29" t="s">
        <v>27</v>
      </c>
      <c r="CN170" s="29" t="s">
        <v>28</v>
      </c>
      <c r="CO170" s="44">
        <f>INDEX(LINEST(CL165:CL184,$D165:$D184),1)</f>
        <v>3.0714439577863049E-2</v>
      </c>
      <c r="CP170" s="179">
        <f t="shared" si="60"/>
        <v>1910442</v>
      </c>
      <c r="CQ170" s="179">
        <f t="shared" si="61"/>
        <v>249671.601</v>
      </c>
      <c r="CS170" s="199">
        <f t="shared" si="62"/>
        <v>12.529036192126537</v>
      </c>
      <c r="CT170" s="29" t="s">
        <v>27</v>
      </c>
      <c r="CU170" s="29" t="s">
        <v>28</v>
      </c>
      <c r="CV170" s="44">
        <f>INDEX(LINEST(CS165:CS184,$D165:$D184),1)</f>
        <v>4.538972613407119E-2</v>
      </c>
      <c r="CW170" s="179">
        <f t="shared" si="63"/>
        <v>1908899</v>
      </c>
      <c r="CX170" s="179">
        <f t="shared" si="64"/>
        <v>300814.33600000001</v>
      </c>
    </row>
    <row r="171" spans="1:102" ht="15" customHeight="1">
      <c r="A171" s="21">
        <f t="shared" si="22"/>
        <v>2000</v>
      </c>
      <c r="B171" s="176">
        <f t="shared" si="22"/>
        <v>1930234</v>
      </c>
      <c r="C171" s="193">
        <f t="shared" si="23"/>
        <v>12.972084525700726</v>
      </c>
      <c r="D171" s="22">
        <v>7</v>
      </c>
      <c r="H171" s="26"/>
      <c r="I171" s="179">
        <f t="shared" si="24"/>
        <v>1923244</v>
      </c>
      <c r="J171" s="180">
        <f t="shared" si="25"/>
        <v>0.36213225961204704</v>
      </c>
      <c r="K171" s="179">
        <f t="shared" si="26"/>
        <v>48860.1</v>
      </c>
      <c r="M171" s="199">
        <f t="shared" si="27"/>
        <v>14.473151797054982</v>
      </c>
      <c r="N171" s="27"/>
      <c r="O171" s="27"/>
      <c r="P171" s="27"/>
      <c r="Q171" s="179">
        <f t="shared" si="28"/>
        <v>1926763</v>
      </c>
      <c r="R171" s="179">
        <f t="shared" si="29"/>
        <v>12047.841</v>
      </c>
      <c r="T171" s="199">
        <f t="shared" si="30"/>
        <v>14.473151797054982</v>
      </c>
      <c r="U171" s="29" t="s">
        <v>148</v>
      </c>
      <c r="V171" s="29" t="s">
        <v>149</v>
      </c>
      <c r="W171" s="44">
        <f>INDEX(LINEST(T165:T184,$D165:$D184),1)</f>
        <v>7.3973929097750782E-3</v>
      </c>
      <c r="X171" s="179">
        <f t="shared" si="65"/>
        <v>1927763</v>
      </c>
      <c r="Y171" s="179">
        <f t="shared" si="31"/>
        <v>6105.8410000000003</v>
      </c>
      <c r="AA171" s="199">
        <f t="shared" si="32"/>
        <v>14.392255374302229</v>
      </c>
      <c r="AB171" s="27"/>
      <c r="AC171" s="27"/>
      <c r="AD171" s="27"/>
      <c r="AE171" s="179">
        <f t="shared" si="33"/>
        <v>1926674</v>
      </c>
      <c r="AF171" s="179">
        <f t="shared" si="34"/>
        <v>12673.6</v>
      </c>
      <c r="AH171" s="199">
        <f t="shared" si="35"/>
        <v>14.304234120761649</v>
      </c>
      <c r="AI171" s="27"/>
      <c r="AJ171" s="27"/>
      <c r="AK171" s="27"/>
      <c r="AL171" s="179">
        <f t="shared" si="36"/>
        <v>1926569</v>
      </c>
      <c r="AM171" s="179">
        <f t="shared" si="37"/>
        <v>13432.225</v>
      </c>
      <c r="AO171" s="199">
        <f t="shared" si="38"/>
        <v>14.207710741350636</v>
      </c>
      <c r="AP171" s="27"/>
      <c r="AQ171" s="27"/>
      <c r="AR171" s="27"/>
      <c r="AS171" s="179">
        <f t="shared" si="39"/>
        <v>1926443</v>
      </c>
      <c r="AT171" s="179">
        <f t="shared" si="40"/>
        <v>14371.681</v>
      </c>
      <c r="AV171" s="199">
        <f t="shared" si="41"/>
        <v>14.10086542457196</v>
      </c>
      <c r="AW171" s="27"/>
      <c r="AX171" s="27"/>
      <c r="AY171" s="27"/>
      <c r="AZ171" s="179">
        <f t="shared" si="42"/>
        <v>1926289</v>
      </c>
      <c r="BA171" s="179">
        <f t="shared" si="43"/>
        <v>15563.025</v>
      </c>
      <c r="BC171" s="199">
        <f t="shared" si="44"/>
        <v>13.98122328186674</v>
      </c>
      <c r="BD171" s="27"/>
      <c r="BE171" s="27"/>
      <c r="BF171" s="27"/>
      <c r="BG171" s="179">
        <f t="shared" si="45"/>
        <v>1926097</v>
      </c>
      <c r="BH171" s="179">
        <f t="shared" si="46"/>
        <v>17114.769</v>
      </c>
      <c r="BJ171" s="199">
        <f t="shared" si="47"/>
        <v>13.845296518869356</v>
      </c>
      <c r="BK171" s="27"/>
      <c r="BL171" s="27"/>
      <c r="BM171" s="27"/>
      <c r="BN171" s="179">
        <f t="shared" si="48"/>
        <v>1925851</v>
      </c>
      <c r="BO171" s="179">
        <f t="shared" si="49"/>
        <v>19210.688999999998</v>
      </c>
      <c r="BQ171" s="199">
        <f t="shared" si="50"/>
        <v>13.687943060197743</v>
      </c>
      <c r="BR171" s="27"/>
      <c r="BS171" s="27"/>
      <c r="BT171" s="27"/>
      <c r="BU171" s="179">
        <f t="shared" si="51"/>
        <v>1925524</v>
      </c>
      <c r="BV171" s="179">
        <f t="shared" si="52"/>
        <v>22184.1</v>
      </c>
      <c r="BX171" s="199">
        <f t="shared" si="53"/>
        <v>13.501120309705263</v>
      </c>
      <c r="BY171" s="27"/>
      <c r="BZ171" s="27"/>
      <c r="CA171" s="27"/>
      <c r="CB171" s="179">
        <f t="shared" si="54"/>
        <v>1925067</v>
      </c>
      <c r="CC171" s="179">
        <f t="shared" si="55"/>
        <v>26697.888999999999</v>
      </c>
      <c r="CE171" s="199">
        <f t="shared" si="56"/>
        <v>13.271186749435092</v>
      </c>
      <c r="CF171" s="27"/>
      <c r="CG171" s="27"/>
      <c r="CH171" s="27"/>
      <c r="CI171" s="179">
        <f t="shared" si="57"/>
        <v>1924384</v>
      </c>
      <c r="CJ171" s="179">
        <f t="shared" si="58"/>
        <v>34222.5</v>
      </c>
      <c r="CL171" s="199">
        <f t="shared" si="59"/>
        <v>12.972084525700726</v>
      </c>
      <c r="CM171" s="27"/>
      <c r="CN171" s="27"/>
      <c r="CO171" s="27"/>
      <c r="CP171" s="179">
        <f t="shared" si="60"/>
        <v>1923244</v>
      </c>
      <c r="CQ171" s="179">
        <f t="shared" si="61"/>
        <v>48860.1</v>
      </c>
      <c r="CS171" s="199">
        <f t="shared" si="62"/>
        <v>12.543380247422355</v>
      </c>
      <c r="CT171" s="27"/>
      <c r="CU171" s="27"/>
      <c r="CV171" s="27"/>
      <c r="CW171" s="179">
        <f t="shared" si="63"/>
        <v>1920921</v>
      </c>
      <c r="CX171" s="179">
        <f t="shared" si="64"/>
        <v>86731.968999999997</v>
      </c>
    </row>
    <row r="172" spans="1:102" ht="15" customHeight="1">
      <c r="A172" s="21">
        <f t="shared" si="22"/>
        <v>2001</v>
      </c>
      <c r="B172" s="176">
        <f t="shared" si="22"/>
        <v>1928088</v>
      </c>
      <c r="C172" s="193">
        <f t="shared" si="23"/>
        <v>12.967084060906249</v>
      </c>
      <c r="D172" s="22">
        <v>8</v>
      </c>
      <c r="E172" s="5" t="s">
        <v>29</v>
      </c>
      <c r="F172" s="45">
        <f>EXP(G169)</f>
        <v>341363.57811351883</v>
      </c>
      <c r="G172" s="27"/>
      <c r="H172" s="47"/>
      <c r="I172" s="179">
        <f t="shared" si="24"/>
        <v>1936446</v>
      </c>
      <c r="J172" s="180">
        <f t="shared" si="25"/>
        <v>0.43348643837833134</v>
      </c>
      <c r="K172" s="179">
        <f t="shared" si="26"/>
        <v>69856.164000000004</v>
      </c>
      <c r="M172" s="199">
        <f t="shared" si="27"/>
        <v>14.472039396264538</v>
      </c>
      <c r="N172" s="29" t="s">
        <v>150</v>
      </c>
      <c r="O172" s="61">
        <f>EXP(P169)</f>
        <v>1829531.0849911785</v>
      </c>
      <c r="P172" s="27"/>
      <c r="Q172" s="179">
        <f t="shared" si="28"/>
        <v>1941069</v>
      </c>
      <c r="R172" s="179">
        <f t="shared" si="29"/>
        <v>168506.361</v>
      </c>
      <c r="T172" s="199">
        <f t="shared" si="30"/>
        <v>14.472039396264538</v>
      </c>
      <c r="U172" s="27"/>
      <c r="V172" s="27"/>
      <c r="W172" s="27"/>
      <c r="X172" s="179">
        <f t="shared" si="65"/>
        <v>1942069</v>
      </c>
      <c r="Y172" s="179">
        <f t="shared" si="31"/>
        <v>195468.361</v>
      </c>
      <c r="AA172" s="199">
        <f t="shared" si="32"/>
        <v>14.391049187644482</v>
      </c>
      <c r="AB172" s="29" t="s">
        <v>29</v>
      </c>
      <c r="AC172" s="61">
        <f>EXP(AD169)</f>
        <v>1679882.3207006673</v>
      </c>
      <c r="AD172" s="27"/>
      <c r="AE172" s="179">
        <f t="shared" si="33"/>
        <v>1940949</v>
      </c>
      <c r="AF172" s="179">
        <f t="shared" si="34"/>
        <v>165405.321</v>
      </c>
      <c r="AH172" s="199">
        <f t="shared" si="35"/>
        <v>14.302916878137809</v>
      </c>
      <c r="AI172" s="29" t="s">
        <v>29</v>
      </c>
      <c r="AJ172" s="61">
        <f>EXP(AK169)</f>
        <v>1530293.0837363286</v>
      </c>
      <c r="AK172" s="27"/>
      <c r="AL172" s="179">
        <f t="shared" si="36"/>
        <v>1940808</v>
      </c>
      <c r="AM172" s="179">
        <f t="shared" si="37"/>
        <v>161798.39999999999</v>
      </c>
      <c r="AO172" s="199">
        <f t="shared" si="38"/>
        <v>14.206259918636663</v>
      </c>
      <c r="AP172" s="29" t="s">
        <v>29</v>
      </c>
      <c r="AQ172" s="61">
        <f>EXP(AR169)</f>
        <v>1380779.9118968216</v>
      </c>
      <c r="AR172" s="27"/>
      <c r="AS172" s="179">
        <f t="shared" si="39"/>
        <v>1940639</v>
      </c>
      <c r="AT172" s="179">
        <f t="shared" si="40"/>
        <v>157527.601</v>
      </c>
      <c r="AV172" s="199">
        <f t="shared" si="41"/>
        <v>14.099250871883324</v>
      </c>
      <c r="AW172" s="29" t="s">
        <v>29</v>
      </c>
      <c r="AX172" s="61">
        <f>EXP(AY169)</f>
        <v>1231366.0954815845</v>
      </c>
      <c r="AY172" s="27"/>
      <c r="AZ172" s="179">
        <f t="shared" si="42"/>
        <v>1940434</v>
      </c>
      <c r="BA172" s="179">
        <f t="shared" si="43"/>
        <v>152423.71599999999</v>
      </c>
      <c r="BC172" s="199">
        <f t="shared" si="44"/>
        <v>13.979403343289796</v>
      </c>
      <c r="BD172" s="29" t="s">
        <v>29</v>
      </c>
      <c r="BE172" s="61">
        <f>EXP(BF169)</f>
        <v>1082085.5158391993</v>
      </c>
      <c r="BF172" s="27"/>
      <c r="BG172" s="179">
        <f t="shared" si="45"/>
        <v>1940178</v>
      </c>
      <c r="BH172" s="179">
        <f t="shared" si="46"/>
        <v>146168.1</v>
      </c>
      <c r="BJ172" s="199">
        <f t="shared" si="47"/>
        <v>13.843211324446351</v>
      </c>
      <c r="BK172" s="29" t="s">
        <v>29</v>
      </c>
      <c r="BL172" s="61">
        <f>EXP(BM169)</f>
        <v>932989.43798647681</v>
      </c>
      <c r="BM172" s="27"/>
      <c r="BN172" s="179">
        <f t="shared" si="48"/>
        <v>1939851</v>
      </c>
      <c r="BO172" s="179">
        <f t="shared" si="49"/>
        <v>138368.16899999999</v>
      </c>
      <c r="BQ172" s="199">
        <f t="shared" si="50"/>
        <v>13.685502095385218</v>
      </c>
      <c r="BR172" s="29" t="s">
        <v>29</v>
      </c>
      <c r="BS172" s="61">
        <f>EXP(BT169)</f>
        <v>784159.29804552509</v>
      </c>
      <c r="BT172" s="27"/>
      <c r="BU172" s="179">
        <f t="shared" si="51"/>
        <v>1939417</v>
      </c>
      <c r="BV172" s="179">
        <f t="shared" si="52"/>
        <v>128346.24099999999</v>
      </c>
      <c r="BX172" s="199">
        <f t="shared" si="53"/>
        <v>13.49817719899441</v>
      </c>
      <c r="BY172" s="29" t="s">
        <v>29</v>
      </c>
      <c r="BZ172" s="61">
        <f>EXP(CA169)</f>
        <v>635732.71256915503</v>
      </c>
      <c r="CA172" s="27"/>
      <c r="CB172" s="179">
        <f t="shared" si="54"/>
        <v>1938815</v>
      </c>
      <c r="CC172" s="179">
        <f t="shared" si="55"/>
        <v>115068.52899999999</v>
      </c>
      <c r="CE172" s="199">
        <f t="shared" si="56"/>
        <v>13.267481385200739</v>
      </c>
      <c r="CF172" s="29" t="s">
        <v>29</v>
      </c>
      <c r="CG172" s="61">
        <f>EXP(CH169)</f>
        <v>487961.91504718555</v>
      </c>
      <c r="CH172" s="27"/>
      <c r="CI172" s="179">
        <f t="shared" si="57"/>
        <v>1937921</v>
      </c>
      <c r="CJ172" s="179">
        <f t="shared" si="58"/>
        <v>96687.888999999996</v>
      </c>
      <c r="CL172" s="199">
        <f t="shared" si="59"/>
        <v>12.967084060906249</v>
      </c>
      <c r="CM172" s="29" t="s">
        <v>29</v>
      </c>
      <c r="CN172" s="61">
        <f>EXP(CO169)</f>
        <v>341363.57811351883</v>
      </c>
      <c r="CO172" s="27"/>
      <c r="CP172" s="179">
        <f t="shared" si="60"/>
        <v>1936446</v>
      </c>
      <c r="CQ172" s="179">
        <f t="shared" si="61"/>
        <v>69856.164000000004</v>
      </c>
      <c r="CS172" s="199">
        <f t="shared" si="62"/>
        <v>12.535692889345007</v>
      </c>
      <c r="CT172" s="29" t="s">
        <v>29</v>
      </c>
      <c r="CU172" s="61">
        <f>EXP(CV169)</f>
        <v>197176.58214452004</v>
      </c>
      <c r="CV172" s="27"/>
      <c r="CW172" s="179">
        <f t="shared" si="63"/>
        <v>1933502</v>
      </c>
      <c r="CX172" s="179">
        <f t="shared" si="64"/>
        <v>29311.396000000001</v>
      </c>
    </row>
    <row r="173" spans="1:102" ht="15" customHeight="1">
      <c r="A173" s="21">
        <f t="shared" si="22"/>
        <v>2002</v>
      </c>
      <c r="B173" s="176">
        <f t="shared" si="22"/>
        <v>1918561</v>
      </c>
      <c r="C173" s="193">
        <f t="shared" si="23"/>
        <v>12.944577916951793</v>
      </c>
      <c r="D173" s="22">
        <v>9</v>
      </c>
      <c r="E173" s="5" t="s">
        <v>30</v>
      </c>
      <c r="F173" s="46">
        <f>EXP(G170)-1</f>
        <v>3.1190994502718006E-2</v>
      </c>
      <c r="G173" s="27"/>
      <c r="H173" s="47"/>
      <c r="I173" s="179">
        <f t="shared" si="24"/>
        <v>1950059</v>
      </c>
      <c r="J173" s="180">
        <f t="shared" si="25"/>
        <v>1.6417512917233281</v>
      </c>
      <c r="K173" s="179">
        <f t="shared" si="26"/>
        <v>992124.00399999996</v>
      </c>
      <c r="M173" s="199">
        <f t="shared" si="27"/>
        <v>14.467085983837375</v>
      </c>
      <c r="N173" s="29" t="s">
        <v>151</v>
      </c>
      <c r="O173" s="62">
        <f>EXP(P170)-1</f>
        <v>7.4248212116352352E-3</v>
      </c>
      <c r="P173" s="27"/>
      <c r="Q173" s="179">
        <f t="shared" si="28"/>
        <v>1955481</v>
      </c>
      <c r="R173" s="179">
        <f t="shared" si="29"/>
        <v>1363086.4</v>
      </c>
      <c r="T173" s="199">
        <f t="shared" si="30"/>
        <v>14.467085983837375</v>
      </c>
      <c r="U173" s="29" t="s">
        <v>150</v>
      </c>
      <c r="V173" s="61">
        <f>EXP(W170)</f>
        <v>1829531.0849911785</v>
      </c>
      <c r="W173" s="27"/>
      <c r="X173" s="179">
        <f t="shared" si="65"/>
        <v>1956481</v>
      </c>
      <c r="Y173" s="179">
        <f t="shared" si="31"/>
        <v>1437926.3999999999</v>
      </c>
      <c r="AA173" s="199">
        <f t="shared" si="32"/>
        <v>14.385676779540594</v>
      </c>
      <c r="AB173" s="29" t="s">
        <v>30</v>
      </c>
      <c r="AC173" s="62">
        <f>EXP(AD170)-1</f>
        <v>8.0348603834781152E-3</v>
      </c>
      <c r="AD173" s="27"/>
      <c r="AE173" s="179">
        <f t="shared" si="33"/>
        <v>1955339</v>
      </c>
      <c r="AF173" s="179">
        <f t="shared" si="34"/>
        <v>1352621.284</v>
      </c>
      <c r="AH173" s="199">
        <f t="shared" si="35"/>
        <v>14.297048040856627</v>
      </c>
      <c r="AI173" s="29" t="s">
        <v>30</v>
      </c>
      <c r="AJ173" s="62">
        <f>EXP(AK170)-1</f>
        <v>8.7542930471318225E-3</v>
      </c>
      <c r="AK173" s="27"/>
      <c r="AL173" s="179">
        <f t="shared" si="36"/>
        <v>1955172</v>
      </c>
      <c r="AM173" s="179">
        <f t="shared" si="37"/>
        <v>1340365.321</v>
      </c>
      <c r="AO173" s="199">
        <f t="shared" si="38"/>
        <v>14.199793567743452</v>
      </c>
      <c r="AP173" s="29" t="s">
        <v>30</v>
      </c>
      <c r="AQ173" s="62">
        <f>EXP(AR170)-1</f>
        <v>9.6155046085022455E-3</v>
      </c>
      <c r="AR173" s="27"/>
      <c r="AS173" s="179">
        <f t="shared" si="39"/>
        <v>1954972</v>
      </c>
      <c r="AT173" s="179">
        <f t="shared" si="40"/>
        <v>1325760.9210000001</v>
      </c>
      <c r="AV173" s="199">
        <f t="shared" si="41"/>
        <v>14.092051548400029</v>
      </c>
      <c r="AW173" s="29" t="s">
        <v>30</v>
      </c>
      <c r="AX173" s="62">
        <f>EXP(AY170)-1</f>
        <v>1.0665096793455175E-2</v>
      </c>
      <c r="AY173" s="27"/>
      <c r="AZ173" s="179">
        <f t="shared" si="42"/>
        <v>1954730</v>
      </c>
      <c r="BA173" s="179">
        <f t="shared" si="43"/>
        <v>1308196.561</v>
      </c>
      <c r="BC173" s="199">
        <f t="shared" si="44"/>
        <v>13.971283635278416</v>
      </c>
      <c r="BD173" s="29" t="s">
        <v>30</v>
      </c>
      <c r="BE173" s="62">
        <f>EXP(BF170)-1</f>
        <v>1.1972675668444399E-2</v>
      </c>
      <c r="BF173" s="27"/>
      <c r="BG173" s="179">
        <f t="shared" si="45"/>
        <v>1954427</v>
      </c>
      <c r="BH173" s="179">
        <f t="shared" si="46"/>
        <v>1286369.956</v>
      </c>
      <c r="BJ173" s="199">
        <f t="shared" si="47"/>
        <v>13.833901404853579</v>
      </c>
      <c r="BK173" s="29" t="s">
        <v>30</v>
      </c>
      <c r="BL173" s="62">
        <f>EXP(BM170)-1</f>
        <v>1.3647106232436146E-2</v>
      </c>
      <c r="BM173" s="27"/>
      <c r="BN173" s="179">
        <f t="shared" si="48"/>
        <v>1954042</v>
      </c>
      <c r="BO173" s="179">
        <f t="shared" si="49"/>
        <v>1258901.361</v>
      </c>
      <c r="BQ173" s="199">
        <f t="shared" si="50"/>
        <v>13.674593098236009</v>
      </c>
      <c r="BR173" s="29" t="s">
        <v>30</v>
      </c>
      <c r="BS173" s="62">
        <f>EXP(BT170)-1</f>
        <v>1.5868898883614646E-2</v>
      </c>
      <c r="BT173" s="27"/>
      <c r="BU173" s="179">
        <f t="shared" si="51"/>
        <v>1953531</v>
      </c>
      <c r="BV173" s="179">
        <f t="shared" si="52"/>
        <v>1222900.8999999999</v>
      </c>
      <c r="BX173" s="199">
        <f t="shared" si="53"/>
        <v>13.48500587999283</v>
      </c>
      <c r="BY173" s="29" t="s">
        <v>30</v>
      </c>
      <c r="BZ173" s="62">
        <f>EXP(CA170)-1</f>
        <v>1.8961267404588922E-2</v>
      </c>
      <c r="CA173" s="27"/>
      <c r="CB173" s="179">
        <f t="shared" si="54"/>
        <v>1952824</v>
      </c>
      <c r="CC173" s="179">
        <f t="shared" si="55"/>
        <v>1173953.169</v>
      </c>
      <c r="CE173" s="199">
        <f t="shared" si="56"/>
        <v>13.250863886328553</v>
      </c>
      <c r="CF173" s="29" t="s">
        <v>30</v>
      </c>
      <c r="CG173" s="62">
        <f>EXP(CH170)-1</f>
        <v>2.3567851410430274E-2</v>
      </c>
      <c r="CH173" s="27"/>
      <c r="CI173" s="179">
        <f t="shared" si="57"/>
        <v>1951777</v>
      </c>
      <c r="CJ173" s="179">
        <f t="shared" si="58"/>
        <v>1103302.656</v>
      </c>
      <c r="CL173" s="199">
        <f t="shared" si="59"/>
        <v>12.944577916951793</v>
      </c>
      <c r="CM173" s="29" t="s">
        <v>30</v>
      </c>
      <c r="CN173" s="62">
        <f>EXP(CO170)-1</f>
        <v>3.1190994502718006E-2</v>
      </c>
      <c r="CO173" s="27"/>
      <c r="CP173" s="179">
        <f t="shared" si="60"/>
        <v>1950059</v>
      </c>
      <c r="CQ173" s="179">
        <f t="shared" si="61"/>
        <v>992124.00399999996</v>
      </c>
      <c r="CS173" s="199">
        <f t="shared" si="62"/>
        <v>12.500833355209689</v>
      </c>
      <c r="CT173" s="29" t="s">
        <v>30</v>
      </c>
      <c r="CU173" s="62">
        <f>EXP(CV170)-1</f>
        <v>4.6435603751744825E-2</v>
      </c>
      <c r="CV173" s="27"/>
      <c r="CW173" s="179">
        <f t="shared" si="63"/>
        <v>1946666</v>
      </c>
      <c r="CX173" s="179">
        <f t="shared" si="64"/>
        <v>789891.02500000002</v>
      </c>
    </row>
    <row r="174" spans="1:102" ht="15" customHeight="1">
      <c r="A174" s="21">
        <f t="shared" si="22"/>
        <v>2003</v>
      </c>
      <c r="B174" s="176">
        <f t="shared" si="22"/>
        <v>1930132</v>
      </c>
      <c r="C174" s="193">
        <f t="shared" si="23"/>
        <v>12.971847417306211</v>
      </c>
      <c r="D174" s="22">
        <v>10</v>
      </c>
      <c r="G174" s="48"/>
      <c r="H174" s="47"/>
      <c r="I174" s="179">
        <f t="shared" si="24"/>
        <v>1964097</v>
      </c>
      <c r="J174" s="180">
        <f t="shared" si="25"/>
        <v>1.7597242053911339</v>
      </c>
      <c r="K174" s="179">
        <f t="shared" si="26"/>
        <v>1153621.2250000001</v>
      </c>
      <c r="M174" s="199">
        <f t="shared" si="27"/>
        <v>14.473098952324703</v>
      </c>
      <c r="N174" s="27"/>
      <c r="O174" s="27"/>
      <c r="P174" s="48"/>
      <c r="Q174" s="179">
        <f t="shared" si="28"/>
        <v>1970000</v>
      </c>
      <c r="R174" s="179">
        <f t="shared" si="29"/>
        <v>1589457.4240000001</v>
      </c>
      <c r="T174" s="199">
        <f t="shared" si="30"/>
        <v>14.473098952324703</v>
      </c>
      <c r="U174" s="29" t="s">
        <v>151</v>
      </c>
      <c r="V174" s="62">
        <f>EXP(W171)-1</f>
        <v>7.4248212116352352E-3</v>
      </c>
      <c r="W174" s="27"/>
      <c r="X174" s="179">
        <f t="shared" si="65"/>
        <v>1971000</v>
      </c>
      <c r="Y174" s="179">
        <f t="shared" si="31"/>
        <v>1670193.4240000001</v>
      </c>
      <c r="AA174" s="199">
        <f t="shared" si="32"/>
        <v>14.392198076822122</v>
      </c>
      <c r="AB174" s="27"/>
      <c r="AC174" s="27"/>
      <c r="AD174" s="48"/>
      <c r="AE174" s="179">
        <f t="shared" si="33"/>
        <v>1969845</v>
      </c>
      <c r="AF174" s="179">
        <f t="shared" si="34"/>
        <v>1577122.3689999999</v>
      </c>
      <c r="AH174" s="199">
        <f t="shared" si="35"/>
        <v>14.304171551099206</v>
      </c>
      <c r="AI174" s="27"/>
      <c r="AJ174" s="27"/>
      <c r="AK174" s="48"/>
      <c r="AL174" s="179">
        <f t="shared" si="36"/>
        <v>1969662</v>
      </c>
      <c r="AM174" s="179">
        <f t="shared" si="37"/>
        <v>1562620.9</v>
      </c>
      <c r="AO174" s="199">
        <f t="shared" si="38"/>
        <v>14.207641830952367</v>
      </c>
      <c r="AP174" s="27"/>
      <c r="AQ174" s="27"/>
      <c r="AR174" s="48"/>
      <c r="AS174" s="179">
        <f t="shared" si="39"/>
        <v>1969444</v>
      </c>
      <c r="AT174" s="179">
        <f t="shared" si="40"/>
        <v>1545433.344</v>
      </c>
      <c r="AV174" s="199">
        <f t="shared" si="41"/>
        <v>14.100788743393469</v>
      </c>
      <c r="AW174" s="27"/>
      <c r="AX174" s="27"/>
      <c r="AY174" s="48"/>
      <c r="AZ174" s="179">
        <f t="shared" si="42"/>
        <v>1969178</v>
      </c>
      <c r="BA174" s="179">
        <f t="shared" si="43"/>
        <v>1524590.1159999999</v>
      </c>
      <c r="BC174" s="199">
        <f t="shared" si="44"/>
        <v>13.981136854592272</v>
      </c>
      <c r="BD174" s="27"/>
      <c r="BE174" s="27"/>
      <c r="BF174" s="48"/>
      <c r="BG174" s="179">
        <f t="shared" si="45"/>
        <v>1968848</v>
      </c>
      <c r="BH174" s="179">
        <f t="shared" si="46"/>
        <v>1498928.656</v>
      </c>
      <c r="BJ174" s="199">
        <f t="shared" si="47"/>
        <v>13.845197507334431</v>
      </c>
      <c r="BK174" s="27"/>
      <c r="BL174" s="27"/>
      <c r="BM174" s="48"/>
      <c r="BN174" s="179">
        <f t="shared" si="48"/>
        <v>1968426</v>
      </c>
      <c r="BO174" s="179">
        <f t="shared" si="49"/>
        <v>1466430.436</v>
      </c>
      <c r="BQ174" s="199">
        <f t="shared" si="50"/>
        <v>13.687827175205515</v>
      </c>
      <c r="BR174" s="27"/>
      <c r="BS174" s="27"/>
      <c r="BT174" s="48"/>
      <c r="BU174" s="179">
        <f t="shared" si="51"/>
        <v>1967870</v>
      </c>
      <c r="BV174" s="179">
        <f t="shared" si="52"/>
        <v>1424156.6440000001</v>
      </c>
      <c r="BX174" s="199">
        <f t="shared" si="53"/>
        <v>13.500980618696069</v>
      </c>
      <c r="BY174" s="27"/>
      <c r="BZ174" s="27"/>
      <c r="CA174" s="48"/>
      <c r="CB174" s="179">
        <f t="shared" si="54"/>
        <v>1967099</v>
      </c>
      <c r="CC174" s="179">
        <f t="shared" si="55"/>
        <v>1366559.0889999999</v>
      </c>
      <c r="CE174" s="199">
        <f t="shared" si="56"/>
        <v>13.271010942835687</v>
      </c>
      <c r="CF174" s="27"/>
      <c r="CG174" s="27"/>
      <c r="CH174" s="48"/>
      <c r="CI174" s="179">
        <f t="shared" si="57"/>
        <v>1965960</v>
      </c>
      <c r="CJ174" s="179">
        <f t="shared" si="58"/>
        <v>1283645.584</v>
      </c>
      <c r="CL174" s="199">
        <f t="shared" si="59"/>
        <v>12.971847417306211</v>
      </c>
      <c r="CM174" s="27"/>
      <c r="CN174" s="27"/>
      <c r="CO174" s="48"/>
      <c r="CP174" s="179">
        <f t="shared" si="60"/>
        <v>1964097</v>
      </c>
      <c r="CQ174" s="179">
        <f t="shared" si="61"/>
        <v>1153621.2250000001</v>
      </c>
      <c r="CS174" s="199">
        <f t="shared" si="62"/>
        <v>12.543016199635279</v>
      </c>
      <c r="CT174" s="27"/>
      <c r="CU174" s="27"/>
      <c r="CV174" s="48"/>
      <c r="CW174" s="179">
        <f t="shared" si="63"/>
        <v>1960442</v>
      </c>
      <c r="CX174" s="179">
        <f t="shared" si="64"/>
        <v>918696.1</v>
      </c>
    </row>
    <row r="175" spans="1:102" ht="15" customHeight="1">
      <c r="A175" s="21">
        <f t="shared" si="22"/>
        <v>2004</v>
      </c>
      <c r="B175" s="176">
        <f t="shared" si="22"/>
        <v>1972553</v>
      </c>
      <c r="C175" s="193">
        <f t="shared" si="23"/>
        <v>13.065905188937597</v>
      </c>
      <c r="D175" s="22">
        <v>11</v>
      </c>
      <c r="E175" s="347" t="s">
        <v>7</v>
      </c>
      <c r="F175" s="348"/>
      <c r="G175" s="357">
        <f>I164</f>
        <v>0.92613951588108379</v>
      </c>
      <c r="H175" s="358"/>
      <c r="I175" s="179">
        <f t="shared" si="24"/>
        <v>1978572</v>
      </c>
      <c r="J175" s="180">
        <f t="shared" si="25"/>
        <v>0.3051375552393269</v>
      </c>
      <c r="K175" s="179">
        <f t="shared" si="26"/>
        <v>36228.360999999997</v>
      </c>
      <c r="M175" s="199">
        <f t="shared" si="27"/>
        <v>14.494839200796195</v>
      </c>
      <c r="N175" s="23" t="s">
        <v>152</v>
      </c>
      <c r="O175" s="44">
        <f>Q164</f>
        <v>0.92277984919918876</v>
      </c>
      <c r="P175" s="48"/>
      <c r="Q175" s="179">
        <f t="shared" si="28"/>
        <v>1984627</v>
      </c>
      <c r="R175" s="179">
        <f t="shared" si="29"/>
        <v>145781.476</v>
      </c>
      <c r="T175" s="199">
        <f t="shared" si="30"/>
        <v>14.494839200796195</v>
      </c>
      <c r="U175" s="27"/>
      <c r="V175" s="27"/>
      <c r="W175" s="48"/>
      <c r="X175" s="179">
        <f t="shared" si="65"/>
        <v>1985627</v>
      </c>
      <c r="Y175" s="179">
        <f t="shared" si="31"/>
        <v>170929.476</v>
      </c>
      <c r="AA175" s="199">
        <f t="shared" si="32"/>
        <v>14.415748823374892</v>
      </c>
      <c r="AB175" s="23" t="s">
        <v>36</v>
      </c>
      <c r="AC175" s="44">
        <f>AE164</f>
        <v>0.92295824142411376</v>
      </c>
      <c r="AD175" s="48"/>
      <c r="AE175" s="179">
        <f t="shared" si="33"/>
        <v>1984467</v>
      </c>
      <c r="AF175" s="179">
        <f t="shared" si="34"/>
        <v>141943.39600000001</v>
      </c>
      <c r="AH175" s="199">
        <f t="shared" si="35"/>
        <v>14.329861759570623</v>
      </c>
      <c r="AI175" s="23" t="s">
        <v>36</v>
      </c>
      <c r="AJ175" s="44">
        <f>AL164</f>
        <v>0.92316246430160243</v>
      </c>
      <c r="AK175" s="48"/>
      <c r="AL175" s="179">
        <f t="shared" si="36"/>
        <v>1984279</v>
      </c>
      <c r="AM175" s="179">
        <f t="shared" si="37"/>
        <v>137499.076</v>
      </c>
      <c r="AO175" s="199">
        <f t="shared" si="38"/>
        <v>14.235899089126141</v>
      </c>
      <c r="AP175" s="23" t="s">
        <v>36</v>
      </c>
      <c r="AQ175" s="44">
        <f>AS164</f>
        <v>0.92339774931294838</v>
      </c>
      <c r="AR175" s="48"/>
      <c r="AS175" s="179">
        <f t="shared" si="39"/>
        <v>1984054</v>
      </c>
      <c r="AT175" s="179">
        <f t="shared" si="40"/>
        <v>132273.00099999999</v>
      </c>
      <c r="AV175" s="199">
        <f t="shared" si="41"/>
        <v>14.132183067285103</v>
      </c>
      <c r="AW175" s="23" t="s">
        <v>36</v>
      </c>
      <c r="AX175" s="44">
        <f>AZ164</f>
        <v>0.9236719277463592</v>
      </c>
      <c r="AY175" s="48"/>
      <c r="AZ175" s="179">
        <f t="shared" si="42"/>
        <v>1983780</v>
      </c>
      <c r="BA175" s="179">
        <f t="shared" si="43"/>
        <v>126045.52899999999</v>
      </c>
      <c r="BC175" s="199">
        <f t="shared" si="44"/>
        <v>14.016451853174647</v>
      </c>
      <c r="BD175" s="23" t="s">
        <v>36</v>
      </c>
      <c r="BE175" s="44">
        <f>BG164</f>
        <v>0.92399332428396808</v>
      </c>
      <c r="BF175" s="48"/>
      <c r="BG175" s="179">
        <f t="shared" si="45"/>
        <v>1983441</v>
      </c>
      <c r="BH175" s="179">
        <f t="shared" si="46"/>
        <v>118548.54399999999</v>
      </c>
      <c r="BJ175" s="199">
        <f t="shared" si="47"/>
        <v>13.885552345812734</v>
      </c>
      <c r="BK175" s="23" t="s">
        <v>36</v>
      </c>
      <c r="BL175" s="44">
        <f>BN164</f>
        <v>0.9243711571584079</v>
      </c>
      <c r="BM175" s="48"/>
      <c r="BN175" s="179">
        <f t="shared" si="48"/>
        <v>1983007</v>
      </c>
      <c r="BO175" s="179">
        <f t="shared" si="49"/>
        <v>109286.11599999999</v>
      </c>
      <c r="BQ175" s="199">
        <f t="shared" si="50"/>
        <v>13.734900105821009</v>
      </c>
      <c r="BR175" s="23" t="s">
        <v>36</v>
      </c>
      <c r="BS175" s="44">
        <f>BU164</f>
        <v>0.92481646007535501</v>
      </c>
      <c r="BT175" s="48"/>
      <c r="BU175" s="179">
        <f t="shared" si="51"/>
        <v>1982435</v>
      </c>
      <c r="BV175" s="179">
        <f t="shared" si="52"/>
        <v>97653.923999999999</v>
      </c>
      <c r="BX175" s="199">
        <f t="shared" si="53"/>
        <v>13.557455893814828</v>
      </c>
      <c r="BY175" s="23" t="s">
        <v>36</v>
      </c>
      <c r="BZ175" s="44">
        <f>CB164</f>
        <v>0.92532721402570584</v>
      </c>
      <c r="CA175" s="48"/>
      <c r="CB175" s="179">
        <f t="shared" si="54"/>
        <v>1981644</v>
      </c>
      <c r="CC175" s="179">
        <f t="shared" si="55"/>
        <v>82646.281000000003</v>
      </c>
      <c r="CE175" s="199">
        <f t="shared" si="56"/>
        <v>13.341584044258997</v>
      </c>
      <c r="CF175" s="23" t="s">
        <v>36</v>
      </c>
      <c r="CG175" s="44">
        <f>CI164</f>
        <v>0.92585784707074359</v>
      </c>
      <c r="CH175" s="48"/>
      <c r="CI175" s="179">
        <f t="shared" si="57"/>
        <v>1980477</v>
      </c>
      <c r="CJ175" s="179">
        <f t="shared" si="58"/>
        <v>62789.775999999998</v>
      </c>
      <c r="CL175" s="199">
        <f t="shared" si="59"/>
        <v>13.065905188937597</v>
      </c>
      <c r="CM175" s="23" t="s">
        <v>36</v>
      </c>
      <c r="CN175" s="44">
        <f>CP164</f>
        <v>0.92613951588108379</v>
      </c>
      <c r="CO175" s="48"/>
      <c r="CP175" s="179">
        <f t="shared" si="60"/>
        <v>1978572</v>
      </c>
      <c r="CQ175" s="179">
        <f t="shared" si="61"/>
        <v>36228.360999999997</v>
      </c>
      <c r="CS175" s="199">
        <f t="shared" si="62"/>
        <v>12.684022742800719</v>
      </c>
      <c r="CT175" s="23" t="s">
        <v>36</v>
      </c>
      <c r="CU175" s="44">
        <f>CW164</f>
        <v>0.92454099052041405</v>
      </c>
      <c r="CV175" s="48"/>
      <c r="CW175" s="179">
        <f t="shared" si="63"/>
        <v>1974858</v>
      </c>
      <c r="CX175" s="179">
        <f t="shared" si="64"/>
        <v>5313.0249999999996</v>
      </c>
    </row>
    <row r="176" spans="1:102" ht="15" customHeight="1">
      <c r="A176" s="21">
        <f t="shared" si="22"/>
        <v>2005</v>
      </c>
      <c r="B176" s="176">
        <f t="shared" si="22"/>
        <v>1982495</v>
      </c>
      <c r="C176" s="193">
        <f t="shared" si="23"/>
        <v>13.086725837013184</v>
      </c>
      <c r="D176" s="22">
        <v>12</v>
      </c>
      <c r="E176" s="347" t="s">
        <v>8</v>
      </c>
      <c r="F176" s="348"/>
      <c r="G176" s="355">
        <f>SUM(K165:K184)</f>
        <v>11524348.990000002</v>
      </c>
      <c r="H176" s="356"/>
      <c r="I176" s="179">
        <f t="shared" si="24"/>
        <v>1993499</v>
      </c>
      <c r="J176" s="180">
        <f t="shared" si="25"/>
        <v>0.55505814642659879</v>
      </c>
      <c r="K176" s="179">
        <f t="shared" si="26"/>
        <v>121088.016</v>
      </c>
      <c r="M176" s="199">
        <f t="shared" si="27"/>
        <v>14.499866710419864</v>
      </c>
      <c r="N176" s="23" t="s">
        <v>153</v>
      </c>
      <c r="O176" s="201">
        <f>SUM(R165:R184)</f>
        <v>12041824.567</v>
      </c>
      <c r="P176" s="47"/>
      <c r="Q176" s="179">
        <f t="shared" si="28"/>
        <v>1999363</v>
      </c>
      <c r="R176" s="179">
        <f t="shared" si="29"/>
        <v>284529.424</v>
      </c>
      <c r="T176" s="199">
        <f t="shared" si="30"/>
        <v>14.499866710419864</v>
      </c>
      <c r="U176" s="23" t="s">
        <v>152</v>
      </c>
      <c r="V176" s="44">
        <f>X164</f>
        <v>0.92277984919918876</v>
      </c>
      <c r="W176" s="48"/>
      <c r="X176" s="179">
        <f t="shared" si="65"/>
        <v>2000363</v>
      </c>
      <c r="Y176" s="179">
        <f t="shared" si="31"/>
        <v>319265.424</v>
      </c>
      <c r="AA176" s="199">
        <f t="shared" si="32"/>
        <v>14.42118898422626</v>
      </c>
      <c r="AB176" s="23" t="s">
        <v>37</v>
      </c>
      <c r="AC176" s="201">
        <f>SUM(AF165:AF184)</f>
        <v>12014508.363</v>
      </c>
      <c r="AD176" s="47"/>
      <c r="AE176" s="179">
        <f t="shared" si="33"/>
        <v>1999207</v>
      </c>
      <c r="AF176" s="179">
        <f t="shared" si="34"/>
        <v>279290.94400000002</v>
      </c>
      <c r="AH176" s="199">
        <f t="shared" si="35"/>
        <v>14.335788368728402</v>
      </c>
      <c r="AI176" s="23" t="s">
        <v>37</v>
      </c>
      <c r="AJ176" s="201">
        <f>SUM(AM165:AM184)</f>
        <v>11983263.980000002</v>
      </c>
      <c r="AK176" s="47"/>
      <c r="AL176" s="179">
        <f t="shared" si="36"/>
        <v>1999023</v>
      </c>
      <c r="AM176" s="179">
        <f t="shared" si="37"/>
        <v>273174.78399999999</v>
      </c>
      <c r="AO176" s="199">
        <f t="shared" si="38"/>
        <v>14.242407684144441</v>
      </c>
      <c r="AP176" s="23" t="s">
        <v>37</v>
      </c>
      <c r="AQ176" s="201">
        <f>SUM(AT165:AT184)</f>
        <v>11947296.486999998</v>
      </c>
      <c r="AR176" s="47"/>
      <c r="AS176" s="179">
        <f t="shared" si="39"/>
        <v>1998804</v>
      </c>
      <c r="AT176" s="179">
        <f t="shared" si="40"/>
        <v>265983.48100000003</v>
      </c>
      <c r="AV176" s="199">
        <f t="shared" si="41"/>
        <v>14.139400395735558</v>
      </c>
      <c r="AW176" s="23" t="s">
        <v>37</v>
      </c>
      <c r="AX176" s="201">
        <f>SUM(BA165:BA184)</f>
        <v>11905413.430000002</v>
      </c>
      <c r="AY176" s="47"/>
      <c r="AZ176" s="179">
        <f t="shared" si="42"/>
        <v>1998538</v>
      </c>
      <c r="BA176" s="179">
        <f t="shared" si="43"/>
        <v>257377.84899999999</v>
      </c>
      <c r="BC176" s="199">
        <f t="shared" si="44"/>
        <v>14.024551128095622</v>
      </c>
      <c r="BD176" s="23" t="s">
        <v>37</v>
      </c>
      <c r="BE176" s="201">
        <f>SUM(BH165:BH184)</f>
        <v>11856348.470000001</v>
      </c>
      <c r="BF176" s="47"/>
      <c r="BG176" s="179">
        <f t="shared" si="45"/>
        <v>1998208</v>
      </c>
      <c r="BH176" s="179">
        <f t="shared" si="46"/>
        <v>246898.36900000001</v>
      </c>
      <c r="BJ176" s="199">
        <f t="shared" si="47"/>
        <v>13.894779119910471</v>
      </c>
      <c r="BK176" s="23" t="s">
        <v>37</v>
      </c>
      <c r="BL176" s="201">
        <f>SUM(BO165:BO184)</f>
        <v>11798683.338999998</v>
      </c>
      <c r="BM176" s="47"/>
      <c r="BN176" s="179">
        <f t="shared" si="48"/>
        <v>1997787</v>
      </c>
      <c r="BO176" s="179">
        <f t="shared" si="49"/>
        <v>233845.264</v>
      </c>
      <c r="BQ176" s="199">
        <f t="shared" si="50"/>
        <v>13.745619068555438</v>
      </c>
      <c r="BR176" s="23" t="s">
        <v>37</v>
      </c>
      <c r="BS176" s="201">
        <f>SUM(BV165:BV184)</f>
        <v>11730672.429</v>
      </c>
      <c r="BT176" s="47"/>
      <c r="BU176" s="179">
        <f t="shared" si="51"/>
        <v>1997232</v>
      </c>
      <c r="BV176" s="179">
        <f t="shared" si="52"/>
        <v>217179.16899999999</v>
      </c>
      <c r="BX176" s="199">
        <f t="shared" si="53"/>
        <v>13.570242811599673</v>
      </c>
      <c r="BY176" s="23" t="s">
        <v>37</v>
      </c>
      <c r="BZ176" s="201">
        <f>SUM(CC165:CC184)</f>
        <v>11652427.674000001</v>
      </c>
      <c r="CA176" s="47"/>
      <c r="CB176" s="179">
        <f t="shared" si="54"/>
        <v>1996465</v>
      </c>
      <c r="CC176" s="179">
        <f t="shared" si="55"/>
        <v>195160.9</v>
      </c>
      <c r="CE176" s="199">
        <f t="shared" si="56"/>
        <v>13.357427594414226</v>
      </c>
      <c r="CF176" s="23" t="s">
        <v>37</v>
      </c>
      <c r="CG176" s="201">
        <f>SUM(CJ165:CJ184)</f>
        <v>11570320.957999999</v>
      </c>
      <c r="CH176" s="47"/>
      <c r="CI176" s="179">
        <f t="shared" si="57"/>
        <v>1995336</v>
      </c>
      <c r="CJ176" s="179">
        <f t="shared" si="58"/>
        <v>164891.28099999999</v>
      </c>
      <c r="CL176" s="199">
        <f t="shared" si="59"/>
        <v>13.086725837013184</v>
      </c>
      <c r="CM176" s="23" t="s">
        <v>37</v>
      </c>
      <c r="CN176" s="201">
        <f>SUM(CQ165:CQ184)</f>
        <v>11524348.990000002</v>
      </c>
      <c r="CO176" s="47"/>
      <c r="CP176" s="179">
        <f t="shared" si="60"/>
        <v>1993499</v>
      </c>
      <c r="CQ176" s="179">
        <f t="shared" si="61"/>
        <v>121088.016</v>
      </c>
      <c r="CS176" s="199">
        <f t="shared" si="62"/>
        <v>12.714380101370995</v>
      </c>
      <c r="CT176" s="23" t="s">
        <v>37</v>
      </c>
      <c r="CU176" s="201">
        <f>SUM(CX165:CX184)</f>
        <v>11778408.780999998</v>
      </c>
      <c r="CV176" s="47"/>
      <c r="CW176" s="179">
        <f t="shared" si="63"/>
        <v>1989942</v>
      </c>
      <c r="CX176" s="179">
        <f t="shared" si="64"/>
        <v>55457.809000000001</v>
      </c>
    </row>
    <row r="177" spans="1:102" ht="15" customHeight="1">
      <c r="A177" s="21">
        <f t="shared" si="22"/>
        <v>2006</v>
      </c>
      <c r="B177" s="176">
        <f t="shared" si="22"/>
        <v>2000844</v>
      </c>
      <c r="C177" s="193">
        <f t="shared" si="23"/>
        <v>13.124049954333532</v>
      </c>
      <c r="D177" s="22">
        <v>13</v>
      </c>
      <c r="E177" s="347" t="s">
        <v>9</v>
      </c>
      <c r="F177" s="348"/>
      <c r="G177" s="355">
        <f>SUM(K175:K184)</f>
        <v>8135496.171000001</v>
      </c>
      <c r="H177" s="356"/>
      <c r="I177" s="179">
        <f t="shared" si="24"/>
        <v>2008892</v>
      </c>
      <c r="J177" s="180">
        <f t="shared" si="25"/>
        <v>0.40223025883077346</v>
      </c>
      <c r="K177" s="179">
        <f t="shared" si="26"/>
        <v>64770.303999999996</v>
      </c>
      <c r="M177" s="199">
        <f t="shared" si="27"/>
        <v>14.509079649507262</v>
      </c>
      <c r="N177" s="27"/>
      <c r="O177" s="63"/>
      <c r="P177" s="27"/>
      <c r="Q177" s="179">
        <f t="shared" si="28"/>
        <v>2014207</v>
      </c>
      <c r="R177" s="179">
        <f t="shared" si="29"/>
        <v>178569.769</v>
      </c>
      <c r="T177" s="199">
        <f t="shared" si="30"/>
        <v>14.509079649507262</v>
      </c>
      <c r="U177" s="23" t="s">
        <v>153</v>
      </c>
      <c r="V177" s="201">
        <f>SUM(Y165:Y184)</f>
        <v>12055738.567</v>
      </c>
      <c r="W177" s="47"/>
      <c r="X177" s="179">
        <f t="shared" si="65"/>
        <v>2015207</v>
      </c>
      <c r="Y177" s="179">
        <f t="shared" si="31"/>
        <v>206295.769</v>
      </c>
      <c r="AA177" s="199">
        <f t="shared" si="32"/>
        <v>14.431152309235745</v>
      </c>
      <c r="AB177" s="27"/>
      <c r="AC177" s="63"/>
      <c r="AD177" s="27"/>
      <c r="AE177" s="179">
        <f t="shared" si="33"/>
        <v>2014065</v>
      </c>
      <c r="AF177" s="179">
        <f t="shared" si="34"/>
        <v>174794.84099999999</v>
      </c>
      <c r="AH177" s="199">
        <f t="shared" si="35"/>
        <v>14.346635156413933</v>
      </c>
      <c r="AI177" s="27"/>
      <c r="AJ177" s="63"/>
      <c r="AK177" s="27"/>
      <c r="AL177" s="179">
        <f t="shared" si="36"/>
        <v>2013897</v>
      </c>
      <c r="AM177" s="179">
        <f t="shared" si="37"/>
        <v>170380.80900000001</v>
      </c>
      <c r="AO177" s="199">
        <f t="shared" si="38"/>
        <v>14.254309856829348</v>
      </c>
      <c r="AP177" s="27"/>
      <c r="AQ177" s="63"/>
      <c r="AR177" s="27"/>
      <c r="AS177" s="179">
        <f t="shared" si="39"/>
        <v>2013697</v>
      </c>
      <c r="AT177" s="179">
        <f t="shared" si="40"/>
        <v>165199.609</v>
      </c>
      <c r="AV177" s="199">
        <f t="shared" si="41"/>
        <v>14.152585470082977</v>
      </c>
      <c r="AW177" s="27"/>
      <c r="AX177" s="63"/>
      <c r="AY177" s="27"/>
      <c r="AZ177" s="179">
        <f t="shared" si="42"/>
        <v>2013454</v>
      </c>
      <c r="BA177" s="179">
        <f t="shared" si="43"/>
        <v>159012.1</v>
      </c>
      <c r="BC177" s="199">
        <f t="shared" si="44"/>
        <v>14.039329081433518</v>
      </c>
      <c r="BD177" s="27"/>
      <c r="BE177" s="63"/>
      <c r="BF177" s="27"/>
      <c r="BG177" s="179">
        <f t="shared" si="45"/>
        <v>2013153</v>
      </c>
      <c r="BH177" s="179">
        <f t="shared" si="46"/>
        <v>151511.481</v>
      </c>
      <c r="BJ177" s="199">
        <f t="shared" si="47"/>
        <v>13.911587716292633</v>
      </c>
      <c r="BK177" s="27"/>
      <c r="BL177" s="63"/>
      <c r="BM177" s="27"/>
      <c r="BN177" s="179">
        <f t="shared" si="48"/>
        <v>2012769</v>
      </c>
      <c r="BO177" s="179">
        <f t="shared" si="49"/>
        <v>142205.625</v>
      </c>
      <c r="BQ177" s="199">
        <f t="shared" si="50"/>
        <v>13.765105290216958</v>
      </c>
      <c r="BR177" s="27"/>
      <c r="BS177" s="63"/>
      <c r="BT177" s="27"/>
      <c r="BU177" s="179">
        <f t="shared" si="51"/>
        <v>2012263</v>
      </c>
      <c r="BV177" s="179">
        <f t="shared" si="52"/>
        <v>130393.561</v>
      </c>
      <c r="BX177" s="199">
        <f t="shared" si="53"/>
        <v>13.593421450528668</v>
      </c>
      <c r="BY177" s="27"/>
      <c r="BZ177" s="63"/>
      <c r="CA177" s="27"/>
      <c r="CB177" s="179">
        <f t="shared" si="54"/>
        <v>2011567</v>
      </c>
      <c r="CC177" s="179">
        <f t="shared" si="55"/>
        <v>114982.72900000001</v>
      </c>
      <c r="CE177" s="199">
        <f t="shared" si="56"/>
        <v>13.386025261138125</v>
      </c>
      <c r="CF177" s="27"/>
      <c r="CG177" s="63"/>
      <c r="CH177" s="27"/>
      <c r="CI177" s="179">
        <f t="shared" si="57"/>
        <v>2010545</v>
      </c>
      <c r="CJ177" s="179">
        <f t="shared" si="58"/>
        <v>94109.400999999998</v>
      </c>
      <c r="CL177" s="199">
        <f t="shared" si="59"/>
        <v>13.124049954333532</v>
      </c>
      <c r="CM177" s="27"/>
      <c r="CN177" s="63"/>
      <c r="CO177" s="27"/>
      <c r="CP177" s="179">
        <f t="shared" si="60"/>
        <v>2008892</v>
      </c>
      <c r="CQ177" s="179">
        <f t="shared" si="61"/>
        <v>64770.303999999996</v>
      </c>
      <c r="CS177" s="199">
        <f t="shared" si="62"/>
        <v>12.768096959208853</v>
      </c>
      <c r="CT177" s="27"/>
      <c r="CU177" s="63"/>
      <c r="CV177" s="27"/>
      <c r="CW177" s="179">
        <f t="shared" si="63"/>
        <v>2005728</v>
      </c>
      <c r="CX177" s="179">
        <f t="shared" si="64"/>
        <v>23853.455999999998</v>
      </c>
    </row>
    <row r="178" spans="1:102" ht="15" customHeight="1">
      <c r="A178" s="21">
        <f t="shared" si="22"/>
        <v>2007</v>
      </c>
      <c r="B178" s="176">
        <f t="shared" si="22"/>
        <v>2026084</v>
      </c>
      <c r="C178" s="193">
        <f t="shared" si="23"/>
        <v>13.173216174787317</v>
      </c>
      <c r="D178" s="22">
        <v>14</v>
      </c>
      <c r="E178" s="347" t="s">
        <v>10</v>
      </c>
      <c r="F178" s="348"/>
      <c r="G178" s="349">
        <f>SUM(J165:J184)/D184</f>
        <v>0.94088070606158491</v>
      </c>
      <c r="H178" s="350"/>
      <c r="I178" s="179">
        <f t="shared" si="24"/>
        <v>2024765</v>
      </c>
      <c r="J178" s="180">
        <f t="shared" si="25"/>
        <v>6.5100953366198047E-2</v>
      </c>
      <c r="K178" s="179">
        <f t="shared" si="26"/>
        <v>1739.761</v>
      </c>
      <c r="M178" s="199">
        <f t="shared" si="27"/>
        <v>14.521615423938192</v>
      </c>
      <c r="N178" s="27"/>
      <c r="O178" s="27"/>
      <c r="P178" s="27"/>
      <c r="Q178" s="179">
        <f t="shared" si="28"/>
        <v>2029163</v>
      </c>
      <c r="R178" s="179">
        <f t="shared" si="29"/>
        <v>9480.241</v>
      </c>
      <c r="T178" s="199">
        <f t="shared" si="30"/>
        <v>14.521615423938192</v>
      </c>
      <c r="U178" s="27"/>
      <c r="V178" s="63"/>
      <c r="W178" s="27"/>
      <c r="X178" s="179">
        <f t="shared" si="65"/>
        <v>2030163</v>
      </c>
      <c r="Y178" s="179">
        <f t="shared" si="31"/>
        <v>16638.241000000002</v>
      </c>
      <c r="AA178" s="199">
        <f t="shared" si="32"/>
        <v>14.444697183665289</v>
      </c>
      <c r="AB178" s="27"/>
      <c r="AC178" s="27"/>
      <c r="AD178" s="27"/>
      <c r="AE178" s="179">
        <f t="shared" si="33"/>
        <v>2029042</v>
      </c>
      <c r="AF178" s="179">
        <f t="shared" si="34"/>
        <v>8749.7639999999992</v>
      </c>
      <c r="AH178" s="199">
        <f t="shared" si="35"/>
        <v>14.361365816880454</v>
      </c>
      <c r="AI178" s="27"/>
      <c r="AJ178" s="27"/>
      <c r="AK178" s="27"/>
      <c r="AL178" s="179">
        <f t="shared" si="36"/>
        <v>2028901</v>
      </c>
      <c r="AM178" s="179">
        <f t="shared" si="37"/>
        <v>7935.4889999999996</v>
      </c>
      <c r="AO178" s="199">
        <f t="shared" si="38"/>
        <v>14.27045384747198</v>
      </c>
      <c r="AP178" s="27"/>
      <c r="AQ178" s="27"/>
      <c r="AR178" s="27"/>
      <c r="AS178" s="179">
        <f t="shared" si="39"/>
        <v>2028733</v>
      </c>
      <c r="AT178" s="179">
        <f t="shared" si="40"/>
        <v>7017.201</v>
      </c>
      <c r="AV178" s="199">
        <f t="shared" si="41"/>
        <v>14.170442784252343</v>
      </c>
      <c r="AW178" s="27"/>
      <c r="AX178" s="27"/>
      <c r="AY178" s="27"/>
      <c r="AZ178" s="179">
        <f t="shared" si="42"/>
        <v>2028529</v>
      </c>
      <c r="BA178" s="179">
        <f t="shared" si="43"/>
        <v>5978.0249999999996</v>
      </c>
      <c r="BC178" s="199">
        <f t="shared" si="44"/>
        <v>14.059306571441128</v>
      </c>
      <c r="BD178" s="27"/>
      <c r="BE178" s="27"/>
      <c r="BF178" s="27"/>
      <c r="BG178" s="179">
        <f t="shared" si="45"/>
        <v>2028276</v>
      </c>
      <c r="BH178" s="179">
        <f t="shared" si="46"/>
        <v>4804.8639999999996</v>
      </c>
      <c r="BJ178" s="199">
        <f t="shared" si="47"/>
        <v>13.934256685254544</v>
      </c>
      <c r="BK178" s="27"/>
      <c r="BL178" s="27"/>
      <c r="BM178" s="27"/>
      <c r="BN178" s="179">
        <f t="shared" si="48"/>
        <v>2027955</v>
      </c>
      <c r="BO178" s="179">
        <f t="shared" si="49"/>
        <v>3500.6410000000001</v>
      </c>
      <c r="BQ178" s="199">
        <f t="shared" si="50"/>
        <v>13.79130392726557</v>
      </c>
      <c r="BR178" s="27"/>
      <c r="BS178" s="27"/>
      <c r="BT178" s="27"/>
      <c r="BU178" s="179">
        <f t="shared" si="51"/>
        <v>2027533</v>
      </c>
      <c r="BV178" s="179">
        <f t="shared" si="52"/>
        <v>2099.6010000000001</v>
      </c>
      <c r="BX178" s="199">
        <f t="shared" si="53"/>
        <v>13.624451742247793</v>
      </c>
      <c r="BY178" s="27"/>
      <c r="BZ178" s="27"/>
      <c r="CA178" s="27"/>
      <c r="CB178" s="179">
        <f t="shared" si="54"/>
        <v>2026955</v>
      </c>
      <c r="CC178" s="179">
        <f t="shared" si="55"/>
        <v>758.64099999999996</v>
      </c>
      <c r="CE178" s="199">
        <f t="shared" si="56"/>
        <v>13.424072607660452</v>
      </c>
      <c r="CF178" s="27"/>
      <c r="CG178" s="27"/>
      <c r="CH178" s="27"/>
      <c r="CI178" s="179">
        <f t="shared" si="57"/>
        <v>2026112</v>
      </c>
      <c r="CJ178" s="179">
        <f t="shared" si="58"/>
        <v>0.78400000000000003</v>
      </c>
      <c r="CL178" s="199">
        <f t="shared" si="59"/>
        <v>13.173216174787317</v>
      </c>
      <c r="CM178" s="27"/>
      <c r="CN178" s="27"/>
      <c r="CO178" s="27"/>
      <c r="CP178" s="179">
        <f t="shared" si="60"/>
        <v>2024765</v>
      </c>
      <c r="CQ178" s="179">
        <f t="shared" si="61"/>
        <v>1739.761</v>
      </c>
      <c r="CS178" s="199">
        <f t="shared" si="62"/>
        <v>12.837567801676336</v>
      </c>
      <c r="CT178" s="27"/>
      <c r="CU178" s="27"/>
      <c r="CV178" s="27"/>
      <c r="CW178" s="179">
        <f t="shared" si="63"/>
        <v>2022246</v>
      </c>
      <c r="CX178" s="179">
        <f t="shared" si="64"/>
        <v>14730.244000000001</v>
      </c>
    </row>
    <row r="179" spans="1:102" ht="15" customHeight="1">
      <c r="A179" s="21">
        <f t="shared" si="22"/>
        <v>2008</v>
      </c>
      <c r="B179" s="176">
        <f t="shared" si="22"/>
        <v>2053791</v>
      </c>
      <c r="C179" s="193">
        <f t="shared" si="23"/>
        <v>13.224542638232665</v>
      </c>
      <c r="D179" s="22">
        <v>15</v>
      </c>
      <c r="E179" s="347" t="s">
        <v>11</v>
      </c>
      <c r="F179" s="348"/>
      <c r="G179" s="349">
        <f>SUM(J175:J184)/10</f>
        <v>1.0776525211961743</v>
      </c>
      <c r="H179" s="350"/>
      <c r="I179" s="179">
        <f t="shared" si="24"/>
        <v>2041133</v>
      </c>
      <c r="J179" s="180">
        <f t="shared" si="25"/>
        <v>0.61632366681906781</v>
      </c>
      <c r="K179" s="179">
        <f t="shared" si="26"/>
        <v>160224.96400000001</v>
      </c>
      <c r="M179" s="199">
        <f t="shared" si="27"/>
        <v>14.535197911615784</v>
      </c>
      <c r="N179" s="27"/>
      <c r="O179" s="27"/>
      <c r="P179" s="27"/>
      <c r="Q179" s="179">
        <f t="shared" si="28"/>
        <v>2044229</v>
      </c>
      <c r="R179" s="179">
        <f t="shared" si="29"/>
        <v>91431.843999999997</v>
      </c>
      <c r="T179" s="199">
        <f t="shared" si="30"/>
        <v>14.535197911615784</v>
      </c>
      <c r="U179" s="27"/>
      <c r="V179" s="27"/>
      <c r="W179" s="27"/>
      <c r="X179" s="179">
        <f t="shared" si="65"/>
        <v>2045229</v>
      </c>
      <c r="Y179" s="179">
        <f t="shared" si="31"/>
        <v>73307.843999999997</v>
      </c>
      <c r="AA179" s="199">
        <f t="shared" si="32"/>
        <v>14.459357719400836</v>
      </c>
      <c r="AB179" s="27"/>
      <c r="AC179" s="27"/>
      <c r="AD179" s="27"/>
      <c r="AE179" s="179">
        <f t="shared" si="33"/>
        <v>2044140</v>
      </c>
      <c r="AF179" s="179">
        <f t="shared" si="34"/>
        <v>93141.801000000007</v>
      </c>
      <c r="AH179" s="199">
        <f t="shared" si="35"/>
        <v>14.377290288600232</v>
      </c>
      <c r="AI179" s="27"/>
      <c r="AJ179" s="27"/>
      <c r="AK179" s="27"/>
      <c r="AL179" s="179">
        <f t="shared" si="36"/>
        <v>2044036</v>
      </c>
      <c r="AM179" s="179">
        <f t="shared" si="37"/>
        <v>95160.024999999994</v>
      </c>
      <c r="AO179" s="199">
        <f t="shared" si="38"/>
        <v>14.287880759667042</v>
      </c>
      <c r="AP179" s="27"/>
      <c r="AQ179" s="27"/>
      <c r="AR179" s="27"/>
      <c r="AS179" s="179">
        <f t="shared" si="39"/>
        <v>2043913</v>
      </c>
      <c r="AT179" s="179">
        <f t="shared" si="40"/>
        <v>97574.884000000005</v>
      </c>
      <c r="AV179" s="199">
        <f t="shared" si="41"/>
        <v>14.189685185340791</v>
      </c>
      <c r="AW179" s="27"/>
      <c r="AX179" s="27"/>
      <c r="AY179" s="27"/>
      <c r="AZ179" s="179">
        <f t="shared" si="42"/>
        <v>2043764</v>
      </c>
      <c r="BA179" s="179">
        <f t="shared" si="43"/>
        <v>100540.72900000001</v>
      </c>
      <c r="BC179" s="199">
        <f t="shared" si="44"/>
        <v>14.080786732549534</v>
      </c>
      <c r="BD179" s="27"/>
      <c r="BE179" s="27"/>
      <c r="BF179" s="27"/>
      <c r="BG179" s="179">
        <f t="shared" si="45"/>
        <v>2043580</v>
      </c>
      <c r="BH179" s="179">
        <f t="shared" si="46"/>
        <v>104264.52099999999</v>
      </c>
      <c r="BJ179" s="199">
        <f t="shared" si="47"/>
        <v>13.95856360046249</v>
      </c>
      <c r="BK179" s="27"/>
      <c r="BL179" s="27"/>
      <c r="BM179" s="27"/>
      <c r="BN179" s="179">
        <f t="shared" si="48"/>
        <v>2043348</v>
      </c>
      <c r="BO179" s="179">
        <f t="shared" si="49"/>
        <v>109056.249</v>
      </c>
      <c r="BQ179" s="199">
        <f t="shared" si="50"/>
        <v>13.819294390233308</v>
      </c>
      <c r="BR179" s="27"/>
      <c r="BS179" s="27"/>
      <c r="BT179" s="27"/>
      <c r="BU179" s="179">
        <f t="shared" si="51"/>
        <v>2043046</v>
      </c>
      <c r="BV179" s="179">
        <f t="shared" si="52"/>
        <v>115455.02499999999</v>
      </c>
      <c r="BX179" s="199">
        <f t="shared" si="53"/>
        <v>13.657441712140111</v>
      </c>
      <c r="BY179" s="27"/>
      <c r="BZ179" s="27"/>
      <c r="CA179" s="27"/>
      <c r="CB179" s="179">
        <f t="shared" si="54"/>
        <v>2042635</v>
      </c>
      <c r="CC179" s="179">
        <f t="shared" si="55"/>
        <v>124456.336</v>
      </c>
      <c r="CE179" s="199">
        <f t="shared" si="56"/>
        <v>13.464236716064073</v>
      </c>
      <c r="CF179" s="27"/>
      <c r="CG179" s="27"/>
      <c r="CH179" s="27"/>
      <c r="CI179" s="179">
        <f t="shared" si="57"/>
        <v>2042047</v>
      </c>
      <c r="CJ179" s="179">
        <f t="shared" si="58"/>
        <v>137921.53599999999</v>
      </c>
      <c r="CL179" s="199">
        <f t="shared" si="59"/>
        <v>13.224542638232665</v>
      </c>
      <c r="CM179" s="27"/>
      <c r="CN179" s="27"/>
      <c r="CO179" s="27"/>
      <c r="CP179" s="179">
        <f t="shared" si="60"/>
        <v>2041133</v>
      </c>
      <c r="CQ179" s="179">
        <f t="shared" si="61"/>
        <v>160224.96400000001</v>
      </c>
      <c r="CS179" s="199">
        <f t="shared" si="62"/>
        <v>12.908652696350972</v>
      </c>
      <c r="CT179" s="27"/>
      <c r="CU179" s="27"/>
      <c r="CV179" s="27"/>
      <c r="CW179" s="179">
        <f t="shared" si="63"/>
        <v>2039532</v>
      </c>
      <c r="CX179" s="179">
        <f t="shared" si="64"/>
        <v>203319.08100000001</v>
      </c>
    </row>
    <row r="180" spans="1:102" ht="15" customHeight="1">
      <c r="A180" s="21">
        <f t="shared" si="22"/>
        <v>2009</v>
      </c>
      <c r="B180" s="176">
        <f t="shared" si="22"/>
        <v>2075249</v>
      </c>
      <c r="C180" s="193">
        <f t="shared" si="23"/>
        <v>13.262558269521481</v>
      </c>
      <c r="D180" s="22">
        <v>16</v>
      </c>
      <c r="E180" s="47"/>
      <c r="F180" s="47"/>
      <c r="G180" s="51"/>
      <c r="H180" s="47"/>
      <c r="I180" s="179">
        <f t="shared" si="24"/>
        <v>2058011</v>
      </c>
      <c r="J180" s="180">
        <f t="shared" si="25"/>
        <v>0.83064731027457428</v>
      </c>
      <c r="K180" s="179">
        <f t="shared" si="26"/>
        <v>297148.64399999997</v>
      </c>
      <c r="M180" s="199">
        <f t="shared" si="27"/>
        <v>14.545591704447512</v>
      </c>
      <c r="N180" s="27"/>
      <c r="O180" s="27"/>
      <c r="P180" s="27"/>
      <c r="Q180" s="179">
        <f t="shared" si="28"/>
        <v>2059407</v>
      </c>
      <c r="R180" s="179">
        <f t="shared" si="29"/>
        <v>250968.96400000001</v>
      </c>
      <c r="T180" s="199">
        <f t="shared" si="30"/>
        <v>14.545591704447512</v>
      </c>
      <c r="U180" s="27"/>
      <c r="V180" s="27"/>
      <c r="W180" s="27"/>
      <c r="X180" s="179">
        <f t="shared" si="65"/>
        <v>2060407</v>
      </c>
      <c r="Y180" s="179">
        <f t="shared" si="31"/>
        <v>220284.96400000001</v>
      </c>
      <c r="AA180" s="199">
        <f t="shared" si="32"/>
        <v>14.470565867988299</v>
      </c>
      <c r="AB180" s="27"/>
      <c r="AC180" s="27"/>
      <c r="AD180" s="27"/>
      <c r="AE180" s="179">
        <f t="shared" si="33"/>
        <v>2059359</v>
      </c>
      <c r="AF180" s="179">
        <f t="shared" si="34"/>
        <v>252492.1</v>
      </c>
      <c r="AH180" s="199">
        <f t="shared" si="35"/>
        <v>14.389451252743237</v>
      </c>
      <c r="AI180" s="27"/>
      <c r="AJ180" s="27"/>
      <c r="AK180" s="27"/>
      <c r="AL180" s="179">
        <f t="shared" si="36"/>
        <v>2059304</v>
      </c>
      <c r="AM180" s="179">
        <f t="shared" si="37"/>
        <v>254243.02499999999</v>
      </c>
      <c r="AO180" s="199">
        <f t="shared" si="38"/>
        <v>14.301171592776571</v>
      </c>
      <c r="AP180" s="27"/>
      <c r="AQ180" s="27"/>
      <c r="AR180" s="27"/>
      <c r="AS180" s="179">
        <f t="shared" si="39"/>
        <v>2059239</v>
      </c>
      <c r="AT180" s="179">
        <f t="shared" si="40"/>
        <v>256320.1</v>
      </c>
      <c r="AV180" s="199">
        <f t="shared" si="41"/>
        <v>14.204337347067973</v>
      </c>
      <c r="AW180" s="27"/>
      <c r="AX180" s="27"/>
      <c r="AY180" s="27"/>
      <c r="AZ180" s="179">
        <f t="shared" si="42"/>
        <v>2059162</v>
      </c>
      <c r="BA180" s="179">
        <f t="shared" si="43"/>
        <v>258791.56899999999</v>
      </c>
      <c r="BC180" s="199">
        <f t="shared" si="44"/>
        <v>14.097110924275158</v>
      </c>
      <c r="BD180" s="27"/>
      <c r="BE180" s="27"/>
      <c r="BF180" s="27"/>
      <c r="BG180" s="179">
        <f t="shared" si="45"/>
        <v>2059068</v>
      </c>
      <c r="BH180" s="179">
        <f t="shared" si="46"/>
        <v>261824.761</v>
      </c>
      <c r="BJ180" s="199">
        <f t="shared" si="47"/>
        <v>13.976990598003225</v>
      </c>
      <c r="BK180" s="27"/>
      <c r="BL180" s="27"/>
      <c r="BM180" s="27"/>
      <c r="BN180" s="179">
        <f t="shared" si="48"/>
        <v>2058952</v>
      </c>
      <c r="BO180" s="179">
        <f t="shared" si="49"/>
        <v>265592.20899999997</v>
      </c>
      <c r="BQ180" s="199">
        <f t="shared" si="50"/>
        <v>13.84044606788197</v>
      </c>
      <c r="BR180" s="27"/>
      <c r="BS180" s="27"/>
      <c r="BT180" s="27"/>
      <c r="BU180" s="179">
        <f t="shared" si="51"/>
        <v>2058804</v>
      </c>
      <c r="BV180" s="179">
        <f t="shared" si="52"/>
        <v>270438.02500000002</v>
      </c>
      <c r="BX180" s="199">
        <f t="shared" si="53"/>
        <v>13.682263696285554</v>
      </c>
      <c r="BY180" s="27"/>
      <c r="BZ180" s="27"/>
      <c r="CA180" s="27"/>
      <c r="CB180" s="179">
        <f t="shared" si="54"/>
        <v>2058613</v>
      </c>
      <c r="CC180" s="179">
        <f t="shared" si="55"/>
        <v>276756.49599999998</v>
      </c>
      <c r="CE180" s="199">
        <f t="shared" si="56"/>
        <v>13.494270323147814</v>
      </c>
      <c r="CF180" s="27"/>
      <c r="CG180" s="27"/>
      <c r="CH180" s="27"/>
      <c r="CI180" s="179">
        <f t="shared" si="57"/>
        <v>2058357</v>
      </c>
      <c r="CJ180" s="179">
        <f t="shared" si="58"/>
        <v>285339.66399999999</v>
      </c>
      <c r="CL180" s="199">
        <f t="shared" si="59"/>
        <v>13.262558269521481</v>
      </c>
      <c r="CM180" s="27"/>
      <c r="CN180" s="27"/>
      <c r="CO180" s="27"/>
      <c r="CP180" s="179">
        <f t="shared" si="60"/>
        <v>2058011</v>
      </c>
      <c r="CQ180" s="179">
        <f t="shared" si="61"/>
        <v>297148.64399999997</v>
      </c>
      <c r="CS180" s="199">
        <f t="shared" si="62"/>
        <v>12.960430158697436</v>
      </c>
      <c r="CT180" s="27"/>
      <c r="CU180" s="27"/>
      <c r="CV180" s="27"/>
      <c r="CW180" s="179">
        <f t="shared" si="63"/>
        <v>2057620</v>
      </c>
      <c r="CX180" s="179">
        <f t="shared" si="64"/>
        <v>310781.641</v>
      </c>
    </row>
    <row r="181" spans="1:102" s="27" customFormat="1" ht="15" customHeight="1">
      <c r="A181" s="21">
        <f t="shared" ref="A181:B196" si="66">A136</f>
        <v>2010</v>
      </c>
      <c r="B181" s="176">
        <f t="shared" si="66"/>
        <v>2118264</v>
      </c>
      <c r="C181" s="193">
        <f t="shared" si="23"/>
        <v>13.334670829688539</v>
      </c>
      <c r="D181" s="22">
        <v>17</v>
      </c>
      <c r="G181" s="51"/>
      <c r="H181" s="47"/>
      <c r="I181" s="179">
        <f t="shared" si="24"/>
        <v>2075416</v>
      </c>
      <c r="J181" s="180">
        <f t="shared" si="25"/>
        <v>2.0227884720695815</v>
      </c>
      <c r="K181" s="179">
        <f t="shared" si="26"/>
        <v>1835951.1040000001</v>
      </c>
      <c r="M181" s="199">
        <f t="shared" si="27"/>
        <v>14.566107443268187</v>
      </c>
      <c r="Q181" s="179">
        <f t="shared" si="28"/>
        <v>2074698</v>
      </c>
      <c r="R181" s="179">
        <f t="shared" si="29"/>
        <v>1897996.3559999999</v>
      </c>
      <c r="T181" s="199">
        <f t="shared" si="30"/>
        <v>14.566107443268187</v>
      </c>
      <c r="X181" s="179">
        <f t="shared" si="65"/>
        <v>2075698</v>
      </c>
      <c r="Y181" s="179">
        <f t="shared" si="31"/>
        <v>1811864.3559999999</v>
      </c>
      <c r="AA181" s="199">
        <f t="shared" si="32"/>
        <v>14.492662493938983</v>
      </c>
      <c r="AE181" s="179">
        <f t="shared" si="33"/>
        <v>2074701</v>
      </c>
      <c r="AF181" s="179">
        <f t="shared" si="34"/>
        <v>1897734.969</v>
      </c>
      <c r="AH181" s="199">
        <f t="shared" si="35"/>
        <v>14.413392757698405</v>
      </c>
      <c r="AL181" s="179">
        <f t="shared" si="36"/>
        <v>2074706</v>
      </c>
      <c r="AM181" s="179">
        <f t="shared" si="37"/>
        <v>1897299.3640000001</v>
      </c>
      <c r="AO181" s="199">
        <f t="shared" si="38"/>
        <v>14.327294122758214</v>
      </c>
      <c r="AS181" s="179">
        <f t="shared" si="39"/>
        <v>2074713</v>
      </c>
      <c r="AT181" s="179">
        <f t="shared" si="40"/>
        <v>1896689.601</v>
      </c>
      <c r="AV181" s="199">
        <f t="shared" si="41"/>
        <v>14.233078134860071</v>
      </c>
      <c r="AZ181" s="179">
        <f t="shared" si="42"/>
        <v>2074724</v>
      </c>
      <c r="BA181" s="179">
        <f t="shared" si="43"/>
        <v>1895731.6</v>
      </c>
      <c r="BC181" s="199">
        <f t="shared" si="44"/>
        <v>14.129053341002054</v>
      </c>
      <c r="BG181" s="179">
        <f t="shared" si="45"/>
        <v>2074741</v>
      </c>
      <c r="BH181" s="179">
        <f t="shared" si="46"/>
        <v>1894251.5290000001</v>
      </c>
      <c r="BJ181" s="199">
        <f t="shared" si="47"/>
        <v>14.012937452533832</v>
      </c>
      <c r="BN181" s="179">
        <f t="shared" si="48"/>
        <v>2074768</v>
      </c>
      <c r="BO181" s="179">
        <f t="shared" si="49"/>
        <v>1891902.0160000001</v>
      </c>
      <c r="BQ181" s="199">
        <f t="shared" si="50"/>
        <v>13.881545458966849</v>
      </c>
      <c r="BU181" s="179">
        <f t="shared" si="51"/>
        <v>2074813</v>
      </c>
      <c r="BV181" s="179">
        <f t="shared" si="52"/>
        <v>1887989.4010000001</v>
      </c>
      <c r="BX181" s="199">
        <f t="shared" si="53"/>
        <v>13.730240209958284</v>
      </c>
      <c r="CB181" s="179">
        <f t="shared" si="54"/>
        <v>2074893</v>
      </c>
      <c r="CC181" s="179">
        <f t="shared" si="55"/>
        <v>1881043.6410000001</v>
      </c>
      <c r="CE181" s="199">
        <f t="shared" si="56"/>
        <v>13.551888703061314</v>
      </c>
      <c r="CI181" s="179">
        <f t="shared" si="57"/>
        <v>2075051</v>
      </c>
      <c r="CJ181" s="179">
        <f t="shared" si="58"/>
        <v>1867363.3689999999</v>
      </c>
      <c r="CL181" s="199">
        <f t="shared" si="59"/>
        <v>13.334670829688539</v>
      </c>
      <c r="CP181" s="179">
        <f t="shared" si="60"/>
        <v>2075416</v>
      </c>
      <c r="CQ181" s="179">
        <f t="shared" si="61"/>
        <v>1835951.1040000001</v>
      </c>
      <c r="CS181" s="199">
        <f t="shared" si="62"/>
        <v>13.056787518417844</v>
      </c>
      <c r="CW181" s="179">
        <f t="shared" si="63"/>
        <v>2076548</v>
      </c>
      <c r="CX181" s="179">
        <f t="shared" si="64"/>
        <v>1740224.656</v>
      </c>
    </row>
    <row r="182" spans="1:102" ht="15" customHeight="1">
      <c r="A182" s="21">
        <f t="shared" si="66"/>
        <v>2011</v>
      </c>
      <c r="B182" s="176">
        <f t="shared" si="66"/>
        <v>2149374</v>
      </c>
      <c r="C182" s="193">
        <f t="shared" si="23"/>
        <v>13.383764100892192</v>
      </c>
      <c r="D182" s="22">
        <v>18</v>
      </c>
      <c r="E182" s="52"/>
      <c r="F182" s="27"/>
      <c r="G182" s="27"/>
      <c r="H182" s="27"/>
      <c r="I182" s="179">
        <f t="shared" si="24"/>
        <v>2093364</v>
      </c>
      <c r="J182" s="180">
        <f t="shared" si="25"/>
        <v>2.6058750129107358</v>
      </c>
      <c r="K182" s="179">
        <f t="shared" si="26"/>
        <v>3137120.1</v>
      </c>
      <c r="M182" s="199">
        <f t="shared" si="27"/>
        <v>14.580687194917033</v>
      </c>
      <c r="N182" s="27"/>
      <c r="O182" s="27"/>
      <c r="P182" s="27"/>
      <c r="Q182" s="179">
        <f t="shared" si="28"/>
        <v>2090102</v>
      </c>
      <c r="R182" s="179">
        <f t="shared" si="29"/>
        <v>3513169.9840000002</v>
      </c>
      <c r="T182" s="199">
        <f t="shared" si="30"/>
        <v>14.580687194917033</v>
      </c>
      <c r="U182" s="27"/>
      <c r="V182" s="27"/>
      <c r="W182" s="27"/>
      <c r="X182" s="179">
        <f t="shared" si="65"/>
        <v>2091102</v>
      </c>
      <c r="Y182" s="179">
        <f t="shared" si="31"/>
        <v>3395625.9840000002</v>
      </c>
      <c r="AA182" s="199">
        <f t="shared" si="32"/>
        <v>14.508344689529496</v>
      </c>
      <c r="AB182" s="27"/>
      <c r="AC182" s="27"/>
      <c r="AD182" s="27"/>
      <c r="AE182" s="179">
        <f t="shared" si="33"/>
        <v>2090166</v>
      </c>
      <c r="AF182" s="179">
        <f t="shared" si="34"/>
        <v>3505587.264</v>
      </c>
      <c r="AH182" s="199">
        <f t="shared" si="35"/>
        <v>14.430357761413248</v>
      </c>
      <c r="AI182" s="27"/>
      <c r="AJ182" s="27"/>
      <c r="AK182" s="27"/>
      <c r="AL182" s="179">
        <f t="shared" si="36"/>
        <v>2090242</v>
      </c>
      <c r="AM182" s="179">
        <f t="shared" si="37"/>
        <v>3496593.4240000001</v>
      </c>
      <c r="AO182" s="199">
        <f t="shared" si="38"/>
        <v>14.345770505917063</v>
      </c>
      <c r="AP182" s="27"/>
      <c r="AQ182" s="27"/>
      <c r="AR182" s="27"/>
      <c r="AS182" s="179">
        <f t="shared" si="39"/>
        <v>2090335</v>
      </c>
      <c r="AT182" s="179">
        <f t="shared" si="40"/>
        <v>3485603.5210000002</v>
      </c>
      <c r="AV182" s="199">
        <f t="shared" si="41"/>
        <v>14.253361536349843</v>
      </c>
      <c r="AW182" s="27"/>
      <c r="AX182" s="27"/>
      <c r="AY182" s="27"/>
      <c r="AZ182" s="179">
        <f t="shared" si="42"/>
        <v>2090452</v>
      </c>
      <c r="BA182" s="179">
        <f t="shared" si="43"/>
        <v>3471802.0839999998</v>
      </c>
      <c r="BC182" s="199">
        <f t="shared" si="44"/>
        <v>14.151535551730166</v>
      </c>
      <c r="BD182" s="27"/>
      <c r="BE182" s="27"/>
      <c r="BF182" s="27"/>
      <c r="BG182" s="179">
        <f t="shared" si="45"/>
        <v>2090602</v>
      </c>
      <c r="BH182" s="179">
        <f t="shared" si="46"/>
        <v>3454147.9840000002</v>
      </c>
      <c r="BJ182" s="199">
        <f t="shared" si="47"/>
        <v>14.038153183836281</v>
      </c>
      <c r="BK182" s="27"/>
      <c r="BL182" s="27"/>
      <c r="BM182" s="27"/>
      <c r="BN182" s="179">
        <f t="shared" si="48"/>
        <v>2090800</v>
      </c>
      <c r="BO182" s="179">
        <f t="shared" si="49"/>
        <v>3430913.4759999998</v>
      </c>
      <c r="BQ182" s="199">
        <f t="shared" si="50"/>
        <v>13.910251484865814</v>
      </c>
      <c r="BR182" s="27"/>
      <c r="BS182" s="27"/>
      <c r="BT182" s="27"/>
      <c r="BU182" s="179">
        <f t="shared" si="51"/>
        <v>2091076</v>
      </c>
      <c r="BV182" s="179">
        <f t="shared" si="52"/>
        <v>3398656.804</v>
      </c>
      <c r="BX182" s="199">
        <f t="shared" si="53"/>
        <v>13.763558099007064</v>
      </c>
      <c r="BY182" s="27"/>
      <c r="BZ182" s="27"/>
      <c r="CA182" s="27"/>
      <c r="CB182" s="179">
        <f t="shared" si="54"/>
        <v>2091482</v>
      </c>
      <c r="CC182" s="179">
        <f t="shared" si="55"/>
        <v>3351483.6639999999</v>
      </c>
      <c r="CE182" s="199">
        <f t="shared" si="56"/>
        <v>13.591584200337136</v>
      </c>
      <c r="CF182" s="27"/>
      <c r="CG182" s="27"/>
      <c r="CH182" s="27"/>
      <c r="CI182" s="179">
        <f t="shared" si="57"/>
        <v>2092139</v>
      </c>
      <c r="CJ182" s="179">
        <f t="shared" si="58"/>
        <v>3275845.2250000001</v>
      </c>
      <c r="CL182" s="199">
        <f t="shared" si="59"/>
        <v>13.383764100892192</v>
      </c>
      <c r="CM182" s="27"/>
      <c r="CN182" s="27"/>
      <c r="CO182" s="27"/>
      <c r="CP182" s="179">
        <f t="shared" si="60"/>
        <v>2093364</v>
      </c>
      <c r="CQ182" s="179">
        <f t="shared" si="61"/>
        <v>3137120.1</v>
      </c>
      <c r="CS182" s="199">
        <f t="shared" si="62"/>
        <v>13.121110592997542</v>
      </c>
      <c r="CT182" s="27"/>
      <c r="CU182" s="27"/>
      <c r="CV182" s="27"/>
      <c r="CW182" s="179">
        <f t="shared" si="63"/>
        <v>2096355</v>
      </c>
      <c r="CX182" s="179">
        <f t="shared" si="64"/>
        <v>2811014.361</v>
      </c>
    </row>
    <row r="183" spans="1:102" s="27" customFormat="1" ht="15" customHeight="1">
      <c r="A183" s="21">
        <f t="shared" si="66"/>
        <v>2012</v>
      </c>
      <c r="B183" s="176">
        <f t="shared" si="66"/>
        <v>2074918</v>
      </c>
      <c r="C183" s="193">
        <f t="shared" si="23"/>
        <v>13.261982700914249</v>
      </c>
      <c r="D183" s="22">
        <v>19</v>
      </c>
      <c r="E183" s="52"/>
      <c r="I183" s="179">
        <f t="shared" si="24"/>
        <v>2111872</v>
      </c>
      <c r="J183" s="180">
        <f t="shared" si="25"/>
        <v>1.7809860437858267</v>
      </c>
      <c r="K183" s="179">
        <f t="shared" si="26"/>
        <v>1365598.1159999999</v>
      </c>
      <c r="M183" s="199">
        <f t="shared" si="27"/>
        <v>14.545432192793786</v>
      </c>
      <c r="Q183" s="179">
        <f t="shared" si="28"/>
        <v>2105620</v>
      </c>
      <c r="R183" s="179">
        <f t="shared" si="29"/>
        <v>942612.804</v>
      </c>
      <c r="T183" s="199">
        <f t="shared" si="30"/>
        <v>14.545432192793786</v>
      </c>
      <c r="X183" s="179">
        <f t="shared" si="65"/>
        <v>2106620</v>
      </c>
      <c r="Y183" s="179">
        <f t="shared" si="31"/>
        <v>1005016.804</v>
      </c>
      <c r="AA183" s="199">
        <f t="shared" si="32"/>
        <v>14.470393927394129</v>
      </c>
      <c r="AE183" s="179">
        <f t="shared" si="33"/>
        <v>2105754</v>
      </c>
      <c r="AF183" s="179">
        <f t="shared" si="34"/>
        <v>950858.89599999995</v>
      </c>
      <c r="AH183" s="199">
        <f t="shared" si="35"/>
        <v>14.389264782641431</v>
      </c>
      <c r="AL183" s="179">
        <f t="shared" si="36"/>
        <v>2105914</v>
      </c>
      <c r="AM183" s="179">
        <f t="shared" si="37"/>
        <v>960752.01599999995</v>
      </c>
      <c r="AO183" s="199">
        <f t="shared" si="38"/>
        <v>14.300967910934288</v>
      </c>
      <c r="AS183" s="179">
        <f t="shared" si="39"/>
        <v>2106108</v>
      </c>
      <c r="AT183" s="179">
        <f t="shared" si="40"/>
        <v>972816.1</v>
      </c>
      <c r="AV183" s="199">
        <f t="shared" si="41"/>
        <v>14.204112952990357</v>
      </c>
      <c r="AZ183" s="179">
        <f t="shared" si="42"/>
        <v>2106348</v>
      </c>
      <c r="BA183" s="179">
        <f t="shared" si="43"/>
        <v>987844.9</v>
      </c>
      <c r="BC183" s="199">
        <f t="shared" si="44"/>
        <v>14.09686112869494</v>
      </c>
      <c r="BG183" s="179">
        <f t="shared" si="45"/>
        <v>2106652</v>
      </c>
      <c r="BH183" s="179">
        <f t="shared" si="46"/>
        <v>1007046.7560000001</v>
      </c>
      <c r="BJ183" s="199">
        <f t="shared" si="47"/>
        <v>13.976708915891111</v>
      </c>
      <c r="BN183" s="179">
        <f t="shared" si="48"/>
        <v>2107051</v>
      </c>
      <c r="BO183" s="179">
        <f t="shared" si="49"/>
        <v>1032529.689</v>
      </c>
      <c r="BQ183" s="199">
        <f t="shared" si="50"/>
        <v>13.840123167354475</v>
      </c>
      <c r="BU183" s="179">
        <f t="shared" si="51"/>
        <v>2107596</v>
      </c>
      <c r="BV183" s="179">
        <f t="shared" si="52"/>
        <v>1067851.6839999999</v>
      </c>
      <c r="BX183" s="199">
        <f t="shared" si="53"/>
        <v>13.681885446662578</v>
      </c>
      <c r="CB183" s="179">
        <f t="shared" si="54"/>
        <v>2108386</v>
      </c>
      <c r="CC183" s="179">
        <f t="shared" si="55"/>
        <v>1120107.024</v>
      </c>
      <c r="CE183" s="199">
        <f t="shared" si="56"/>
        <v>13.493813823991859</v>
      </c>
      <c r="CI183" s="179">
        <f t="shared" si="57"/>
        <v>2109630</v>
      </c>
      <c r="CJ183" s="179">
        <f t="shared" si="58"/>
        <v>1204922.9439999999</v>
      </c>
      <c r="CL183" s="199">
        <f t="shared" si="59"/>
        <v>13.261982700914249</v>
      </c>
      <c r="CP183" s="179">
        <f t="shared" si="60"/>
        <v>2111872</v>
      </c>
      <c r="CQ183" s="179">
        <f t="shared" si="61"/>
        <v>1365598.1159999999</v>
      </c>
      <c r="CS183" s="199">
        <f t="shared" si="62"/>
        <v>12.95965148811454</v>
      </c>
      <c r="CW183" s="179">
        <f t="shared" si="63"/>
        <v>2117082</v>
      </c>
      <c r="CX183" s="179">
        <f t="shared" si="64"/>
        <v>1777802.8959999999</v>
      </c>
    </row>
    <row r="184" spans="1:102" s="27" customFormat="1" ht="15" customHeight="1" thickBot="1">
      <c r="A184" s="30">
        <f t="shared" si="66"/>
        <v>2013</v>
      </c>
      <c r="B184" s="184">
        <f t="shared" si="66"/>
        <v>2097555</v>
      </c>
      <c r="C184" s="194">
        <f t="shared" si="23"/>
        <v>13.300601608760648</v>
      </c>
      <c r="D184" s="31">
        <v>20</v>
      </c>
      <c r="E184" s="53"/>
      <c r="F184" s="32"/>
      <c r="G184" s="32"/>
      <c r="H184" s="32"/>
      <c r="I184" s="185">
        <f t="shared" si="24"/>
        <v>2130956</v>
      </c>
      <c r="J184" s="186">
        <f t="shared" si="25"/>
        <v>1.5923777922390594</v>
      </c>
      <c r="K184" s="185">
        <f t="shared" si="26"/>
        <v>1115626.801</v>
      </c>
      <c r="M184" s="202">
        <f t="shared" si="27"/>
        <v>14.556282938672206</v>
      </c>
      <c r="N184" s="11"/>
      <c r="O184" s="11"/>
      <c r="P184" s="11"/>
      <c r="Q184" s="189">
        <f t="shared" si="28"/>
        <v>2121254</v>
      </c>
      <c r="R184" s="189">
        <f t="shared" si="29"/>
        <v>561642.60100000002</v>
      </c>
      <c r="T184" s="202">
        <f t="shared" si="30"/>
        <v>14.556282938672206</v>
      </c>
      <c r="X184" s="179">
        <f t="shared" si="65"/>
        <v>2122254</v>
      </c>
      <c r="Y184" s="189">
        <f t="shared" si="31"/>
        <v>610040.60100000002</v>
      </c>
      <c r="AA184" s="202">
        <f t="shared" si="32"/>
        <v>14.482085297663307</v>
      </c>
      <c r="AB184" s="11"/>
      <c r="AC184" s="11"/>
      <c r="AD184" s="11"/>
      <c r="AE184" s="189">
        <f t="shared" si="33"/>
        <v>2121469</v>
      </c>
      <c r="AF184" s="189">
        <f t="shared" si="34"/>
        <v>571879.39599999995</v>
      </c>
      <c r="AH184" s="202">
        <f t="shared" si="35"/>
        <v>14.401937966162079</v>
      </c>
      <c r="AI184" s="11"/>
      <c r="AJ184" s="11"/>
      <c r="AK184" s="11"/>
      <c r="AL184" s="189">
        <f t="shared" si="36"/>
        <v>2121724</v>
      </c>
      <c r="AM184" s="189">
        <f t="shared" si="37"/>
        <v>584140.56099999999</v>
      </c>
      <c r="AO184" s="202">
        <f t="shared" si="38"/>
        <v>14.314802928716592</v>
      </c>
      <c r="AP184" s="11"/>
      <c r="AQ184" s="11"/>
      <c r="AR184" s="11"/>
      <c r="AS184" s="189">
        <f t="shared" si="39"/>
        <v>2122032</v>
      </c>
      <c r="AT184" s="189">
        <f t="shared" si="40"/>
        <v>599123.52899999998</v>
      </c>
      <c r="AV184" s="202">
        <f t="shared" si="41"/>
        <v>14.219344336177089</v>
      </c>
      <c r="AW184" s="11"/>
      <c r="AX184" s="11"/>
      <c r="AY184" s="11"/>
      <c r="AZ184" s="189">
        <f t="shared" si="42"/>
        <v>2122413</v>
      </c>
      <c r="BA184" s="189">
        <f t="shared" si="43"/>
        <v>617920.16399999999</v>
      </c>
      <c r="BC184" s="202">
        <f t="shared" si="44"/>
        <v>14.113802397258857</v>
      </c>
      <c r="BD184" s="11"/>
      <c r="BE184" s="11"/>
      <c r="BF184" s="11"/>
      <c r="BG184" s="189">
        <f t="shared" si="45"/>
        <v>2122895</v>
      </c>
      <c r="BH184" s="189">
        <f t="shared" si="46"/>
        <v>642115.6</v>
      </c>
      <c r="BJ184" s="202">
        <f t="shared" si="47"/>
        <v>13.995792536231292</v>
      </c>
      <c r="BK184" s="11"/>
      <c r="BL184" s="11"/>
      <c r="BM184" s="11"/>
      <c r="BN184" s="189">
        <f t="shared" si="48"/>
        <v>2123524</v>
      </c>
      <c r="BO184" s="189">
        <f t="shared" si="49"/>
        <v>674388.96100000001</v>
      </c>
      <c r="BQ184" s="202">
        <f t="shared" si="50"/>
        <v>13.861969435366627</v>
      </c>
      <c r="BR184" s="11"/>
      <c r="BS184" s="11"/>
      <c r="BT184" s="11"/>
      <c r="BU184" s="189">
        <f t="shared" si="51"/>
        <v>2124379</v>
      </c>
      <c r="BV184" s="189">
        <f t="shared" si="52"/>
        <v>719526.97600000002</v>
      </c>
      <c r="BX184" s="202">
        <f t="shared" si="53"/>
        <v>13.707429678803994</v>
      </c>
      <c r="BY184" s="11"/>
      <c r="BZ184" s="11"/>
      <c r="CA184" s="11"/>
      <c r="CB184" s="189">
        <f t="shared" si="54"/>
        <v>2125610</v>
      </c>
      <c r="CC184" s="189">
        <f t="shared" si="55"/>
        <v>787083.02500000002</v>
      </c>
      <c r="CE184" s="202">
        <f t="shared" si="56"/>
        <v>13.524563160135525</v>
      </c>
      <c r="CF184" s="11"/>
      <c r="CG184" s="11"/>
      <c r="CH184" s="11"/>
      <c r="CI184" s="189">
        <f t="shared" si="57"/>
        <v>2127533</v>
      </c>
      <c r="CJ184" s="189">
        <f t="shared" si="58"/>
        <v>898680.48400000005</v>
      </c>
      <c r="CL184" s="202">
        <f t="shared" si="59"/>
        <v>13.300601608760648</v>
      </c>
      <c r="CM184" s="11"/>
      <c r="CN184" s="11"/>
      <c r="CO184" s="11"/>
      <c r="CP184" s="189">
        <f t="shared" si="60"/>
        <v>2130956</v>
      </c>
      <c r="CQ184" s="189">
        <f t="shared" si="61"/>
        <v>1115626.801</v>
      </c>
      <c r="CS184" s="202">
        <f t="shared" si="62"/>
        <v>13.011554714172776</v>
      </c>
      <c r="CT184" s="11"/>
      <c r="CU184" s="11"/>
      <c r="CV184" s="11"/>
      <c r="CW184" s="189">
        <f t="shared" si="63"/>
        <v>2138771</v>
      </c>
      <c r="CX184" s="189">
        <f t="shared" si="64"/>
        <v>1698758.656</v>
      </c>
    </row>
    <row r="185" spans="1:102" ht="15" customHeight="1" thickTop="1">
      <c r="A185" s="21">
        <f t="shared" si="66"/>
        <v>2014</v>
      </c>
      <c r="B185" s="176">
        <f t="shared" ref="B185:B206" si="67">ROUND($F$172*(1+$F$173)^D185+$F$168,$G$1)</f>
        <v>2150637</v>
      </c>
      <c r="C185" s="54"/>
      <c r="D185" s="22">
        <v>21</v>
      </c>
      <c r="E185" s="55"/>
      <c r="F185" s="33"/>
      <c r="G185" s="27"/>
      <c r="H185" s="27"/>
      <c r="I185" s="179">
        <f t="shared" si="24"/>
        <v>2150637</v>
      </c>
      <c r="J185" s="187"/>
      <c r="K185" s="187"/>
    </row>
    <row r="186" spans="1:102" ht="15" customHeight="1" thickBot="1">
      <c r="A186" s="21">
        <f t="shared" si="66"/>
        <v>2015</v>
      </c>
      <c r="B186" s="176">
        <f t="shared" si="67"/>
        <v>2170931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2170931</v>
      </c>
      <c r="J186" s="187"/>
      <c r="K186" s="187"/>
    </row>
    <row r="187" spans="1:102" ht="15" customHeight="1" thickTop="1">
      <c r="A187" s="21">
        <f t="shared" si="66"/>
        <v>2016</v>
      </c>
      <c r="B187" s="176">
        <f t="shared" si="67"/>
        <v>2191858</v>
      </c>
      <c r="C187" s="54"/>
      <c r="D187" s="22">
        <v>23</v>
      </c>
      <c r="E187" s="200">
        <f>O168</f>
        <v>0</v>
      </c>
      <c r="F187" s="203">
        <f>O175</f>
        <v>0.92277984919918876</v>
      </c>
      <c r="G187" s="359">
        <f>O176</f>
        <v>12041824.567</v>
      </c>
      <c r="H187" s="360"/>
      <c r="I187" s="179">
        <f t="shared" si="24"/>
        <v>2191858</v>
      </c>
      <c r="J187" s="187"/>
      <c r="K187" s="187"/>
      <c r="M187" s="200" t="s">
        <v>72</v>
      </c>
      <c r="N187" s="200">
        <f>MIN(B165:B184)</f>
        <v>1844692</v>
      </c>
      <c r="T187" s="200" t="s">
        <v>72</v>
      </c>
      <c r="U187" s="200">
        <f>N187</f>
        <v>1844692</v>
      </c>
      <c r="AA187" s="200" t="s">
        <v>72</v>
      </c>
      <c r="AB187" s="200">
        <f>U187</f>
        <v>1844692</v>
      </c>
      <c r="AH187" s="200" t="s">
        <v>72</v>
      </c>
      <c r="AI187" s="200">
        <f>AB187</f>
        <v>1844692</v>
      </c>
      <c r="AO187" s="200" t="s">
        <v>72</v>
      </c>
      <c r="AP187" s="200">
        <f>AI187</f>
        <v>1844692</v>
      </c>
      <c r="AV187" s="200" t="s">
        <v>72</v>
      </c>
      <c r="AW187" s="200">
        <f>AP187</f>
        <v>1844692</v>
      </c>
      <c r="BC187" s="200" t="s">
        <v>72</v>
      </c>
      <c r="BD187" s="200">
        <f>AW187</f>
        <v>1844692</v>
      </c>
      <c r="BJ187" s="200" t="s">
        <v>72</v>
      </c>
      <c r="BK187" s="200">
        <f>BD187</f>
        <v>1844692</v>
      </c>
      <c r="BQ187" s="200" t="s">
        <v>72</v>
      </c>
      <c r="BR187" s="200">
        <f>BK187</f>
        <v>1844692</v>
      </c>
      <c r="BX187" s="200" t="s">
        <v>72</v>
      </c>
      <c r="BY187" s="200">
        <f>BR187</f>
        <v>1844692</v>
      </c>
      <c r="CE187" s="200" t="s">
        <v>72</v>
      </c>
      <c r="CF187" s="200">
        <f>BY187</f>
        <v>1844692</v>
      </c>
      <c r="CL187" s="200" t="s">
        <v>72</v>
      </c>
      <c r="CM187" s="200">
        <f>CF187</f>
        <v>1844692</v>
      </c>
      <c r="CS187" s="200" t="s">
        <v>72</v>
      </c>
      <c r="CT187" s="200">
        <f>CM187</f>
        <v>1844692</v>
      </c>
    </row>
    <row r="188" spans="1:102" ht="15" customHeight="1">
      <c r="A188" s="21">
        <f t="shared" si="66"/>
        <v>2017</v>
      </c>
      <c r="B188" s="176">
        <f t="shared" si="67"/>
        <v>2213437</v>
      </c>
      <c r="C188" s="54"/>
      <c r="D188" s="22">
        <v>24</v>
      </c>
      <c r="E188" s="200">
        <f>V169</f>
        <v>1000</v>
      </c>
      <c r="F188" s="203">
        <f>V176</f>
        <v>0.92277984919918876</v>
      </c>
      <c r="G188" s="359">
        <f>V177</f>
        <v>12055738.567</v>
      </c>
      <c r="H188" s="360"/>
      <c r="I188" s="179">
        <f t="shared" si="24"/>
        <v>2213437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</row>
    <row r="189" spans="1:102" ht="15" customHeight="1">
      <c r="A189" s="21">
        <f t="shared" si="66"/>
        <v>2018</v>
      </c>
      <c r="B189" s="176">
        <f t="shared" si="67"/>
        <v>2235690</v>
      </c>
      <c r="C189" s="54"/>
      <c r="D189" s="22">
        <v>25</v>
      </c>
      <c r="E189" s="200">
        <f>AC168</f>
        <v>150000</v>
      </c>
      <c r="F189" s="203">
        <f>AC175</f>
        <v>0.92295824142411376</v>
      </c>
      <c r="G189" s="359">
        <f>AC176</f>
        <v>12014508.363</v>
      </c>
      <c r="H189" s="360"/>
      <c r="I189" s="179">
        <f t="shared" si="24"/>
        <v>2235690</v>
      </c>
      <c r="J189" s="187"/>
      <c r="K189" s="187"/>
      <c r="M189" s="200" t="s">
        <v>50</v>
      </c>
      <c r="N189" s="200">
        <v>150000</v>
      </c>
      <c r="T189" s="200" t="s">
        <v>50</v>
      </c>
      <c r="U189" s="200">
        <f>N189</f>
        <v>150000</v>
      </c>
      <c r="AA189" s="200" t="s">
        <v>50</v>
      </c>
      <c r="AB189" s="200">
        <f>U189</f>
        <v>150000</v>
      </c>
      <c r="AH189" s="200" t="s">
        <v>50</v>
      </c>
      <c r="AI189" s="200">
        <f>AB189</f>
        <v>150000</v>
      </c>
      <c r="AO189" s="200" t="s">
        <v>50</v>
      </c>
      <c r="AP189" s="200">
        <f>AI189</f>
        <v>150000</v>
      </c>
      <c r="AV189" s="200" t="s">
        <v>50</v>
      </c>
      <c r="AW189" s="200">
        <f>AP189</f>
        <v>150000</v>
      </c>
      <c r="BC189" s="200" t="s">
        <v>50</v>
      </c>
      <c r="BD189" s="200">
        <f>AW189</f>
        <v>150000</v>
      </c>
      <c r="BJ189" s="200" t="s">
        <v>50</v>
      </c>
      <c r="BK189" s="200">
        <f>BD189</f>
        <v>150000</v>
      </c>
      <c r="BQ189" s="200" t="s">
        <v>50</v>
      </c>
      <c r="BR189" s="200">
        <f>BK189</f>
        <v>150000</v>
      </c>
      <c r="BX189" s="200" t="s">
        <v>50</v>
      </c>
      <c r="BY189" s="200">
        <f>BR189</f>
        <v>150000</v>
      </c>
      <c r="CE189" s="200" t="s">
        <v>50</v>
      </c>
      <c r="CF189" s="200">
        <f>BY189</f>
        <v>150000</v>
      </c>
      <c r="CL189" s="200" t="s">
        <v>50</v>
      </c>
      <c r="CM189" s="200">
        <f>CF189</f>
        <v>150000</v>
      </c>
      <c r="CS189" s="200" t="s">
        <v>50</v>
      </c>
      <c r="CT189" s="200">
        <f>CM189</f>
        <v>150000</v>
      </c>
    </row>
    <row r="190" spans="1:102" ht="15" customHeight="1">
      <c r="A190" s="21">
        <f t="shared" si="66"/>
        <v>2019</v>
      </c>
      <c r="B190" s="176">
        <f t="shared" si="67"/>
        <v>2258637</v>
      </c>
      <c r="C190" s="54"/>
      <c r="D190" s="22">
        <v>26</v>
      </c>
      <c r="E190" s="200">
        <f>AJ168</f>
        <v>300000</v>
      </c>
      <c r="F190" s="203">
        <f>AJ175</f>
        <v>0.92316246430160243</v>
      </c>
      <c r="G190" s="359">
        <f>AJ176</f>
        <v>11983263.980000002</v>
      </c>
      <c r="H190" s="360"/>
      <c r="I190" s="179">
        <f t="shared" si="24"/>
        <v>2258637</v>
      </c>
      <c r="J190" s="187"/>
      <c r="K190" s="187"/>
    </row>
    <row r="191" spans="1:102" ht="15" customHeight="1">
      <c r="A191" s="21">
        <f t="shared" si="66"/>
        <v>2020</v>
      </c>
      <c r="B191" s="176">
        <f t="shared" si="67"/>
        <v>2282300</v>
      </c>
      <c r="C191" s="54"/>
      <c r="D191" s="22">
        <v>27</v>
      </c>
      <c r="E191" s="200">
        <f>AQ168</f>
        <v>450000</v>
      </c>
      <c r="F191" s="203">
        <f>AQ175</f>
        <v>0.92339774931294838</v>
      </c>
      <c r="G191" s="359">
        <f>AQ176</f>
        <v>11947296.486999998</v>
      </c>
      <c r="H191" s="360"/>
      <c r="I191" s="179">
        <f t="shared" si="24"/>
        <v>2282300</v>
      </c>
      <c r="J191" s="187"/>
      <c r="K191" s="187"/>
    </row>
    <row r="192" spans="1:102" ht="15" customHeight="1">
      <c r="A192" s="21">
        <f t="shared" si="66"/>
        <v>2021</v>
      </c>
      <c r="B192" s="176">
        <f t="shared" si="67"/>
        <v>2306700</v>
      </c>
      <c r="C192" s="54"/>
      <c r="D192" s="22">
        <v>28</v>
      </c>
      <c r="E192" s="200">
        <f>AX168</f>
        <v>600000</v>
      </c>
      <c r="F192" s="203">
        <f>AX175</f>
        <v>0.9236719277463592</v>
      </c>
      <c r="G192" s="359">
        <f>AX176</f>
        <v>11905413.430000002</v>
      </c>
      <c r="H192" s="360"/>
      <c r="I192" s="179">
        <f t="shared" si="24"/>
        <v>2306700</v>
      </c>
      <c r="J192" s="187"/>
      <c r="K192" s="187"/>
    </row>
    <row r="193" spans="1:11" ht="15" customHeight="1">
      <c r="A193" s="21">
        <f t="shared" si="66"/>
        <v>2022</v>
      </c>
      <c r="B193" s="176">
        <f t="shared" si="67"/>
        <v>2331862</v>
      </c>
      <c r="C193" s="54"/>
      <c r="D193" s="22">
        <v>29</v>
      </c>
      <c r="E193" s="200">
        <f>BE168</f>
        <v>750000</v>
      </c>
      <c r="F193" s="203">
        <f>BE175</f>
        <v>0.92399332428396808</v>
      </c>
      <c r="G193" s="359">
        <f>BE176</f>
        <v>11856348.470000001</v>
      </c>
      <c r="H193" s="360"/>
      <c r="I193" s="179">
        <f t="shared" si="24"/>
        <v>2331862</v>
      </c>
      <c r="J193" s="187"/>
      <c r="K193" s="187"/>
    </row>
    <row r="194" spans="1:11" ht="15" customHeight="1">
      <c r="A194" s="21">
        <f t="shared" si="66"/>
        <v>2023</v>
      </c>
      <c r="B194" s="176">
        <f t="shared" si="67"/>
        <v>2357809</v>
      </c>
      <c r="C194" s="54"/>
      <c r="D194" s="22">
        <v>30</v>
      </c>
      <c r="E194" s="200">
        <f>BL168</f>
        <v>900000</v>
      </c>
      <c r="F194" s="203">
        <f>BL175</f>
        <v>0.9243711571584079</v>
      </c>
      <c r="G194" s="359">
        <f>BL176</f>
        <v>11798683.338999998</v>
      </c>
      <c r="H194" s="360"/>
      <c r="I194" s="179">
        <f t="shared" si="24"/>
        <v>2357809</v>
      </c>
      <c r="J194" s="187"/>
      <c r="K194" s="187"/>
    </row>
    <row r="195" spans="1:11" ht="15" customHeight="1">
      <c r="A195" s="21">
        <f t="shared" si="66"/>
        <v>2024</v>
      </c>
      <c r="B195" s="176">
        <f t="shared" si="67"/>
        <v>2384565</v>
      </c>
      <c r="C195" s="54"/>
      <c r="D195" s="22">
        <v>31</v>
      </c>
      <c r="E195" s="200">
        <f>BS168</f>
        <v>1050000</v>
      </c>
      <c r="F195" s="203">
        <f>BS175</f>
        <v>0.92481646007535501</v>
      </c>
      <c r="G195" s="359">
        <f>BS176</f>
        <v>11730672.429</v>
      </c>
      <c r="H195" s="360"/>
      <c r="I195" s="179">
        <f t="shared" si="24"/>
        <v>2384565</v>
      </c>
      <c r="J195" s="187"/>
      <c r="K195" s="187"/>
    </row>
    <row r="196" spans="1:11" ht="15" customHeight="1">
      <c r="A196" s="21">
        <f t="shared" si="66"/>
        <v>2025</v>
      </c>
      <c r="B196" s="176">
        <f t="shared" si="67"/>
        <v>2412155</v>
      </c>
      <c r="C196" s="54"/>
      <c r="D196" s="22">
        <v>32</v>
      </c>
      <c r="E196" s="200">
        <f>BZ168</f>
        <v>1200000</v>
      </c>
      <c r="F196" s="203">
        <f>BZ175</f>
        <v>0.92532721402570584</v>
      </c>
      <c r="G196" s="359">
        <f>BZ176</f>
        <v>11652427.674000001</v>
      </c>
      <c r="H196" s="360"/>
      <c r="I196" s="179">
        <f t="shared" si="24"/>
        <v>2412155</v>
      </c>
      <c r="J196" s="187"/>
      <c r="K196" s="187"/>
    </row>
    <row r="197" spans="1:11" ht="15" customHeight="1">
      <c r="A197" s="21">
        <f t="shared" ref="A197:A206" si="68">A152</f>
        <v>2026</v>
      </c>
      <c r="B197" s="176">
        <f t="shared" si="67"/>
        <v>2440606</v>
      </c>
      <c r="C197" s="54"/>
      <c r="D197" s="22">
        <v>33</v>
      </c>
      <c r="E197" s="200">
        <f>CG168</f>
        <v>1350000</v>
      </c>
      <c r="F197" s="203">
        <f>CG175</f>
        <v>0.92585784707074359</v>
      </c>
      <c r="G197" s="359">
        <f>CG176</f>
        <v>11570320.957999999</v>
      </c>
      <c r="H197" s="360"/>
      <c r="I197" s="179">
        <f t="shared" si="24"/>
        <v>2440606</v>
      </c>
      <c r="J197" s="187"/>
      <c r="K197" s="187"/>
    </row>
    <row r="198" spans="1:11" ht="15" customHeight="1">
      <c r="A198" s="21">
        <f t="shared" si="68"/>
        <v>2027</v>
      </c>
      <c r="B198" s="176">
        <f t="shared" si="67"/>
        <v>2469945</v>
      </c>
      <c r="C198" s="54"/>
      <c r="D198" s="22">
        <v>34</v>
      </c>
      <c r="E198" s="200">
        <f>CN168</f>
        <v>1500000</v>
      </c>
      <c r="F198" s="203">
        <f>CN175</f>
        <v>0.92613951588108379</v>
      </c>
      <c r="G198" s="359">
        <f>CN176</f>
        <v>11524348.990000002</v>
      </c>
      <c r="H198" s="360"/>
      <c r="I198" s="179">
        <f t="shared" si="24"/>
        <v>2469945</v>
      </c>
      <c r="J198" s="187"/>
      <c r="K198" s="187"/>
    </row>
    <row r="199" spans="1:11" ht="15" customHeight="1">
      <c r="A199" s="21">
        <f t="shared" si="68"/>
        <v>2028</v>
      </c>
      <c r="B199" s="176">
        <f t="shared" si="67"/>
        <v>2500198</v>
      </c>
      <c r="C199" s="54"/>
      <c r="D199" s="22">
        <v>35</v>
      </c>
      <c r="E199" s="200">
        <f>CU168</f>
        <v>1650000</v>
      </c>
      <c r="F199" s="203">
        <f>CU175</f>
        <v>0.92454099052041405</v>
      </c>
      <c r="G199" s="359">
        <f>CU176</f>
        <v>11778408.780999998</v>
      </c>
      <c r="H199" s="360"/>
      <c r="I199" s="179">
        <f t="shared" si="24"/>
        <v>2500198</v>
      </c>
      <c r="J199" s="187"/>
      <c r="K199" s="187"/>
    </row>
    <row r="200" spans="1:11" ht="15" customHeight="1">
      <c r="A200" s="21">
        <f t="shared" si="68"/>
        <v>2029</v>
      </c>
      <c r="B200" s="176">
        <f t="shared" si="67"/>
        <v>2531395</v>
      </c>
      <c r="C200" s="54"/>
      <c r="D200" s="22">
        <v>36</v>
      </c>
      <c r="E200" s="200"/>
      <c r="F200" s="203"/>
      <c r="G200" s="359"/>
      <c r="H200" s="360"/>
      <c r="I200" s="179">
        <f t="shared" si="24"/>
        <v>2531395</v>
      </c>
      <c r="J200" s="187"/>
      <c r="K200" s="187"/>
    </row>
    <row r="201" spans="1:11" ht="15" customHeight="1">
      <c r="A201" s="21">
        <f t="shared" si="68"/>
        <v>2030</v>
      </c>
      <c r="B201" s="176">
        <f t="shared" si="67"/>
        <v>2563566</v>
      </c>
      <c r="C201" s="54"/>
      <c r="D201" s="22">
        <v>37</v>
      </c>
      <c r="E201" s="55"/>
      <c r="F201" s="33"/>
      <c r="G201" s="27"/>
      <c r="H201" s="27"/>
      <c r="I201" s="179">
        <f t="shared" si="24"/>
        <v>2563566</v>
      </c>
      <c r="J201" s="187"/>
      <c r="K201" s="187"/>
    </row>
    <row r="202" spans="1:11" ht="15" customHeight="1">
      <c r="A202" s="21">
        <f t="shared" si="68"/>
        <v>2031</v>
      </c>
      <c r="B202" s="176">
        <f t="shared" si="67"/>
        <v>2596739</v>
      </c>
      <c r="C202" s="54"/>
      <c r="D202" s="22">
        <v>38</v>
      </c>
      <c r="E202" s="55"/>
      <c r="F202" s="33"/>
      <c r="G202" s="27"/>
      <c r="H202" s="27"/>
      <c r="I202" s="179">
        <f t="shared" si="24"/>
        <v>2596739</v>
      </c>
      <c r="J202" s="187"/>
      <c r="K202" s="187"/>
    </row>
    <row r="203" spans="1:11" ht="15" customHeight="1">
      <c r="A203" s="21">
        <f t="shared" si="68"/>
        <v>2032</v>
      </c>
      <c r="B203" s="176">
        <f t="shared" si="67"/>
        <v>2630948</v>
      </c>
      <c r="C203" s="54"/>
      <c r="D203" s="22">
        <v>39</v>
      </c>
      <c r="E203" s="55"/>
      <c r="F203" s="33"/>
      <c r="G203" s="27"/>
      <c r="H203" s="27"/>
      <c r="I203" s="179">
        <f t="shared" si="24"/>
        <v>2630948</v>
      </c>
      <c r="J203" s="187"/>
      <c r="K203" s="187"/>
    </row>
    <row r="204" spans="1:11" ht="15" customHeight="1">
      <c r="A204" s="21">
        <f t="shared" si="68"/>
        <v>2033</v>
      </c>
      <c r="B204" s="176">
        <f t="shared" si="67"/>
        <v>2666223</v>
      </c>
      <c r="C204" s="54"/>
      <c r="D204" s="22">
        <v>40</v>
      </c>
      <c r="E204" s="55"/>
      <c r="F204" s="33"/>
      <c r="G204" s="27"/>
      <c r="H204" s="27"/>
      <c r="I204" s="179">
        <f t="shared" si="24"/>
        <v>2666223</v>
      </c>
      <c r="J204" s="187"/>
      <c r="K204" s="187"/>
    </row>
    <row r="205" spans="1:11" ht="15" customHeight="1">
      <c r="A205" s="105">
        <f t="shared" si="68"/>
        <v>2034</v>
      </c>
      <c r="B205" s="188">
        <f t="shared" si="67"/>
        <v>2702599</v>
      </c>
      <c r="C205" s="195"/>
      <c r="D205" s="35">
        <v>41</v>
      </c>
      <c r="E205" s="56"/>
      <c r="F205" s="36"/>
      <c r="G205" s="11"/>
      <c r="H205" s="11"/>
      <c r="I205" s="189">
        <f t="shared" si="24"/>
        <v>2702599</v>
      </c>
      <c r="J205" s="190"/>
      <c r="K205" s="190"/>
    </row>
    <row r="206" spans="1:11" ht="15" customHeight="1">
      <c r="A206" s="105">
        <f t="shared" si="68"/>
        <v>2035</v>
      </c>
      <c r="B206" s="188">
        <f t="shared" si="67"/>
        <v>2740109</v>
      </c>
      <c r="C206" s="195"/>
      <c r="D206" s="35">
        <v>42</v>
      </c>
      <c r="E206" s="56"/>
      <c r="F206" s="36"/>
      <c r="G206" s="11"/>
      <c r="H206" s="11"/>
      <c r="I206" s="189">
        <f t="shared" si="24"/>
        <v>2740109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2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0.92003939565291171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0.77302832603649496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0.77302832603649496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0.77416333305762119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0.7754963985070229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0.77708551120930403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0.7790128225789944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0.78139607992379623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0.78442684847792465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0.78840335323298316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0.7938529515473477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0.80178609364969244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0.8144138042781579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0.83772122143529937</v>
      </c>
      <c r="CX209" s="20" t="s">
        <v>16</v>
      </c>
    </row>
    <row r="210" spans="1:102" ht="15" customHeight="1">
      <c r="A210" s="21">
        <f t="shared" ref="A210:B225" si="69">A120</f>
        <v>1994</v>
      </c>
      <c r="B210" s="176">
        <f t="shared" si="69"/>
        <v>1844692</v>
      </c>
      <c r="C210" s="69">
        <f t="shared" ref="C210:C229" si="70">LN(B210-$G$213)</f>
        <v>6.1984787164923079</v>
      </c>
      <c r="D210" s="22">
        <v>1</v>
      </c>
      <c r="E210" s="71">
        <f t="shared" ref="E210:E229" si="71">LN(D210)</f>
        <v>0</v>
      </c>
      <c r="F210" s="40" t="s">
        <v>43</v>
      </c>
      <c r="I210" s="179">
        <f t="shared" ref="I210:I251" si="72">ROUND($G$213+$G$216*D210^$G$214,$G$1)</f>
        <v>1846726</v>
      </c>
      <c r="J210" s="180">
        <f t="shared" ref="J210:J229" si="73">ABS(B210-I210)/B210*100</f>
        <v>0.11026230937197104</v>
      </c>
      <c r="K210" s="179">
        <f t="shared" ref="K210:K229" si="74">(B210-I210)^2/1000</f>
        <v>4137.1559999999999</v>
      </c>
      <c r="M210" s="70">
        <f>LN($B210-O$214)</f>
        <v>14.427822883851745</v>
      </c>
      <c r="Q210" s="187">
        <f>ROUND(O$214+O$217*$D210^O$215,$G$1)</f>
        <v>1781633</v>
      </c>
      <c r="R210" s="179">
        <f t="shared" ref="R210:R229" si="75">($B210-Q210)^2/1000</f>
        <v>3976437.4810000001</v>
      </c>
      <c r="T210" s="70">
        <f t="shared" ref="T210:T229" si="76">LN($B210-V$213)</f>
        <v>14.427822883851745</v>
      </c>
      <c r="U210" s="40"/>
      <c r="X210" s="187">
        <f>ROUND(V$214+V$217*$D210^V$215,$G$1)</f>
        <v>1782633</v>
      </c>
      <c r="Y210" s="179">
        <f t="shared" ref="Y210:Y229" si="77">($B210-X210)^2/1000</f>
        <v>3851319.4810000001</v>
      </c>
      <c r="AA210" s="70">
        <f t="shared" ref="AA210:AA229" si="78">LN($B210-AC$213)</f>
        <v>14.343011571370806</v>
      </c>
      <c r="AB210" s="40" t="s">
        <v>43</v>
      </c>
      <c r="AE210" s="187">
        <f t="shared" ref="AE210:AE229" si="79">ROUND(AC$213+AC$216*$D210^AC$214,$G$1)</f>
        <v>1782254</v>
      </c>
      <c r="AF210" s="179">
        <f t="shared" ref="AF210:AF229" si="80">($B210-AE210)^2/1000</f>
        <v>3898503.844</v>
      </c>
      <c r="AH210" s="70">
        <f t="shared" ref="AH210:AH229" si="81">LN($B210-AJ$213)</f>
        <v>14.250335095689772</v>
      </c>
      <c r="AI210" s="40" t="s">
        <v>43</v>
      </c>
      <c r="AL210" s="187">
        <f t="shared" ref="AL210:AL229" si="82">ROUND(AJ$213+AJ$216*$D210^AJ$214,$G$1)</f>
        <v>1782980</v>
      </c>
      <c r="AM210" s="179">
        <f t="shared" ref="AM210:AM229" si="83">($B210-AL210)^2/1000</f>
        <v>3808370.9440000001</v>
      </c>
      <c r="AO210" s="70">
        <f t="shared" ref="AO210:AO229" si="84">LN($B210-AQ$213)</f>
        <v>14.148184160329761</v>
      </c>
      <c r="AP210" s="40" t="s">
        <v>43</v>
      </c>
      <c r="AS210" s="187">
        <f t="shared" ref="AS210:AS229" si="85">ROUND(AQ$213+AQ$216*$D210^AQ$214,$G$1)</f>
        <v>1783841</v>
      </c>
      <c r="AT210" s="179">
        <f t="shared" ref="AT210:AT229" si="86">($B210-AS210)^2/1000</f>
        <v>3702844.2009999999</v>
      </c>
      <c r="AV210" s="70">
        <f t="shared" ref="AV210:AV229" si="87">LN($B210-AX$213)</f>
        <v>14.034398667716868</v>
      </c>
      <c r="AW210" s="40" t="s">
        <v>43</v>
      </c>
      <c r="AZ210" s="187">
        <f t="shared" ref="AZ210:AZ229" si="88">ROUND(AX$213+AX$216*$D210^AX$214,$G$1)</f>
        <v>1784879</v>
      </c>
      <c r="BA210" s="179">
        <f t="shared" ref="BA210:BA229" si="89">($B210-AZ210)^2/1000</f>
        <v>3577594.969</v>
      </c>
      <c r="BC210" s="70">
        <f t="shared" ref="BC210:BC229" si="90">LN($B210-BE$213)</f>
        <v>13.905983603127698</v>
      </c>
      <c r="BD210" s="40" t="s">
        <v>43</v>
      </c>
      <c r="BG210" s="187">
        <f t="shared" ref="BG210:BG229" si="91">ROUND(BE$213+BE$216*$D210^BE$214,$G$1)</f>
        <v>1786154</v>
      </c>
      <c r="BH210" s="179">
        <f t="shared" ref="BH210:BH229" si="92">($B210-BG210)^2/1000</f>
        <v>3426697.4440000001</v>
      </c>
      <c r="BJ210" s="70">
        <f t="shared" ref="BJ210:BJ229" si="93">LN($B210-BL$213)</f>
        <v>13.758614227424555</v>
      </c>
      <c r="BK210" s="40" t="s">
        <v>43</v>
      </c>
      <c r="BN210" s="187">
        <f t="shared" ref="BN210:BN229" si="94">ROUND(BL$213+BL$216*$D210^BL$214,$G$1)</f>
        <v>1787759</v>
      </c>
      <c r="BO210" s="179">
        <f t="shared" ref="BO210:BO229" si="95">($B210-BN210)^2/1000</f>
        <v>3241366.4890000001</v>
      </c>
      <c r="BQ210" s="70">
        <f t="shared" ref="BQ210:BQ229" si="96">LN($B210-BS$213)</f>
        <v>13.585709897185767</v>
      </c>
      <c r="BR210" s="40" t="s">
        <v>43</v>
      </c>
      <c r="BU210" s="187">
        <f t="shared" ref="BU210:BU229" si="97">ROUND(BS$213+BS$216*$D210^BS$214,$G$1)</f>
        <v>1789840</v>
      </c>
      <c r="BV210" s="179">
        <f t="shared" ref="BV210:BV229" si="98">($B210-BU210)^2/1000</f>
        <v>3008741.9040000001</v>
      </c>
      <c r="BX210" s="70">
        <f t="shared" ref="BX210:BX229" si="99">LN($B210-BZ$213)</f>
        <v>13.376527962349376</v>
      </c>
      <c r="BY210" s="40" t="s">
        <v>43</v>
      </c>
      <c r="CB210" s="187">
        <f t="shared" ref="CB210:CB229" si="100">ROUND(BZ$213+BZ$216*$D210^BZ$214,$G$1)</f>
        <v>1792648</v>
      </c>
      <c r="CC210" s="179">
        <f t="shared" ref="CC210:CC229" si="101">($B210-CB210)^2/1000</f>
        <v>2708577.9360000002</v>
      </c>
      <c r="CE210" s="70">
        <f t="shared" ref="CE210:CE229" si="102">LN($B210-CG$213)</f>
        <v>13.11169062566802</v>
      </c>
      <c r="CF210" s="40" t="s">
        <v>43</v>
      </c>
      <c r="CI210" s="187">
        <f t="shared" ref="CI210:CI229" si="103">ROUND(CG$213+CG$216*$D210^CG$214,$G$1)</f>
        <v>1796644</v>
      </c>
      <c r="CJ210" s="179">
        <f t="shared" ref="CJ210:CJ229" si="104">($B210-CI210)^2/1000</f>
        <v>2308610.304</v>
      </c>
      <c r="CL210" s="70">
        <f t="shared" ref="CL210:CL229" si="105">LN($B210-CN$213)</f>
        <v>12.750406543648456</v>
      </c>
      <c r="CM210" s="40" t="s">
        <v>43</v>
      </c>
      <c r="CP210" s="187">
        <f t="shared" ref="CP210:CP229" si="106">ROUND(CN$213+CN$216*$D210^CN$214,$G$1)</f>
        <v>1802792</v>
      </c>
      <c r="CQ210" s="179">
        <f t="shared" ref="CQ210:CQ229" si="107">($B210-CP210)^2/1000</f>
        <v>1755610</v>
      </c>
      <c r="CS210" s="70">
        <f t="shared" ref="CS210:CS229" si="108">LN($B210-CU$213)</f>
        <v>12.179174101661474</v>
      </c>
      <c r="CT210" s="40" t="s">
        <v>43</v>
      </c>
      <c r="CW210" s="187">
        <f t="shared" ref="CW210:CW229" si="109">ROUND(CU$213+CU$216*$D210^CU$214,$G$1)</f>
        <v>1813497</v>
      </c>
      <c r="CX210" s="179">
        <f t="shared" ref="CX210:CX229" si="110">($B210-CW210)^2/1000</f>
        <v>973128.02500000002</v>
      </c>
    </row>
    <row r="211" spans="1:102" ht="15" customHeight="1">
      <c r="A211" s="21">
        <f t="shared" si="69"/>
        <v>1995</v>
      </c>
      <c r="B211" s="176">
        <f t="shared" si="69"/>
        <v>1855346</v>
      </c>
      <c r="C211" s="69">
        <f t="shared" si="70"/>
        <v>9.3188359681294823</v>
      </c>
      <c r="D211" s="22">
        <v>2</v>
      </c>
      <c r="E211" s="71">
        <f t="shared" si="71"/>
        <v>0.69314718055994529</v>
      </c>
      <c r="F211" s="40" t="s">
        <v>44</v>
      </c>
      <c r="G211" s="72"/>
      <c r="H211" s="23"/>
      <c r="I211" s="179">
        <f t="shared" si="72"/>
        <v>1852184</v>
      </c>
      <c r="J211" s="180">
        <f t="shared" si="73"/>
        <v>0.17042643258993201</v>
      </c>
      <c r="K211" s="179">
        <f t="shared" si="74"/>
        <v>9998.2440000000006</v>
      </c>
      <c r="M211" s="70">
        <f t="shared" ref="M211:M229" si="111">LN($B211-O$214)</f>
        <v>14.433581759541488</v>
      </c>
      <c r="N211" s="40" t="s">
        <v>154</v>
      </c>
      <c r="Q211" s="187">
        <f t="shared" ref="Q211:Q229" si="112">ROUND(O$214+O$217*$D211^O$215,$G$1)</f>
        <v>1843474</v>
      </c>
      <c r="R211" s="179">
        <f t="shared" si="75"/>
        <v>140944.38399999999</v>
      </c>
      <c r="T211" s="70">
        <f t="shared" si="76"/>
        <v>14.433581759541488</v>
      </c>
      <c r="U211" s="40" t="s">
        <v>154</v>
      </c>
      <c r="X211" s="187">
        <f t="shared" ref="X211:X229" si="113">ROUND(V$214+V$217*$D211^V$215,$G$1)</f>
        <v>1844474</v>
      </c>
      <c r="Y211" s="179">
        <f t="shared" si="77"/>
        <v>118200.38400000001</v>
      </c>
      <c r="AA211" s="70">
        <f t="shared" si="78"/>
        <v>14.349278580663048</v>
      </c>
      <c r="AB211" s="40" t="s">
        <v>44</v>
      </c>
      <c r="AC211" s="72"/>
      <c r="AD211" s="23"/>
      <c r="AE211" s="187">
        <f t="shared" si="79"/>
        <v>1843666</v>
      </c>
      <c r="AF211" s="179">
        <f t="shared" si="80"/>
        <v>136422.39999999999</v>
      </c>
      <c r="AH211" s="70">
        <f t="shared" si="81"/>
        <v>14.257208586882815</v>
      </c>
      <c r="AI211" s="40" t="s">
        <v>44</v>
      </c>
      <c r="AJ211" s="72"/>
      <c r="AK211" s="23"/>
      <c r="AL211" s="187">
        <f t="shared" si="82"/>
        <v>1843891</v>
      </c>
      <c r="AM211" s="179">
        <f t="shared" si="83"/>
        <v>131217.02499999999</v>
      </c>
      <c r="AO211" s="70">
        <f t="shared" si="84"/>
        <v>14.155794093777338</v>
      </c>
      <c r="AP211" s="40" t="s">
        <v>44</v>
      </c>
      <c r="AQ211" s="72"/>
      <c r="AR211" s="23"/>
      <c r="AS211" s="187">
        <f t="shared" si="85"/>
        <v>1844158</v>
      </c>
      <c r="AT211" s="179">
        <f t="shared" si="86"/>
        <v>125171.344</v>
      </c>
      <c r="AV211" s="70">
        <f t="shared" si="87"/>
        <v>14.042921789761685</v>
      </c>
      <c r="AW211" s="40" t="s">
        <v>44</v>
      </c>
      <c r="AX211" s="72"/>
      <c r="AY211" s="23"/>
      <c r="AZ211" s="187">
        <f t="shared" si="88"/>
        <v>1844479</v>
      </c>
      <c r="BA211" s="179">
        <f t="shared" si="89"/>
        <v>118091.689</v>
      </c>
      <c r="BC211" s="70">
        <f t="shared" si="90"/>
        <v>13.915668966093421</v>
      </c>
      <c r="BD211" s="40" t="s">
        <v>44</v>
      </c>
      <c r="BE211" s="72"/>
      <c r="BF211" s="23"/>
      <c r="BG211" s="187">
        <f t="shared" si="91"/>
        <v>1844874</v>
      </c>
      <c r="BH211" s="179">
        <f t="shared" si="92"/>
        <v>109662.784</v>
      </c>
      <c r="BJ211" s="70">
        <f t="shared" si="93"/>
        <v>13.769828857511664</v>
      </c>
      <c r="BK211" s="40" t="s">
        <v>44</v>
      </c>
      <c r="BL211" s="72"/>
      <c r="BM211" s="23"/>
      <c r="BN211" s="187">
        <f t="shared" si="94"/>
        <v>1845371</v>
      </c>
      <c r="BO211" s="179">
        <f t="shared" si="95"/>
        <v>99500.625</v>
      </c>
      <c r="BQ211" s="70">
        <f t="shared" si="96"/>
        <v>13.599027277721863</v>
      </c>
      <c r="BR211" s="40" t="s">
        <v>44</v>
      </c>
      <c r="BS211" s="72"/>
      <c r="BT211" s="23"/>
      <c r="BU211" s="187">
        <f t="shared" si="97"/>
        <v>1846015</v>
      </c>
      <c r="BV211" s="179">
        <f t="shared" si="98"/>
        <v>87067.561000000002</v>
      </c>
      <c r="BX211" s="70">
        <f t="shared" si="99"/>
        <v>13.392918619420305</v>
      </c>
      <c r="BY211" s="40" t="s">
        <v>44</v>
      </c>
      <c r="BZ211" s="72"/>
      <c r="CA211" s="23"/>
      <c r="CB211" s="187">
        <f t="shared" si="100"/>
        <v>1846882</v>
      </c>
      <c r="CC211" s="179">
        <f t="shared" si="101"/>
        <v>71639.296000000002</v>
      </c>
      <c r="CE211" s="70">
        <f t="shared" si="102"/>
        <v>13.132998622165259</v>
      </c>
      <c r="CF211" s="40" t="s">
        <v>44</v>
      </c>
      <c r="CG211" s="72"/>
      <c r="CH211" s="23"/>
      <c r="CI211" s="187">
        <f t="shared" si="103"/>
        <v>1848112</v>
      </c>
      <c r="CJ211" s="179">
        <f t="shared" si="104"/>
        <v>52330.756000000001</v>
      </c>
      <c r="CL211" s="70">
        <f t="shared" si="105"/>
        <v>12.780847241684018</v>
      </c>
      <c r="CM211" s="40" t="s">
        <v>44</v>
      </c>
      <c r="CN211" s="72"/>
      <c r="CO211" s="23"/>
      <c r="CP211" s="187">
        <f t="shared" si="106"/>
        <v>1849993</v>
      </c>
      <c r="CQ211" s="179">
        <f t="shared" si="107"/>
        <v>28654.609</v>
      </c>
      <c r="CS211" s="70">
        <f t="shared" si="108"/>
        <v>12.23245164025659</v>
      </c>
      <c r="CT211" s="40" t="s">
        <v>44</v>
      </c>
      <c r="CU211" s="72"/>
      <c r="CV211" s="23"/>
      <c r="CW211" s="187">
        <f t="shared" si="109"/>
        <v>1853200</v>
      </c>
      <c r="CX211" s="179">
        <f t="shared" si="110"/>
        <v>4605.3159999999998</v>
      </c>
    </row>
    <row r="212" spans="1:102" ht="15" customHeight="1">
      <c r="A212" s="21">
        <f t="shared" si="69"/>
        <v>1996</v>
      </c>
      <c r="B212" s="176">
        <f t="shared" si="69"/>
        <v>1878130</v>
      </c>
      <c r="C212" s="69">
        <f t="shared" si="70"/>
        <v>10.432054857778276</v>
      </c>
      <c r="D212" s="22">
        <v>3</v>
      </c>
      <c r="E212" s="71">
        <f t="shared" si="71"/>
        <v>1.0986122886681098</v>
      </c>
      <c r="F212" s="27" t="s">
        <v>45</v>
      </c>
      <c r="I212" s="179">
        <f t="shared" si="72"/>
        <v>1859851</v>
      </c>
      <c r="J212" s="180">
        <f t="shared" si="73"/>
        <v>0.97325531246505825</v>
      </c>
      <c r="K212" s="179">
        <f t="shared" si="74"/>
        <v>334121.84100000001</v>
      </c>
      <c r="M212" s="70">
        <f t="shared" si="111"/>
        <v>14.445787158931783</v>
      </c>
      <c r="N212" s="40" t="s">
        <v>155</v>
      </c>
      <c r="O212" s="72"/>
      <c r="P212" s="23"/>
      <c r="Q212" s="187">
        <f t="shared" si="112"/>
        <v>1880639</v>
      </c>
      <c r="R212" s="179">
        <f t="shared" si="75"/>
        <v>6295.0810000000001</v>
      </c>
      <c r="T212" s="70">
        <f t="shared" si="76"/>
        <v>14.445787158931783</v>
      </c>
      <c r="U212" s="40" t="s">
        <v>155</v>
      </c>
      <c r="V212" s="72"/>
      <c r="W212" s="23"/>
      <c r="X212" s="187">
        <f t="shared" si="113"/>
        <v>1881639</v>
      </c>
      <c r="Y212" s="179">
        <f t="shared" si="77"/>
        <v>12313.081</v>
      </c>
      <c r="AA212" s="70">
        <f t="shared" si="78"/>
        <v>14.362550456997873</v>
      </c>
      <c r="AB212" s="27" t="s">
        <v>45</v>
      </c>
      <c r="AE212" s="187">
        <f t="shared" si="79"/>
        <v>1880656</v>
      </c>
      <c r="AF212" s="179">
        <f t="shared" si="80"/>
        <v>6380.6760000000004</v>
      </c>
      <c r="AH212" s="70">
        <f t="shared" si="81"/>
        <v>14.271751159757674</v>
      </c>
      <c r="AI212" s="27" t="s">
        <v>45</v>
      </c>
      <c r="AL212" s="187">
        <f t="shared" si="82"/>
        <v>1880675</v>
      </c>
      <c r="AM212" s="179">
        <f t="shared" si="83"/>
        <v>6477.0249999999996</v>
      </c>
      <c r="AO212" s="70">
        <f t="shared" si="84"/>
        <v>14.17187645415267</v>
      </c>
      <c r="AP212" s="27" t="s">
        <v>45</v>
      </c>
      <c r="AS212" s="187">
        <f t="shared" si="85"/>
        <v>1880698</v>
      </c>
      <c r="AT212" s="179">
        <f t="shared" si="86"/>
        <v>6594.6239999999998</v>
      </c>
      <c r="AV212" s="70">
        <f t="shared" si="87"/>
        <v>14.060908630186091</v>
      </c>
      <c r="AW212" s="27" t="s">
        <v>45</v>
      </c>
      <c r="AZ212" s="187">
        <f t="shared" si="88"/>
        <v>1880724</v>
      </c>
      <c r="BA212" s="179">
        <f t="shared" si="89"/>
        <v>6728.8360000000002</v>
      </c>
      <c r="BC212" s="70">
        <f t="shared" si="90"/>
        <v>13.936071952626525</v>
      </c>
      <c r="BD212" s="27" t="s">
        <v>45</v>
      </c>
      <c r="BG212" s="187">
        <f t="shared" si="91"/>
        <v>1880754</v>
      </c>
      <c r="BH212" s="179">
        <f t="shared" si="92"/>
        <v>6885.3760000000002</v>
      </c>
      <c r="BJ212" s="70">
        <f t="shared" si="93"/>
        <v>13.793397864518676</v>
      </c>
      <c r="BK212" s="27" t="s">
        <v>45</v>
      </c>
      <c r="BN212" s="187">
        <f t="shared" si="94"/>
        <v>1880790</v>
      </c>
      <c r="BO212" s="179">
        <f t="shared" si="95"/>
        <v>7075.6</v>
      </c>
      <c r="BQ212" s="70">
        <f t="shared" si="96"/>
        <v>13.626925425874346</v>
      </c>
      <c r="BR212" s="27" t="s">
        <v>45</v>
      </c>
      <c r="BU212" s="187">
        <f t="shared" si="97"/>
        <v>1880832</v>
      </c>
      <c r="BV212" s="179">
        <f t="shared" si="98"/>
        <v>7300.8040000000001</v>
      </c>
      <c r="BX212" s="70">
        <f t="shared" si="99"/>
        <v>13.427094288955669</v>
      </c>
      <c r="BY212" s="27" t="s">
        <v>45</v>
      </c>
      <c r="CB212" s="187">
        <f t="shared" si="100"/>
        <v>1880879</v>
      </c>
      <c r="CC212" s="179">
        <f t="shared" si="101"/>
        <v>7557.0010000000002</v>
      </c>
      <c r="CE212" s="70">
        <f t="shared" si="102"/>
        <v>13.17709774450438</v>
      </c>
      <c r="CF212" s="27" t="s">
        <v>45</v>
      </c>
      <c r="CI212" s="187">
        <f t="shared" si="103"/>
        <v>1880927</v>
      </c>
      <c r="CJ212" s="179">
        <f t="shared" si="104"/>
        <v>7823.2089999999998</v>
      </c>
      <c r="CL212" s="70">
        <f t="shared" si="105"/>
        <v>12.842993330820313</v>
      </c>
      <c r="CM212" s="27" t="s">
        <v>45</v>
      </c>
      <c r="CP212" s="187">
        <f t="shared" si="106"/>
        <v>1880945</v>
      </c>
      <c r="CQ212" s="179">
        <f t="shared" si="107"/>
        <v>7924.2250000000004</v>
      </c>
      <c r="CS212" s="70">
        <f t="shared" si="108"/>
        <v>12.33767092088692</v>
      </c>
      <c r="CT212" s="27" t="s">
        <v>45</v>
      </c>
      <c r="CW212" s="187">
        <f t="shared" si="109"/>
        <v>1880756</v>
      </c>
      <c r="CX212" s="179">
        <f t="shared" si="110"/>
        <v>6895.8760000000002</v>
      </c>
    </row>
    <row r="213" spans="1:102" ht="15" customHeight="1">
      <c r="A213" s="21">
        <f t="shared" si="69"/>
        <v>1997</v>
      </c>
      <c r="B213" s="176">
        <f t="shared" si="69"/>
        <v>1903171</v>
      </c>
      <c r="C213" s="69">
        <f t="shared" si="70"/>
        <v>10.984801076625908</v>
      </c>
      <c r="D213" s="22">
        <v>4</v>
      </c>
      <c r="E213" s="71">
        <f t="shared" si="71"/>
        <v>1.3862943611198906</v>
      </c>
      <c r="F213" s="73" t="s">
        <v>35</v>
      </c>
      <c r="G213" s="244">
        <v>1844200</v>
      </c>
      <c r="H213" s="23"/>
      <c r="I213" s="179">
        <f t="shared" si="72"/>
        <v>1869432</v>
      </c>
      <c r="J213" s="180">
        <f t="shared" si="73"/>
        <v>1.7727781686459072</v>
      </c>
      <c r="K213" s="179">
        <f t="shared" si="74"/>
        <v>1138320.121</v>
      </c>
      <c r="M213" s="70">
        <f t="shared" si="111"/>
        <v>14.459032000360047</v>
      </c>
      <c r="N213" s="27" t="s">
        <v>156</v>
      </c>
      <c r="Q213" s="187">
        <f t="shared" si="112"/>
        <v>1907461</v>
      </c>
      <c r="R213" s="179">
        <f t="shared" si="75"/>
        <v>18404.099999999999</v>
      </c>
      <c r="T213" s="70">
        <f t="shared" si="76"/>
        <v>14.459032000360047</v>
      </c>
      <c r="U213" s="27" t="s">
        <v>156</v>
      </c>
      <c r="X213" s="187">
        <f t="shared" si="113"/>
        <v>1908461</v>
      </c>
      <c r="Y213" s="179">
        <f t="shared" si="77"/>
        <v>27984.1</v>
      </c>
      <c r="AA213" s="70">
        <f t="shared" si="78"/>
        <v>14.376936706208145</v>
      </c>
      <c r="AB213" s="73" t="s">
        <v>35</v>
      </c>
      <c r="AC213" s="206">
        <f>V213+AB234</f>
        <v>150000</v>
      </c>
      <c r="AD213" s="23"/>
      <c r="AE213" s="187">
        <f t="shared" si="79"/>
        <v>1907389</v>
      </c>
      <c r="AF213" s="179">
        <f t="shared" si="80"/>
        <v>17791.524000000001</v>
      </c>
      <c r="AH213" s="70">
        <f t="shared" si="81"/>
        <v>14.287494100886724</v>
      </c>
      <c r="AI213" s="73" t="s">
        <v>35</v>
      </c>
      <c r="AJ213" s="206">
        <f>AC213+AI234</f>
        <v>300000</v>
      </c>
      <c r="AK213" s="23"/>
      <c r="AL213" s="187">
        <f t="shared" si="82"/>
        <v>1907304</v>
      </c>
      <c r="AM213" s="179">
        <f t="shared" si="83"/>
        <v>17081.688999999998</v>
      </c>
      <c r="AO213" s="70">
        <f t="shared" si="84"/>
        <v>14.189258623170799</v>
      </c>
      <c r="AP213" s="73" t="s">
        <v>35</v>
      </c>
      <c r="AQ213" s="206">
        <f>AJ213+AP234</f>
        <v>450000</v>
      </c>
      <c r="AR213" s="23"/>
      <c r="AS213" s="187">
        <f t="shared" si="85"/>
        <v>1907202</v>
      </c>
      <c r="AT213" s="179">
        <f t="shared" si="86"/>
        <v>16248.960999999999</v>
      </c>
      <c r="AV213" s="70">
        <f t="shared" si="87"/>
        <v>14.080311083106473</v>
      </c>
      <c r="AW213" s="73" t="s">
        <v>35</v>
      </c>
      <c r="AX213" s="206">
        <f>AQ213+AW234</f>
        <v>600000</v>
      </c>
      <c r="AY213" s="23"/>
      <c r="AZ213" s="187">
        <f t="shared" si="88"/>
        <v>1907078</v>
      </c>
      <c r="BA213" s="179">
        <f t="shared" si="89"/>
        <v>15264.648999999999</v>
      </c>
      <c r="BC213" s="70">
        <f t="shared" si="90"/>
        <v>13.958026097014296</v>
      </c>
      <c r="BD213" s="73" t="s">
        <v>35</v>
      </c>
      <c r="BE213" s="206">
        <f>AX213+BD234</f>
        <v>750000</v>
      </c>
      <c r="BF213" s="23"/>
      <c r="BG213" s="187">
        <f t="shared" si="91"/>
        <v>1906922</v>
      </c>
      <c r="BH213" s="179">
        <f t="shared" si="92"/>
        <v>14070.001</v>
      </c>
      <c r="BJ213" s="70">
        <f t="shared" si="93"/>
        <v>13.818676540946951</v>
      </c>
      <c r="BK213" s="73" t="s">
        <v>35</v>
      </c>
      <c r="BL213" s="206">
        <f>BE213+BK234</f>
        <v>900000</v>
      </c>
      <c r="BM213" s="23"/>
      <c r="BN213" s="187">
        <f t="shared" si="94"/>
        <v>1906722</v>
      </c>
      <c r="BO213" s="179">
        <f t="shared" si="95"/>
        <v>12609.601000000001</v>
      </c>
      <c r="BQ213" s="70">
        <f t="shared" si="96"/>
        <v>13.656715275315781</v>
      </c>
      <c r="BR213" s="73" t="s">
        <v>35</v>
      </c>
      <c r="BS213" s="206">
        <f>BL213+BR234</f>
        <v>1050000</v>
      </c>
      <c r="BT213" s="23"/>
      <c r="BU213" s="187">
        <f t="shared" si="97"/>
        <v>1906455</v>
      </c>
      <c r="BV213" s="179">
        <f t="shared" si="98"/>
        <v>10784.656000000001</v>
      </c>
      <c r="BX213" s="70">
        <f t="shared" si="99"/>
        <v>13.463355384457204</v>
      </c>
      <c r="BY213" s="73" t="s">
        <v>35</v>
      </c>
      <c r="BZ213" s="206">
        <f>BS213+BY234</f>
        <v>1200000</v>
      </c>
      <c r="CA213" s="23"/>
      <c r="CB213" s="187">
        <f t="shared" si="100"/>
        <v>1906079</v>
      </c>
      <c r="CC213" s="179">
        <f t="shared" si="101"/>
        <v>8456.4639999999999</v>
      </c>
      <c r="CE213" s="70">
        <f t="shared" si="102"/>
        <v>13.223422455128219</v>
      </c>
      <c r="CF213" s="73" t="s">
        <v>35</v>
      </c>
      <c r="CG213" s="206">
        <f>BZ213+CF234</f>
        <v>1350000</v>
      </c>
      <c r="CH213" s="23"/>
      <c r="CI213" s="187">
        <f t="shared" si="103"/>
        <v>1905512</v>
      </c>
      <c r="CJ213" s="179">
        <f t="shared" si="104"/>
        <v>5480.2809999999999</v>
      </c>
      <c r="CL213" s="70">
        <f t="shared" si="105"/>
        <v>12.907116068549422</v>
      </c>
      <c r="CM213" s="73" t="s">
        <v>35</v>
      </c>
      <c r="CN213" s="206">
        <f>CG213+CM234</f>
        <v>1500000</v>
      </c>
      <c r="CO213" s="23"/>
      <c r="CP213" s="187">
        <f t="shared" si="106"/>
        <v>1904552</v>
      </c>
      <c r="CQ213" s="179">
        <f t="shared" si="107"/>
        <v>1907.1610000000001</v>
      </c>
      <c r="CS213" s="70">
        <f t="shared" si="108"/>
        <v>12.441820428727398</v>
      </c>
      <c r="CT213" s="73" t="s">
        <v>35</v>
      </c>
      <c r="CU213" s="206">
        <f>CN213+CT234</f>
        <v>1650000</v>
      </c>
      <c r="CV213" s="23"/>
      <c r="CW213" s="187">
        <f t="shared" si="109"/>
        <v>1902544</v>
      </c>
      <c r="CX213" s="179">
        <f t="shared" si="110"/>
        <v>393.12900000000002</v>
      </c>
    </row>
    <row r="214" spans="1:102" ht="15" customHeight="1">
      <c r="A214" s="21">
        <f t="shared" si="69"/>
        <v>1998</v>
      </c>
      <c r="B214" s="176">
        <f t="shared" si="69"/>
        <v>1919308</v>
      </c>
      <c r="C214" s="69">
        <f t="shared" si="70"/>
        <v>11.226682356712702</v>
      </c>
      <c r="D214" s="22">
        <v>5</v>
      </c>
      <c r="E214" s="71">
        <f t="shared" si="71"/>
        <v>1.6094379124341003</v>
      </c>
      <c r="F214" s="73" t="s">
        <v>30</v>
      </c>
      <c r="G214" s="44">
        <f>INDEX(LINEST(C210:C229,E210:E229),1)</f>
        <v>1.6600999148916533</v>
      </c>
      <c r="H214" s="23"/>
      <c r="I214" s="179">
        <f t="shared" si="72"/>
        <v>1880745</v>
      </c>
      <c r="J214" s="180">
        <f t="shared" si="73"/>
        <v>2.0092137374512062</v>
      </c>
      <c r="K214" s="179">
        <f t="shared" si="74"/>
        <v>1487104.969</v>
      </c>
      <c r="M214" s="70">
        <f t="shared" si="111"/>
        <v>14.4674752623716</v>
      </c>
      <c r="N214" s="73" t="s">
        <v>145</v>
      </c>
      <c r="O214" s="206">
        <v>0</v>
      </c>
      <c r="P214" s="23"/>
      <c r="Q214" s="187">
        <f t="shared" si="112"/>
        <v>1928529</v>
      </c>
      <c r="R214" s="179">
        <f t="shared" si="75"/>
        <v>85026.841</v>
      </c>
      <c r="T214" s="70">
        <f t="shared" si="76"/>
        <v>14.4674752623716</v>
      </c>
      <c r="U214" s="73" t="s">
        <v>145</v>
      </c>
      <c r="V214" s="206">
        <f>10^U233</f>
        <v>1000</v>
      </c>
      <c r="W214" s="23"/>
      <c r="X214" s="187">
        <f t="shared" si="113"/>
        <v>1929529</v>
      </c>
      <c r="Y214" s="179">
        <f t="shared" si="77"/>
        <v>104468.841</v>
      </c>
      <c r="AA214" s="70">
        <f t="shared" si="78"/>
        <v>14.386099067653072</v>
      </c>
      <c r="AB214" s="73" t="s">
        <v>30</v>
      </c>
      <c r="AC214" s="44">
        <f>INDEX(LINEST(AA210:AA229,$E210:$E229),1)</f>
        <v>5.3284211309223277E-2</v>
      </c>
      <c r="AD214" s="23"/>
      <c r="AE214" s="187">
        <f t="shared" si="79"/>
        <v>1928409</v>
      </c>
      <c r="AF214" s="179">
        <f t="shared" si="80"/>
        <v>82828.201000000001</v>
      </c>
      <c r="AH214" s="70">
        <f t="shared" si="81"/>
        <v>14.297509455455707</v>
      </c>
      <c r="AI214" s="73" t="s">
        <v>30</v>
      </c>
      <c r="AJ214" s="44">
        <f>INDEX(LINEST(AH210:AH229,$E210:$E229),1)</f>
        <v>5.807214518712607E-2</v>
      </c>
      <c r="AK214" s="23"/>
      <c r="AL214" s="187">
        <f t="shared" si="82"/>
        <v>1928268</v>
      </c>
      <c r="AM214" s="179">
        <f t="shared" si="83"/>
        <v>80281.600000000006</v>
      </c>
      <c r="AO214" s="70">
        <f t="shared" si="84"/>
        <v>14.200302099618833</v>
      </c>
      <c r="AP214" s="73" t="s">
        <v>30</v>
      </c>
      <c r="AQ214" s="44">
        <f>INDEX(LINEST(AO210:AO229,$E210:$E229),1)</f>
        <v>6.3807458529943947E-2</v>
      </c>
      <c r="AR214" s="23"/>
      <c r="AS214" s="187">
        <f t="shared" si="85"/>
        <v>1928099</v>
      </c>
      <c r="AT214" s="179">
        <f t="shared" si="86"/>
        <v>77281.680999999997</v>
      </c>
      <c r="AV214" s="70">
        <f t="shared" si="87"/>
        <v>14.092617914675207</v>
      </c>
      <c r="AW214" s="73" t="s">
        <v>30</v>
      </c>
      <c r="AX214" s="44">
        <f>INDEX(LINEST(AV210:AV229,$E210:$E229),1)</f>
        <v>7.0803002659985473E-2</v>
      </c>
      <c r="AY214" s="23"/>
      <c r="AZ214" s="187">
        <f t="shared" si="88"/>
        <v>1927893</v>
      </c>
      <c r="BA214" s="179">
        <f t="shared" si="89"/>
        <v>73702.225000000006</v>
      </c>
      <c r="BC214" s="70">
        <f t="shared" si="90"/>
        <v>13.971922678805168</v>
      </c>
      <c r="BD214" s="73" t="s">
        <v>30</v>
      </c>
      <c r="BE214" s="44">
        <f>INDEX(LINEST(BC210:BC229,$E210:$E229),1)</f>
        <v>7.9526907476475187E-2</v>
      </c>
      <c r="BF214" s="23"/>
      <c r="BG214" s="187">
        <f t="shared" si="91"/>
        <v>1927636</v>
      </c>
      <c r="BH214" s="179">
        <f t="shared" si="92"/>
        <v>69355.584000000003</v>
      </c>
      <c r="BJ214" s="70">
        <f t="shared" si="93"/>
        <v>13.834634523649202</v>
      </c>
      <c r="BK214" s="73" t="s">
        <v>30</v>
      </c>
      <c r="BL214" s="44">
        <f>INDEX(LINEST(BJ210:BJ229,$E210:$E229),1)</f>
        <v>9.071301233328162E-2</v>
      </c>
      <c r="BM214" s="23"/>
      <c r="BN214" s="187">
        <f t="shared" si="94"/>
        <v>1927308</v>
      </c>
      <c r="BO214" s="179">
        <f t="shared" si="95"/>
        <v>64000</v>
      </c>
      <c r="BQ214" s="70">
        <f t="shared" si="96"/>
        <v>13.675452771831667</v>
      </c>
      <c r="BR214" s="73" t="s">
        <v>30</v>
      </c>
      <c r="BS214" s="44">
        <f>INDEX(LINEST(BQ210:BQ229,$E210:$E229),1)</f>
        <v>0.10558175999520093</v>
      </c>
      <c r="BT214" s="23"/>
      <c r="BU214" s="187">
        <f t="shared" si="97"/>
        <v>1926872</v>
      </c>
      <c r="BV214" s="179">
        <f t="shared" si="98"/>
        <v>57214.095999999998</v>
      </c>
      <c r="BX214" s="70">
        <f t="shared" si="99"/>
        <v>13.486044917717692</v>
      </c>
      <c r="BY214" s="73" t="s">
        <v>30</v>
      </c>
      <c r="BZ214" s="44">
        <f>INDEX(LINEST(BX210:BX229,$E210:$E229),1)</f>
        <v>0.12632742179497417</v>
      </c>
      <c r="CA214" s="23"/>
      <c r="CB214" s="187">
        <f t="shared" si="100"/>
        <v>1926266</v>
      </c>
      <c r="CC214" s="179">
        <f t="shared" si="101"/>
        <v>48413.764000000003</v>
      </c>
      <c r="CE214" s="70">
        <f t="shared" si="102"/>
        <v>13.252176867185424</v>
      </c>
      <c r="CF214" s="73" t="s">
        <v>30</v>
      </c>
      <c r="CG214" s="44">
        <f>INDEX(LINEST(CE210:CE229,$E210:$E229),1)</f>
        <v>0.15734591594241165</v>
      </c>
      <c r="CH214" s="23"/>
      <c r="CI214" s="187">
        <f t="shared" si="103"/>
        <v>1925363</v>
      </c>
      <c r="CJ214" s="179">
        <f t="shared" si="104"/>
        <v>36663.025000000001</v>
      </c>
      <c r="CL214" s="70">
        <f t="shared" si="105"/>
        <v>12.946361012394922</v>
      </c>
      <c r="CM214" s="73" t="s">
        <v>30</v>
      </c>
      <c r="CN214" s="44">
        <f>INDEX(LINEST(CL210:CL229,$E210:$E229),1)</f>
        <v>0.20899754859441361</v>
      </c>
      <c r="CO214" s="23"/>
      <c r="CP214" s="187">
        <f t="shared" si="106"/>
        <v>1923866</v>
      </c>
      <c r="CQ214" s="179">
        <f t="shared" si="107"/>
        <v>20775.364000000001</v>
      </c>
      <c r="CS214" s="70">
        <f t="shared" si="108"/>
        <v>12.503610985005318</v>
      </c>
      <c r="CT214" s="73" t="s">
        <v>30</v>
      </c>
      <c r="CU214" s="44">
        <f>INDEX(LINEST(CS210:CS229,$E210:$E229),1)</f>
        <v>0.31363451682756521</v>
      </c>
      <c r="CV214" s="23"/>
      <c r="CW214" s="187">
        <f t="shared" si="109"/>
        <v>1920852</v>
      </c>
      <c r="CX214" s="179">
        <f t="shared" si="110"/>
        <v>2383.9360000000001</v>
      </c>
    </row>
    <row r="215" spans="1:102" ht="15" customHeight="1">
      <c r="A215" s="21">
        <f t="shared" si="69"/>
        <v>1999</v>
      </c>
      <c r="B215" s="176">
        <f t="shared" si="69"/>
        <v>1926243</v>
      </c>
      <c r="C215" s="69">
        <f t="shared" si="70"/>
        <v>11.314998779045776</v>
      </c>
      <c r="D215" s="22">
        <v>6</v>
      </c>
      <c r="E215" s="71">
        <f t="shared" si="71"/>
        <v>1.791759469228055</v>
      </c>
      <c r="F215" s="73" t="s">
        <v>25</v>
      </c>
      <c r="G215" s="44">
        <f>INDEX(LINEST(C210:C229,E210:E229),2)</f>
        <v>7.8344661527033974</v>
      </c>
      <c r="H215" s="74" t="s">
        <v>46</v>
      </c>
      <c r="I215" s="179">
        <f t="shared" si="72"/>
        <v>1893662</v>
      </c>
      <c r="J215" s="180">
        <f t="shared" si="73"/>
        <v>1.691427301747495</v>
      </c>
      <c r="K215" s="179">
        <f t="shared" si="74"/>
        <v>1061521.561</v>
      </c>
      <c r="M215" s="70">
        <f t="shared" si="111"/>
        <v>14.471082031605967</v>
      </c>
      <c r="N215" s="73" t="s">
        <v>151</v>
      </c>
      <c r="O215" s="44">
        <f>INDEX(LINEST(M210:M229,$E210:$E229),1)</f>
        <v>4.922656100558593E-2</v>
      </c>
      <c r="P215" s="23"/>
      <c r="Q215" s="187">
        <f t="shared" si="112"/>
        <v>1945916</v>
      </c>
      <c r="R215" s="179">
        <f t="shared" si="75"/>
        <v>387026.929</v>
      </c>
      <c r="T215" s="70">
        <f t="shared" si="76"/>
        <v>14.471082031605967</v>
      </c>
      <c r="U215" s="73" t="s">
        <v>151</v>
      </c>
      <c r="V215" s="44">
        <f>INDEX(LINEST(T210:T229,$E210:$E229),1)</f>
        <v>4.922656100558593E-2</v>
      </c>
      <c r="W215" s="23"/>
      <c r="X215" s="187">
        <f t="shared" si="113"/>
        <v>1946916</v>
      </c>
      <c r="Y215" s="179">
        <f t="shared" si="77"/>
        <v>427372.929</v>
      </c>
      <c r="AA215" s="70">
        <f t="shared" si="78"/>
        <v>14.390011017498983</v>
      </c>
      <c r="AB215" s="73" t="s">
        <v>25</v>
      </c>
      <c r="AC215" s="44">
        <f>INDEX(LINEST(AA210:AA229,$E210:$E229),2)</f>
        <v>14.305472209085877</v>
      </c>
      <c r="AD215" s="74" t="s">
        <v>46</v>
      </c>
      <c r="AE215" s="187">
        <f t="shared" si="79"/>
        <v>1945770</v>
      </c>
      <c r="AF215" s="179">
        <f t="shared" si="80"/>
        <v>381303.72899999999</v>
      </c>
      <c r="AH215" s="70">
        <f t="shared" si="81"/>
        <v>14.301783004418343</v>
      </c>
      <c r="AI215" s="73" t="s">
        <v>25</v>
      </c>
      <c r="AJ215" s="44">
        <f>INDEX(LINEST(AH210:AH229,$E210:$E229),2)</f>
        <v>14.209563891955149</v>
      </c>
      <c r="AK215" s="74" t="s">
        <v>46</v>
      </c>
      <c r="AL215" s="187">
        <f t="shared" si="82"/>
        <v>1945599</v>
      </c>
      <c r="AM215" s="179">
        <f t="shared" si="83"/>
        <v>374654.73599999998</v>
      </c>
      <c r="AO215" s="70">
        <f t="shared" si="84"/>
        <v>14.205010904738183</v>
      </c>
      <c r="AP215" s="73" t="s">
        <v>25</v>
      </c>
      <c r="AQ215" s="44">
        <f>INDEX(LINEST(AO210:AO229,$E210:$E229),2)</f>
        <v>14.10357313005766</v>
      </c>
      <c r="AR215" s="74" t="s">
        <v>46</v>
      </c>
      <c r="AS215" s="187">
        <f t="shared" si="85"/>
        <v>1945395</v>
      </c>
      <c r="AT215" s="179">
        <f t="shared" si="86"/>
        <v>366799.10399999999</v>
      </c>
      <c r="AV215" s="70">
        <f t="shared" si="87"/>
        <v>14.097860690856816</v>
      </c>
      <c r="AW215" s="73" t="s">
        <v>25</v>
      </c>
      <c r="AX215" s="44">
        <f>INDEX(LINEST(AV210:AV229,$E210:$E229),2)</f>
        <v>13.98515089049056</v>
      </c>
      <c r="AY215" s="74" t="s">
        <v>46</v>
      </c>
      <c r="AZ215" s="187">
        <f t="shared" si="88"/>
        <v>1945146</v>
      </c>
      <c r="BA215" s="179">
        <f t="shared" si="89"/>
        <v>357323.40899999999</v>
      </c>
      <c r="BC215" s="70">
        <f t="shared" si="90"/>
        <v>13.977836018748183</v>
      </c>
      <c r="BD215" s="73" t="s">
        <v>25</v>
      </c>
      <c r="BE215" s="44">
        <f>INDEX(LINEST(BC210:BC229,$E210:$E229),2)</f>
        <v>13.851026224393216</v>
      </c>
      <c r="BF215" s="74" t="s">
        <v>46</v>
      </c>
      <c r="BG215" s="187">
        <f t="shared" si="91"/>
        <v>1944836</v>
      </c>
      <c r="BH215" s="179">
        <f t="shared" si="92"/>
        <v>345699.64899999998</v>
      </c>
      <c r="BJ215" s="70">
        <f t="shared" si="93"/>
        <v>13.841415118775451</v>
      </c>
      <c r="BK215" s="73" t="s">
        <v>25</v>
      </c>
      <c r="BL215" s="44">
        <f>INDEX(LINEST(BJ210:BJ229,$E210:$E229),2)</f>
        <v>13.696455237220871</v>
      </c>
      <c r="BM215" s="74" t="s">
        <v>46</v>
      </c>
      <c r="BN215" s="187">
        <f t="shared" si="94"/>
        <v>1944440</v>
      </c>
      <c r="BO215" s="179">
        <f t="shared" si="95"/>
        <v>331130.80900000001</v>
      </c>
      <c r="BQ215" s="70">
        <f t="shared" si="96"/>
        <v>13.683398728711296</v>
      </c>
      <c r="BR215" s="73" t="s">
        <v>25</v>
      </c>
      <c r="BS215" s="44">
        <f>INDEX(LINEST(BQ210:BQ229,$E210:$E229),2)</f>
        <v>13.514189215289253</v>
      </c>
      <c r="BT215" s="74" t="s">
        <v>46</v>
      </c>
      <c r="BU215" s="187">
        <f t="shared" si="97"/>
        <v>1943915</v>
      </c>
      <c r="BV215" s="179">
        <f t="shared" si="98"/>
        <v>312299.58399999997</v>
      </c>
      <c r="BX215" s="70">
        <f t="shared" si="99"/>
        <v>13.49563994854759</v>
      </c>
      <c r="BY215" s="73" t="s">
        <v>25</v>
      </c>
      <c r="BZ215" s="44">
        <f>INDEX(LINEST(BX210:BX229,$E210:$E229),2)</f>
        <v>13.292355329614855</v>
      </c>
      <c r="CA215" s="74" t="s">
        <v>46</v>
      </c>
      <c r="CB215" s="187">
        <f t="shared" si="100"/>
        <v>1943188</v>
      </c>
      <c r="CC215" s="179">
        <f t="shared" si="101"/>
        <v>287133.02500000002</v>
      </c>
      <c r="CE215" s="70">
        <f t="shared" si="102"/>
        <v>13.264284725713791</v>
      </c>
      <c r="CF215" s="73" t="s">
        <v>25</v>
      </c>
      <c r="CG215" s="44">
        <f>INDEX(LINEST(CE210:CE229,$E210:$E229),2)</f>
        <v>13.009517204468539</v>
      </c>
      <c r="CH215" s="74" t="s">
        <v>46</v>
      </c>
      <c r="CI215" s="187">
        <f t="shared" si="103"/>
        <v>1942107</v>
      </c>
      <c r="CJ215" s="179">
        <f t="shared" si="104"/>
        <v>251666.49600000001</v>
      </c>
      <c r="CL215" s="70">
        <f t="shared" si="105"/>
        <v>12.962764885157627</v>
      </c>
      <c r="CM215" s="73" t="s">
        <v>25</v>
      </c>
      <c r="CN215" s="44">
        <f>INDEX(LINEST(CL210:CL229,$E210:$E229),2)</f>
        <v>12.620803012383519</v>
      </c>
      <c r="CO215" s="74" t="s">
        <v>46</v>
      </c>
      <c r="CP215" s="187">
        <f t="shared" si="106"/>
        <v>1940329</v>
      </c>
      <c r="CQ215" s="179">
        <f t="shared" si="107"/>
        <v>198415.39600000001</v>
      </c>
      <c r="CS215" s="70">
        <f t="shared" si="108"/>
        <v>12.529036192126537</v>
      </c>
      <c r="CT215" s="73" t="s">
        <v>25</v>
      </c>
      <c r="CU215" s="44">
        <f>INDEX(LINEST(CS210:CS229,$E210:$E229),2)</f>
        <v>12.004551556040953</v>
      </c>
      <c r="CV215" s="74" t="s">
        <v>46</v>
      </c>
      <c r="CW215" s="187">
        <f t="shared" si="109"/>
        <v>1936791</v>
      </c>
      <c r="CX215" s="179">
        <f t="shared" si="110"/>
        <v>111260.304</v>
      </c>
    </row>
    <row r="216" spans="1:102" ht="15" customHeight="1">
      <c r="A216" s="21">
        <f t="shared" si="69"/>
        <v>2000</v>
      </c>
      <c r="B216" s="176">
        <f t="shared" si="69"/>
        <v>1930234</v>
      </c>
      <c r="C216" s="69">
        <f t="shared" si="70"/>
        <v>11.362497845943095</v>
      </c>
      <c r="D216" s="22">
        <v>7</v>
      </c>
      <c r="E216" s="71">
        <f t="shared" si="71"/>
        <v>1.9459101490553132</v>
      </c>
      <c r="F216" s="73" t="s">
        <v>29</v>
      </c>
      <c r="G216" s="75">
        <f>EXP(G215)</f>
        <v>2526.1865514653282</v>
      </c>
      <c r="I216" s="179">
        <f t="shared" si="72"/>
        <v>1908087</v>
      </c>
      <c r="J216" s="180">
        <f t="shared" si="73"/>
        <v>1.1473738417207449</v>
      </c>
      <c r="K216" s="179">
        <f t="shared" si="74"/>
        <v>490489.609</v>
      </c>
      <c r="M216" s="70">
        <f t="shared" si="111"/>
        <v>14.473151797054982</v>
      </c>
      <c r="N216" s="73" t="s">
        <v>146</v>
      </c>
      <c r="O216" s="44">
        <f>INDEX(LINEST(M210:M229,$E210:$E229),2)</f>
        <v>14.393041039505295</v>
      </c>
      <c r="P216" s="74" t="s">
        <v>157</v>
      </c>
      <c r="Q216" s="187">
        <f t="shared" si="112"/>
        <v>1960738</v>
      </c>
      <c r="R216" s="179">
        <f t="shared" si="75"/>
        <v>930494.01599999995</v>
      </c>
      <c r="T216" s="70">
        <f t="shared" si="76"/>
        <v>14.473151797054982</v>
      </c>
      <c r="U216" s="73" t="s">
        <v>146</v>
      </c>
      <c r="V216" s="44">
        <f>INDEX(LINEST(T210:T229,$E210:$E229),2)</f>
        <v>14.393041039505295</v>
      </c>
      <c r="W216" s="74" t="s">
        <v>157</v>
      </c>
      <c r="X216" s="187">
        <f t="shared" si="113"/>
        <v>1961738</v>
      </c>
      <c r="Y216" s="179">
        <f t="shared" si="77"/>
        <v>992502.01599999995</v>
      </c>
      <c r="AA216" s="70">
        <f t="shared" si="78"/>
        <v>14.392255374302229</v>
      </c>
      <c r="AB216" s="73" t="s">
        <v>29</v>
      </c>
      <c r="AC216" s="75">
        <f>EXP(AC215)</f>
        <v>1632253.6236594117</v>
      </c>
      <c r="AE216" s="187">
        <f t="shared" si="79"/>
        <v>1960581</v>
      </c>
      <c r="AF216" s="179">
        <f t="shared" si="80"/>
        <v>920940.40899999999</v>
      </c>
      <c r="AH216" s="70">
        <f t="shared" si="81"/>
        <v>14.304234120761649</v>
      </c>
      <c r="AI216" s="73" t="s">
        <v>29</v>
      </c>
      <c r="AJ216" s="75">
        <f>EXP(AJ215)</f>
        <v>1482979.639788188</v>
      </c>
      <c r="AL216" s="187">
        <f t="shared" si="82"/>
        <v>1960397</v>
      </c>
      <c r="AM216" s="179">
        <f t="shared" si="83"/>
        <v>909806.56900000002</v>
      </c>
      <c r="AO216" s="70">
        <f t="shared" si="84"/>
        <v>14.207710741350636</v>
      </c>
      <c r="AP216" s="73" t="s">
        <v>29</v>
      </c>
      <c r="AQ216" s="75">
        <f>EXP(AQ215)</f>
        <v>1333840.7627210342</v>
      </c>
      <c r="AS216" s="187">
        <f t="shared" si="85"/>
        <v>1960176</v>
      </c>
      <c r="AT216" s="179">
        <f t="shared" si="86"/>
        <v>896523.36399999994</v>
      </c>
      <c r="AV216" s="70">
        <f t="shared" si="87"/>
        <v>14.10086542457196</v>
      </c>
      <c r="AW216" s="73" t="s">
        <v>29</v>
      </c>
      <c r="AX216" s="75">
        <f>EXP(AX215)</f>
        <v>1184878.6123756475</v>
      </c>
      <c r="AZ216" s="187">
        <f t="shared" si="88"/>
        <v>1959907</v>
      </c>
      <c r="BA216" s="179">
        <f t="shared" si="89"/>
        <v>880486.929</v>
      </c>
      <c r="BC216" s="70">
        <f t="shared" si="90"/>
        <v>13.98122328186674</v>
      </c>
      <c r="BD216" s="73" t="s">
        <v>29</v>
      </c>
      <c r="BE216" s="75">
        <f>EXP(BE215)</f>
        <v>1036153.8808320572</v>
      </c>
      <c r="BG216" s="187">
        <f t="shared" si="91"/>
        <v>1959574</v>
      </c>
      <c r="BH216" s="179">
        <f t="shared" si="92"/>
        <v>860835.6</v>
      </c>
      <c r="BJ216" s="70">
        <f t="shared" si="93"/>
        <v>13.845296518869356</v>
      </c>
      <c r="BK216" s="73" t="s">
        <v>29</v>
      </c>
      <c r="BL216" s="75">
        <f>EXP(BL215)</f>
        <v>887758.68793290423</v>
      </c>
      <c r="BN216" s="187">
        <f t="shared" si="94"/>
        <v>1959147</v>
      </c>
      <c r="BO216" s="179">
        <f t="shared" si="95"/>
        <v>835961.56900000002</v>
      </c>
      <c r="BQ216" s="70">
        <f t="shared" si="96"/>
        <v>13.687943060197743</v>
      </c>
      <c r="BR216" s="73" t="s">
        <v>29</v>
      </c>
      <c r="BS216" s="75">
        <f>EXP(BS215)</f>
        <v>739839.992382025</v>
      </c>
      <c r="BU216" s="187">
        <f t="shared" si="97"/>
        <v>1958583</v>
      </c>
      <c r="BV216" s="179">
        <f t="shared" si="98"/>
        <v>803665.80099999998</v>
      </c>
      <c r="BX216" s="70">
        <f t="shared" si="99"/>
        <v>13.501120309705263</v>
      </c>
      <c r="BY216" s="73" t="s">
        <v>29</v>
      </c>
      <c r="BZ216" s="75">
        <f>EXP(BZ215)</f>
        <v>592647.65613742208</v>
      </c>
      <c r="CB216" s="187">
        <f t="shared" si="100"/>
        <v>1957802</v>
      </c>
      <c r="CC216" s="179">
        <f t="shared" si="101"/>
        <v>759994.62399999995</v>
      </c>
      <c r="CE216" s="70">
        <f t="shared" si="102"/>
        <v>13.271186749435092</v>
      </c>
      <c r="CF216" s="73" t="s">
        <v>29</v>
      </c>
      <c r="CG216" s="75">
        <f>EXP(CG215)</f>
        <v>446644.03071385383</v>
      </c>
      <c r="CI216" s="187">
        <f t="shared" si="103"/>
        <v>1956644</v>
      </c>
      <c r="CJ216" s="179">
        <f t="shared" si="104"/>
        <v>697488.1</v>
      </c>
      <c r="CL216" s="70">
        <f t="shared" si="105"/>
        <v>12.972084525700726</v>
      </c>
      <c r="CM216" s="73" t="s">
        <v>29</v>
      </c>
      <c r="CN216" s="75">
        <f>EXP(CN215)</f>
        <v>302792.49423760042</v>
      </c>
      <c r="CP216" s="187">
        <f t="shared" si="106"/>
        <v>1954746</v>
      </c>
      <c r="CQ216" s="179">
        <f t="shared" si="107"/>
        <v>600838.14399999997</v>
      </c>
      <c r="CS216" s="70">
        <f t="shared" si="108"/>
        <v>12.543380247422355</v>
      </c>
      <c r="CT216" s="73" t="s">
        <v>29</v>
      </c>
      <c r="CU216" s="75">
        <f>EXP(CU215)</f>
        <v>163497.26740180195</v>
      </c>
      <c r="CW216" s="187">
        <f t="shared" si="109"/>
        <v>1950997</v>
      </c>
      <c r="CX216" s="179">
        <f t="shared" si="110"/>
        <v>431102.16899999999</v>
      </c>
    </row>
    <row r="217" spans="1:102" ht="15" customHeight="1">
      <c r="A217" s="21">
        <f t="shared" si="69"/>
        <v>2001</v>
      </c>
      <c r="B217" s="176">
        <f t="shared" si="69"/>
        <v>1928088</v>
      </c>
      <c r="C217" s="69">
        <f t="shared" si="70"/>
        <v>11.337237854812313</v>
      </c>
      <c r="D217" s="22">
        <v>8</v>
      </c>
      <c r="E217" s="71">
        <f t="shared" si="71"/>
        <v>2.0794415416798357</v>
      </c>
      <c r="H217" s="23"/>
      <c r="I217" s="179">
        <f t="shared" si="72"/>
        <v>1923942</v>
      </c>
      <c r="J217" s="180">
        <f t="shared" si="73"/>
        <v>0.2150316790519935</v>
      </c>
      <c r="K217" s="179">
        <f t="shared" si="74"/>
        <v>17189.315999999999</v>
      </c>
      <c r="M217" s="70">
        <f t="shared" si="111"/>
        <v>14.472039396264538</v>
      </c>
      <c r="N217" s="73" t="s">
        <v>150</v>
      </c>
      <c r="O217" s="75">
        <f>EXP(O216)</f>
        <v>1781633.2174933907</v>
      </c>
      <c r="Q217" s="187">
        <f t="shared" si="112"/>
        <v>1973669</v>
      </c>
      <c r="R217" s="179">
        <f t="shared" si="75"/>
        <v>2077627.561</v>
      </c>
      <c r="T217" s="70">
        <f t="shared" si="76"/>
        <v>14.472039396264538</v>
      </c>
      <c r="U217" s="73" t="s">
        <v>150</v>
      </c>
      <c r="V217" s="75">
        <f>EXP(V216)</f>
        <v>1781633.2174933907</v>
      </c>
      <c r="X217" s="187">
        <f t="shared" si="113"/>
        <v>1974669</v>
      </c>
      <c r="Y217" s="179">
        <f t="shared" si="77"/>
        <v>2169789.5610000002</v>
      </c>
      <c r="AA217" s="70">
        <f t="shared" si="78"/>
        <v>14.391049187644482</v>
      </c>
      <c r="AD217" s="23"/>
      <c r="AE217" s="187">
        <f t="shared" si="79"/>
        <v>1973510</v>
      </c>
      <c r="AF217" s="179">
        <f t="shared" si="80"/>
        <v>2063158.084</v>
      </c>
      <c r="AH217" s="70">
        <f t="shared" si="81"/>
        <v>14.302916878137809</v>
      </c>
      <c r="AK217" s="23"/>
      <c r="AL217" s="187">
        <f t="shared" si="82"/>
        <v>1973322</v>
      </c>
      <c r="AM217" s="179">
        <f t="shared" si="83"/>
        <v>2046114.7560000001</v>
      </c>
      <c r="AO217" s="70">
        <f t="shared" si="84"/>
        <v>14.206259918636663</v>
      </c>
      <c r="AR217" s="23"/>
      <c r="AS217" s="187">
        <f t="shared" si="85"/>
        <v>1973098</v>
      </c>
      <c r="AT217" s="179">
        <f t="shared" si="86"/>
        <v>2025900.1</v>
      </c>
      <c r="AV217" s="70">
        <f t="shared" si="87"/>
        <v>14.099250871883324</v>
      </c>
      <c r="AY217" s="23"/>
      <c r="AZ217" s="187">
        <f t="shared" si="88"/>
        <v>1972826</v>
      </c>
      <c r="BA217" s="179">
        <f t="shared" si="89"/>
        <v>2001488.6440000001</v>
      </c>
      <c r="BC217" s="70">
        <f t="shared" si="90"/>
        <v>13.979403343289796</v>
      </c>
      <c r="BF217" s="23"/>
      <c r="BG217" s="187">
        <f t="shared" si="91"/>
        <v>1972487</v>
      </c>
      <c r="BH217" s="179">
        <f t="shared" si="92"/>
        <v>1971271.2009999999</v>
      </c>
      <c r="BJ217" s="70">
        <f t="shared" si="93"/>
        <v>13.843211324446351</v>
      </c>
      <c r="BM217" s="23"/>
      <c r="BN217" s="187">
        <f t="shared" si="94"/>
        <v>1972055</v>
      </c>
      <c r="BO217" s="179">
        <f t="shared" si="95"/>
        <v>1933097.0889999999</v>
      </c>
      <c r="BQ217" s="70">
        <f t="shared" si="96"/>
        <v>13.685502095385218</v>
      </c>
      <c r="BT217" s="23"/>
      <c r="BU217" s="187">
        <f t="shared" si="97"/>
        <v>1971484</v>
      </c>
      <c r="BV217" s="179">
        <f t="shared" si="98"/>
        <v>1883212.8160000001</v>
      </c>
      <c r="BX217" s="70">
        <f t="shared" si="99"/>
        <v>13.49817719899441</v>
      </c>
      <c r="CA217" s="23"/>
      <c r="CB217" s="187">
        <f t="shared" si="100"/>
        <v>1970693</v>
      </c>
      <c r="CC217" s="179">
        <f t="shared" si="101"/>
        <v>1815186.0249999999</v>
      </c>
      <c r="CE217" s="70">
        <f t="shared" si="102"/>
        <v>13.267481385200739</v>
      </c>
      <c r="CH217" s="23"/>
      <c r="CI217" s="187">
        <f t="shared" si="103"/>
        <v>1969525</v>
      </c>
      <c r="CJ217" s="179">
        <f t="shared" si="104"/>
        <v>1717024.969</v>
      </c>
      <c r="CL217" s="70">
        <f t="shared" si="105"/>
        <v>12.967084060906249</v>
      </c>
      <c r="CO217" s="23"/>
      <c r="CP217" s="187">
        <f t="shared" si="106"/>
        <v>1967615</v>
      </c>
      <c r="CQ217" s="179">
        <f t="shared" si="107"/>
        <v>1562383.7290000001</v>
      </c>
      <c r="CS217" s="70">
        <f t="shared" si="108"/>
        <v>12.535692889345007</v>
      </c>
      <c r="CV217" s="23"/>
      <c r="CW217" s="187">
        <f t="shared" si="109"/>
        <v>1963871</v>
      </c>
      <c r="CX217" s="179">
        <f t="shared" si="110"/>
        <v>1280423.0889999999</v>
      </c>
    </row>
    <row r="218" spans="1:102" ht="15" customHeight="1">
      <c r="A218" s="21">
        <f t="shared" si="69"/>
        <v>2002</v>
      </c>
      <c r="B218" s="176">
        <f t="shared" si="69"/>
        <v>1918561</v>
      </c>
      <c r="C218" s="69">
        <f t="shared" si="70"/>
        <v>11.216686889835326</v>
      </c>
      <c r="D218" s="22">
        <v>9</v>
      </c>
      <c r="E218" s="71">
        <f t="shared" si="71"/>
        <v>2.1972245773362196</v>
      </c>
      <c r="I218" s="179">
        <f t="shared" si="72"/>
        <v>1941162</v>
      </c>
      <c r="J218" s="180">
        <f t="shared" si="73"/>
        <v>1.1780183168530998</v>
      </c>
      <c r="K218" s="179">
        <f t="shared" si="74"/>
        <v>510805.201</v>
      </c>
      <c r="M218" s="70">
        <f t="shared" si="111"/>
        <v>14.467085983837375</v>
      </c>
      <c r="P218" s="23"/>
      <c r="Q218" s="187">
        <f t="shared" si="112"/>
        <v>1985146</v>
      </c>
      <c r="R218" s="179">
        <f t="shared" si="75"/>
        <v>4433562.2249999996</v>
      </c>
      <c r="T218" s="70">
        <f t="shared" si="76"/>
        <v>14.467085983837375</v>
      </c>
      <c r="W218" s="23"/>
      <c r="X218" s="187">
        <f t="shared" si="113"/>
        <v>1986146</v>
      </c>
      <c r="Y218" s="179">
        <f t="shared" si="77"/>
        <v>4567732.2249999996</v>
      </c>
      <c r="AA218" s="70">
        <f t="shared" si="78"/>
        <v>14.385676779540594</v>
      </c>
      <c r="AE218" s="187">
        <f t="shared" si="79"/>
        <v>1984990</v>
      </c>
      <c r="AF218" s="179">
        <f t="shared" si="80"/>
        <v>4412812.0410000002</v>
      </c>
      <c r="AH218" s="70">
        <f t="shared" si="81"/>
        <v>14.297048040856627</v>
      </c>
      <c r="AL218" s="187">
        <f t="shared" si="82"/>
        <v>1984807</v>
      </c>
      <c r="AM218" s="179">
        <f t="shared" si="83"/>
        <v>4388532.5159999998</v>
      </c>
      <c r="AO218" s="70">
        <f t="shared" si="84"/>
        <v>14.199793567743452</v>
      </c>
      <c r="AS218" s="187">
        <f t="shared" si="85"/>
        <v>1984588</v>
      </c>
      <c r="AT218" s="179">
        <f t="shared" si="86"/>
        <v>4359564.7290000003</v>
      </c>
      <c r="AV218" s="70">
        <f t="shared" si="87"/>
        <v>14.092051548400029</v>
      </c>
      <c r="AZ218" s="187">
        <f t="shared" si="88"/>
        <v>1984322</v>
      </c>
      <c r="BA218" s="179">
        <f t="shared" si="89"/>
        <v>4324509.1210000003</v>
      </c>
      <c r="BC218" s="70">
        <f t="shared" si="90"/>
        <v>13.971283635278416</v>
      </c>
      <c r="BG218" s="187">
        <f t="shared" si="91"/>
        <v>1983992</v>
      </c>
      <c r="BH218" s="179">
        <f t="shared" si="92"/>
        <v>4281215.7609999999</v>
      </c>
      <c r="BJ218" s="70">
        <f t="shared" si="93"/>
        <v>13.833901404853579</v>
      </c>
      <c r="BN218" s="187">
        <f t="shared" si="94"/>
        <v>1983570</v>
      </c>
      <c r="BO218" s="179">
        <f t="shared" si="95"/>
        <v>4226170.0810000002</v>
      </c>
      <c r="BQ218" s="70">
        <f t="shared" si="96"/>
        <v>13.674593098236009</v>
      </c>
      <c r="BU218" s="187">
        <f t="shared" si="97"/>
        <v>1983015</v>
      </c>
      <c r="BV218" s="179">
        <f t="shared" si="98"/>
        <v>4154318.1159999999</v>
      </c>
      <c r="BX218" s="70">
        <f t="shared" si="99"/>
        <v>13.48500587999283</v>
      </c>
      <c r="CB218" s="187">
        <f t="shared" si="100"/>
        <v>1982246</v>
      </c>
      <c r="CC218" s="179">
        <f t="shared" si="101"/>
        <v>4055779.2250000001</v>
      </c>
      <c r="CE218" s="70">
        <f t="shared" si="102"/>
        <v>13.250863886328553</v>
      </c>
      <c r="CI218" s="187">
        <f t="shared" si="103"/>
        <v>1981114</v>
      </c>
      <c r="CJ218" s="179">
        <f t="shared" si="104"/>
        <v>3912877.8089999999</v>
      </c>
      <c r="CL218" s="70">
        <f t="shared" si="105"/>
        <v>12.944577916951793</v>
      </c>
      <c r="CP218" s="187">
        <f t="shared" si="106"/>
        <v>1979269</v>
      </c>
      <c r="CQ218" s="179">
        <f t="shared" si="107"/>
        <v>3685461.264</v>
      </c>
      <c r="CS218" s="70">
        <f t="shared" si="108"/>
        <v>12.500833355209689</v>
      </c>
      <c r="CW218" s="187">
        <f t="shared" si="109"/>
        <v>1975682</v>
      </c>
      <c r="CX218" s="179">
        <f t="shared" si="110"/>
        <v>3262808.6409999998</v>
      </c>
    </row>
    <row r="219" spans="1:102" ht="15" customHeight="1">
      <c r="A219" s="21">
        <f t="shared" si="69"/>
        <v>2003</v>
      </c>
      <c r="B219" s="176">
        <f t="shared" si="69"/>
        <v>1930132</v>
      </c>
      <c r="C219" s="69">
        <f t="shared" si="70"/>
        <v>11.36131156479494</v>
      </c>
      <c r="D219" s="22">
        <v>10</v>
      </c>
      <c r="E219" s="71">
        <f t="shared" si="71"/>
        <v>2.3025850929940459</v>
      </c>
      <c r="F219" s="347" t="s">
        <v>7</v>
      </c>
      <c r="G219" s="348"/>
      <c r="H219" s="236">
        <f>I209</f>
        <v>0.92003939565291171</v>
      </c>
      <c r="I219" s="179">
        <f t="shared" si="72"/>
        <v>1959696</v>
      </c>
      <c r="J219" s="180">
        <f t="shared" si="73"/>
        <v>1.5317087121502571</v>
      </c>
      <c r="K219" s="179">
        <f t="shared" si="74"/>
        <v>874030.09600000002</v>
      </c>
      <c r="M219" s="70">
        <f t="shared" si="111"/>
        <v>14.473098952324703</v>
      </c>
      <c r="Q219" s="187">
        <f t="shared" si="112"/>
        <v>1995468</v>
      </c>
      <c r="R219" s="179">
        <f t="shared" si="75"/>
        <v>4268792.8959999997</v>
      </c>
      <c r="T219" s="70">
        <f t="shared" si="76"/>
        <v>14.473098952324703</v>
      </c>
      <c r="X219" s="187">
        <f t="shared" si="113"/>
        <v>1996468</v>
      </c>
      <c r="Y219" s="179">
        <f t="shared" si="77"/>
        <v>4400464.8959999997</v>
      </c>
      <c r="AA219" s="70">
        <f t="shared" si="78"/>
        <v>14.392198076822122</v>
      </c>
      <c r="AB219" s="23" t="s">
        <v>36</v>
      </c>
      <c r="AC219" s="44">
        <f>AE209</f>
        <v>0.77416333305762119</v>
      </c>
      <c r="AE219" s="187">
        <f t="shared" si="79"/>
        <v>1995321</v>
      </c>
      <c r="AF219" s="179">
        <f t="shared" si="80"/>
        <v>4249605.7209999999</v>
      </c>
      <c r="AH219" s="70">
        <f t="shared" si="81"/>
        <v>14.304171551099206</v>
      </c>
      <c r="AI219" s="23" t="s">
        <v>36</v>
      </c>
      <c r="AJ219" s="44">
        <f>AL209</f>
        <v>0.7754963985070229</v>
      </c>
      <c r="AL219" s="187">
        <f t="shared" si="82"/>
        <v>1995147</v>
      </c>
      <c r="AM219" s="179">
        <f t="shared" si="83"/>
        <v>4226950.2249999996</v>
      </c>
      <c r="AO219" s="70">
        <f t="shared" si="84"/>
        <v>14.207641830952367</v>
      </c>
      <c r="AP219" s="23" t="s">
        <v>36</v>
      </c>
      <c r="AQ219" s="44">
        <f>AS209</f>
        <v>0.77708551120930403</v>
      </c>
      <c r="AS219" s="187">
        <f t="shared" si="85"/>
        <v>1994939</v>
      </c>
      <c r="AT219" s="179">
        <f t="shared" si="86"/>
        <v>4199947.2489999998</v>
      </c>
      <c r="AV219" s="70">
        <f t="shared" si="87"/>
        <v>14.100788743393469</v>
      </c>
      <c r="AW219" s="23" t="s">
        <v>36</v>
      </c>
      <c r="AX219" s="44">
        <f>AZ209</f>
        <v>0.7790128225789944</v>
      </c>
      <c r="AZ219" s="187">
        <f t="shared" si="88"/>
        <v>1994687</v>
      </c>
      <c r="BA219" s="179">
        <f t="shared" si="89"/>
        <v>4167348.0249999999</v>
      </c>
      <c r="BC219" s="70">
        <f t="shared" si="90"/>
        <v>13.981136854592272</v>
      </c>
      <c r="BD219" s="23" t="s">
        <v>36</v>
      </c>
      <c r="BE219" s="44">
        <f>BG209</f>
        <v>0.78139607992379623</v>
      </c>
      <c r="BG219" s="187">
        <f t="shared" si="91"/>
        <v>1994375</v>
      </c>
      <c r="BH219" s="179">
        <f t="shared" si="92"/>
        <v>4127163.0490000001</v>
      </c>
      <c r="BJ219" s="70">
        <f t="shared" si="93"/>
        <v>13.845197507334431</v>
      </c>
      <c r="BK219" s="23" t="s">
        <v>36</v>
      </c>
      <c r="BL219" s="44">
        <f>BN209</f>
        <v>0.78442684847792465</v>
      </c>
      <c r="BN219" s="187">
        <f t="shared" si="94"/>
        <v>1993976</v>
      </c>
      <c r="BO219" s="179">
        <f t="shared" si="95"/>
        <v>4076056.3360000001</v>
      </c>
      <c r="BQ219" s="70">
        <f t="shared" si="96"/>
        <v>13.687827175205515</v>
      </c>
      <c r="BR219" s="23" t="s">
        <v>36</v>
      </c>
      <c r="BS219" s="44">
        <f>BU209</f>
        <v>0.78840335323298316</v>
      </c>
      <c r="BU219" s="187">
        <f t="shared" si="97"/>
        <v>1993451</v>
      </c>
      <c r="BV219" s="179">
        <f t="shared" si="98"/>
        <v>4009295.7609999999</v>
      </c>
      <c r="BX219" s="70">
        <f t="shared" si="99"/>
        <v>13.500980618696069</v>
      </c>
      <c r="BY219" s="23" t="s">
        <v>36</v>
      </c>
      <c r="BZ219" s="44">
        <f>CB209</f>
        <v>0.7938529515473477</v>
      </c>
      <c r="CB219" s="187">
        <f t="shared" si="100"/>
        <v>1992728</v>
      </c>
      <c r="CC219" s="179">
        <f t="shared" si="101"/>
        <v>3918259.216</v>
      </c>
      <c r="CE219" s="70">
        <f t="shared" si="102"/>
        <v>13.271010942835687</v>
      </c>
      <c r="CF219" s="23" t="s">
        <v>36</v>
      </c>
      <c r="CG219" s="44">
        <f>CI209</f>
        <v>0.80178609364969244</v>
      </c>
      <c r="CI219" s="187">
        <f t="shared" si="103"/>
        <v>1991664</v>
      </c>
      <c r="CJ219" s="179">
        <f t="shared" si="104"/>
        <v>3786187.0240000002</v>
      </c>
      <c r="CL219" s="70">
        <f t="shared" si="105"/>
        <v>12.971847417306211</v>
      </c>
      <c r="CM219" s="23" t="s">
        <v>36</v>
      </c>
      <c r="CN219" s="44">
        <f>CP209</f>
        <v>0.8144138042781579</v>
      </c>
      <c r="CP219" s="187">
        <f t="shared" si="106"/>
        <v>1989940</v>
      </c>
      <c r="CQ219" s="179">
        <f t="shared" si="107"/>
        <v>3576996.8640000001</v>
      </c>
      <c r="CS219" s="70">
        <f t="shared" si="108"/>
        <v>12.543016199635279</v>
      </c>
      <c r="CT219" s="23" t="s">
        <v>36</v>
      </c>
      <c r="CU219" s="44">
        <f>CW209</f>
        <v>0.83772122143529937</v>
      </c>
      <c r="CW219" s="187">
        <f t="shared" si="109"/>
        <v>1986624</v>
      </c>
      <c r="CX219" s="179">
        <f t="shared" si="110"/>
        <v>3191346.0639999998</v>
      </c>
    </row>
    <row r="220" spans="1:102" ht="15" customHeight="1">
      <c r="A220" s="21">
        <f t="shared" si="69"/>
        <v>2004</v>
      </c>
      <c r="B220" s="176">
        <f t="shared" si="69"/>
        <v>1972553</v>
      </c>
      <c r="C220" s="69">
        <f t="shared" si="70"/>
        <v>11.762539559613975</v>
      </c>
      <c r="D220" s="22">
        <v>11</v>
      </c>
      <c r="E220" s="71">
        <f t="shared" si="71"/>
        <v>2.3978952727983707</v>
      </c>
      <c r="F220" s="347" t="s">
        <v>8</v>
      </c>
      <c r="G220" s="348"/>
      <c r="H220" s="237">
        <f>SUM(K210:K229)</f>
        <v>31313105.590000004</v>
      </c>
      <c r="I220" s="179">
        <f t="shared" si="72"/>
        <v>1979495</v>
      </c>
      <c r="J220" s="180">
        <f t="shared" si="73"/>
        <v>0.35192970733866213</v>
      </c>
      <c r="K220" s="179">
        <f t="shared" si="74"/>
        <v>48191.364000000001</v>
      </c>
      <c r="M220" s="70">
        <f t="shared" si="111"/>
        <v>14.494839200796195</v>
      </c>
      <c r="N220" s="23" t="s">
        <v>152</v>
      </c>
      <c r="O220" s="44">
        <f>Q209</f>
        <v>0.77302832603649496</v>
      </c>
      <c r="Q220" s="187">
        <f t="shared" si="112"/>
        <v>2004853</v>
      </c>
      <c r="R220" s="179">
        <f t="shared" si="75"/>
        <v>1043290</v>
      </c>
      <c r="T220" s="70">
        <f t="shared" si="76"/>
        <v>14.494839200796195</v>
      </c>
      <c r="U220" s="23" t="s">
        <v>152</v>
      </c>
      <c r="V220" s="44">
        <f>X209</f>
        <v>0.77302832603649496</v>
      </c>
      <c r="X220" s="187">
        <f t="shared" si="113"/>
        <v>2005853</v>
      </c>
      <c r="Y220" s="179">
        <f t="shared" si="77"/>
        <v>1108890</v>
      </c>
      <c r="AA220" s="70">
        <f t="shared" si="78"/>
        <v>14.415748823374892</v>
      </c>
      <c r="AB220" s="23" t="s">
        <v>37</v>
      </c>
      <c r="AC220" s="200">
        <f>SUM(AF210:AF229)</f>
        <v>35315334.879000001</v>
      </c>
      <c r="AE220" s="187">
        <f t="shared" si="79"/>
        <v>2004716</v>
      </c>
      <c r="AF220" s="179">
        <f t="shared" si="80"/>
        <v>1034458.569</v>
      </c>
      <c r="AH220" s="70">
        <f t="shared" si="81"/>
        <v>14.329861759570623</v>
      </c>
      <c r="AI220" s="23" t="s">
        <v>37</v>
      </c>
      <c r="AJ220" s="200">
        <f>SUM(AM210:AM229)</f>
        <v>35126626.640999995</v>
      </c>
      <c r="AL220" s="187">
        <f t="shared" si="82"/>
        <v>2004555</v>
      </c>
      <c r="AM220" s="179">
        <f t="shared" si="83"/>
        <v>1024128.004</v>
      </c>
      <c r="AO220" s="70">
        <f t="shared" si="84"/>
        <v>14.235899089126141</v>
      </c>
      <c r="AP220" s="23" t="s">
        <v>37</v>
      </c>
      <c r="AQ220" s="200">
        <f>SUM(AT210:AT229)</f>
        <v>34903509.310000002</v>
      </c>
      <c r="AS220" s="187">
        <f t="shared" si="85"/>
        <v>2004364</v>
      </c>
      <c r="AT220" s="179">
        <f t="shared" si="86"/>
        <v>1011939.721</v>
      </c>
      <c r="AV220" s="70">
        <f t="shared" si="87"/>
        <v>14.132183067285103</v>
      </c>
      <c r="AW220" s="23" t="s">
        <v>37</v>
      </c>
      <c r="AX220" s="200">
        <f>SUM(BA210:BA229)</f>
        <v>34635477.459000006</v>
      </c>
      <c r="AZ220" s="187">
        <f t="shared" si="88"/>
        <v>2004131</v>
      </c>
      <c r="BA220" s="179">
        <f t="shared" si="89"/>
        <v>997170.08400000003</v>
      </c>
      <c r="BC220" s="70">
        <f t="shared" si="90"/>
        <v>14.016451853174647</v>
      </c>
      <c r="BD220" s="23" t="s">
        <v>37</v>
      </c>
      <c r="BE220" s="200">
        <f>SUM(BH210:BH229)</f>
        <v>34307857.283</v>
      </c>
      <c r="BG220" s="187">
        <f t="shared" si="91"/>
        <v>2003843</v>
      </c>
      <c r="BH220" s="179">
        <f t="shared" si="92"/>
        <v>979064.1</v>
      </c>
      <c r="BJ220" s="70">
        <f t="shared" si="93"/>
        <v>13.885552345812734</v>
      </c>
      <c r="BK220" s="23" t="s">
        <v>37</v>
      </c>
      <c r="BL220" s="200">
        <f>SUM(BO210:BO229)</f>
        <v>33896994.004000001</v>
      </c>
      <c r="BN220" s="187">
        <f t="shared" si="94"/>
        <v>2003476</v>
      </c>
      <c r="BO220" s="179">
        <f t="shared" si="95"/>
        <v>956231.929</v>
      </c>
      <c r="BQ220" s="70">
        <f t="shared" si="96"/>
        <v>13.734900105821009</v>
      </c>
      <c r="BR220" s="23" t="s">
        <v>37</v>
      </c>
      <c r="BS220" s="200">
        <f>SUM(BV210:BV229)</f>
        <v>33367140.312000003</v>
      </c>
      <c r="BU220" s="187">
        <f t="shared" si="97"/>
        <v>2002993</v>
      </c>
      <c r="BV220" s="179">
        <f t="shared" si="98"/>
        <v>926593.6</v>
      </c>
      <c r="BX220" s="70">
        <f t="shared" si="99"/>
        <v>13.557455893814828</v>
      </c>
      <c r="BY220" s="23" t="s">
        <v>37</v>
      </c>
      <c r="BZ220" s="200">
        <f>SUM(CC210:CC229)</f>
        <v>32656650.434000004</v>
      </c>
      <c r="CB220" s="187">
        <f t="shared" si="100"/>
        <v>2002330</v>
      </c>
      <c r="CC220" s="179">
        <f t="shared" si="101"/>
        <v>886669.72900000005</v>
      </c>
      <c r="CE220" s="70">
        <f t="shared" si="102"/>
        <v>13.341584044258997</v>
      </c>
      <c r="CF220" s="23" t="s">
        <v>37</v>
      </c>
      <c r="CG220" s="200">
        <f>SUM(CJ210:CJ229)</f>
        <v>31650418.501000002</v>
      </c>
      <c r="CI220" s="187">
        <f t="shared" si="103"/>
        <v>2001359</v>
      </c>
      <c r="CJ220" s="179">
        <f t="shared" si="104"/>
        <v>829785.63600000006</v>
      </c>
      <c r="CL220" s="70">
        <f t="shared" si="105"/>
        <v>13.065905188937597</v>
      </c>
      <c r="CM220" s="23" t="s">
        <v>37</v>
      </c>
      <c r="CN220" s="200">
        <f>SUM(CQ210:CQ229)</f>
        <v>30101593.653000005</v>
      </c>
      <c r="CP220" s="187">
        <f t="shared" si="106"/>
        <v>1999797</v>
      </c>
      <c r="CQ220" s="179">
        <f t="shared" si="107"/>
        <v>742235.53599999996</v>
      </c>
      <c r="CS220" s="70">
        <f t="shared" si="108"/>
        <v>12.684022742800719</v>
      </c>
      <c r="CT220" s="23" t="s">
        <v>37</v>
      </c>
      <c r="CU220" s="200">
        <f>SUM(CX210:CX229)</f>
        <v>27318653.748</v>
      </c>
      <c r="CW220" s="187">
        <f t="shared" si="109"/>
        <v>1996838</v>
      </c>
      <c r="CX220" s="179">
        <f t="shared" si="110"/>
        <v>589761.22499999998</v>
      </c>
    </row>
    <row r="221" spans="1:102" ht="15" customHeight="1">
      <c r="A221" s="21">
        <f t="shared" si="69"/>
        <v>2005</v>
      </c>
      <c r="B221" s="176">
        <f t="shared" si="69"/>
        <v>1982495</v>
      </c>
      <c r="C221" s="69">
        <f t="shared" si="70"/>
        <v>11.837144363709355</v>
      </c>
      <c r="D221" s="22">
        <v>12</v>
      </c>
      <c r="E221" s="71">
        <f t="shared" si="71"/>
        <v>2.4849066497880004</v>
      </c>
      <c r="F221" s="347" t="s">
        <v>9</v>
      </c>
      <c r="G221" s="348"/>
      <c r="H221" s="237">
        <f>SUM(K220:K229)</f>
        <v>25385387.476000004</v>
      </c>
      <c r="I221" s="179">
        <f t="shared" si="72"/>
        <v>2000520</v>
      </c>
      <c r="J221" s="180">
        <f t="shared" si="73"/>
        <v>0.90920784163390067</v>
      </c>
      <c r="K221" s="179">
        <f t="shared" si="74"/>
        <v>324900.625</v>
      </c>
      <c r="M221" s="70">
        <f t="shared" si="111"/>
        <v>14.499866710419864</v>
      </c>
      <c r="N221" s="23" t="s">
        <v>153</v>
      </c>
      <c r="O221" s="200">
        <f>SUM(R210:R229)</f>
        <v>35477136.152000003</v>
      </c>
      <c r="Q221" s="187">
        <f t="shared" si="112"/>
        <v>2013459</v>
      </c>
      <c r="R221" s="179">
        <f t="shared" si="75"/>
        <v>958769.29599999997</v>
      </c>
      <c r="T221" s="70">
        <f t="shared" si="76"/>
        <v>14.499866710419864</v>
      </c>
      <c r="U221" s="23" t="s">
        <v>153</v>
      </c>
      <c r="V221" s="200">
        <f>SUM(Y210:Y229)</f>
        <v>35478360.152000003</v>
      </c>
      <c r="X221" s="187">
        <f t="shared" si="113"/>
        <v>2014459</v>
      </c>
      <c r="Y221" s="179">
        <f t="shared" si="77"/>
        <v>1021697.296</v>
      </c>
      <c r="AA221" s="70">
        <f t="shared" si="78"/>
        <v>14.42118898422626</v>
      </c>
      <c r="AC221" s="76"/>
      <c r="AE221" s="187">
        <f t="shared" si="79"/>
        <v>2013335</v>
      </c>
      <c r="AF221" s="179">
        <f t="shared" si="80"/>
        <v>951105.6</v>
      </c>
      <c r="AH221" s="70">
        <f t="shared" si="81"/>
        <v>14.335788368728402</v>
      </c>
      <c r="AJ221" s="76"/>
      <c r="AL221" s="187">
        <f t="shared" si="82"/>
        <v>2013190</v>
      </c>
      <c r="AM221" s="179">
        <f t="shared" si="83"/>
        <v>942183.02500000002</v>
      </c>
      <c r="AO221" s="70">
        <f t="shared" si="84"/>
        <v>14.242407684144441</v>
      </c>
      <c r="AQ221" s="76"/>
      <c r="AS221" s="187">
        <f t="shared" si="85"/>
        <v>2013017</v>
      </c>
      <c r="AT221" s="179">
        <f t="shared" si="86"/>
        <v>931592.48400000005</v>
      </c>
      <c r="AV221" s="70">
        <f t="shared" si="87"/>
        <v>14.139400395735558</v>
      </c>
      <c r="AX221" s="76"/>
      <c r="AZ221" s="187">
        <f t="shared" si="88"/>
        <v>2012808</v>
      </c>
      <c r="BA221" s="179">
        <f t="shared" si="89"/>
        <v>918877.96900000004</v>
      </c>
      <c r="BC221" s="70">
        <f t="shared" si="90"/>
        <v>14.024551128095622</v>
      </c>
      <c r="BE221" s="76"/>
      <c r="BG221" s="187">
        <f t="shared" si="91"/>
        <v>2012549</v>
      </c>
      <c r="BH221" s="179">
        <f t="shared" si="92"/>
        <v>903242.91599999997</v>
      </c>
      <c r="BJ221" s="70">
        <f t="shared" si="93"/>
        <v>13.894779119910471</v>
      </c>
      <c r="BL221" s="76"/>
      <c r="BN221" s="187">
        <f t="shared" si="94"/>
        <v>2012220</v>
      </c>
      <c r="BO221" s="179">
        <f t="shared" si="95"/>
        <v>883575.625</v>
      </c>
      <c r="BQ221" s="70">
        <f t="shared" si="96"/>
        <v>13.745619068555438</v>
      </c>
      <c r="BS221" s="76"/>
      <c r="BU221" s="187">
        <f t="shared" si="97"/>
        <v>2011789</v>
      </c>
      <c r="BV221" s="179">
        <f t="shared" si="98"/>
        <v>858138.43599999999</v>
      </c>
      <c r="BX221" s="70">
        <f t="shared" si="99"/>
        <v>13.570242811599673</v>
      </c>
      <c r="BZ221" s="76"/>
      <c r="CB221" s="187">
        <f t="shared" si="100"/>
        <v>2011198</v>
      </c>
      <c r="CC221" s="179">
        <f t="shared" si="101"/>
        <v>823862.20900000003</v>
      </c>
      <c r="CE221" s="70">
        <f t="shared" si="102"/>
        <v>13.357427594414226</v>
      </c>
      <c r="CG221" s="76"/>
      <c r="CI221" s="187">
        <f t="shared" si="103"/>
        <v>2010338</v>
      </c>
      <c r="CJ221" s="179">
        <f t="shared" si="104"/>
        <v>775232.64899999998</v>
      </c>
      <c r="CL221" s="70">
        <f t="shared" si="105"/>
        <v>13.086725837013184</v>
      </c>
      <c r="CN221" s="76"/>
      <c r="CP221" s="187">
        <f t="shared" si="106"/>
        <v>2008969</v>
      </c>
      <c r="CQ221" s="179">
        <f t="shared" si="107"/>
        <v>700872.67599999998</v>
      </c>
      <c r="CS221" s="70">
        <f t="shared" si="108"/>
        <v>12.714380101370995</v>
      </c>
      <c r="CU221" s="76"/>
      <c r="CW221" s="187">
        <f t="shared" si="109"/>
        <v>2006434</v>
      </c>
      <c r="CX221" s="179">
        <f t="shared" si="110"/>
        <v>573075.72100000002</v>
      </c>
    </row>
    <row r="222" spans="1:102" ht="15" customHeight="1">
      <c r="A222" s="21">
        <f t="shared" si="69"/>
        <v>2006</v>
      </c>
      <c r="B222" s="176">
        <f t="shared" si="69"/>
        <v>2000844</v>
      </c>
      <c r="C222" s="69">
        <f t="shared" si="70"/>
        <v>11.961730993699783</v>
      </c>
      <c r="D222" s="22">
        <v>13</v>
      </c>
      <c r="E222" s="71">
        <f t="shared" si="71"/>
        <v>2.5649493574615367</v>
      </c>
      <c r="F222" s="347" t="s">
        <v>10</v>
      </c>
      <c r="G222" s="348"/>
      <c r="H222" s="238">
        <f>SUM(J210:J229)/D229</f>
        <v>1.330453485236768</v>
      </c>
      <c r="I222" s="179">
        <f t="shared" si="72"/>
        <v>2022735</v>
      </c>
      <c r="J222" s="180">
        <f t="shared" si="73"/>
        <v>1.0940882947396198</v>
      </c>
      <c r="K222" s="179">
        <f t="shared" si="74"/>
        <v>479215.88099999999</v>
      </c>
      <c r="M222" s="70">
        <f t="shared" si="111"/>
        <v>14.509079649507262</v>
      </c>
      <c r="Q222" s="187">
        <f t="shared" si="112"/>
        <v>2021408</v>
      </c>
      <c r="R222" s="179">
        <f t="shared" si="75"/>
        <v>422878.09600000002</v>
      </c>
      <c r="T222" s="70">
        <f t="shared" si="76"/>
        <v>14.509079649507262</v>
      </c>
      <c r="V222" s="76"/>
      <c r="X222" s="187">
        <f t="shared" si="113"/>
        <v>2022408</v>
      </c>
      <c r="Y222" s="179">
        <f t="shared" si="77"/>
        <v>465006.09600000002</v>
      </c>
      <c r="AA222" s="70">
        <f t="shared" si="78"/>
        <v>14.431152309235745</v>
      </c>
      <c r="AE222" s="187">
        <f t="shared" si="79"/>
        <v>2021299</v>
      </c>
      <c r="AF222" s="179">
        <f t="shared" si="80"/>
        <v>418407.02500000002</v>
      </c>
      <c r="AH222" s="70">
        <f t="shared" si="81"/>
        <v>14.346635156413933</v>
      </c>
      <c r="AL222" s="187">
        <f t="shared" si="82"/>
        <v>2021172</v>
      </c>
      <c r="AM222" s="179">
        <f t="shared" si="83"/>
        <v>413227.58399999997</v>
      </c>
      <c r="AO222" s="70">
        <f t="shared" si="84"/>
        <v>14.254309856829348</v>
      </c>
      <c r="AS222" s="187">
        <f t="shared" si="85"/>
        <v>2021021</v>
      </c>
      <c r="AT222" s="179">
        <f t="shared" si="86"/>
        <v>407111.32900000003</v>
      </c>
      <c r="AV222" s="70">
        <f t="shared" si="87"/>
        <v>14.152585470082977</v>
      </c>
      <c r="AZ222" s="187">
        <f t="shared" si="88"/>
        <v>2020837</v>
      </c>
      <c r="BA222" s="179">
        <f t="shared" si="89"/>
        <v>399720.049</v>
      </c>
      <c r="BC222" s="70">
        <f t="shared" si="90"/>
        <v>14.039329081433518</v>
      </c>
      <c r="BG222" s="187">
        <f t="shared" si="91"/>
        <v>2020611</v>
      </c>
      <c r="BH222" s="179">
        <f t="shared" si="92"/>
        <v>390734.28899999999</v>
      </c>
      <c r="BJ222" s="70">
        <f t="shared" si="93"/>
        <v>13.911587716292633</v>
      </c>
      <c r="BN222" s="187">
        <f t="shared" si="94"/>
        <v>2020325</v>
      </c>
      <c r="BO222" s="179">
        <f t="shared" si="95"/>
        <v>379509.36099999998</v>
      </c>
      <c r="BQ222" s="70">
        <f t="shared" si="96"/>
        <v>13.765105290216958</v>
      </c>
      <c r="BU222" s="187">
        <f t="shared" si="97"/>
        <v>2019951</v>
      </c>
      <c r="BV222" s="179">
        <f t="shared" si="98"/>
        <v>365077.44900000002</v>
      </c>
      <c r="BX222" s="70">
        <f t="shared" si="99"/>
        <v>13.593421450528668</v>
      </c>
      <c r="CB222" s="187">
        <f t="shared" si="100"/>
        <v>2019442</v>
      </c>
      <c r="CC222" s="179">
        <f t="shared" si="101"/>
        <v>345885.60399999999</v>
      </c>
      <c r="CE222" s="70">
        <f t="shared" si="102"/>
        <v>13.386025261138125</v>
      </c>
      <c r="CI222" s="187">
        <f t="shared" si="103"/>
        <v>2018707</v>
      </c>
      <c r="CJ222" s="179">
        <f t="shared" si="104"/>
        <v>319086.76899999997</v>
      </c>
      <c r="CL222" s="70">
        <f t="shared" si="105"/>
        <v>13.124049954333532</v>
      </c>
      <c r="CP222" s="187">
        <f t="shared" si="106"/>
        <v>2017555</v>
      </c>
      <c r="CQ222" s="179">
        <f t="shared" si="107"/>
        <v>279257.52100000001</v>
      </c>
      <c r="CS222" s="70">
        <f t="shared" si="108"/>
        <v>12.768096959208853</v>
      </c>
      <c r="CW222" s="187">
        <f t="shared" si="109"/>
        <v>2015495</v>
      </c>
      <c r="CX222" s="179">
        <f t="shared" si="110"/>
        <v>214651.80100000001</v>
      </c>
    </row>
    <row r="223" spans="1:102" ht="15" customHeight="1">
      <c r="A223" s="21">
        <f t="shared" si="69"/>
        <v>2007</v>
      </c>
      <c r="B223" s="176">
        <f t="shared" si="69"/>
        <v>2026084</v>
      </c>
      <c r="C223" s="69">
        <f t="shared" si="70"/>
        <v>12.111124400219657</v>
      </c>
      <c r="D223" s="22">
        <v>14</v>
      </c>
      <c r="E223" s="71">
        <f t="shared" si="71"/>
        <v>2.6390573296152584</v>
      </c>
      <c r="F223" s="347" t="s">
        <v>11</v>
      </c>
      <c r="G223" s="348"/>
      <c r="H223" s="238">
        <f>SUM(J220:J229)/10</f>
        <v>1.5809573892687694</v>
      </c>
      <c r="I223" s="179">
        <f t="shared" si="72"/>
        <v>2046108</v>
      </c>
      <c r="J223" s="180">
        <f t="shared" si="73"/>
        <v>0.98831045504529924</v>
      </c>
      <c r="K223" s="179">
        <f t="shared" si="74"/>
        <v>400960.576</v>
      </c>
      <c r="M223" s="70">
        <f t="shared" si="111"/>
        <v>14.521615423938192</v>
      </c>
      <c r="Q223" s="187">
        <f t="shared" si="112"/>
        <v>2028795</v>
      </c>
      <c r="R223" s="179">
        <f t="shared" si="75"/>
        <v>7349.5209999999997</v>
      </c>
      <c r="T223" s="70">
        <f t="shared" si="76"/>
        <v>14.521615423938192</v>
      </c>
      <c r="X223" s="187">
        <f t="shared" si="113"/>
        <v>2029795</v>
      </c>
      <c r="Y223" s="179">
        <f t="shared" si="77"/>
        <v>13771.521000000001</v>
      </c>
      <c r="AA223" s="70">
        <f t="shared" si="78"/>
        <v>14.444697183665289</v>
      </c>
      <c r="AE223" s="187">
        <f t="shared" si="79"/>
        <v>2028703</v>
      </c>
      <c r="AF223" s="179">
        <f t="shared" si="80"/>
        <v>6859.1610000000001</v>
      </c>
      <c r="AH223" s="70">
        <f t="shared" si="81"/>
        <v>14.361365816880454</v>
      </c>
      <c r="AL223" s="187">
        <f t="shared" si="82"/>
        <v>2028595</v>
      </c>
      <c r="AM223" s="179">
        <f t="shared" si="83"/>
        <v>6305.1210000000001</v>
      </c>
      <c r="AO223" s="70">
        <f t="shared" si="84"/>
        <v>14.27045384747198</v>
      </c>
      <c r="AS223" s="187">
        <f t="shared" si="85"/>
        <v>2028467</v>
      </c>
      <c r="AT223" s="179">
        <f t="shared" si="86"/>
        <v>5678.6890000000003</v>
      </c>
      <c r="AV223" s="70">
        <f t="shared" si="87"/>
        <v>14.170442784252343</v>
      </c>
      <c r="AZ223" s="187">
        <f t="shared" si="88"/>
        <v>2028312</v>
      </c>
      <c r="BA223" s="179">
        <f t="shared" si="89"/>
        <v>4963.9840000000004</v>
      </c>
      <c r="BC223" s="70">
        <f t="shared" si="90"/>
        <v>14.059306571441128</v>
      </c>
      <c r="BG223" s="187">
        <f t="shared" si="91"/>
        <v>2028122</v>
      </c>
      <c r="BH223" s="179">
        <f t="shared" si="92"/>
        <v>4153.4440000000004</v>
      </c>
      <c r="BJ223" s="70">
        <f t="shared" si="93"/>
        <v>13.934256685254544</v>
      </c>
      <c r="BN223" s="187">
        <f t="shared" si="94"/>
        <v>2027882</v>
      </c>
      <c r="BO223" s="179">
        <f t="shared" si="95"/>
        <v>3232.8040000000001</v>
      </c>
      <c r="BQ223" s="70">
        <f t="shared" si="96"/>
        <v>13.79130392726557</v>
      </c>
      <c r="BU223" s="187">
        <f t="shared" si="97"/>
        <v>2027570</v>
      </c>
      <c r="BV223" s="179">
        <f t="shared" si="98"/>
        <v>2208.1959999999999</v>
      </c>
      <c r="BX223" s="70">
        <f t="shared" si="99"/>
        <v>13.624451742247793</v>
      </c>
      <c r="CB223" s="187">
        <f t="shared" si="100"/>
        <v>2027149</v>
      </c>
      <c r="CC223" s="179">
        <f t="shared" si="101"/>
        <v>1134.2249999999999</v>
      </c>
      <c r="CE223" s="70">
        <f t="shared" si="102"/>
        <v>13.424072607660452</v>
      </c>
      <c r="CI223" s="187">
        <f t="shared" si="103"/>
        <v>2026550</v>
      </c>
      <c r="CJ223" s="179">
        <f t="shared" si="104"/>
        <v>217.15600000000001</v>
      </c>
      <c r="CL223" s="70">
        <f t="shared" si="105"/>
        <v>13.173216174787317</v>
      </c>
      <c r="CP223" s="187">
        <f t="shared" si="106"/>
        <v>2025634</v>
      </c>
      <c r="CQ223" s="179">
        <f t="shared" si="107"/>
        <v>202.5</v>
      </c>
      <c r="CS223" s="70">
        <f t="shared" si="108"/>
        <v>12.837567801676336</v>
      </c>
      <c r="CW223" s="187">
        <f t="shared" si="109"/>
        <v>2024090</v>
      </c>
      <c r="CX223" s="179">
        <f t="shared" si="110"/>
        <v>3976.0360000000001</v>
      </c>
    </row>
    <row r="224" spans="1:102" ht="15" customHeight="1">
      <c r="A224" s="21">
        <f t="shared" si="69"/>
        <v>2008</v>
      </c>
      <c r="B224" s="176">
        <f t="shared" si="69"/>
        <v>2053791</v>
      </c>
      <c r="C224" s="69">
        <f t="shared" si="70"/>
        <v>12.252913291575824</v>
      </c>
      <c r="D224" s="22">
        <v>15</v>
      </c>
      <c r="E224" s="71">
        <f t="shared" si="71"/>
        <v>2.7080502011022101</v>
      </c>
      <c r="I224" s="179">
        <f t="shared" si="72"/>
        <v>2070609</v>
      </c>
      <c r="J224" s="180">
        <f t="shared" si="73"/>
        <v>0.81887592262309061</v>
      </c>
      <c r="K224" s="179">
        <f t="shared" si="74"/>
        <v>282845.12400000001</v>
      </c>
      <c r="M224" s="70">
        <f t="shared" si="111"/>
        <v>14.535197911615784</v>
      </c>
      <c r="Q224" s="187">
        <f t="shared" si="112"/>
        <v>2035697</v>
      </c>
      <c r="R224" s="179">
        <f t="shared" si="75"/>
        <v>327392.83600000001</v>
      </c>
      <c r="T224" s="70">
        <f t="shared" si="76"/>
        <v>14.535197911615784</v>
      </c>
      <c r="X224" s="187">
        <f t="shared" si="113"/>
        <v>2036697</v>
      </c>
      <c r="Y224" s="179">
        <f t="shared" si="77"/>
        <v>292204.83600000001</v>
      </c>
      <c r="AA224" s="70">
        <f t="shared" si="78"/>
        <v>14.459357719400836</v>
      </c>
      <c r="AE224" s="187">
        <f t="shared" si="79"/>
        <v>2035622</v>
      </c>
      <c r="AF224" s="179">
        <f t="shared" si="80"/>
        <v>330112.56099999999</v>
      </c>
      <c r="AH224" s="70">
        <f t="shared" si="81"/>
        <v>14.377290288600232</v>
      </c>
      <c r="AL224" s="187">
        <f t="shared" si="82"/>
        <v>2035535</v>
      </c>
      <c r="AM224" s="179">
        <f t="shared" si="83"/>
        <v>333281.53600000002</v>
      </c>
      <c r="AO224" s="70">
        <f t="shared" si="84"/>
        <v>14.287880759667042</v>
      </c>
      <c r="AS224" s="187">
        <f t="shared" si="85"/>
        <v>2035431</v>
      </c>
      <c r="AT224" s="179">
        <f t="shared" si="86"/>
        <v>337089.6</v>
      </c>
      <c r="AV224" s="70">
        <f t="shared" si="87"/>
        <v>14.189685185340791</v>
      </c>
      <c r="AZ224" s="187">
        <f t="shared" si="88"/>
        <v>2035307</v>
      </c>
      <c r="BA224" s="179">
        <f t="shared" si="89"/>
        <v>341658.25599999999</v>
      </c>
      <c r="BC224" s="70">
        <f t="shared" si="90"/>
        <v>14.080786732549534</v>
      </c>
      <c r="BG224" s="187">
        <f t="shared" si="91"/>
        <v>2035154</v>
      </c>
      <c r="BH224" s="179">
        <f t="shared" si="92"/>
        <v>347337.76899999997</v>
      </c>
      <c r="BJ224" s="70">
        <f t="shared" si="93"/>
        <v>13.95856360046249</v>
      </c>
      <c r="BN224" s="187">
        <f t="shared" si="94"/>
        <v>2034963</v>
      </c>
      <c r="BO224" s="179">
        <f t="shared" si="95"/>
        <v>354493.58399999997</v>
      </c>
      <c r="BQ224" s="70">
        <f t="shared" si="96"/>
        <v>13.819294390233308</v>
      </c>
      <c r="BU224" s="187">
        <f t="shared" si="97"/>
        <v>2034717</v>
      </c>
      <c r="BV224" s="179">
        <f t="shared" si="98"/>
        <v>363817.47600000002</v>
      </c>
      <c r="BX224" s="70">
        <f t="shared" si="99"/>
        <v>13.657441712140111</v>
      </c>
      <c r="CB224" s="187">
        <f t="shared" si="100"/>
        <v>2034390</v>
      </c>
      <c r="CC224" s="179">
        <f t="shared" si="101"/>
        <v>376398.80099999998</v>
      </c>
      <c r="CE224" s="70">
        <f t="shared" si="102"/>
        <v>13.464236716064073</v>
      </c>
      <c r="CI224" s="187">
        <f t="shared" si="103"/>
        <v>2033935</v>
      </c>
      <c r="CJ224" s="179">
        <f t="shared" si="104"/>
        <v>394260.73599999998</v>
      </c>
      <c r="CL224" s="70">
        <f t="shared" si="105"/>
        <v>13.224542638232665</v>
      </c>
      <c r="CP224" s="187">
        <f t="shared" si="106"/>
        <v>2033268</v>
      </c>
      <c r="CQ224" s="179">
        <f t="shared" si="107"/>
        <v>421193.52899999998</v>
      </c>
      <c r="CS224" s="70">
        <f t="shared" si="108"/>
        <v>12.908652696350972</v>
      </c>
      <c r="CW224" s="187">
        <f t="shared" si="109"/>
        <v>2032273</v>
      </c>
      <c r="CX224" s="179">
        <f t="shared" si="110"/>
        <v>463024.32400000002</v>
      </c>
    </row>
    <row r="225" spans="1:102" ht="15" customHeight="1">
      <c r="A225" s="21">
        <f t="shared" si="69"/>
        <v>2009</v>
      </c>
      <c r="B225" s="176">
        <f t="shared" si="69"/>
        <v>2075249</v>
      </c>
      <c r="C225" s="69">
        <f t="shared" si="70"/>
        <v>12.350385088221529</v>
      </c>
      <c r="D225" s="22">
        <v>16</v>
      </c>
      <c r="E225" s="71">
        <f t="shared" si="71"/>
        <v>2.7725887222397811</v>
      </c>
      <c r="I225" s="179">
        <f t="shared" si="72"/>
        <v>2096214</v>
      </c>
      <c r="J225" s="180">
        <f t="shared" si="73"/>
        <v>1.0102402169570976</v>
      </c>
      <c r="K225" s="179">
        <f t="shared" si="74"/>
        <v>439531.22499999998</v>
      </c>
      <c r="M225" s="70">
        <f t="shared" si="111"/>
        <v>14.545591704447512</v>
      </c>
      <c r="Q225" s="187">
        <f t="shared" si="112"/>
        <v>2042175</v>
      </c>
      <c r="R225" s="179">
        <f t="shared" si="75"/>
        <v>1093889.476</v>
      </c>
      <c r="T225" s="70">
        <f t="shared" si="76"/>
        <v>14.545591704447512</v>
      </c>
      <c r="X225" s="187">
        <f t="shared" si="113"/>
        <v>2043175</v>
      </c>
      <c r="Y225" s="179">
        <f t="shared" si="77"/>
        <v>1028741.476</v>
      </c>
      <c r="AA225" s="70">
        <f t="shared" si="78"/>
        <v>14.470565867988299</v>
      </c>
      <c r="AE225" s="187">
        <f t="shared" si="79"/>
        <v>2042118</v>
      </c>
      <c r="AF225" s="179">
        <f t="shared" si="80"/>
        <v>1097663.1610000001</v>
      </c>
      <c r="AH225" s="70">
        <f t="shared" si="81"/>
        <v>14.389451252743237</v>
      </c>
      <c r="AL225" s="187">
        <f t="shared" si="82"/>
        <v>2042052</v>
      </c>
      <c r="AM225" s="179">
        <f t="shared" si="83"/>
        <v>1102040.8089999999</v>
      </c>
      <c r="AO225" s="70">
        <f t="shared" si="84"/>
        <v>14.301171592776571</v>
      </c>
      <c r="AS225" s="187">
        <f t="shared" si="85"/>
        <v>2041973</v>
      </c>
      <c r="AT225" s="179">
        <f t="shared" si="86"/>
        <v>1107292.176</v>
      </c>
      <c r="AV225" s="70">
        <f t="shared" si="87"/>
        <v>14.204337347067973</v>
      </c>
      <c r="AZ225" s="187">
        <f t="shared" si="88"/>
        <v>2041880</v>
      </c>
      <c r="BA225" s="179">
        <f t="shared" si="89"/>
        <v>1113490.1610000001</v>
      </c>
      <c r="BC225" s="70">
        <f t="shared" si="90"/>
        <v>14.097110924275158</v>
      </c>
      <c r="BG225" s="187">
        <f t="shared" si="91"/>
        <v>2041767</v>
      </c>
      <c r="BH225" s="179">
        <f t="shared" si="92"/>
        <v>1121044.324</v>
      </c>
      <c r="BJ225" s="70">
        <f t="shared" si="93"/>
        <v>13.976990598003225</v>
      </c>
      <c r="BN225" s="187">
        <f t="shared" si="94"/>
        <v>2041627</v>
      </c>
      <c r="BO225" s="179">
        <f t="shared" si="95"/>
        <v>1130438.8840000001</v>
      </c>
      <c r="BQ225" s="70">
        <f t="shared" si="96"/>
        <v>13.84044606788197</v>
      </c>
      <c r="BU225" s="187">
        <f t="shared" si="97"/>
        <v>2041450</v>
      </c>
      <c r="BV225" s="179">
        <f t="shared" si="98"/>
        <v>1142372.4010000001</v>
      </c>
      <c r="BX225" s="70">
        <f t="shared" si="99"/>
        <v>13.682263696285554</v>
      </c>
      <c r="CB225" s="187">
        <f t="shared" si="100"/>
        <v>2041221</v>
      </c>
      <c r="CC225" s="179">
        <f t="shared" si="101"/>
        <v>1157904.784</v>
      </c>
      <c r="CE225" s="70">
        <f t="shared" si="102"/>
        <v>13.494270323147814</v>
      </c>
      <c r="CI225" s="187">
        <f t="shared" si="103"/>
        <v>2040915</v>
      </c>
      <c r="CJ225" s="179">
        <f t="shared" si="104"/>
        <v>1178823.5560000001</v>
      </c>
      <c r="CL225" s="70">
        <f t="shared" si="105"/>
        <v>13.262558269521481</v>
      </c>
      <c r="CP225" s="187">
        <f t="shared" si="106"/>
        <v>2040509</v>
      </c>
      <c r="CQ225" s="179">
        <f t="shared" si="107"/>
        <v>1206867.6000000001</v>
      </c>
      <c r="CS225" s="70">
        <f t="shared" si="108"/>
        <v>12.960430158697436</v>
      </c>
      <c r="CW225" s="187">
        <f t="shared" si="109"/>
        <v>2040089</v>
      </c>
      <c r="CX225" s="179">
        <f t="shared" si="110"/>
        <v>1236225.6000000001</v>
      </c>
    </row>
    <row r="226" spans="1:102" s="27" customFormat="1" ht="15" customHeight="1">
      <c r="A226" s="21">
        <f t="shared" ref="A226:B241" si="114">A136</f>
        <v>2010</v>
      </c>
      <c r="B226" s="176">
        <f t="shared" si="114"/>
        <v>2118264</v>
      </c>
      <c r="C226" s="69">
        <f t="shared" si="70"/>
        <v>12.521116934737766</v>
      </c>
      <c r="D226" s="22">
        <v>17</v>
      </c>
      <c r="E226" s="71">
        <f t="shared" si="71"/>
        <v>2.8332133440562162</v>
      </c>
      <c r="F226" s="52"/>
      <c r="H226" s="77"/>
      <c r="I226" s="179">
        <f t="shared" si="72"/>
        <v>2122898</v>
      </c>
      <c r="J226" s="180">
        <f t="shared" si="73"/>
        <v>0.21876404451947443</v>
      </c>
      <c r="K226" s="179">
        <f t="shared" si="74"/>
        <v>21473.955999999998</v>
      </c>
      <c r="M226" s="70">
        <f t="shared" si="111"/>
        <v>14.566107443268187</v>
      </c>
      <c r="N226" s="52"/>
      <c r="P226" s="77"/>
      <c r="Q226" s="187">
        <f t="shared" si="112"/>
        <v>2048279</v>
      </c>
      <c r="R226" s="179">
        <f t="shared" si="75"/>
        <v>4897900.2249999996</v>
      </c>
      <c r="T226" s="70">
        <f t="shared" si="76"/>
        <v>14.566107443268187</v>
      </c>
      <c r="U226" s="2"/>
      <c r="V226" s="2"/>
      <c r="W226" s="2"/>
      <c r="X226" s="187">
        <f t="shared" si="113"/>
        <v>2049279</v>
      </c>
      <c r="Y226" s="179">
        <f t="shared" si="77"/>
        <v>4758930.2249999996</v>
      </c>
      <c r="AA226" s="70">
        <f t="shared" si="78"/>
        <v>14.492662493938983</v>
      </c>
      <c r="AB226" s="52"/>
      <c r="AD226" s="77"/>
      <c r="AE226" s="187">
        <f t="shared" si="79"/>
        <v>2048240</v>
      </c>
      <c r="AF226" s="179">
        <f t="shared" si="80"/>
        <v>4903360.5760000004</v>
      </c>
      <c r="AH226" s="70">
        <f t="shared" si="81"/>
        <v>14.413392757698405</v>
      </c>
      <c r="AI226" s="52"/>
      <c r="AK226" s="77"/>
      <c r="AL226" s="187">
        <f t="shared" si="82"/>
        <v>2048195</v>
      </c>
      <c r="AM226" s="179">
        <f t="shared" si="83"/>
        <v>4909664.7609999999</v>
      </c>
      <c r="AO226" s="70">
        <f t="shared" si="84"/>
        <v>14.327294122758214</v>
      </c>
      <c r="AP226" s="52"/>
      <c r="AR226" s="77"/>
      <c r="AS226" s="187">
        <f t="shared" si="85"/>
        <v>2048144</v>
      </c>
      <c r="AT226" s="179">
        <f t="shared" si="86"/>
        <v>4916814.4000000004</v>
      </c>
      <c r="AV226" s="70">
        <f t="shared" si="87"/>
        <v>14.233078134860071</v>
      </c>
      <c r="AW226" s="52"/>
      <c r="AY226" s="77"/>
      <c r="AZ226" s="187">
        <f t="shared" si="88"/>
        <v>2048083</v>
      </c>
      <c r="BA226" s="179">
        <f t="shared" si="89"/>
        <v>4925372.7609999999</v>
      </c>
      <c r="BC226" s="70">
        <f t="shared" si="90"/>
        <v>14.129053341002054</v>
      </c>
      <c r="BD226" s="52"/>
      <c r="BF226" s="77"/>
      <c r="BG226" s="187">
        <f t="shared" si="91"/>
        <v>2048010</v>
      </c>
      <c r="BH226" s="179">
        <f t="shared" si="92"/>
        <v>4935624.5159999998</v>
      </c>
      <c r="BJ226" s="70">
        <f t="shared" si="93"/>
        <v>14.012937452533832</v>
      </c>
      <c r="BK226" s="52"/>
      <c r="BM226" s="77"/>
      <c r="BN226" s="187">
        <f t="shared" si="94"/>
        <v>2047923</v>
      </c>
      <c r="BO226" s="179">
        <f t="shared" si="95"/>
        <v>4947856.2810000004</v>
      </c>
      <c r="BQ226" s="70">
        <f t="shared" si="96"/>
        <v>13.881545458966849</v>
      </c>
      <c r="BR226" s="52"/>
      <c r="BT226" s="77"/>
      <c r="BU226" s="187">
        <f t="shared" si="97"/>
        <v>2047817</v>
      </c>
      <c r="BV226" s="179">
        <f t="shared" si="98"/>
        <v>4962779.8090000004</v>
      </c>
      <c r="BX226" s="70">
        <f t="shared" si="99"/>
        <v>13.730240209958284</v>
      </c>
      <c r="BY226" s="52"/>
      <c r="CA226" s="77"/>
      <c r="CB226" s="187">
        <f t="shared" si="100"/>
        <v>2047688</v>
      </c>
      <c r="CC226" s="179">
        <f t="shared" si="101"/>
        <v>4980971.7759999996</v>
      </c>
      <c r="CE226" s="70">
        <f t="shared" si="102"/>
        <v>13.551888703061314</v>
      </c>
      <c r="CF226" s="52"/>
      <c r="CH226" s="77"/>
      <c r="CI226" s="187">
        <f t="shared" si="103"/>
        <v>2047538</v>
      </c>
      <c r="CJ226" s="179">
        <f t="shared" si="104"/>
        <v>5002167.0760000004</v>
      </c>
      <c r="CL226" s="70">
        <f t="shared" si="105"/>
        <v>13.334670829688539</v>
      </c>
      <c r="CM226" s="52"/>
      <c r="CO226" s="77"/>
      <c r="CP226" s="187">
        <f t="shared" si="106"/>
        <v>2047401</v>
      </c>
      <c r="CQ226" s="179">
        <f t="shared" si="107"/>
        <v>5021564.7690000003</v>
      </c>
      <c r="CS226" s="70">
        <f t="shared" si="108"/>
        <v>13.056787518417844</v>
      </c>
      <c r="CT226" s="52"/>
      <c r="CV226" s="77"/>
      <c r="CW226" s="187">
        <f t="shared" si="109"/>
        <v>2047577</v>
      </c>
      <c r="CX226" s="179">
        <f t="shared" si="110"/>
        <v>4996651.9689999996</v>
      </c>
    </row>
    <row r="227" spans="1:102" ht="15" customHeight="1">
      <c r="A227" s="21">
        <f t="shared" si="114"/>
        <v>2011</v>
      </c>
      <c r="B227" s="176">
        <f t="shared" si="114"/>
        <v>2149374</v>
      </c>
      <c r="C227" s="69">
        <f t="shared" si="70"/>
        <v>12.628637384724243</v>
      </c>
      <c r="D227" s="22">
        <v>18</v>
      </c>
      <c r="E227" s="71">
        <f t="shared" si="71"/>
        <v>2.8903717578961645</v>
      </c>
      <c r="F227" s="52"/>
      <c r="G227" s="27"/>
      <c r="H227" s="77"/>
      <c r="I227" s="179">
        <f t="shared" si="72"/>
        <v>2150638</v>
      </c>
      <c r="J227" s="180">
        <f t="shared" si="73"/>
        <v>5.8807820323498843E-2</v>
      </c>
      <c r="K227" s="179">
        <f t="shared" si="74"/>
        <v>1597.6959999999999</v>
      </c>
      <c r="M227" s="70">
        <f t="shared" si="111"/>
        <v>14.580687194917033</v>
      </c>
      <c r="N227" s="52"/>
      <c r="O227" s="27"/>
      <c r="P227" s="77"/>
      <c r="Q227" s="187">
        <f t="shared" si="112"/>
        <v>2054050</v>
      </c>
      <c r="R227" s="179">
        <f t="shared" si="75"/>
        <v>9086664.9759999998</v>
      </c>
      <c r="T227" s="70">
        <f t="shared" si="76"/>
        <v>14.580687194917033</v>
      </c>
      <c r="U227" s="52"/>
      <c r="V227" s="27"/>
      <c r="W227" s="77"/>
      <c r="X227" s="187">
        <f t="shared" si="113"/>
        <v>2055050</v>
      </c>
      <c r="Y227" s="179">
        <f t="shared" si="77"/>
        <v>8897016.9759999998</v>
      </c>
      <c r="AA227" s="70">
        <f t="shared" si="78"/>
        <v>14.508344689529496</v>
      </c>
      <c r="AB227" s="52"/>
      <c r="AC227" s="27"/>
      <c r="AD227" s="77"/>
      <c r="AE227" s="187">
        <f t="shared" si="79"/>
        <v>2054030</v>
      </c>
      <c r="AF227" s="179">
        <f t="shared" si="80"/>
        <v>9090478.3359999992</v>
      </c>
      <c r="AH227" s="70">
        <f t="shared" si="81"/>
        <v>14.430357761413248</v>
      </c>
      <c r="AI227" s="52"/>
      <c r="AJ227" s="27"/>
      <c r="AK227" s="77"/>
      <c r="AL227" s="187">
        <f t="shared" si="82"/>
        <v>2054008</v>
      </c>
      <c r="AM227" s="179">
        <f t="shared" si="83"/>
        <v>9094673.9560000002</v>
      </c>
      <c r="AO227" s="70">
        <f t="shared" si="84"/>
        <v>14.345770505917063</v>
      </c>
      <c r="AP227" s="52"/>
      <c r="AQ227" s="27"/>
      <c r="AR227" s="77"/>
      <c r="AS227" s="187">
        <f t="shared" si="85"/>
        <v>2053983</v>
      </c>
      <c r="AT227" s="179">
        <f t="shared" si="86"/>
        <v>9099442.8809999991</v>
      </c>
      <c r="AV227" s="70">
        <f t="shared" si="87"/>
        <v>14.253361536349843</v>
      </c>
      <c r="AW227" s="52"/>
      <c r="AX227" s="27"/>
      <c r="AY227" s="77"/>
      <c r="AZ227" s="187">
        <f t="shared" si="88"/>
        <v>2053955</v>
      </c>
      <c r="BA227" s="179">
        <f t="shared" si="89"/>
        <v>9104785.5610000007</v>
      </c>
      <c r="BC227" s="70">
        <f t="shared" si="90"/>
        <v>14.151535551730166</v>
      </c>
      <c r="BD227" s="52"/>
      <c r="BE227" s="27"/>
      <c r="BF227" s="77"/>
      <c r="BG227" s="187">
        <f t="shared" si="91"/>
        <v>2053924</v>
      </c>
      <c r="BH227" s="179">
        <f t="shared" si="92"/>
        <v>9110702.5</v>
      </c>
      <c r="BJ227" s="70">
        <f t="shared" si="93"/>
        <v>14.038153183836281</v>
      </c>
      <c r="BK227" s="52"/>
      <c r="BL227" s="27"/>
      <c r="BM227" s="77"/>
      <c r="BN227" s="187">
        <f t="shared" si="94"/>
        <v>2053890</v>
      </c>
      <c r="BO227" s="179">
        <f t="shared" si="95"/>
        <v>9117194.2559999991</v>
      </c>
      <c r="BQ227" s="70">
        <f t="shared" si="96"/>
        <v>13.910251484865814</v>
      </c>
      <c r="BR227" s="52"/>
      <c r="BS227" s="27"/>
      <c r="BT227" s="77"/>
      <c r="BU227" s="187">
        <f t="shared" si="97"/>
        <v>2053857</v>
      </c>
      <c r="BV227" s="179">
        <f t="shared" si="98"/>
        <v>9123497.2890000008</v>
      </c>
      <c r="BX227" s="70">
        <f t="shared" si="99"/>
        <v>13.763558099007064</v>
      </c>
      <c r="BY227" s="52"/>
      <c r="BZ227" s="27"/>
      <c r="CA227" s="77"/>
      <c r="CB227" s="187">
        <f t="shared" si="100"/>
        <v>2053831</v>
      </c>
      <c r="CC227" s="179">
        <f t="shared" si="101"/>
        <v>9128464.8489999995</v>
      </c>
      <c r="CE227" s="70">
        <f t="shared" si="102"/>
        <v>13.591584200337136</v>
      </c>
      <c r="CF227" s="52"/>
      <c r="CG227" s="27"/>
      <c r="CH227" s="77"/>
      <c r="CI227" s="187">
        <f t="shared" si="103"/>
        <v>2053839</v>
      </c>
      <c r="CJ227" s="179">
        <f t="shared" si="104"/>
        <v>9126936.2249999996</v>
      </c>
      <c r="CL227" s="70">
        <f t="shared" si="105"/>
        <v>13.383764100892192</v>
      </c>
      <c r="CM227" s="52"/>
      <c r="CN227" s="27"/>
      <c r="CO227" s="77"/>
      <c r="CP227" s="187">
        <f t="shared" si="106"/>
        <v>2053980</v>
      </c>
      <c r="CQ227" s="179">
        <f t="shared" si="107"/>
        <v>9100015.2359999996</v>
      </c>
      <c r="CS227" s="70">
        <f t="shared" si="108"/>
        <v>13.121110592997542</v>
      </c>
      <c r="CT227" s="52"/>
      <c r="CU227" s="27"/>
      <c r="CV227" s="77"/>
      <c r="CW227" s="187">
        <f t="shared" si="109"/>
        <v>2054769</v>
      </c>
      <c r="CX227" s="179">
        <f t="shared" si="110"/>
        <v>8950106.0250000004</v>
      </c>
    </row>
    <row r="228" spans="1:102" s="27" customFormat="1" ht="15" customHeight="1">
      <c r="A228" s="21">
        <f t="shared" si="114"/>
        <v>2012</v>
      </c>
      <c r="B228" s="176">
        <f t="shared" si="114"/>
        <v>2074918</v>
      </c>
      <c r="C228" s="69">
        <f t="shared" si="70"/>
        <v>12.3489514645252</v>
      </c>
      <c r="D228" s="22">
        <v>19</v>
      </c>
      <c r="E228" s="71">
        <f t="shared" si="71"/>
        <v>2.9444389791664403</v>
      </c>
      <c r="F228" s="52"/>
      <c r="H228" s="34"/>
      <c r="I228" s="179">
        <f t="shared" si="72"/>
        <v>2179416</v>
      </c>
      <c r="J228" s="180">
        <f t="shared" si="73"/>
        <v>5.0362472155526143</v>
      </c>
      <c r="K228" s="179">
        <f t="shared" si="74"/>
        <v>10919832.004000001</v>
      </c>
      <c r="M228" s="70">
        <f t="shared" si="111"/>
        <v>14.545432192793786</v>
      </c>
      <c r="N228" s="52"/>
      <c r="P228" s="34"/>
      <c r="Q228" s="187">
        <f t="shared" si="112"/>
        <v>2059524</v>
      </c>
      <c r="R228" s="179">
        <f t="shared" si="75"/>
        <v>236975.236</v>
      </c>
      <c r="T228" s="70">
        <f t="shared" si="76"/>
        <v>14.545432192793786</v>
      </c>
      <c r="U228" s="52"/>
      <c r="W228" s="77"/>
      <c r="X228" s="187">
        <f t="shared" si="113"/>
        <v>2060524</v>
      </c>
      <c r="Y228" s="179">
        <f t="shared" si="77"/>
        <v>207187.236</v>
      </c>
      <c r="AA228" s="70">
        <f t="shared" si="78"/>
        <v>14.470393927394129</v>
      </c>
      <c r="AB228" s="52"/>
      <c r="AD228" s="34"/>
      <c r="AE228" s="187">
        <f t="shared" si="79"/>
        <v>2059524</v>
      </c>
      <c r="AF228" s="179">
        <f t="shared" si="80"/>
        <v>236975.236</v>
      </c>
      <c r="AH228" s="70">
        <f t="shared" si="81"/>
        <v>14.389264782641431</v>
      </c>
      <c r="AI228" s="52"/>
      <c r="AK228" s="34"/>
      <c r="AL228" s="187">
        <f t="shared" si="82"/>
        <v>2059524</v>
      </c>
      <c r="AM228" s="179">
        <f t="shared" si="83"/>
        <v>236975.236</v>
      </c>
      <c r="AO228" s="70">
        <f t="shared" si="84"/>
        <v>14.300967910934288</v>
      </c>
      <c r="AP228" s="52"/>
      <c r="AR228" s="34"/>
      <c r="AS228" s="187">
        <f t="shared" si="85"/>
        <v>2059526</v>
      </c>
      <c r="AT228" s="179">
        <f t="shared" si="86"/>
        <v>236913.66399999999</v>
      </c>
      <c r="AV228" s="70">
        <f t="shared" si="87"/>
        <v>14.204112952990357</v>
      </c>
      <c r="AW228" s="52"/>
      <c r="AY228" s="34"/>
      <c r="AZ228" s="187">
        <f t="shared" si="88"/>
        <v>2059531</v>
      </c>
      <c r="BA228" s="179">
        <f t="shared" si="89"/>
        <v>236759.769</v>
      </c>
      <c r="BC228" s="70">
        <f t="shared" si="90"/>
        <v>14.09686112869494</v>
      </c>
      <c r="BD228" s="52"/>
      <c r="BF228" s="34"/>
      <c r="BG228" s="187">
        <f t="shared" si="91"/>
        <v>2059542</v>
      </c>
      <c r="BH228" s="179">
        <f t="shared" si="92"/>
        <v>236421.37599999999</v>
      </c>
      <c r="BJ228" s="70">
        <f t="shared" si="93"/>
        <v>13.976708915891111</v>
      </c>
      <c r="BK228" s="52"/>
      <c r="BM228" s="34"/>
      <c r="BN228" s="187">
        <f t="shared" si="94"/>
        <v>2059563</v>
      </c>
      <c r="BO228" s="179">
        <f t="shared" si="95"/>
        <v>235776.02499999999</v>
      </c>
      <c r="BQ228" s="70">
        <f t="shared" si="96"/>
        <v>13.840123167354475</v>
      </c>
      <c r="BR228" s="52"/>
      <c r="BT228" s="34"/>
      <c r="BU228" s="187">
        <f t="shared" si="97"/>
        <v>2059604</v>
      </c>
      <c r="BV228" s="179">
        <f t="shared" si="98"/>
        <v>234518.59599999999</v>
      </c>
      <c r="BX228" s="70">
        <f t="shared" si="99"/>
        <v>13.681885446662578</v>
      </c>
      <c r="BY228" s="52"/>
      <c r="CA228" s="34"/>
      <c r="CB228" s="187">
        <f t="shared" si="100"/>
        <v>2059683</v>
      </c>
      <c r="CC228" s="179">
        <f t="shared" si="101"/>
        <v>232105.22500000001</v>
      </c>
      <c r="CE228" s="70">
        <f t="shared" si="102"/>
        <v>13.493813823991859</v>
      </c>
      <c r="CF228" s="52"/>
      <c r="CH228" s="34"/>
      <c r="CI228" s="187">
        <f t="shared" si="103"/>
        <v>2059853</v>
      </c>
      <c r="CJ228" s="179">
        <f t="shared" si="104"/>
        <v>226954.22500000001</v>
      </c>
      <c r="CL228" s="70">
        <f t="shared" si="105"/>
        <v>13.261982700914249</v>
      </c>
      <c r="CM228" s="52"/>
      <c r="CO228" s="34"/>
      <c r="CP228" s="187">
        <f t="shared" si="106"/>
        <v>2060275</v>
      </c>
      <c r="CQ228" s="179">
        <f t="shared" si="107"/>
        <v>214417.44899999999</v>
      </c>
      <c r="CS228" s="70">
        <f t="shared" si="108"/>
        <v>12.95965148811454</v>
      </c>
      <c r="CT228" s="52"/>
      <c r="CV228" s="34"/>
      <c r="CW228" s="187">
        <f t="shared" si="109"/>
        <v>2061691</v>
      </c>
      <c r="CX228" s="179">
        <f t="shared" si="110"/>
        <v>174953.52900000001</v>
      </c>
    </row>
    <row r="229" spans="1:102" s="27" customFormat="1" ht="15" customHeight="1" thickBot="1">
      <c r="A229" s="30">
        <f t="shared" si="114"/>
        <v>2013</v>
      </c>
      <c r="B229" s="184">
        <f t="shared" si="114"/>
        <v>2097555</v>
      </c>
      <c r="C229" s="78">
        <f t="shared" si="70"/>
        <v>12.442546946253026</v>
      </c>
      <c r="D229" s="31">
        <v>20</v>
      </c>
      <c r="E229" s="79">
        <f t="shared" si="71"/>
        <v>2.9957322735539909</v>
      </c>
      <c r="F229" s="53"/>
      <c r="G229" s="32"/>
      <c r="H229" s="80"/>
      <c r="I229" s="185">
        <f t="shared" si="72"/>
        <v>2209210</v>
      </c>
      <c r="J229" s="186">
        <f t="shared" si="73"/>
        <v>5.3231023739544376</v>
      </c>
      <c r="K229" s="185">
        <f t="shared" si="74"/>
        <v>12466839.025</v>
      </c>
      <c r="M229" s="70">
        <f t="shared" si="111"/>
        <v>14.556282938672206</v>
      </c>
      <c r="N229" s="53"/>
      <c r="O229" s="32"/>
      <c r="P229" s="80"/>
      <c r="Q229" s="187">
        <f t="shared" si="112"/>
        <v>2064731</v>
      </c>
      <c r="R229" s="185">
        <f t="shared" si="75"/>
        <v>1077414.976</v>
      </c>
      <c r="T229" s="81">
        <f t="shared" si="76"/>
        <v>14.556282938672206</v>
      </c>
      <c r="U229" s="52"/>
      <c r="W229" s="34"/>
      <c r="X229" s="187">
        <f t="shared" si="113"/>
        <v>2065731</v>
      </c>
      <c r="Y229" s="185">
        <f t="shared" si="77"/>
        <v>1012766.976</v>
      </c>
      <c r="AA229" s="81">
        <f t="shared" si="78"/>
        <v>14.482085297663307</v>
      </c>
      <c r="AB229" s="53"/>
      <c r="AC229" s="32"/>
      <c r="AD229" s="80"/>
      <c r="AE229" s="207">
        <f t="shared" si="79"/>
        <v>2064750</v>
      </c>
      <c r="AF229" s="185">
        <f t="shared" si="80"/>
        <v>1076168.0249999999</v>
      </c>
      <c r="AH229" s="81">
        <f t="shared" si="81"/>
        <v>14.401937966162079</v>
      </c>
      <c r="AI229" s="53"/>
      <c r="AJ229" s="32"/>
      <c r="AK229" s="80"/>
      <c r="AL229" s="207">
        <f t="shared" si="82"/>
        <v>2064773</v>
      </c>
      <c r="AM229" s="185">
        <f t="shared" si="83"/>
        <v>1074659.524</v>
      </c>
      <c r="AO229" s="81">
        <f t="shared" si="84"/>
        <v>14.314802928716592</v>
      </c>
      <c r="AP229" s="53"/>
      <c r="AQ229" s="32"/>
      <c r="AR229" s="80"/>
      <c r="AS229" s="207">
        <f t="shared" si="85"/>
        <v>2064802</v>
      </c>
      <c r="AT229" s="185">
        <f t="shared" si="86"/>
        <v>1072759.0090000001</v>
      </c>
      <c r="AV229" s="81">
        <f t="shared" si="87"/>
        <v>14.219344336177089</v>
      </c>
      <c r="AW229" s="53"/>
      <c r="AX229" s="32"/>
      <c r="AY229" s="80"/>
      <c r="AZ229" s="207">
        <f t="shared" si="88"/>
        <v>2064842</v>
      </c>
      <c r="BA229" s="185">
        <f t="shared" si="89"/>
        <v>1070140.3689999999</v>
      </c>
      <c r="BC229" s="81">
        <f t="shared" si="90"/>
        <v>14.113802397258857</v>
      </c>
      <c r="BD229" s="53"/>
      <c r="BE229" s="32"/>
      <c r="BF229" s="80"/>
      <c r="BG229" s="207">
        <f t="shared" si="91"/>
        <v>2064895</v>
      </c>
      <c r="BH229" s="185">
        <f t="shared" si="92"/>
        <v>1066675.6000000001</v>
      </c>
      <c r="BJ229" s="81">
        <f t="shared" si="93"/>
        <v>13.995792536231292</v>
      </c>
      <c r="BK229" s="53"/>
      <c r="BL229" s="32"/>
      <c r="BM229" s="80"/>
      <c r="BN229" s="207">
        <f t="shared" si="94"/>
        <v>2064971</v>
      </c>
      <c r="BO229" s="185">
        <f t="shared" si="95"/>
        <v>1061717.0560000001</v>
      </c>
      <c r="BQ229" s="81">
        <f t="shared" si="96"/>
        <v>13.861969435366627</v>
      </c>
      <c r="BR229" s="53"/>
      <c r="BS229" s="32"/>
      <c r="BT229" s="80"/>
      <c r="BU229" s="207">
        <f t="shared" si="97"/>
        <v>2065086</v>
      </c>
      <c r="BV229" s="185">
        <f t="shared" si="98"/>
        <v>1054235.9609999999</v>
      </c>
      <c r="BX229" s="81">
        <f t="shared" si="99"/>
        <v>13.707429678803994</v>
      </c>
      <c r="BY229" s="53"/>
      <c r="BZ229" s="32"/>
      <c r="CA229" s="80"/>
      <c r="CB229" s="207">
        <f t="shared" si="100"/>
        <v>2065271</v>
      </c>
      <c r="CC229" s="185">
        <f t="shared" si="101"/>
        <v>1042256.656</v>
      </c>
      <c r="CE229" s="81">
        <f t="shared" si="102"/>
        <v>13.524563160135525</v>
      </c>
      <c r="CF229" s="53"/>
      <c r="CG229" s="32"/>
      <c r="CH229" s="80"/>
      <c r="CI229" s="207">
        <f t="shared" si="103"/>
        <v>2065605</v>
      </c>
      <c r="CJ229" s="185">
        <f t="shared" si="104"/>
        <v>1020802.5</v>
      </c>
      <c r="CL229" s="81">
        <f t="shared" si="105"/>
        <v>13.300601608760648</v>
      </c>
      <c r="CM229" s="53"/>
      <c r="CN229" s="32"/>
      <c r="CO229" s="80"/>
      <c r="CP229" s="207">
        <f t="shared" si="106"/>
        <v>2066314</v>
      </c>
      <c r="CQ229" s="185">
        <f t="shared" si="107"/>
        <v>976000.08100000001</v>
      </c>
      <c r="CS229" s="81">
        <f t="shared" si="108"/>
        <v>13.011554714172776</v>
      </c>
      <c r="CT229" s="53"/>
      <c r="CU229" s="32"/>
      <c r="CV229" s="80"/>
      <c r="CW229" s="207">
        <f t="shared" si="109"/>
        <v>2068368</v>
      </c>
      <c r="CX229" s="185">
        <f t="shared" si="110"/>
        <v>851880.96900000004</v>
      </c>
    </row>
    <row r="230" spans="1:102" ht="15" customHeight="1" thickTop="1">
      <c r="A230" s="21">
        <f t="shared" si="114"/>
        <v>2014</v>
      </c>
      <c r="B230" s="176">
        <f t="shared" ref="B230:B251" si="115">ROUND($G$213+$G$216*D230^$G$214,$G$1)</f>
        <v>2240005</v>
      </c>
      <c r="C230" s="54"/>
      <c r="D230" s="22">
        <v>21</v>
      </c>
      <c r="E230" s="22"/>
      <c r="F230" s="55"/>
      <c r="G230" s="82"/>
      <c r="H230" s="34"/>
      <c r="I230" s="179">
        <f t="shared" si="72"/>
        <v>2240005</v>
      </c>
      <c r="J230" s="187"/>
      <c r="K230" s="187"/>
    </row>
    <row r="231" spans="1:102" ht="15" customHeight="1" thickBot="1">
      <c r="A231" s="21">
        <f t="shared" si="114"/>
        <v>2015</v>
      </c>
      <c r="B231" s="176">
        <f t="shared" si="115"/>
        <v>2271784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2"/>
        <v>2271784</v>
      </c>
      <c r="J231" s="187"/>
      <c r="K231" s="187"/>
    </row>
    <row r="232" spans="1:102" ht="15" customHeight="1" thickTop="1">
      <c r="A232" s="21">
        <f t="shared" si="114"/>
        <v>2016</v>
      </c>
      <c r="B232" s="176">
        <f t="shared" si="115"/>
        <v>2304530</v>
      </c>
      <c r="C232" s="54"/>
      <c r="D232" s="22">
        <v>23</v>
      </c>
      <c r="E232" s="22"/>
      <c r="F232" s="200">
        <f>O214</f>
        <v>0</v>
      </c>
      <c r="G232" s="203">
        <f>O220</f>
        <v>0.77302832603649496</v>
      </c>
      <c r="H232" s="222">
        <f>O221</f>
        <v>35477136.152000003</v>
      </c>
      <c r="I232" s="179">
        <f t="shared" si="72"/>
        <v>2304530</v>
      </c>
      <c r="J232" s="187"/>
      <c r="K232" s="187"/>
      <c r="M232" s="200" t="s">
        <v>48</v>
      </c>
      <c r="N232" s="200">
        <f>MIN(B209:B228)</f>
        <v>1844692</v>
      </c>
      <c r="O232" s="200"/>
      <c r="P232" s="200"/>
      <c r="Q232" s="200"/>
      <c r="R232" s="200"/>
      <c r="S232" s="200"/>
      <c r="T232" s="200" t="s">
        <v>48</v>
      </c>
      <c r="U232" s="200">
        <f>N232</f>
        <v>1844692</v>
      </c>
      <c r="AA232" s="200" t="s">
        <v>48</v>
      </c>
      <c r="AB232" s="200">
        <f>U232</f>
        <v>1844692</v>
      </c>
      <c r="AH232" s="200" t="s">
        <v>48</v>
      </c>
      <c r="AI232" s="200">
        <f>AB232</f>
        <v>1844692</v>
      </c>
      <c r="AO232" s="200" t="s">
        <v>48</v>
      </c>
      <c r="AP232" s="200">
        <f>AI232</f>
        <v>1844692</v>
      </c>
      <c r="AV232" s="200" t="s">
        <v>48</v>
      </c>
      <c r="AW232" s="200">
        <f>AP232</f>
        <v>1844692</v>
      </c>
      <c r="BC232" s="200" t="s">
        <v>48</v>
      </c>
      <c r="BD232" s="200">
        <f>AW232</f>
        <v>1844692</v>
      </c>
      <c r="BJ232" s="200" t="s">
        <v>48</v>
      </c>
      <c r="BK232" s="200">
        <f>BD232</f>
        <v>1844692</v>
      </c>
      <c r="BQ232" s="200" t="s">
        <v>48</v>
      </c>
      <c r="BR232" s="200">
        <f>BK232</f>
        <v>1844692</v>
      </c>
      <c r="BX232" s="200" t="s">
        <v>48</v>
      </c>
      <c r="BY232" s="200">
        <f>BR232</f>
        <v>1844692</v>
      </c>
      <c r="CE232" s="200" t="s">
        <v>48</v>
      </c>
      <c r="CF232" s="200">
        <f>BY232</f>
        <v>1844692</v>
      </c>
      <c r="CL232" s="200" t="s">
        <v>48</v>
      </c>
      <c r="CM232" s="200">
        <f>CF232</f>
        <v>1844692</v>
      </c>
      <c r="CS232" s="200" t="s">
        <v>48</v>
      </c>
      <c r="CT232" s="200">
        <f>CM232</f>
        <v>1844692</v>
      </c>
    </row>
    <row r="233" spans="1:102" ht="15" customHeight="1">
      <c r="A233" s="21">
        <f t="shared" si="114"/>
        <v>2017</v>
      </c>
      <c r="B233" s="176">
        <f t="shared" si="115"/>
        <v>2338231</v>
      </c>
      <c r="C233" s="54"/>
      <c r="D233" s="22">
        <v>24</v>
      </c>
      <c r="E233" s="22"/>
      <c r="F233" s="200">
        <f>V214</f>
        <v>1000</v>
      </c>
      <c r="G233" s="203">
        <f>V220</f>
        <v>0.77302832603649496</v>
      </c>
      <c r="H233" s="222">
        <f>V221</f>
        <v>35478360.152000003</v>
      </c>
      <c r="I233" s="179">
        <f t="shared" si="72"/>
        <v>2338231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</row>
    <row r="234" spans="1:102" ht="15" customHeight="1">
      <c r="A234" s="21">
        <f t="shared" si="114"/>
        <v>2018</v>
      </c>
      <c r="B234" s="176">
        <f t="shared" si="115"/>
        <v>2372871</v>
      </c>
      <c r="C234" s="54"/>
      <c r="D234" s="22">
        <v>25</v>
      </c>
      <c r="E234" s="22"/>
      <c r="F234" s="200">
        <f>AC213</f>
        <v>150000</v>
      </c>
      <c r="G234" s="203">
        <f>AC219</f>
        <v>0.77416333305762119</v>
      </c>
      <c r="H234" s="222">
        <f>AC220</f>
        <v>35315334.879000001</v>
      </c>
      <c r="I234" s="179">
        <f t="shared" si="72"/>
        <v>2372871</v>
      </c>
      <c r="J234" s="187"/>
      <c r="K234" s="187"/>
      <c r="M234" s="200" t="s">
        <v>50</v>
      </c>
      <c r="N234" s="200">
        <v>150000</v>
      </c>
      <c r="O234" s="200"/>
      <c r="P234" s="200"/>
      <c r="Q234" s="200"/>
      <c r="R234" s="200"/>
      <c r="S234" s="200"/>
      <c r="T234" s="200" t="s">
        <v>50</v>
      </c>
      <c r="U234" s="200">
        <f>N234</f>
        <v>150000</v>
      </c>
      <c r="AA234" s="200" t="s">
        <v>50</v>
      </c>
      <c r="AB234" s="200">
        <f>U234</f>
        <v>150000</v>
      </c>
      <c r="AH234" s="200" t="s">
        <v>50</v>
      </c>
      <c r="AI234" s="200">
        <f>AB234</f>
        <v>150000</v>
      </c>
      <c r="AO234" s="200" t="s">
        <v>50</v>
      </c>
      <c r="AP234" s="200">
        <f>AI234</f>
        <v>150000</v>
      </c>
      <c r="AV234" s="200" t="s">
        <v>50</v>
      </c>
      <c r="AW234" s="200">
        <f>AP234</f>
        <v>150000</v>
      </c>
      <c r="BC234" s="200" t="s">
        <v>50</v>
      </c>
      <c r="BD234" s="200">
        <f>AW234</f>
        <v>150000</v>
      </c>
      <c r="BJ234" s="200" t="s">
        <v>50</v>
      </c>
      <c r="BK234" s="200">
        <f>BD234</f>
        <v>150000</v>
      </c>
      <c r="BQ234" s="200" t="s">
        <v>50</v>
      </c>
      <c r="BR234" s="200">
        <f>BK234</f>
        <v>150000</v>
      </c>
      <c r="BX234" s="200" t="s">
        <v>50</v>
      </c>
      <c r="BY234" s="200">
        <f>BR234</f>
        <v>150000</v>
      </c>
      <c r="CE234" s="200" t="s">
        <v>50</v>
      </c>
      <c r="CF234" s="200">
        <f>BY234</f>
        <v>150000</v>
      </c>
      <c r="CL234" s="200" t="s">
        <v>50</v>
      </c>
      <c r="CM234" s="200">
        <f>CF234</f>
        <v>150000</v>
      </c>
      <c r="CS234" s="200" t="s">
        <v>50</v>
      </c>
      <c r="CT234" s="200">
        <f>CM234</f>
        <v>150000</v>
      </c>
    </row>
    <row r="235" spans="1:102" ht="15" customHeight="1">
      <c r="A235" s="21">
        <f t="shared" si="114"/>
        <v>2019</v>
      </c>
      <c r="B235" s="176">
        <f t="shared" si="115"/>
        <v>2408438</v>
      </c>
      <c r="C235" s="54"/>
      <c r="D235" s="22">
        <v>26</v>
      </c>
      <c r="E235" s="22"/>
      <c r="F235" s="200">
        <f>AJ213</f>
        <v>300000</v>
      </c>
      <c r="G235" s="203">
        <f>AJ219</f>
        <v>0.7754963985070229</v>
      </c>
      <c r="H235" s="222">
        <f>AJ220</f>
        <v>35126626.640999995</v>
      </c>
      <c r="I235" s="179">
        <f t="shared" si="72"/>
        <v>2408438</v>
      </c>
      <c r="J235" s="187"/>
      <c r="K235" s="187"/>
    </row>
    <row r="236" spans="1:102" ht="15" customHeight="1">
      <c r="A236" s="21">
        <f t="shared" si="114"/>
        <v>2020</v>
      </c>
      <c r="B236" s="176">
        <f t="shared" si="115"/>
        <v>2444920</v>
      </c>
      <c r="C236" s="54"/>
      <c r="D236" s="22">
        <v>27</v>
      </c>
      <c r="E236" s="22"/>
      <c r="F236" s="200">
        <f>AQ213</f>
        <v>450000</v>
      </c>
      <c r="G236" s="203">
        <f>AQ219</f>
        <v>0.77708551120930403</v>
      </c>
      <c r="H236" s="222">
        <f>AQ220</f>
        <v>34903509.310000002</v>
      </c>
      <c r="I236" s="179">
        <f t="shared" si="72"/>
        <v>2444920</v>
      </c>
      <c r="J236" s="187"/>
      <c r="K236" s="187"/>
    </row>
    <row r="237" spans="1:102" ht="15" customHeight="1">
      <c r="A237" s="21">
        <f t="shared" si="114"/>
        <v>2021</v>
      </c>
      <c r="B237" s="176">
        <f t="shared" si="115"/>
        <v>2482305</v>
      </c>
      <c r="C237" s="54"/>
      <c r="D237" s="22">
        <v>28</v>
      </c>
      <c r="E237" s="22"/>
      <c r="F237" s="200">
        <f>AX213</f>
        <v>600000</v>
      </c>
      <c r="G237" s="203">
        <f>AX219</f>
        <v>0.7790128225789944</v>
      </c>
      <c r="H237" s="222">
        <f>AX220</f>
        <v>34635477.459000006</v>
      </c>
      <c r="I237" s="179">
        <f t="shared" si="72"/>
        <v>2482305</v>
      </c>
      <c r="J237" s="187"/>
      <c r="K237" s="187"/>
    </row>
    <row r="238" spans="1:102" ht="15" customHeight="1">
      <c r="A238" s="21">
        <f t="shared" si="114"/>
        <v>2022</v>
      </c>
      <c r="B238" s="176">
        <f t="shared" si="115"/>
        <v>2520582</v>
      </c>
      <c r="C238" s="54"/>
      <c r="D238" s="22">
        <v>29</v>
      </c>
      <c r="E238" s="22"/>
      <c r="F238" s="200">
        <f>BE213</f>
        <v>750000</v>
      </c>
      <c r="G238" s="203">
        <f>BE219</f>
        <v>0.78139607992379623</v>
      </c>
      <c r="H238" s="222">
        <f>BE220</f>
        <v>34307857.283</v>
      </c>
      <c r="I238" s="179">
        <f t="shared" si="72"/>
        <v>2520582</v>
      </c>
      <c r="J238" s="187"/>
      <c r="K238" s="187"/>
    </row>
    <row r="239" spans="1:102" ht="15" customHeight="1">
      <c r="A239" s="21">
        <f t="shared" si="114"/>
        <v>2023</v>
      </c>
      <c r="B239" s="176">
        <f t="shared" si="115"/>
        <v>2559741</v>
      </c>
      <c r="C239" s="54"/>
      <c r="D239" s="22">
        <v>30</v>
      </c>
      <c r="E239" s="22"/>
      <c r="F239" s="200">
        <f>BL213</f>
        <v>900000</v>
      </c>
      <c r="G239" s="203">
        <f>BL219</f>
        <v>0.78442684847792465</v>
      </c>
      <c r="H239" s="222">
        <f>BL220</f>
        <v>33896994.004000001</v>
      </c>
      <c r="I239" s="179">
        <f t="shared" si="72"/>
        <v>2559741</v>
      </c>
      <c r="J239" s="187"/>
      <c r="K239" s="187"/>
    </row>
    <row r="240" spans="1:102" ht="15" customHeight="1">
      <c r="A240" s="21">
        <f t="shared" si="114"/>
        <v>2024</v>
      </c>
      <c r="B240" s="176">
        <f t="shared" si="115"/>
        <v>2599770</v>
      </c>
      <c r="C240" s="54"/>
      <c r="D240" s="22">
        <v>31</v>
      </c>
      <c r="E240" s="22"/>
      <c r="F240" s="200">
        <f>BS213</f>
        <v>1050000</v>
      </c>
      <c r="G240" s="203">
        <f>BS219</f>
        <v>0.78840335323298316</v>
      </c>
      <c r="H240" s="222">
        <f>BS220</f>
        <v>33367140.312000003</v>
      </c>
      <c r="I240" s="179">
        <f t="shared" si="72"/>
        <v>2599770</v>
      </c>
      <c r="J240" s="187"/>
      <c r="K240" s="187"/>
    </row>
    <row r="241" spans="1:65" ht="15" customHeight="1">
      <c r="A241" s="21">
        <f t="shared" si="114"/>
        <v>2025</v>
      </c>
      <c r="B241" s="176">
        <f t="shared" si="115"/>
        <v>2640661</v>
      </c>
      <c r="C241" s="54"/>
      <c r="D241" s="22">
        <v>32</v>
      </c>
      <c r="E241" s="22"/>
      <c r="F241" s="200">
        <f>BZ213</f>
        <v>1200000</v>
      </c>
      <c r="G241" s="203">
        <f>BZ219</f>
        <v>0.7938529515473477</v>
      </c>
      <c r="H241" s="222">
        <f>BZ220</f>
        <v>32656650.434000004</v>
      </c>
      <c r="I241" s="179">
        <f t="shared" si="72"/>
        <v>2640661</v>
      </c>
      <c r="J241" s="187"/>
      <c r="K241" s="187"/>
    </row>
    <row r="242" spans="1:65" ht="15" customHeight="1">
      <c r="A242" s="21">
        <f t="shared" ref="A242:A251" si="116">A152</f>
        <v>2026</v>
      </c>
      <c r="B242" s="176">
        <f t="shared" si="115"/>
        <v>2682405</v>
      </c>
      <c r="C242" s="54"/>
      <c r="D242" s="22">
        <v>33</v>
      </c>
      <c r="E242" s="22"/>
      <c r="F242" s="200">
        <f>CG213</f>
        <v>1350000</v>
      </c>
      <c r="G242" s="203">
        <f>CG219</f>
        <v>0.80178609364969244</v>
      </c>
      <c r="H242" s="222">
        <f>CG220</f>
        <v>31650418.501000002</v>
      </c>
      <c r="I242" s="179">
        <f t="shared" si="72"/>
        <v>2682405</v>
      </c>
      <c r="J242" s="187"/>
      <c r="K242" s="187"/>
    </row>
    <row r="243" spans="1:65" ht="15" customHeight="1">
      <c r="A243" s="21">
        <f t="shared" si="116"/>
        <v>2027</v>
      </c>
      <c r="B243" s="176">
        <f t="shared" si="115"/>
        <v>2724992</v>
      </c>
      <c r="C243" s="54"/>
      <c r="D243" s="22">
        <v>34</v>
      </c>
      <c r="E243" s="22"/>
      <c r="F243" s="200">
        <f>CN213</f>
        <v>1500000</v>
      </c>
      <c r="G243" s="203">
        <f>CN219</f>
        <v>0.8144138042781579</v>
      </c>
      <c r="H243" s="222">
        <f>CN220</f>
        <v>30101593.653000005</v>
      </c>
      <c r="I243" s="179">
        <f t="shared" si="72"/>
        <v>2724992</v>
      </c>
      <c r="J243" s="187"/>
      <c r="K243" s="187"/>
    </row>
    <row r="244" spans="1:65" ht="15" customHeight="1">
      <c r="A244" s="21">
        <f t="shared" si="116"/>
        <v>2028</v>
      </c>
      <c r="B244" s="176">
        <f t="shared" si="115"/>
        <v>2768414</v>
      </c>
      <c r="C244" s="54"/>
      <c r="D244" s="22">
        <v>35</v>
      </c>
      <c r="E244" s="22"/>
      <c r="F244" s="200">
        <f>CU213</f>
        <v>1650000</v>
      </c>
      <c r="G244" s="203">
        <f>CU219</f>
        <v>0.83772122143529937</v>
      </c>
      <c r="H244" s="222">
        <f>CU220</f>
        <v>27318653.748</v>
      </c>
      <c r="I244" s="179">
        <f t="shared" si="72"/>
        <v>2768414</v>
      </c>
      <c r="J244" s="187"/>
      <c r="K244" s="187"/>
    </row>
    <row r="245" spans="1:65" ht="15" customHeight="1">
      <c r="A245" s="21">
        <f t="shared" si="116"/>
        <v>2029</v>
      </c>
      <c r="B245" s="176">
        <f t="shared" si="115"/>
        <v>2812663</v>
      </c>
      <c r="C245" s="54"/>
      <c r="D245" s="22">
        <v>36</v>
      </c>
      <c r="E245" s="22"/>
      <c r="F245" s="200"/>
      <c r="G245" s="203"/>
      <c r="H245" s="222"/>
      <c r="I245" s="179">
        <f t="shared" si="72"/>
        <v>2812663</v>
      </c>
      <c r="J245" s="187"/>
      <c r="K245" s="187"/>
    </row>
    <row r="246" spans="1:65" ht="15" customHeight="1">
      <c r="A246" s="21">
        <f t="shared" si="116"/>
        <v>2030</v>
      </c>
      <c r="B246" s="176">
        <f t="shared" si="115"/>
        <v>2857731</v>
      </c>
      <c r="C246" s="54"/>
      <c r="D246" s="22">
        <v>37</v>
      </c>
      <c r="E246" s="22"/>
      <c r="F246" s="55"/>
      <c r="G246" s="82"/>
      <c r="H246" s="34"/>
      <c r="I246" s="179">
        <f t="shared" si="72"/>
        <v>2857731</v>
      </c>
      <c r="J246" s="187"/>
      <c r="K246" s="187"/>
    </row>
    <row r="247" spans="1:65" ht="15" customHeight="1">
      <c r="A247" s="21">
        <f t="shared" si="116"/>
        <v>2031</v>
      </c>
      <c r="B247" s="176">
        <f t="shared" si="115"/>
        <v>2903610</v>
      </c>
      <c r="C247" s="54"/>
      <c r="D247" s="22">
        <v>38</v>
      </c>
      <c r="E247" s="22"/>
      <c r="F247" s="55"/>
      <c r="G247" s="82"/>
      <c r="H247" s="34"/>
      <c r="I247" s="179">
        <f t="shared" si="72"/>
        <v>2903610</v>
      </c>
      <c r="J247" s="187"/>
      <c r="K247" s="187"/>
    </row>
    <row r="248" spans="1:65" ht="15" customHeight="1">
      <c r="A248" s="21">
        <f t="shared" si="116"/>
        <v>2032</v>
      </c>
      <c r="B248" s="176">
        <f t="shared" si="115"/>
        <v>2950293</v>
      </c>
      <c r="C248" s="54"/>
      <c r="D248" s="22">
        <v>39</v>
      </c>
      <c r="E248" s="22"/>
      <c r="F248" s="55"/>
      <c r="G248" s="82"/>
      <c r="H248" s="34"/>
      <c r="I248" s="179">
        <f t="shared" si="72"/>
        <v>2950293</v>
      </c>
      <c r="J248" s="187"/>
      <c r="K248" s="187"/>
    </row>
    <row r="249" spans="1:65" ht="15" customHeight="1">
      <c r="A249" s="21">
        <f t="shared" si="116"/>
        <v>2033</v>
      </c>
      <c r="B249" s="176">
        <f t="shared" si="115"/>
        <v>2997773</v>
      </c>
      <c r="C249" s="54"/>
      <c r="D249" s="22">
        <v>40</v>
      </c>
      <c r="E249" s="22"/>
      <c r="F249" s="55"/>
      <c r="G249" s="82"/>
      <c r="H249" s="34"/>
      <c r="I249" s="179">
        <f t="shared" si="72"/>
        <v>2997773</v>
      </c>
      <c r="J249" s="187"/>
      <c r="K249" s="187"/>
    </row>
    <row r="250" spans="1:65" ht="15" customHeight="1">
      <c r="A250" s="105">
        <f t="shared" si="116"/>
        <v>2034</v>
      </c>
      <c r="B250" s="188">
        <f t="shared" si="115"/>
        <v>3046043</v>
      </c>
      <c r="C250" s="195"/>
      <c r="D250" s="35">
        <v>41</v>
      </c>
      <c r="E250" s="35"/>
      <c r="F250" s="56"/>
      <c r="G250" s="84"/>
      <c r="H250" s="37"/>
      <c r="I250" s="189">
        <f t="shared" si="72"/>
        <v>3046043</v>
      </c>
      <c r="J250" s="190"/>
      <c r="K250" s="190"/>
    </row>
    <row r="251" spans="1:65" ht="15" customHeight="1">
      <c r="A251" s="105">
        <f t="shared" si="116"/>
        <v>2035</v>
      </c>
      <c r="B251" s="188">
        <f t="shared" si="115"/>
        <v>3095097</v>
      </c>
      <c r="C251" s="195"/>
      <c r="D251" s="35">
        <v>42</v>
      </c>
      <c r="E251" s="35"/>
      <c r="F251" s="56"/>
      <c r="G251" s="84"/>
      <c r="H251" s="37"/>
      <c r="I251" s="189">
        <f t="shared" si="72"/>
        <v>3095097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0.92031505017166704</v>
      </c>
      <c r="J254" s="19" t="s">
        <v>15</v>
      </c>
      <c r="K254" s="20" t="s">
        <v>16</v>
      </c>
      <c r="M254" s="68" t="s">
        <v>158</v>
      </c>
      <c r="N254" s="39"/>
      <c r="O254" s="109" t="s">
        <v>159</v>
      </c>
      <c r="P254" s="110">
        <f>RSQ($B255:$B274,P255:P274)</f>
        <v>0.69447635941344821</v>
      </c>
      <c r="Q254" s="20" t="s">
        <v>160</v>
      </c>
      <c r="S254" s="68" t="s">
        <v>158</v>
      </c>
      <c r="T254" s="39"/>
      <c r="U254" s="109" t="s">
        <v>159</v>
      </c>
      <c r="V254" s="110">
        <f>RSQ($B256:$B275,V255:V274)</f>
        <v>0.9043359443035317</v>
      </c>
      <c r="W254" s="20" t="s">
        <v>160</v>
      </c>
      <c r="Y254" s="68" t="s">
        <v>158</v>
      </c>
      <c r="Z254" s="39"/>
      <c r="AA254" s="109" t="s">
        <v>159</v>
      </c>
      <c r="AB254" s="110">
        <f>RSQ($B256:$B275,AB255:AB274)</f>
        <v>0.9138277089376895</v>
      </c>
      <c r="AC254" s="20" t="s">
        <v>160</v>
      </c>
      <c r="AE254" s="68" t="s">
        <v>158</v>
      </c>
      <c r="AF254" s="39"/>
      <c r="AG254" s="109" t="s">
        <v>159</v>
      </c>
      <c r="AH254" s="110">
        <f>RSQ($B255:$B274,AH255:AH274)</f>
        <v>0.91582430152449568</v>
      </c>
      <c r="AI254" s="20" t="s">
        <v>160</v>
      </c>
      <c r="AK254" s="68" t="s">
        <v>158</v>
      </c>
      <c r="AL254" s="39"/>
      <c r="AM254" s="109" t="s">
        <v>159</v>
      </c>
      <c r="AN254" s="110">
        <f>RSQ($B255:$B274,AN255:AN274)</f>
        <v>0.91763330781486607</v>
      </c>
      <c r="AO254" s="20" t="s">
        <v>160</v>
      </c>
      <c r="AQ254" s="68" t="s">
        <v>158</v>
      </c>
      <c r="AR254" s="39"/>
      <c r="AS254" s="109" t="s">
        <v>159</v>
      </c>
      <c r="AT254" s="110">
        <f>RSQ($B255:$B274,AT255:AT274)</f>
        <v>0.91871069766071678</v>
      </c>
      <c r="AU254" s="20" t="s">
        <v>160</v>
      </c>
      <c r="AW254" s="68" t="s">
        <v>158</v>
      </c>
      <c r="AX254" s="39"/>
      <c r="AY254" s="109" t="s">
        <v>159</v>
      </c>
      <c r="AZ254" s="110">
        <f>RSQ($B255:$B274,AZ255:AZ274)</f>
        <v>0.91942324559761868</v>
      </c>
      <c r="BA254" s="20" t="s">
        <v>160</v>
      </c>
      <c r="BC254" s="68" t="s">
        <v>158</v>
      </c>
      <c r="BD254" s="39"/>
      <c r="BE254" s="109" t="s">
        <v>159</v>
      </c>
      <c r="BF254" s="110">
        <f>RSQ($B255:$B274,BF255:BF274)</f>
        <v>0.91992603329058054</v>
      </c>
      <c r="BG254" s="20" t="s">
        <v>160</v>
      </c>
      <c r="BI254" s="68" t="s">
        <v>158</v>
      </c>
      <c r="BJ254" s="39"/>
      <c r="BK254" s="109" t="s">
        <v>159</v>
      </c>
      <c r="BL254" s="110">
        <f>RSQ($B255:$B274,BL255:BL274)</f>
        <v>0.92029977929441886</v>
      </c>
      <c r="BM254" s="20" t="s">
        <v>160</v>
      </c>
    </row>
    <row r="255" spans="1:65" ht="15" customHeight="1">
      <c r="A255" s="21">
        <f t="shared" ref="A255:B270" si="117">A210</f>
        <v>1994</v>
      </c>
      <c r="B255" s="176">
        <f t="shared" si="117"/>
        <v>1844692</v>
      </c>
      <c r="C255" s="209">
        <f t="shared" ref="C255:C274" si="118">LN(F$257/B255-1)</f>
        <v>0.15562131088953468</v>
      </c>
      <c r="D255" s="22">
        <v>1</v>
      </c>
      <c r="E255" s="40" t="s">
        <v>53</v>
      </c>
      <c r="F255" s="23"/>
      <c r="H255" s="87"/>
      <c r="I255" s="179">
        <f t="shared" ref="I255:I296" si="119">ROUND($F$257/(1+EXP($F$262+$F$261*D255)),$G$1)</f>
        <v>1839877</v>
      </c>
      <c r="J255" s="180">
        <f t="shared" ref="J255:J274" si="120">ABS(B255-I255)/B255*100</f>
        <v>0.26101918369028543</v>
      </c>
      <c r="K255" s="179">
        <f t="shared" ref="K255:K274" si="121">(B255-I255)^2/1000</f>
        <v>23184.224999999999</v>
      </c>
      <c r="M255" s="210">
        <f>LN(O$257/$B255-1)</f>
        <v>-1.8007957130172769</v>
      </c>
      <c r="N255" s="40" t="s">
        <v>161</v>
      </c>
      <c r="O255" s="23"/>
      <c r="P255" s="187">
        <f>ROUND(O$257/(1+EXP(O$262+O$261*$D255)),$G$1)</f>
        <v>1548863</v>
      </c>
      <c r="Q255" s="179">
        <f t="shared" ref="Q255:Q274" si="122">($B255-P255)^2/1000</f>
        <v>87514797.240999997</v>
      </c>
      <c r="S255" s="210">
        <f>LN(U$257/$B255-1)</f>
        <v>-1.2383935569494282</v>
      </c>
      <c r="T255" s="40" t="s">
        <v>161</v>
      </c>
      <c r="U255" s="23"/>
      <c r="V255" s="187">
        <f>ROUND(U$257/(1+EXP(U$262+U$261*$D255)),$G$1)</f>
        <v>1822820</v>
      </c>
      <c r="W255" s="179">
        <f t="shared" ref="W255:W274" si="123">($B255-V255)^2/1000</f>
        <v>478384.38400000002</v>
      </c>
      <c r="Y255" s="210">
        <f>LN(AA$257/$B255-1)</f>
        <v>-0.8806062360067769</v>
      </c>
      <c r="Z255" s="40" t="s">
        <v>161</v>
      </c>
      <c r="AA255" s="23"/>
      <c r="AB255" s="187">
        <f>ROUND(AA$257/(1+EXP(AA$262+AA$261*$D255)),$G$1)</f>
        <v>1831526</v>
      </c>
      <c r="AC255" s="179">
        <f t="shared" ref="AC255:AC274" si="124">($B255-AB255)^2/1000</f>
        <v>173343.55600000001</v>
      </c>
      <c r="AE255" s="210">
        <f>LN(AG$257/$B255-1)</f>
        <v>-0.61764351143735896</v>
      </c>
      <c r="AF255" s="40" t="s">
        <v>161</v>
      </c>
      <c r="AG255" s="23"/>
      <c r="AH255" s="187">
        <f>ROUND(AG$257/(1+EXP(AG$262+AG$261*$D255)),$G$1)</f>
        <v>1834995</v>
      </c>
      <c r="AI255" s="179">
        <f t="shared" ref="AI255:AI274" si="125">($B255-AH255)^2/1000</f>
        <v>94031.808999999994</v>
      </c>
      <c r="AK255" s="210">
        <f>LN(AM$257/$B255-1)</f>
        <v>-0.40963029088914366</v>
      </c>
      <c r="AL255" s="40" t="s">
        <v>161</v>
      </c>
      <c r="AM255" s="23"/>
      <c r="AN255" s="187">
        <f>ROUND(AM$257/(1+EXP(AM$262+AM$261*$D255)),$G$1)</f>
        <v>1836863</v>
      </c>
      <c r="AO255" s="179">
        <f t="shared" ref="AO255:AO274" si="126">($B255-AN255)^2/1000</f>
        <v>61293.241000000002</v>
      </c>
      <c r="AQ255" s="210">
        <f>LN(AS$257/$B255-1)</f>
        <v>-0.23752431841681076</v>
      </c>
      <c r="AR255" s="40" t="s">
        <v>161</v>
      </c>
      <c r="AS255" s="23"/>
      <c r="AT255" s="187">
        <f>ROUND(AS$257/(1+EXP(AS$262+AS$261*$D255)),$G$1)</f>
        <v>1838032</v>
      </c>
      <c r="AU255" s="179">
        <f t="shared" ref="AU255:AU274" si="127">($B255-AT255)^2/1000</f>
        <v>44355.6</v>
      </c>
      <c r="AW255" s="210">
        <f>LN(AY$257/$B255-1)</f>
        <v>-9.0734910345717582E-2</v>
      </c>
      <c r="AX255" s="40" t="s">
        <v>161</v>
      </c>
      <c r="AY255" s="23"/>
      <c r="AZ255" s="187">
        <f>ROUND(AY$257/(1+EXP(AY$262+AY$261*$D255)),$G$1)</f>
        <v>1838833</v>
      </c>
      <c r="BA255" s="179">
        <f t="shared" ref="BA255:BA274" si="128">($B255-AZ255)^2/1000</f>
        <v>34327.881000000001</v>
      </c>
      <c r="BC255" s="210">
        <f>LN(BE$257/$B255-1)</f>
        <v>3.7239747794626125E-2</v>
      </c>
      <c r="BD255" s="40" t="s">
        <v>161</v>
      </c>
      <c r="BE255" s="23"/>
      <c r="BF255" s="187">
        <f>ROUND(BE$257/(1+EXP(BE$262+BE$261*$D255)),$G$1)</f>
        <v>1839416</v>
      </c>
      <c r="BG255" s="179">
        <f t="shared" ref="BG255:BG274" si="129">($B255-BF255)^2/1000</f>
        <v>27836.175999999999</v>
      </c>
      <c r="BI255" s="210">
        <f>LN(BK$257/$B255-1)</f>
        <v>0.15067943002336462</v>
      </c>
      <c r="BJ255" s="40" t="s">
        <v>161</v>
      </c>
      <c r="BK255" s="23"/>
      <c r="BL255" s="187">
        <f>ROUND(BK$257/(1+EXP(BK$262+BK$261*$D255)),$G$1)</f>
        <v>1839859</v>
      </c>
      <c r="BM255" s="179">
        <f t="shared" ref="BM255:BM274" si="130">($B255-BL255)^2/1000</f>
        <v>23357.888999999999</v>
      </c>
    </row>
    <row r="256" spans="1:65" ht="15" customHeight="1">
      <c r="A256" s="21">
        <f t="shared" si="117"/>
        <v>1995</v>
      </c>
      <c r="B256" s="176">
        <f t="shared" si="117"/>
        <v>1855346</v>
      </c>
      <c r="C256" s="209">
        <f t="shared" si="118"/>
        <v>0.14490703243035169</v>
      </c>
      <c r="D256" s="22">
        <v>2</v>
      </c>
      <c r="E256" s="40" t="s">
        <v>54</v>
      </c>
      <c r="G256" s="27"/>
      <c r="H256" s="26"/>
      <c r="I256" s="179">
        <f t="shared" si="119"/>
        <v>1854496</v>
      </c>
      <c r="J256" s="180">
        <f t="shared" si="120"/>
        <v>4.5813557147831183E-2</v>
      </c>
      <c r="K256" s="179">
        <f t="shared" si="121"/>
        <v>722.5</v>
      </c>
      <c r="M256" s="210">
        <f t="shared" ref="M256:M274" si="131">LN(O$257/$B256-1)</f>
        <v>-1.8421480786294382</v>
      </c>
      <c r="N256" s="40" t="s">
        <v>162</v>
      </c>
      <c r="P256" s="187">
        <f t="shared" ref="P256:P274" si="132">ROUND(O$257/(1+EXP(O$262+O$261*$D256)),$G$1)</f>
        <v>1644003</v>
      </c>
      <c r="Q256" s="179">
        <f t="shared" si="122"/>
        <v>44665863.648999996</v>
      </c>
      <c r="S256" s="210">
        <f t="shared" ref="S256:S274" si="133">LN(U$257/$B256-1)</f>
        <v>-1.2642794542582541</v>
      </c>
      <c r="T256" s="40" t="s">
        <v>162</v>
      </c>
      <c r="U256" s="23"/>
      <c r="V256" s="187">
        <f t="shared" ref="V256:V274" si="134">ROUND(U$257/(1+EXP(U$262+U$261*$D256)),$G$1)</f>
        <v>1842252</v>
      </c>
      <c r="W256" s="179">
        <f t="shared" si="123"/>
        <v>171452.83600000001</v>
      </c>
      <c r="Y256" s="210">
        <f t="shared" ref="Y256:Y274" si="135">LN(AA$257/$B256-1)</f>
        <v>-0.90039565175255998</v>
      </c>
      <c r="Z256" s="40" t="s">
        <v>162</v>
      </c>
      <c r="AA256" s="23"/>
      <c r="AB256" s="187">
        <f t="shared" ref="AB256:AB274" si="136">ROUND(AA$257/(1+EXP(AA$262+AA$261*$D256)),$G$1)</f>
        <v>1848518</v>
      </c>
      <c r="AC256" s="179">
        <f t="shared" si="124"/>
        <v>46621.584000000003</v>
      </c>
      <c r="AE256" s="210">
        <f t="shared" ref="AE256:AE274" si="137">LN(AG$257/$B256-1)</f>
        <v>-0.63417111239666002</v>
      </c>
      <c r="AF256" s="40" t="s">
        <v>162</v>
      </c>
      <c r="AG256" s="23"/>
      <c r="AH256" s="187">
        <f t="shared" ref="AH256:AH274" si="138">ROUND(AG$257/(1+EXP(AG$262+AG$261*$D256)),$G$1)</f>
        <v>1851006</v>
      </c>
      <c r="AI256" s="179">
        <f t="shared" si="125"/>
        <v>18835.599999999999</v>
      </c>
      <c r="AK256" s="210">
        <f t="shared" ref="AK256:AK274" si="139">LN(AM$257/$B256-1)</f>
        <v>-0.42412662125158007</v>
      </c>
      <c r="AL256" s="40" t="s">
        <v>162</v>
      </c>
      <c r="AM256" s="23"/>
      <c r="AN256" s="187">
        <f t="shared" ref="AN256:AN274" si="140">ROUND(AM$257/(1+EXP(AM$262+AM$261*$D256)),$G$1)</f>
        <v>1852343</v>
      </c>
      <c r="AO256" s="179">
        <f t="shared" si="126"/>
        <v>9018.009</v>
      </c>
      <c r="AQ256" s="210">
        <f t="shared" ref="AQ256:AQ274" si="141">LN(AS$257/$B256-1)</f>
        <v>-0.25063407820574951</v>
      </c>
      <c r="AR256" s="40" t="s">
        <v>162</v>
      </c>
      <c r="AS256" s="23"/>
      <c r="AT256" s="187">
        <f t="shared" ref="AT256:AT274" si="142">ROUND(AS$257/(1+EXP(AS$262+AS$261*$D256)),$G$1)</f>
        <v>1853179</v>
      </c>
      <c r="AU256" s="179">
        <f t="shared" si="127"/>
        <v>4695.8890000000001</v>
      </c>
      <c r="AW256" s="210">
        <f t="shared" ref="AW256:AW274" si="143">LN(AY$257/$B256-1)</f>
        <v>-0.10283790588459726</v>
      </c>
      <c r="AX256" s="40" t="s">
        <v>162</v>
      </c>
      <c r="AY256" s="23"/>
      <c r="AZ256" s="187">
        <f t="shared" ref="AZ256:AZ274" si="144">ROUND(AY$257/(1+EXP(AY$262+AY$261*$D256)),$G$1)</f>
        <v>1853751</v>
      </c>
      <c r="BA256" s="179">
        <f t="shared" si="128"/>
        <v>2544.0250000000001</v>
      </c>
      <c r="BC256" s="210">
        <f t="shared" ref="BC256:BC274" si="145">LN(BE$257/$B256-1)</f>
        <v>2.5900965768404179E-2</v>
      </c>
      <c r="BD256" s="40" t="s">
        <v>162</v>
      </c>
      <c r="BE256" s="23"/>
      <c r="BF256" s="187">
        <f t="shared" ref="BF256:BF274" si="146">ROUND(BE$257/(1+EXP(BE$262+BE$261*$D256)),$G$1)</f>
        <v>1854167</v>
      </c>
      <c r="BG256" s="179">
        <f t="shared" si="129"/>
        <v>1390.0409999999999</v>
      </c>
      <c r="BI256" s="210">
        <f t="shared" ref="BI256:BI274" si="147">LN(BK$257/$B256-1)</f>
        <v>0.13994054071329115</v>
      </c>
      <c r="BJ256" s="40" t="s">
        <v>162</v>
      </c>
      <c r="BK256" s="23"/>
      <c r="BL256" s="187">
        <f t="shared" ref="BL256:BL274" si="148">ROUND(BK$257/(1+EXP(BK$262+BK$261*$D256)),$G$1)</f>
        <v>1854483</v>
      </c>
      <c r="BM256" s="179">
        <f t="shared" si="130"/>
        <v>744.76900000000001</v>
      </c>
    </row>
    <row r="257" spans="1:65" ht="15" customHeight="1">
      <c r="A257" s="21">
        <f t="shared" si="117"/>
        <v>1996</v>
      </c>
      <c r="B257" s="176">
        <f t="shared" si="117"/>
        <v>1878130</v>
      </c>
      <c r="C257" s="209">
        <f t="shared" si="118"/>
        <v>0.12202117438815864</v>
      </c>
      <c r="D257" s="22">
        <v>3</v>
      </c>
      <c r="E257" s="73" t="s">
        <v>55</v>
      </c>
      <c r="F257" s="243">
        <v>4000000</v>
      </c>
      <c r="G257" s="27"/>
      <c r="I257" s="179">
        <f t="shared" si="119"/>
        <v>1869130</v>
      </c>
      <c r="J257" s="180">
        <f t="shared" si="120"/>
        <v>0.47920005537422861</v>
      </c>
      <c r="K257" s="179">
        <f t="shared" si="121"/>
        <v>81000</v>
      </c>
      <c r="M257" s="210">
        <f t="shared" si="131"/>
        <v>-1.935009408444593</v>
      </c>
      <c r="N257" s="73" t="s">
        <v>55</v>
      </c>
      <c r="O257" s="211">
        <f>ROUNDDOWN(O258,0)+1</f>
        <v>2149375</v>
      </c>
      <c r="P257" s="187">
        <f t="shared" si="132"/>
        <v>1728169</v>
      </c>
      <c r="Q257" s="179">
        <f t="shared" si="122"/>
        <v>22488301.521000002</v>
      </c>
      <c r="S257" s="210">
        <f t="shared" si="133"/>
        <v>-1.3209368764409621</v>
      </c>
      <c r="T257" s="73" t="s">
        <v>55</v>
      </c>
      <c r="U257" s="211">
        <f>O257+U279</f>
        <v>2379375</v>
      </c>
      <c r="V257" s="187">
        <f t="shared" si="134"/>
        <v>1861198</v>
      </c>
      <c r="W257" s="179">
        <f t="shared" si="123"/>
        <v>286692.62400000001</v>
      </c>
      <c r="Y257" s="210">
        <f t="shared" si="135"/>
        <v>-0.94328331903379414</v>
      </c>
      <c r="Z257" s="73" t="s">
        <v>55</v>
      </c>
      <c r="AA257" s="211">
        <f>U257+Z279</f>
        <v>2609375</v>
      </c>
      <c r="AB257" s="187">
        <f t="shared" si="136"/>
        <v>1865288</v>
      </c>
      <c r="AC257" s="179">
        <f t="shared" si="124"/>
        <v>164916.96400000001</v>
      </c>
      <c r="AE257" s="210">
        <f t="shared" si="137"/>
        <v>-0.66980256070378863</v>
      </c>
      <c r="AF257" s="73" t="s">
        <v>55</v>
      </c>
      <c r="AG257" s="211">
        <f>AA257+AF279</f>
        <v>2839375</v>
      </c>
      <c r="AH257" s="187">
        <f t="shared" si="138"/>
        <v>1866897</v>
      </c>
      <c r="AI257" s="179">
        <f t="shared" si="125"/>
        <v>126180.289</v>
      </c>
      <c r="AK257" s="210">
        <f t="shared" si="139"/>
        <v>-0.45527762226181606</v>
      </c>
      <c r="AL257" s="73" t="s">
        <v>55</v>
      </c>
      <c r="AM257" s="211">
        <f>AG257+AL279</f>
        <v>3069375</v>
      </c>
      <c r="AN257" s="187">
        <f t="shared" si="140"/>
        <v>1867756</v>
      </c>
      <c r="AO257" s="179">
        <f t="shared" si="126"/>
        <v>107619.876</v>
      </c>
      <c r="AQ257" s="210">
        <f t="shared" si="141"/>
        <v>-0.27874335292099167</v>
      </c>
      <c r="AR257" s="73" t="s">
        <v>55</v>
      </c>
      <c r="AS257" s="211">
        <f>AM257+AR279</f>
        <v>3299375</v>
      </c>
      <c r="AT257" s="187">
        <f t="shared" si="142"/>
        <v>1868291</v>
      </c>
      <c r="AU257" s="179">
        <f t="shared" si="127"/>
        <v>96805.921000000002</v>
      </c>
      <c r="AW257" s="210">
        <f t="shared" si="143"/>
        <v>-0.12874705212677928</v>
      </c>
      <c r="AX257" s="73" t="s">
        <v>55</v>
      </c>
      <c r="AY257" s="211">
        <f>AS257+AX279</f>
        <v>3529375</v>
      </c>
      <c r="AZ257" s="187">
        <f t="shared" si="144"/>
        <v>1868656</v>
      </c>
      <c r="BA257" s="179">
        <f t="shared" si="128"/>
        <v>89756.676000000007</v>
      </c>
      <c r="BC257" s="210">
        <f t="shared" si="145"/>
        <v>1.6571907366990555E-3</v>
      </c>
      <c r="BD257" s="73" t="s">
        <v>55</v>
      </c>
      <c r="BE257" s="211">
        <f>AY257+BD279</f>
        <v>3759375</v>
      </c>
      <c r="BF257" s="187">
        <f t="shared" si="146"/>
        <v>1868921</v>
      </c>
      <c r="BG257" s="179">
        <f t="shared" si="129"/>
        <v>84805.680999999997</v>
      </c>
      <c r="BI257" s="210">
        <f t="shared" si="147"/>
        <v>0.11700121990431375</v>
      </c>
      <c r="BJ257" s="73" t="s">
        <v>55</v>
      </c>
      <c r="BK257" s="211">
        <f>BE257+BJ279</f>
        <v>3989375</v>
      </c>
      <c r="BL257" s="187">
        <f t="shared" si="148"/>
        <v>1869122</v>
      </c>
      <c r="BM257" s="179">
        <f t="shared" si="130"/>
        <v>81144.063999999998</v>
      </c>
    </row>
    <row r="258" spans="1:65" ht="15" customHeight="1">
      <c r="A258" s="21">
        <f t="shared" si="117"/>
        <v>1997</v>
      </c>
      <c r="B258" s="176">
        <f t="shared" si="117"/>
        <v>1903171</v>
      </c>
      <c r="C258" s="209">
        <f t="shared" si="118"/>
        <v>9.6904761134652462E-2</v>
      </c>
      <c r="D258" s="22">
        <v>4</v>
      </c>
      <c r="E258" s="88" t="s">
        <v>56</v>
      </c>
      <c r="F258" s="200">
        <f>MAX(B255:B274)</f>
        <v>2149374</v>
      </c>
      <c r="G258" s="27"/>
      <c r="H258" s="26"/>
      <c r="I258" s="179">
        <f t="shared" si="119"/>
        <v>1883779</v>
      </c>
      <c r="J258" s="180">
        <f t="shared" si="120"/>
        <v>1.018931036675107</v>
      </c>
      <c r="K258" s="179">
        <f t="shared" si="121"/>
        <v>376049.66399999999</v>
      </c>
      <c r="M258" s="210">
        <f t="shared" si="131"/>
        <v>-2.0451162608058415</v>
      </c>
      <c r="N258" s="88" t="s">
        <v>163</v>
      </c>
      <c r="O258" s="200">
        <f>MAX($B255:$B274)</f>
        <v>2149374</v>
      </c>
      <c r="P258" s="187">
        <f t="shared" si="132"/>
        <v>1801286</v>
      </c>
      <c r="Q258" s="179">
        <f t="shared" si="122"/>
        <v>10380553.225</v>
      </c>
      <c r="S258" s="210">
        <f t="shared" si="133"/>
        <v>-1.3854303875284233</v>
      </c>
      <c r="T258" s="88" t="s">
        <v>163</v>
      </c>
      <c r="U258" s="200">
        <f>MAX($B255:$B274)</f>
        <v>2149374</v>
      </c>
      <c r="V258" s="187">
        <f t="shared" si="134"/>
        <v>1879658</v>
      </c>
      <c r="W258" s="179">
        <f t="shared" si="123"/>
        <v>552861.16899999999</v>
      </c>
      <c r="Y258" s="210">
        <f t="shared" si="135"/>
        <v>-0.99137257378185195</v>
      </c>
      <c r="Z258" s="88" t="s">
        <v>163</v>
      </c>
      <c r="AA258" s="200">
        <f>MAX($B255:$B274)</f>
        <v>2149374</v>
      </c>
      <c r="AB258" s="187">
        <f t="shared" si="136"/>
        <v>1881835</v>
      </c>
      <c r="AC258" s="179">
        <f t="shared" si="124"/>
        <v>455224.89600000001</v>
      </c>
      <c r="AE258" s="210">
        <f t="shared" si="137"/>
        <v>-0.70944331992974086</v>
      </c>
      <c r="AF258" s="88" t="s">
        <v>163</v>
      </c>
      <c r="AG258" s="200">
        <f>MAX($B255:$B274)</f>
        <v>2149374</v>
      </c>
      <c r="AH258" s="187">
        <f t="shared" si="138"/>
        <v>1882664</v>
      </c>
      <c r="AI258" s="179">
        <f t="shared" si="125"/>
        <v>420537.049</v>
      </c>
      <c r="AK258" s="210">
        <f t="shared" si="139"/>
        <v>-0.48976741265233098</v>
      </c>
      <c r="AL258" s="88" t="s">
        <v>163</v>
      </c>
      <c r="AM258" s="200">
        <f>MAX($B255:$B274)</f>
        <v>2149374</v>
      </c>
      <c r="AN258" s="187">
        <f t="shared" si="140"/>
        <v>1883099</v>
      </c>
      <c r="AO258" s="179">
        <f t="shared" si="126"/>
        <v>402885.18400000001</v>
      </c>
      <c r="AQ258" s="210">
        <f t="shared" si="141"/>
        <v>-0.30976431692664719</v>
      </c>
      <c r="AR258" s="88" t="s">
        <v>163</v>
      </c>
      <c r="AS258" s="200">
        <f>MAX($B255:$B274)</f>
        <v>2149374</v>
      </c>
      <c r="AT258" s="187">
        <f t="shared" si="142"/>
        <v>1883366</v>
      </c>
      <c r="AU258" s="179">
        <f t="shared" si="127"/>
        <v>392238.02500000002</v>
      </c>
      <c r="AW258" s="210">
        <f t="shared" si="143"/>
        <v>-0.15727297788514699</v>
      </c>
      <c r="AX258" s="88" t="s">
        <v>163</v>
      </c>
      <c r="AY258" s="200">
        <f>MAX($B255:$B274)</f>
        <v>2149374</v>
      </c>
      <c r="AZ258" s="187">
        <f t="shared" si="144"/>
        <v>1883547</v>
      </c>
      <c r="BA258" s="179">
        <f t="shared" si="128"/>
        <v>385101.37599999999</v>
      </c>
      <c r="BC258" s="210">
        <f t="shared" si="145"/>
        <v>-2.4987900278739521E-2</v>
      </c>
      <c r="BD258" s="88" t="s">
        <v>163</v>
      </c>
      <c r="BE258" s="200">
        <f>MAX($B255:$B274)</f>
        <v>2149374</v>
      </c>
      <c r="BF258" s="187">
        <f t="shared" si="146"/>
        <v>1883677</v>
      </c>
      <c r="BG258" s="179">
        <f t="shared" si="129"/>
        <v>380016.03600000002</v>
      </c>
      <c r="BI258" s="210">
        <f t="shared" si="147"/>
        <v>9.1824704223832557E-2</v>
      </c>
      <c r="BJ258" s="88" t="s">
        <v>163</v>
      </c>
      <c r="BK258" s="200">
        <f>MAX($B255:$B274)</f>
        <v>2149374</v>
      </c>
      <c r="BL258" s="187">
        <f t="shared" si="148"/>
        <v>1883775</v>
      </c>
      <c r="BM258" s="179">
        <f t="shared" si="130"/>
        <v>376204.81599999999</v>
      </c>
    </row>
    <row r="259" spans="1:65" ht="15" customHeight="1">
      <c r="A259" s="21">
        <f t="shared" si="117"/>
        <v>1998</v>
      </c>
      <c r="B259" s="176">
        <f t="shared" si="117"/>
        <v>1919308</v>
      </c>
      <c r="C259" s="209">
        <f t="shared" si="118"/>
        <v>8.0735826283778261E-2</v>
      </c>
      <c r="D259" s="22">
        <v>5</v>
      </c>
      <c r="E259" s="88" t="s">
        <v>57</v>
      </c>
      <c r="F259" s="200">
        <f>AVERAGE(B270:B274)</f>
        <v>2103072</v>
      </c>
      <c r="G259" s="27"/>
      <c r="H259" s="26"/>
      <c r="I259" s="179">
        <f t="shared" si="119"/>
        <v>1898440</v>
      </c>
      <c r="J259" s="180">
        <f t="shared" si="120"/>
        <v>1.0872668691007383</v>
      </c>
      <c r="K259" s="179">
        <f t="shared" si="121"/>
        <v>435473.424</v>
      </c>
      <c r="M259" s="210">
        <f t="shared" si="131"/>
        <v>-2.121349412539316</v>
      </c>
      <c r="N259" s="88" t="s">
        <v>164</v>
      </c>
      <c r="O259" s="200">
        <f>AVERAGE($B270:$B274)</f>
        <v>2103072</v>
      </c>
      <c r="P259" s="187">
        <f t="shared" si="132"/>
        <v>1863808</v>
      </c>
      <c r="Q259" s="179">
        <f t="shared" si="122"/>
        <v>3080250</v>
      </c>
      <c r="S259" s="210">
        <f t="shared" si="133"/>
        <v>-1.4283478523386581</v>
      </c>
      <c r="T259" s="88" t="s">
        <v>164</v>
      </c>
      <c r="U259" s="200">
        <f>AVERAGE($B270:$B274)</f>
        <v>2103072</v>
      </c>
      <c r="V259" s="187">
        <f t="shared" si="134"/>
        <v>1897629</v>
      </c>
      <c r="W259" s="179">
        <f t="shared" si="123"/>
        <v>469979.04100000003</v>
      </c>
      <c r="Y259" s="210">
        <f t="shared" si="135"/>
        <v>-1.0229312890629234</v>
      </c>
      <c r="Z259" s="88" t="s">
        <v>164</v>
      </c>
      <c r="AA259" s="200">
        <f>AVERAGE($B270:$B274)</f>
        <v>2103072</v>
      </c>
      <c r="AB259" s="187">
        <f t="shared" si="136"/>
        <v>1898154</v>
      </c>
      <c r="AC259" s="179">
        <f t="shared" si="124"/>
        <v>447491.71600000001</v>
      </c>
      <c r="AE259" s="210">
        <f t="shared" si="137"/>
        <v>-0.73527348991111152</v>
      </c>
      <c r="AF259" s="88" t="s">
        <v>164</v>
      </c>
      <c r="AG259" s="200">
        <f>AVERAGE($B270:$B274)</f>
        <v>2103072</v>
      </c>
      <c r="AH259" s="187">
        <f t="shared" si="138"/>
        <v>1898305</v>
      </c>
      <c r="AI259" s="179">
        <f t="shared" si="125"/>
        <v>441126.00900000002</v>
      </c>
      <c r="AK259" s="210">
        <f t="shared" si="139"/>
        <v>-0.51214450285970103</v>
      </c>
      <c r="AL259" s="88" t="s">
        <v>164</v>
      </c>
      <c r="AM259" s="200">
        <f>AVERAGE($B270:$B274)</f>
        <v>2103072</v>
      </c>
      <c r="AN259" s="187">
        <f t="shared" si="140"/>
        <v>1898369</v>
      </c>
      <c r="AO259" s="179">
        <f t="shared" si="126"/>
        <v>438441.72100000002</v>
      </c>
      <c r="AQ259" s="210">
        <f t="shared" si="141"/>
        <v>-0.32983265569212372</v>
      </c>
      <c r="AR259" s="88" t="s">
        <v>164</v>
      </c>
      <c r="AS259" s="200">
        <f>AVERAGE($B270:$B274)</f>
        <v>2103072</v>
      </c>
      <c r="AT259" s="187">
        <f t="shared" si="142"/>
        <v>1898401</v>
      </c>
      <c r="AU259" s="179">
        <f t="shared" si="127"/>
        <v>437102.64899999998</v>
      </c>
      <c r="AW259" s="210">
        <f t="shared" si="143"/>
        <v>-0.17568891136999876</v>
      </c>
      <c r="AX259" s="88" t="s">
        <v>164</v>
      </c>
      <c r="AY259" s="200">
        <f>AVERAGE($B270:$B274)</f>
        <v>2103072</v>
      </c>
      <c r="AZ259" s="187">
        <f t="shared" si="144"/>
        <v>1898420</v>
      </c>
      <c r="BA259" s="179">
        <f t="shared" si="128"/>
        <v>436308.54399999999</v>
      </c>
      <c r="BC259" s="210">
        <f t="shared" si="145"/>
        <v>-4.2162720405892751E-2</v>
      </c>
      <c r="BD259" s="88" t="s">
        <v>164</v>
      </c>
      <c r="BE259" s="200">
        <f>AVERAGE($B270:$B274)</f>
        <v>2103072</v>
      </c>
      <c r="BF259" s="187">
        <f t="shared" si="146"/>
        <v>1898432</v>
      </c>
      <c r="BG259" s="179">
        <f t="shared" si="129"/>
        <v>435807.37599999999</v>
      </c>
      <c r="BI259" s="210">
        <f t="shared" si="147"/>
        <v>7.5616269495904762E-2</v>
      </c>
      <c r="BJ259" s="88" t="s">
        <v>164</v>
      </c>
      <c r="BK259" s="200">
        <f>AVERAGE($B270:$B274)</f>
        <v>2103072</v>
      </c>
      <c r="BL259" s="187">
        <f t="shared" si="148"/>
        <v>1898440</v>
      </c>
      <c r="BM259" s="179">
        <f t="shared" si="130"/>
        <v>435473.424</v>
      </c>
    </row>
    <row r="260" spans="1:65" ht="15" customHeight="1">
      <c r="A260" s="21">
        <f t="shared" si="117"/>
        <v>1999</v>
      </c>
      <c r="B260" s="176">
        <f t="shared" si="117"/>
        <v>1926243</v>
      </c>
      <c r="C260" s="209">
        <f t="shared" si="118"/>
        <v>7.3790464402554226E-2</v>
      </c>
      <c r="D260" s="22">
        <v>6</v>
      </c>
      <c r="G260" s="27"/>
      <c r="H260" s="26"/>
      <c r="I260" s="179">
        <f t="shared" si="119"/>
        <v>1913113</v>
      </c>
      <c r="J260" s="180">
        <f t="shared" si="120"/>
        <v>0.68163777882645127</v>
      </c>
      <c r="K260" s="179">
        <f t="shared" si="121"/>
        <v>172396.9</v>
      </c>
      <c r="M260" s="210">
        <f t="shared" si="131"/>
        <v>-2.1555632280330146</v>
      </c>
      <c r="P260" s="187">
        <f t="shared" si="132"/>
        <v>1916551</v>
      </c>
      <c r="Q260" s="179">
        <f t="shared" si="122"/>
        <v>93934.864000000001</v>
      </c>
      <c r="S260" s="210">
        <f t="shared" si="133"/>
        <v>-1.4471432788583509</v>
      </c>
      <c r="U260" s="200"/>
      <c r="V260" s="187">
        <f t="shared" si="134"/>
        <v>1915114</v>
      </c>
      <c r="W260" s="179">
        <f t="shared" si="123"/>
        <v>123854.641</v>
      </c>
      <c r="Y260" s="210">
        <f t="shared" si="135"/>
        <v>-1.0366386467189941</v>
      </c>
      <c r="AA260" s="200"/>
      <c r="AB260" s="187">
        <f t="shared" si="136"/>
        <v>1914242</v>
      </c>
      <c r="AC260" s="179">
        <f t="shared" si="124"/>
        <v>144024.00099999999</v>
      </c>
      <c r="AE260" s="210">
        <f t="shared" si="137"/>
        <v>-0.74644630416604452</v>
      </c>
      <c r="AG260" s="200"/>
      <c r="AH260" s="187">
        <f t="shared" si="138"/>
        <v>1913816</v>
      </c>
      <c r="AI260" s="179">
        <f t="shared" si="125"/>
        <v>154430.329</v>
      </c>
      <c r="AK260" s="210">
        <f t="shared" si="139"/>
        <v>-0.52179960993265839</v>
      </c>
      <c r="AM260" s="200"/>
      <c r="AN260" s="187">
        <f t="shared" si="140"/>
        <v>1913562</v>
      </c>
      <c r="AO260" s="179">
        <f t="shared" si="126"/>
        <v>160807.761</v>
      </c>
      <c r="AQ260" s="210">
        <f t="shared" si="141"/>
        <v>-0.3384772116372291</v>
      </c>
      <c r="AS260" s="200"/>
      <c r="AT260" s="187">
        <f t="shared" si="142"/>
        <v>1913394</v>
      </c>
      <c r="AU260" s="179">
        <f t="shared" si="127"/>
        <v>165096.80100000001</v>
      </c>
      <c r="AW260" s="210">
        <f t="shared" si="143"/>
        <v>-0.1836122578024928</v>
      </c>
      <c r="AY260" s="200"/>
      <c r="AZ260" s="187">
        <f t="shared" si="144"/>
        <v>1913275</v>
      </c>
      <c r="BA260" s="179">
        <f t="shared" si="128"/>
        <v>168169.024</v>
      </c>
      <c r="BC260" s="210">
        <f t="shared" si="145"/>
        <v>-4.9545494283652514E-2</v>
      </c>
      <c r="BE260" s="200"/>
      <c r="BF260" s="187">
        <f t="shared" si="146"/>
        <v>1913185</v>
      </c>
      <c r="BG260" s="179">
        <f t="shared" si="129"/>
        <v>170511.364</v>
      </c>
      <c r="BI260" s="210">
        <f t="shared" si="147"/>
        <v>6.8653742889111566E-2</v>
      </c>
      <c r="BK260" s="200"/>
      <c r="BL260" s="187">
        <f t="shared" si="148"/>
        <v>1913116</v>
      </c>
      <c r="BM260" s="179">
        <f t="shared" si="130"/>
        <v>172318.12899999999</v>
      </c>
    </row>
    <row r="261" spans="1:65" ht="15" customHeight="1">
      <c r="A261" s="21">
        <f t="shared" si="117"/>
        <v>2000</v>
      </c>
      <c r="B261" s="176">
        <f t="shared" si="117"/>
        <v>1930234</v>
      </c>
      <c r="C261" s="209">
        <f t="shared" si="118"/>
        <v>6.9794318318413123E-2</v>
      </c>
      <c r="D261" s="22">
        <v>7</v>
      </c>
      <c r="E261" s="89" t="s">
        <v>58</v>
      </c>
      <c r="F261" s="44">
        <f>INDEX(LINEST(C255:C274,D255:D274),1)</f>
        <v>-1.4704956610787186E-2</v>
      </c>
      <c r="G261" s="90"/>
      <c r="H261" s="26"/>
      <c r="I261" s="179">
        <f t="shared" si="119"/>
        <v>1927794</v>
      </c>
      <c r="J261" s="180">
        <f t="shared" si="120"/>
        <v>0.12640954412781041</v>
      </c>
      <c r="K261" s="179">
        <f t="shared" si="121"/>
        <v>5953.6</v>
      </c>
      <c r="M261" s="210">
        <f t="shared" si="131"/>
        <v>-2.1756811598131387</v>
      </c>
      <c r="N261" s="89" t="s">
        <v>165</v>
      </c>
      <c r="O261" s="44">
        <f>INDEX(LINEST(M255:M274,$D255:$D274),1)</f>
        <v>-0.23210165016417716</v>
      </c>
      <c r="P261" s="187">
        <f t="shared" si="132"/>
        <v>1960540</v>
      </c>
      <c r="Q261" s="179">
        <f t="shared" si="122"/>
        <v>918453.63600000006</v>
      </c>
      <c r="S261" s="210">
        <f t="shared" si="133"/>
        <v>-1.4580596484476609</v>
      </c>
      <c r="T261" s="89" t="s">
        <v>165</v>
      </c>
      <c r="U261" s="44">
        <f>INDEX(LINEST(S255:S274,$D255:$D274),1)</f>
        <v>-4.6142343137247105E-2</v>
      </c>
      <c r="V261" s="187">
        <f t="shared" si="134"/>
        <v>1932114</v>
      </c>
      <c r="W261" s="179">
        <f t="shared" si="123"/>
        <v>3534.4</v>
      </c>
      <c r="Y261" s="210">
        <f t="shared" si="135"/>
        <v>-1.0445677537510933</v>
      </c>
      <c r="Z261" s="89" t="s">
        <v>165</v>
      </c>
      <c r="AA261" s="44">
        <f>INDEX(LINEST(Y255:Y274,$D255:$D274),1)</f>
        <v>-3.1320268452259631E-2</v>
      </c>
      <c r="AB261" s="187">
        <f t="shared" si="136"/>
        <v>1930097</v>
      </c>
      <c r="AC261" s="179">
        <f t="shared" si="124"/>
        <v>18.768999999999998</v>
      </c>
      <c r="AE261" s="210">
        <f t="shared" si="137"/>
        <v>-0.75289632041298249</v>
      </c>
      <c r="AF261" s="89" t="s">
        <v>165</v>
      </c>
      <c r="AG261" s="44">
        <f>INDEX(LINEST(AE255:AE274,$D255:$D274),1)</f>
        <v>-2.4757108663161592E-2</v>
      </c>
      <c r="AH261" s="187">
        <f t="shared" si="138"/>
        <v>1929194</v>
      </c>
      <c r="AI261" s="179">
        <f t="shared" si="125"/>
        <v>1081.5999999999999</v>
      </c>
      <c r="AK261" s="210">
        <f t="shared" si="139"/>
        <v>-0.52736676948665717</v>
      </c>
      <c r="AL261" s="89" t="s">
        <v>165</v>
      </c>
      <c r="AM261" s="44">
        <f>INDEX(LINEST(AK255:AK274,$D255:$D274),1)</f>
        <v>-2.1031507418370659E-2</v>
      </c>
      <c r="AN261" s="187">
        <f t="shared" si="140"/>
        <v>1928677</v>
      </c>
      <c r="AO261" s="179">
        <f t="shared" si="126"/>
        <v>2424.2489999999998</v>
      </c>
      <c r="AQ261" s="210">
        <f t="shared" si="141"/>
        <v>-0.34345770320122704</v>
      </c>
      <c r="AR261" s="89" t="s">
        <v>165</v>
      </c>
      <c r="AS261" s="44">
        <f>INDEX(LINEST(AQ255:AQ274,$D255:$D274),1)</f>
        <v>-1.8626120134779066E-2</v>
      </c>
      <c r="AT261" s="187">
        <f t="shared" si="142"/>
        <v>1928343</v>
      </c>
      <c r="AU261" s="179">
        <f t="shared" si="127"/>
        <v>3575.8809999999999</v>
      </c>
      <c r="AW261" s="210">
        <f t="shared" si="143"/>
        <v>-0.18817462901395829</v>
      </c>
      <c r="AX261" s="89" t="s">
        <v>165</v>
      </c>
      <c r="AY261" s="44">
        <f>INDEX(LINEST(AW255:AW274,$D255:$D274),1)</f>
        <v>-1.6943623932794017E-2</v>
      </c>
      <c r="AZ261" s="187">
        <f t="shared" si="144"/>
        <v>1928108</v>
      </c>
      <c r="BA261" s="179">
        <f t="shared" si="128"/>
        <v>4519.8760000000002</v>
      </c>
      <c r="BC261" s="210">
        <f t="shared" si="145"/>
        <v>-5.379478134663683E-2</v>
      </c>
      <c r="BD261" s="89" t="s">
        <v>165</v>
      </c>
      <c r="BE261" s="44">
        <f>INDEX(LINEST(BC255:BC274,$D255:$D274),1)</f>
        <v>-1.5700286816840672E-2</v>
      </c>
      <c r="BF261" s="187">
        <f t="shared" si="146"/>
        <v>1927934</v>
      </c>
      <c r="BG261" s="179">
        <f t="shared" si="129"/>
        <v>5290</v>
      </c>
      <c r="BI261" s="210">
        <f t="shared" si="147"/>
        <v>6.4647666454891339E-2</v>
      </c>
      <c r="BJ261" s="89" t="s">
        <v>165</v>
      </c>
      <c r="BK261" s="44">
        <f>INDEX(LINEST(BI255:BI274,$D255:$D274),1)</f>
        <v>-1.4743837598177762E-2</v>
      </c>
      <c r="BL261" s="187">
        <f t="shared" si="148"/>
        <v>1927800</v>
      </c>
      <c r="BM261" s="179">
        <f t="shared" si="130"/>
        <v>5924.3559999999998</v>
      </c>
    </row>
    <row r="262" spans="1:65" ht="15" customHeight="1">
      <c r="A262" s="21">
        <f t="shared" si="117"/>
        <v>2001</v>
      </c>
      <c r="B262" s="176">
        <f t="shared" si="117"/>
        <v>1928088</v>
      </c>
      <c r="C262" s="209">
        <f t="shared" si="118"/>
        <v>7.1943014152581419E-2</v>
      </c>
      <c r="D262" s="22">
        <v>8</v>
      </c>
      <c r="E262" s="73" t="s">
        <v>29</v>
      </c>
      <c r="F262" s="44">
        <f>INDEX(LINEST(C255:C274,D255:D274),2)</f>
        <v>0.17517175544250144</v>
      </c>
      <c r="G262" s="27"/>
      <c r="H262" s="23"/>
      <c r="I262" s="179">
        <f t="shared" si="119"/>
        <v>1942484</v>
      </c>
      <c r="J262" s="180">
        <f t="shared" si="120"/>
        <v>0.74664641862819536</v>
      </c>
      <c r="K262" s="179">
        <f t="shared" si="121"/>
        <v>207244.81599999999</v>
      </c>
      <c r="M262" s="210">
        <f t="shared" si="131"/>
        <v>-2.1648236157375953</v>
      </c>
      <c r="N262" s="73" t="s">
        <v>150</v>
      </c>
      <c r="O262" s="44">
        <f>INDEX(LINEST(M255:M274,$D255:$D274),2)</f>
        <v>-0.71539169072038966</v>
      </c>
      <c r="P262" s="187">
        <f t="shared" si="132"/>
        <v>1996879</v>
      </c>
      <c r="Q262" s="179">
        <f t="shared" si="122"/>
        <v>4732201.6809999999</v>
      </c>
      <c r="S262" s="210">
        <f t="shared" si="133"/>
        <v>-1.4521806165368385</v>
      </c>
      <c r="T262" s="73" t="s">
        <v>150</v>
      </c>
      <c r="U262" s="44">
        <f>INDEX(LINEST(S255:S274,$D255:$D274),2)</f>
        <v>-1.1402326549462076</v>
      </c>
      <c r="V262" s="187">
        <f t="shared" si="134"/>
        <v>1948632</v>
      </c>
      <c r="W262" s="179">
        <f t="shared" si="123"/>
        <v>422055.93599999999</v>
      </c>
      <c r="Y262" s="210">
        <f t="shared" si="135"/>
        <v>-1.0403004608531812</v>
      </c>
      <c r="Z262" s="73" t="s">
        <v>150</v>
      </c>
      <c r="AA262" s="44">
        <f>INDEX(LINEST(Y255:Y274,$D255:$D274),2)</f>
        <v>-0.82505289450383756</v>
      </c>
      <c r="AB262" s="187">
        <f t="shared" si="136"/>
        <v>1945715</v>
      </c>
      <c r="AC262" s="179">
        <f t="shared" si="124"/>
        <v>310711.12900000002</v>
      </c>
      <c r="AE262" s="210">
        <f t="shared" si="137"/>
        <v>-0.74942623121730589</v>
      </c>
      <c r="AF262" s="73" t="s">
        <v>150</v>
      </c>
      <c r="AG262" s="44">
        <f>INDEX(LINEST(AE255:AE274,$D255:$D274),2)</f>
        <v>-0.57791354303195674</v>
      </c>
      <c r="AH262" s="187">
        <f t="shared" si="138"/>
        <v>1944435</v>
      </c>
      <c r="AI262" s="179">
        <f t="shared" si="125"/>
        <v>267224.40899999999</v>
      </c>
      <c r="AK262" s="210">
        <f t="shared" si="139"/>
        <v>-0.52437226530730197</v>
      </c>
      <c r="AL262" s="73" t="s">
        <v>150</v>
      </c>
      <c r="AM262" s="44">
        <f>INDEX(LINEST(AK255:AK274,$D255:$D274),2)</f>
        <v>-0.37797380933301084</v>
      </c>
      <c r="AN262" s="187">
        <f t="shared" si="140"/>
        <v>1943711</v>
      </c>
      <c r="AO262" s="179">
        <f t="shared" si="126"/>
        <v>244078.12899999999</v>
      </c>
      <c r="AQ262" s="210">
        <f t="shared" si="141"/>
        <v>-0.34077912337695021</v>
      </c>
      <c r="AR262" s="73" t="s">
        <v>150</v>
      </c>
      <c r="AS262" s="44">
        <f>INDEX(LINEST(AQ255:AQ274,$D255:$D274),2)</f>
        <v>-0.21071400009102065</v>
      </c>
      <c r="AT262" s="187">
        <f t="shared" si="142"/>
        <v>1943244</v>
      </c>
      <c r="AU262" s="179">
        <f t="shared" si="127"/>
        <v>229704.33600000001</v>
      </c>
      <c r="AW262" s="210">
        <f t="shared" si="143"/>
        <v>-0.18572115739072112</v>
      </c>
      <c r="AX262" s="73" t="s">
        <v>150</v>
      </c>
      <c r="AY262" s="44">
        <f>INDEX(LINEST(AW255:AW274,$D255:$D274),2)</f>
        <v>-6.7138375348454238E-2</v>
      </c>
      <c r="AZ262" s="187">
        <f t="shared" si="144"/>
        <v>1942918</v>
      </c>
      <c r="BA262" s="179">
        <f t="shared" si="128"/>
        <v>219928.9</v>
      </c>
      <c r="BC262" s="210">
        <f t="shared" si="145"/>
        <v>-5.1509839942980258E-2</v>
      </c>
      <c r="BD262" s="73" t="s">
        <v>150</v>
      </c>
      <c r="BE262" s="44">
        <f>INDEX(LINEST(BC255:BC274,$D255:$D274),2)</f>
        <v>5.8556321680579018E-2</v>
      </c>
      <c r="BF262" s="187">
        <f t="shared" si="146"/>
        <v>1942677</v>
      </c>
      <c r="BG262" s="179">
        <f t="shared" si="129"/>
        <v>212838.921</v>
      </c>
      <c r="BI262" s="210">
        <f t="shared" si="147"/>
        <v>6.6801706703196115E-2</v>
      </c>
      <c r="BJ262" s="73" t="s">
        <v>150</v>
      </c>
      <c r="BK262" s="44">
        <f>INDEX(LINEST(BI255:BI274,$D255:$D274),2)</f>
        <v>0.1702978717235214</v>
      </c>
      <c r="BL262" s="187">
        <f t="shared" si="148"/>
        <v>1942491</v>
      </c>
      <c r="BM262" s="179">
        <f t="shared" si="130"/>
        <v>207446.40900000001</v>
      </c>
    </row>
    <row r="263" spans="1:65" ht="15" customHeight="1">
      <c r="A263" s="21">
        <f t="shared" si="117"/>
        <v>2002</v>
      </c>
      <c r="B263" s="176">
        <f t="shared" si="117"/>
        <v>1918561</v>
      </c>
      <c r="C263" s="209">
        <f t="shared" si="118"/>
        <v>8.1484055561273736E-2</v>
      </c>
      <c r="D263" s="22">
        <v>9</v>
      </c>
      <c r="E263" s="88" t="s">
        <v>30</v>
      </c>
      <c r="F263" s="91">
        <f>F261*-1</f>
        <v>1.4704956610787186E-2</v>
      </c>
      <c r="H263" s="77"/>
      <c r="I263" s="179">
        <f t="shared" si="119"/>
        <v>1957179</v>
      </c>
      <c r="J263" s="180">
        <f t="shared" si="120"/>
        <v>2.012862765374674</v>
      </c>
      <c r="K263" s="179">
        <f t="shared" si="121"/>
        <v>1491349.9240000001</v>
      </c>
      <c r="M263" s="210">
        <f t="shared" si="131"/>
        <v>-2.1177185134820946</v>
      </c>
      <c r="N263" s="88" t="s">
        <v>151</v>
      </c>
      <c r="O263" s="91">
        <f>O261*-1</f>
        <v>0.23210165016417716</v>
      </c>
      <c r="P263" s="187">
        <f t="shared" si="132"/>
        <v>2026663</v>
      </c>
      <c r="Q263" s="179">
        <f t="shared" si="122"/>
        <v>11686042.403999999</v>
      </c>
      <c r="S263" s="210">
        <f t="shared" si="133"/>
        <v>-1.4263362139906344</v>
      </c>
      <c r="T263" s="88" t="s">
        <v>151</v>
      </c>
      <c r="U263" s="91">
        <f>U261*-1</f>
        <v>4.6142343137247105E-2</v>
      </c>
      <c r="V263" s="187">
        <f t="shared" si="134"/>
        <v>1964671</v>
      </c>
      <c r="W263" s="179">
        <f t="shared" si="123"/>
        <v>2126132.1</v>
      </c>
      <c r="Y263" s="210">
        <f t="shared" si="135"/>
        <v>-1.0214600924302288</v>
      </c>
      <c r="Z263" s="88" t="s">
        <v>151</v>
      </c>
      <c r="AA263" s="91">
        <f>AA261*-1</f>
        <v>3.1320268452259631E-2</v>
      </c>
      <c r="AB263" s="187">
        <f t="shared" si="136"/>
        <v>1961095</v>
      </c>
      <c r="AC263" s="179">
        <f t="shared" si="124"/>
        <v>1809141.156</v>
      </c>
      <c r="AE263" s="210">
        <f t="shared" si="137"/>
        <v>-0.7340726433928616</v>
      </c>
      <c r="AF263" s="88" t="s">
        <v>151</v>
      </c>
      <c r="AG263" s="91">
        <f>AG261*-1</f>
        <v>2.4757108663161592E-2</v>
      </c>
      <c r="AH263" s="187">
        <f t="shared" si="138"/>
        <v>1959538</v>
      </c>
      <c r="AI263" s="179">
        <f t="shared" si="125"/>
        <v>1679114.5290000001</v>
      </c>
      <c r="AK263" s="210">
        <f t="shared" si="139"/>
        <v>-0.51110590780172294</v>
      </c>
      <c r="AL263" s="88" t="s">
        <v>151</v>
      </c>
      <c r="AM263" s="91">
        <f>AM261*-1</f>
        <v>2.1031507418370659E-2</v>
      </c>
      <c r="AN263" s="187">
        <f t="shared" si="140"/>
        <v>1958661</v>
      </c>
      <c r="AO263" s="179">
        <f t="shared" si="126"/>
        <v>1608010</v>
      </c>
      <c r="AQ263" s="210">
        <f t="shared" si="141"/>
        <v>-0.32890224552764902</v>
      </c>
      <c r="AR263" s="88" t="s">
        <v>151</v>
      </c>
      <c r="AS263" s="91">
        <f>AS261*-1</f>
        <v>1.8626120134779066E-2</v>
      </c>
      <c r="AT263" s="187">
        <f t="shared" si="142"/>
        <v>1958096</v>
      </c>
      <c r="AU263" s="179">
        <f t="shared" si="127"/>
        <v>1563016.2250000001</v>
      </c>
      <c r="AW263" s="210">
        <f t="shared" si="143"/>
        <v>-0.17483578458221027</v>
      </c>
      <c r="AX263" s="88" t="s">
        <v>151</v>
      </c>
      <c r="AY263" s="91">
        <f>AY261*-1</f>
        <v>1.6943623932794017E-2</v>
      </c>
      <c r="AZ263" s="187">
        <f t="shared" si="144"/>
        <v>1957702</v>
      </c>
      <c r="BA263" s="179">
        <f t="shared" si="128"/>
        <v>1532017.8810000001</v>
      </c>
      <c r="BC263" s="210">
        <f t="shared" si="145"/>
        <v>-4.1367560774042196E-2</v>
      </c>
      <c r="BD263" s="88" t="s">
        <v>151</v>
      </c>
      <c r="BE263" s="91">
        <f>BE261*-1</f>
        <v>1.5700286816840672E-2</v>
      </c>
      <c r="BF263" s="187">
        <f t="shared" si="146"/>
        <v>1957412</v>
      </c>
      <c r="BG263" s="179">
        <f t="shared" si="129"/>
        <v>1509400.2009999999</v>
      </c>
      <c r="BI263" s="210">
        <f t="shared" si="147"/>
        <v>7.6366340821858225E-2</v>
      </c>
      <c r="BJ263" s="88" t="s">
        <v>151</v>
      </c>
      <c r="BK263" s="91">
        <f>BK261*-1</f>
        <v>1.4743837598177762E-2</v>
      </c>
      <c r="BL263" s="187">
        <f t="shared" si="148"/>
        <v>1957188</v>
      </c>
      <c r="BM263" s="179">
        <f t="shared" si="130"/>
        <v>1492045.129</v>
      </c>
    </row>
    <row r="264" spans="1:65" ht="15" customHeight="1">
      <c r="A264" s="21">
        <f t="shared" si="117"/>
        <v>2003</v>
      </c>
      <c r="B264" s="176">
        <f t="shared" si="117"/>
        <v>1930132</v>
      </c>
      <c r="C264" s="209">
        <f t="shared" si="118"/>
        <v>6.9896442767633502E-2</v>
      </c>
      <c r="D264" s="22">
        <v>10</v>
      </c>
      <c r="E264" s="88"/>
      <c r="H264" s="77"/>
      <c r="I264" s="179">
        <f t="shared" si="119"/>
        <v>1971880</v>
      </c>
      <c r="J264" s="180">
        <f t="shared" si="120"/>
        <v>2.1629608752147522</v>
      </c>
      <c r="K264" s="179">
        <f t="shared" si="121"/>
        <v>1742895.504</v>
      </c>
      <c r="M264" s="210">
        <f t="shared" si="131"/>
        <v>-2.175162969623897</v>
      </c>
      <c r="N264" s="88"/>
      <c r="P264" s="187">
        <f t="shared" si="132"/>
        <v>2050917</v>
      </c>
      <c r="Q264" s="179">
        <f t="shared" si="122"/>
        <v>14589016.225</v>
      </c>
      <c r="S264" s="210">
        <f t="shared" si="133"/>
        <v>-1.4577797293250545</v>
      </c>
      <c r="T264" s="88"/>
      <c r="U264" s="91"/>
      <c r="V264" s="187">
        <f t="shared" si="134"/>
        <v>1980234</v>
      </c>
      <c r="W264" s="179">
        <f t="shared" si="123"/>
        <v>2510210.4040000001</v>
      </c>
      <c r="Y264" s="210">
        <f t="shared" si="135"/>
        <v>-1.0443647305732009</v>
      </c>
      <c r="Z264" s="88"/>
      <c r="AA264" s="91"/>
      <c r="AB264" s="187">
        <f t="shared" si="136"/>
        <v>1976234</v>
      </c>
      <c r="AC264" s="179">
        <f t="shared" si="124"/>
        <v>2125394.4040000001</v>
      </c>
      <c r="AE264" s="210">
        <f t="shared" si="137"/>
        <v>-0.75273128815783863</v>
      </c>
      <c r="AF264" s="88"/>
      <c r="AG264" s="91"/>
      <c r="AH264" s="187">
        <f t="shared" si="138"/>
        <v>1974499</v>
      </c>
      <c r="AI264" s="179">
        <f t="shared" si="125"/>
        <v>1968430.689</v>
      </c>
      <c r="AK264" s="210">
        <f t="shared" si="139"/>
        <v>-0.52722438761069268</v>
      </c>
      <c r="AL264" s="88"/>
      <c r="AM264" s="91"/>
      <c r="AN264" s="187">
        <f t="shared" si="140"/>
        <v>1973524</v>
      </c>
      <c r="AO264" s="179">
        <f t="shared" si="126"/>
        <v>1882865.6640000001</v>
      </c>
      <c r="AQ264" s="210">
        <f t="shared" si="141"/>
        <v>-0.34333036197955247</v>
      </c>
      <c r="AR264" s="88"/>
      <c r="AS264" s="91"/>
      <c r="AT264" s="187">
        <f t="shared" si="142"/>
        <v>1972897</v>
      </c>
      <c r="AU264" s="179">
        <f t="shared" si="127"/>
        <v>1828845.2250000001</v>
      </c>
      <c r="AW264" s="210">
        <f t="shared" si="143"/>
        <v>-0.18805800207364196</v>
      </c>
      <c r="AX264" s="88"/>
      <c r="AY264" s="91"/>
      <c r="AZ264" s="187">
        <f t="shared" si="144"/>
        <v>1972459</v>
      </c>
      <c r="BA264" s="179">
        <f t="shared" si="128"/>
        <v>1791574.929</v>
      </c>
      <c r="BC264" s="210">
        <f t="shared" si="145"/>
        <v>-5.3686174290682877E-2</v>
      </c>
      <c r="BD264" s="88"/>
      <c r="BE264" s="91"/>
      <c r="BF264" s="187">
        <f t="shared" si="146"/>
        <v>1972137</v>
      </c>
      <c r="BG264" s="179">
        <f t="shared" si="129"/>
        <v>1764420.0249999999</v>
      </c>
      <c r="BI264" s="210">
        <f t="shared" si="147"/>
        <v>6.4750045177153895E-2</v>
      </c>
      <c r="BJ264" s="88"/>
      <c r="BK264" s="91"/>
      <c r="BL264" s="187">
        <f t="shared" si="148"/>
        <v>1971890</v>
      </c>
      <c r="BM264" s="179">
        <f t="shared" si="130"/>
        <v>1743730.564</v>
      </c>
    </row>
    <row r="265" spans="1:65" ht="15" customHeight="1">
      <c r="A265" s="21">
        <f t="shared" si="117"/>
        <v>2004</v>
      </c>
      <c r="B265" s="176">
        <f t="shared" si="117"/>
        <v>1972553</v>
      </c>
      <c r="C265" s="209">
        <f t="shared" si="118"/>
        <v>2.7448723266638275E-2</v>
      </c>
      <c r="D265" s="22">
        <v>11</v>
      </c>
      <c r="E265" s="347" t="s">
        <v>7</v>
      </c>
      <c r="F265" s="348"/>
      <c r="G265" s="357">
        <f>I254</f>
        <v>0.92031505017166704</v>
      </c>
      <c r="H265" s="358"/>
      <c r="I265" s="179">
        <f t="shared" si="119"/>
        <v>1986583</v>
      </c>
      <c r="J265" s="180">
        <f t="shared" si="120"/>
        <v>0.71126099019899591</v>
      </c>
      <c r="K265" s="179">
        <f t="shared" si="121"/>
        <v>196840.9</v>
      </c>
      <c r="M265" s="210">
        <f t="shared" si="131"/>
        <v>-2.4119403449626904</v>
      </c>
      <c r="N265" s="23" t="s">
        <v>152</v>
      </c>
      <c r="O265" s="44">
        <f>P254</f>
        <v>0.69447635941344821</v>
      </c>
      <c r="P265" s="187">
        <f t="shared" si="132"/>
        <v>2070563</v>
      </c>
      <c r="Q265" s="179">
        <f t="shared" si="122"/>
        <v>9605960.0999999996</v>
      </c>
      <c r="S265" s="210">
        <f t="shared" si="133"/>
        <v>-1.5787081784726558</v>
      </c>
      <c r="T265" s="23" t="s">
        <v>152</v>
      </c>
      <c r="U265" s="44">
        <f>V254</f>
        <v>0.9043359443035317</v>
      </c>
      <c r="V265" s="187">
        <f t="shared" si="134"/>
        <v>1995328</v>
      </c>
      <c r="W265" s="179">
        <f t="shared" si="123"/>
        <v>518700.625</v>
      </c>
      <c r="Y265" s="210">
        <f t="shared" si="135"/>
        <v>-1.130593740141951</v>
      </c>
      <c r="Z265" s="23" t="s">
        <v>152</v>
      </c>
      <c r="AA265" s="44">
        <f>AB254</f>
        <v>0.9138277089376895</v>
      </c>
      <c r="AB265" s="187">
        <f t="shared" si="136"/>
        <v>1991131</v>
      </c>
      <c r="AC265" s="179">
        <f t="shared" si="124"/>
        <v>345142.08399999997</v>
      </c>
      <c r="AE265" s="210">
        <f t="shared" si="137"/>
        <v>-0.82225027176327936</v>
      </c>
      <c r="AF265" s="23" t="s">
        <v>152</v>
      </c>
      <c r="AG265" s="44">
        <f>AH254</f>
        <v>0.91582430152449568</v>
      </c>
      <c r="AH265" s="187">
        <f t="shared" si="138"/>
        <v>1989317</v>
      </c>
      <c r="AI265" s="179">
        <f t="shared" si="125"/>
        <v>281031.696</v>
      </c>
      <c r="AK265" s="210">
        <f t="shared" si="139"/>
        <v>-0.58691173541555164</v>
      </c>
      <c r="AL265" s="23" t="s">
        <v>152</v>
      </c>
      <c r="AM265" s="44">
        <f>AN254</f>
        <v>0.91763330781486607</v>
      </c>
      <c r="AN265" s="187">
        <f t="shared" si="140"/>
        <v>1988297</v>
      </c>
      <c r="AO265" s="179">
        <f t="shared" si="126"/>
        <v>247873.53599999999</v>
      </c>
      <c r="AQ265" s="210">
        <f t="shared" si="141"/>
        <v>-0.39654203363051244</v>
      </c>
      <c r="AR265" s="23" t="s">
        <v>152</v>
      </c>
      <c r="AS265" s="44">
        <f>AT254</f>
        <v>0.91871069766071678</v>
      </c>
      <c r="AT265" s="187">
        <f t="shared" si="142"/>
        <v>1987643</v>
      </c>
      <c r="AU265" s="179">
        <f t="shared" si="127"/>
        <v>227708.1</v>
      </c>
      <c r="AW265" s="210">
        <f t="shared" si="143"/>
        <v>-0.23668207893026574</v>
      </c>
      <c r="AX265" s="23" t="s">
        <v>152</v>
      </c>
      <c r="AY265" s="44">
        <f>AZ254</f>
        <v>0.91942324559761868</v>
      </c>
      <c r="AZ265" s="187">
        <f t="shared" si="144"/>
        <v>1987187</v>
      </c>
      <c r="BA265" s="179">
        <f t="shared" si="128"/>
        <v>214153.95600000001</v>
      </c>
      <c r="BC265" s="210">
        <f t="shared" si="145"/>
        <v>-9.8890019897901582E-2</v>
      </c>
      <c r="BD265" s="23" t="s">
        <v>152</v>
      </c>
      <c r="BE265" s="44">
        <f>BF254</f>
        <v>0.91992603329058054</v>
      </c>
      <c r="BF265" s="187">
        <f t="shared" si="146"/>
        <v>1986851</v>
      </c>
      <c r="BG265" s="179">
        <f t="shared" si="129"/>
        <v>204432.804</v>
      </c>
      <c r="BI265" s="210">
        <f t="shared" si="147"/>
        <v>2.2194362369850444E-2</v>
      </c>
      <c r="BJ265" s="23" t="s">
        <v>152</v>
      </c>
      <c r="BK265" s="44">
        <f>BL254</f>
        <v>0.92029977929441886</v>
      </c>
      <c r="BL265" s="187">
        <f t="shared" si="148"/>
        <v>1986593</v>
      </c>
      <c r="BM265" s="179">
        <f t="shared" si="130"/>
        <v>197121.6</v>
      </c>
    </row>
    <row r="266" spans="1:65" ht="15" customHeight="1">
      <c r="A266" s="21">
        <f t="shared" si="117"/>
        <v>2005</v>
      </c>
      <c r="B266" s="176">
        <f t="shared" si="117"/>
        <v>1982495</v>
      </c>
      <c r="C266" s="209">
        <f t="shared" si="118"/>
        <v>1.7505447018052026E-2</v>
      </c>
      <c r="D266" s="22">
        <v>12</v>
      </c>
      <c r="E266" s="347" t="s">
        <v>8</v>
      </c>
      <c r="F266" s="348"/>
      <c r="G266" s="355">
        <f>SUM(K255:K274)</f>
        <v>12422311.123</v>
      </c>
      <c r="H266" s="356"/>
      <c r="I266" s="179">
        <f t="shared" si="119"/>
        <v>2001288</v>
      </c>
      <c r="J266" s="180">
        <f t="shared" si="120"/>
        <v>0.94794690528853787</v>
      </c>
      <c r="K266" s="179">
        <f t="shared" si="121"/>
        <v>353176.84899999999</v>
      </c>
      <c r="M266" s="210">
        <f t="shared" si="131"/>
        <v>-2.4748364401852636</v>
      </c>
      <c r="N266" s="23" t="s">
        <v>153</v>
      </c>
      <c r="O266" s="211">
        <f>SUM(Q255:Q274)</f>
        <v>249526039.82299995</v>
      </c>
      <c r="P266" s="187">
        <f t="shared" si="132"/>
        <v>2086409</v>
      </c>
      <c r="Q266" s="179">
        <f t="shared" si="122"/>
        <v>10798119.396</v>
      </c>
      <c r="S266" s="210">
        <f t="shared" si="133"/>
        <v>-1.608477463444933</v>
      </c>
      <c r="T266" s="23" t="s">
        <v>153</v>
      </c>
      <c r="U266" s="211">
        <f>SUM(W255:W274)</f>
        <v>15520124.773999998</v>
      </c>
      <c r="V266" s="187">
        <f t="shared" si="134"/>
        <v>2009957</v>
      </c>
      <c r="W266" s="179">
        <f t="shared" si="123"/>
        <v>754161.44400000002</v>
      </c>
      <c r="Y266" s="210">
        <f t="shared" si="135"/>
        <v>-1.1513562966815507</v>
      </c>
      <c r="Z266" s="23" t="s">
        <v>153</v>
      </c>
      <c r="AA266" s="211">
        <f>SUM(AC255:AC274)</f>
        <v>13735582.706999999</v>
      </c>
      <c r="AB266" s="187">
        <f t="shared" si="136"/>
        <v>2005785</v>
      </c>
      <c r="AC266" s="179">
        <f t="shared" si="124"/>
        <v>542424.1</v>
      </c>
      <c r="AE266" s="210">
        <f t="shared" si="137"/>
        <v>-0.83881354598135249</v>
      </c>
      <c r="AF266" s="23" t="s">
        <v>153</v>
      </c>
      <c r="AG266" s="211">
        <f>SUM(AI255:AI274)</f>
        <v>13137981.583999997</v>
      </c>
      <c r="AH266" s="187">
        <f t="shared" si="138"/>
        <v>2003988</v>
      </c>
      <c r="AI266" s="179">
        <f t="shared" si="125"/>
        <v>461949.049</v>
      </c>
      <c r="AK266" s="210">
        <f t="shared" si="139"/>
        <v>-0.60104494599473501</v>
      </c>
      <c r="AL266" s="23" t="s">
        <v>153</v>
      </c>
      <c r="AM266" s="211">
        <f>SUM(AO255:AO274)</f>
        <v>12845752.682</v>
      </c>
      <c r="AN266" s="187">
        <f t="shared" si="140"/>
        <v>2002980</v>
      </c>
      <c r="AO266" s="179">
        <f t="shared" si="126"/>
        <v>419635.22499999998</v>
      </c>
      <c r="AQ266" s="210">
        <f t="shared" si="141"/>
        <v>-0.40909085001889717</v>
      </c>
      <c r="AR266" s="23" t="s">
        <v>153</v>
      </c>
      <c r="AS266" s="211">
        <f>SUM(AU255:AU274)</f>
        <v>12674302.536</v>
      </c>
      <c r="AT266" s="187">
        <f t="shared" si="142"/>
        <v>2002334</v>
      </c>
      <c r="AU266" s="179">
        <f t="shared" si="127"/>
        <v>393585.92099999997</v>
      </c>
      <c r="AW266" s="210">
        <f t="shared" si="143"/>
        <v>-0.24811615336266335</v>
      </c>
      <c r="AX266" s="23" t="s">
        <v>153</v>
      </c>
      <c r="AY266" s="211">
        <f>SUM(BA255:BA274)</f>
        <v>12561914.442</v>
      </c>
      <c r="AZ266" s="187">
        <f t="shared" si="144"/>
        <v>2001884</v>
      </c>
      <c r="BA266" s="179">
        <f t="shared" si="128"/>
        <v>375933.321</v>
      </c>
      <c r="BC266" s="210">
        <f t="shared" si="145"/>
        <v>-0.10949713510747343</v>
      </c>
      <c r="BD266" s="23" t="s">
        <v>153</v>
      </c>
      <c r="BE266" s="211">
        <f>SUM(BG255:BG274)</f>
        <v>12483067.380999997</v>
      </c>
      <c r="BF266" s="187">
        <f t="shared" si="146"/>
        <v>2001552</v>
      </c>
      <c r="BG266" s="179">
        <f t="shared" si="129"/>
        <v>363169.24900000001</v>
      </c>
      <c r="BI266" s="210">
        <f t="shared" si="147"/>
        <v>1.2225124838637927E-2</v>
      </c>
      <c r="BJ266" s="23" t="s">
        <v>153</v>
      </c>
      <c r="BK266" s="211">
        <f>SUM(BM255:BM274)</f>
        <v>12424692.124000002</v>
      </c>
      <c r="BL266" s="187">
        <f t="shared" si="148"/>
        <v>2001298</v>
      </c>
      <c r="BM266" s="179">
        <f t="shared" si="130"/>
        <v>353552.80900000001</v>
      </c>
    </row>
    <row r="267" spans="1:65" ht="15" customHeight="1">
      <c r="A267" s="21">
        <f t="shared" si="117"/>
        <v>2006</v>
      </c>
      <c r="B267" s="176">
        <f t="shared" si="117"/>
        <v>2000844</v>
      </c>
      <c r="C267" s="209">
        <f t="shared" si="118"/>
        <v>-8.440000501009372E-4</v>
      </c>
      <c r="D267" s="22">
        <v>13</v>
      </c>
      <c r="E267" s="347" t="s">
        <v>9</v>
      </c>
      <c r="F267" s="348"/>
      <c r="G267" s="355">
        <f>SUM(K265:K274)</f>
        <v>7886040.5659999996</v>
      </c>
      <c r="H267" s="356"/>
      <c r="I267" s="179">
        <f t="shared" si="119"/>
        <v>2015992</v>
      </c>
      <c r="J267" s="180">
        <f t="shared" si="120"/>
        <v>0.7570805120239259</v>
      </c>
      <c r="K267" s="179">
        <f t="shared" si="121"/>
        <v>229461.90400000001</v>
      </c>
      <c r="M267" s="210">
        <f t="shared" si="131"/>
        <v>-2.600530679859745</v>
      </c>
      <c r="O267" s="41"/>
      <c r="P267" s="187">
        <f t="shared" si="132"/>
        <v>2099147</v>
      </c>
      <c r="Q267" s="179">
        <f t="shared" si="122"/>
        <v>9663479.8090000004</v>
      </c>
      <c r="S267" s="210">
        <f t="shared" si="133"/>
        <v>-1.6650263987557199</v>
      </c>
      <c r="U267" s="211"/>
      <c r="V267" s="187">
        <f t="shared" si="134"/>
        <v>2024129</v>
      </c>
      <c r="W267" s="179">
        <f t="shared" si="123"/>
        <v>542191.22499999998</v>
      </c>
      <c r="Y267" s="210">
        <f t="shared" si="135"/>
        <v>-1.1902765144486027</v>
      </c>
      <c r="AA267" s="211"/>
      <c r="AB267" s="187">
        <f t="shared" si="136"/>
        <v>2020194</v>
      </c>
      <c r="AC267" s="179">
        <f t="shared" si="124"/>
        <v>374422.5</v>
      </c>
      <c r="AE267" s="210">
        <f t="shared" si="137"/>
        <v>-0.8696728191641071</v>
      </c>
      <c r="AG267" s="211"/>
      <c r="AH267" s="187">
        <f t="shared" si="138"/>
        <v>2018510</v>
      </c>
      <c r="AI267" s="179">
        <f t="shared" si="125"/>
        <v>312087.55599999998</v>
      </c>
      <c r="AK267" s="210">
        <f t="shared" si="139"/>
        <v>-0.6272842835522463</v>
      </c>
      <c r="AM267" s="211"/>
      <c r="AN267" s="187">
        <f t="shared" si="140"/>
        <v>2017568</v>
      </c>
      <c r="AO267" s="179">
        <f t="shared" si="126"/>
        <v>279692.17599999998</v>
      </c>
      <c r="AQ267" s="210">
        <f t="shared" si="141"/>
        <v>-0.43233546600687039</v>
      </c>
      <c r="AS267" s="211"/>
      <c r="AT267" s="187">
        <f t="shared" si="142"/>
        <v>2016966</v>
      </c>
      <c r="AU267" s="179">
        <f t="shared" si="127"/>
        <v>259918.88399999999</v>
      </c>
      <c r="AW267" s="210">
        <f t="shared" si="143"/>
        <v>-0.26926194807834192</v>
      </c>
      <c r="AY267" s="211"/>
      <c r="AZ267" s="187">
        <f t="shared" si="144"/>
        <v>2016547</v>
      </c>
      <c r="BA267" s="179">
        <f t="shared" si="128"/>
        <v>246584.209</v>
      </c>
      <c r="BC267" s="210">
        <f t="shared" si="145"/>
        <v>-0.12909029010568021</v>
      </c>
      <c r="BE267" s="211"/>
      <c r="BF267" s="187">
        <f t="shared" si="146"/>
        <v>2016238</v>
      </c>
      <c r="BG267" s="179">
        <f t="shared" si="129"/>
        <v>236975.236</v>
      </c>
      <c r="BI267" s="210">
        <f t="shared" si="147"/>
        <v>-6.1729163584642605E-3</v>
      </c>
      <c r="BK267" s="211"/>
      <c r="BL267" s="187">
        <f t="shared" si="148"/>
        <v>2016002</v>
      </c>
      <c r="BM267" s="179">
        <f t="shared" si="130"/>
        <v>229764.96400000001</v>
      </c>
    </row>
    <row r="268" spans="1:65" ht="15" customHeight="1">
      <c r="A268" s="21">
        <f t="shared" si="117"/>
        <v>2007</v>
      </c>
      <c r="B268" s="176">
        <f t="shared" si="117"/>
        <v>2026084</v>
      </c>
      <c r="C268" s="209">
        <f t="shared" si="118"/>
        <v>-2.6085479059530261E-2</v>
      </c>
      <c r="D268" s="22">
        <v>14</v>
      </c>
      <c r="E268" s="347" t="s">
        <v>10</v>
      </c>
      <c r="F268" s="348"/>
      <c r="G268" s="349">
        <f>SUM(J255:J274)/D274</f>
        <v>0.98332202681064307</v>
      </c>
      <c r="H268" s="350"/>
      <c r="I268" s="179">
        <f t="shared" si="119"/>
        <v>2030695</v>
      </c>
      <c r="J268" s="180">
        <f t="shared" si="120"/>
        <v>0.22758187715810402</v>
      </c>
      <c r="K268" s="179">
        <f t="shared" si="121"/>
        <v>21261.321</v>
      </c>
      <c r="M268" s="210">
        <f t="shared" si="131"/>
        <v>-2.7993127301505822</v>
      </c>
      <c r="P268" s="187">
        <f t="shared" si="132"/>
        <v>2109357</v>
      </c>
      <c r="Q268" s="179">
        <f t="shared" si="122"/>
        <v>6934392.5290000001</v>
      </c>
      <c r="S268" s="210">
        <f t="shared" si="133"/>
        <v>-1.7465680650167563</v>
      </c>
      <c r="U268" s="41"/>
      <c r="V268" s="187">
        <f t="shared" si="134"/>
        <v>2037849</v>
      </c>
      <c r="W268" s="179">
        <f t="shared" si="123"/>
        <v>138415.22500000001</v>
      </c>
      <c r="Y268" s="210">
        <f t="shared" si="135"/>
        <v>-1.2451739407686102</v>
      </c>
      <c r="AA268" s="41"/>
      <c r="AB268" s="187">
        <f t="shared" si="136"/>
        <v>2034358</v>
      </c>
      <c r="AC268" s="179">
        <f t="shared" si="124"/>
        <v>68459.076000000001</v>
      </c>
      <c r="AE268" s="210">
        <f t="shared" si="137"/>
        <v>-0.91277116587185059</v>
      </c>
      <c r="AG268" s="41"/>
      <c r="AH268" s="187">
        <f t="shared" si="138"/>
        <v>2032881</v>
      </c>
      <c r="AI268" s="179">
        <f t="shared" si="125"/>
        <v>46199.209000000003</v>
      </c>
      <c r="AK268" s="210">
        <f t="shared" si="139"/>
        <v>-0.66372472599302901</v>
      </c>
      <c r="AM268" s="41"/>
      <c r="AN268" s="187">
        <f t="shared" si="140"/>
        <v>2032060</v>
      </c>
      <c r="AO268" s="179">
        <f t="shared" si="126"/>
        <v>35712.576000000001</v>
      </c>
      <c r="AQ268" s="210">
        <f t="shared" si="141"/>
        <v>-0.4644999786495051</v>
      </c>
      <c r="AS268" s="41"/>
      <c r="AT268" s="187">
        <f t="shared" si="142"/>
        <v>2031537</v>
      </c>
      <c r="AU268" s="179">
        <f t="shared" si="127"/>
        <v>29735.208999999999</v>
      </c>
      <c r="AW268" s="210">
        <f t="shared" si="143"/>
        <v>-0.29844816116916378</v>
      </c>
      <c r="AY268" s="41"/>
      <c r="AZ268" s="187">
        <f t="shared" si="144"/>
        <v>2031174</v>
      </c>
      <c r="BA268" s="179">
        <f t="shared" si="128"/>
        <v>25908.1</v>
      </c>
      <c r="BC268" s="210">
        <f t="shared" si="145"/>
        <v>-0.15608295242981737</v>
      </c>
      <c r="BE268" s="41"/>
      <c r="BF268" s="187">
        <f t="shared" si="146"/>
        <v>2030908</v>
      </c>
      <c r="BG268" s="179">
        <f t="shared" si="129"/>
        <v>23270.975999999999</v>
      </c>
      <c r="BI268" s="210">
        <f t="shared" si="147"/>
        <v>-3.1482719180434618E-2</v>
      </c>
      <c r="BK268" s="41"/>
      <c r="BL268" s="187">
        <f t="shared" si="148"/>
        <v>2030704</v>
      </c>
      <c r="BM268" s="179">
        <f t="shared" si="130"/>
        <v>21344.400000000001</v>
      </c>
    </row>
    <row r="269" spans="1:65" ht="15" customHeight="1">
      <c r="A269" s="21">
        <f t="shared" si="117"/>
        <v>2008</v>
      </c>
      <c r="B269" s="176">
        <f t="shared" si="117"/>
        <v>2053791</v>
      </c>
      <c r="C269" s="209">
        <f t="shared" si="118"/>
        <v>-5.380397586019111E-2</v>
      </c>
      <c r="D269" s="22">
        <v>15</v>
      </c>
      <c r="E269" s="347" t="s">
        <v>11</v>
      </c>
      <c r="F269" s="348"/>
      <c r="G269" s="349">
        <f>SUM(J265:J274)/10</f>
        <v>1.1043692452052785</v>
      </c>
      <c r="H269" s="350"/>
      <c r="I269" s="179">
        <f t="shared" si="119"/>
        <v>2045395</v>
      </c>
      <c r="J269" s="180">
        <f t="shared" si="120"/>
        <v>0.40880498551215777</v>
      </c>
      <c r="K269" s="179">
        <f t="shared" si="121"/>
        <v>70492.816000000006</v>
      </c>
      <c r="M269" s="210">
        <f t="shared" si="131"/>
        <v>-3.0674371905999456</v>
      </c>
      <c r="P269" s="187">
        <f t="shared" si="132"/>
        <v>2117523</v>
      </c>
      <c r="Q269" s="179">
        <f t="shared" si="122"/>
        <v>4061767.824</v>
      </c>
      <c r="S269" s="210">
        <f t="shared" si="133"/>
        <v>-1.8418221397618135</v>
      </c>
      <c r="V269" s="187">
        <f t="shared" si="134"/>
        <v>2051125</v>
      </c>
      <c r="W269" s="179">
        <f t="shared" si="123"/>
        <v>7107.5559999999996</v>
      </c>
      <c r="Y269" s="210">
        <f t="shared" si="135"/>
        <v>-1.3074228198643036</v>
      </c>
      <c r="AB269" s="187">
        <f t="shared" si="136"/>
        <v>2048276</v>
      </c>
      <c r="AC269" s="179">
        <f t="shared" si="124"/>
        <v>30415.224999999999</v>
      </c>
      <c r="AE269" s="210">
        <f t="shared" si="137"/>
        <v>-0.9610152423995707</v>
      </c>
      <c r="AH269" s="187">
        <f t="shared" si="138"/>
        <v>2047100</v>
      </c>
      <c r="AI269" s="179">
        <f t="shared" si="125"/>
        <v>44769.481</v>
      </c>
      <c r="AK269" s="210">
        <f t="shared" si="139"/>
        <v>-0.70422353716117292</v>
      </c>
      <c r="AN269" s="187">
        <f t="shared" si="140"/>
        <v>2046454</v>
      </c>
      <c r="AO269" s="179">
        <f t="shared" si="126"/>
        <v>53831.569000000003</v>
      </c>
      <c r="AQ269" s="210">
        <f t="shared" si="141"/>
        <v>-0.5000828574115157</v>
      </c>
      <c r="AT269" s="187">
        <f t="shared" si="142"/>
        <v>2046046</v>
      </c>
      <c r="AU269" s="179">
        <f t="shared" si="127"/>
        <v>59985.025000000001</v>
      </c>
      <c r="AW269" s="210">
        <f t="shared" si="143"/>
        <v>-0.33063351001680857</v>
      </c>
      <c r="AZ269" s="187">
        <f t="shared" si="144"/>
        <v>2045764</v>
      </c>
      <c r="BA269" s="179">
        <f t="shared" si="128"/>
        <v>64432.728999999999</v>
      </c>
      <c r="BC269" s="210">
        <f t="shared" si="145"/>
        <v>-0.18577977956916114</v>
      </c>
      <c r="BF269" s="187">
        <f t="shared" si="146"/>
        <v>2045558</v>
      </c>
      <c r="BG269" s="179">
        <f t="shared" si="129"/>
        <v>67782.289000000004</v>
      </c>
      <c r="BI269" s="210">
        <f t="shared" si="147"/>
        <v>-5.9278263919344404E-2</v>
      </c>
      <c r="BL269" s="187">
        <f t="shared" si="148"/>
        <v>2045401</v>
      </c>
      <c r="BM269" s="179">
        <f t="shared" si="130"/>
        <v>70392.100000000006</v>
      </c>
    </row>
    <row r="270" spans="1:65" ht="15" customHeight="1">
      <c r="A270" s="21">
        <f t="shared" si="117"/>
        <v>2009</v>
      </c>
      <c r="B270" s="176">
        <f t="shared" si="117"/>
        <v>2075249</v>
      </c>
      <c r="C270" s="209">
        <f t="shared" si="118"/>
        <v>-7.5284537759357506E-2</v>
      </c>
      <c r="D270" s="22">
        <v>16</v>
      </c>
      <c r="G270" s="27"/>
      <c r="H270" s="77"/>
      <c r="I270" s="179">
        <f t="shared" si="119"/>
        <v>2060089</v>
      </c>
      <c r="J270" s="180">
        <f t="shared" si="120"/>
        <v>0.73051474786880988</v>
      </c>
      <c r="K270" s="179">
        <f t="shared" si="121"/>
        <v>229825.6</v>
      </c>
      <c r="M270" s="210">
        <f t="shared" si="131"/>
        <v>-3.3320700775133547</v>
      </c>
      <c r="P270" s="187">
        <f t="shared" si="132"/>
        <v>2124043</v>
      </c>
      <c r="Q270" s="179">
        <f t="shared" si="122"/>
        <v>2380854.4360000002</v>
      </c>
      <c r="S270" s="210">
        <f t="shared" si="133"/>
        <v>-1.9203943362454334</v>
      </c>
      <c r="V270" s="187">
        <f t="shared" si="134"/>
        <v>2063965</v>
      </c>
      <c r="W270" s="179">
        <f t="shared" si="123"/>
        <v>127328.656</v>
      </c>
      <c r="Y270" s="210">
        <f t="shared" si="135"/>
        <v>-1.3572046592820157</v>
      </c>
      <c r="AB270" s="187">
        <f t="shared" si="136"/>
        <v>2061948</v>
      </c>
      <c r="AC270" s="179">
        <f t="shared" si="124"/>
        <v>176916.601</v>
      </c>
      <c r="AE270" s="210">
        <f t="shared" si="137"/>
        <v>-0.99910372843093553</v>
      </c>
      <c r="AH270" s="187">
        <f t="shared" si="138"/>
        <v>2061163</v>
      </c>
      <c r="AI270" s="179">
        <f t="shared" si="125"/>
        <v>198415.39600000001</v>
      </c>
      <c r="AK270" s="210">
        <f t="shared" si="139"/>
        <v>-0.73597246627886148</v>
      </c>
      <c r="AN270" s="187">
        <f t="shared" si="140"/>
        <v>2060747</v>
      </c>
      <c r="AO270" s="179">
        <f t="shared" si="126"/>
        <v>210308.00399999999</v>
      </c>
      <c r="AQ270" s="210">
        <f t="shared" si="141"/>
        <v>-0.52785402651471203</v>
      </c>
      <c r="AT270" s="187">
        <f t="shared" si="142"/>
        <v>2060490</v>
      </c>
      <c r="AU270" s="179">
        <f t="shared" si="127"/>
        <v>217828.08100000001</v>
      </c>
      <c r="AW270" s="210">
        <f t="shared" si="143"/>
        <v>-0.35567611362989265</v>
      </c>
      <c r="AZ270" s="187">
        <f t="shared" si="144"/>
        <v>2060315</v>
      </c>
      <c r="BA270" s="179">
        <f t="shared" si="128"/>
        <v>223024.356</v>
      </c>
      <c r="BC270" s="210">
        <f t="shared" si="145"/>
        <v>-0.20883441160938629</v>
      </c>
      <c r="BF270" s="187">
        <f t="shared" si="146"/>
        <v>2060189</v>
      </c>
      <c r="BG270" s="179">
        <f t="shared" si="129"/>
        <v>226803.6</v>
      </c>
      <c r="BI270" s="210">
        <f t="shared" si="147"/>
        <v>-8.0820024898218712E-2</v>
      </c>
      <c r="BL270" s="187">
        <f t="shared" si="148"/>
        <v>2060093</v>
      </c>
      <c r="BM270" s="179">
        <f t="shared" si="130"/>
        <v>229704.33600000001</v>
      </c>
    </row>
    <row r="271" spans="1:65" s="27" customFormat="1" ht="15" customHeight="1">
      <c r="A271" s="21">
        <f t="shared" ref="A271:B286" si="149">A226</f>
        <v>2010</v>
      </c>
      <c r="B271" s="176">
        <f t="shared" si="149"/>
        <v>2118264</v>
      </c>
      <c r="C271" s="209">
        <f t="shared" si="118"/>
        <v>-0.11840213028217163</v>
      </c>
      <c r="D271" s="22">
        <v>17</v>
      </c>
      <c r="H271" s="77"/>
      <c r="I271" s="179">
        <f t="shared" si="119"/>
        <v>2074778</v>
      </c>
      <c r="J271" s="180">
        <f t="shared" si="120"/>
        <v>2.0529074751777872</v>
      </c>
      <c r="K271" s="179">
        <f t="shared" si="121"/>
        <v>1891032.196</v>
      </c>
      <c r="M271" s="210">
        <f t="shared" si="131"/>
        <v>-4.2207907098879707</v>
      </c>
      <c r="P271" s="187">
        <f t="shared" si="132"/>
        <v>2129241</v>
      </c>
      <c r="Q271" s="179">
        <f t="shared" si="122"/>
        <v>120494.52899999999</v>
      </c>
      <c r="R271" s="2"/>
      <c r="S271" s="210">
        <f t="shared" si="133"/>
        <v>-2.0934065600160698</v>
      </c>
      <c r="U271" s="2"/>
      <c r="V271" s="187">
        <f t="shared" si="134"/>
        <v>2076377</v>
      </c>
      <c r="W271" s="179">
        <f t="shared" si="123"/>
        <v>1754520.7690000001</v>
      </c>
      <c r="X271" s="2"/>
      <c r="Y271" s="210">
        <f t="shared" si="135"/>
        <v>-1.4616819927948947</v>
      </c>
      <c r="AA271" s="2"/>
      <c r="AB271" s="187">
        <f t="shared" si="136"/>
        <v>2075373</v>
      </c>
      <c r="AC271" s="179">
        <f t="shared" si="124"/>
        <v>1839637.8810000001</v>
      </c>
      <c r="AD271" s="2"/>
      <c r="AE271" s="210">
        <f t="shared" si="137"/>
        <v>-1.0775590860073494</v>
      </c>
      <c r="AG271" s="2"/>
      <c r="AH271" s="187">
        <f t="shared" si="138"/>
        <v>2075071</v>
      </c>
      <c r="AI271" s="179">
        <f t="shared" si="125"/>
        <v>1865635.2490000001</v>
      </c>
      <c r="AJ271" s="2"/>
      <c r="AK271" s="210">
        <f t="shared" si="139"/>
        <v>-0.80072138930891745</v>
      </c>
      <c r="AM271" s="2"/>
      <c r="AN271" s="187">
        <f t="shared" si="140"/>
        <v>2074938</v>
      </c>
      <c r="AO271" s="179">
        <f t="shared" si="126"/>
        <v>1877142.2760000001</v>
      </c>
      <c r="AP271" s="2"/>
      <c r="AQ271" s="210">
        <f t="shared" si="141"/>
        <v>-0.58414136435965669</v>
      </c>
      <c r="AS271" s="2"/>
      <c r="AT271" s="187">
        <f t="shared" si="142"/>
        <v>2074867</v>
      </c>
      <c r="AU271" s="179">
        <f t="shared" si="127"/>
        <v>1883299.6089999999</v>
      </c>
      <c r="AV271" s="2"/>
      <c r="AW271" s="210">
        <f t="shared" si="143"/>
        <v>-0.4062195479157466</v>
      </c>
      <c r="AY271" s="2"/>
      <c r="AZ271" s="187">
        <f t="shared" si="144"/>
        <v>2074825</v>
      </c>
      <c r="BA271" s="179">
        <f t="shared" si="128"/>
        <v>1886946.7209999999</v>
      </c>
      <c r="BB271" s="2"/>
      <c r="BC271" s="210">
        <f t="shared" si="145"/>
        <v>-0.25522343380165252</v>
      </c>
      <c r="BE271" s="2"/>
      <c r="BF271" s="187">
        <f t="shared" si="146"/>
        <v>2074797</v>
      </c>
      <c r="BG271" s="179">
        <f t="shared" si="129"/>
        <v>1889380.0889999999</v>
      </c>
      <c r="BH271" s="2"/>
      <c r="BI271" s="210">
        <f t="shared" si="147"/>
        <v>-0.12406451320837557</v>
      </c>
      <c r="BK271" s="2"/>
      <c r="BL271" s="187">
        <f t="shared" si="148"/>
        <v>2074778</v>
      </c>
      <c r="BM271" s="179">
        <f t="shared" si="130"/>
        <v>1891032.196</v>
      </c>
    </row>
    <row r="272" spans="1:65" ht="15" customHeight="1">
      <c r="A272" s="21">
        <f t="shared" si="149"/>
        <v>2011</v>
      </c>
      <c r="B272" s="176">
        <f t="shared" si="149"/>
        <v>2149374</v>
      </c>
      <c r="C272" s="209">
        <f t="shared" si="118"/>
        <v>-0.14965267672119881</v>
      </c>
      <c r="D272" s="22">
        <v>18</v>
      </c>
      <c r="E272" s="52"/>
      <c r="F272" s="27"/>
      <c r="G272" s="27"/>
      <c r="H272" s="77"/>
      <c r="I272" s="179">
        <f t="shared" si="119"/>
        <v>2089458</v>
      </c>
      <c r="J272" s="180">
        <f t="shared" si="120"/>
        <v>2.7876023437521811</v>
      </c>
      <c r="K272" s="179">
        <f t="shared" si="121"/>
        <v>3589927.0559999999</v>
      </c>
      <c r="M272" s="210">
        <f t="shared" si="131"/>
        <v>-14.580687194775745</v>
      </c>
      <c r="N272" s="52"/>
      <c r="O272" s="27"/>
      <c r="P272" s="187">
        <f t="shared" si="132"/>
        <v>2133381</v>
      </c>
      <c r="Q272" s="179">
        <f t="shared" si="122"/>
        <v>255776.049</v>
      </c>
      <c r="R272" s="27"/>
      <c r="S272" s="210">
        <f t="shared" si="133"/>
        <v>-2.2348482591950658</v>
      </c>
      <c r="T272" s="52"/>
      <c r="U272" s="27"/>
      <c r="V272" s="187">
        <f t="shared" si="134"/>
        <v>2088369</v>
      </c>
      <c r="W272" s="179">
        <f t="shared" si="123"/>
        <v>3721610.0249999999</v>
      </c>
      <c r="X272" s="27"/>
      <c r="Y272" s="210">
        <f t="shared" si="135"/>
        <v>-1.5417032525410745</v>
      </c>
      <c r="Z272" s="52"/>
      <c r="AA272" s="27"/>
      <c r="AB272" s="187">
        <f t="shared" si="136"/>
        <v>2088553</v>
      </c>
      <c r="AC272" s="179">
        <f t="shared" si="124"/>
        <v>3699194.0410000002</v>
      </c>
      <c r="AD272" s="27"/>
      <c r="AE272" s="210">
        <f t="shared" si="137"/>
        <v>-1.1362388690692784</v>
      </c>
      <c r="AF272" s="52"/>
      <c r="AG272" s="27"/>
      <c r="AH272" s="187">
        <f t="shared" si="138"/>
        <v>2088820</v>
      </c>
      <c r="AI272" s="179">
        <f t="shared" si="125"/>
        <v>3666786.9160000002</v>
      </c>
      <c r="AJ272" s="27"/>
      <c r="AK272" s="210">
        <f t="shared" si="139"/>
        <v>-0.84855715893587902</v>
      </c>
      <c r="AL272" s="52"/>
      <c r="AM272" s="27"/>
      <c r="AN272" s="187">
        <f t="shared" si="140"/>
        <v>2089024</v>
      </c>
      <c r="AO272" s="179">
        <f t="shared" si="126"/>
        <v>3642122.5</v>
      </c>
      <c r="AP272" s="27"/>
      <c r="AQ272" s="210">
        <f t="shared" si="141"/>
        <v>-0.62541382501276077</v>
      </c>
      <c r="AR272" s="52"/>
      <c r="AS272" s="27"/>
      <c r="AT272" s="187">
        <f t="shared" si="142"/>
        <v>2089175</v>
      </c>
      <c r="AU272" s="179">
        <f t="shared" si="127"/>
        <v>3623919.6009999998</v>
      </c>
      <c r="AV272" s="27"/>
      <c r="AW272" s="210">
        <f t="shared" si="143"/>
        <v>-0.44309241314622672</v>
      </c>
      <c r="AX272" s="52"/>
      <c r="AY272" s="27"/>
      <c r="AZ272" s="187">
        <f t="shared" si="144"/>
        <v>2089291</v>
      </c>
      <c r="BA272" s="179">
        <f t="shared" si="128"/>
        <v>3609966.889</v>
      </c>
      <c r="BB272" s="27"/>
      <c r="BC272" s="210">
        <f t="shared" si="145"/>
        <v>-0.28894183683856772</v>
      </c>
      <c r="BD272" s="52"/>
      <c r="BE272" s="27"/>
      <c r="BF272" s="187">
        <f t="shared" si="146"/>
        <v>2089382</v>
      </c>
      <c r="BG272" s="179">
        <f t="shared" si="129"/>
        <v>3599040.0639999998</v>
      </c>
      <c r="BH272" s="27"/>
      <c r="BI272" s="210">
        <f t="shared" si="147"/>
        <v>-0.15541052185375132</v>
      </c>
      <c r="BJ272" s="52"/>
      <c r="BK272" s="27"/>
      <c r="BL272" s="187">
        <f t="shared" si="148"/>
        <v>2089455</v>
      </c>
      <c r="BM272" s="179">
        <f t="shared" si="130"/>
        <v>3590286.5610000002</v>
      </c>
    </row>
    <row r="273" spans="1:65" s="27" customFormat="1" ht="15" customHeight="1">
      <c r="A273" s="21">
        <f t="shared" si="149"/>
        <v>2012</v>
      </c>
      <c r="B273" s="176">
        <f t="shared" si="149"/>
        <v>2074918</v>
      </c>
      <c r="C273" s="209">
        <f t="shared" si="118"/>
        <v>-7.4953070594411558E-2</v>
      </c>
      <c r="D273" s="22">
        <v>19</v>
      </c>
      <c r="E273" s="52"/>
      <c r="H273" s="34"/>
      <c r="I273" s="179">
        <f t="shared" si="119"/>
        <v>2104128</v>
      </c>
      <c r="J273" s="180">
        <f t="shared" si="120"/>
        <v>1.4077664755908426</v>
      </c>
      <c r="K273" s="179">
        <f t="shared" si="121"/>
        <v>853224.1</v>
      </c>
      <c r="M273" s="210">
        <f t="shared" si="131"/>
        <v>-3.3274551362673845</v>
      </c>
      <c r="N273" s="52"/>
      <c r="P273" s="187">
        <f t="shared" si="132"/>
        <v>2136674</v>
      </c>
      <c r="Q273" s="179">
        <f t="shared" si="122"/>
        <v>3813803.5359999998</v>
      </c>
      <c r="R273" s="2"/>
      <c r="S273" s="210">
        <f t="shared" si="133"/>
        <v>-1.9191470517402229</v>
      </c>
      <c r="T273" s="52"/>
      <c r="V273" s="187">
        <f t="shared" si="134"/>
        <v>2099951</v>
      </c>
      <c r="W273" s="179">
        <f t="shared" si="123"/>
        <v>626651.08900000004</v>
      </c>
      <c r="X273" s="2"/>
      <c r="Y273" s="210">
        <f t="shared" si="135"/>
        <v>-1.3564256356005198</v>
      </c>
      <c r="Z273" s="52"/>
      <c r="AB273" s="187">
        <f t="shared" si="136"/>
        <v>2101486</v>
      </c>
      <c r="AC273" s="179">
        <f t="shared" si="124"/>
        <v>705858.62399999995</v>
      </c>
      <c r="AD273" s="2"/>
      <c r="AE273" s="210">
        <f t="shared" si="137"/>
        <v>-0.99851113593675445</v>
      </c>
      <c r="AF273" s="52"/>
      <c r="AH273" s="187">
        <f t="shared" si="138"/>
        <v>2102410</v>
      </c>
      <c r="AI273" s="179">
        <f t="shared" si="125"/>
        <v>755810.06400000001</v>
      </c>
      <c r="AJ273" s="2"/>
      <c r="AK273" s="210">
        <f t="shared" si="139"/>
        <v>-0.73548005426034768</v>
      </c>
      <c r="AL273" s="52"/>
      <c r="AN273" s="187">
        <f t="shared" si="140"/>
        <v>2103003</v>
      </c>
      <c r="AO273" s="179">
        <f t="shared" si="126"/>
        <v>788767.22499999998</v>
      </c>
      <c r="AP273" s="2"/>
      <c r="AQ273" s="210">
        <f t="shared" si="141"/>
        <v>-0.52742415441005208</v>
      </c>
      <c r="AR273" s="52"/>
      <c r="AT273" s="187">
        <f t="shared" si="142"/>
        <v>2103413</v>
      </c>
      <c r="AU273" s="179">
        <f t="shared" si="127"/>
        <v>811965.02500000002</v>
      </c>
      <c r="AV273" s="2"/>
      <c r="AW273" s="210">
        <f t="shared" si="143"/>
        <v>-0.35528899973725736</v>
      </c>
      <c r="AX273" s="52"/>
      <c r="AZ273" s="187">
        <f t="shared" si="144"/>
        <v>2103713</v>
      </c>
      <c r="BA273" s="179">
        <f t="shared" si="128"/>
        <v>829152.02500000002</v>
      </c>
      <c r="BB273" s="2"/>
      <c r="BC273" s="210">
        <f t="shared" si="145"/>
        <v>-0.20847837815342868</v>
      </c>
      <c r="BD273" s="52"/>
      <c r="BF273" s="187">
        <f t="shared" si="146"/>
        <v>2103941</v>
      </c>
      <c r="BG273" s="179">
        <f t="shared" si="129"/>
        <v>842334.52899999998</v>
      </c>
      <c r="BH273" s="2"/>
      <c r="BI273" s="210">
        <f t="shared" si="147"/>
        <v>-8.0487603318902923E-2</v>
      </c>
      <c r="BJ273" s="52"/>
      <c r="BL273" s="187">
        <f t="shared" si="148"/>
        <v>2104121</v>
      </c>
      <c r="BM273" s="179">
        <f t="shared" si="130"/>
        <v>852815.20900000003</v>
      </c>
    </row>
    <row r="274" spans="1:65" s="27" customFormat="1" ht="15" customHeight="1" thickBot="1">
      <c r="A274" s="30">
        <f t="shared" si="149"/>
        <v>2013</v>
      </c>
      <c r="B274" s="184">
        <f t="shared" si="149"/>
        <v>2097555</v>
      </c>
      <c r="C274" s="212">
        <f t="shared" si="118"/>
        <v>-9.7632479701940736E-2</v>
      </c>
      <c r="D274" s="31">
        <v>20</v>
      </c>
      <c r="E274" s="53"/>
      <c r="F274" s="32"/>
      <c r="G274" s="32"/>
      <c r="H274" s="80"/>
      <c r="I274" s="185">
        <f t="shared" si="119"/>
        <v>2118787</v>
      </c>
      <c r="J274" s="186">
        <f t="shared" si="120"/>
        <v>1.0122261394814438</v>
      </c>
      <c r="K274" s="185">
        <f t="shared" si="121"/>
        <v>450797.82400000002</v>
      </c>
      <c r="M274" s="210">
        <f t="shared" si="131"/>
        <v>-3.700751484556108</v>
      </c>
      <c r="N274" s="53"/>
      <c r="O274" s="32"/>
      <c r="P274" s="187">
        <f t="shared" si="132"/>
        <v>2139292</v>
      </c>
      <c r="Q274" s="185">
        <f t="shared" si="122"/>
        <v>1741977.169</v>
      </c>
      <c r="S274" s="210">
        <f t="shared" si="133"/>
        <v>-2.0072590904231111</v>
      </c>
      <c r="T274" s="53"/>
      <c r="V274" s="187">
        <f t="shared" si="134"/>
        <v>2111130</v>
      </c>
      <c r="W274" s="179">
        <f t="shared" si="123"/>
        <v>184280.625</v>
      </c>
      <c r="Y274" s="210">
        <f t="shared" si="135"/>
        <v>-1.410554658963145</v>
      </c>
      <c r="Z274" s="53"/>
      <c r="AB274" s="187">
        <f t="shared" si="136"/>
        <v>2114175</v>
      </c>
      <c r="AC274" s="179">
        <f t="shared" si="124"/>
        <v>276224.40000000002</v>
      </c>
      <c r="AE274" s="210">
        <f t="shared" si="137"/>
        <v>-1.0394210335528993</v>
      </c>
      <c r="AF274" s="53"/>
      <c r="AH274" s="187">
        <f t="shared" si="138"/>
        <v>2115839</v>
      </c>
      <c r="AI274" s="179">
        <f t="shared" si="125"/>
        <v>334304.65600000002</v>
      </c>
      <c r="AK274" s="210">
        <f t="shared" si="139"/>
        <v>-0.76935705756370942</v>
      </c>
      <c r="AL274" s="53"/>
      <c r="AN274" s="187">
        <f t="shared" si="140"/>
        <v>2116874</v>
      </c>
      <c r="AO274" s="179">
        <f t="shared" si="126"/>
        <v>373223.761</v>
      </c>
      <c r="AQ274" s="210">
        <f t="shared" si="141"/>
        <v>-0.55693530622460319</v>
      </c>
      <c r="AR274" s="53"/>
      <c r="AT274" s="187">
        <f t="shared" si="142"/>
        <v>2117578</v>
      </c>
      <c r="AU274" s="179">
        <f t="shared" si="127"/>
        <v>400920.52899999998</v>
      </c>
      <c r="AW274" s="210">
        <f t="shared" si="143"/>
        <v>-0.38182601839419772</v>
      </c>
      <c r="AX274" s="53"/>
      <c r="AZ274" s="187">
        <f t="shared" si="144"/>
        <v>2118087</v>
      </c>
      <c r="BA274" s="179">
        <f t="shared" si="128"/>
        <v>421563.02399999998</v>
      </c>
      <c r="BC274" s="210">
        <f t="shared" si="145"/>
        <v>-0.23285899338899413</v>
      </c>
      <c r="BD274" s="53"/>
      <c r="BF274" s="187">
        <f t="shared" si="146"/>
        <v>2118473</v>
      </c>
      <c r="BG274" s="179">
        <f t="shared" si="129"/>
        <v>437562.72399999999</v>
      </c>
      <c r="BI274" s="210">
        <f t="shared" si="147"/>
        <v>-0.1032330520248164</v>
      </c>
      <c r="BJ274" s="53"/>
      <c r="BL274" s="187">
        <f t="shared" si="148"/>
        <v>2118775</v>
      </c>
      <c r="BM274" s="179">
        <f t="shared" si="130"/>
        <v>450288.4</v>
      </c>
    </row>
    <row r="275" spans="1:65" ht="15" customHeight="1" thickTop="1" thickBot="1">
      <c r="A275" s="21">
        <f t="shared" si="149"/>
        <v>2014</v>
      </c>
      <c r="B275" s="176">
        <f t="shared" ref="B275:B296" si="150">ROUND(F$257/(1+EXP(F$262+F$261*D275)),$G$1)</f>
        <v>2133434</v>
      </c>
      <c r="C275" s="54"/>
      <c r="D275" s="22">
        <v>21</v>
      </c>
      <c r="E275" s="55"/>
      <c r="F275" s="82"/>
      <c r="G275" s="27"/>
      <c r="H275" s="34"/>
      <c r="I275" s="179">
        <f t="shared" si="119"/>
        <v>2133434</v>
      </c>
      <c r="J275" s="187"/>
      <c r="K275" s="187"/>
      <c r="R275" s="27"/>
      <c r="S275" s="27"/>
      <c r="T275" s="27"/>
      <c r="U275" s="32"/>
      <c r="V275" s="207"/>
      <c r="W275" s="185"/>
      <c r="X275" s="27"/>
      <c r="Y275" s="213"/>
      <c r="Z275" s="53"/>
      <c r="AA275" s="32"/>
      <c r="AB275" s="207"/>
      <c r="AC275" s="185"/>
      <c r="AD275" s="27"/>
      <c r="AE275" s="213"/>
      <c r="AF275" s="53"/>
      <c r="AG275" s="32"/>
      <c r="AH275" s="207"/>
      <c r="AI275" s="185"/>
      <c r="AJ275" s="27"/>
      <c r="AK275" s="213"/>
      <c r="AL275" s="53"/>
      <c r="AM275" s="32"/>
      <c r="AN275" s="207"/>
      <c r="AO275" s="185"/>
      <c r="AP275" s="27"/>
      <c r="AQ275" s="213"/>
      <c r="AR275" s="53"/>
      <c r="AS275" s="32"/>
      <c r="AT275" s="207"/>
      <c r="AU275" s="185"/>
      <c r="AV275" s="27"/>
      <c r="AW275" s="213"/>
      <c r="AX275" s="53"/>
      <c r="AY275" s="32"/>
      <c r="AZ275" s="207"/>
      <c r="BA275" s="185"/>
      <c r="BB275" s="27"/>
      <c r="BC275" s="213"/>
      <c r="BD275" s="53"/>
      <c r="BE275" s="32"/>
      <c r="BF275" s="207"/>
      <c r="BG275" s="185"/>
      <c r="BH275" s="27"/>
      <c r="BI275" s="213"/>
      <c r="BJ275" s="53"/>
      <c r="BK275" s="32"/>
      <c r="BL275" s="207"/>
      <c r="BM275" s="185"/>
    </row>
    <row r="276" spans="1:65" ht="15" customHeight="1" thickTop="1" thickBot="1">
      <c r="A276" s="21">
        <f t="shared" si="149"/>
        <v>2015</v>
      </c>
      <c r="B276" s="176">
        <f t="shared" si="150"/>
        <v>2148066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19"/>
        <v>2148066</v>
      </c>
      <c r="J276" s="187"/>
      <c r="K276" s="187"/>
      <c r="M276" s="200" t="str">
        <f>E259</f>
        <v>avg(5) =</v>
      </c>
      <c r="N276" s="200">
        <f>F259</f>
        <v>2103072</v>
      </c>
      <c r="O276" s="200"/>
      <c r="P276" s="200"/>
      <c r="Q276" s="200"/>
    </row>
    <row r="277" spans="1:65" ht="15" customHeight="1" thickTop="1">
      <c r="A277" s="21">
        <f t="shared" si="149"/>
        <v>2016</v>
      </c>
      <c r="B277" s="176">
        <f t="shared" si="150"/>
        <v>2162682</v>
      </c>
      <c r="C277" s="54"/>
      <c r="D277" s="22">
        <v>23</v>
      </c>
      <c r="E277" s="200">
        <f>O257</f>
        <v>2149375</v>
      </c>
      <c r="F277" s="203">
        <f>O265</f>
        <v>0.69447635941344821</v>
      </c>
      <c r="G277" s="345">
        <f>O266</f>
        <v>249526039.82299995</v>
      </c>
      <c r="H277" s="346"/>
      <c r="I277" s="179">
        <f t="shared" si="119"/>
        <v>2162682</v>
      </c>
      <c r="J277" s="187"/>
      <c r="K277" s="187"/>
      <c r="M277" s="200" t="s">
        <v>166</v>
      </c>
      <c r="N277" s="214">
        <v>3</v>
      </c>
      <c r="O277" s="200"/>
      <c r="P277" s="200"/>
      <c r="Q277" s="200"/>
      <c r="T277" s="200" t="str">
        <f>E259</f>
        <v>avg(5) =</v>
      </c>
      <c r="U277" s="200">
        <f>F259</f>
        <v>2103072</v>
      </c>
      <c r="V277" s="200"/>
      <c r="W277" s="200"/>
      <c r="X277" s="200"/>
      <c r="Y277" s="200" t="str">
        <f>T277</f>
        <v>avg(5) =</v>
      </c>
      <c r="Z277" s="200">
        <f>U277</f>
        <v>2103072</v>
      </c>
      <c r="AA277" s="200"/>
      <c r="AB277" s="200"/>
      <c r="AC277" s="200"/>
      <c r="AD277" s="200"/>
      <c r="AE277" s="200" t="str">
        <f>Y277</f>
        <v>avg(5) =</v>
      </c>
      <c r="AF277" s="200">
        <f>Z277</f>
        <v>2103072</v>
      </c>
      <c r="AG277" s="200"/>
      <c r="AH277" s="200"/>
      <c r="AI277" s="200"/>
      <c r="AJ277" s="200"/>
      <c r="AK277" s="200" t="str">
        <f>AE277</f>
        <v>avg(5) =</v>
      </c>
      <c r="AL277" s="200">
        <f>AF277</f>
        <v>2103072</v>
      </c>
      <c r="AM277" s="200"/>
      <c r="AN277" s="200"/>
      <c r="AO277" s="200"/>
      <c r="AP277" s="200"/>
      <c r="AQ277" s="200" t="str">
        <f>AK277</f>
        <v>avg(5) =</v>
      </c>
      <c r="AR277" s="200">
        <f>AL277</f>
        <v>2103072</v>
      </c>
      <c r="AS277" s="200"/>
      <c r="AT277" s="200"/>
      <c r="AU277" s="200"/>
      <c r="AV277" s="200"/>
      <c r="AW277" s="200" t="str">
        <f>AQ277</f>
        <v>avg(5) =</v>
      </c>
      <c r="AX277" s="200">
        <f>AR277</f>
        <v>2103072</v>
      </c>
      <c r="AY277" s="200"/>
      <c r="AZ277" s="200"/>
      <c r="BA277" s="200"/>
      <c r="BB277" s="200"/>
      <c r="BC277" s="200" t="str">
        <f>AW277</f>
        <v>avg(5) =</v>
      </c>
      <c r="BD277" s="200">
        <f>AX277</f>
        <v>2103072</v>
      </c>
      <c r="BE277" s="200"/>
      <c r="BF277" s="200"/>
      <c r="BG277" s="200"/>
      <c r="BH277" s="200"/>
      <c r="BI277" s="200" t="str">
        <f>BC277</f>
        <v>avg(5) =</v>
      </c>
      <c r="BJ277" s="200">
        <f>BD277</f>
        <v>2103072</v>
      </c>
    </row>
    <row r="278" spans="1:65" ht="15" customHeight="1">
      <c r="A278" s="21">
        <f t="shared" si="149"/>
        <v>2017</v>
      </c>
      <c r="B278" s="176">
        <f t="shared" si="150"/>
        <v>2177281</v>
      </c>
      <c r="C278" s="54"/>
      <c r="D278" s="22">
        <v>24</v>
      </c>
      <c r="E278" s="200">
        <f>U257</f>
        <v>2379375</v>
      </c>
      <c r="F278" s="203">
        <f>U265</f>
        <v>0.9043359443035317</v>
      </c>
      <c r="G278" s="345">
        <f>U266</f>
        <v>15520124.773999998</v>
      </c>
      <c r="H278" s="346"/>
      <c r="I278" s="179">
        <f t="shared" si="119"/>
        <v>2177281</v>
      </c>
      <c r="J278" s="187"/>
      <c r="K278" s="187"/>
      <c r="M278" s="200" t="s">
        <v>167</v>
      </c>
      <c r="N278" s="214">
        <v>230000</v>
      </c>
      <c r="O278" s="200"/>
      <c r="P278" s="200"/>
      <c r="Q278" s="200"/>
      <c r="T278" s="200" t="s">
        <v>166</v>
      </c>
      <c r="U278" s="214">
        <v>3</v>
      </c>
      <c r="V278" s="200"/>
      <c r="W278" s="200"/>
      <c r="X278" s="200"/>
      <c r="Y278" s="200" t="s">
        <v>166</v>
      </c>
      <c r="Z278" s="200">
        <f>U278</f>
        <v>3</v>
      </c>
      <c r="AA278" s="200"/>
      <c r="AB278" s="200"/>
      <c r="AC278" s="200"/>
      <c r="AD278" s="200"/>
      <c r="AE278" s="200" t="s">
        <v>166</v>
      </c>
      <c r="AF278" s="200">
        <f>Z278</f>
        <v>3</v>
      </c>
      <c r="AG278" s="200"/>
      <c r="AH278" s="200"/>
      <c r="AI278" s="200"/>
      <c r="AJ278" s="200"/>
      <c r="AK278" s="200" t="s">
        <v>166</v>
      </c>
      <c r="AL278" s="200">
        <f>AF278</f>
        <v>3</v>
      </c>
      <c r="AM278" s="200"/>
      <c r="AN278" s="200"/>
      <c r="AO278" s="200"/>
      <c r="AP278" s="200"/>
      <c r="AQ278" s="200" t="s">
        <v>166</v>
      </c>
      <c r="AR278" s="200">
        <f>AL278</f>
        <v>3</v>
      </c>
      <c r="AS278" s="200"/>
      <c r="AT278" s="200"/>
      <c r="AU278" s="200"/>
      <c r="AV278" s="200"/>
      <c r="AW278" s="200" t="s">
        <v>166</v>
      </c>
      <c r="AX278" s="200">
        <f>AR278</f>
        <v>3</v>
      </c>
      <c r="AY278" s="200"/>
      <c r="AZ278" s="200"/>
      <c r="BA278" s="200"/>
      <c r="BB278" s="200"/>
      <c r="BC278" s="200" t="s">
        <v>166</v>
      </c>
      <c r="BD278" s="200">
        <f>AX278</f>
        <v>3</v>
      </c>
      <c r="BE278" s="200"/>
      <c r="BF278" s="200"/>
      <c r="BG278" s="200"/>
      <c r="BH278" s="200"/>
      <c r="BI278" s="200" t="s">
        <v>166</v>
      </c>
      <c r="BJ278" s="200">
        <f>BD278</f>
        <v>3</v>
      </c>
      <c r="BK278" s="200"/>
      <c r="BL278" s="200"/>
      <c r="BM278" s="200"/>
    </row>
    <row r="279" spans="1:65" ht="15" customHeight="1">
      <c r="A279" s="21">
        <f t="shared" si="149"/>
        <v>2018</v>
      </c>
      <c r="B279" s="176">
        <f t="shared" si="150"/>
        <v>2191860</v>
      </c>
      <c r="C279" s="54"/>
      <c r="D279" s="22">
        <v>25</v>
      </c>
      <c r="E279" s="200">
        <f>AA257</f>
        <v>2609375</v>
      </c>
      <c r="F279" s="203">
        <f>AA265</f>
        <v>0.9138277089376895</v>
      </c>
      <c r="G279" s="345">
        <f>AA266</f>
        <v>13735582.706999999</v>
      </c>
      <c r="H279" s="346"/>
      <c r="I279" s="179">
        <f t="shared" si="119"/>
        <v>2191860</v>
      </c>
      <c r="J279" s="187"/>
      <c r="K279" s="187"/>
      <c r="T279" s="200" t="s">
        <v>167</v>
      </c>
      <c r="U279" s="214">
        <f>N278</f>
        <v>230000</v>
      </c>
      <c r="V279" s="200"/>
      <c r="W279" s="200"/>
      <c r="X279" s="200"/>
      <c r="Y279" s="200" t="s">
        <v>167</v>
      </c>
      <c r="Z279" s="200">
        <f>U279</f>
        <v>230000</v>
      </c>
      <c r="AA279" s="200"/>
      <c r="AB279" s="200"/>
      <c r="AC279" s="200"/>
      <c r="AD279" s="200"/>
      <c r="AE279" s="200" t="s">
        <v>167</v>
      </c>
      <c r="AF279" s="200">
        <f>Z279</f>
        <v>230000</v>
      </c>
      <c r="AG279" s="200"/>
      <c r="AH279" s="200"/>
      <c r="AI279" s="200"/>
      <c r="AJ279" s="200"/>
      <c r="AK279" s="200" t="s">
        <v>167</v>
      </c>
      <c r="AL279" s="200">
        <f>AF279</f>
        <v>230000</v>
      </c>
      <c r="AM279" s="200"/>
      <c r="AN279" s="200"/>
      <c r="AO279" s="200"/>
      <c r="AP279" s="200"/>
      <c r="AQ279" s="200" t="s">
        <v>167</v>
      </c>
      <c r="AR279" s="200">
        <f>AL279</f>
        <v>230000</v>
      </c>
      <c r="AS279" s="200"/>
      <c r="AT279" s="200"/>
      <c r="AU279" s="200"/>
      <c r="AV279" s="200"/>
      <c r="AW279" s="200" t="s">
        <v>167</v>
      </c>
      <c r="AX279" s="200">
        <f>AR279</f>
        <v>230000</v>
      </c>
      <c r="AY279" s="200"/>
      <c r="AZ279" s="200"/>
      <c r="BA279" s="200"/>
      <c r="BB279" s="200"/>
      <c r="BC279" s="200" t="s">
        <v>167</v>
      </c>
      <c r="BD279" s="200">
        <f>AX279</f>
        <v>230000</v>
      </c>
      <c r="BE279" s="200"/>
      <c r="BF279" s="200"/>
      <c r="BG279" s="200"/>
      <c r="BH279" s="200"/>
      <c r="BI279" s="200" t="s">
        <v>167</v>
      </c>
      <c r="BJ279" s="200">
        <f>BD279</f>
        <v>230000</v>
      </c>
    </row>
    <row r="280" spans="1:65" ht="15" customHeight="1">
      <c r="A280" s="21">
        <f t="shared" si="149"/>
        <v>2019</v>
      </c>
      <c r="B280" s="176">
        <f t="shared" si="150"/>
        <v>2206419</v>
      </c>
      <c r="C280" s="54"/>
      <c r="D280" s="22">
        <v>26</v>
      </c>
      <c r="E280" s="200">
        <f>AG257</f>
        <v>2839375</v>
      </c>
      <c r="F280" s="203">
        <f>AG265</f>
        <v>0.91582430152449568</v>
      </c>
      <c r="G280" s="345">
        <f>AG266</f>
        <v>13137981.583999997</v>
      </c>
      <c r="H280" s="346"/>
      <c r="I280" s="179">
        <f t="shared" si="119"/>
        <v>2206419</v>
      </c>
      <c r="J280" s="187"/>
      <c r="K280" s="187"/>
    </row>
    <row r="281" spans="1:65" ht="15" customHeight="1">
      <c r="A281" s="21">
        <f t="shared" si="149"/>
        <v>2020</v>
      </c>
      <c r="B281" s="176">
        <f t="shared" si="150"/>
        <v>2220956</v>
      </c>
      <c r="C281" s="54"/>
      <c r="D281" s="22">
        <v>27</v>
      </c>
      <c r="E281" s="200">
        <f>AM257</f>
        <v>3069375</v>
      </c>
      <c r="F281" s="203">
        <f>AM265</f>
        <v>0.91763330781486607</v>
      </c>
      <c r="G281" s="345">
        <f>AM266</f>
        <v>12845752.682</v>
      </c>
      <c r="H281" s="346"/>
      <c r="I281" s="179">
        <f t="shared" si="119"/>
        <v>2220956</v>
      </c>
      <c r="J281" s="187"/>
      <c r="K281" s="187"/>
    </row>
    <row r="282" spans="1:65" ht="15" customHeight="1">
      <c r="A282" s="21">
        <f t="shared" si="149"/>
        <v>2021</v>
      </c>
      <c r="B282" s="176">
        <f t="shared" si="150"/>
        <v>2235470</v>
      </c>
      <c r="C282" s="54"/>
      <c r="D282" s="22">
        <v>28</v>
      </c>
      <c r="E282" s="200">
        <f>AS257</f>
        <v>3299375</v>
      </c>
      <c r="F282" s="203">
        <f>AS265</f>
        <v>0.91871069766071678</v>
      </c>
      <c r="G282" s="345">
        <f>AS266</f>
        <v>12674302.536</v>
      </c>
      <c r="H282" s="346"/>
      <c r="I282" s="179">
        <f t="shared" si="119"/>
        <v>2235470</v>
      </c>
      <c r="J282" s="187"/>
      <c r="K282" s="187"/>
    </row>
    <row r="283" spans="1:65" ht="15" customHeight="1">
      <c r="A283" s="21">
        <f t="shared" si="149"/>
        <v>2022</v>
      </c>
      <c r="B283" s="176">
        <f t="shared" si="150"/>
        <v>2249958</v>
      </c>
      <c r="C283" s="54"/>
      <c r="D283" s="22">
        <v>29</v>
      </c>
      <c r="E283" s="200">
        <f>AY257</f>
        <v>3529375</v>
      </c>
      <c r="F283" s="203">
        <f>AY265</f>
        <v>0.91942324559761868</v>
      </c>
      <c r="G283" s="345">
        <f>AY266</f>
        <v>12561914.442</v>
      </c>
      <c r="H283" s="346"/>
      <c r="I283" s="179">
        <f t="shared" si="119"/>
        <v>2249958</v>
      </c>
      <c r="J283" s="187"/>
      <c r="K283" s="187"/>
    </row>
    <row r="284" spans="1:65" ht="15" customHeight="1">
      <c r="A284" s="21">
        <f t="shared" si="149"/>
        <v>2023</v>
      </c>
      <c r="B284" s="176">
        <f t="shared" si="150"/>
        <v>2264420</v>
      </c>
      <c r="C284" s="54"/>
      <c r="D284" s="22">
        <v>30</v>
      </c>
      <c r="E284" s="200">
        <f>BE257</f>
        <v>3759375</v>
      </c>
      <c r="F284" s="203">
        <f>BE265</f>
        <v>0.91992603329058054</v>
      </c>
      <c r="G284" s="345">
        <f>BE266</f>
        <v>12483067.380999997</v>
      </c>
      <c r="H284" s="346"/>
      <c r="I284" s="179">
        <f t="shared" si="119"/>
        <v>2264420</v>
      </c>
      <c r="J284" s="187"/>
      <c r="K284" s="187"/>
    </row>
    <row r="285" spans="1:65" ht="15" customHeight="1">
      <c r="A285" s="21">
        <f t="shared" si="149"/>
        <v>2024</v>
      </c>
      <c r="B285" s="176">
        <f t="shared" si="150"/>
        <v>2278854</v>
      </c>
      <c r="C285" s="54"/>
      <c r="D285" s="22">
        <v>31</v>
      </c>
      <c r="E285" s="200">
        <f>BK257</f>
        <v>3989375</v>
      </c>
      <c r="F285" s="203">
        <f>BK265</f>
        <v>0.92029977929441886</v>
      </c>
      <c r="G285" s="345">
        <f>BK266</f>
        <v>12424692.124000002</v>
      </c>
      <c r="H285" s="346"/>
      <c r="I285" s="179">
        <f t="shared" si="119"/>
        <v>2278854</v>
      </c>
      <c r="J285" s="187"/>
      <c r="K285" s="187"/>
    </row>
    <row r="286" spans="1:65" ht="15" customHeight="1">
      <c r="A286" s="21">
        <f t="shared" si="149"/>
        <v>2025</v>
      </c>
      <c r="B286" s="176">
        <f t="shared" si="150"/>
        <v>2293258</v>
      </c>
      <c r="C286" s="54"/>
      <c r="D286" s="22">
        <v>32</v>
      </c>
      <c r="E286" s="66"/>
      <c r="F286" s="203"/>
      <c r="G286" s="215"/>
      <c r="H286" s="34"/>
      <c r="I286" s="179">
        <f t="shared" si="119"/>
        <v>2293258</v>
      </c>
      <c r="J286" s="187"/>
      <c r="K286" s="187"/>
    </row>
    <row r="287" spans="1:65" ht="15" customHeight="1">
      <c r="A287" s="21">
        <f t="shared" ref="A287:A296" si="151">A242</f>
        <v>2026</v>
      </c>
      <c r="B287" s="176">
        <f t="shared" si="150"/>
        <v>2307631</v>
      </c>
      <c r="C287" s="54"/>
      <c r="D287" s="22">
        <v>33</v>
      </c>
      <c r="E287" s="66"/>
      <c r="F287" s="203"/>
      <c r="G287" s="215"/>
      <c r="H287" s="34"/>
      <c r="I287" s="179">
        <f t="shared" si="119"/>
        <v>2307631</v>
      </c>
      <c r="J287" s="187"/>
      <c r="K287" s="187"/>
    </row>
    <row r="288" spans="1:65" ht="15" customHeight="1">
      <c r="A288" s="21">
        <f t="shared" si="151"/>
        <v>2027</v>
      </c>
      <c r="B288" s="176">
        <f t="shared" si="150"/>
        <v>2321971</v>
      </c>
      <c r="C288" s="54"/>
      <c r="D288" s="22">
        <v>34</v>
      </c>
      <c r="E288" s="66"/>
      <c r="F288" s="203"/>
      <c r="G288" s="215"/>
      <c r="H288" s="34"/>
      <c r="I288" s="179">
        <f t="shared" si="119"/>
        <v>2321971</v>
      </c>
      <c r="J288" s="187"/>
      <c r="K288" s="187"/>
    </row>
    <row r="289" spans="1:66" ht="15" customHeight="1">
      <c r="A289" s="21">
        <f t="shared" si="151"/>
        <v>2028</v>
      </c>
      <c r="B289" s="176">
        <f t="shared" si="150"/>
        <v>2336278</v>
      </c>
      <c r="C289" s="54"/>
      <c r="D289" s="22">
        <v>35</v>
      </c>
      <c r="E289" s="66"/>
      <c r="F289" s="203"/>
      <c r="G289" s="215"/>
      <c r="H289" s="34"/>
      <c r="I289" s="179">
        <f t="shared" si="119"/>
        <v>2336278</v>
      </c>
      <c r="J289" s="187"/>
      <c r="K289" s="187"/>
    </row>
    <row r="290" spans="1:66" ht="15" customHeight="1">
      <c r="A290" s="21">
        <f t="shared" si="151"/>
        <v>2029</v>
      </c>
      <c r="B290" s="176">
        <f t="shared" si="150"/>
        <v>2350549</v>
      </c>
      <c r="C290" s="54"/>
      <c r="D290" s="22">
        <v>36</v>
      </c>
      <c r="E290" s="66"/>
      <c r="F290" s="203"/>
      <c r="G290" s="215"/>
      <c r="H290" s="34"/>
      <c r="I290" s="179">
        <f t="shared" si="119"/>
        <v>2350549</v>
      </c>
      <c r="J290" s="187"/>
      <c r="K290" s="187"/>
    </row>
    <row r="291" spans="1:66" ht="15" customHeight="1">
      <c r="A291" s="21">
        <f t="shared" si="151"/>
        <v>2030</v>
      </c>
      <c r="B291" s="176">
        <f t="shared" si="150"/>
        <v>2364784</v>
      </c>
      <c r="C291" s="54"/>
      <c r="D291" s="22">
        <v>37</v>
      </c>
      <c r="E291" s="55"/>
      <c r="F291" s="82"/>
      <c r="G291" s="27"/>
      <c r="H291" s="34"/>
      <c r="I291" s="179">
        <f t="shared" si="119"/>
        <v>2364784</v>
      </c>
      <c r="J291" s="187"/>
      <c r="K291" s="187"/>
    </row>
    <row r="292" spans="1:66" ht="15" customHeight="1">
      <c r="A292" s="21">
        <f t="shared" si="151"/>
        <v>2031</v>
      </c>
      <c r="B292" s="176">
        <f t="shared" si="150"/>
        <v>2378980</v>
      </c>
      <c r="C292" s="54"/>
      <c r="D292" s="22">
        <v>38</v>
      </c>
      <c r="E292" s="55"/>
      <c r="F292" s="82"/>
      <c r="G292" s="27"/>
      <c r="H292" s="34"/>
      <c r="I292" s="179">
        <f t="shared" si="119"/>
        <v>2378980</v>
      </c>
      <c r="J292" s="187"/>
      <c r="K292" s="187"/>
    </row>
    <row r="293" spans="1:66" ht="15" customHeight="1">
      <c r="A293" s="21">
        <f t="shared" si="151"/>
        <v>2032</v>
      </c>
      <c r="B293" s="176">
        <f t="shared" si="150"/>
        <v>2393137</v>
      </c>
      <c r="C293" s="54"/>
      <c r="D293" s="22">
        <v>39</v>
      </c>
      <c r="E293" s="55"/>
      <c r="F293" s="82"/>
      <c r="G293" s="27"/>
      <c r="H293" s="34"/>
      <c r="I293" s="179">
        <f t="shared" si="119"/>
        <v>2393137</v>
      </c>
      <c r="J293" s="187"/>
      <c r="K293" s="187"/>
    </row>
    <row r="294" spans="1:66" ht="15" customHeight="1">
      <c r="A294" s="21">
        <f t="shared" si="151"/>
        <v>2033</v>
      </c>
      <c r="B294" s="176">
        <f t="shared" si="150"/>
        <v>2407253</v>
      </c>
      <c r="C294" s="54"/>
      <c r="D294" s="22">
        <v>40</v>
      </c>
      <c r="E294" s="55"/>
      <c r="F294" s="82"/>
      <c r="G294" s="27"/>
      <c r="H294" s="34"/>
      <c r="I294" s="179">
        <f t="shared" si="119"/>
        <v>2407253</v>
      </c>
      <c r="J294" s="187"/>
      <c r="K294" s="187"/>
    </row>
    <row r="295" spans="1:66" ht="15" customHeight="1">
      <c r="A295" s="105">
        <f t="shared" si="151"/>
        <v>2034</v>
      </c>
      <c r="B295" s="188">
        <f t="shared" si="150"/>
        <v>2421327</v>
      </c>
      <c r="C295" s="195"/>
      <c r="D295" s="35">
        <v>41</v>
      </c>
      <c r="E295" s="56"/>
      <c r="F295" s="84"/>
      <c r="G295" s="11"/>
      <c r="H295" s="37"/>
      <c r="I295" s="189">
        <f t="shared" si="119"/>
        <v>2421327</v>
      </c>
      <c r="J295" s="190"/>
      <c r="K295" s="190"/>
    </row>
    <row r="296" spans="1:66" ht="15" customHeight="1">
      <c r="A296" s="105">
        <f t="shared" si="151"/>
        <v>2035</v>
      </c>
      <c r="B296" s="188">
        <f t="shared" si="150"/>
        <v>2435358</v>
      </c>
      <c r="C296" s="195"/>
      <c r="D296" s="35">
        <v>42</v>
      </c>
      <c r="E296" s="56"/>
      <c r="F296" s="84"/>
      <c r="G296" s="11"/>
      <c r="H296" s="37"/>
      <c r="I296" s="189">
        <f t="shared" si="119"/>
        <v>2435358</v>
      </c>
      <c r="J296" s="190"/>
      <c r="K296" s="190"/>
    </row>
    <row r="297" spans="1:66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6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6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0.91696714563485782</v>
      </c>
      <c r="J299" s="19" t="s">
        <v>15</v>
      </c>
      <c r="K299" s="20" t="s">
        <v>16</v>
      </c>
      <c r="M299" s="95" t="s">
        <v>168</v>
      </c>
      <c r="N299" s="15"/>
      <c r="O299" s="17" t="s">
        <v>169</v>
      </c>
      <c r="P299" s="18">
        <f>RSQ($B300:$B319,P300:P319)</f>
        <v>0.66197237427036248</v>
      </c>
      <c r="Q299" s="20" t="s">
        <v>160</v>
      </c>
      <c r="T299" s="95" t="s">
        <v>168</v>
      </c>
      <c r="U299" s="15"/>
      <c r="V299" s="17" t="s">
        <v>169</v>
      </c>
      <c r="W299" s="18">
        <f>RSQ($B300:$B319,W300:W319)</f>
        <v>0.89560134392089519</v>
      </c>
      <c r="X299" s="20" t="s">
        <v>160</v>
      </c>
      <c r="Z299" s="95" t="s">
        <v>168</v>
      </c>
      <c r="AA299" s="15"/>
      <c r="AB299" s="17" t="s">
        <v>169</v>
      </c>
      <c r="AC299" s="18">
        <f>RSQ($B300:$B319,AC300:AC319)</f>
        <v>0.90711873617642247</v>
      </c>
      <c r="AD299" s="20" t="s">
        <v>160</v>
      </c>
      <c r="AF299" s="95" t="s">
        <v>168</v>
      </c>
      <c r="AG299" s="15"/>
      <c r="AH299" s="17" t="s">
        <v>169</v>
      </c>
      <c r="AI299" s="18">
        <f>RSQ($B300:$B319,AI300:AI319)</f>
        <v>0.9114114096376843</v>
      </c>
      <c r="AJ299" s="20" t="s">
        <v>160</v>
      </c>
      <c r="AL299" s="95" t="s">
        <v>168</v>
      </c>
      <c r="AM299" s="15"/>
      <c r="AN299" s="17" t="s">
        <v>169</v>
      </c>
      <c r="AO299" s="18">
        <f>RSQ($B300:$B319,AO300:AO319)</f>
        <v>0.91361662816203104</v>
      </c>
      <c r="AP299" s="20" t="s">
        <v>160</v>
      </c>
      <c r="AR299" s="95" t="s">
        <v>168</v>
      </c>
      <c r="AS299" s="15"/>
      <c r="AT299" s="17" t="s">
        <v>169</v>
      </c>
      <c r="AU299" s="18">
        <f>RSQ($B300:$B319,AU300:AU319)</f>
        <v>0.91494987936144145</v>
      </c>
      <c r="AV299" s="20" t="s">
        <v>160</v>
      </c>
      <c r="AX299" s="95" t="s">
        <v>168</v>
      </c>
      <c r="AY299" s="15"/>
      <c r="AZ299" s="17" t="s">
        <v>169</v>
      </c>
      <c r="BA299" s="18">
        <f>RSQ($B300:$B319,BA300:BA319)</f>
        <v>0.91583928866437525</v>
      </c>
      <c r="BB299" s="20" t="s">
        <v>160</v>
      </c>
      <c r="BD299" s="95" t="s">
        <v>168</v>
      </c>
      <c r="BE299" s="15"/>
      <c r="BF299" s="17" t="s">
        <v>169</v>
      </c>
      <c r="BG299" s="18">
        <f>RSQ($B300:$B319,BG300:BG319)</f>
        <v>0.91647318608124906</v>
      </c>
      <c r="BH299" s="20" t="s">
        <v>160</v>
      </c>
      <c r="BJ299" s="95" t="s">
        <v>168</v>
      </c>
      <c r="BK299" s="15"/>
      <c r="BL299" s="17" t="s">
        <v>169</v>
      </c>
      <c r="BM299" s="18">
        <f>RSQ($B300:$B319,BM300:BM319)</f>
        <v>0.91694810709001251</v>
      </c>
      <c r="BN299" s="20" t="s">
        <v>160</v>
      </c>
    </row>
    <row r="300" spans="1:66" ht="15" customHeight="1">
      <c r="A300" s="21">
        <f t="shared" ref="A300:B315" si="152">A255</f>
        <v>1994</v>
      </c>
      <c r="B300" s="176">
        <f t="shared" si="152"/>
        <v>1844692</v>
      </c>
      <c r="C300" s="191">
        <f t="shared" ref="C300:C319" si="153">LN($F$302-B300)</f>
        <v>14.583444194741279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54">ROUND($F$302-$F$307*$F$308^D300,$G$1)</f>
        <v>1836075</v>
      </c>
      <c r="J300" s="180">
        <f t="shared" ref="J300:J319" si="155">ABS(B300-I300)/B300*100</f>
        <v>0.4671240510610985</v>
      </c>
      <c r="K300" s="179">
        <f t="shared" ref="K300:K319" si="156">(B300-I300)^2/1000</f>
        <v>74252.688999999998</v>
      </c>
      <c r="M300" s="218">
        <f>LN(O$302-$B300)</f>
        <v>12.627030452928839</v>
      </c>
      <c r="N300" s="98" t="s">
        <v>170</v>
      </c>
      <c r="O300" s="57"/>
      <c r="P300" s="187">
        <f>ROUND(O$302-O$307*O$308^$D300,$G$1)</f>
        <v>1462529</v>
      </c>
      <c r="Q300" s="179">
        <f t="shared" ref="Q300:Q319" si="157">($B300-P300)^2/1000</f>
        <v>146048558.56900001</v>
      </c>
      <c r="T300" s="218">
        <f>LN(V$302-$B300)</f>
        <v>13.189431197167623</v>
      </c>
      <c r="U300" s="98" t="s">
        <v>170</v>
      </c>
      <c r="V300" s="57"/>
      <c r="W300" s="187">
        <f>ROUND(V$302-V$307*V$308^$D300,$G$1)</f>
        <v>1816624</v>
      </c>
      <c r="X300" s="179">
        <f t="shared" ref="X300:X319" si="158">($B300-W300)^2/1000</f>
        <v>787812.62399999995</v>
      </c>
      <c r="Z300" s="218">
        <f>LN(AB$302-$B300)</f>
        <v>13.547217955575551</v>
      </c>
      <c r="AA300" s="98" t="s">
        <v>170</v>
      </c>
      <c r="AB300" s="57"/>
      <c r="AC300" s="187">
        <f>ROUND(AB$302-AB$307*AB$308^$D300,$G$1)</f>
        <v>1826605</v>
      </c>
      <c r="AD300" s="179">
        <f t="shared" ref="AD300:AD319" si="159">($B300-AC300)^2/1000</f>
        <v>327139.56900000002</v>
      </c>
      <c r="AF300" s="218">
        <f>LN(AH$302-$B300)</f>
        <v>13.810180377759302</v>
      </c>
      <c r="AG300" s="98" t="s">
        <v>170</v>
      </c>
      <c r="AH300" s="57"/>
      <c r="AI300" s="187">
        <f>ROUND(AH$302-AH$307*AH$308^$D300,$G$1)</f>
        <v>1830550</v>
      </c>
      <c r="AJ300" s="179">
        <f t="shared" ref="AJ300:AJ319" si="160">($B300-AI300)^2/1000</f>
        <v>199996.16399999999</v>
      </c>
      <c r="AL300" s="218">
        <f>LN(AN$302-$B300)</f>
        <v>14.018193409500098</v>
      </c>
      <c r="AM300" s="98" t="s">
        <v>170</v>
      </c>
      <c r="AN300" s="57"/>
      <c r="AO300" s="187">
        <f>ROUND(AN$302-AN$307*AN$308^$D300,$G$1)</f>
        <v>1832669</v>
      </c>
      <c r="AP300" s="179">
        <f t="shared" ref="AP300:AP319" si="161">($B300-AO300)^2/1000</f>
        <v>144552.52900000001</v>
      </c>
      <c r="AR300" s="218">
        <f>LN(AT$302-$B300)</f>
        <v>14.190299252869691</v>
      </c>
      <c r="AS300" s="98" t="s">
        <v>170</v>
      </c>
      <c r="AT300" s="57"/>
      <c r="AU300" s="187">
        <f>ROUND(AT$302-AT$307*AT$308^$D300,$G$1)</f>
        <v>1833992</v>
      </c>
      <c r="AV300" s="179">
        <f t="shared" ref="AV300:AV319" si="162">($B300-AU300)^2/1000</f>
        <v>114490</v>
      </c>
      <c r="AX300" s="218">
        <f>LN(AZ$302-$B300)</f>
        <v>14.337088567089332</v>
      </c>
      <c r="AY300" s="98" t="s">
        <v>170</v>
      </c>
      <c r="AZ300" s="57"/>
      <c r="BA300" s="187">
        <f>ROUND(AZ$302-AZ$307*AZ$308^$D300,$G$1)</f>
        <v>1834896</v>
      </c>
      <c r="BB300" s="179">
        <f t="shared" ref="BB300:BB319" si="163">($B300-BA300)^2/1000</f>
        <v>95961.615999999995</v>
      </c>
      <c r="BD300" s="218">
        <f>LN(BF$302-$B300)</f>
        <v>14.4650631539259</v>
      </c>
      <c r="BE300" s="98" t="s">
        <v>170</v>
      </c>
      <c r="BF300" s="57"/>
      <c r="BG300" s="187">
        <f>ROUND(BF$302-BF$307*BF$308^$D300,$G$1)</f>
        <v>1835554</v>
      </c>
      <c r="BH300" s="179">
        <f t="shared" ref="BH300:BH319" si="164">($B300-BG300)^2/1000</f>
        <v>83503.043999999994</v>
      </c>
      <c r="BJ300" s="218">
        <f>LN(BL$302-$B300)</f>
        <v>14.578502780144374</v>
      </c>
      <c r="BK300" s="98" t="s">
        <v>170</v>
      </c>
      <c r="BL300" s="57"/>
      <c r="BM300" s="187">
        <f>ROUND(BL$302-BL$307*BL$308^$D300,$G$1)</f>
        <v>1836054</v>
      </c>
      <c r="BN300" s="179">
        <f t="shared" ref="BN300:BN319" si="165">($B300-BM300)^2/1000</f>
        <v>74615.043999999994</v>
      </c>
    </row>
    <row r="301" spans="1:66" ht="15" customHeight="1">
      <c r="A301" s="21">
        <f t="shared" si="152"/>
        <v>1995</v>
      </c>
      <c r="B301" s="176">
        <f t="shared" si="152"/>
        <v>1855346</v>
      </c>
      <c r="C301" s="191">
        <f t="shared" si="153"/>
        <v>14.578488791971839</v>
      </c>
      <c r="D301" s="22">
        <v>2</v>
      </c>
      <c r="E301" s="40" t="s">
        <v>64</v>
      </c>
      <c r="G301" s="23"/>
      <c r="H301" s="27"/>
      <c r="I301" s="179">
        <f t="shared" si="154"/>
        <v>1851830</v>
      </c>
      <c r="J301" s="180">
        <f t="shared" si="155"/>
        <v>0.18950643168444053</v>
      </c>
      <c r="K301" s="179">
        <f t="shared" si="156"/>
        <v>12362.255999999999</v>
      </c>
      <c r="M301" s="218">
        <f t="shared" ref="M301:M319" si="166">LN(O$302-$B301)</f>
        <v>12.591437081931335</v>
      </c>
      <c r="N301" s="72" t="s">
        <v>171</v>
      </c>
      <c r="P301" s="187">
        <f t="shared" ref="P301:P319" si="167">ROUND(O$302-O$307*O$308^$D301,$G$1)</f>
        <v>1596449</v>
      </c>
      <c r="Q301" s="179">
        <f t="shared" si="157"/>
        <v>67027656.608999997</v>
      </c>
      <c r="T301" s="218">
        <f t="shared" ref="T301:T319" si="168">LN(V$302-$B301)</f>
        <v>13.169304213572747</v>
      </c>
      <c r="U301" s="72" t="s">
        <v>171</v>
      </c>
      <c r="W301" s="187">
        <f t="shared" ref="W301:W319" si="169">ROUND(V$302-V$307*V$308^$D301,$G$1)</f>
        <v>1838011</v>
      </c>
      <c r="X301" s="179">
        <f t="shared" si="158"/>
        <v>300502.22499999998</v>
      </c>
      <c r="Z301" s="218">
        <f t="shared" ref="Z301:Z319" si="170">LN(AB$302-$B301)</f>
        <v>13.533187433996988</v>
      </c>
      <c r="AA301" s="72" t="s">
        <v>171</v>
      </c>
      <c r="AC301" s="187">
        <f t="shared" ref="AC301:AC319" si="171">ROUND(AB$302-AB$307*AB$308^$D301,$G$1)</f>
        <v>1845109</v>
      </c>
      <c r="AD301" s="179">
        <f t="shared" si="159"/>
        <v>104796.16899999999</v>
      </c>
      <c r="AF301" s="218">
        <f t="shared" ref="AF301:AF319" si="172">LN(AH$302-$B301)</f>
        <v>13.799411663374524</v>
      </c>
      <c r="AG301" s="72" t="s">
        <v>171</v>
      </c>
      <c r="AI301" s="187">
        <f t="shared" ref="AI301:AI319" si="173">ROUND(AH$302-AH$307*AH$308^$D301,$G$1)</f>
        <v>1847912</v>
      </c>
      <c r="AJ301" s="179">
        <f t="shared" si="160"/>
        <v>55264.356</v>
      </c>
      <c r="AL301" s="218">
        <f t="shared" ref="AL301:AL319" si="174">LN(AN$302-$B301)</f>
        <v>14.009455961993121</v>
      </c>
      <c r="AM301" s="72" t="s">
        <v>171</v>
      </c>
      <c r="AO301" s="187">
        <f t="shared" ref="AO301:AO319" si="175">ROUND(AN$302-AN$307*AN$308^$D301,$G$1)</f>
        <v>1849416</v>
      </c>
      <c r="AP301" s="179">
        <f t="shared" si="161"/>
        <v>35164.9</v>
      </c>
      <c r="AR301" s="218">
        <f t="shared" ref="AR301:AR319" si="176">LN(AT$302-$B301)</f>
        <v>14.182948373842367</v>
      </c>
      <c r="AS301" s="72" t="s">
        <v>171</v>
      </c>
      <c r="AU301" s="187">
        <f t="shared" ref="AU301:AU319" si="177">ROUND(AT$302-AT$307*AT$308^$D301,$G$1)</f>
        <v>1850354</v>
      </c>
      <c r="AV301" s="179">
        <f t="shared" si="162"/>
        <v>24920.063999999998</v>
      </c>
      <c r="AX301" s="218">
        <f t="shared" ref="AX301:AX319" si="178">LN(AZ$302-$B301)</f>
        <v>14.33074445101793</v>
      </c>
      <c r="AY301" s="72" t="s">
        <v>171</v>
      </c>
      <c r="BA301" s="187">
        <f t="shared" ref="BA301:BA319" si="179">ROUND(AZ$302-AZ$307*AZ$308^$D301,$G$1)</f>
        <v>1850995</v>
      </c>
      <c r="BB301" s="179">
        <f t="shared" si="163"/>
        <v>18931.201000000001</v>
      </c>
      <c r="BD301" s="218">
        <f t="shared" ref="BD301:BD319" si="180">LN(BF$302-$B301)</f>
        <v>14.459483250511839</v>
      </c>
      <c r="BE301" s="72" t="s">
        <v>171</v>
      </c>
      <c r="BG301" s="187">
        <f t="shared" ref="BG301:BG319" si="181">ROUND(BF$302-BF$307*BF$308^$D301,$G$1)</f>
        <v>1851462</v>
      </c>
      <c r="BH301" s="179">
        <f t="shared" si="164"/>
        <v>15085.456</v>
      </c>
      <c r="BJ301" s="218">
        <f t="shared" ref="BJ301:BJ319" si="182">LN(BL$302-$B301)</f>
        <v>14.573522768851863</v>
      </c>
      <c r="BK301" s="72" t="s">
        <v>171</v>
      </c>
      <c r="BM301" s="187">
        <f t="shared" ref="BM301:BM319" si="183">ROUND(BL$302-BL$307*BL$308^$D301,$G$1)</f>
        <v>1851816</v>
      </c>
      <c r="BN301" s="179">
        <f t="shared" si="165"/>
        <v>12460.9</v>
      </c>
    </row>
    <row r="302" spans="1:66" ht="15" customHeight="1">
      <c r="A302" s="21">
        <f t="shared" si="152"/>
        <v>1996</v>
      </c>
      <c r="B302" s="176">
        <f t="shared" si="152"/>
        <v>1878130</v>
      </c>
      <c r="C302" s="191">
        <f t="shared" si="153"/>
        <v>14.567808333319942</v>
      </c>
      <c r="D302" s="22">
        <v>3</v>
      </c>
      <c r="E302" s="99" t="s">
        <v>65</v>
      </c>
      <c r="F302" s="243">
        <v>4000000</v>
      </c>
      <c r="G302" s="23"/>
      <c r="H302" s="27"/>
      <c r="I302" s="179">
        <f t="shared" si="154"/>
        <v>1867471</v>
      </c>
      <c r="J302" s="180">
        <f t="shared" si="155"/>
        <v>0.56753259891487817</v>
      </c>
      <c r="K302" s="179">
        <f t="shared" si="156"/>
        <v>113614.281</v>
      </c>
      <c r="M302" s="218">
        <f t="shared" si="166"/>
        <v>12.510781437184296</v>
      </c>
      <c r="N302" s="97" t="s">
        <v>172</v>
      </c>
      <c r="O302" s="201">
        <f>ROUNDDOWN(O257,0)+1</f>
        <v>2149376</v>
      </c>
      <c r="P302" s="187">
        <f t="shared" si="167"/>
        <v>1704258</v>
      </c>
      <c r="Q302" s="179">
        <f t="shared" si="157"/>
        <v>30231472.384</v>
      </c>
      <c r="T302" s="218">
        <f t="shared" si="168"/>
        <v>13.1248522775212</v>
      </c>
      <c r="U302" s="97" t="s">
        <v>172</v>
      </c>
      <c r="V302" s="201">
        <f>O302+U324</f>
        <v>2379376</v>
      </c>
      <c r="W302" s="187">
        <f t="shared" si="169"/>
        <v>1858585</v>
      </c>
      <c r="X302" s="179">
        <f t="shared" si="158"/>
        <v>382007.02500000002</v>
      </c>
      <c r="Z302" s="218">
        <f t="shared" si="170"/>
        <v>13.502505207427772</v>
      </c>
      <c r="AA302" s="97" t="s">
        <v>172</v>
      </c>
      <c r="AB302" s="201">
        <f>V302+AA324</f>
        <v>2609376</v>
      </c>
      <c r="AC302" s="187">
        <f t="shared" si="171"/>
        <v>1863175</v>
      </c>
      <c r="AD302" s="179">
        <f t="shared" si="159"/>
        <v>223652.02499999999</v>
      </c>
      <c r="AF302" s="218">
        <f t="shared" si="172"/>
        <v>13.775985638544958</v>
      </c>
      <c r="AG302" s="97" t="s">
        <v>172</v>
      </c>
      <c r="AH302" s="201">
        <f>AB302+AG324</f>
        <v>2839376</v>
      </c>
      <c r="AI302" s="187">
        <f t="shared" si="173"/>
        <v>1864975</v>
      </c>
      <c r="AJ302" s="179">
        <f t="shared" si="160"/>
        <v>173054.02499999999</v>
      </c>
      <c r="AL302" s="218">
        <f t="shared" si="174"/>
        <v>13.990510376127492</v>
      </c>
      <c r="AM302" s="97" t="s">
        <v>172</v>
      </c>
      <c r="AN302" s="201">
        <f>AH302+AM324</f>
        <v>3069376</v>
      </c>
      <c r="AO302" s="187">
        <f t="shared" si="175"/>
        <v>1865936</v>
      </c>
      <c r="AP302" s="179">
        <f t="shared" si="161"/>
        <v>148693.636</v>
      </c>
      <c r="AR302" s="218">
        <f t="shared" si="176"/>
        <v>14.167044509619</v>
      </c>
      <c r="AS302" s="97" t="s">
        <v>172</v>
      </c>
      <c r="AT302" s="201">
        <f>AN302+AS324</f>
        <v>3299376</v>
      </c>
      <c r="AU302" s="187">
        <f t="shared" si="177"/>
        <v>1866534</v>
      </c>
      <c r="AV302" s="179">
        <f t="shared" si="162"/>
        <v>134467.21599999999</v>
      </c>
      <c r="AX302" s="218">
        <f t="shared" si="178"/>
        <v>14.31704071240847</v>
      </c>
      <c r="AY302" s="97" t="s">
        <v>172</v>
      </c>
      <c r="AZ302" s="201">
        <f>AT302+AY324</f>
        <v>3529376</v>
      </c>
      <c r="BA302" s="187">
        <f t="shared" si="179"/>
        <v>1866941</v>
      </c>
      <c r="BB302" s="179">
        <f t="shared" si="163"/>
        <v>125193.72100000001</v>
      </c>
      <c r="BD302" s="218">
        <f t="shared" si="180"/>
        <v>14.447444881231215</v>
      </c>
      <c r="BE302" s="97" t="s">
        <v>172</v>
      </c>
      <c r="BF302" s="201">
        <f>AZ302+BE324</f>
        <v>3759376</v>
      </c>
      <c r="BG302" s="187">
        <f t="shared" si="181"/>
        <v>1867237</v>
      </c>
      <c r="BH302" s="179">
        <f t="shared" si="164"/>
        <v>118657.44899999999</v>
      </c>
      <c r="BJ302" s="218">
        <f t="shared" si="182"/>
        <v>14.562788852490156</v>
      </c>
      <c r="BK302" s="97" t="s">
        <v>172</v>
      </c>
      <c r="BL302" s="201">
        <f>BF302+BK324</f>
        <v>3989376</v>
      </c>
      <c r="BM302" s="187">
        <f t="shared" si="183"/>
        <v>1867462</v>
      </c>
      <c r="BN302" s="179">
        <f t="shared" si="165"/>
        <v>113806.224</v>
      </c>
    </row>
    <row r="303" spans="1:66" ht="15" customHeight="1">
      <c r="A303" s="21">
        <f t="shared" si="152"/>
        <v>1997</v>
      </c>
      <c r="B303" s="176">
        <f t="shared" si="152"/>
        <v>1903171</v>
      </c>
      <c r="C303" s="191">
        <f t="shared" si="153"/>
        <v>14.555936761494699</v>
      </c>
      <c r="D303" s="22">
        <v>4</v>
      </c>
      <c r="G303" s="23"/>
      <c r="H303" s="27"/>
      <c r="I303" s="179">
        <f t="shared" si="154"/>
        <v>1882997</v>
      </c>
      <c r="J303" s="180">
        <f t="shared" si="155"/>
        <v>1.0600203555014236</v>
      </c>
      <c r="K303" s="179">
        <f t="shared" si="156"/>
        <v>406990.27600000001</v>
      </c>
      <c r="M303" s="218">
        <f t="shared" si="166"/>
        <v>12.413919801218391</v>
      </c>
      <c r="P303" s="187">
        <f t="shared" si="167"/>
        <v>1791046</v>
      </c>
      <c r="Q303" s="179">
        <f t="shared" si="157"/>
        <v>12572015.625</v>
      </c>
      <c r="T303" s="218">
        <f t="shared" si="168"/>
        <v>13.073603712769781</v>
      </c>
      <c r="W303" s="187">
        <f t="shared" si="169"/>
        <v>1878377</v>
      </c>
      <c r="X303" s="179">
        <f t="shared" si="158"/>
        <v>614742.43599999999</v>
      </c>
      <c r="Z303" s="218">
        <f t="shared" si="170"/>
        <v>13.467660842598626</v>
      </c>
      <c r="AC303" s="187">
        <f t="shared" si="171"/>
        <v>1880815</v>
      </c>
      <c r="AD303" s="179">
        <f t="shared" si="159"/>
        <v>499790.73599999998</v>
      </c>
      <c r="AF303" s="218">
        <f t="shared" si="172"/>
        <v>13.749589748573003</v>
      </c>
      <c r="AI303" s="187">
        <f t="shared" si="173"/>
        <v>1881744</v>
      </c>
      <c r="AJ303" s="179">
        <f t="shared" si="160"/>
        <v>459116.32900000003</v>
      </c>
      <c r="AL303" s="218">
        <f t="shared" si="174"/>
        <v>13.96926544519026</v>
      </c>
      <c r="AO303" s="187">
        <f t="shared" si="175"/>
        <v>1882232</v>
      </c>
      <c r="AP303" s="179">
        <f t="shared" si="161"/>
        <v>438441.72100000002</v>
      </c>
      <c r="AR303" s="218">
        <f t="shared" si="176"/>
        <v>14.149268399660858</v>
      </c>
      <c r="AU303" s="187">
        <f t="shared" si="177"/>
        <v>1882533</v>
      </c>
      <c r="AV303" s="179">
        <f t="shared" si="162"/>
        <v>425927.04399999999</v>
      </c>
      <c r="AX303" s="218">
        <f t="shared" si="178"/>
        <v>14.301759637403713</v>
      </c>
      <c r="BA303" s="187">
        <f t="shared" si="179"/>
        <v>1882736</v>
      </c>
      <c r="BB303" s="179">
        <f t="shared" si="163"/>
        <v>417589.22499999998</v>
      </c>
      <c r="BD303" s="218">
        <f t="shared" si="180"/>
        <v>14.434044638815053</v>
      </c>
      <c r="BG303" s="187">
        <f t="shared" si="181"/>
        <v>1882882</v>
      </c>
      <c r="BH303" s="179">
        <f t="shared" si="164"/>
        <v>411643.52100000001</v>
      </c>
      <c r="BJ303" s="218">
        <f t="shared" si="182"/>
        <v>14.550857183923274</v>
      </c>
      <c r="BM303" s="187">
        <f t="shared" si="183"/>
        <v>1882993</v>
      </c>
      <c r="BN303" s="179">
        <f t="shared" si="165"/>
        <v>407151.68400000001</v>
      </c>
    </row>
    <row r="304" spans="1:66" ht="15" customHeight="1">
      <c r="A304" s="21">
        <f t="shared" si="152"/>
        <v>1998</v>
      </c>
      <c r="B304" s="176">
        <f t="shared" si="152"/>
        <v>1919308</v>
      </c>
      <c r="C304" s="191">
        <f t="shared" si="153"/>
        <v>14.548211088655378</v>
      </c>
      <c r="D304" s="22">
        <v>5</v>
      </c>
      <c r="E304" s="99" t="s">
        <v>66</v>
      </c>
      <c r="F304" s="42">
        <f>INDEX(LINEST(C300:C319,D300:D319),2)</f>
        <v>14.594742009715873</v>
      </c>
      <c r="G304" s="23"/>
      <c r="H304" s="27"/>
      <c r="I304" s="179">
        <f t="shared" si="154"/>
        <v>1898411</v>
      </c>
      <c r="J304" s="180">
        <f t="shared" si="155"/>
        <v>1.0887778303430196</v>
      </c>
      <c r="K304" s="179">
        <f t="shared" si="156"/>
        <v>436684.609</v>
      </c>
      <c r="M304" s="218">
        <f t="shared" si="166"/>
        <v>12.346130196382754</v>
      </c>
      <c r="N304" s="97" t="s">
        <v>173</v>
      </c>
      <c r="O304" s="42">
        <f>INDEX(LINEST(M300:M319,$D300:$D319),2)</f>
        <v>13.656752787193193</v>
      </c>
      <c r="P304" s="187">
        <f t="shared" si="167"/>
        <v>1860913</v>
      </c>
      <c r="Q304" s="179">
        <f t="shared" si="157"/>
        <v>3409976.0249999999</v>
      </c>
      <c r="T304" s="218">
        <f t="shared" si="168"/>
        <v>13.039129583627036</v>
      </c>
      <c r="U304" s="97" t="s">
        <v>173</v>
      </c>
      <c r="V304" s="42">
        <f>INDEX(LINEST(T300:T319,$D300:$D319),2)</f>
        <v>13.279339133851895</v>
      </c>
      <c r="W304" s="187">
        <f t="shared" si="169"/>
        <v>1897417</v>
      </c>
      <c r="X304" s="179">
        <f t="shared" si="158"/>
        <v>479215.88099999999</v>
      </c>
      <c r="Z304" s="218">
        <f t="shared" si="170"/>
        <v>13.444545422442276</v>
      </c>
      <c r="AA304" s="97" t="s">
        <v>173</v>
      </c>
      <c r="AB304" s="42">
        <f>INDEX(LINEST(Z300:Z319,$D300:$D319),2)</f>
        <v>13.594518566443231</v>
      </c>
      <c r="AC304" s="187">
        <f t="shared" si="171"/>
        <v>1898037</v>
      </c>
      <c r="AD304" s="179">
        <f t="shared" si="159"/>
        <v>452455.44099999999</v>
      </c>
      <c r="AF304" s="218">
        <f t="shared" si="172"/>
        <v>13.732202859337267</v>
      </c>
      <c r="AG304" s="97" t="s">
        <v>173</v>
      </c>
      <c r="AH304" s="42">
        <f>INDEX(LINEST(AF300:AF319,$D300:$D319),2)</f>
        <v>13.841657669959988</v>
      </c>
      <c r="AI304" s="187">
        <f t="shared" si="173"/>
        <v>1898225</v>
      </c>
      <c r="AJ304" s="179">
        <f t="shared" si="160"/>
        <v>444492.88900000002</v>
      </c>
      <c r="AL304" s="218">
        <f t="shared" si="174"/>
        <v>13.95533162902608</v>
      </c>
      <c r="AM304" s="97" t="s">
        <v>173</v>
      </c>
      <c r="AN304" s="42">
        <f>INDEX(LINEST(AL300:AL319,$D300:$D319),2)</f>
        <v>14.041597235105565</v>
      </c>
      <c r="AO304" s="187">
        <f t="shared" si="175"/>
        <v>1898308</v>
      </c>
      <c r="AP304" s="179">
        <f t="shared" si="161"/>
        <v>441000</v>
      </c>
      <c r="AR304" s="218">
        <f t="shared" si="176"/>
        <v>14.137643331281716</v>
      </c>
      <c r="AS304" s="97" t="s">
        <v>173</v>
      </c>
      <c r="AT304" s="42">
        <f>INDEX(LINEST(AR300:AR319,$D300:$D319),2)</f>
        <v>14.208856924800768</v>
      </c>
      <c r="AU304" s="187">
        <f t="shared" si="177"/>
        <v>1898353</v>
      </c>
      <c r="AV304" s="179">
        <f t="shared" si="162"/>
        <v>439112.02500000002</v>
      </c>
      <c r="AX304" s="218">
        <f t="shared" si="178"/>
        <v>14.291786972093576</v>
      </c>
      <c r="AY304" s="97" t="s">
        <v>173</v>
      </c>
      <c r="AZ304" s="42">
        <f>INDEX(LINEST(AX300:AX319,$D300:$D319),2)</f>
        <v>14.352432460904893</v>
      </c>
      <c r="BA304" s="187">
        <f t="shared" si="179"/>
        <v>1898380</v>
      </c>
      <c r="BB304" s="179">
        <f t="shared" si="163"/>
        <v>437981.18400000001</v>
      </c>
      <c r="BD304" s="218">
        <f t="shared" si="180"/>
        <v>14.425313085424031</v>
      </c>
      <c r="BE304" s="97" t="s">
        <v>173</v>
      </c>
      <c r="BF304" s="42">
        <f>INDEX(LINEST(BD300:BD319,$D300:$D319),2)</f>
        <v>14.478127089767939</v>
      </c>
      <c r="BG304" s="187">
        <f t="shared" si="181"/>
        <v>1898398</v>
      </c>
      <c r="BH304" s="179">
        <f t="shared" si="164"/>
        <v>437228.1</v>
      </c>
      <c r="BJ304" s="218">
        <f t="shared" si="182"/>
        <v>14.543092014943541</v>
      </c>
      <c r="BK304" s="97" t="s">
        <v>173</v>
      </c>
      <c r="BL304" s="42">
        <f>INDEX(LINEST(BJ300:BJ319,$D300:$D319),2)</f>
        <v>14.589868585828503</v>
      </c>
      <c r="BM304" s="187">
        <f t="shared" si="183"/>
        <v>1898411</v>
      </c>
      <c r="BN304" s="179">
        <f t="shared" si="165"/>
        <v>436684.609</v>
      </c>
    </row>
    <row r="305" spans="1:66" ht="15" customHeight="1">
      <c r="A305" s="21">
        <f t="shared" si="152"/>
        <v>1999</v>
      </c>
      <c r="B305" s="176">
        <f t="shared" si="152"/>
        <v>1926243</v>
      </c>
      <c r="C305" s="191">
        <f t="shared" si="153"/>
        <v>14.544872496008521</v>
      </c>
      <c r="D305" s="22">
        <v>6</v>
      </c>
      <c r="E305" s="99" t="s">
        <v>67</v>
      </c>
      <c r="F305" s="42">
        <f>INDEX(LINEST(C300:C319,D300:D319),1)</f>
        <v>-7.3075637010121021E-3</v>
      </c>
      <c r="G305" s="27"/>
      <c r="H305" s="27"/>
      <c r="I305" s="179">
        <f t="shared" si="154"/>
        <v>1913713</v>
      </c>
      <c r="J305" s="180">
        <f t="shared" si="155"/>
        <v>0.65048906082981217</v>
      </c>
      <c r="K305" s="179">
        <f t="shared" si="156"/>
        <v>157000.9</v>
      </c>
      <c r="M305" s="218">
        <f t="shared" si="166"/>
        <v>12.315523285215026</v>
      </c>
      <c r="N305" s="97" t="s">
        <v>174</v>
      </c>
      <c r="O305" s="42">
        <f>INDEX(LINEST(M300:M319,$D300:$D319),1)</f>
        <v>-0.21688607031616447</v>
      </c>
      <c r="P305" s="187">
        <f t="shared" si="167"/>
        <v>1917157</v>
      </c>
      <c r="Q305" s="179">
        <f t="shared" si="157"/>
        <v>82555.395999999993</v>
      </c>
      <c r="T305" s="218">
        <f t="shared" si="168"/>
        <v>13.023940959607639</v>
      </c>
      <c r="U305" s="97" t="s">
        <v>174</v>
      </c>
      <c r="V305" s="42">
        <f>INDEX(LINEST(T300:T319,$D300:$D319),1)</f>
        <v>-3.8744844409000792E-2</v>
      </c>
      <c r="W305" s="187">
        <f t="shared" si="169"/>
        <v>1915733</v>
      </c>
      <c r="X305" s="179">
        <f t="shared" si="158"/>
        <v>110460.1</v>
      </c>
      <c r="Z305" s="218">
        <f t="shared" si="170"/>
        <v>13.434444848731834</v>
      </c>
      <c r="AA305" s="97" t="s">
        <v>174</v>
      </c>
      <c r="AB305" s="42">
        <f>INDEX(LINEST(Z300:Z319,$D300:$D319),1)</f>
        <v>-2.3922836078963377E-2</v>
      </c>
      <c r="AC305" s="187">
        <f t="shared" si="171"/>
        <v>1914852</v>
      </c>
      <c r="AD305" s="179">
        <f t="shared" si="159"/>
        <v>129754.88099999999</v>
      </c>
      <c r="AF305" s="218">
        <f t="shared" si="172"/>
        <v>13.724636822571242</v>
      </c>
      <c r="AG305" s="97" t="s">
        <v>174</v>
      </c>
      <c r="AH305" s="42">
        <f>INDEX(LINEST(AF300:AF319,$D300:$D319),1)</f>
        <v>-1.7359695099301912E-2</v>
      </c>
      <c r="AI305" s="187">
        <f t="shared" si="173"/>
        <v>1914422</v>
      </c>
      <c r="AJ305" s="179">
        <f t="shared" si="160"/>
        <v>139736.041</v>
      </c>
      <c r="AL305" s="218">
        <f t="shared" si="174"/>
        <v>13.949283296462538</v>
      </c>
      <c r="AM305" s="97" t="s">
        <v>174</v>
      </c>
      <c r="AN305" s="42">
        <f>INDEX(LINEST(AL300:AL319,$D300:$D319),1)</f>
        <v>-1.3634101800931031E-2</v>
      </c>
      <c r="AO305" s="187">
        <f t="shared" si="175"/>
        <v>1914166</v>
      </c>
      <c r="AP305" s="179">
        <f t="shared" si="161"/>
        <v>145853.929</v>
      </c>
      <c r="AR305" s="218">
        <f t="shared" si="176"/>
        <v>14.132605548230575</v>
      </c>
      <c r="AS305" s="97" t="s">
        <v>174</v>
      </c>
      <c r="AT305" s="42">
        <f>INDEX(LINEST(AR300:AR319,$D300:$D319),1)</f>
        <v>-1.1228718616977435E-2</v>
      </c>
      <c r="AU305" s="187">
        <f t="shared" si="177"/>
        <v>1913997</v>
      </c>
      <c r="AV305" s="179">
        <f t="shared" si="162"/>
        <v>149964.516</v>
      </c>
      <c r="AX305" s="218">
        <f t="shared" si="178"/>
        <v>14.287470397582231</v>
      </c>
      <c r="AY305" s="97" t="s">
        <v>174</v>
      </c>
      <c r="AZ305" s="42">
        <f>INDEX(LINEST(AX300:AX319,$D300:$D319),1)</f>
        <v>-9.5462248060979946E-3</v>
      </c>
      <c r="BA305" s="187">
        <f t="shared" si="179"/>
        <v>1913876</v>
      </c>
      <c r="BB305" s="179">
        <f t="shared" si="163"/>
        <v>152942.68900000001</v>
      </c>
      <c r="BD305" s="218">
        <f t="shared" si="180"/>
        <v>14.421537082836618</v>
      </c>
      <c r="BE305" s="97" t="s">
        <v>174</v>
      </c>
      <c r="BF305" s="42">
        <f>INDEX(LINEST(BD300:BD319,$D300:$D319),1)</f>
        <v>-8.3028892063828508E-3</v>
      </c>
      <c r="BG305" s="187">
        <f t="shared" si="181"/>
        <v>1913786</v>
      </c>
      <c r="BH305" s="179">
        <f t="shared" si="164"/>
        <v>155176.84899999999</v>
      </c>
      <c r="BJ305" s="218">
        <f t="shared" si="182"/>
        <v>14.539736259194921</v>
      </c>
      <c r="BK305" s="97" t="s">
        <v>174</v>
      </c>
      <c r="BL305" s="42">
        <f>INDEX(LINEST(BJ300:BJ319,$D300:$D319),1)</f>
        <v>-7.3464410095244251E-3</v>
      </c>
      <c r="BM305" s="187">
        <f t="shared" si="183"/>
        <v>1913716</v>
      </c>
      <c r="BN305" s="179">
        <f t="shared" si="165"/>
        <v>156925.72899999999</v>
      </c>
    </row>
    <row r="306" spans="1:66" ht="15" customHeight="1">
      <c r="A306" s="21">
        <f t="shared" si="152"/>
        <v>2000</v>
      </c>
      <c r="B306" s="176">
        <f t="shared" si="152"/>
        <v>1930234</v>
      </c>
      <c r="C306" s="191">
        <f t="shared" si="153"/>
        <v>14.542946115373395</v>
      </c>
      <c r="D306" s="22">
        <v>7</v>
      </c>
      <c r="G306" s="27"/>
      <c r="H306" s="27"/>
      <c r="I306" s="179">
        <f t="shared" si="154"/>
        <v>1928903</v>
      </c>
      <c r="J306" s="180">
        <f t="shared" si="155"/>
        <v>6.8955370177916253E-2</v>
      </c>
      <c r="K306" s="179">
        <f t="shared" si="156"/>
        <v>1771.5609999999999</v>
      </c>
      <c r="M306" s="218">
        <f t="shared" si="166"/>
        <v>12.297475200503481</v>
      </c>
      <c r="P306" s="187">
        <f t="shared" si="167"/>
        <v>1962435</v>
      </c>
      <c r="Q306" s="179">
        <f t="shared" si="157"/>
        <v>1036904.401</v>
      </c>
      <c r="T306" s="218">
        <f t="shared" si="168"/>
        <v>13.015094375077153</v>
      </c>
      <c r="W306" s="187">
        <f t="shared" si="169"/>
        <v>1933353</v>
      </c>
      <c r="X306" s="179">
        <f t="shared" si="158"/>
        <v>9728.1610000000001</v>
      </c>
      <c r="Z306" s="218">
        <f t="shared" si="170"/>
        <v>13.428585515751088</v>
      </c>
      <c r="AC306" s="187">
        <f t="shared" si="171"/>
        <v>1931270</v>
      </c>
      <c r="AD306" s="179">
        <f t="shared" si="159"/>
        <v>1073.296</v>
      </c>
      <c r="AF306" s="218">
        <f t="shared" si="172"/>
        <v>13.720256576580788</v>
      </c>
      <c r="AI306" s="187">
        <f t="shared" si="173"/>
        <v>1930340</v>
      </c>
      <c r="AJ306" s="179">
        <f t="shared" si="160"/>
        <v>11.236000000000001</v>
      </c>
      <c r="AL306" s="218">
        <f t="shared" si="174"/>
        <v>13.945785905422394</v>
      </c>
      <c r="AO306" s="187">
        <f t="shared" si="175"/>
        <v>1929809</v>
      </c>
      <c r="AP306" s="179">
        <f t="shared" si="161"/>
        <v>180.625</v>
      </c>
      <c r="AR306" s="218">
        <f t="shared" si="176"/>
        <v>14.129694824238452</v>
      </c>
      <c r="AU306" s="187">
        <f t="shared" si="177"/>
        <v>1929466</v>
      </c>
      <c r="AV306" s="179">
        <f t="shared" si="162"/>
        <v>589.82399999999996</v>
      </c>
      <c r="AX306" s="218">
        <f t="shared" si="178"/>
        <v>14.284977793376555</v>
      </c>
      <c r="BA306" s="187">
        <f t="shared" si="179"/>
        <v>1929224</v>
      </c>
      <c r="BB306" s="179">
        <f t="shared" si="163"/>
        <v>1020.1</v>
      </c>
      <c r="BD306" s="218">
        <f t="shared" si="180"/>
        <v>14.419357562412907</v>
      </c>
      <c r="BG306" s="187">
        <f t="shared" si="181"/>
        <v>1929046</v>
      </c>
      <c r="BH306" s="179">
        <f t="shared" si="164"/>
        <v>1411.3440000000001</v>
      </c>
      <c r="BJ306" s="218">
        <f t="shared" si="182"/>
        <v>14.537799949149155</v>
      </c>
      <c r="BM306" s="187">
        <f t="shared" si="183"/>
        <v>1928908</v>
      </c>
      <c r="BN306" s="179">
        <f t="shared" si="165"/>
        <v>1758.2760000000001</v>
      </c>
    </row>
    <row r="307" spans="1:66" ht="15" customHeight="1">
      <c r="A307" s="21">
        <f t="shared" si="152"/>
        <v>2001</v>
      </c>
      <c r="B307" s="176">
        <f t="shared" si="152"/>
        <v>1928088</v>
      </c>
      <c r="C307" s="191">
        <f t="shared" si="153"/>
        <v>14.543982410417119</v>
      </c>
      <c r="D307" s="22">
        <v>8</v>
      </c>
      <c r="E307" s="99" t="s">
        <v>29</v>
      </c>
      <c r="F307" s="240">
        <f>EXP(F304)</f>
        <v>2179796.3429057952</v>
      </c>
      <c r="G307" s="27"/>
      <c r="H307" s="27"/>
      <c r="I307" s="179">
        <f t="shared" si="154"/>
        <v>1943982</v>
      </c>
      <c r="J307" s="180">
        <f t="shared" si="155"/>
        <v>0.82433996788528319</v>
      </c>
      <c r="K307" s="179">
        <f t="shared" si="156"/>
        <v>252619.236</v>
      </c>
      <c r="M307" s="218">
        <f t="shared" si="166"/>
        <v>12.30722029953502</v>
      </c>
      <c r="N307" s="97" t="s">
        <v>150</v>
      </c>
      <c r="O307" s="201">
        <f>EXP(O304)</f>
        <v>853203.00464623654</v>
      </c>
      <c r="P307" s="187">
        <f t="shared" si="167"/>
        <v>1998884</v>
      </c>
      <c r="Q307" s="179">
        <f t="shared" si="157"/>
        <v>5012073.6160000004</v>
      </c>
      <c r="T307" s="218">
        <f t="shared" si="168"/>
        <v>13.019860995610037</v>
      </c>
      <c r="U307" s="97" t="s">
        <v>150</v>
      </c>
      <c r="V307" s="201">
        <f>EXP(V304)</f>
        <v>584983.62469736522</v>
      </c>
      <c r="W307" s="187">
        <f t="shared" si="169"/>
        <v>1950304</v>
      </c>
      <c r="X307" s="179">
        <f t="shared" si="158"/>
        <v>493550.65600000002</v>
      </c>
      <c r="Z307" s="218">
        <f t="shared" si="170"/>
        <v>13.431740403220468</v>
      </c>
      <c r="AA307" s="97" t="s">
        <v>150</v>
      </c>
      <c r="AB307" s="201">
        <f>EXP(AB304)</f>
        <v>801723.10084706813</v>
      </c>
      <c r="AC307" s="187">
        <f t="shared" si="171"/>
        <v>1947300</v>
      </c>
      <c r="AD307" s="179">
        <f t="shared" si="159"/>
        <v>369100.94400000002</v>
      </c>
      <c r="AF307" s="218">
        <f t="shared" si="172"/>
        <v>13.722614262395764</v>
      </c>
      <c r="AG307" s="97" t="s">
        <v>150</v>
      </c>
      <c r="AH307" s="201">
        <f>EXP(AH304)</f>
        <v>1026491.9466452034</v>
      </c>
      <c r="AI307" s="187">
        <f t="shared" si="173"/>
        <v>1945985</v>
      </c>
      <c r="AJ307" s="179">
        <f t="shared" si="160"/>
        <v>320302.609</v>
      </c>
      <c r="AL307" s="218">
        <f t="shared" si="174"/>
        <v>13.947668007160647</v>
      </c>
      <c r="AM307" s="97" t="s">
        <v>150</v>
      </c>
      <c r="AN307" s="201">
        <f>EXP(AN304)</f>
        <v>1253684.3263423918</v>
      </c>
      <c r="AO307" s="187">
        <f t="shared" si="175"/>
        <v>1945241</v>
      </c>
      <c r="AP307" s="179">
        <f t="shared" si="161"/>
        <v>294225.40899999999</v>
      </c>
      <c r="AR307" s="218">
        <f t="shared" si="176"/>
        <v>14.131261002129268</v>
      </c>
      <c r="AS307" s="97" t="s">
        <v>150</v>
      </c>
      <c r="AT307" s="201">
        <f>EXP(AT304)</f>
        <v>1481931.5924034326</v>
      </c>
      <c r="AU307" s="187">
        <f t="shared" si="177"/>
        <v>1944762</v>
      </c>
      <c r="AV307" s="179">
        <f t="shared" si="162"/>
        <v>278022.27600000001</v>
      </c>
      <c r="AX307" s="218">
        <f t="shared" si="178"/>
        <v>14.286318863371292</v>
      </c>
      <c r="AY307" s="97" t="s">
        <v>150</v>
      </c>
      <c r="AZ307" s="201">
        <f>EXP(AZ304)</f>
        <v>1710732.9474832115</v>
      </c>
      <c r="BA307" s="187">
        <f t="shared" si="179"/>
        <v>1944427</v>
      </c>
      <c r="BB307" s="179">
        <f t="shared" si="163"/>
        <v>266962.92099999997</v>
      </c>
      <c r="BD307" s="218">
        <f t="shared" si="180"/>
        <v>14.420530102385461</v>
      </c>
      <c r="BE307" s="97" t="s">
        <v>150</v>
      </c>
      <c r="BF307" s="201">
        <f>EXP(BF304)</f>
        <v>1939861.4088837733</v>
      </c>
      <c r="BG307" s="187">
        <f t="shared" si="181"/>
        <v>1944180</v>
      </c>
      <c r="BH307" s="179">
        <f t="shared" si="164"/>
        <v>258952.46400000001</v>
      </c>
      <c r="BJ307" s="218">
        <f t="shared" si="182"/>
        <v>14.53884158810142</v>
      </c>
      <c r="BK307" s="97" t="s">
        <v>150</v>
      </c>
      <c r="BL307" s="201">
        <f>EXP(BL304)</f>
        <v>2169199.1147051062</v>
      </c>
      <c r="BM307" s="187">
        <f t="shared" si="183"/>
        <v>1943990</v>
      </c>
      <c r="BN307" s="179">
        <f t="shared" si="165"/>
        <v>252873.60399999999</v>
      </c>
    </row>
    <row r="308" spans="1:66" ht="15" customHeight="1">
      <c r="A308" s="21">
        <f t="shared" si="152"/>
        <v>2002</v>
      </c>
      <c r="B308" s="176">
        <f t="shared" si="152"/>
        <v>1918561</v>
      </c>
      <c r="C308" s="191">
        <f t="shared" si="153"/>
        <v>14.548570039398649</v>
      </c>
      <c r="D308" s="22">
        <v>9</v>
      </c>
      <c r="E308" s="99" t="s">
        <v>30</v>
      </c>
      <c r="F308" s="42">
        <f>EXP(F305)</f>
        <v>0.99271907162334339</v>
      </c>
      <c r="G308" s="27"/>
      <c r="H308" s="27"/>
      <c r="I308" s="179">
        <f t="shared" si="154"/>
        <v>1958952</v>
      </c>
      <c r="J308" s="180">
        <f t="shared" si="155"/>
        <v>2.1052757770016175</v>
      </c>
      <c r="K308" s="179">
        <f t="shared" si="156"/>
        <v>1631432.8810000001</v>
      </c>
      <c r="M308" s="218">
        <f t="shared" si="166"/>
        <v>12.349371802838725</v>
      </c>
      <c r="N308" s="97" t="s">
        <v>151</v>
      </c>
      <c r="O308" s="42">
        <f>EXP(O305)</f>
        <v>0.80502167994609708</v>
      </c>
      <c r="P308" s="187">
        <f t="shared" si="167"/>
        <v>2028227</v>
      </c>
      <c r="Q308" s="179">
        <f t="shared" si="157"/>
        <v>12026631.556</v>
      </c>
      <c r="T308" s="218">
        <f t="shared" si="168"/>
        <v>13.040751939917344</v>
      </c>
      <c r="U308" s="97" t="s">
        <v>151</v>
      </c>
      <c r="V308" s="42">
        <f>EXP(V305)</f>
        <v>0.96199613652670546</v>
      </c>
      <c r="W308" s="187">
        <f t="shared" si="169"/>
        <v>1966610</v>
      </c>
      <c r="X308" s="179">
        <f t="shared" si="158"/>
        <v>2308706.4010000001</v>
      </c>
      <c r="Z308" s="218">
        <f t="shared" si="170"/>
        <v>13.44562733897375</v>
      </c>
      <c r="AA308" s="97" t="s">
        <v>151</v>
      </c>
      <c r="AB308" s="42">
        <f>EXP(AB305)</f>
        <v>0.97636104669793577</v>
      </c>
      <c r="AC308" s="187">
        <f t="shared" si="171"/>
        <v>1962951</v>
      </c>
      <c r="AD308" s="179">
        <f t="shared" si="159"/>
        <v>1970472.1</v>
      </c>
      <c r="AF308" s="218">
        <f t="shared" si="172"/>
        <v>13.733014426439576</v>
      </c>
      <c r="AG308" s="97" t="s">
        <v>151</v>
      </c>
      <c r="AH308" s="42">
        <f>EXP(AH305)</f>
        <v>0.98279011626185442</v>
      </c>
      <c r="AI308" s="187">
        <f t="shared" si="173"/>
        <v>1961360</v>
      </c>
      <c r="AJ308" s="179">
        <f t="shared" si="160"/>
        <v>1831754.4010000001</v>
      </c>
      <c r="AL308" s="218">
        <f t="shared" si="174"/>
        <v>13.955980944985427</v>
      </c>
      <c r="AM308" s="97" t="s">
        <v>151</v>
      </c>
      <c r="AN308" s="42">
        <f>EXP(AN305)</f>
        <v>0.98645842159657104</v>
      </c>
      <c r="AO308" s="187">
        <f t="shared" si="175"/>
        <v>1960464</v>
      </c>
      <c r="AP308" s="179">
        <f t="shared" si="161"/>
        <v>1755861.409</v>
      </c>
      <c r="AR308" s="218">
        <f t="shared" si="176"/>
        <v>14.138184462519966</v>
      </c>
      <c r="AS308" s="97" t="s">
        <v>151</v>
      </c>
      <c r="AT308" s="42">
        <f>EXP(AT305)</f>
        <v>0.98883408814429008</v>
      </c>
      <c r="AU308" s="187">
        <f t="shared" si="177"/>
        <v>1959887</v>
      </c>
      <c r="AV308" s="179">
        <f t="shared" si="162"/>
        <v>1707838.2760000001</v>
      </c>
      <c r="AX308" s="218">
        <f t="shared" si="178"/>
        <v>14.292250820059113</v>
      </c>
      <c r="AY308" s="97" t="s">
        <v>151</v>
      </c>
      <c r="AZ308" s="42">
        <f>EXP(AZ305)</f>
        <v>0.99049919575140433</v>
      </c>
      <c r="BA308" s="187">
        <f t="shared" si="179"/>
        <v>1959485</v>
      </c>
      <c r="BB308" s="179">
        <f t="shared" si="163"/>
        <v>1674773.7760000001</v>
      </c>
      <c r="BD308" s="218">
        <f t="shared" si="180"/>
        <v>14.425718966301122</v>
      </c>
      <c r="BE308" s="97" t="s">
        <v>151</v>
      </c>
      <c r="BF308" s="42">
        <f>EXP(BF305)</f>
        <v>0.99173148457850735</v>
      </c>
      <c r="BG308" s="187">
        <f t="shared" si="181"/>
        <v>1959189</v>
      </c>
      <c r="BH308" s="179">
        <f t="shared" si="164"/>
        <v>1650634.3840000001</v>
      </c>
      <c r="BJ308" s="218">
        <f t="shared" si="182"/>
        <v>14.54345280756101</v>
      </c>
      <c r="BK308" s="97" t="s">
        <v>151</v>
      </c>
      <c r="BL308" s="42">
        <f>EXP(BL305)</f>
        <v>0.99268047812794036</v>
      </c>
      <c r="BM308" s="187">
        <f t="shared" si="183"/>
        <v>1958961</v>
      </c>
      <c r="BN308" s="179">
        <f t="shared" si="165"/>
        <v>1632160</v>
      </c>
    </row>
    <row r="309" spans="1:66" ht="15" customHeight="1">
      <c r="A309" s="21">
        <f t="shared" si="152"/>
        <v>2003</v>
      </c>
      <c r="B309" s="176">
        <f t="shared" si="152"/>
        <v>1930132</v>
      </c>
      <c r="C309" s="191">
        <f t="shared" si="153"/>
        <v>14.542995395092337</v>
      </c>
      <c r="D309" s="22">
        <v>10</v>
      </c>
      <c r="E309" s="73"/>
      <c r="F309" s="23"/>
      <c r="G309" s="27"/>
      <c r="H309" s="27"/>
      <c r="I309" s="179">
        <f t="shared" si="154"/>
        <v>1973813</v>
      </c>
      <c r="J309" s="180">
        <f t="shared" si="155"/>
        <v>2.2631094660883297</v>
      </c>
      <c r="K309" s="179">
        <f t="shared" si="156"/>
        <v>1908029.7609999999</v>
      </c>
      <c r="M309" s="218">
        <f t="shared" si="166"/>
        <v>12.297940543839449</v>
      </c>
      <c r="N309" s="23"/>
      <c r="O309" s="23"/>
      <c r="P309" s="187">
        <f t="shared" si="167"/>
        <v>2051848</v>
      </c>
      <c r="Q309" s="179">
        <f t="shared" si="157"/>
        <v>14814784.655999999</v>
      </c>
      <c r="T309" s="218">
        <f t="shared" si="168"/>
        <v>13.015321448963965</v>
      </c>
      <c r="U309" s="23"/>
      <c r="V309" s="23"/>
      <c r="W309" s="187">
        <f t="shared" si="169"/>
        <v>1982297</v>
      </c>
      <c r="X309" s="179">
        <f t="shared" si="158"/>
        <v>2721187.2250000001</v>
      </c>
      <c r="Z309" s="218">
        <f t="shared" si="170"/>
        <v>13.42873569397759</v>
      </c>
      <c r="AA309" s="23"/>
      <c r="AB309" s="23"/>
      <c r="AC309" s="187">
        <f t="shared" si="171"/>
        <v>1978231</v>
      </c>
      <c r="AD309" s="179">
        <f t="shared" si="159"/>
        <v>2313513.801</v>
      </c>
      <c r="AF309" s="218">
        <f t="shared" si="172"/>
        <v>13.720368763982261</v>
      </c>
      <c r="AG309" s="23"/>
      <c r="AH309" s="23"/>
      <c r="AI309" s="187">
        <f t="shared" si="173"/>
        <v>1976470</v>
      </c>
      <c r="AJ309" s="179">
        <f t="shared" si="160"/>
        <v>2147210.2439999999</v>
      </c>
      <c r="AL309" s="218">
        <f t="shared" si="174"/>
        <v>13.945875442489482</v>
      </c>
      <c r="AM309" s="23"/>
      <c r="AN309" s="23"/>
      <c r="AO309" s="187">
        <f t="shared" si="175"/>
        <v>1975480</v>
      </c>
      <c r="AP309" s="179">
        <f t="shared" si="161"/>
        <v>2056441.1040000001</v>
      </c>
      <c r="AR309" s="218">
        <f t="shared" si="176"/>
        <v>14.12976932067544</v>
      </c>
      <c r="AS309" s="23"/>
      <c r="AT309" s="23"/>
      <c r="AU309" s="187">
        <f t="shared" si="177"/>
        <v>1974844</v>
      </c>
      <c r="AV309" s="179">
        <f t="shared" si="162"/>
        <v>1999162.9439999999</v>
      </c>
      <c r="AX309" s="218">
        <f t="shared" si="178"/>
        <v>14.285041575546709</v>
      </c>
      <c r="AY309" s="23"/>
      <c r="AZ309" s="23"/>
      <c r="BA309" s="187">
        <f t="shared" si="179"/>
        <v>1974401</v>
      </c>
      <c r="BB309" s="179">
        <f t="shared" si="163"/>
        <v>1959744.361</v>
      </c>
      <c r="BD309" s="218">
        <f t="shared" si="180"/>
        <v>14.419413324708097</v>
      </c>
      <c r="BE309" s="23"/>
      <c r="BF309" s="23"/>
      <c r="BG309" s="187">
        <f t="shared" si="181"/>
        <v>1974074</v>
      </c>
      <c r="BH309" s="179">
        <f t="shared" si="164"/>
        <v>1930899.3640000001</v>
      </c>
      <c r="BJ309" s="218">
        <f t="shared" si="182"/>
        <v>14.537849483117084</v>
      </c>
      <c r="BK309" s="23"/>
      <c r="BL309" s="23"/>
      <c r="BM309" s="187">
        <f t="shared" si="183"/>
        <v>1973823</v>
      </c>
      <c r="BN309" s="179">
        <f t="shared" si="165"/>
        <v>1908903.4809999999</v>
      </c>
    </row>
    <row r="310" spans="1:66" ht="15" customHeight="1">
      <c r="A310" s="21">
        <f t="shared" si="152"/>
        <v>2004</v>
      </c>
      <c r="B310" s="176">
        <f t="shared" si="152"/>
        <v>1972553</v>
      </c>
      <c r="C310" s="191">
        <f t="shared" si="153"/>
        <v>14.522287924062834</v>
      </c>
      <c r="D310" s="22">
        <v>11</v>
      </c>
      <c r="E310" s="347" t="s">
        <v>7</v>
      </c>
      <c r="F310" s="348"/>
      <c r="G310" s="357">
        <f>I299</f>
        <v>0.91696714563485782</v>
      </c>
      <c r="H310" s="358"/>
      <c r="I310" s="179">
        <f t="shared" si="154"/>
        <v>1988565</v>
      </c>
      <c r="J310" s="180">
        <f t="shared" si="155"/>
        <v>0.81173991269182633</v>
      </c>
      <c r="K310" s="179">
        <f t="shared" si="156"/>
        <v>256384.144</v>
      </c>
      <c r="M310" s="218">
        <f t="shared" si="166"/>
        <v>12.082904511222383</v>
      </c>
      <c r="N310" s="23" t="s">
        <v>152</v>
      </c>
      <c r="O310" s="44">
        <f>P299</f>
        <v>0.66197237427036248</v>
      </c>
      <c r="P310" s="187">
        <f t="shared" si="167"/>
        <v>2070864</v>
      </c>
      <c r="Q310" s="179">
        <f t="shared" si="157"/>
        <v>9665052.7210000008</v>
      </c>
      <c r="T310" s="218">
        <f t="shared" si="168"/>
        <v>12.916133480398006</v>
      </c>
      <c r="U310" s="23" t="s">
        <v>152</v>
      </c>
      <c r="V310" s="44">
        <f>W299</f>
        <v>0.89560134392089519</v>
      </c>
      <c r="W310" s="187">
        <f t="shared" si="169"/>
        <v>1997387</v>
      </c>
      <c r="X310" s="179">
        <f t="shared" si="158"/>
        <v>616727.55599999998</v>
      </c>
      <c r="Z310" s="218">
        <f t="shared" si="170"/>
        <v>13.364247030950519</v>
      </c>
      <c r="AA310" s="23" t="s">
        <v>152</v>
      </c>
      <c r="AB310" s="44">
        <f>AC299</f>
        <v>0.90711873617642247</v>
      </c>
      <c r="AC310" s="187">
        <f t="shared" si="171"/>
        <v>1993151</v>
      </c>
      <c r="AD310" s="179">
        <f t="shared" si="159"/>
        <v>424277.60399999999</v>
      </c>
      <c r="AF310" s="218">
        <f t="shared" si="172"/>
        <v>13.672590082671636</v>
      </c>
      <c r="AG310" s="23" t="s">
        <v>152</v>
      </c>
      <c r="AH310" s="44">
        <f>AI299</f>
        <v>0.9114114096376843</v>
      </c>
      <c r="AI310" s="187">
        <f t="shared" si="173"/>
        <v>1991321</v>
      </c>
      <c r="AJ310" s="179">
        <f t="shared" si="160"/>
        <v>352237.82400000002</v>
      </c>
      <c r="AL310" s="218">
        <f t="shared" si="174"/>
        <v>13.907928377105193</v>
      </c>
      <c r="AM310" s="23" t="s">
        <v>152</v>
      </c>
      <c r="AN310" s="44">
        <f>AO299</f>
        <v>0.91361662816203104</v>
      </c>
      <c r="AO310" s="187">
        <f t="shared" si="175"/>
        <v>1990293</v>
      </c>
      <c r="AP310" s="179">
        <f t="shared" si="161"/>
        <v>314707.59999999998</v>
      </c>
      <c r="AR310" s="218">
        <f t="shared" si="176"/>
        <v>14.098297920845997</v>
      </c>
      <c r="AS310" s="23" t="s">
        <v>152</v>
      </c>
      <c r="AT310" s="44">
        <f>AU299</f>
        <v>0.91494987936144145</v>
      </c>
      <c r="AU310" s="187">
        <f t="shared" si="177"/>
        <v>1989634</v>
      </c>
      <c r="AV310" s="179">
        <f t="shared" si="162"/>
        <v>291760.56099999999</v>
      </c>
      <c r="AX310" s="218">
        <f t="shared" si="178"/>
        <v>14.258157764199915</v>
      </c>
      <c r="AY310" s="23" t="s">
        <v>152</v>
      </c>
      <c r="AZ310" s="44">
        <f>BA299</f>
        <v>0.91583928866437525</v>
      </c>
      <c r="BA310" s="187">
        <f t="shared" si="179"/>
        <v>1989174</v>
      </c>
      <c r="BB310" s="179">
        <f t="shared" si="163"/>
        <v>276257.641</v>
      </c>
      <c r="BD310" s="218">
        <f t="shared" si="180"/>
        <v>14.395949740550973</v>
      </c>
      <c r="BE310" s="23" t="s">
        <v>152</v>
      </c>
      <c r="BF310" s="44">
        <f>BG299</f>
        <v>0.91647318608124906</v>
      </c>
      <c r="BG310" s="187">
        <f t="shared" si="181"/>
        <v>1988836</v>
      </c>
      <c r="BH310" s="179">
        <f t="shared" si="164"/>
        <v>265136.08899999998</v>
      </c>
      <c r="BJ310" s="218">
        <f t="shared" si="182"/>
        <v>14.517034058995501</v>
      </c>
      <c r="BK310" s="23" t="s">
        <v>152</v>
      </c>
      <c r="BL310" s="44">
        <f>BM299</f>
        <v>0.91694810709001251</v>
      </c>
      <c r="BM310" s="187">
        <f t="shared" si="183"/>
        <v>1988576</v>
      </c>
      <c r="BN310" s="179">
        <f t="shared" si="165"/>
        <v>256736.52900000001</v>
      </c>
    </row>
    <row r="311" spans="1:66" ht="15" customHeight="1">
      <c r="A311" s="21">
        <f t="shared" si="152"/>
        <v>2005</v>
      </c>
      <c r="B311" s="176">
        <f t="shared" si="152"/>
        <v>1982495</v>
      </c>
      <c r="C311" s="191">
        <f t="shared" si="153"/>
        <v>14.517372157437915</v>
      </c>
      <c r="D311" s="22">
        <v>12</v>
      </c>
      <c r="E311" s="347" t="s">
        <v>8</v>
      </c>
      <c r="F311" s="348"/>
      <c r="G311" s="355">
        <f>SUM(K300:K319)</f>
        <v>12951557.750000002</v>
      </c>
      <c r="H311" s="356"/>
      <c r="I311" s="179">
        <f t="shared" si="154"/>
        <v>2003210</v>
      </c>
      <c r="J311" s="180">
        <f t="shared" si="155"/>
        <v>1.0448954474033982</v>
      </c>
      <c r="K311" s="179">
        <f t="shared" si="156"/>
        <v>429111.22499999998</v>
      </c>
      <c r="M311" s="218">
        <f t="shared" si="166"/>
        <v>12.025036262546463</v>
      </c>
      <c r="N311" s="23" t="s">
        <v>153</v>
      </c>
      <c r="O311" s="201">
        <f>SUM(Q300:Q319)</f>
        <v>340893983.50300002</v>
      </c>
      <c r="P311" s="187">
        <f t="shared" si="167"/>
        <v>2086172</v>
      </c>
      <c r="Q311" s="179">
        <f t="shared" si="157"/>
        <v>10748920.329</v>
      </c>
      <c r="T311" s="218">
        <f t="shared" si="168"/>
        <v>12.891391766625052</v>
      </c>
      <c r="U311" s="23" t="s">
        <v>153</v>
      </c>
      <c r="V311" s="201">
        <f>SUM(X300:X319)</f>
        <v>16830775.664000001</v>
      </c>
      <c r="W311" s="187">
        <f t="shared" si="169"/>
        <v>2011905</v>
      </c>
      <c r="X311" s="179">
        <f t="shared" si="158"/>
        <v>864948.1</v>
      </c>
      <c r="Z311" s="218">
        <f t="shared" si="170"/>
        <v>13.348512008938673</v>
      </c>
      <c r="AA311" s="23" t="s">
        <v>153</v>
      </c>
      <c r="AB311" s="201">
        <f>SUM(AD300:AD319)</f>
        <v>14619861.023000002</v>
      </c>
      <c r="AC311" s="187">
        <f t="shared" si="171"/>
        <v>2007718</v>
      </c>
      <c r="AD311" s="179">
        <f t="shared" si="159"/>
        <v>636199.72900000005</v>
      </c>
      <c r="AF311" s="218">
        <f t="shared" si="172"/>
        <v>13.661054331462385</v>
      </c>
      <c r="AG311" s="23" t="s">
        <v>153</v>
      </c>
      <c r="AH311" s="201">
        <f>SUM(AJ300:AJ319)</f>
        <v>13870199.993000001</v>
      </c>
      <c r="AI311" s="187">
        <f t="shared" si="173"/>
        <v>2005916</v>
      </c>
      <c r="AJ311" s="179">
        <f t="shared" si="160"/>
        <v>548543.24100000004</v>
      </c>
      <c r="AL311" s="218">
        <f t="shared" si="174"/>
        <v>13.898822684489478</v>
      </c>
      <c r="AM311" s="23" t="s">
        <v>153</v>
      </c>
      <c r="AN311" s="201">
        <f>SUM(AP300:AP319)</f>
        <v>13498996.226</v>
      </c>
      <c r="AO311" s="187">
        <f t="shared" si="175"/>
        <v>2004906</v>
      </c>
      <c r="AP311" s="179">
        <f t="shared" si="161"/>
        <v>502252.92099999997</v>
      </c>
      <c r="AR311" s="218">
        <f t="shared" si="176"/>
        <v>14.090776619771312</v>
      </c>
      <c r="AS311" s="23" t="s">
        <v>153</v>
      </c>
      <c r="AT311" s="201">
        <f>SUM(AV300:AV319)</f>
        <v>13278856.727999998</v>
      </c>
      <c r="AU311" s="187">
        <f t="shared" si="177"/>
        <v>2004258</v>
      </c>
      <c r="AV311" s="179">
        <f t="shared" si="162"/>
        <v>473628.16899999999</v>
      </c>
      <c r="AX311" s="218">
        <f t="shared" si="178"/>
        <v>14.251751203519548</v>
      </c>
      <c r="AY311" s="23" t="s">
        <v>153</v>
      </c>
      <c r="AZ311" s="201">
        <f>SUM(BB300:BB319)</f>
        <v>13133721.853000002</v>
      </c>
      <c r="BA311" s="187">
        <f t="shared" si="179"/>
        <v>2003807</v>
      </c>
      <c r="BB311" s="179">
        <f t="shared" si="163"/>
        <v>454201.34399999998</v>
      </c>
      <c r="BD311" s="218">
        <f t="shared" si="180"/>
        <v>14.390370138096438</v>
      </c>
      <c r="BE311" s="23" t="s">
        <v>153</v>
      </c>
      <c r="BF311" s="201">
        <f>SUM(BH300:BH319)</f>
        <v>13031081.816</v>
      </c>
      <c r="BG311" s="187">
        <f t="shared" si="181"/>
        <v>2003475</v>
      </c>
      <c r="BH311" s="179">
        <f t="shared" si="164"/>
        <v>440160.4</v>
      </c>
      <c r="BJ311" s="218">
        <f t="shared" si="182"/>
        <v>14.512092333544274</v>
      </c>
      <c r="BK311" s="23" t="s">
        <v>153</v>
      </c>
      <c r="BL311" s="201">
        <f>SUM(BN300:BN319)</f>
        <v>12954612.959999997</v>
      </c>
      <c r="BM311" s="187">
        <f t="shared" si="183"/>
        <v>2003221</v>
      </c>
      <c r="BN311" s="179">
        <f t="shared" si="165"/>
        <v>429567.076</v>
      </c>
    </row>
    <row r="312" spans="1:66" ht="15" customHeight="1">
      <c r="A312" s="21">
        <f t="shared" si="152"/>
        <v>2006</v>
      </c>
      <c r="B312" s="176">
        <f t="shared" si="152"/>
        <v>2000844</v>
      </c>
      <c r="C312" s="191">
        <f t="shared" si="153"/>
        <v>14.508235649457161</v>
      </c>
      <c r="D312" s="22">
        <v>13</v>
      </c>
      <c r="E312" s="347" t="s">
        <v>9</v>
      </c>
      <c r="F312" s="348"/>
      <c r="G312" s="355">
        <f>SUM(K310:K319)</f>
        <v>7956799.3000000007</v>
      </c>
      <c r="H312" s="356"/>
      <c r="I312" s="179">
        <f t="shared" si="154"/>
        <v>2017749</v>
      </c>
      <c r="J312" s="180">
        <f t="shared" si="155"/>
        <v>0.84489345496200596</v>
      </c>
      <c r="K312" s="179">
        <f t="shared" si="156"/>
        <v>285779.02500000002</v>
      </c>
      <c r="M312" s="218">
        <f t="shared" si="166"/>
        <v>11.908555702226129</v>
      </c>
      <c r="O312" s="100"/>
      <c r="P312" s="187">
        <f t="shared" si="167"/>
        <v>2098496</v>
      </c>
      <c r="Q312" s="179">
        <f t="shared" si="157"/>
        <v>9535913.1040000003</v>
      </c>
      <c r="T312" s="218">
        <f t="shared" si="168"/>
        <v>12.844055892539609</v>
      </c>
      <c r="V312" s="100"/>
      <c r="W312" s="187">
        <f t="shared" si="169"/>
        <v>2025870</v>
      </c>
      <c r="X312" s="179">
        <f t="shared" si="158"/>
        <v>626300.67599999998</v>
      </c>
      <c r="Z312" s="218">
        <f t="shared" si="170"/>
        <v>13.318804778358965</v>
      </c>
      <c r="AB312" s="100"/>
      <c r="AC312" s="187">
        <f t="shared" si="171"/>
        <v>2021941</v>
      </c>
      <c r="AD312" s="179">
        <f t="shared" si="159"/>
        <v>445083.40899999999</v>
      </c>
      <c r="AF312" s="218">
        <f t="shared" si="172"/>
        <v>13.639408022904197</v>
      </c>
      <c r="AH312" s="100"/>
      <c r="AI312" s="187">
        <f t="shared" si="173"/>
        <v>2020259</v>
      </c>
      <c r="AJ312" s="179">
        <f t="shared" si="160"/>
        <v>376942.22499999998</v>
      </c>
      <c r="AL312" s="218">
        <f t="shared" si="174"/>
        <v>13.881796301818863</v>
      </c>
      <c r="AN312" s="100"/>
      <c r="AO312" s="187">
        <f t="shared" si="175"/>
        <v>2019320</v>
      </c>
      <c r="AP312" s="179">
        <f t="shared" si="161"/>
        <v>341362.576</v>
      </c>
      <c r="AR312" s="218">
        <f t="shared" si="176"/>
        <v>14.076744953601079</v>
      </c>
      <c r="AT312" s="100"/>
      <c r="AU312" s="187">
        <f t="shared" si="177"/>
        <v>2018719</v>
      </c>
      <c r="AV312" s="179">
        <f t="shared" si="162"/>
        <v>319515.625</v>
      </c>
      <c r="AX312" s="218">
        <f t="shared" si="178"/>
        <v>14.239818355651616</v>
      </c>
      <c r="AZ312" s="100"/>
      <c r="BA312" s="187">
        <f t="shared" si="179"/>
        <v>2018302</v>
      </c>
      <c r="BB312" s="179">
        <f t="shared" si="163"/>
        <v>304781.76400000002</v>
      </c>
      <c r="BD312" s="218">
        <f t="shared" si="180"/>
        <v>14.379989928057872</v>
      </c>
      <c r="BF312" s="100"/>
      <c r="BG312" s="187">
        <f t="shared" si="181"/>
        <v>2017994</v>
      </c>
      <c r="BH312" s="179">
        <f t="shared" si="164"/>
        <v>294122.5</v>
      </c>
      <c r="BJ312" s="218">
        <f t="shared" si="182"/>
        <v>14.502907236032458</v>
      </c>
      <c r="BL312" s="100"/>
      <c r="BM312" s="187">
        <f t="shared" si="183"/>
        <v>2017758</v>
      </c>
      <c r="BN312" s="179">
        <f t="shared" si="165"/>
        <v>286083.39600000001</v>
      </c>
    </row>
    <row r="313" spans="1:66" ht="15" customHeight="1">
      <c r="A313" s="21">
        <f t="shared" si="152"/>
        <v>2007</v>
      </c>
      <c r="B313" s="176">
        <f t="shared" si="152"/>
        <v>2026084</v>
      </c>
      <c r="C313" s="191">
        <f t="shared" si="153"/>
        <v>14.495529944878662</v>
      </c>
      <c r="D313" s="22">
        <v>14</v>
      </c>
      <c r="E313" s="347" t="s">
        <v>10</v>
      </c>
      <c r="F313" s="348"/>
      <c r="G313" s="349">
        <f>SUM(J300:J319)/D319</f>
        <v>1.0228480086053553</v>
      </c>
      <c r="H313" s="350"/>
      <c r="I313" s="179">
        <f t="shared" si="154"/>
        <v>2032182</v>
      </c>
      <c r="J313" s="180">
        <f t="shared" si="155"/>
        <v>0.30097468811757067</v>
      </c>
      <c r="K313" s="179">
        <f t="shared" si="156"/>
        <v>37185.603999999999</v>
      </c>
      <c r="M313" s="218">
        <f t="shared" si="166"/>
        <v>11.722310804646833</v>
      </c>
      <c r="P313" s="187">
        <f t="shared" si="167"/>
        <v>2108416</v>
      </c>
      <c r="Q313" s="179">
        <f t="shared" si="157"/>
        <v>6778558.2240000004</v>
      </c>
      <c r="T313" s="218">
        <f t="shared" si="168"/>
        <v>12.775050189445238</v>
      </c>
      <c r="W313" s="187">
        <f t="shared" si="169"/>
        <v>2039304</v>
      </c>
      <c r="X313" s="179">
        <f t="shared" si="158"/>
        <v>174768.4</v>
      </c>
      <c r="Z313" s="218">
        <f t="shared" si="170"/>
        <v>13.276443197578244</v>
      </c>
      <c r="AC313" s="187">
        <f t="shared" si="171"/>
        <v>2035827</v>
      </c>
      <c r="AD313" s="179">
        <f t="shared" si="159"/>
        <v>94926.048999999999</v>
      </c>
      <c r="AF313" s="218">
        <f t="shared" si="172"/>
        <v>13.608845487637781</v>
      </c>
      <c r="AI313" s="187">
        <f t="shared" si="173"/>
        <v>2034356</v>
      </c>
      <c r="AJ313" s="179">
        <f t="shared" si="160"/>
        <v>68425.983999999997</v>
      </c>
      <c r="AL313" s="218">
        <f t="shared" si="174"/>
        <v>13.857891656450049</v>
      </c>
      <c r="AO313" s="187">
        <f t="shared" si="175"/>
        <v>2033540</v>
      </c>
      <c r="AP313" s="179">
        <f t="shared" si="161"/>
        <v>55591.936000000002</v>
      </c>
      <c r="AR313" s="218">
        <f t="shared" si="176"/>
        <v>14.057116230654803</v>
      </c>
      <c r="AU313" s="187">
        <f t="shared" si="177"/>
        <v>2033019</v>
      </c>
      <c r="AV313" s="179">
        <f t="shared" si="162"/>
        <v>48094.224999999999</v>
      </c>
      <c r="AX313" s="218">
        <f t="shared" si="178"/>
        <v>14.223167927976009</v>
      </c>
      <c r="BA313" s="187">
        <f t="shared" si="179"/>
        <v>2032658</v>
      </c>
      <c r="BB313" s="179">
        <f t="shared" si="163"/>
        <v>43217.476000000002</v>
      </c>
      <c r="BD313" s="218">
        <f t="shared" si="180"/>
        <v>14.365533048445377</v>
      </c>
      <c r="BG313" s="187">
        <f t="shared" si="181"/>
        <v>2032393</v>
      </c>
      <c r="BH313" s="179">
        <f t="shared" si="164"/>
        <v>39803.481</v>
      </c>
      <c r="BJ313" s="218">
        <f t="shared" si="182"/>
        <v>14.490133214106471</v>
      </c>
      <c r="BM313" s="187">
        <f t="shared" si="183"/>
        <v>2032190</v>
      </c>
      <c r="BN313" s="179">
        <f t="shared" si="165"/>
        <v>37283.235999999997</v>
      </c>
    </row>
    <row r="314" spans="1:66" ht="15" customHeight="1">
      <c r="A314" s="21">
        <f t="shared" si="152"/>
        <v>2008</v>
      </c>
      <c r="B314" s="176">
        <f t="shared" si="152"/>
        <v>2053791</v>
      </c>
      <c r="C314" s="191">
        <f t="shared" si="153"/>
        <v>14.481393935755593</v>
      </c>
      <c r="D314" s="22">
        <v>15</v>
      </c>
      <c r="E314" s="347" t="s">
        <v>11</v>
      </c>
      <c r="F314" s="348"/>
      <c r="G314" s="349">
        <f>SUM(J310:J319)/10</f>
        <v>1.1171829262619286</v>
      </c>
      <c r="H314" s="350"/>
      <c r="I314" s="179">
        <f t="shared" si="154"/>
        <v>2046509</v>
      </c>
      <c r="J314" s="180">
        <f t="shared" si="155"/>
        <v>0.35456382854925356</v>
      </c>
      <c r="K314" s="179">
        <f t="shared" si="156"/>
        <v>53027.523999999998</v>
      </c>
      <c r="M314" s="218">
        <f t="shared" si="166"/>
        <v>11.467771182963119</v>
      </c>
      <c r="N314" s="23"/>
      <c r="O314" s="57"/>
      <c r="P314" s="187">
        <f t="shared" si="167"/>
        <v>2116402</v>
      </c>
      <c r="Q314" s="179">
        <f t="shared" si="157"/>
        <v>3920137.321</v>
      </c>
      <c r="T314" s="218">
        <f t="shared" si="168"/>
        <v>12.693378843253253</v>
      </c>
      <c r="U314" s="23"/>
      <c r="V314" s="57"/>
      <c r="W314" s="187">
        <f t="shared" si="169"/>
        <v>2052228</v>
      </c>
      <c r="X314" s="179">
        <f t="shared" si="158"/>
        <v>2442.9690000000001</v>
      </c>
      <c r="Z314" s="218">
        <f t="shared" si="170"/>
        <v>13.227776891657705</v>
      </c>
      <c r="AA314" s="23"/>
      <c r="AB314" s="57"/>
      <c r="AC314" s="187">
        <f t="shared" si="171"/>
        <v>2049385</v>
      </c>
      <c r="AD314" s="179">
        <f t="shared" si="159"/>
        <v>19412.835999999999</v>
      </c>
      <c r="AF314" s="218">
        <f t="shared" si="172"/>
        <v>13.574183942153752</v>
      </c>
      <c r="AG314" s="23"/>
      <c r="AH314" s="57"/>
      <c r="AI314" s="187">
        <f t="shared" si="173"/>
        <v>2048211</v>
      </c>
      <c r="AJ314" s="179">
        <f t="shared" si="160"/>
        <v>31136.400000000001</v>
      </c>
      <c r="AL314" s="218">
        <f t="shared" si="174"/>
        <v>13.83097535910926</v>
      </c>
      <c r="AM314" s="23"/>
      <c r="AN314" s="57"/>
      <c r="AO314" s="187">
        <f t="shared" si="175"/>
        <v>2047566</v>
      </c>
      <c r="AP314" s="179">
        <f t="shared" si="161"/>
        <v>38750.625</v>
      </c>
      <c r="AR314" s="218">
        <f t="shared" si="176"/>
        <v>14.035115857040205</v>
      </c>
      <c r="AS314" s="23"/>
      <c r="AT314" s="57"/>
      <c r="AU314" s="187">
        <f t="shared" si="177"/>
        <v>2047159</v>
      </c>
      <c r="AV314" s="179">
        <f t="shared" si="162"/>
        <v>43983.423999999999</v>
      </c>
      <c r="AX314" s="218">
        <f t="shared" si="178"/>
        <v>14.204565079296525</v>
      </c>
      <c r="AY314" s="23"/>
      <c r="AZ314" s="57"/>
      <c r="BA314" s="187">
        <f t="shared" si="179"/>
        <v>2046878</v>
      </c>
      <c r="BB314" s="179">
        <f t="shared" si="163"/>
        <v>47789.569000000003</v>
      </c>
      <c r="BD314" s="218">
        <f t="shared" si="180"/>
        <v>14.34941871835589</v>
      </c>
      <c r="BE314" s="23"/>
      <c r="BF314" s="57"/>
      <c r="BG314" s="187">
        <f t="shared" si="181"/>
        <v>2046672</v>
      </c>
      <c r="BH314" s="179">
        <f t="shared" si="164"/>
        <v>50680.161</v>
      </c>
      <c r="BJ314" s="218">
        <f t="shared" si="182"/>
        <v>14.475920164336245</v>
      </c>
      <c r="BK314" s="23"/>
      <c r="BL314" s="57"/>
      <c r="BM314" s="187">
        <f t="shared" si="183"/>
        <v>2046515</v>
      </c>
      <c r="BN314" s="179">
        <f t="shared" si="165"/>
        <v>52940.175999999999</v>
      </c>
    </row>
    <row r="315" spans="1:66" ht="15" customHeight="1">
      <c r="A315" s="21">
        <f t="shared" si="152"/>
        <v>2009</v>
      </c>
      <c r="B315" s="176">
        <f t="shared" si="152"/>
        <v>2075249</v>
      </c>
      <c r="C315" s="191">
        <f t="shared" si="153"/>
        <v>14.470307166688155</v>
      </c>
      <c r="D315" s="22">
        <v>16</v>
      </c>
      <c r="E315" s="73"/>
      <c r="F315" s="57"/>
      <c r="G315" s="27"/>
      <c r="H315" s="27"/>
      <c r="I315" s="179">
        <f t="shared" si="154"/>
        <v>2060732</v>
      </c>
      <c r="J315" s="180">
        <f t="shared" si="155"/>
        <v>0.69953051416962497</v>
      </c>
      <c r="K315" s="179">
        <f t="shared" si="156"/>
        <v>210743.28899999999</v>
      </c>
      <c r="M315" s="218">
        <f t="shared" si="166"/>
        <v>11.213535117386288</v>
      </c>
      <c r="N315" s="23"/>
      <c r="O315" s="57"/>
      <c r="P315" s="187">
        <f t="shared" si="167"/>
        <v>2122832</v>
      </c>
      <c r="Q315" s="179">
        <f t="shared" si="157"/>
        <v>2264141.889</v>
      </c>
      <c r="T315" s="218">
        <f t="shared" si="168"/>
        <v>12.625200656307522</v>
      </c>
      <c r="U315" s="23"/>
      <c r="V315" s="57"/>
      <c r="W315" s="187">
        <f t="shared" si="169"/>
        <v>2064661</v>
      </c>
      <c r="X315" s="179">
        <f t="shared" si="158"/>
        <v>112105.74400000001</v>
      </c>
      <c r="Z315" s="218">
        <f t="shared" si="170"/>
        <v>13.188388917381159</v>
      </c>
      <c r="AA315" s="23"/>
      <c r="AB315" s="57"/>
      <c r="AC315" s="187">
        <f t="shared" si="171"/>
        <v>2062623</v>
      </c>
      <c r="AD315" s="179">
        <f t="shared" si="159"/>
        <v>159415.87599999999</v>
      </c>
      <c r="AF315" s="218">
        <f t="shared" si="172"/>
        <v>13.546489284700414</v>
      </c>
      <c r="AG315" s="23"/>
      <c r="AH315" s="57"/>
      <c r="AI315" s="187">
        <f t="shared" si="173"/>
        <v>2061827</v>
      </c>
      <c r="AJ315" s="179">
        <f t="shared" si="160"/>
        <v>180150.084</v>
      </c>
      <c r="AL315" s="218">
        <f t="shared" si="174"/>
        <v>13.809620244076852</v>
      </c>
      <c r="AM315" s="23"/>
      <c r="AN315" s="57"/>
      <c r="AO315" s="187">
        <f t="shared" si="175"/>
        <v>2061403</v>
      </c>
      <c r="AP315" s="179">
        <f t="shared" si="161"/>
        <v>191711.71599999999</v>
      </c>
      <c r="AR315" s="218">
        <f t="shared" si="176"/>
        <v>14.017738494841836</v>
      </c>
      <c r="AS315" s="23"/>
      <c r="AT315" s="57"/>
      <c r="AU315" s="187">
        <f t="shared" si="177"/>
        <v>2061141</v>
      </c>
      <c r="AV315" s="179">
        <f t="shared" si="162"/>
        <v>199035.66399999999</v>
      </c>
      <c r="AX315" s="218">
        <f t="shared" si="178"/>
        <v>14.189916278515698</v>
      </c>
      <c r="AY315" s="23"/>
      <c r="AZ315" s="57"/>
      <c r="BA315" s="187">
        <f t="shared" si="179"/>
        <v>2060963</v>
      </c>
      <c r="BB315" s="179">
        <f t="shared" si="163"/>
        <v>204089.796</v>
      </c>
      <c r="BD315" s="218">
        <f t="shared" si="180"/>
        <v>14.33675788661775</v>
      </c>
      <c r="BE315" s="23"/>
      <c r="BF315" s="57"/>
      <c r="BG315" s="187">
        <f t="shared" si="181"/>
        <v>2060834</v>
      </c>
      <c r="BH315" s="179">
        <f t="shared" si="164"/>
        <v>207792.22500000001</v>
      </c>
      <c r="BJ315" s="218">
        <f t="shared" si="182"/>
        <v>14.464772201980804</v>
      </c>
      <c r="BK315" s="23"/>
      <c r="BL315" s="57"/>
      <c r="BM315" s="187">
        <f t="shared" si="183"/>
        <v>2060736</v>
      </c>
      <c r="BN315" s="179">
        <f t="shared" si="165"/>
        <v>210627.16899999999</v>
      </c>
    </row>
    <row r="316" spans="1:66" ht="15" customHeight="1">
      <c r="A316" s="21">
        <f t="shared" ref="A316:B331" si="184">A271</f>
        <v>2010</v>
      </c>
      <c r="B316" s="176">
        <f t="shared" si="184"/>
        <v>2118264</v>
      </c>
      <c r="C316" s="191">
        <f t="shared" si="153"/>
        <v>14.447705312986015</v>
      </c>
      <c r="D316" s="22">
        <v>17</v>
      </c>
      <c r="E316" s="73"/>
      <c r="F316" s="57"/>
      <c r="G316" s="27"/>
      <c r="H316" s="27"/>
      <c r="I316" s="179">
        <f t="shared" si="154"/>
        <v>2074852</v>
      </c>
      <c r="J316" s="180">
        <f t="shared" si="155"/>
        <v>2.0494140484849859</v>
      </c>
      <c r="K316" s="179">
        <f t="shared" si="156"/>
        <v>1884601.7439999999</v>
      </c>
      <c r="M316" s="218">
        <f t="shared" si="166"/>
        <v>10.345348875835583</v>
      </c>
      <c r="N316" s="23"/>
      <c r="O316" s="57"/>
      <c r="P316" s="187">
        <f t="shared" si="167"/>
        <v>2128007</v>
      </c>
      <c r="Q316" s="179">
        <f t="shared" si="157"/>
        <v>94926.048999999999</v>
      </c>
      <c r="T316" s="218">
        <f t="shared" si="168"/>
        <v>12.472704713033647</v>
      </c>
      <c r="U316" s="23"/>
      <c r="V316" s="57"/>
      <c r="W316" s="187">
        <f t="shared" si="169"/>
        <v>2076622</v>
      </c>
      <c r="X316" s="179">
        <f t="shared" si="158"/>
        <v>1734056.1640000001</v>
      </c>
      <c r="Z316" s="218">
        <f t="shared" si="170"/>
        <v>13.104427486670774</v>
      </c>
      <c r="AA316" s="23"/>
      <c r="AB316" s="57"/>
      <c r="AC316" s="187">
        <f t="shared" si="171"/>
        <v>2075547</v>
      </c>
      <c r="AD316" s="179">
        <f t="shared" si="159"/>
        <v>1824742.0889999999</v>
      </c>
      <c r="AF316" s="218">
        <f t="shared" si="172"/>
        <v>13.488549744008933</v>
      </c>
      <c r="AG316" s="23"/>
      <c r="AH316" s="57"/>
      <c r="AI316" s="187">
        <f t="shared" si="173"/>
        <v>2075208</v>
      </c>
      <c r="AJ316" s="179">
        <f t="shared" si="160"/>
        <v>1853819.1359999999</v>
      </c>
      <c r="AL316" s="218">
        <f t="shared" si="174"/>
        <v>13.765387105360707</v>
      </c>
      <c r="AM316" s="23"/>
      <c r="AN316" s="57"/>
      <c r="AO316" s="187">
        <f t="shared" si="175"/>
        <v>2075053</v>
      </c>
      <c r="AP316" s="179">
        <f t="shared" si="161"/>
        <v>1867190.5209999999</v>
      </c>
      <c r="AR316" s="218">
        <f t="shared" si="176"/>
        <v>13.981966925568646</v>
      </c>
      <c r="AS316" s="23"/>
      <c r="AT316" s="57"/>
      <c r="AU316" s="187">
        <f t="shared" si="177"/>
        <v>2074967</v>
      </c>
      <c r="AV316" s="179">
        <f t="shared" si="162"/>
        <v>1874630.209</v>
      </c>
      <c r="AX316" s="218">
        <f t="shared" si="178"/>
        <v>14.159888604013661</v>
      </c>
      <c r="AY316" s="23"/>
      <c r="AZ316" s="57"/>
      <c r="BA316" s="187">
        <f t="shared" si="179"/>
        <v>2074914</v>
      </c>
      <c r="BB316" s="179">
        <f t="shared" si="163"/>
        <v>1879222.5</v>
      </c>
      <c r="BD316" s="218">
        <f t="shared" si="180"/>
        <v>14.310884618809652</v>
      </c>
      <c r="BE316" s="23"/>
      <c r="BF316" s="57"/>
      <c r="BG316" s="187">
        <f t="shared" si="181"/>
        <v>2074878</v>
      </c>
      <c r="BH316" s="179">
        <f t="shared" si="164"/>
        <v>1882344.996</v>
      </c>
      <c r="BJ316" s="218">
        <f t="shared" si="182"/>
        <v>14.442043464501506</v>
      </c>
      <c r="BK316" s="23"/>
      <c r="BL316" s="57"/>
      <c r="BM316" s="187">
        <f t="shared" si="183"/>
        <v>2074853</v>
      </c>
      <c r="BN316" s="179">
        <f t="shared" si="165"/>
        <v>1884514.9210000001</v>
      </c>
    </row>
    <row r="317" spans="1:66" ht="15" customHeight="1">
      <c r="A317" s="21">
        <f t="shared" si="184"/>
        <v>2011</v>
      </c>
      <c r="B317" s="176">
        <f t="shared" si="184"/>
        <v>2149374</v>
      </c>
      <c r="C317" s="191">
        <f t="shared" si="153"/>
        <v>14.431034518195833</v>
      </c>
      <c r="D317" s="22">
        <v>18</v>
      </c>
      <c r="E317" s="73"/>
      <c r="F317" s="57"/>
      <c r="G317" s="27"/>
      <c r="H317" s="27"/>
      <c r="I317" s="179">
        <f t="shared" si="154"/>
        <v>2088869</v>
      </c>
      <c r="J317" s="180">
        <f t="shared" si="155"/>
        <v>2.8150056714187479</v>
      </c>
      <c r="K317" s="179">
        <f t="shared" si="156"/>
        <v>3660855.0249999999</v>
      </c>
      <c r="M317" s="218">
        <f t="shared" si="166"/>
        <v>0.69314718055994529</v>
      </c>
      <c r="N317" s="23"/>
      <c r="O317" s="57"/>
      <c r="P317" s="187">
        <f t="shared" si="167"/>
        <v>2132174</v>
      </c>
      <c r="Q317" s="179">
        <f t="shared" si="157"/>
        <v>295840</v>
      </c>
      <c r="T317" s="218">
        <f t="shared" si="168"/>
        <v>12.345843283519699</v>
      </c>
      <c r="U317" s="23"/>
      <c r="V317" s="57"/>
      <c r="W317" s="187">
        <f t="shared" si="169"/>
        <v>2088128</v>
      </c>
      <c r="X317" s="179">
        <f t="shared" si="158"/>
        <v>3751072.5159999998</v>
      </c>
      <c r="Z317" s="218">
        <f t="shared" si="170"/>
        <v>13.038986116281913</v>
      </c>
      <c r="AA317" s="23"/>
      <c r="AB317" s="57"/>
      <c r="AC317" s="187">
        <f t="shared" si="171"/>
        <v>2088166</v>
      </c>
      <c r="AD317" s="179">
        <f t="shared" si="159"/>
        <v>3746419.264</v>
      </c>
      <c r="AF317" s="218">
        <f t="shared" si="172"/>
        <v>13.444449775119965</v>
      </c>
      <c r="AG317" s="23"/>
      <c r="AH317" s="57"/>
      <c r="AI317" s="187">
        <f t="shared" si="173"/>
        <v>2088359</v>
      </c>
      <c r="AJ317" s="179">
        <f t="shared" si="160"/>
        <v>3722830.2250000001</v>
      </c>
      <c r="AL317" s="218">
        <f t="shared" si="174"/>
        <v>13.732131122935904</v>
      </c>
      <c r="AM317" s="23"/>
      <c r="AN317" s="57"/>
      <c r="AO317" s="187">
        <f t="shared" si="175"/>
        <v>2088518</v>
      </c>
      <c r="AP317" s="179">
        <f t="shared" si="161"/>
        <v>3703452.736</v>
      </c>
      <c r="AR317" s="218">
        <f t="shared" si="176"/>
        <v>13.955274239468356</v>
      </c>
      <c r="AS317" s="23"/>
      <c r="AT317" s="57"/>
      <c r="AU317" s="187">
        <f t="shared" si="177"/>
        <v>2088639</v>
      </c>
      <c r="AV317" s="179">
        <f t="shared" si="162"/>
        <v>3688740.2250000001</v>
      </c>
      <c r="AX317" s="218">
        <f t="shared" si="178"/>
        <v>14.137595506407699</v>
      </c>
      <c r="AY317" s="23"/>
      <c r="AZ317" s="57"/>
      <c r="BA317" s="187">
        <f t="shared" si="179"/>
        <v>2088733</v>
      </c>
      <c r="BB317" s="179">
        <f t="shared" si="163"/>
        <v>3677330.8810000001</v>
      </c>
      <c r="BD317" s="218">
        <f t="shared" si="180"/>
        <v>14.291745979195898</v>
      </c>
      <c r="BE317" s="23"/>
      <c r="BF317" s="57"/>
      <c r="BG317" s="187">
        <f t="shared" si="181"/>
        <v>2088807</v>
      </c>
      <c r="BH317" s="179">
        <f t="shared" si="164"/>
        <v>3668361.4890000001</v>
      </c>
      <c r="BJ317" s="218">
        <f t="shared" si="182"/>
        <v>14.425277216541099</v>
      </c>
      <c r="BK317" s="23"/>
      <c r="BL317" s="57"/>
      <c r="BM317" s="187">
        <f t="shared" si="183"/>
        <v>2088866</v>
      </c>
      <c r="BN317" s="179">
        <f t="shared" si="165"/>
        <v>3661218.0639999998</v>
      </c>
    </row>
    <row r="318" spans="1:66" ht="15" customHeight="1">
      <c r="A318" s="21">
        <f t="shared" si="184"/>
        <v>2012</v>
      </c>
      <c r="B318" s="176">
        <f t="shared" si="184"/>
        <v>2074918</v>
      </c>
      <c r="C318" s="191">
        <f t="shared" si="153"/>
        <v>14.470479122199375</v>
      </c>
      <c r="D318" s="22">
        <v>19</v>
      </c>
      <c r="E318" s="73"/>
      <c r="F318" s="57"/>
      <c r="G318" s="27"/>
      <c r="H318" s="27"/>
      <c r="I318" s="179">
        <f t="shared" si="154"/>
        <v>2102784</v>
      </c>
      <c r="J318" s="180">
        <f t="shared" si="155"/>
        <v>1.3429928315239446</v>
      </c>
      <c r="K318" s="179">
        <f t="shared" si="156"/>
        <v>776513.95600000001</v>
      </c>
      <c r="M318" s="218">
        <f t="shared" si="166"/>
        <v>11.217990487006878</v>
      </c>
      <c r="N318" s="23"/>
      <c r="O318" s="57"/>
      <c r="P318" s="187">
        <f t="shared" si="167"/>
        <v>2135528</v>
      </c>
      <c r="Q318" s="179">
        <f t="shared" si="157"/>
        <v>3673572.1</v>
      </c>
      <c r="T318" s="218">
        <f t="shared" si="168"/>
        <v>12.626288425584246</v>
      </c>
      <c r="U318" s="23"/>
      <c r="V318" s="57"/>
      <c r="W318" s="187">
        <f t="shared" si="169"/>
        <v>2099196</v>
      </c>
      <c r="X318" s="179">
        <f t="shared" si="158"/>
        <v>589421.28399999999</v>
      </c>
      <c r="Z318" s="218">
        <f t="shared" si="170"/>
        <v>13.189008428249432</v>
      </c>
      <c r="AA318" s="23"/>
      <c r="AB318" s="57"/>
      <c r="AC318" s="187">
        <f t="shared" si="171"/>
        <v>2100487</v>
      </c>
      <c r="AD318" s="179">
        <f t="shared" si="159"/>
        <v>653773.76100000006</v>
      </c>
      <c r="AF318" s="218">
        <f t="shared" si="172"/>
        <v>13.546922364974227</v>
      </c>
      <c r="AG318" s="23"/>
      <c r="AH318" s="57"/>
      <c r="AI318" s="187">
        <f t="shared" si="173"/>
        <v>2101284</v>
      </c>
      <c r="AJ318" s="179">
        <f t="shared" si="160"/>
        <v>695165.95600000001</v>
      </c>
      <c r="AL318" s="218">
        <f t="shared" si="174"/>
        <v>13.80995314410683</v>
      </c>
      <c r="AM318" s="23"/>
      <c r="AN318" s="57"/>
      <c r="AO318" s="187">
        <f t="shared" si="175"/>
        <v>2101800</v>
      </c>
      <c r="AP318" s="179">
        <f t="shared" si="161"/>
        <v>722641.924</v>
      </c>
      <c r="AR318" s="218">
        <f t="shared" si="176"/>
        <v>14.018008855071942</v>
      </c>
      <c r="AS318" s="23"/>
      <c r="AT318" s="57"/>
      <c r="AU318" s="187">
        <f t="shared" si="177"/>
        <v>2102158</v>
      </c>
      <c r="AV318" s="179">
        <f t="shared" si="162"/>
        <v>742017.6</v>
      </c>
      <c r="AX318" s="218">
        <f t="shared" si="178"/>
        <v>14.190143880598104</v>
      </c>
      <c r="AY318" s="23"/>
      <c r="AZ318" s="57"/>
      <c r="BA318" s="187">
        <f t="shared" si="179"/>
        <v>2102420</v>
      </c>
      <c r="BB318" s="179">
        <f t="shared" si="163"/>
        <v>756360.00399999996</v>
      </c>
      <c r="BD318" s="218">
        <f t="shared" si="180"/>
        <v>14.336954408303303</v>
      </c>
      <c r="BE318" s="23"/>
      <c r="BF318" s="57"/>
      <c r="BG318" s="187">
        <f t="shared" si="181"/>
        <v>2102620</v>
      </c>
      <c r="BH318" s="179">
        <f t="shared" si="164"/>
        <v>767400.804</v>
      </c>
      <c r="BJ318" s="218">
        <f t="shared" si="182"/>
        <v>14.464945111816069</v>
      </c>
      <c r="BK318" s="23"/>
      <c r="BL318" s="57"/>
      <c r="BM318" s="187">
        <f t="shared" si="183"/>
        <v>2102777</v>
      </c>
      <c r="BN318" s="179">
        <f t="shared" si="165"/>
        <v>776123.88100000005</v>
      </c>
    </row>
    <row r="319" spans="1:66" ht="15" customHeight="1" thickBot="1">
      <c r="A319" s="30">
        <f t="shared" si="184"/>
        <v>2013</v>
      </c>
      <c r="B319" s="184">
        <f t="shared" si="184"/>
        <v>2097555</v>
      </c>
      <c r="C319" s="219">
        <f t="shared" si="153"/>
        <v>14.458650458970267</v>
      </c>
      <c r="D319" s="31">
        <v>20</v>
      </c>
      <c r="E319" s="101"/>
      <c r="F319" s="102"/>
      <c r="G319" s="32"/>
      <c r="H319" s="32"/>
      <c r="I319" s="185">
        <f t="shared" si="154"/>
        <v>2116597</v>
      </c>
      <c r="J319" s="186">
        <f t="shared" si="155"/>
        <v>0.90781886529793021</v>
      </c>
      <c r="K319" s="185">
        <f t="shared" si="156"/>
        <v>362597.76400000002</v>
      </c>
      <c r="M319" s="218">
        <f t="shared" si="166"/>
        <v>10.855550751498411</v>
      </c>
      <c r="N319" s="103"/>
      <c r="O319" s="102"/>
      <c r="P319" s="187">
        <f t="shared" si="167"/>
        <v>2138228</v>
      </c>
      <c r="Q319" s="185">
        <f t="shared" si="157"/>
        <v>1654292.929</v>
      </c>
      <c r="T319" s="218">
        <f t="shared" si="168"/>
        <v>12.549027396607004</v>
      </c>
      <c r="U319" s="103"/>
      <c r="V319" s="102"/>
      <c r="W319" s="187">
        <f t="shared" si="169"/>
        <v>2109844</v>
      </c>
      <c r="X319" s="185">
        <f t="shared" si="158"/>
        <v>151019.52100000001</v>
      </c>
      <c r="Z319" s="218">
        <f t="shared" si="170"/>
        <v>13.145730233519039</v>
      </c>
      <c r="AA319" s="103"/>
      <c r="AB319" s="102"/>
      <c r="AC319" s="187">
        <f t="shared" si="171"/>
        <v>2112517</v>
      </c>
      <c r="AD319" s="185">
        <f t="shared" si="159"/>
        <v>223861.44399999999</v>
      </c>
      <c r="AF319" s="218">
        <f t="shared" si="172"/>
        <v>13.516863253154311</v>
      </c>
      <c r="AG319" s="103"/>
      <c r="AH319" s="102"/>
      <c r="AI319" s="187">
        <f t="shared" si="173"/>
        <v>2113987</v>
      </c>
      <c r="AJ319" s="185">
        <f t="shared" si="160"/>
        <v>270010.62400000001</v>
      </c>
      <c r="AL319" s="218">
        <f t="shared" si="174"/>
        <v>13.786926910105107</v>
      </c>
      <c r="AM319" s="103"/>
      <c r="AN319" s="102"/>
      <c r="AO319" s="187">
        <f t="shared" si="175"/>
        <v>2114902</v>
      </c>
      <c r="AP319" s="185">
        <f t="shared" si="161"/>
        <v>300918.40899999999</v>
      </c>
      <c r="AR319" s="218">
        <f t="shared" si="176"/>
        <v>13.999348464518615</v>
      </c>
      <c r="AS319" s="103"/>
      <c r="AT319" s="102"/>
      <c r="AU319" s="187">
        <f t="shared" si="177"/>
        <v>2115526</v>
      </c>
      <c r="AV319" s="185">
        <f t="shared" si="162"/>
        <v>322956.84100000001</v>
      </c>
      <c r="AX319" s="218">
        <f t="shared" si="178"/>
        <v>14.174457618689576</v>
      </c>
      <c r="AY319" s="103"/>
      <c r="AZ319" s="102"/>
      <c r="BA319" s="187">
        <f t="shared" si="179"/>
        <v>2115977</v>
      </c>
      <c r="BB319" s="185">
        <f t="shared" si="163"/>
        <v>339370.08399999997</v>
      </c>
      <c r="BD319" s="218">
        <f t="shared" si="180"/>
        <v>14.32342454703292</v>
      </c>
      <c r="BE319" s="103"/>
      <c r="BF319" s="102"/>
      <c r="BG319" s="187">
        <f t="shared" si="181"/>
        <v>2116319</v>
      </c>
      <c r="BH319" s="185">
        <f t="shared" si="164"/>
        <v>352087.696</v>
      </c>
      <c r="BJ319" s="218">
        <f t="shared" si="182"/>
        <v>14.453050415238765</v>
      </c>
      <c r="BK319" s="103"/>
      <c r="BL319" s="102"/>
      <c r="BM319" s="187">
        <f t="shared" si="183"/>
        <v>2116586</v>
      </c>
      <c r="BN319" s="185">
        <f t="shared" si="165"/>
        <v>362178.96100000001</v>
      </c>
    </row>
    <row r="320" spans="1:66" ht="15" customHeight="1" thickTop="1">
      <c r="A320" s="21">
        <f t="shared" si="184"/>
        <v>2014</v>
      </c>
      <c r="B320" s="176">
        <f t="shared" ref="B320:B341" si="185">ROUND($F$302-$F$307*$F$308^D320,$G$1)</f>
        <v>2130310</v>
      </c>
      <c r="C320" s="221"/>
      <c r="D320" s="22">
        <v>21</v>
      </c>
      <c r="E320" s="73"/>
      <c r="F320" s="57"/>
      <c r="G320" s="27"/>
      <c r="H320" s="27"/>
      <c r="I320" s="179">
        <f t="shared" si="154"/>
        <v>2130310</v>
      </c>
      <c r="J320" s="187"/>
      <c r="K320" s="187"/>
    </row>
    <row r="321" spans="1:63" ht="15" customHeight="1" thickBot="1">
      <c r="A321" s="21">
        <f t="shared" si="184"/>
        <v>2015</v>
      </c>
      <c r="B321" s="176">
        <f t="shared" si="185"/>
        <v>2143923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54"/>
        <v>2143923</v>
      </c>
      <c r="J321" s="187"/>
      <c r="K321" s="187"/>
      <c r="N321" s="104"/>
      <c r="U321" s="104"/>
    </row>
    <row r="322" spans="1:63" ht="15" customHeight="1" thickTop="1">
      <c r="A322" s="21">
        <f t="shared" si="184"/>
        <v>2016</v>
      </c>
      <c r="B322" s="176">
        <f t="shared" si="185"/>
        <v>2157437</v>
      </c>
      <c r="C322" s="221"/>
      <c r="D322" s="22">
        <v>23</v>
      </c>
      <c r="E322" s="200">
        <f>O302</f>
        <v>2149376</v>
      </c>
      <c r="F322" s="203">
        <f>O310</f>
        <v>0.66197237427036248</v>
      </c>
      <c r="G322" s="353">
        <f>O311</f>
        <v>340893983.50300002</v>
      </c>
      <c r="H322" s="354"/>
      <c r="I322" s="179">
        <f t="shared" si="154"/>
        <v>2157437</v>
      </c>
      <c r="J322" s="187"/>
      <c r="K322" s="187"/>
      <c r="M322" s="200">
        <f>M275</f>
        <v>0</v>
      </c>
      <c r="N322" s="200">
        <f>N275</f>
        <v>0</v>
      </c>
      <c r="T322" s="200">
        <f>T276</f>
        <v>0</v>
      </c>
      <c r="U322" s="200">
        <f>U276</f>
        <v>0</v>
      </c>
      <c r="Z322" s="200">
        <f>Y276</f>
        <v>0</v>
      </c>
      <c r="AA322" s="200">
        <f>Z276</f>
        <v>0</v>
      </c>
      <c r="AF322" s="200">
        <f>AE276</f>
        <v>0</v>
      </c>
      <c r="AG322" s="200">
        <f>AF276</f>
        <v>0</v>
      </c>
      <c r="AL322" s="200">
        <f>AK276</f>
        <v>0</v>
      </c>
      <c r="AM322" s="200">
        <f>AL276</f>
        <v>0</v>
      </c>
      <c r="AR322" s="200">
        <f>AQ276</f>
        <v>0</v>
      </c>
      <c r="AS322" s="200">
        <f>AR276</f>
        <v>0</v>
      </c>
      <c r="AX322" s="200">
        <f>AW276</f>
        <v>0</v>
      </c>
      <c r="AY322" s="200">
        <f>AX276</f>
        <v>0</v>
      </c>
      <c r="BD322" s="200">
        <f>BC276</f>
        <v>0</v>
      </c>
      <c r="BE322" s="200">
        <f>BD276</f>
        <v>0</v>
      </c>
      <c r="BJ322" s="200">
        <f>BI276</f>
        <v>0</v>
      </c>
      <c r="BK322" s="200">
        <f>BJ276</f>
        <v>0</v>
      </c>
    </row>
    <row r="323" spans="1:63" ht="15" customHeight="1">
      <c r="A323" s="21">
        <f t="shared" si="184"/>
        <v>2017</v>
      </c>
      <c r="B323" s="176">
        <f t="shared" si="185"/>
        <v>2170853</v>
      </c>
      <c r="C323" s="221"/>
      <c r="D323" s="22">
        <v>24</v>
      </c>
      <c r="E323" s="200">
        <f>V302</f>
        <v>2379376</v>
      </c>
      <c r="F323" s="203">
        <f>V310</f>
        <v>0.89560134392089519</v>
      </c>
      <c r="G323" s="345">
        <f>V311</f>
        <v>16830775.664000001</v>
      </c>
      <c r="H323" s="346"/>
      <c r="I323" s="179">
        <f t="shared" si="154"/>
        <v>2170853</v>
      </c>
      <c r="J323" s="187"/>
      <c r="K323" s="187"/>
      <c r="M323" s="200" t="s">
        <v>166</v>
      </c>
      <c r="N323" s="214">
        <v>3</v>
      </c>
      <c r="T323" s="200" t="s">
        <v>166</v>
      </c>
      <c r="U323" s="214">
        <v>3</v>
      </c>
      <c r="Z323" s="200" t="s">
        <v>166</v>
      </c>
      <c r="AA323" s="214">
        <v>3</v>
      </c>
      <c r="AF323" s="200" t="s">
        <v>166</v>
      </c>
      <c r="AG323" s="214">
        <v>3</v>
      </c>
      <c r="AL323" s="200" t="s">
        <v>166</v>
      </c>
      <c r="AM323" s="214">
        <v>3</v>
      </c>
      <c r="AR323" s="200" t="s">
        <v>166</v>
      </c>
      <c r="AS323" s="214">
        <v>3</v>
      </c>
      <c r="AX323" s="200" t="s">
        <v>166</v>
      </c>
      <c r="AY323" s="214">
        <v>3</v>
      </c>
      <c r="BD323" s="200" t="s">
        <v>166</v>
      </c>
      <c r="BE323" s="214">
        <v>3</v>
      </c>
      <c r="BJ323" s="200" t="s">
        <v>166</v>
      </c>
      <c r="BK323" s="214">
        <v>3</v>
      </c>
    </row>
    <row r="324" spans="1:63" ht="15" customHeight="1">
      <c r="A324" s="21">
        <f t="shared" si="184"/>
        <v>2018</v>
      </c>
      <c r="B324" s="176">
        <f t="shared" si="185"/>
        <v>2184171</v>
      </c>
      <c r="C324" s="221"/>
      <c r="D324" s="22">
        <v>25</v>
      </c>
      <c r="E324" s="200">
        <f>AB302</f>
        <v>2609376</v>
      </c>
      <c r="F324" s="203">
        <f>AB310</f>
        <v>0.90711873617642247</v>
      </c>
      <c r="G324" s="345">
        <f>AB311</f>
        <v>14619861.023000002</v>
      </c>
      <c r="H324" s="346"/>
      <c r="I324" s="179">
        <f t="shared" si="154"/>
        <v>2184171</v>
      </c>
      <c r="J324" s="187"/>
      <c r="K324" s="187"/>
      <c r="M324" s="200" t="s">
        <v>167</v>
      </c>
      <c r="N324" s="214">
        <v>230000</v>
      </c>
      <c r="T324" s="200" t="s">
        <v>167</v>
      </c>
      <c r="U324" s="214">
        <f>N324</f>
        <v>230000</v>
      </c>
      <c r="Z324" s="200" t="s">
        <v>167</v>
      </c>
      <c r="AA324" s="214">
        <f>U324</f>
        <v>230000</v>
      </c>
      <c r="AF324" s="200" t="s">
        <v>167</v>
      </c>
      <c r="AG324" s="214">
        <f>AA324</f>
        <v>230000</v>
      </c>
      <c r="AL324" s="200" t="s">
        <v>167</v>
      </c>
      <c r="AM324" s="214">
        <f>AG324</f>
        <v>230000</v>
      </c>
      <c r="AR324" s="200" t="s">
        <v>167</v>
      </c>
      <c r="AS324" s="214">
        <f>AM324</f>
        <v>230000</v>
      </c>
      <c r="AX324" s="200" t="s">
        <v>167</v>
      </c>
      <c r="AY324" s="214">
        <f>AS324</f>
        <v>230000</v>
      </c>
      <c r="BD324" s="200" t="s">
        <v>167</v>
      </c>
      <c r="BE324" s="214">
        <f>AY324</f>
        <v>230000</v>
      </c>
      <c r="BJ324" s="200" t="s">
        <v>167</v>
      </c>
      <c r="BK324" s="214">
        <f>BE324</f>
        <v>230000</v>
      </c>
    </row>
    <row r="325" spans="1:63" ht="15" customHeight="1">
      <c r="A325" s="21">
        <f t="shared" si="184"/>
        <v>2019</v>
      </c>
      <c r="B325" s="176">
        <f t="shared" si="185"/>
        <v>2197391</v>
      </c>
      <c r="C325" s="221"/>
      <c r="D325" s="22">
        <v>26</v>
      </c>
      <c r="E325" s="200">
        <f>AH302</f>
        <v>2839376</v>
      </c>
      <c r="F325" s="203">
        <f>AH310</f>
        <v>0.9114114096376843</v>
      </c>
      <c r="G325" s="345">
        <f>AH311</f>
        <v>13870199.993000001</v>
      </c>
      <c r="H325" s="346"/>
      <c r="I325" s="179">
        <f t="shared" si="154"/>
        <v>2197391</v>
      </c>
      <c r="J325" s="187"/>
      <c r="K325" s="187"/>
    </row>
    <row r="326" spans="1:63" ht="15" customHeight="1">
      <c r="A326" s="21">
        <f t="shared" si="184"/>
        <v>2020</v>
      </c>
      <c r="B326" s="176">
        <f t="shared" si="185"/>
        <v>2210516</v>
      </c>
      <c r="C326" s="221"/>
      <c r="D326" s="22">
        <v>27</v>
      </c>
      <c r="E326" s="200">
        <f>AN302</f>
        <v>3069376</v>
      </c>
      <c r="F326" s="203">
        <f>AN310</f>
        <v>0.91361662816203104</v>
      </c>
      <c r="G326" s="345">
        <f>AN311</f>
        <v>13498996.226</v>
      </c>
      <c r="H326" s="346"/>
      <c r="I326" s="179">
        <f t="shared" si="154"/>
        <v>2210516</v>
      </c>
      <c r="J326" s="187"/>
      <c r="K326" s="187"/>
    </row>
    <row r="327" spans="1:63" ht="15" customHeight="1">
      <c r="A327" s="21">
        <f t="shared" si="184"/>
        <v>2021</v>
      </c>
      <c r="B327" s="176">
        <f t="shared" si="185"/>
        <v>2223545</v>
      </c>
      <c r="C327" s="221"/>
      <c r="D327" s="22">
        <v>28</v>
      </c>
      <c r="E327" s="200">
        <f>AT302</f>
        <v>3299376</v>
      </c>
      <c r="F327" s="203">
        <f>AT310</f>
        <v>0.91494987936144145</v>
      </c>
      <c r="G327" s="345">
        <f>AT311</f>
        <v>13278856.727999998</v>
      </c>
      <c r="H327" s="346"/>
      <c r="I327" s="179">
        <f t="shared" si="154"/>
        <v>2223545</v>
      </c>
      <c r="J327" s="187"/>
      <c r="K327" s="187"/>
    </row>
    <row r="328" spans="1:63" ht="15" customHeight="1">
      <c r="A328" s="21">
        <f t="shared" si="184"/>
        <v>2022</v>
      </c>
      <c r="B328" s="176">
        <f t="shared" si="185"/>
        <v>2236479</v>
      </c>
      <c r="C328" s="221"/>
      <c r="D328" s="22">
        <v>29</v>
      </c>
      <c r="E328" s="200">
        <f>AZ302</f>
        <v>3529376</v>
      </c>
      <c r="F328" s="203">
        <f>AZ310</f>
        <v>0.91583928866437525</v>
      </c>
      <c r="G328" s="345">
        <f>AZ311</f>
        <v>13133721.853000002</v>
      </c>
      <c r="H328" s="346"/>
      <c r="I328" s="179">
        <f t="shared" si="154"/>
        <v>2236479</v>
      </c>
      <c r="J328" s="187"/>
      <c r="K328" s="187"/>
    </row>
    <row r="329" spans="1:63" ht="15" customHeight="1">
      <c r="A329" s="21">
        <f t="shared" si="184"/>
        <v>2023</v>
      </c>
      <c r="B329" s="176">
        <f t="shared" si="185"/>
        <v>2249320</v>
      </c>
      <c r="C329" s="221"/>
      <c r="D329" s="22">
        <v>30</v>
      </c>
      <c r="E329" s="200">
        <f>BF302</f>
        <v>3759376</v>
      </c>
      <c r="F329" s="203">
        <f>BF310</f>
        <v>0.91647318608124906</v>
      </c>
      <c r="G329" s="345">
        <f>BF311</f>
        <v>13031081.816</v>
      </c>
      <c r="H329" s="346"/>
      <c r="I329" s="179">
        <f t="shared" si="154"/>
        <v>2249320</v>
      </c>
      <c r="J329" s="187"/>
      <c r="K329" s="187"/>
    </row>
    <row r="330" spans="1:63" ht="15" customHeight="1">
      <c r="A330" s="21">
        <f t="shared" si="184"/>
        <v>2024</v>
      </c>
      <c r="B330" s="176">
        <f t="shared" si="185"/>
        <v>2262066</v>
      </c>
      <c r="C330" s="221"/>
      <c r="D330" s="22">
        <v>31</v>
      </c>
      <c r="E330" s="200">
        <f>BL302</f>
        <v>3989376</v>
      </c>
      <c r="F330" s="203">
        <f>BL310</f>
        <v>0.91694810709001251</v>
      </c>
      <c r="G330" s="345">
        <f>BL311</f>
        <v>12954612.959999997</v>
      </c>
      <c r="H330" s="346"/>
      <c r="I330" s="179">
        <f t="shared" si="154"/>
        <v>2262066</v>
      </c>
      <c r="J330" s="187"/>
      <c r="K330" s="187"/>
    </row>
    <row r="331" spans="1:63" ht="15" customHeight="1">
      <c r="A331" s="21">
        <f t="shared" si="184"/>
        <v>2025</v>
      </c>
      <c r="B331" s="176">
        <f t="shared" si="185"/>
        <v>2274720</v>
      </c>
      <c r="C331" s="221"/>
      <c r="D331" s="22">
        <v>32</v>
      </c>
      <c r="E331" s="66"/>
      <c r="F331" s="203"/>
      <c r="G331" s="215"/>
      <c r="H331" s="27"/>
      <c r="I331" s="179">
        <f t="shared" si="154"/>
        <v>2274720</v>
      </c>
      <c r="J331" s="187"/>
      <c r="K331" s="187"/>
    </row>
    <row r="332" spans="1:63" ht="15" customHeight="1">
      <c r="A332" s="21">
        <f t="shared" ref="A332:A341" si="186">A287</f>
        <v>2026</v>
      </c>
      <c r="B332" s="176">
        <f t="shared" si="185"/>
        <v>2287282</v>
      </c>
      <c r="C332" s="221"/>
      <c r="D332" s="22">
        <v>33</v>
      </c>
      <c r="E332" s="66"/>
      <c r="F332" s="203"/>
      <c r="G332" s="215"/>
      <c r="H332" s="27"/>
      <c r="I332" s="179">
        <f t="shared" si="154"/>
        <v>2287282</v>
      </c>
      <c r="J332" s="187"/>
      <c r="K332" s="187"/>
    </row>
    <row r="333" spans="1:63" ht="15" customHeight="1">
      <c r="A333" s="21">
        <f t="shared" si="186"/>
        <v>2027</v>
      </c>
      <c r="B333" s="176">
        <f t="shared" si="185"/>
        <v>2299752</v>
      </c>
      <c r="C333" s="221"/>
      <c r="D333" s="22">
        <v>34</v>
      </c>
      <c r="E333" s="66"/>
      <c r="F333" s="203"/>
      <c r="G333" s="215"/>
      <c r="H333" s="27"/>
      <c r="I333" s="179">
        <f t="shared" si="154"/>
        <v>2299752</v>
      </c>
      <c r="J333" s="187"/>
      <c r="K333" s="187"/>
    </row>
    <row r="334" spans="1:63" ht="15" customHeight="1">
      <c r="A334" s="21">
        <f t="shared" si="186"/>
        <v>2028</v>
      </c>
      <c r="B334" s="176">
        <f t="shared" si="185"/>
        <v>2312131</v>
      </c>
      <c r="C334" s="221"/>
      <c r="D334" s="22">
        <v>35</v>
      </c>
      <c r="E334" s="66"/>
      <c r="F334" s="203"/>
      <c r="G334" s="215"/>
      <c r="H334" s="27"/>
      <c r="I334" s="179">
        <f t="shared" si="154"/>
        <v>2312131</v>
      </c>
      <c r="J334" s="187"/>
      <c r="K334" s="187"/>
    </row>
    <row r="335" spans="1:63" ht="15" customHeight="1">
      <c r="A335" s="21">
        <f t="shared" si="186"/>
        <v>2029</v>
      </c>
      <c r="B335" s="176">
        <f t="shared" si="185"/>
        <v>2324420</v>
      </c>
      <c r="C335" s="221"/>
      <c r="D335" s="22">
        <v>36</v>
      </c>
      <c r="E335" s="66"/>
      <c r="F335" s="203"/>
      <c r="G335" s="215"/>
      <c r="H335" s="27"/>
      <c r="I335" s="179">
        <f t="shared" si="154"/>
        <v>2324420</v>
      </c>
      <c r="J335" s="187"/>
      <c r="K335" s="187"/>
    </row>
    <row r="336" spans="1:63" ht="15" customHeight="1">
      <c r="A336" s="21">
        <f t="shared" si="186"/>
        <v>2030</v>
      </c>
      <c r="B336" s="176">
        <f t="shared" si="185"/>
        <v>2336620</v>
      </c>
      <c r="C336" s="221"/>
      <c r="D336" s="22">
        <v>37</v>
      </c>
      <c r="E336" s="73"/>
      <c r="F336" s="57"/>
      <c r="G336" s="27"/>
      <c r="H336" s="27"/>
      <c r="I336" s="179">
        <f t="shared" si="154"/>
        <v>2336620</v>
      </c>
      <c r="J336" s="187"/>
      <c r="K336" s="187"/>
    </row>
    <row r="337" spans="1:34" ht="15" customHeight="1">
      <c r="A337" s="21">
        <f t="shared" si="186"/>
        <v>2031</v>
      </c>
      <c r="B337" s="176">
        <f t="shared" si="185"/>
        <v>2348731</v>
      </c>
      <c r="C337" s="221"/>
      <c r="D337" s="22">
        <v>38</v>
      </c>
      <c r="E337" s="73"/>
      <c r="F337" s="57"/>
      <c r="G337" s="27"/>
      <c r="H337" s="27"/>
      <c r="I337" s="179">
        <f t="shared" si="154"/>
        <v>2348731</v>
      </c>
      <c r="J337" s="187"/>
      <c r="K337" s="187"/>
    </row>
    <row r="338" spans="1:34" ht="15" customHeight="1">
      <c r="A338" s="21">
        <f t="shared" si="186"/>
        <v>2032</v>
      </c>
      <c r="B338" s="176">
        <f t="shared" si="185"/>
        <v>2360754</v>
      </c>
      <c r="C338" s="221"/>
      <c r="D338" s="22">
        <v>39</v>
      </c>
      <c r="E338" s="73"/>
      <c r="F338" s="57"/>
      <c r="G338" s="27"/>
      <c r="H338" s="27"/>
      <c r="I338" s="179">
        <f t="shared" si="154"/>
        <v>2360754</v>
      </c>
      <c r="J338" s="187"/>
      <c r="K338" s="187"/>
    </row>
    <row r="339" spans="1:34" ht="15" customHeight="1">
      <c r="A339" s="21">
        <f t="shared" si="186"/>
        <v>2033</v>
      </c>
      <c r="B339" s="176">
        <f t="shared" si="185"/>
        <v>2372689</v>
      </c>
      <c r="C339" s="221"/>
      <c r="D339" s="22">
        <v>40</v>
      </c>
      <c r="E339" s="73"/>
      <c r="F339" s="57"/>
      <c r="G339" s="27"/>
      <c r="H339" s="27"/>
      <c r="I339" s="179">
        <f t="shared" si="154"/>
        <v>2372689</v>
      </c>
      <c r="J339" s="187"/>
      <c r="K339" s="187"/>
    </row>
    <row r="340" spans="1:34" ht="15" customHeight="1">
      <c r="A340" s="105">
        <f t="shared" si="186"/>
        <v>2034</v>
      </c>
      <c r="B340" s="188">
        <f t="shared" si="185"/>
        <v>2384537</v>
      </c>
      <c r="C340" s="223"/>
      <c r="D340" s="35">
        <v>41</v>
      </c>
      <c r="E340" s="106"/>
      <c r="F340" s="107"/>
      <c r="G340" s="11"/>
      <c r="H340" s="11"/>
      <c r="I340" s="189">
        <f t="shared" si="154"/>
        <v>2384537</v>
      </c>
      <c r="J340" s="190"/>
      <c r="K340" s="190"/>
    </row>
    <row r="341" spans="1:34" ht="15" customHeight="1">
      <c r="A341" s="105">
        <f t="shared" si="186"/>
        <v>2035</v>
      </c>
      <c r="B341" s="188">
        <f t="shared" si="185"/>
        <v>2396299</v>
      </c>
      <c r="C341" s="223"/>
      <c r="D341" s="35">
        <v>42</v>
      </c>
      <c r="E341" s="106"/>
      <c r="F341" s="107"/>
      <c r="G341" s="11"/>
      <c r="H341" s="11"/>
      <c r="I341" s="189">
        <f t="shared" si="154"/>
        <v>2396299</v>
      </c>
      <c r="J341" s="190"/>
      <c r="K341" s="190"/>
    </row>
    <row r="342" spans="1:34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34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34" ht="20.100000000000001" customHeight="1">
      <c r="K344" s="88"/>
      <c r="L344" s="88"/>
      <c r="M344" s="88"/>
      <c r="N344" s="108"/>
      <c r="O344" s="10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</row>
    <row r="345" spans="1:34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</row>
    <row r="346" spans="1:34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</row>
    <row r="347" spans="1:34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</row>
    <row r="348" spans="1:34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</row>
    <row r="349" spans="1:34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</row>
    <row r="350" spans="1:34" ht="20.100000000000001" customHeight="1"/>
    <row r="351" spans="1:34" ht="20.100000000000001" customHeight="1"/>
    <row r="352" spans="1:34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topLeftCell="A19" zoomScale="70" zoomScaleSheetLayoutView="70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9" width="12.5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9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9" ht="21" customHeight="1">
      <c r="A2" s="6" t="s">
        <v>82</v>
      </c>
      <c r="K2" s="235" t="s">
        <v>78</v>
      </c>
    </row>
    <row r="3" spans="1:19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  <c r="M3" s="264" t="s">
        <v>100</v>
      </c>
      <c r="N3" s="264" t="s">
        <v>101</v>
      </c>
      <c r="O3" s="264" t="s">
        <v>102</v>
      </c>
      <c r="P3" s="264" t="s">
        <v>103</v>
      </c>
      <c r="Q3" s="264" t="s">
        <v>104</v>
      </c>
      <c r="R3" s="264" t="s">
        <v>105</v>
      </c>
      <c r="S3" s="264" t="s">
        <v>100</v>
      </c>
    </row>
    <row r="4" spans="1:19" s="118" customFormat="1" ht="20.100000000000001" customHeight="1">
      <c r="A4" s="119">
        <v>1994</v>
      </c>
      <c r="B4" s="294">
        <v>150136</v>
      </c>
      <c r="C4" s="295">
        <f t="shared" ref="C4:C45" si="0">I75</f>
        <v>150142</v>
      </c>
      <c r="D4" s="296">
        <f t="shared" ref="D4:D45" si="1">I120</f>
        <v>150383</v>
      </c>
      <c r="E4" s="296">
        <f t="shared" ref="E4:E45" si="2">I165</f>
        <v>150392</v>
      </c>
      <c r="F4" s="297">
        <f t="shared" ref="F4:F45" si="3">I210</f>
        <v>157912</v>
      </c>
      <c r="G4" s="297">
        <f t="shared" ref="G4:G45" si="4">I255</f>
        <v>150079</v>
      </c>
      <c r="H4" s="297">
        <f t="shared" ref="H4:H45" si="5">I300</f>
        <v>149877</v>
      </c>
      <c r="I4" s="298">
        <f t="shared" ref="I4:I45" si="6">ROUND(SUMIF(C$46:H$46,"○",C4:H4),$G$1)</f>
        <v>150392</v>
      </c>
      <c r="J4" s="125"/>
      <c r="K4" s="126"/>
      <c r="L4" s="127"/>
      <c r="M4" s="121">
        <f>강경읍!C4+연무읍!C4+성동면!C4+광석면!C4+노성면!C4+상월면!C4+부적면!C4+연산면!C4+벌곡면!C4+양촌면!C4+가야곡면!C4+은진면!C4+채운면!C4+취암동!C4+부창동!C4</f>
        <v>136690</v>
      </c>
      <c r="N4" s="121">
        <f>강경읍!D4+연무읍!D4+성동면!D4+광석면!D4+노성면!D4+상월면!D4+부적면!D4+연산면!D4+벌곡면!D4+양촌면!D4+가야곡면!D4+은진면!D4+채운면!D4+취암동!D4+부창동!D4</f>
        <v>136581</v>
      </c>
      <c r="O4" s="121">
        <f>강경읍!E4+연무읍!E4+성동면!E4+광석면!E4+노성면!E4+상월면!E4+부적면!E4+연산면!E4+벌곡면!E4+양촌면!E4+가야곡면!E4+은진면!E4+채운면!E4+취암동!E4+부창동!E4</f>
        <v>136332</v>
      </c>
      <c r="P4" s="121">
        <f>강경읍!F4+연무읍!F4+성동면!F4+광석면!F4+노성면!F4+상월면!F4+부적면!F4+연산면!F4+벌곡면!F4+양촌면!F4+가야곡면!F4+은진면!F4+채운면!F4+취암동!F4+부창동!F4</f>
        <v>150664</v>
      </c>
      <c r="Q4" s="121">
        <f>강경읍!G4+연무읍!G4+성동면!G4+광석면!G4+노성면!G4+상월면!G4+부적면!G4+연산면!G4+벌곡면!G4+양촌면!G4+가야곡면!G4+은진면!G4+채운면!G4+취암동!G4+부창동!G4</f>
        <v>136183</v>
      </c>
      <c r="R4" s="121">
        <f>강경읍!H4+연무읍!H4+성동면!H4+광석면!H4+노성면!H4+상월면!H4+부적면!H4+연산면!H4+벌곡면!H4+양촌면!H4+가야곡면!H4+은진면!H4+채운면!H4+취암동!H4+부창동!H4</f>
        <v>136872</v>
      </c>
      <c r="S4" s="121">
        <f>강경읍!I4+연무읍!I4+성동면!I4+광석면!I4+노성면!I4+상월면!I4+부적면!I4+연산면!I4+벌곡면!I4+양촌면!I4+가야곡면!I4+은진면!I4+채운면!I4+취암동!I4+부창동!I4</f>
        <v>140287</v>
      </c>
    </row>
    <row r="5" spans="1:19" s="118" customFormat="1" ht="20.100000000000001" customHeight="1">
      <c r="A5" s="119">
        <f t="shared" ref="A5:A45" si="7">A4+1</f>
        <v>1995</v>
      </c>
      <c r="B5" s="294">
        <v>150190</v>
      </c>
      <c r="C5" s="295">
        <f t="shared" si="0"/>
        <v>148867</v>
      </c>
      <c r="D5" s="296">
        <f t="shared" si="1"/>
        <v>149008</v>
      </c>
      <c r="E5" s="296">
        <f t="shared" si="2"/>
        <v>149014</v>
      </c>
      <c r="F5" s="297">
        <f t="shared" si="3"/>
        <v>151029</v>
      </c>
      <c r="G5" s="297">
        <f t="shared" si="4"/>
        <v>148834</v>
      </c>
      <c r="H5" s="297">
        <f t="shared" si="5"/>
        <v>148716</v>
      </c>
      <c r="I5" s="298">
        <f t="shared" si="6"/>
        <v>149014</v>
      </c>
      <c r="J5" s="125"/>
      <c r="K5" s="126"/>
      <c r="L5" s="127"/>
      <c r="M5" s="121">
        <f>강경읍!C5+연무읍!C5+성동면!C5+광석면!C5+노성면!C5+상월면!C5+부적면!C5+연산면!C5+벌곡면!C5+양촌면!C5+가야곡면!C5+은진면!C5+채운면!C5+취암동!C5+부창동!C5</f>
        <v>134991</v>
      </c>
      <c r="N5" s="121">
        <f>강경읍!D5+연무읍!D5+성동면!D5+광석면!D5+노성면!D5+상월면!D5+부적면!D5+연산면!D5+벌곡면!D5+양촌면!D5+가야곡면!D5+은진면!D5+채운면!D5+취암동!D5+부창동!D5</f>
        <v>134625</v>
      </c>
      <c r="O5" s="121">
        <f>강경읍!E5+연무읍!E5+성동면!E5+광석면!E5+노성면!E5+상월면!E5+부적면!E5+연산면!E5+벌곡면!E5+양촌면!E5+가야곡면!E5+은진면!E5+채운면!E5+취암동!E5+부창동!E5</f>
        <v>133338</v>
      </c>
      <c r="P5" s="121">
        <f>강경읍!F5+연무읍!F5+성동면!F5+광석면!F5+노성면!F5+상월면!F5+부적면!F5+연산면!F5+벌곡면!F5+양촌면!F5+가야곡면!F5+은진면!F5+채운면!F5+취암동!F5+부창동!F5</f>
        <v>139406</v>
      </c>
      <c r="Q5" s="121">
        <f>강경읍!G5+연무읍!G5+성동면!G5+광석면!G5+노성면!G5+상월면!G5+부적면!G5+연산면!G5+벌곡면!G5+양촌면!G5+가야곡면!G5+은진면!G5+채운면!G5+취암동!G5+부창동!G5</f>
        <v>134762</v>
      </c>
      <c r="R5" s="121">
        <f>강경읍!H5+연무읍!H5+성동면!H5+광석면!H5+노성면!H5+상월면!H5+부적면!H5+연산면!H5+벌곡면!H5+양촌면!H5+가야곡면!H5+은진면!H5+채운면!H5+취암동!H5+부창동!H5</f>
        <v>135552</v>
      </c>
      <c r="S5" s="121">
        <f>강경읍!I5+연무읍!I5+성동면!I5+광석면!I5+노성면!I5+상월면!I5+부적면!I5+연산면!I5+벌곡면!I5+양촌면!I5+가야곡면!I5+은진면!I5+채운면!I5+취암동!I5+부창동!I5</f>
        <v>137060</v>
      </c>
    </row>
    <row r="6" spans="1:19" s="118" customFormat="1" ht="20.100000000000001" customHeight="1">
      <c r="A6" s="119">
        <f t="shared" si="7"/>
        <v>1996</v>
      </c>
      <c r="B6" s="294">
        <v>148970</v>
      </c>
      <c r="C6" s="295">
        <f t="shared" si="0"/>
        <v>147591</v>
      </c>
      <c r="D6" s="296">
        <f t="shared" si="1"/>
        <v>147646</v>
      </c>
      <c r="E6" s="296">
        <f t="shared" si="2"/>
        <v>147648</v>
      </c>
      <c r="F6" s="297">
        <f t="shared" si="3"/>
        <v>147143</v>
      </c>
      <c r="G6" s="297">
        <f t="shared" si="4"/>
        <v>147584</v>
      </c>
      <c r="H6" s="297">
        <f t="shared" si="5"/>
        <v>147541</v>
      </c>
      <c r="I6" s="298">
        <f t="shared" si="6"/>
        <v>147648</v>
      </c>
      <c r="J6" s="125"/>
      <c r="K6" s="126"/>
      <c r="L6" s="127"/>
      <c r="M6" s="121">
        <f>강경읍!C6+연무읍!C6+성동면!C6+광석면!C6+노성면!C6+상월면!C6+부적면!C6+연산면!C6+벌곡면!C6+양촌면!C6+가야곡면!C6+은진면!C6+채운면!C6+취암동!C6+부창동!C6</f>
        <v>153901</v>
      </c>
      <c r="N6" s="121">
        <f>강경읍!D6+연무읍!D6+성동면!D6+광석면!D6+노성면!D6+상월면!D6+부적면!D6+연산면!D6+벌곡면!D6+양촌면!D6+가야곡면!D6+은진면!D6+채운면!D6+취암동!D6+부창동!D6</f>
        <v>153299</v>
      </c>
      <c r="O6" s="121">
        <f>강경읍!E6+연무읍!E6+성동면!E6+광석면!E6+노성면!E6+상월면!E6+부적면!E6+연산면!E6+벌곡면!E6+양촌면!E6+가야곡면!E6+은진면!E6+채운면!E6+취암동!E6+부창동!E6</f>
        <v>151160</v>
      </c>
      <c r="P6" s="121">
        <f>강경읍!F6+연무읍!F6+성동면!F6+광석면!F6+노성면!F6+상월면!F6+부적면!F6+연산면!F6+벌곡면!F6+양촌면!F6+가야곡면!F6+은진면!F6+채운면!F6+취암동!F6+부창동!F6</f>
        <v>154185</v>
      </c>
      <c r="Q6" s="121">
        <f>강경읍!G6+연무읍!G6+성동면!G6+광석면!G6+노성면!G6+상월면!G6+부적면!G6+연산면!G6+벌곡면!G6+양촌면!G6+가야곡면!G6+은진면!G6+채운면!G6+취암동!G6+부창동!G6</f>
        <v>153908</v>
      </c>
      <c r="R6" s="121">
        <f>강경읍!H6+연무읍!H6+성동면!H6+광석면!H6+노성면!H6+상월면!H6+부적면!H6+연산면!H6+벌곡면!H6+양촌면!H6+가야곡면!H6+은진면!H6+채운면!H6+취암동!H6+부창동!H6</f>
        <v>154805</v>
      </c>
      <c r="S6" s="121">
        <f>강경읍!I6+연무읍!I6+성동면!I6+광석면!I6+노성면!I6+상월면!I6+부적면!I6+연산면!I6+벌곡면!I6+양촌면!I6+가야곡면!I6+은진면!I6+채운면!I6+취암동!I6+부창동!I6</f>
        <v>155078</v>
      </c>
    </row>
    <row r="7" spans="1:19" s="118" customFormat="1" ht="20.100000000000001" customHeight="1">
      <c r="A7" s="119">
        <f t="shared" si="7"/>
        <v>1997</v>
      </c>
      <c r="B7" s="294">
        <v>147593</v>
      </c>
      <c r="C7" s="295">
        <f t="shared" si="0"/>
        <v>146316</v>
      </c>
      <c r="D7" s="296">
        <f t="shared" si="1"/>
        <v>146297</v>
      </c>
      <c r="E7" s="296">
        <f t="shared" si="2"/>
        <v>146296</v>
      </c>
      <c r="F7" s="297">
        <f t="shared" si="3"/>
        <v>144447</v>
      </c>
      <c r="G7" s="297">
        <f t="shared" si="4"/>
        <v>146330</v>
      </c>
      <c r="H7" s="297">
        <f t="shared" si="5"/>
        <v>146353</v>
      </c>
      <c r="I7" s="298">
        <f t="shared" si="6"/>
        <v>146296</v>
      </c>
      <c r="J7" s="125"/>
      <c r="K7" s="126"/>
      <c r="L7" s="127"/>
      <c r="M7" s="121">
        <f>강경읍!C7+연무읍!C7+성동면!C7+광석면!C7+노성면!C7+상월면!C7+부적면!C7+연산면!C7+벌곡면!C7+양촌면!C7+가야곡면!C7+은진면!C7+채운면!C7+취암동!C7+부창동!C7</f>
        <v>152061</v>
      </c>
      <c r="N7" s="121">
        <f>강경읍!D7+연무읍!D7+성동면!D7+광석면!D7+노성면!D7+상월면!D7+부적면!D7+연산면!D7+벌곡면!D7+양촌면!D7+가야곡면!D7+은진면!D7+채운면!D7+취암동!D7+부창동!D7</f>
        <v>151275</v>
      </c>
      <c r="O7" s="121">
        <f>강경읍!E7+연무읍!E7+성동면!E7+광석면!E7+노성면!E7+상월면!E7+부적면!E7+연산면!E7+벌곡면!E7+양촌면!E7+가야곡면!E7+은진면!E7+채운면!E7+취암동!E7+부창동!E7</f>
        <v>148478</v>
      </c>
      <c r="P7" s="121">
        <f>강경읍!F7+연무읍!F7+성동면!F7+광석면!F7+노성면!F7+상월면!F7+부적면!F7+연산면!F7+벌곡면!F7+양촌면!F7+가야곡면!F7+은진면!F7+채운면!F7+취암동!F7+부창동!F7</f>
        <v>149684</v>
      </c>
      <c r="Q7" s="121">
        <f>강경읍!G7+연무읍!G7+성동면!G7+광석면!G7+노성면!G7+상월면!G7+부적면!G7+연산면!G7+벌곡면!G7+양촌면!G7+가야곡면!G7+은진면!G7+채운면!G7+취암동!G7+부창동!G7</f>
        <v>152261</v>
      </c>
      <c r="R7" s="121">
        <f>강경읍!H7+연무읍!H7+성동면!H7+광석면!H7+노성면!H7+상월면!H7+부적면!H7+연산면!H7+벌곡면!H7+양촌면!H7+가야곡면!H7+은진면!H7+채운면!H7+취암동!H7+부창동!H7</f>
        <v>153247</v>
      </c>
      <c r="S7" s="121">
        <f>강경읍!I7+연무읍!I7+성동면!I7+광석면!I7+노성면!I7+상월면!I7+부적면!I7+연산면!I7+벌곡면!I7+양촌면!I7+가야곡면!I7+은진면!I7+채운면!I7+취암동!I7+부창동!I7</f>
        <v>152094</v>
      </c>
    </row>
    <row r="8" spans="1:19" s="118" customFormat="1" ht="20.100000000000001" customHeight="1">
      <c r="A8" s="119">
        <f t="shared" si="7"/>
        <v>1998</v>
      </c>
      <c r="B8" s="294">
        <v>146892</v>
      </c>
      <c r="C8" s="295">
        <f t="shared" si="0"/>
        <v>145040</v>
      </c>
      <c r="D8" s="296">
        <f t="shared" si="1"/>
        <v>144959</v>
      </c>
      <c r="E8" s="296">
        <f t="shared" si="2"/>
        <v>144956</v>
      </c>
      <c r="F8" s="297">
        <f t="shared" si="3"/>
        <v>142389</v>
      </c>
      <c r="G8" s="297">
        <f t="shared" si="4"/>
        <v>145070</v>
      </c>
      <c r="H8" s="297">
        <f t="shared" si="5"/>
        <v>145151</v>
      </c>
      <c r="I8" s="298">
        <f t="shared" si="6"/>
        <v>144956</v>
      </c>
      <c r="J8" s="125"/>
      <c r="K8" s="126"/>
      <c r="L8" s="127"/>
      <c r="M8" s="121">
        <f>강경읍!C8+연무읍!C8+성동면!C8+광석면!C8+노성면!C8+상월면!C8+부적면!C8+연산면!C8+벌곡면!C8+양촌면!C8+가야곡면!C8+은진면!C8+채운면!C8+취암동!C8+부창동!C8</f>
        <v>150222</v>
      </c>
      <c r="N8" s="121">
        <f>강경읍!D8+연무읍!D8+성동면!D8+광석면!D8+노성면!D8+상월면!D8+부적면!D8+연산면!D8+벌곡면!D8+양촌면!D8+가야곡면!D8+은진면!D8+채운면!D8+취암동!D8+부창동!D8</f>
        <v>149292</v>
      </c>
      <c r="O8" s="121">
        <f>강경읍!E8+연무읍!E8+성동면!E8+광석면!E8+노성면!E8+상월면!E8+부적면!E8+연산면!E8+벌곡면!E8+양촌면!E8+가야곡면!E8+은진면!E8+채운면!E8+취암동!E8+부창동!E8</f>
        <v>146007</v>
      </c>
      <c r="P8" s="121">
        <f>강경읍!F8+연무읍!F8+성동면!F8+광석면!F8+노성면!F8+상월면!F8+부적면!F8+연산면!F8+벌곡면!F8+양촌면!F8+가야곡면!F8+은진면!F8+채운면!F8+취암동!F8+부창동!F8</f>
        <v>146314</v>
      </c>
      <c r="Q8" s="121">
        <f>강경읍!G8+연무읍!G8+성동면!G8+광석면!G8+노성면!G8+상월면!G8+부적면!G8+연산면!G8+벌곡면!G8+양촌면!G8+가야곡면!G8+은진면!G8+채운면!G8+취암동!G8+부창동!G8</f>
        <v>150574</v>
      </c>
      <c r="R8" s="121">
        <f>강경읍!H8+연무읍!H8+성동면!H8+광석면!H8+노성면!H8+상월면!H8+부적면!H8+연산면!H8+벌곡면!H8+양촌면!H8+가야곡면!H8+은진면!H8+채운면!H8+취암동!H8+부창동!H8</f>
        <v>151640</v>
      </c>
      <c r="S8" s="121">
        <f>강경읍!I8+연무읍!I8+성동면!I8+광석면!I8+노성면!I8+상월면!I8+부적면!I8+연산면!I8+벌곡면!I8+양촌면!I8+가야곡면!I8+은진면!I8+채운면!I8+취암동!I8+부창동!I8</f>
        <v>149412</v>
      </c>
    </row>
    <row r="9" spans="1:19" s="118" customFormat="1" ht="20.100000000000001" customHeight="1">
      <c r="A9" s="119">
        <f t="shared" si="7"/>
        <v>1999</v>
      </c>
      <c r="B9" s="294">
        <v>144791</v>
      </c>
      <c r="C9" s="295">
        <f t="shared" si="0"/>
        <v>143765</v>
      </c>
      <c r="D9" s="296">
        <f t="shared" si="1"/>
        <v>143634</v>
      </c>
      <c r="E9" s="296">
        <f t="shared" si="2"/>
        <v>143629</v>
      </c>
      <c r="F9" s="297">
        <f t="shared" si="3"/>
        <v>140730</v>
      </c>
      <c r="G9" s="297">
        <f t="shared" si="4"/>
        <v>143807</v>
      </c>
      <c r="H9" s="297">
        <f t="shared" si="5"/>
        <v>143935</v>
      </c>
      <c r="I9" s="298">
        <f t="shared" si="6"/>
        <v>143629</v>
      </c>
      <c r="J9" s="125"/>
      <c r="K9" s="126"/>
      <c r="L9" s="127"/>
      <c r="M9" s="121">
        <f>강경읍!C9+연무읍!C9+성동면!C9+광석면!C9+노성면!C9+상월면!C9+부적면!C9+연산면!C9+벌곡면!C9+양촌면!C9+가야곡면!C9+은진면!C9+채운면!C9+취암동!C9+부창동!C9</f>
        <v>148384</v>
      </c>
      <c r="N9" s="121">
        <f>강경읍!D9+연무읍!D9+성동면!D9+광석면!D9+노성면!D9+상월면!D9+부적면!D9+연산면!D9+벌곡면!D9+양촌면!D9+가야곡면!D9+은진면!D9+채운면!D9+취암동!D9+부창동!D9</f>
        <v>147351</v>
      </c>
      <c r="O9" s="121">
        <f>강경읍!E9+연무읍!E9+성동면!E9+광석면!E9+노성면!E9+상월면!E9+부적면!E9+연산면!E9+벌곡면!E9+양촌면!E9+가야곡면!E9+은진면!E9+채운면!E9+취암동!E9+부창동!E9</f>
        <v>143720</v>
      </c>
      <c r="P9" s="121">
        <f>강경읍!F9+연무읍!F9+성동면!F9+광석면!F9+노성면!F9+상월면!F9+부적면!F9+연산면!F9+벌곡면!F9+양촌면!F9+가야곡면!F9+은진면!F9+채운면!F9+취암동!F9+부창동!F9</f>
        <v>143625</v>
      </c>
      <c r="Q9" s="121">
        <f>강경읍!G9+연무읍!G9+성동면!G9+광석면!G9+노성면!G9+상월면!G9+부적면!G9+연산면!G9+벌곡면!G9+양촌면!G9+가야곡면!G9+은진면!G9+채운면!G9+취암동!G9+부창동!G9</f>
        <v>148850</v>
      </c>
      <c r="R9" s="121">
        <f>강경읍!H9+연무읍!H9+성동면!H9+광석면!H9+노성면!H9+상월면!H9+부적면!H9+연산면!H9+벌곡면!H9+양촌면!H9+가야곡면!H9+은진면!H9+채운면!H9+취암동!H9+부창동!H9</f>
        <v>149974</v>
      </c>
      <c r="S9" s="121">
        <f>강경읍!I9+연무읍!I9+성동면!I9+광석면!I9+노성면!I9+상월면!I9+부적면!I9+연산면!I9+벌곡면!I9+양촌면!I9+가야곡면!I9+은진면!I9+채운면!I9+취암동!I9+부창동!I9</f>
        <v>146958</v>
      </c>
    </row>
    <row r="10" spans="1:19" s="118" customFormat="1" ht="20.100000000000001" customHeight="1">
      <c r="A10" s="119">
        <f t="shared" si="7"/>
        <v>2000</v>
      </c>
      <c r="B10" s="294">
        <v>142828</v>
      </c>
      <c r="C10" s="295">
        <f t="shared" si="0"/>
        <v>142489</v>
      </c>
      <c r="D10" s="296">
        <f t="shared" si="1"/>
        <v>142321</v>
      </c>
      <c r="E10" s="296">
        <f t="shared" si="2"/>
        <v>142315</v>
      </c>
      <c r="F10" s="297">
        <f t="shared" si="3"/>
        <v>139342</v>
      </c>
      <c r="G10" s="297">
        <f t="shared" si="4"/>
        <v>142540</v>
      </c>
      <c r="H10" s="297">
        <f t="shared" si="5"/>
        <v>142705</v>
      </c>
      <c r="I10" s="298">
        <f t="shared" si="6"/>
        <v>142315</v>
      </c>
      <c r="J10" s="125"/>
      <c r="K10" s="126"/>
      <c r="L10" s="127"/>
      <c r="M10" s="121">
        <f>강경읍!C10+연무읍!C10+성동면!C10+광석면!C10+노성면!C10+상월면!C10+부적면!C10+연산면!C10+벌곡면!C10+양촌면!C10+가야곡면!C10+은진면!C10+채운면!C10+취암동!C10+부창동!C10</f>
        <v>146544</v>
      </c>
      <c r="N10" s="121">
        <f>강경읍!D10+연무읍!D10+성동면!D10+광석면!D10+노성면!D10+상월면!D10+부적면!D10+연산면!D10+벌곡면!D10+양촌면!D10+가야곡면!D10+은진면!D10+채운면!D10+취암동!D10+부창동!D10</f>
        <v>145452</v>
      </c>
      <c r="O10" s="121">
        <f>강경읍!E10+연무읍!E10+성동면!E10+광석면!E10+노성면!E10+상월면!E10+부적면!E10+연산면!E10+벌곡면!E10+양촌면!E10+가야곡면!E10+은진면!E10+채운면!E10+취암동!E10+부창동!E10</f>
        <v>141612</v>
      </c>
      <c r="P10" s="121">
        <f>강경읍!F10+연무읍!F10+성동면!F10+광석면!F10+노성면!F10+상월면!F10+부적면!F10+연산면!F10+벌곡면!F10+양촌면!F10+가야곡면!F10+은진면!F10+채운면!F10+취암동!F10+부창동!F10</f>
        <v>141406</v>
      </c>
      <c r="Q10" s="121">
        <f>강경읍!G10+연무읍!G10+성동면!G10+광석면!G10+노성면!G10+상월면!G10+부적면!G10+연산면!G10+벌곡면!G10+양촌면!G10+가야곡면!G10+은진면!G10+채운면!G10+취암동!G10+부창동!G10</f>
        <v>147086</v>
      </c>
      <c r="R10" s="121">
        <f>강경읍!H10+연무읍!H10+성동면!H10+광석면!H10+노성면!H10+상월면!H10+부적면!H10+연산면!H10+벌곡면!H10+양촌면!H10+가야곡면!H10+은진면!H10+채운면!H10+취암동!H10+부창동!H10</f>
        <v>148253</v>
      </c>
      <c r="S10" s="121">
        <f>강경읍!I10+연무읍!I10+성동면!I10+광석면!I10+노성면!I10+상월면!I10+부적면!I10+연산면!I10+벌곡면!I10+양촌면!I10+가야곡면!I10+은진면!I10+채운면!I10+취암동!I10+부창동!I10</f>
        <v>144705</v>
      </c>
    </row>
    <row r="11" spans="1:19" s="118" customFormat="1" ht="20.100000000000001" customHeight="1">
      <c r="A11" s="119">
        <f t="shared" si="7"/>
        <v>2001</v>
      </c>
      <c r="B11" s="294">
        <v>140793</v>
      </c>
      <c r="C11" s="295">
        <f t="shared" si="0"/>
        <v>141214</v>
      </c>
      <c r="D11" s="296">
        <f t="shared" si="1"/>
        <v>141020</v>
      </c>
      <c r="E11" s="296">
        <f t="shared" si="2"/>
        <v>141013</v>
      </c>
      <c r="F11" s="297">
        <f t="shared" si="3"/>
        <v>138151</v>
      </c>
      <c r="G11" s="297">
        <f t="shared" si="4"/>
        <v>141269</v>
      </c>
      <c r="H11" s="297">
        <f t="shared" si="5"/>
        <v>141460</v>
      </c>
      <c r="I11" s="298">
        <f t="shared" si="6"/>
        <v>141013</v>
      </c>
      <c r="J11" s="111" t="s">
        <v>84</v>
      </c>
      <c r="K11" s="126"/>
      <c r="L11" s="127"/>
      <c r="M11" s="121">
        <f>강경읍!C11+연무읍!C11+성동면!C11+광석면!C11+노성면!C11+상월면!C11+부적면!C11+연산면!C11+벌곡면!C11+양촌면!C11+가야곡면!C11+은진면!C11+채운면!C11+취암동!C11+부창동!C11</f>
        <v>144703</v>
      </c>
      <c r="N11" s="121">
        <f>강경읍!D11+연무읍!D11+성동면!D11+광석면!D11+노성면!D11+상월면!D11+부적면!D11+연산면!D11+벌곡면!D11+양촌면!D11+가야곡면!D11+은진면!D11+채운면!D11+취암동!D11+부창동!D11</f>
        <v>143592</v>
      </c>
      <c r="O11" s="121">
        <f>강경읍!E11+연무읍!E11+성동면!E11+광석면!E11+노성면!E11+상월면!E11+부적면!E11+연산면!E11+벌곡면!E11+양촌면!E11+가야곡면!E11+은진면!E11+채운면!E11+취암동!E11+부창동!E11</f>
        <v>139662</v>
      </c>
      <c r="P11" s="121">
        <f>강경읍!F11+연무읍!F11+성동면!F11+광석면!F11+노성면!F11+상월면!F11+부적면!F11+연산면!F11+벌곡면!F11+양촌면!F11+가야곡면!F11+은진면!F11+채운면!F11+취암동!F11+부창동!F11</f>
        <v>139519</v>
      </c>
      <c r="Q11" s="121">
        <f>강경읍!G11+연무읍!G11+성동면!G11+광석면!G11+노성면!G11+상월면!G11+부적면!G11+연산면!G11+벌곡면!G11+양촌면!G11+가야곡면!G11+은진면!G11+채운면!G11+취암동!G11+부창동!G11</f>
        <v>145289</v>
      </c>
      <c r="R11" s="121">
        <f>강경읍!H11+연무읍!H11+성동면!H11+광석면!H11+노성면!H11+상월면!H11+부적면!H11+연산면!H11+벌곡면!H11+양촌면!H11+가야곡면!H11+은진면!H11+채운면!H11+취암동!H11+부창동!H11</f>
        <v>146470</v>
      </c>
      <c r="S11" s="121">
        <f>강경읍!I11+연무읍!I11+성동면!I11+광석면!I11+노성면!I11+상월면!I11+부적면!I11+연산면!I11+벌곡면!I11+양촌면!I11+가야곡면!I11+은진면!I11+채운면!I11+취암동!I11+부창동!I11</f>
        <v>142615</v>
      </c>
    </row>
    <row r="12" spans="1:19" s="118" customFormat="1" ht="20.100000000000001" customHeight="1">
      <c r="A12" s="119">
        <f t="shared" si="7"/>
        <v>2002</v>
      </c>
      <c r="B12" s="294">
        <v>138013</v>
      </c>
      <c r="C12" s="295">
        <f t="shared" si="0"/>
        <v>139938</v>
      </c>
      <c r="D12" s="296">
        <f t="shared" si="1"/>
        <v>139731</v>
      </c>
      <c r="E12" s="296">
        <f t="shared" si="2"/>
        <v>139724</v>
      </c>
      <c r="F12" s="297">
        <f t="shared" si="3"/>
        <v>137109</v>
      </c>
      <c r="G12" s="297">
        <f t="shared" si="4"/>
        <v>139995</v>
      </c>
      <c r="H12" s="297">
        <f t="shared" si="5"/>
        <v>140202</v>
      </c>
      <c r="I12" s="298">
        <f t="shared" si="6"/>
        <v>139724</v>
      </c>
      <c r="J12" s="111" t="s">
        <v>83</v>
      </c>
      <c r="K12" s="126"/>
      <c r="L12" s="127"/>
      <c r="M12" s="121">
        <f>강경읍!C12+연무읍!C12+성동면!C12+광석면!C12+노성면!C12+상월면!C12+부적면!C12+연산면!C12+벌곡면!C12+양촌면!C12+가야곡면!C12+은진면!C12+채운면!C12+취암동!C12+부창동!C12</f>
        <v>142865</v>
      </c>
      <c r="N12" s="121">
        <f>강경읍!D12+연무읍!D12+성동면!D12+광석면!D12+노성면!D12+상월면!D12+부적면!D12+연산면!D12+벌곡면!D12+양촌면!D12+가야곡면!D12+은진면!D12+채운면!D12+취암동!D12+부창동!D12</f>
        <v>141768</v>
      </c>
      <c r="O12" s="121">
        <f>강경읍!E12+연무읍!E12+성동면!E12+광석면!E12+노성면!E12+상월면!E12+부적면!E12+연산면!E12+벌곡면!E12+양촌면!E12+가야곡면!E12+은진면!E12+채운면!E12+취암동!E12+부창동!E12</f>
        <v>137866</v>
      </c>
      <c r="P12" s="121">
        <f>강경읍!F12+연무읍!F12+성동면!F12+광석면!F12+노성면!F12+상월면!F12+부적면!F12+연산면!F12+벌곡면!F12+양촌면!F12+가야곡면!F12+은진면!F12+채운면!F12+취암동!F12+부창동!F12</f>
        <v>137881</v>
      </c>
      <c r="Q12" s="121">
        <f>강경읍!G12+연무읍!G12+성동면!G12+광석면!G12+노성면!G12+상월면!G12+부적면!G12+연산면!G12+벌곡면!G12+양촌면!G12+가야곡면!G12+은진면!G12+채운면!G12+취암동!G12+부창동!G12</f>
        <v>143456</v>
      </c>
      <c r="R12" s="121">
        <f>강경읍!H12+연무읍!H12+성동면!H12+광석면!H12+노성면!H12+상월면!H12+부적면!H12+연산면!H12+벌곡면!H12+양촌면!H12+가야곡면!H12+은진면!H12+채운면!H12+취암동!H12+부창동!H12</f>
        <v>144626</v>
      </c>
      <c r="S12" s="121">
        <f>강경읍!I12+연무읍!I12+성동면!I12+광석면!I12+노성면!I12+상월면!I12+부적면!I12+연산면!I12+벌곡면!I12+양촌면!I12+가야곡면!I12+은진면!I12+채운면!I12+취암동!I12+부창동!I12</f>
        <v>140676</v>
      </c>
    </row>
    <row r="13" spans="1:19" s="118" customFormat="1" ht="20.100000000000001" customHeight="1">
      <c r="A13" s="119">
        <f t="shared" si="7"/>
        <v>2003</v>
      </c>
      <c r="B13" s="294">
        <v>135719</v>
      </c>
      <c r="C13" s="295">
        <f t="shared" si="0"/>
        <v>138663</v>
      </c>
      <c r="D13" s="296">
        <f t="shared" si="1"/>
        <v>138454</v>
      </c>
      <c r="E13" s="296">
        <f t="shared" si="2"/>
        <v>138447</v>
      </c>
      <c r="F13" s="297">
        <f t="shared" si="3"/>
        <v>136184</v>
      </c>
      <c r="G13" s="297">
        <f t="shared" si="4"/>
        <v>138717</v>
      </c>
      <c r="H13" s="297">
        <f t="shared" si="5"/>
        <v>138928</v>
      </c>
      <c r="I13" s="298">
        <f t="shared" si="6"/>
        <v>138447</v>
      </c>
      <c r="J13" s="125"/>
      <c r="K13" s="126"/>
      <c r="L13" s="127"/>
      <c r="M13" s="121">
        <f>강경읍!C13+연무읍!C13+성동면!C13+광석면!C13+노성면!C13+상월면!C13+부적면!C13+연산면!C13+벌곡면!C13+양촌면!C13+가야곡면!C13+은진면!C13+채운면!C13+취암동!C13+부창동!C13</f>
        <v>141028</v>
      </c>
      <c r="N13" s="121">
        <f>강경읍!D13+연무읍!D13+성동면!D13+광석면!D13+노성면!D13+상월면!D13+부적면!D13+연산면!D13+벌곡면!D13+양촌면!D13+가야곡면!D13+은진면!D13+채운면!D13+취암동!D13+부창동!D13</f>
        <v>139980</v>
      </c>
      <c r="O13" s="121">
        <f>강경읍!E13+연무읍!E13+성동면!E13+광석면!E13+노성면!E13+상월면!E13+부적면!E13+연산면!E13+벌곡면!E13+양촌면!E13+가야곡면!E13+은진면!E13+채운면!E13+취암동!E13+부창동!E13</f>
        <v>136212</v>
      </c>
      <c r="P13" s="121">
        <f>강경읍!F13+연무읍!F13+성동면!F13+광석면!F13+노성면!F13+상월면!F13+부적면!F13+연산면!F13+벌곡면!F13+양촌면!F13+가야곡면!F13+은진면!F13+채운면!F13+취암동!F13+부창동!F13</f>
        <v>136438</v>
      </c>
      <c r="Q13" s="121">
        <f>강경읍!G13+연무읍!G13+성동면!G13+광석면!G13+노성면!G13+상월면!G13+부적면!G13+연산면!G13+벌곡면!G13+양촌면!G13+가야곡면!G13+은진면!G13+채운면!G13+취암동!G13+부창동!G13</f>
        <v>141592</v>
      </c>
      <c r="R13" s="121">
        <f>강경읍!H13+연무읍!H13+성동면!H13+광석면!H13+노성면!H13+상월면!H13+부적면!H13+연산면!H13+벌곡면!H13+양촌면!H13+가야곡면!H13+은진면!H13+채운면!H13+취암동!H13+부창동!H13</f>
        <v>142714</v>
      </c>
      <c r="S13" s="121">
        <f>강경읍!I13+연무읍!I13+성동면!I13+광석면!I13+노성면!I13+상월면!I13+부적면!I13+연산면!I13+벌곡면!I13+양촌면!I13+가야곡면!I13+은진면!I13+채운면!I13+취암동!I13+부창동!I13</f>
        <v>138867</v>
      </c>
    </row>
    <row r="14" spans="1:19" s="118" customFormat="1" ht="20.100000000000001" customHeight="1">
      <c r="A14" s="119">
        <f t="shared" si="7"/>
        <v>2004</v>
      </c>
      <c r="B14" s="294">
        <v>135572</v>
      </c>
      <c r="C14" s="295">
        <f t="shared" si="0"/>
        <v>137387</v>
      </c>
      <c r="D14" s="296">
        <f t="shared" si="1"/>
        <v>137189</v>
      </c>
      <c r="E14" s="296">
        <f t="shared" si="2"/>
        <v>137181</v>
      </c>
      <c r="F14" s="297">
        <f t="shared" si="3"/>
        <v>135352</v>
      </c>
      <c r="G14" s="297">
        <f t="shared" si="4"/>
        <v>137437</v>
      </c>
      <c r="H14" s="297">
        <f t="shared" si="5"/>
        <v>137640</v>
      </c>
      <c r="I14" s="298">
        <f t="shared" si="6"/>
        <v>137181</v>
      </c>
      <c r="J14" s="125"/>
      <c r="K14" s="126"/>
      <c r="L14" s="127"/>
      <c r="M14" s="121">
        <f>강경읍!C14+연무읍!C14+성동면!C14+광석면!C14+노성면!C14+상월면!C14+부적면!C14+연산면!C14+벌곡면!C14+양촌면!C14+가야곡면!C14+은진면!C14+채운면!C14+취암동!C14+부창동!C14</f>
        <v>139188</v>
      </c>
      <c r="N14" s="121">
        <f>강경읍!D14+연무읍!D14+성동면!D14+광석면!D14+노성면!D14+상월면!D14+부적면!D14+연산면!D14+벌곡면!D14+양촌면!D14+가야곡면!D14+은진면!D14+채운면!D14+취암동!D14+부창동!D14</f>
        <v>138229</v>
      </c>
      <c r="O14" s="121">
        <f>강경읍!E14+연무읍!E14+성동면!E14+광석면!E14+노성면!E14+상월면!E14+부적면!E14+연산면!E14+벌곡면!E14+양촌면!E14+가야곡면!E14+은진면!E14+채운면!E14+취암동!E14+부창동!E14</f>
        <v>134695</v>
      </c>
      <c r="P14" s="121">
        <f>강경읍!F14+연무읍!F14+성동면!F14+광석면!F14+노성면!F14+상월면!F14+부적면!F14+연산면!F14+벌곡면!F14+양촌면!F14+가야곡면!F14+은진면!F14+채운면!F14+취암동!F14+부창동!F14</f>
        <v>135147</v>
      </c>
      <c r="Q14" s="121">
        <f>강경읍!G14+연무읍!G14+성동면!G14+광석면!G14+노성면!G14+상월면!G14+부적면!G14+연산면!G14+벌곡면!G14+양촌면!G14+가야곡면!G14+은진면!G14+채운면!G14+취암동!G14+부창동!G14</f>
        <v>139694</v>
      </c>
      <c r="R14" s="121">
        <f>강경읍!H14+연무읍!H14+성동면!H14+광석면!H14+노성면!H14+상월면!H14+부적면!H14+연산면!H14+벌곡면!H14+양촌면!H14+가야곡면!H14+은진면!H14+채운면!H14+취암동!H14+부창동!H14</f>
        <v>140736</v>
      </c>
      <c r="S14" s="121">
        <f>강경읍!I14+연무읍!I14+성동면!I14+광석면!I14+노성면!I14+상월면!I14+부적면!I14+연산면!I14+벌곡면!I14+양촌면!I14+가야곡면!I14+은진면!I14+채운면!I14+취암동!I14+부창동!I14</f>
        <v>137172</v>
      </c>
    </row>
    <row r="15" spans="1:19" s="118" customFormat="1" ht="20.100000000000001" customHeight="1">
      <c r="A15" s="119">
        <f t="shared" si="7"/>
        <v>2005</v>
      </c>
      <c r="B15" s="294">
        <v>135210</v>
      </c>
      <c r="C15" s="295">
        <f t="shared" si="0"/>
        <v>136112</v>
      </c>
      <c r="D15" s="296">
        <f t="shared" si="1"/>
        <v>135935</v>
      </c>
      <c r="E15" s="296">
        <f t="shared" si="2"/>
        <v>135928</v>
      </c>
      <c r="F15" s="297">
        <f t="shared" si="3"/>
        <v>134597</v>
      </c>
      <c r="G15" s="297">
        <f t="shared" si="4"/>
        <v>136154</v>
      </c>
      <c r="H15" s="297">
        <f t="shared" si="5"/>
        <v>136337</v>
      </c>
      <c r="I15" s="298">
        <f t="shared" si="6"/>
        <v>135928</v>
      </c>
      <c r="J15" s="125"/>
      <c r="K15" s="126"/>
      <c r="L15" s="127"/>
      <c r="M15" s="121">
        <f>강경읍!C15+연무읍!C15+성동면!C15+광석면!C15+노성면!C15+상월면!C15+부적면!C15+연산면!C15+벌곡면!C15+양촌면!C15+가야곡면!C15+은진면!C15+채운면!C15+취암동!C15+부창동!C15</f>
        <v>137349</v>
      </c>
      <c r="N15" s="121">
        <f>강경읍!D15+연무읍!D15+성동면!D15+광석면!D15+노성면!D15+상월면!D15+부적면!D15+연산면!D15+벌곡면!D15+양촌면!D15+가야곡면!D15+은진면!D15+채운면!D15+취암동!D15+부창동!D15</f>
        <v>136515</v>
      </c>
      <c r="O15" s="121">
        <f>강경읍!E15+연무읍!E15+성동면!E15+광석면!E15+노성면!E15+상월면!E15+부적면!E15+연산면!E15+벌곡면!E15+양촌면!E15+가야곡면!E15+은진면!E15+채운면!E15+취암동!E15+부창동!E15</f>
        <v>133309</v>
      </c>
      <c r="P15" s="121">
        <f>강경읍!F15+연무읍!F15+성동면!F15+광석면!F15+노성면!F15+상월면!F15+부적면!F15+연산면!F15+벌곡면!F15+양촌면!F15+가야곡면!F15+은진면!F15+채운면!F15+취암동!F15+부창동!F15</f>
        <v>133983</v>
      </c>
      <c r="Q15" s="121">
        <f>강경읍!G15+연무읍!G15+성동면!G15+광석면!G15+노성면!G15+상월면!G15+부적면!G15+연산면!G15+벌곡면!G15+양촌면!G15+가야곡면!G15+은진면!G15+채운면!G15+취암동!G15+부창동!G15</f>
        <v>137771</v>
      </c>
      <c r="R15" s="121">
        <f>강경읍!H15+연무읍!H15+성동면!H15+광석면!H15+노성면!H15+상월면!H15+부적면!H15+연산면!H15+벌곡면!H15+양촌면!H15+가야곡면!H15+은진면!H15+채운면!H15+취암동!H15+부창동!H15</f>
        <v>138686</v>
      </c>
      <c r="S15" s="121">
        <f>강경읍!I15+연무읍!I15+성동면!I15+광석면!I15+노성면!I15+상월면!I15+부적면!I15+연산면!I15+벌곡면!I15+양촌면!I15+가야곡면!I15+은진면!I15+채운면!I15+취암동!I15+부창동!I15</f>
        <v>135584</v>
      </c>
    </row>
    <row r="16" spans="1:19" s="118" customFormat="1" ht="20.100000000000001" customHeight="1">
      <c r="A16" s="119">
        <f t="shared" si="7"/>
        <v>2006</v>
      </c>
      <c r="B16" s="294">
        <v>132814</v>
      </c>
      <c r="C16" s="295">
        <f t="shared" si="0"/>
        <v>134836</v>
      </c>
      <c r="D16" s="296">
        <f t="shared" si="1"/>
        <v>134692</v>
      </c>
      <c r="E16" s="296">
        <f t="shared" si="2"/>
        <v>134687</v>
      </c>
      <c r="F16" s="297">
        <f t="shared" si="3"/>
        <v>133906</v>
      </c>
      <c r="G16" s="297">
        <f t="shared" si="4"/>
        <v>134868</v>
      </c>
      <c r="H16" s="297">
        <f t="shared" si="5"/>
        <v>135019</v>
      </c>
      <c r="I16" s="298">
        <f t="shared" si="6"/>
        <v>134687</v>
      </c>
      <c r="J16" s="125"/>
      <c r="K16" s="126"/>
      <c r="L16" s="127"/>
      <c r="M16" s="121">
        <f>강경읍!C16+연무읍!C16+성동면!C16+광석면!C16+노성면!C16+상월면!C16+부적면!C16+연산면!C16+벌곡면!C16+양촌면!C16+가야곡면!C16+은진면!C16+채운면!C16+취암동!C16+부창동!C16</f>
        <v>135510</v>
      </c>
      <c r="N16" s="121">
        <f>강경읍!D16+연무읍!D16+성동면!D16+광석면!D16+노성면!D16+상월면!D16+부적면!D16+연산면!D16+벌곡면!D16+양촌면!D16+가야곡면!D16+은진면!D16+채운면!D16+취암동!D16+부창동!D16</f>
        <v>134837</v>
      </c>
      <c r="O16" s="121">
        <f>강경읍!E16+연무읍!E16+성동면!E16+광석면!E16+노성면!E16+상월면!E16+부적면!E16+연산면!E16+벌곡면!E16+양촌면!E16+가야곡면!E16+은진면!E16+채운면!E16+취암동!E16+부창동!E16</f>
        <v>132049</v>
      </c>
      <c r="P16" s="121">
        <f>강경읍!F16+연무읍!F16+성동면!F16+광석면!F16+노성면!F16+상월면!F16+부적면!F16+연산면!F16+벌곡면!F16+양촌면!F16+가야곡면!F16+은진면!F16+채운면!F16+취암동!F16+부창동!F16</f>
        <v>132925</v>
      </c>
      <c r="Q16" s="121">
        <f>강경읍!G16+연무읍!G16+성동면!G16+광석면!G16+노성면!G16+상월면!G16+부적면!G16+연산면!G16+벌곡면!G16+양촌면!G16+가야곡면!G16+은진면!G16+채운면!G16+취암동!G16+부창동!G16</f>
        <v>135823</v>
      </c>
      <c r="R16" s="121">
        <f>강경읍!H16+연무읍!H16+성동면!H16+광석면!H16+노성면!H16+상월면!H16+부적면!H16+연산면!H16+벌곡면!H16+양촌면!H16+가야곡면!H16+은진면!H16+채운면!H16+취암동!H16+부창동!H16</f>
        <v>136563</v>
      </c>
      <c r="S16" s="121">
        <f>강경읍!I16+연무읍!I16+성동면!I16+광석면!I16+노성면!I16+상월면!I16+부적면!I16+연산면!I16+벌곡면!I16+양촌면!I16+가야곡면!I16+은진면!I16+채운면!I16+취암동!I16+부창동!I16</f>
        <v>134092</v>
      </c>
    </row>
    <row r="17" spans="1:19" s="118" customFormat="1" ht="20.100000000000001" customHeight="1">
      <c r="A17" s="119">
        <f t="shared" si="7"/>
        <v>2007</v>
      </c>
      <c r="B17" s="294">
        <v>131365</v>
      </c>
      <c r="C17" s="295">
        <f t="shared" si="0"/>
        <v>133561</v>
      </c>
      <c r="D17" s="296">
        <f t="shared" si="1"/>
        <v>133461</v>
      </c>
      <c r="E17" s="296">
        <f t="shared" si="2"/>
        <v>133457</v>
      </c>
      <c r="F17" s="297">
        <f t="shared" si="3"/>
        <v>133269</v>
      </c>
      <c r="G17" s="297">
        <f t="shared" si="4"/>
        <v>133581</v>
      </c>
      <c r="H17" s="297">
        <f t="shared" si="5"/>
        <v>133685</v>
      </c>
      <c r="I17" s="298">
        <f t="shared" si="6"/>
        <v>133457</v>
      </c>
      <c r="J17" s="125"/>
      <c r="K17" s="126"/>
      <c r="L17" s="127"/>
      <c r="M17" s="121">
        <f>강경읍!C17+연무읍!C17+성동면!C17+광석면!C17+노성면!C17+상월면!C17+부적면!C17+연산면!C17+벌곡면!C17+양촌면!C17+가야곡면!C17+은진면!C17+채운면!C17+취암동!C17+부창동!C17</f>
        <v>133669</v>
      </c>
      <c r="N17" s="121">
        <f>강경읍!D17+연무읍!D17+성동면!D17+광석면!D17+노성면!D17+상월면!D17+부적면!D17+연산면!D17+벌곡면!D17+양촌면!D17+가야곡면!D17+은진면!D17+채운면!D17+취암동!D17+부창동!D17</f>
        <v>133192</v>
      </c>
      <c r="O17" s="121">
        <f>강경읍!E17+연무읍!E17+성동면!E17+광석면!E17+노성면!E17+상월면!E17+부적면!E17+연산면!E17+벌곡면!E17+양촌면!E17+가야곡면!E17+은진면!E17+채운면!E17+취암동!E17+부창동!E17</f>
        <v>130911</v>
      </c>
      <c r="P17" s="121">
        <f>강경읍!F17+연무읍!F17+성동면!F17+광석면!F17+노성면!F17+상월면!F17+부적면!F17+연산면!F17+벌곡면!F17+양촌면!F17+가야곡면!F17+은진면!F17+채운면!F17+취암동!F17+부창동!F17</f>
        <v>131954</v>
      </c>
      <c r="Q17" s="121">
        <f>강경읍!G17+연무읍!G17+성동면!G17+광석면!G17+노성면!G17+상월면!G17+부적면!G17+연산면!G17+벌곡면!G17+양촌면!G17+가야곡면!G17+은진면!G17+채운면!G17+취암동!G17+부창동!G17</f>
        <v>133849</v>
      </c>
      <c r="R17" s="121">
        <f>강경읍!H17+연무읍!H17+성동면!H17+광석면!H17+노성면!H17+상월면!H17+부적면!H17+연산면!H17+벌곡면!H17+양촌면!H17+가야곡면!H17+은진면!H17+채운면!H17+취암동!H17+부창동!H17</f>
        <v>134361</v>
      </c>
      <c r="S17" s="121">
        <f>강경읍!I17+연무읍!I17+성동면!I17+광석면!I17+노성면!I17+상월면!I17+부적면!I17+연산면!I17+벌곡면!I17+양촌면!I17+가야곡면!I17+은진면!I17+채운면!I17+취암동!I17+부창동!I17</f>
        <v>132683</v>
      </c>
    </row>
    <row r="18" spans="1:19" s="118" customFormat="1" ht="20.100000000000001" customHeight="1">
      <c r="A18" s="119">
        <f t="shared" si="7"/>
        <v>2008</v>
      </c>
      <c r="B18" s="294">
        <v>130114</v>
      </c>
      <c r="C18" s="295">
        <f t="shared" si="0"/>
        <v>132285</v>
      </c>
      <c r="D18" s="296">
        <f t="shared" si="1"/>
        <v>132241</v>
      </c>
      <c r="E18" s="296">
        <f t="shared" si="2"/>
        <v>132239</v>
      </c>
      <c r="F18" s="297">
        <f t="shared" si="3"/>
        <v>132679</v>
      </c>
      <c r="G18" s="297">
        <f t="shared" si="4"/>
        <v>132292</v>
      </c>
      <c r="H18" s="297">
        <f t="shared" si="5"/>
        <v>132336</v>
      </c>
      <c r="I18" s="298">
        <f t="shared" si="6"/>
        <v>132239</v>
      </c>
      <c r="J18" s="125"/>
      <c r="K18" s="126"/>
      <c r="L18" s="127"/>
      <c r="M18" s="121">
        <f>강경읍!C18+연무읍!C18+성동면!C18+광석면!C18+노성면!C18+상월면!C18+부적면!C18+연산면!C18+벌곡면!C18+양촌면!C18+가야곡면!C18+은진면!C18+채운면!C18+취암동!C18+부창동!C18</f>
        <v>131831</v>
      </c>
      <c r="N18" s="121">
        <f>강경읍!D18+연무읍!D18+성동면!D18+광석면!D18+노성면!D18+상월면!D18+부적면!D18+연산면!D18+벌곡면!D18+양촌면!D18+가야곡면!D18+은진면!D18+채운면!D18+취암동!D18+부창동!D18</f>
        <v>131580</v>
      </c>
      <c r="O18" s="121">
        <f>강경읍!E18+연무읍!E18+성동면!E18+광석면!E18+노성면!E18+상월면!E18+부적면!E18+연산면!E18+벌곡면!E18+양촌면!E18+가야곡면!E18+은진면!E18+채운면!E18+취암동!E18+부창동!E18</f>
        <v>129895</v>
      </c>
      <c r="P18" s="121">
        <f>강경읍!F18+연무읍!F18+성동면!F18+광석면!F18+노성면!F18+상월면!F18+부적면!F18+연산면!F18+벌곡면!F18+양촌면!F18+가야곡면!F18+은진면!F18+채운면!F18+취암동!F18+부창동!F18</f>
        <v>131062</v>
      </c>
      <c r="Q18" s="121">
        <f>강경읍!G18+연무읍!G18+성동면!G18+광석면!G18+노성면!G18+상월면!G18+부적면!G18+연산면!G18+벌곡면!G18+양촌면!G18+가야곡면!G18+은진면!G18+채운면!G18+취암동!G18+부창동!G18</f>
        <v>131856</v>
      </c>
      <c r="R18" s="121">
        <f>강경읍!H18+연무읍!H18+성동면!H18+광석면!H18+노성면!H18+상월면!H18+부적면!H18+연산면!H18+벌곡면!H18+양촌면!H18+가야곡면!H18+은진면!H18+채운면!H18+취암동!H18+부창동!H18</f>
        <v>132083</v>
      </c>
      <c r="S18" s="121">
        <f>강경읍!I18+연무읍!I18+성동면!I18+광석면!I18+노성면!I18+상월면!I18+부적면!I18+연산면!I18+벌곡면!I18+양촌면!I18+가야곡면!I18+은진면!I18+채운면!I18+취암동!I18+부창동!I18</f>
        <v>131355</v>
      </c>
    </row>
    <row r="19" spans="1:19" s="118" customFormat="1" ht="20.100000000000001" customHeight="1">
      <c r="A19" s="119">
        <f t="shared" si="7"/>
        <v>2009</v>
      </c>
      <c r="B19" s="294">
        <v>129597</v>
      </c>
      <c r="C19" s="295">
        <f t="shared" si="0"/>
        <v>131010</v>
      </c>
      <c r="D19" s="296">
        <f t="shared" si="1"/>
        <v>131032</v>
      </c>
      <c r="E19" s="296">
        <f t="shared" si="2"/>
        <v>131033</v>
      </c>
      <c r="F19" s="297">
        <f t="shared" si="3"/>
        <v>132130</v>
      </c>
      <c r="G19" s="297">
        <f t="shared" si="4"/>
        <v>131001</v>
      </c>
      <c r="H19" s="297">
        <f t="shared" si="5"/>
        <v>130972</v>
      </c>
      <c r="I19" s="298">
        <f t="shared" si="6"/>
        <v>131033</v>
      </c>
      <c r="J19" s="125"/>
      <c r="K19" s="126"/>
      <c r="L19" s="127"/>
      <c r="M19" s="121">
        <f>강경읍!C19+연무읍!C19+성동면!C19+광석면!C19+노성면!C19+상월면!C19+부적면!C19+연산면!C19+벌곡면!C19+양촌면!C19+가야곡면!C19+은진면!C19+채운면!C19+취암동!C19+부창동!C19</f>
        <v>129993</v>
      </c>
      <c r="N19" s="121">
        <f>강경읍!D19+연무읍!D19+성동면!D19+광석면!D19+노성면!D19+상월면!D19+부적면!D19+연산면!D19+벌곡면!D19+양촌면!D19+가야곡면!D19+은진면!D19+채운면!D19+취암동!D19+부창동!D19</f>
        <v>130004</v>
      </c>
      <c r="O19" s="121">
        <f>강경읍!E19+연무읍!E19+성동면!E19+광석면!E19+노성면!E19+상월면!E19+부적면!E19+연산면!E19+벌곡면!E19+양촌면!E19+가야곡면!E19+은진면!E19+채운면!E19+취암동!E19+부창동!E19</f>
        <v>129003</v>
      </c>
      <c r="P19" s="121">
        <f>강경읍!F19+연무읍!F19+성동면!F19+광석면!F19+노성면!F19+상월면!F19+부적면!F19+연산면!F19+벌곡면!F19+양촌면!F19+가야곡면!F19+은진면!F19+채운면!F19+취암동!F19+부창동!F19</f>
        <v>130228</v>
      </c>
      <c r="Q19" s="121">
        <f>강경읍!G19+연무읍!G19+성동면!G19+광석면!G19+노성면!G19+상월면!G19+부적면!G19+연산면!G19+벌곡면!G19+양촌면!G19+가야곡면!G19+은진면!G19+채운면!G19+취암동!G19+부창동!G19</f>
        <v>129850</v>
      </c>
      <c r="R19" s="121">
        <f>강경읍!H19+연무읍!H19+성동면!H19+광석면!H19+노성면!H19+상월면!H19+부적면!H19+연산면!H19+벌곡면!H19+양촌면!H19+가야곡면!H19+은진면!H19+채운면!H19+취암동!H19+부창동!H19</f>
        <v>129722</v>
      </c>
      <c r="S19" s="121">
        <f>강경읍!I19+연무읍!I19+성동면!I19+광석면!I19+노성면!I19+상월면!I19+부적면!I19+연산면!I19+벌곡면!I19+양촌면!I19+가야곡면!I19+은진면!I19+채운면!I19+취암동!I19+부창동!I19</f>
        <v>130100</v>
      </c>
    </row>
    <row r="20" spans="1:19" s="118" customFormat="1" ht="20.100000000000001" customHeight="1">
      <c r="A20" s="119">
        <f t="shared" si="7"/>
        <v>2010</v>
      </c>
      <c r="B20" s="294">
        <v>130311</v>
      </c>
      <c r="C20" s="295">
        <f t="shared" si="0"/>
        <v>129734</v>
      </c>
      <c r="D20" s="296">
        <f t="shared" si="1"/>
        <v>129835</v>
      </c>
      <c r="E20" s="296">
        <f t="shared" si="2"/>
        <v>129838</v>
      </c>
      <c r="F20" s="297">
        <f t="shared" si="3"/>
        <v>131616</v>
      </c>
      <c r="G20" s="297">
        <f t="shared" si="4"/>
        <v>129708</v>
      </c>
      <c r="H20" s="297">
        <f t="shared" si="5"/>
        <v>129591</v>
      </c>
      <c r="I20" s="298">
        <f t="shared" si="6"/>
        <v>129838</v>
      </c>
      <c r="J20" s="125"/>
      <c r="K20" s="126"/>
      <c r="L20" s="127"/>
      <c r="M20" s="121">
        <f>강경읍!C20+연무읍!C20+성동면!C20+광석면!C20+노성면!C20+상월면!C20+부적면!C20+연산면!C20+벌곡면!C20+양촌면!C20+가야곡면!C20+은진면!C20+채운면!C20+취암동!C20+부창동!C20</f>
        <v>128152</v>
      </c>
      <c r="N20" s="121">
        <f>강경읍!D20+연무읍!D20+성동면!D20+광석면!D20+노성면!D20+상월면!D20+부적면!D20+연산면!D20+벌곡면!D20+양촌면!D20+가야곡면!D20+은진면!D20+채운면!D20+취암동!D20+부창동!D20</f>
        <v>128458</v>
      </c>
      <c r="O20" s="121">
        <f>강경읍!E20+연무읍!E20+성동면!E20+광석면!E20+노성면!E20+상월면!E20+부적면!E20+연산면!E20+벌곡면!E20+양촌면!E20+가야곡면!E20+은진면!E20+채운면!E20+취암동!E20+부창동!E20</f>
        <v>128233</v>
      </c>
      <c r="P20" s="121">
        <f>강경읍!F20+연무읍!F20+성동면!F20+광석면!F20+노성면!F20+상월면!F20+부적면!F20+연산면!F20+벌곡면!F20+양촌면!F20+가야곡면!F20+은진면!F20+채운면!F20+취암동!F20+부창동!F20</f>
        <v>129456</v>
      </c>
      <c r="Q20" s="121">
        <f>강경읍!G20+연무읍!G20+성동면!G20+광석면!G20+노성면!G20+상월면!G20+부적면!G20+연산면!G20+벌곡면!G20+양촌면!G20+가야곡면!G20+은진면!G20+채운면!G20+취암동!G20+부창동!G20</f>
        <v>127829</v>
      </c>
      <c r="R20" s="121">
        <f>강경읍!H20+연무읍!H20+성동면!H20+광석면!H20+노성면!H20+상월면!H20+부적면!H20+연산면!H20+벌곡면!H20+양촌면!H20+가야곡면!H20+은진면!H20+채운면!H20+취암동!H20+부창동!H20</f>
        <v>127271</v>
      </c>
      <c r="S20" s="121">
        <f>강경읍!I20+연무읍!I20+성동면!I20+광석면!I20+노성면!I20+상월면!I20+부적면!I20+연산면!I20+벌곡면!I20+양촌면!I20+가야곡면!I20+은진면!I20+채운면!I20+취암동!I20+부창동!I20</f>
        <v>128912</v>
      </c>
    </row>
    <row r="21" spans="1:19" s="118" customFormat="1" ht="20.100000000000001" customHeight="1">
      <c r="A21" s="119">
        <f t="shared" si="7"/>
        <v>2011</v>
      </c>
      <c r="B21" s="294">
        <v>130710</v>
      </c>
      <c r="C21" s="295">
        <f t="shared" si="0"/>
        <v>128459</v>
      </c>
      <c r="D21" s="296">
        <f t="shared" si="1"/>
        <v>128648</v>
      </c>
      <c r="E21" s="296">
        <f t="shared" si="2"/>
        <v>128655</v>
      </c>
      <c r="F21" s="297">
        <f t="shared" si="3"/>
        <v>131133</v>
      </c>
      <c r="G21" s="297">
        <f t="shared" si="4"/>
        <v>128415</v>
      </c>
      <c r="H21" s="297">
        <f t="shared" si="5"/>
        <v>128195</v>
      </c>
      <c r="I21" s="298">
        <f t="shared" si="6"/>
        <v>128655</v>
      </c>
      <c r="J21" s="125"/>
      <c r="K21" s="126"/>
      <c r="L21" s="127"/>
      <c r="M21" s="121">
        <f>강경읍!C21+연무읍!C21+성동면!C21+광석면!C21+노성면!C21+상월면!C21+부적면!C21+연산면!C21+벌곡면!C21+양촌면!C21+가야곡면!C21+은진면!C21+채운면!C21+취암동!C21+부창동!C21</f>
        <v>126314</v>
      </c>
      <c r="N21" s="121">
        <f>강경읍!D21+연무읍!D21+성동면!D21+광석면!D21+노성면!D21+상월면!D21+부적면!D21+연산면!D21+벌곡면!D21+양촌면!D21+가야곡면!D21+은진면!D21+채운면!D21+취암동!D21+부창동!D21</f>
        <v>126946</v>
      </c>
      <c r="O21" s="121">
        <f>강경읍!E21+연무읍!E21+성동면!E21+광석면!E21+노성면!E21+상월면!E21+부적면!E21+연산면!E21+벌곡면!E21+양촌면!E21+가야곡면!E21+은진면!E21+채운면!E21+취암동!E21+부창동!E21</f>
        <v>127589</v>
      </c>
      <c r="P21" s="121">
        <f>강경읍!F21+연무읍!F21+성동면!F21+광석면!F21+노성면!F21+상월면!F21+부적면!F21+연산면!F21+벌곡면!F21+양촌면!F21+가야곡면!F21+은진면!F21+채운면!F21+취암동!F21+부창동!F21</f>
        <v>128732</v>
      </c>
      <c r="Q21" s="121">
        <f>강경읍!G21+연무읍!G21+성동면!G21+광석면!G21+노성면!G21+상월면!G21+부적면!G21+연산면!G21+벌곡면!G21+양촌면!G21+가야곡면!G21+은진면!G21+채운면!G21+취암동!G21+부창동!G21</f>
        <v>125795</v>
      </c>
      <c r="R21" s="121">
        <f>강경읍!H21+연무읍!H21+성동면!H21+광석면!H21+노성면!H21+상월면!H21+부적면!H21+연산면!H21+벌곡면!H21+양촌면!H21+가야곡면!H21+은진면!H21+채운면!H21+취암동!H21+부창동!H21</f>
        <v>124734</v>
      </c>
      <c r="S21" s="121">
        <f>강경읍!I21+연무읍!I21+성동면!I21+광석면!I21+노성면!I21+상월면!I21+부적면!I21+연산면!I21+벌곡면!I21+양촌면!I21+가야곡면!I21+은진면!I21+채운면!I21+취암동!I21+부창동!I21</f>
        <v>127785</v>
      </c>
    </row>
    <row r="22" spans="1:19" s="118" customFormat="1" ht="20.100000000000001" customHeight="1">
      <c r="A22" s="119">
        <f t="shared" si="7"/>
        <v>2012</v>
      </c>
      <c r="B22" s="294">
        <v>129921</v>
      </c>
      <c r="C22" s="295">
        <f t="shared" si="0"/>
        <v>127183</v>
      </c>
      <c r="D22" s="296">
        <f t="shared" si="1"/>
        <v>127472</v>
      </c>
      <c r="E22" s="296">
        <f t="shared" si="2"/>
        <v>127482</v>
      </c>
      <c r="F22" s="297">
        <f t="shared" si="3"/>
        <v>130678</v>
      </c>
      <c r="G22" s="297">
        <f t="shared" si="4"/>
        <v>127121</v>
      </c>
      <c r="H22" s="297">
        <f t="shared" si="5"/>
        <v>126782</v>
      </c>
      <c r="I22" s="298">
        <f t="shared" si="6"/>
        <v>127482</v>
      </c>
      <c r="J22" s="125"/>
      <c r="K22" s="126"/>
      <c r="L22" s="127"/>
      <c r="M22" s="121">
        <f>강경읍!C22+연무읍!C22+성동면!C22+광석면!C22+노성면!C22+상월면!C22+부적면!C22+연산면!C22+벌곡면!C22+양촌면!C22+가야곡면!C22+은진면!C22+채운면!C22+취암동!C22+부창동!C22</f>
        <v>124476</v>
      </c>
      <c r="N22" s="121">
        <f>강경읍!D22+연무읍!D22+성동면!D22+광석면!D22+노성면!D22+상월면!D22+부적면!D22+연산면!D22+벌곡면!D22+양촌면!D22+가야곡면!D22+은진면!D22+채운면!D22+취암동!D22+부창동!D22</f>
        <v>125460</v>
      </c>
      <c r="O22" s="121">
        <f>강경읍!E22+연무읍!E22+성동면!E22+광석면!E22+노성면!E22+상월면!E22+부적면!E22+연산면!E22+벌곡면!E22+양촌면!E22+가야곡면!E22+은진면!E22+채운면!E22+취암동!E22+부창동!E22</f>
        <v>127071</v>
      </c>
      <c r="P22" s="121">
        <f>강경읍!F22+연무읍!F22+성동면!F22+광석면!F22+노성면!F22+상월면!F22+부적면!F22+연산면!F22+벌곡면!F22+양촌면!F22+가야곡면!F22+은진면!F22+채운면!F22+취암동!F22+부창동!F22</f>
        <v>128051</v>
      </c>
      <c r="Q22" s="121">
        <f>강경읍!G22+연무읍!G22+성동면!G22+광석면!G22+노성면!G22+상월면!G22+부적면!G22+연산면!G22+벌곡면!G22+양촌면!G22+가야곡면!G22+은진면!G22+채운면!G22+취암동!G22+부창동!G22</f>
        <v>123760</v>
      </c>
      <c r="R22" s="121">
        <f>강경읍!H22+연무읍!H22+성동면!H22+광석면!H22+노성면!H22+상월면!H22+부적면!H22+연산면!H22+벌곡면!H22+양촌면!H22+가야곡면!H22+은진면!H22+채운면!H22+취암동!H22+부창동!H22</f>
        <v>122100</v>
      </c>
      <c r="S22" s="121">
        <f>강경읍!I22+연무읍!I22+성동면!I22+광석면!I22+노성면!I22+상월면!I22+부적면!I22+연산면!I22+벌곡면!I22+양촌면!I22+가야곡면!I22+은진면!I22+채운면!I22+취암동!I22+부창동!I22</f>
        <v>126713</v>
      </c>
    </row>
    <row r="23" spans="1:19" s="118" customFormat="1" ht="20.100000000000001" customHeight="1" thickBot="1">
      <c r="A23" s="128">
        <f t="shared" si="7"/>
        <v>2013</v>
      </c>
      <c r="B23" s="299">
        <v>128965</v>
      </c>
      <c r="C23" s="300">
        <f t="shared" si="0"/>
        <v>125908</v>
      </c>
      <c r="D23" s="301">
        <f t="shared" si="1"/>
        <v>126307</v>
      </c>
      <c r="E23" s="301">
        <f t="shared" si="2"/>
        <v>126321</v>
      </c>
      <c r="F23" s="302">
        <f t="shared" si="3"/>
        <v>130248</v>
      </c>
      <c r="G23" s="302">
        <f t="shared" si="4"/>
        <v>125827</v>
      </c>
      <c r="H23" s="302">
        <f t="shared" si="5"/>
        <v>125353</v>
      </c>
      <c r="I23" s="303">
        <f t="shared" si="6"/>
        <v>126321</v>
      </c>
      <c r="J23" s="134"/>
      <c r="K23" s="135"/>
      <c r="L23" s="136"/>
      <c r="M23" s="121">
        <f>강경읍!C23+연무읍!C23+성동면!C23+광석면!C23+노성면!C23+상월면!C23+부적면!C23+연산면!C23+벌곡면!C23+양촌면!C23+가야곡면!C23+은진면!C23+채운면!C23+취암동!C23+부창동!C23</f>
        <v>122635</v>
      </c>
      <c r="N23" s="121">
        <f>강경읍!D23+연무읍!D23+성동면!D23+광석면!D23+노성면!D23+상월면!D23+부적면!D23+연산면!D23+벌곡면!D23+양촌면!D23+가야곡면!D23+은진면!D23+채운면!D23+취암동!D23+부창동!D23</f>
        <v>124011</v>
      </c>
      <c r="O23" s="121">
        <f>강경읍!E23+연무읍!E23+성동면!E23+광석면!E23+노성면!E23+상월면!E23+부적면!E23+연산면!E23+벌곡면!E23+양촌면!E23+가야곡면!E23+은진면!E23+채운면!E23+취암동!E23+부창동!E23</f>
        <v>126689</v>
      </c>
      <c r="P23" s="121">
        <f>강경읍!F23+연무읍!F23+성동면!F23+광석면!F23+노성면!F23+상월면!F23+부적면!F23+연산면!F23+벌곡면!F23+양촌면!F23+가야곡면!F23+은진면!F23+채운면!F23+취암동!F23+부창동!F23</f>
        <v>127413</v>
      </c>
      <c r="Q23" s="121">
        <f>강경읍!G23+연무읍!G23+성동면!G23+광석면!G23+노성면!G23+상월면!G23+부적면!G23+연산면!G23+벌곡면!G23+양촌면!G23+가야곡면!G23+은진면!G23+채운면!G23+취암동!G23+부창동!G23</f>
        <v>121719</v>
      </c>
      <c r="R23" s="121">
        <f>강경읍!H23+연무읍!H23+성동면!H23+광석면!H23+노성면!H23+상월면!H23+부적면!H23+연산면!H23+벌곡면!H23+양촌면!H23+가야곡면!H23+은진면!H23+채운면!H23+취암동!H23+부창동!H23</f>
        <v>119369</v>
      </c>
      <c r="S23" s="121">
        <f>강경읍!I23+연무읍!I23+성동면!I23+광석면!I23+노성면!I23+상월면!I23+부적면!I23+연산면!I23+벌곡면!I23+양촌면!I23+가야곡면!I23+은진면!I23+채운면!I23+취암동!I23+부창동!I23</f>
        <v>125697</v>
      </c>
    </row>
    <row r="24" spans="1:19" s="118" customFormat="1" ht="20.100000000000001" customHeight="1" thickTop="1">
      <c r="A24" s="144">
        <f t="shared" si="7"/>
        <v>2014</v>
      </c>
      <c r="B24" s="145"/>
      <c r="C24" s="295">
        <f t="shared" si="0"/>
        <v>124632</v>
      </c>
      <c r="D24" s="304">
        <f t="shared" si="1"/>
        <v>125152</v>
      </c>
      <c r="E24" s="295">
        <f t="shared" si="2"/>
        <v>125171</v>
      </c>
      <c r="F24" s="295">
        <f t="shared" si="3"/>
        <v>129840</v>
      </c>
      <c r="G24" s="295">
        <f t="shared" si="4"/>
        <v>124532</v>
      </c>
      <c r="H24" s="295">
        <f t="shared" si="5"/>
        <v>123908</v>
      </c>
      <c r="I24" s="318">
        <f t="shared" si="6"/>
        <v>125171</v>
      </c>
      <c r="J24" s="229"/>
      <c r="K24" s="230"/>
      <c r="M24" s="121">
        <f>강경읍!C24+연무읍!C24+성동면!C24+광석면!C24+노성면!C24+상월면!C24+부적면!C24+연산면!C24+벌곡면!C24+양촌면!C24+가야곡면!C24+은진면!C24+채운면!C24+취암동!C24+부창동!C24</f>
        <v>120797</v>
      </c>
      <c r="N24" s="121">
        <f>강경읍!D24+연무읍!D24+성동면!D24+광석면!D24+노성면!D24+상월면!D24+부적면!D24+연산면!D24+벌곡면!D24+양촌면!D24+가야곡면!D24+은진면!D24+채운면!D24+취암동!D24+부창동!D24</f>
        <v>122590</v>
      </c>
      <c r="O24" s="121">
        <f>강경읍!E24+연무읍!E24+성동면!E24+광석면!E24+노성면!E24+상월면!E24+부적면!E24+연산면!E24+벌곡면!E24+양촌면!E24+가야곡면!E24+은진면!E24+채운면!E24+취암동!E24+부창동!E24</f>
        <v>126440</v>
      </c>
      <c r="P24" s="121">
        <f>강경읍!F24+연무읍!F24+성동면!F24+광석면!F24+노성면!F24+상월면!F24+부적면!F24+연산면!F24+벌곡면!F24+양촌면!F24+가야곡면!F24+은진면!F24+채운면!F24+취암동!F24+부창동!F24</f>
        <v>126806</v>
      </c>
      <c r="Q24" s="121">
        <f>강경읍!G24+연무읍!G24+성동면!G24+광석면!G24+노성면!G24+상월면!G24+부적면!G24+연산면!G24+벌곡면!G24+양촌면!G24+가야곡면!G24+은진면!G24+채운면!G24+취암동!G24+부창동!G24</f>
        <v>119676</v>
      </c>
      <c r="R24" s="121">
        <f>강경읍!H24+연무읍!H24+성동면!H24+광석면!H24+노성면!H24+상월면!H24+부적면!H24+연산면!H24+벌곡면!H24+양촌면!H24+가야곡면!H24+은진면!H24+채운면!H24+취암동!H24+부창동!H24</f>
        <v>116538</v>
      </c>
      <c r="S24" s="121">
        <f>강경읍!I24+연무읍!I24+성동면!I24+광석면!I24+노성면!I24+상월면!I24+부적면!I24+연산면!I24+벌곡면!I24+양촌면!I24+가야곡면!I24+은진면!I24+채운면!I24+취암동!I24+부창동!I24</f>
        <v>124726</v>
      </c>
    </row>
    <row r="25" spans="1:19" s="118" customFormat="1" ht="20.100000000000001" customHeight="1">
      <c r="A25" s="277">
        <f t="shared" si="7"/>
        <v>2015</v>
      </c>
      <c r="B25" s="278"/>
      <c r="C25" s="305">
        <f t="shared" si="0"/>
        <v>123357</v>
      </c>
      <c r="D25" s="306">
        <f t="shared" si="1"/>
        <v>124008</v>
      </c>
      <c r="E25" s="305">
        <f t="shared" si="2"/>
        <v>124032</v>
      </c>
      <c r="F25" s="305">
        <f t="shared" si="3"/>
        <v>129452</v>
      </c>
      <c r="G25" s="305">
        <f t="shared" si="4"/>
        <v>123238</v>
      </c>
      <c r="H25" s="305">
        <f t="shared" si="5"/>
        <v>122445</v>
      </c>
      <c r="I25" s="319">
        <f t="shared" si="6"/>
        <v>124032</v>
      </c>
      <c r="J25" s="125"/>
      <c r="K25" s="126"/>
      <c r="M25" s="121">
        <f>강경읍!C25+연무읍!C25+성동면!C25+광석면!C25+노성면!C25+상월면!C25+부적면!C25+연산면!C25+벌곡면!C25+양촌면!C25+가야곡면!C25+은진면!C25+채운면!C25+취암동!C25+부창동!C25</f>
        <v>118959</v>
      </c>
      <c r="N25" s="121">
        <f>강경읍!D25+연무읍!D25+성동면!D25+광석면!D25+노성면!D25+상월면!D25+부적면!D25+연산면!D25+벌곡면!D25+양촌면!D25+가야곡면!D25+은진면!D25+채운면!D25+취암동!D25+부창동!D25</f>
        <v>121197</v>
      </c>
      <c r="O25" s="121">
        <f>강경읍!E25+연무읍!E25+성동면!E25+광석면!E25+노성면!E25+상월면!E25+부적면!E25+연산면!E25+벌곡면!E25+양촌면!E25+가야곡면!E25+은진면!E25+채운면!E25+취암동!E25+부창동!E25</f>
        <v>126341</v>
      </c>
      <c r="P25" s="121">
        <f>강경읍!F25+연무읍!F25+성동면!F25+광석면!F25+노성면!F25+상월면!F25+부적면!F25+연산면!F25+벌곡면!F25+양촌면!F25+가야곡면!F25+은진면!F25+채운면!F25+취암동!F25+부창동!F25</f>
        <v>126234</v>
      </c>
      <c r="Q25" s="121">
        <f>강경읍!G25+연무읍!G25+성동면!G25+광석면!G25+노성면!G25+상월면!G25+부적면!G25+연산면!G25+벌곡면!G25+양촌면!G25+가야곡면!G25+은진면!G25+채운면!G25+취암동!G25+부창동!G25</f>
        <v>117639</v>
      </c>
      <c r="R25" s="121">
        <f>강경읍!H25+연무읍!H25+성동면!H25+광석면!H25+노성면!H25+상월면!H25+부적면!H25+연산면!H25+벌곡면!H25+양촌면!H25+가야곡면!H25+은진면!H25+채운면!H25+취암동!H25+부창동!H25</f>
        <v>113599</v>
      </c>
      <c r="S25" s="121">
        <f>강경읍!I25+연무읍!I25+성동면!I25+광석면!I25+노성면!I25+상월면!I25+부적면!I25+연산면!I25+벌곡면!I25+양촌면!I25+가야곡면!I25+은진면!I25+채운면!I25+취암동!I25+부창동!I25</f>
        <v>123803</v>
      </c>
    </row>
    <row r="26" spans="1:19" s="118" customFormat="1" ht="20.100000000000001" customHeight="1">
      <c r="A26" s="144">
        <f t="shared" si="7"/>
        <v>2016</v>
      </c>
      <c r="B26" s="145"/>
      <c r="C26" s="295">
        <f t="shared" si="0"/>
        <v>122081</v>
      </c>
      <c r="D26" s="304">
        <f t="shared" si="1"/>
        <v>122875</v>
      </c>
      <c r="E26" s="295">
        <f t="shared" si="2"/>
        <v>122903</v>
      </c>
      <c r="F26" s="295">
        <f t="shared" si="3"/>
        <v>129083</v>
      </c>
      <c r="G26" s="295">
        <f t="shared" si="4"/>
        <v>121944</v>
      </c>
      <c r="H26" s="295">
        <f t="shared" si="5"/>
        <v>120966</v>
      </c>
      <c r="I26" s="318">
        <f t="shared" si="6"/>
        <v>122903</v>
      </c>
      <c r="J26" s="125"/>
      <c r="K26" s="126"/>
      <c r="M26" s="121">
        <f>강경읍!C26+연무읍!C26+성동면!C26+광석면!C26+노성면!C26+상월면!C26+부적면!C26+연산면!C26+벌곡면!C26+양촌면!C26+가야곡면!C26+은진면!C26+채운면!C26+취암동!C26+부창동!C26</f>
        <v>117119</v>
      </c>
      <c r="N26" s="121">
        <f>강경읍!D26+연무읍!D26+성동면!D26+광석면!D26+노성면!D26+상월면!D26+부적면!D26+연산면!D26+벌곡면!D26+양촌면!D26+가야곡면!D26+은진면!D26+채운면!D26+취암동!D26+부창동!D26</f>
        <v>119836</v>
      </c>
      <c r="O26" s="121">
        <f>강경읍!E26+연무읍!E26+성동면!E26+광석면!E26+노성면!E26+상월면!E26+부적면!E26+연산면!E26+벌곡면!E26+양촌면!E26+가야곡면!E26+은진면!E26+채운면!E26+취암동!E26+부창동!E26</f>
        <v>126395</v>
      </c>
      <c r="P26" s="121">
        <f>강경읍!F26+연무읍!F26+성동면!F26+광석면!F26+노성면!F26+상월면!F26+부적면!F26+연산면!F26+벌곡면!F26+양촌면!F26+가야곡면!F26+은진면!F26+채운면!F26+취암동!F26+부창동!F26</f>
        <v>125686</v>
      </c>
      <c r="Q26" s="121">
        <f>강경읍!G26+연무읍!G26+성동면!G26+광석면!G26+노성면!G26+상월면!G26+부적면!G26+연산면!G26+벌곡면!G26+양촌면!G26+가야곡면!G26+은진면!G26+채운면!G26+취암동!G26+부창동!G26</f>
        <v>115608</v>
      </c>
      <c r="R26" s="121">
        <f>강경읍!H26+연무읍!H26+성동면!H26+광석면!H26+노성면!H26+상월면!H26+부적면!H26+연산면!H26+벌곡면!H26+양촌면!H26+가야곡면!H26+은진면!H26+채운면!H26+취암동!H26+부창동!H26</f>
        <v>110549</v>
      </c>
      <c r="S26" s="121">
        <f>강경읍!I26+연무읍!I26+성동면!I26+광석면!I26+노성면!I26+상월면!I26+부적면!I26+연산면!I26+벌곡면!I26+양촌면!I26+가야곡면!I26+은진면!I26+채운면!I26+취암동!I26+부창동!I26</f>
        <v>122922</v>
      </c>
    </row>
    <row r="27" spans="1:19" s="118" customFormat="1" ht="20.100000000000001" customHeight="1">
      <c r="A27" s="144">
        <f t="shared" si="7"/>
        <v>2017</v>
      </c>
      <c r="B27" s="145"/>
      <c r="C27" s="295">
        <f t="shared" si="0"/>
        <v>120806</v>
      </c>
      <c r="D27" s="304">
        <f t="shared" si="1"/>
        <v>121752</v>
      </c>
      <c r="E27" s="295">
        <f t="shared" si="2"/>
        <v>121785</v>
      </c>
      <c r="F27" s="295">
        <f t="shared" si="3"/>
        <v>128730</v>
      </c>
      <c r="G27" s="295">
        <f t="shared" si="4"/>
        <v>120650</v>
      </c>
      <c r="H27" s="295">
        <f t="shared" si="5"/>
        <v>119470</v>
      </c>
      <c r="I27" s="318">
        <f t="shared" si="6"/>
        <v>121785</v>
      </c>
      <c r="J27" s="257"/>
      <c r="K27" s="258"/>
      <c r="M27" s="121">
        <f>강경읍!C27+연무읍!C27+성동면!C27+광석면!C27+노성면!C27+상월면!C27+부적면!C27+연산면!C27+벌곡면!C27+양촌면!C27+가야곡면!C27+은진면!C27+채운면!C27+취암동!C27+부창동!C27</f>
        <v>115280</v>
      </c>
      <c r="N27" s="121">
        <f>강경읍!D27+연무읍!D27+성동면!D27+광석면!D27+노성면!D27+상월면!D27+부적면!D27+연산면!D27+벌곡면!D27+양촌면!D27+가야곡면!D27+은진면!D27+채운면!D27+취암동!D27+부창동!D27</f>
        <v>118499</v>
      </c>
      <c r="O27" s="121">
        <f>강경읍!E27+연무읍!E27+성동면!E27+광석면!E27+노성면!E27+상월면!E27+부적면!E27+연산면!E27+벌곡면!E27+양촌면!E27+가야곡면!E27+은진면!E27+채운면!E27+취암동!E27+부창동!E27</f>
        <v>126615</v>
      </c>
      <c r="P27" s="121">
        <f>강경읍!F27+연무읍!F27+성동면!F27+광석면!F27+노성면!F27+상월면!F27+부적면!F27+연산면!F27+벌곡면!F27+양촌면!F27+가야곡면!F27+은진면!F27+채운면!F27+취암동!F27+부창동!F27</f>
        <v>125169</v>
      </c>
      <c r="Q27" s="121">
        <f>강경읍!G27+연무읍!G27+성동면!G27+광석면!G27+노성면!G27+상월면!G27+부적면!G27+연산면!G27+벌곡면!G27+양촌면!G27+가야곡면!G27+은진면!G27+채운면!G27+취암동!G27+부창동!G27</f>
        <v>113590</v>
      </c>
      <c r="R27" s="121">
        <f>강경읍!H27+연무읍!H27+성동면!H27+광석면!H27+노성면!H27+상월면!H27+부적면!H27+연산면!H27+벌곡면!H27+양촌면!H27+가야곡면!H27+은진면!H27+채운면!H27+취암동!H27+부창동!H27</f>
        <v>107385</v>
      </c>
      <c r="S27" s="121">
        <f>강경읍!I27+연무읍!I27+성동면!I27+광석면!I27+노성면!I27+상월면!I27+부적면!I27+연산면!I27+벌곡면!I27+양촌면!I27+가야곡면!I27+은진면!I27+채운면!I27+취암동!I27+부창동!I27</f>
        <v>122081</v>
      </c>
    </row>
    <row r="28" spans="1:19" s="118" customFormat="1" ht="20.100000000000001" customHeight="1">
      <c r="A28" s="144">
        <f t="shared" si="7"/>
        <v>2018</v>
      </c>
      <c r="B28" s="145"/>
      <c r="C28" s="295">
        <f t="shared" si="0"/>
        <v>119530</v>
      </c>
      <c r="D28" s="304">
        <f t="shared" si="1"/>
        <v>120639</v>
      </c>
      <c r="E28" s="295">
        <f t="shared" si="2"/>
        <v>120678</v>
      </c>
      <c r="F28" s="295">
        <f t="shared" si="3"/>
        <v>128393</v>
      </c>
      <c r="G28" s="295">
        <f t="shared" si="4"/>
        <v>119358</v>
      </c>
      <c r="H28" s="295">
        <f t="shared" si="5"/>
        <v>117956</v>
      </c>
      <c r="I28" s="318">
        <f t="shared" si="6"/>
        <v>120678</v>
      </c>
      <c r="J28" s="147"/>
      <c r="K28" s="126"/>
      <c r="M28" s="121">
        <f>강경읍!C28+연무읍!C28+성동면!C28+광석면!C28+노성면!C28+상월면!C28+부적면!C28+연산면!C28+벌곡면!C28+양촌면!C28+가야곡면!C28+은진면!C28+채운면!C28+취암동!C28+부창동!C28</f>
        <v>113442</v>
      </c>
      <c r="N28" s="121">
        <f>강경읍!D28+연무읍!D28+성동면!D28+광석면!D28+노성면!D28+상월면!D28+부적면!D28+연산면!D28+벌곡면!D28+양촌면!D28+가야곡면!D28+은진면!D28+채운면!D28+취암동!D28+부창동!D28</f>
        <v>117193</v>
      </c>
      <c r="O28" s="121">
        <f>강경읍!E28+연무읍!E28+성동면!E28+광석면!E28+노성면!E28+상월면!E28+부적면!E28+연산면!E28+벌곡면!E28+양촌면!E28+가야곡면!E28+은진면!E28+채운면!E28+취암동!E28+부창동!E28</f>
        <v>127012</v>
      </c>
      <c r="P28" s="121">
        <f>강경읍!F28+연무읍!F28+성동면!F28+광석면!F28+노성면!F28+상월면!F28+부적면!F28+연산면!F28+벌곡면!F28+양촌면!F28+가야곡면!F28+은진면!F28+채운면!F28+취암동!F28+부창동!F28</f>
        <v>124675</v>
      </c>
      <c r="Q28" s="121">
        <f>강경읍!G28+연무읍!G28+성동면!G28+광석면!G28+노성면!G28+상월면!G28+부적면!G28+연산면!G28+벌곡면!G28+양촌면!G28+가야곡면!G28+은진면!G28+채운면!G28+취암동!G28+부창동!G28</f>
        <v>111584</v>
      </c>
      <c r="R28" s="121">
        <f>강경읍!H28+연무읍!H28+성동면!H28+광석면!H28+노성면!H28+상월면!H28+부적면!H28+연산면!H28+벌곡면!H28+양촌면!H28+가야곡면!H28+은진면!H28+채운면!H28+취암동!H28+부창동!H28</f>
        <v>104099</v>
      </c>
      <c r="S28" s="121">
        <f>강경읍!I28+연무읍!I28+성동면!I28+광석면!I28+노성면!I28+상월면!I28+부적면!I28+연산면!I28+벌곡면!I28+양촌면!I28+가야곡면!I28+은진면!I28+채운면!I28+취암동!I28+부창동!I28</f>
        <v>121275</v>
      </c>
    </row>
    <row r="29" spans="1:19" s="118" customFormat="1" ht="20.100000000000001" customHeight="1">
      <c r="A29" s="144">
        <f t="shared" si="7"/>
        <v>2019</v>
      </c>
      <c r="B29" s="145"/>
      <c r="C29" s="295">
        <f t="shared" si="0"/>
        <v>118255</v>
      </c>
      <c r="D29" s="304">
        <f t="shared" si="1"/>
        <v>119536</v>
      </c>
      <c r="E29" s="295">
        <f t="shared" si="2"/>
        <v>119581</v>
      </c>
      <c r="F29" s="295">
        <f t="shared" si="3"/>
        <v>128070</v>
      </c>
      <c r="G29" s="295">
        <f t="shared" si="4"/>
        <v>118067</v>
      </c>
      <c r="H29" s="295">
        <f t="shared" si="5"/>
        <v>116424</v>
      </c>
      <c r="I29" s="318">
        <f t="shared" si="6"/>
        <v>119581</v>
      </c>
      <c r="J29" s="229"/>
      <c r="K29" s="230"/>
      <c r="M29" s="121">
        <f>강경읍!C29+연무읍!C29+성동면!C29+광석면!C29+노성면!C29+상월면!C29+부적면!C29+연산면!C29+벌곡면!C29+양촌면!C29+가야곡면!C29+은진면!C29+채운면!C29+취암동!C29+부창동!C29</f>
        <v>111599</v>
      </c>
      <c r="N29" s="121">
        <f>강경읍!D29+연무읍!D29+성동면!D29+광석면!D29+노성면!D29+상월면!D29+부적면!D29+연산면!D29+벌곡면!D29+양촌면!D29+가야곡면!D29+은진면!D29+채운면!D29+취암동!D29+부창동!D29</f>
        <v>115912</v>
      </c>
      <c r="O29" s="121">
        <f>강경읍!E29+연무읍!E29+성동면!E29+광석면!E29+노성면!E29+상월면!E29+부적면!E29+연산면!E29+벌곡면!E29+양촌면!E29+가야곡면!E29+은진면!E29+채운면!E29+취암동!E29+부창동!E29</f>
        <v>127601</v>
      </c>
      <c r="P29" s="121">
        <f>강경읍!F29+연무읍!F29+성동면!F29+광석면!F29+노성면!F29+상월면!F29+부적면!F29+연산면!F29+벌곡면!F29+양촌면!F29+가야곡면!F29+은진면!F29+채운면!F29+취암동!F29+부창동!F29</f>
        <v>124201</v>
      </c>
      <c r="Q29" s="121">
        <f>강경읍!G29+연무읍!G29+성동면!G29+광석면!G29+노성면!G29+상월면!G29+부적면!G29+연산면!G29+벌곡면!G29+양촌면!G29+가야곡면!G29+은진면!G29+채운면!G29+취암동!G29+부창동!G29</f>
        <v>109594</v>
      </c>
      <c r="R29" s="121">
        <f>강경읍!H29+연무읍!H29+성동면!H29+광석면!H29+노성면!H29+상월면!H29+부적면!H29+연산면!H29+벌곡면!H29+양촌면!H29+가야곡면!H29+은진면!H29+채운면!H29+취암동!H29+부창동!H29</f>
        <v>100687</v>
      </c>
      <c r="S29" s="121">
        <f>강경읍!I29+연무읍!I29+성동면!I29+광석면!I29+노성면!I29+상월면!I29+부적면!I29+연산면!I29+벌곡면!I29+양촌면!I29+가야곡면!I29+은진면!I29+채운면!I29+취암동!I29+부창동!I29</f>
        <v>120505</v>
      </c>
    </row>
    <row r="30" spans="1:19" s="118" customFormat="1" ht="20.100000000000001" customHeight="1">
      <c r="A30" s="277">
        <f t="shared" si="7"/>
        <v>2020</v>
      </c>
      <c r="B30" s="278"/>
      <c r="C30" s="305">
        <f t="shared" si="0"/>
        <v>116979</v>
      </c>
      <c r="D30" s="306">
        <f t="shared" si="1"/>
        <v>118444</v>
      </c>
      <c r="E30" s="305">
        <f t="shared" si="2"/>
        <v>118495</v>
      </c>
      <c r="F30" s="305">
        <f t="shared" si="3"/>
        <v>127759</v>
      </c>
      <c r="G30" s="305">
        <f t="shared" si="4"/>
        <v>116777</v>
      </c>
      <c r="H30" s="305">
        <f t="shared" si="5"/>
        <v>114875</v>
      </c>
      <c r="I30" s="319">
        <f t="shared" si="6"/>
        <v>118495</v>
      </c>
      <c r="J30" s="229"/>
      <c r="K30" s="230"/>
      <c r="M30" s="121">
        <f>강경읍!C30+연무읍!C30+성동면!C30+광석면!C30+노성면!C30+상월면!C30+부적면!C30+연산면!C30+벌곡면!C30+양촌면!C30+가야곡면!C30+은진면!C30+채운면!C30+취암동!C30+부창동!C30</f>
        <v>109760</v>
      </c>
      <c r="N30" s="121">
        <f>강경읍!D30+연무읍!D30+성동면!D30+광석면!D30+노성면!D30+상월면!D30+부적면!D30+연산면!D30+벌곡면!D30+양촌면!D30+가야곡면!D30+은진면!D30+채운면!D30+취암동!D30+부창동!D30</f>
        <v>114658</v>
      </c>
      <c r="O30" s="121">
        <f>강경읍!E30+연무읍!E30+성동면!E30+광석면!E30+노성면!E30+상월면!E30+부적면!E30+연산면!E30+벌곡면!E30+양촌면!E30+가야곡면!E30+은진면!E30+채운면!E30+취암동!E30+부창동!E30</f>
        <v>128399</v>
      </c>
      <c r="P30" s="121">
        <f>강경읍!F30+연무읍!F30+성동면!F30+광석면!F30+노성면!F30+상월면!F30+부적면!F30+연산면!F30+벌곡면!F30+양촌면!F30+가야곡면!F30+은진면!F30+채운면!F30+취암동!F30+부창동!F30</f>
        <v>123750</v>
      </c>
      <c r="Q30" s="121">
        <f>강경읍!G30+연무읍!G30+성동면!G30+광석면!G30+노성면!G30+상월면!G30+부적면!G30+연산면!G30+벌곡면!G30+양촌면!G30+가야곡면!G30+은진면!G30+채운면!G30+취암동!G30+부창동!G30</f>
        <v>107629</v>
      </c>
      <c r="R30" s="121">
        <f>강경읍!H30+연무읍!H30+성동면!H30+광석면!H30+노성면!H30+상월면!H30+부적면!H30+연산면!H30+벌곡면!H30+양촌면!H30+가야곡면!H30+은진면!H30+채운면!H30+취암동!H30+부창동!H30</f>
        <v>97148</v>
      </c>
      <c r="S30" s="121">
        <f>강경읍!I30+연무읍!I30+성동면!I30+광석면!I30+노성면!I30+상월면!I30+부적면!I30+연산면!I30+벌곡면!I30+양촌면!I30+가야곡면!I30+은진면!I30+채운면!I30+취암동!I30+부창동!I30</f>
        <v>119768</v>
      </c>
    </row>
    <row r="31" spans="1:19" s="118" customFormat="1" ht="20.100000000000001" customHeight="1">
      <c r="A31" s="144">
        <f t="shared" si="7"/>
        <v>2021</v>
      </c>
      <c r="B31" s="145"/>
      <c r="C31" s="295">
        <f t="shared" si="0"/>
        <v>115704</v>
      </c>
      <c r="D31" s="304">
        <f t="shared" si="1"/>
        <v>117361</v>
      </c>
      <c r="E31" s="295">
        <f t="shared" si="2"/>
        <v>117419</v>
      </c>
      <c r="F31" s="295">
        <f t="shared" si="3"/>
        <v>127461</v>
      </c>
      <c r="G31" s="295">
        <f t="shared" si="4"/>
        <v>115489</v>
      </c>
      <c r="H31" s="295">
        <f t="shared" si="5"/>
        <v>113308</v>
      </c>
      <c r="I31" s="318">
        <f t="shared" si="6"/>
        <v>117419</v>
      </c>
      <c r="J31" s="229"/>
      <c r="K31" s="230"/>
      <c r="M31" s="121">
        <f>강경읍!C31+연무읍!C31+성동면!C31+광석면!C31+노성면!C31+상월면!C31+부적면!C31+연산면!C31+벌곡면!C31+양촌면!C31+가야곡면!C31+은진면!C31+채운면!C31+취암동!C31+부창동!C31</f>
        <v>107923</v>
      </c>
      <c r="N31" s="121">
        <f>강경읍!D31+연무읍!D31+성동면!D31+광석면!D31+노성면!D31+상월면!D31+부적면!D31+연산면!D31+벌곡면!D31+양촌면!D31+가야곡면!D31+은진면!D31+채운면!D31+취암동!D31+부창동!D31</f>
        <v>113431</v>
      </c>
      <c r="O31" s="121">
        <f>강경읍!E31+연무읍!E31+성동면!E31+광석면!E31+노성면!E31+상월면!E31+부적면!E31+연산면!E31+벌곡면!E31+양촌면!E31+가야곡면!E31+은진면!E31+채운면!E31+취암동!E31+부창동!E31</f>
        <v>129424</v>
      </c>
      <c r="P31" s="121">
        <f>강경읍!F31+연무읍!F31+성동면!F31+광석면!F31+노성면!F31+상월면!F31+부적면!F31+연산면!F31+벌곡면!F31+양촌면!F31+가야곡면!F31+은진면!F31+채운면!F31+취암동!F31+부창동!F31</f>
        <v>123313</v>
      </c>
      <c r="Q31" s="121">
        <f>강경읍!G31+연무읍!G31+성동면!G31+광석면!G31+노성면!G31+상월면!G31+부적면!G31+연산면!G31+벌곡면!G31+양촌면!G31+가야곡면!G31+은진면!G31+채운면!G31+취암동!G31+부창동!G31</f>
        <v>105682</v>
      </c>
      <c r="R31" s="121">
        <f>강경읍!H31+연무읍!H31+성동면!H31+광석면!H31+노성면!H31+상월면!H31+부적면!H31+연산면!H31+벌곡면!H31+양촌면!H31+가야곡면!H31+은진면!H31+채운면!H31+취암동!H31+부창동!H31</f>
        <v>93470</v>
      </c>
      <c r="S31" s="121">
        <f>강경읍!I31+연무읍!I31+성동면!I31+광석면!I31+노성면!I31+상월면!I31+부적면!I31+연산면!I31+벌곡면!I31+양촌면!I31+가야곡면!I31+은진면!I31+채운면!I31+취암동!I31+부창동!I31</f>
        <v>119061</v>
      </c>
    </row>
    <row r="32" spans="1:19" s="118" customFormat="1" ht="20.100000000000001" customHeight="1">
      <c r="A32" s="144">
        <f t="shared" si="7"/>
        <v>2022</v>
      </c>
      <c r="B32" s="145"/>
      <c r="C32" s="295">
        <f t="shared" si="0"/>
        <v>114428</v>
      </c>
      <c r="D32" s="304">
        <f t="shared" si="1"/>
        <v>116288</v>
      </c>
      <c r="E32" s="295">
        <f t="shared" si="2"/>
        <v>116353</v>
      </c>
      <c r="F32" s="295">
        <f t="shared" si="3"/>
        <v>127174</v>
      </c>
      <c r="G32" s="295">
        <f t="shared" si="4"/>
        <v>114203</v>
      </c>
      <c r="H32" s="295">
        <f t="shared" si="5"/>
        <v>111723</v>
      </c>
      <c r="I32" s="318">
        <f t="shared" si="6"/>
        <v>116353</v>
      </c>
      <c r="J32" s="257"/>
      <c r="K32" s="258"/>
      <c r="M32" s="121">
        <f>강경읍!C32+연무읍!C32+성동면!C32+광석면!C32+노성면!C32+상월면!C32+부적면!C32+연산면!C32+벌곡면!C32+양촌면!C32+가야곡면!C32+은진면!C32+채운면!C32+취암동!C32+부창동!C32</f>
        <v>106082</v>
      </c>
      <c r="N32" s="121">
        <f>강경읍!D32+연무읍!D32+성동면!D32+광석면!D32+노성면!D32+상월면!D32+부적면!D32+연산면!D32+벌곡면!D32+양촌면!D32+가야곡면!D32+은진면!D32+채운면!D32+취암동!D32+부창동!D32</f>
        <v>112230</v>
      </c>
      <c r="O32" s="121">
        <f>강경읍!E32+연무읍!E32+성동면!E32+광석면!E32+노성면!E32+상월면!E32+부적면!E32+연산면!E32+벌곡면!E32+양촌면!E32+가야곡면!E32+은진면!E32+채운면!E32+취암동!E32+부창동!E32</f>
        <v>130697</v>
      </c>
      <c r="P32" s="121">
        <f>강경읍!F32+연무읍!F32+성동면!F32+광석면!F32+노성면!F32+상월면!F32+부적면!F32+연산면!F32+벌곡면!F32+양촌면!F32+가야곡면!F32+은진면!F32+채운면!F32+취암동!F32+부창동!F32</f>
        <v>122896</v>
      </c>
      <c r="Q32" s="121">
        <f>강경읍!G32+연무읍!G32+성동면!G32+광석면!G32+노성면!G32+상월면!G32+부적면!G32+연산면!G32+벌곡면!G32+양촌면!G32+가야곡면!G32+은진면!G32+채운면!G32+취암동!G32+부창동!G32</f>
        <v>103764</v>
      </c>
      <c r="R32" s="121">
        <f>강경읍!H32+연무읍!H32+성동면!H32+광석면!H32+노성면!H32+상월면!H32+부적면!H32+연산면!H32+벌곡면!H32+양촌면!H32+가야곡면!H32+은진면!H32+채운면!H32+취암동!H32+부창동!H32</f>
        <v>89653</v>
      </c>
      <c r="S32" s="121">
        <f>강경읍!I32+연무읍!I32+성동면!I32+광석면!I32+노성면!I32+상월면!I32+부적면!I32+연산면!I32+벌곡면!I32+양촌면!I32+가야곡면!I32+은진면!I32+채운면!I32+취암동!I32+부창동!I32</f>
        <v>118382</v>
      </c>
    </row>
    <row r="33" spans="1:41" s="118" customFormat="1" ht="20.100000000000001" customHeight="1">
      <c r="A33" s="144">
        <f t="shared" si="7"/>
        <v>2023</v>
      </c>
      <c r="B33" s="145"/>
      <c r="C33" s="295">
        <f t="shared" si="0"/>
        <v>113153</v>
      </c>
      <c r="D33" s="304">
        <f t="shared" si="1"/>
        <v>115225</v>
      </c>
      <c r="E33" s="295">
        <f t="shared" si="2"/>
        <v>115297</v>
      </c>
      <c r="F33" s="295">
        <f t="shared" si="3"/>
        <v>126897</v>
      </c>
      <c r="G33" s="295">
        <f t="shared" si="4"/>
        <v>112919</v>
      </c>
      <c r="H33" s="295">
        <f t="shared" si="5"/>
        <v>110119</v>
      </c>
      <c r="I33" s="318">
        <f t="shared" si="6"/>
        <v>115297</v>
      </c>
      <c r="J33" s="229"/>
      <c r="K33" s="230"/>
      <c r="M33" s="121">
        <f>강경읍!C33+연무읍!C33+성동면!C33+광석면!C33+노성면!C33+상월면!C33+부적면!C33+연산면!C33+벌곡면!C33+양촌면!C33+가야곡면!C33+은진면!C33+채운면!C33+취암동!C33+부창동!C33</f>
        <v>104243</v>
      </c>
      <c r="N33" s="121">
        <f>강경읍!D33+연무읍!D33+성동면!D33+광석면!D33+노성면!D33+상월면!D33+부적면!D33+연산면!D33+벌곡면!D33+양촌면!D33+가야곡면!D33+은진면!D33+채운면!D33+취암동!D33+부창동!D33</f>
        <v>111055</v>
      </c>
      <c r="O33" s="121">
        <f>강경읍!E33+연무읍!E33+성동면!E33+광석면!E33+노성면!E33+상월면!E33+부적면!E33+연산면!E33+벌곡면!E33+양촌면!E33+가야곡면!E33+은진면!E33+채운면!E33+취암동!E33+부창동!E33</f>
        <v>132242</v>
      </c>
      <c r="P33" s="121">
        <f>강경읍!F33+연무읍!F33+성동면!F33+광석면!F33+노성면!F33+상월면!F33+부적면!F33+연산면!F33+벌곡면!F33+양촌면!F33+가야곡면!F33+은진면!F33+채운면!F33+취암동!F33+부창동!F33</f>
        <v>122496</v>
      </c>
      <c r="Q33" s="121">
        <f>강경읍!G33+연무읍!G33+성동면!G33+광석면!G33+노성면!G33+상월면!G33+부적면!G33+연산면!G33+벌곡면!G33+양촌면!G33+가야곡면!G33+은진면!G33+채운면!G33+취암동!G33+부창동!G33</f>
        <v>101872</v>
      </c>
      <c r="R33" s="121">
        <f>강경읍!H33+연무읍!H33+성동면!H33+광석면!H33+노성면!H33+상월면!H33+부적면!H33+연산면!H33+벌곡면!H33+양촌면!H33+가야곡면!H33+은진면!H33+채운면!H33+취암동!H33+부창동!H33</f>
        <v>85683</v>
      </c>
      <c r="S33" s="121">
        <f>강경읍!I33+연무읍!I33+성동면!I33+광석면!I33+노성면!I33+상월면!I33+부적면!I33+연산면!I33+벌곡면!I33+양촌면!I33+가야곡면!I33+은진면!I33+채운면!I33+취암동!I33+부창동!I33</f>
        <v>117730</v>
      </c>
    </row>
    <row r="34" spans="1:41" s="118" customFormat="1" ht="20.100000000000001" customHeight="1">
      <c r="A34" s="144">
        <f t="shared" si="7"/>
        <v>2024</v>
      </c>
      <c r="B34" s="145"/>
      <c r="C34" s="295">
        <f t="shared" si="0"/>
        <v>111877</v>
      </c>
      <c r="D34" s="304">
        <f t="shared" si="1"/>
        <v>114172</v>
      </c>
      <c r="E34" s="295">
        <f t="shared" si="2"/>
        <v>114252</v>
      </c>
      <c r="F34" s="295">
        <f t="shared" si="3"/>
        <v>126629</v>
      </c>
      <c r="G34" s="295">
        <f t="shared" si="4"/>
        <v>111638</v>
      </c>
      <c r="H34" s="295">
        <f t="shared" si="5"/>
        <v>108497</v>
      </c>
      <c r="I34" s="318">
        <f t="shared" si="6"/>
        <v>114252</v>
      </c>
      <c r="J34" s="229"/>
      <c r="K34" s="230"/>
      <c r="M34" s="121">
        <f>강경읍!C34+연무읍!C34+성동면!C34+광석면!C34+노성면!C34+상월면!C34+부적면!C34+연산면!C34+벌곡면!C34+양촌면!C34+가야곡면!C34+은진면!C34+채운면!C34+취암동!C34+부창동!C34</f>
        <v>102406</v>
      </c>
      <c r="N34" s="121">
        <f>강경읍!D34+연무읍!D34+성동면!D34+광석면!D34+노성면!D34+상월면!D34+부적면!D34+연산면!D34+벌곡면!D34+양촌면!D34+가야곡면!D34+은진면!D34+채운면!D34+취암동!D34+부창동!D34</f>
        <v>109902</v>
      </c>
      <c r="O34" s="121">
        <f>강경읍!E34+연무읍!E34+성동면!E34+광석면!E34+노성면!E34+상월면!E34+부적면!E34+연산면!E34+벌곡면!E34+양촌면!E34+가야곡면!E34+은진면!E34+채운면!E34+취암동!E34+부창동!E34</f>
        <v>134087</v>
      </c>
      <c r="P34" s="121">
        <f>강경읍!F34+연무읍!F34+성동면!F34+광석면!F34+노성면!F34+상월면!F34+부적면!F34+연산면!F34+벌곡면!F34+양촌면!F34+가야곡면!F34+은진면!F34+채운면!F34+취암동!F34+부창동!F34</f>
        <v>122108</v>
      </c>
      <c r="Q34" s="121">
        <f>강경읍!G34+연무읍!G34+성동면!G34+광석면!G34+노성면!G34+상월면!G34+부적면!G34+연산면!G34+벌곡면!G34+양촌면!G34+가야곡면!G34+은진면!G34+채운면!G34+취암동!G34+부창동!G34</f>
        <v>100012</v>
      </c>
      <c r="R34" s="121">
        <f>강경읍!H34+연무읍!H34+성동면!H34+광석면!H34+노성면!H34+상월면!H34+부적면!H34+연산면!H34+벌곡면!H34+양촌면!H34+가야곡면!H34+은진면!H34+채운면!H34+취암동!H34+부창동!H34</f>
        <v>81561</v>
      </c>
      <c r="S34" s="121">
        <f>강경읍!I34+연무읍!I34+성동면!I34+광석면!I34+노성면!I34+상월면!I34+부적면!I34+연산면!I34+벌곡면!I34+양촌면!I34+가야곡면!I34+은진면!I34+채운면!I34+취암동!I34+부창동!I34</f>
        <v>117104</v>
      </c>
    </row>
    <row r="35" spans="1:41" s="118" customFormat="1" ht="20.100000000000001" customHeight="1">
      <c r="A35" s="277">
        <f t="shared" si="7"/>
        <v>2025</v>
      </c>
      <c r="B35" s="278"/>
      <c r="C35" s="305">
        <f t="shared" si="0"/>
        <v>110602</v>
      </c>
      <c r="D35" s="306">
        <f t="shared" si="1"/>
        <v>113128</v>
      </c>
      <c r="E35" s="305">
        <f t="shared" si="2"/>
        <v>113216</v>
      </c>
      <c r="F35" s="305">
        <f t="shared" si="3"/>
        <v>126371</v>
      </c>
      <c r="G35" s="305">
        <f t="shared" si="4"/>
        <v>110359</v>
      </c>
      <c r="H35" s="305">
        <f t="shared" si="5"/>
        <v>106856</v>
      </c>
      <c r="I35" s="319">
        <f t="shared" si="6"/>
        <v>113216</v>
      </c>
      <c r="J35" s="229"/>
      <c r="K35" s="230"/>
      <c r="M35" s="121">
        <f>강경읍!C35+연무읍!C35+성동면!C35+광석면!C35+노성면!C35+상월면!C35+부적면!C35+연산면!C35+벌곡면!C35+양촌면!C35+가야곡면!C35+은진면!C35+채운면!C35+취암동!C35+부창동!C35</f>
        <v>100565</v>
      </c>
      <c r="N35" s="121">
        <f>강경읍!D35+연무읍!D35+성동면!D35+광석면!D35+노성면!D35+상월면!D35+부적면!D35+연산면!D35+벌곡면!D35+양촌면!D35+가야곡면!D35+은진면!D35+채운면!D35+취암동!D35+부창동!D35</f>
        <v>108775</v>
      </c>
      <c r="O35" s="121">
        <f>강경읍!E35+연무읍!E35+성동면!E35+광석면!E35+노성면!E35+상월면!E35+부적면!E35+연산면!E35+벌곡면!E35+양촌면!E35+가야곡면!E35+은진면!E35+채운면!E35+취암동!E35+부창동!E35</f>
        <v>136261</v>
      </c>
      <c r="P35" s="121">
        <f>강경읍!F35+연무읍!F35+성동면!F35+광석면!F35+노성면!F35+상월면!F35+부적면!F35+연산면!F35+벌곡면!F35+양촌면!F35+가야곡면!F35+은진면!F35+채운면!F35+취암동!F35+부창동!F35</f>
        <v>121738</v>
      </c>
      <c r="Q35" s="121">
        <f>강경읍!G35+연무읍!G35+성동면!G35+광석면!G35+노성면!G35+상월면!G35+부적면!G35+연산면!G35+벌곡면!G35+양촌면!G35+가야곡면!G35+은진면!G35+채운면!G35+취암동!G35+부창동!G35</f>
        <v>98182</v>
      </c>
      <c r="R35" s="121">
        <f>강경읍!H35+연무읍!H35+성동면!H35+광석면!H35+노성면!H35+상월면!H35+부적면!H35+연산면!H35+벌곡면!H35+양촌면!H35+가야곡면!H35+은진면!H35+채운면!H35+취암동!H35+부창동!H35</f>
        <v>77274</v>
      </c>
      <c r="S35" s="121">
        <f>강경읍!I35+연무읍!I35+성동면!I35+광석면!I35+노성면!I35+상월면!I35+부적면!I35+연산면!I35+벌곡면!I35+양촌면!I35+가야곡면!I35+은진면!I35+채운면!I35+취암동!I35+부창동!I35</f>
        <v>116500</v>
      </c>
    </row>
    <row r="36" spans="1:41" s="118" customFormat="1" ht="20.100000000000001" customHeight="1">
      <c r="A36" s="144">
        <f t="shared" si="7"/>
        <v>2026</v>
      </c>
      <c r="B36" s="145"/>
      <c r="C36" s="295">
        <f t="shared" si="0"/>
        <v>109326</v>
      </c>
      <c r="D36" s="304">
        <f t="shared" si="1"/>
        <v>112094</v>
      </c>
      <c r="E36" s="295">
        <f t="shared" si="2"/>
        <v>112190</v>
      </c>
      <c r="F36" s="295">
        <f t="shared" si="3"/>
        <v>126122</v>
      </c>
      <c r="G36" s="295">
        <f t="shared" si="4"/>
        <v>109084</v>
      </c>
      <c r="H36" s="295">
        <f t="shared" si="5"/>
        <v>105196</v>
      </c>
      <c r="I36" s="318">
        <f t="shared" si="6"/>
        <v>112190</v>
      </c>
      <c r="J36" s="229"/>
      <c r="K36" s="230"/>
      <c r="M36" s="121">
        <f>강경읍!C36+연무읍!C36+성동면!C36+광석면!C36+노성면!C36+상월면!C36+부적면!C36+연산면!C36+벌곡면!C36+양촌면!C36+가야곡면!C36+은진면!C36+채운면!C36+취암동!C36+부창동!C36</f>
        <v>98726</v>
      </c>
      <c r="N36" s="121">
        <f>강경읍!D36+연무읍!D36+성동면!D36+광석면!D36+노성면!D36+상월면!D36+부적면!D36+연산면!D36+벌곡면!D36+양촌면!D36+가야곡면!D36+은진면!D36+채운면!D36+취암동!D36+부창동!D36</f>
        <v>107670</v>
      </c>
      <c r="O36" s="121">
        <f>강경읍!E36+연무읍!E36+성동면!E36+광석면!E36+노성면!E36+상월면!E36+부적면!E36+연산면!E36+벌곡면!E36+양촌면!E36+가야곡면!E36+은진면!E36+채운면!E36+취암동!E36+부창동!E36</f>
        <v>138807</v>
      </c>
      <c r="P36" s="121">
        <f>강경읍!F36+연무읍!F36+성동면!F36+광석면!F36+노성면!F36+상월면!F36+부적면!F36+연산면!F36+벌곡면!F36+양촌면!F36+가야곡면!F36+은진면!F36+채운면!F36+취암동!F36+부창동!F36</f>
        <v>121376</v>
      </c>
      <c r="Q36" s="121">
        <f>강경읍!G36+연무읍!G36+성동면!G36+광석면!G36+노성면!G36+상월면!G36+부적면!G36+연산면!G36+벌곡면!G36+양촌면!G36+가야곡면!G36+은진면!G36+채운면!G36+취암동!G36+부창동!G36</f>
        <v>96388</v>
      </c>
      <c r="R36" s="121">
        <f>강경읍!H36+연무읍!H36+성동면!H36+광석면!H36+노성면!H36+상월면!H36+부적면!H36+연산면!H36+벌곡면!H36+양촌면!H36+가야곡면!H36+은진면!H36+채운면!H36+취암동!H36+부창동!H36</f>
        <v>72824</v>
      </c>
      <c r="S36" s="121">
        <f>강경읍!I36+연무읍!I36+성동면!I36+광석면!I36+노성면!I36+상월면!I36+부적면!I36+연산면!I36+벌곡면!I36+양촌면!I36+가야곡면!I36+은진면!I36+채운면!I36+취암동!I36+부창동!I36</f>
        <v>115928</v>
      </c>
    </row>
    <row r="37" spans="1:41" s="118" customFormat="1" ht="20.100000000000001" customHeight="1">
      <c r="A37" s="144">
        <f t="shared" si="7"/>
        <v>2027</v>
      </c>
      <c r="B37" s="145"/>
      <c r="C37" s="295">
        <f t="shared" si="0"/>
        <v>108051</v>
      </c>
      <c r="D37" s="304">
        <f t="shared" si="1"/>
        <v>111070</v>
      </c>
      <c r="E37" s="295">
        <f t="shared" si="2"/>
        <v>111174</v>
      </c>
      <c r="F37" s="295">
        <f t="shared" si="3"/>
        <v>125880</v>
      </c>
      <c r="G37" s="295">
        <f t="shared" si="4"/>
        <v>107812</v>
      </c>
      <c r="H37" s="295">
        <f t="shared" si="5"/>
        <v>103516</v>
      </c>
      <c r="I37" s="318">
        <f t="shared" si="6"/>
        <v>111174</v>
      </c>
      <c r="J37" s="257"/>
      <c r="K37" s="258"/>
      <c r="M37" s="121">
        <f>강경읍!C37+연무읍!C37+성동면!C37+광석면!C37+노성면!C37+상월면!C37+부적면!C37+연산면!C37+벌곡면!C37+양촌면!C37+가야곡면!C37+은진면!C37+채운면!C37+취암동!C37+부창동!C37</f>
        <v>96889</v>
      </c>
      <c r="N37" s="121">
        <f>강경읍!D37+연무읍!D37+성동면!D37+광석면!D37+노성면!D37+상월면!D37+부적면!D37+연산면!D37+벌곡면!D37+양촌면!D37+가야곡면!D37+은진면!D37+채운면!D37+취암동!D37+부창동!D37</f>
        <v>106590</v>
      </c>
      <c r="O37" s="121">
        <f>강경읍!E37+연무읍!E37+성동면!E37+광석면!E37+노성면!E37+상월면!E37+부적면!E37+연산면!E37+벌곡면!E37+양촌면!E37+가야곡면!E37+은진면!E37+채운면!E37+취암동!E37+부창동!E37</f>
        <v>141751</v>
      </c>
      <c r="P37" s="121">
        <f>강경읍!F37+연무읍!F37+성동면!F37+광석면!F37+노성면!F37+상월면!F37+부적면!F37+연산면!F37+벌곡면!F37+양촌면!F37+가야곡면!F37+은진면!F37+채운면!F37+취암동!F37+부창동!F37</f>
        <v>121028</v>
      </c>
      <c r="Q37" s="121">
        <f>강경읍!G37+연무읍!G37+성동면!G37+광석면!G37+노성면!G37+상월면!G37+부적면!G37+연산면!G37+벌곡면!G37+양촌면!G37+가야곡면!G37+은진면!G37+채운면!G37+취암동!G37+부창동!G37</f>
        <v>94632</v>
      </c>
      <c r="R37" s="121">
        <f>강경읍!H37+연무읍!H37+성동면!H37+광석면!H37+노성면!H37+상월면!H37+부적면!H37+연산면!H37+벌곡면!H37+양촌면!H37+가야곡면!H37+은진면!H37+채운면!H37+취암동!H37+부창동!H37</f>
        <v>68193</v>
      </c>
      <c r="S37" s="121">
        <f>강경읍!I37+연무읍!I37+성동면!I37+광석면!I37+노성면!I37+상월면!I37+부적면!I37+연산면!I37+벌곡면!I37+양촌면!I37+가야곡면!I37+은진면!I37+채운면!I37+취암동!I37+부창동!I37</f>
        <v>115367</v>
      </c>
    </row>
    <row r="38" spans="1:41" s="118" customFormat="1" ht="20.100000000000001" customHeight="1">
      <c r="A38" s="144">
        <f t="shared" si="7"/>
        <v>2028</v>
      </c>
      <c r="B38" s="145"/>
      <c r="C38" s="295">
        <f t="shared" si="0"/>
        <v>106775</v>
      </c>
      <c r="D38" s="304">
        <f t="shared" si="1"/>
        <v>110054</v>
      </c>
      <c r="E38" s="295">
        <f t="shared" si="2"/>
        <v>110167</v>
      </c>
      <c r="F38" s="295">
        <f t="shared" si="3"/>
        <v>125645</v>
      </c>
      <c r="G38" s="295">
        <f t="shared" si="4"/>
        <v>106544</v>
      </c>
      <c r="H38" s="295">
        <f t="shared" si="5"/>
        <v>101817</v>
      </c>
      <c r="I38" s="318">
        <f t="shared" si="6"/>
        <v>110167</v>
      </c>
      <c r="J38" s="229"/>
      <c r="K38" s="230"/>
      <c r="M38" s="121">
        <f>강경읍!C38+연무읍!C38+성동면!C38+광석면!C38+노성면!C38+상월면!C38+부적면!C38+연산면!C38+벌곡면!C38+양촌면!C38+가야곡면!C38+은진면!C38+채운면!C38+취암동!C38+부창동!C38</f>
        <v>95048</v>
      </c>
      <c r="N38" s="121">
        <f>강경읍!D38+연무읍!D38+성동면!D38+광석면!D38+노성면!D38+상월면!D38+부적면!D38+연산면!D38+벌곡면!D38+양촌면!D38+가야곡면!D38+은진면!D38+채운면!D38+취암동!D38+부창동!D38</f>
        <v>105533</v>
      </c>
      <c r="O38" s="121">
        <f>강경읍!E38+연무읍!E38+성동면!E38+광석면!E38+노성면!E38+상월면!E38+부적면!E38+연산면!E38+벌곡면!E38+양촌면!E38+가야곡면!E38+은진면!E38+채운면!E38+취암동!E38+부창동!E38</f>
        <v>145144</v>
      </c>
      <c r="P38" s="121">
        <f>강경읍!F38+연무읍!F38+성동면!F38+광석면!F38+노성면!F38+상월면!F38+부적면!F38+연산면!F38+벌곡면!F38+양촌면!F38+가야곡면!F38+은진면!F38+채운면!F38+취암동!F38+부창동!F38</f>
        <v>120691</v>
      </c>
      <c r="Q38" s="121">
        <f>강경읍!G38+연무읍!G38+성동면!G38+광석면!G38+노성면!G38+상월면!G38+부적면!G38+연산면!G38+벌곡면!G38+양촌면!G38+가야곡면!G38+은진면!G38+채운면!G38+취암동!G38+부창동!G38</f>
        <v>92910</v>
      </c>
      <c r="R38" s="121">
        <f>강경읍!H38+연무읍!H38+성동면!H38+광석면!H38+노성면!H38+상월면!H38+부적면!H38+연산면!H38+벌곡면!H38+양촌면!H38+가야곡면!H38+은진면!H38+채운면!H38+취암동!H38+부창동!H38</f>
        <v>63382</v>
      </c>
      <c r="S38" s="121">
        <f>강경읍!I38+연무읍!I38+성동면!I38+광석면!I38+노성면!I38+상월면!I38+부적면!I38+연산면!I38+벌곡면!I38+양촌면!I38+가야곡면!I38+은진면!I38+채운면!I38+취암동!I38+부창동!I38</f>
        <v>114832</v>
      </c>
    </row>
    <row r="39" spans="1:41" s="118" customFormat="1" ht="20.100000000000001" customHeight="1">
      <c r="A39" s="144">
        <f t="shared" si="7"/>
        <v>2029</v>
      </c>
      <c r="B39" s="145"/>
      <c r="C39" s="295">
        <f t="shared" si="0"/>
        <v>105500</v>
      </c>
      <c r="D39" s="304">
        <f t="shared" si="1"/>
        <v>109049</v>
      </c>
      <c r="E39" s="295">
        <f t="shared" si="2"/>
        <v>109170</v>
      </c>
      <c r="F39" s="295">
        <f t="shared" si="3"/>
        <v>125418</v>
      </c>
      <c r="G39" s="295">
        <f t="shared" si="4"/>
        <v>105280</v>
      </c>
      <c r="H39" s="295">
        <f t="shared" si="5"/>
        <v>100099</v>
      </c>
      <c r="I39" s="318">
        <f t="shared" si="6"/>
        <v>109170</v>
      </c>
      <c r="J39" s="229"/>
      <c r="K39" s="230"/>
      <c r="M39" s="121">
        <f>강경읍!C39+연무읍!C39+성동면!C39+광석면!C39+노성면!C39+상월면!C39+부적면!C39+연산면!C39+벌곡면!C39+양촌면!C39+가야곡면!C39+은진면!C39+채운면!C39+취암동!C39+부창동!C39</f>
        <v>93208</v>
      </c>
      <c r="N39" s="121">
        <f>강경읍!D39+연무읍!D39+성동면!D39+광석면!D39+노성면!D39+상월면!D39+부적면!D39+연산면!D39+벌곡면!D39+양촌면!D39+가야곡면!D39+은진면!D39+채운면!D39+취암동!D39+부창동!D39</f>
        <v>104498</v>
      </c>
      <c r="O39" s="121">
        <f>강경읍!E39+연무읍!E39+성동면!E39+광석면!E39+노성면!E39+상월면!E39+부적면!E39+연산면!E39+벌곡면!E39+양촌면!E39+가야곡면!E39+은진면!E39+채운면!E39+취암동!E39+부창동!E39</f>
        <v>149037</v>
      </c>
      <c r="P39" s="121">
        <f>강경읍!F39+연무읍!F39+성동면!F39+광석면!F39+노성면!F39+상월면!F39+부적면!F39+연산면!F39+벌곡면!F39+양촌면!F39+가야곡면!F39+은진면!F39+채운면!F39+취암동!F39+부창동!F39</f>
        <v>120367</v>
      </c>
      <c r="Q39" s="121">
        <f>강경읍!G39+연무읍!G39+성동면!G39+광석면!G39+노성면!G39+상월면!G39+부적면!G39+연산면!G39+벌곡면!G39+양촌면!G39+가야곡면!G39+은진면!G39+채운면!G39+취암동!G39+부창동!G39</f>
        <v>91228</v>
      </c>
      <c r="R39" s="121">
        <f>강경읍!H39+연무읍!H39+성동면!H39+광석면!H39+노성면!H39+상월면!H39+부적면!H39+연산면!H39+벌곡면!H39+양촌면!H39+가야곡면!H39+은진면!H39+채운면!H39+취암동!H39+부창동!H39</f>
        <v>58380</v>
      </c>
      <c r="S39" s="121">
        <f>강경읍!I39+연무읍!I39+성동면!I39+광석면!I39+노성면!I39+상월면!I39+부적면!I39+연산면!I39+벌곡면!I39+양촌면!I39+가야곡면!I39+은진면!I39+채운면!I39+취암동!I39+부창동!I39</f>
        <v>114316</v>
      </c>
    </row>
    <row r="40" spans="1:41" s="118" customFormat="1" ht="20.100000000000001" customHeight="1">
      <c r="A40" s="277">
        <f t="shared" si="7"/>
        <v>2030</v>
      </c>
      <c r="B40" s="278"/>
      <c r="C40" s="305">
        <f t="shared" si="0"/>
        <v>104224</v>
      </c>
      <c r="D40" s="306">
        <f t="shared" si="1"/>
        <v>108052</v>
      </c>
      <c r="E40" s="305">
        <f t="shared" si="2"/>
        <v>108182</v>
      </c>
      <c r="F40" s="305">
        <f t="shared" si="3"/>
        <v>125197</v>
      </c>
      <c r="G40" s="305">
        <f t="shared" si="4"/>
        <v>104019</v>
      </c>
      <c r="H40" s="305">
        <f t="shared" si="5"/>
        <v>98360</v>
      </c>
      <c r="I40" s="319">
        <f t="shared" si="6"/>
        <v>108182</v>
      </c>
      <c r="J40" s="147"/>
      <c r="K40" s="126"/>
      <c r="M40" s="121">
        <f>강경읍!C40+연무읍!C40+성동면!C40+광석면!C40+노성면!C40+상월면!C40+부적면!C40+연산면!C40+벌곡면!C40+양촌면!C40+가야곡면!C40+은진면!C40+채운면!C40+취암동!C40+부창동!C40</f>
        <v>91373</v>
      </c>
      <c r="N40" s="121">
        <f>강경읍!D40+연무읍!D40+성동면!D40+광석면!D40+노성면!D40+상월면!D40+부적면!D40+연산면!D40+벌곡면!D40+양촌면!D40+가야곡면!D40+은진면!D40+채운면!D40+취암동!D40+부창동!D40</f>
        <v>103484</v>
      </c>
      <c r="O40" s="121">
        <f>강경읍!E40+연무읍!E40+성동면!E40+광석면!E40+노성면!E40+상월면!E40+부적면!E40+연산면!E40+벌곡면!E40+양촌면!E40+가야곡면!E40+은진면!E40+채운면!E40+취암동!E40+부창동!E40</f>
        <v>153478</v>
      </c>
      <c r="P40" s="121">
        <f>강경읍!F40+연무읍!F40+성동면!F40+광석면!F40+노성면!F40+상월면!F40+부적면!F40+연산면!F40+벌곡면!F40+양촌면!F40+가야곡면!F40+은진면!F40+채운면!F40+취암동!F40+부창동!F40</f>
        <v>120050</v>
      </c>
      <c r="Q40" s="121">
        <f>강경읍!G40+연무읍!G40+성동면!G40+광석면!G40+노성면!G40+상월면!G40+부적면!G40+연산면!G40+벌곡면!G40+양촌면!G40+가야곡면!G40+은진면!G40+채운면!G40+취암동!G40+부창동!G40</f>
        <v>89586</v>
      </c>
      <c r="R40" s="121">
        <f>강경읍!H40+연무읍!H40+성동면!H40+광석면!H40+노성면!H40+상월면!H40+부적면!H40+연산면!H40+벌곡면!H40+양촌면!H40+가야곡면!H40+은진면!H40+채운면!H40+취암동!H40+부창동!H40</f>
        <v>53180</v>
      </c>
      <c r="S40" s="121">
        <f>강경읍!I40+연무읍!I40+성동면!I40+광석면!I40+노성면!I40+상월면!I40+부적면!I40+연산면!I40+벌곡면!I40+양촌면!I40+가야곡면!I40+은진면!I40+채운면!I40+취암동!I40+부창동!I40</f>
        <v>113815</v>
      </c>
    </row>
    <row r="41" spans="1:41" s="118" customFormat="1" ht="20.100000000000001" customHeight="1">
      <c r="A41" s="144">
        <f t="shared" si="7"/>
        <v>2031</v>
      </c>
      <c r="B41" s="145"/>
      <c r="C41" s="295">
        <f t="shared" si="0"/>
        <v>102949</v>
      </c>
      <c r="D41" s="304">
        <f t="shared" si="1"/>
        <v>107064</v>
      </c>
      <c r="E41" s="295">
        <f t="shared" si="2"/>
        <v>107204</v>
      </c>
      <c r="F41" s="295">
        <f t="shared" si="3"/>
        <v>124983</v>
      </c>
      <c r="G41" s="295">
        <f t="shared" si="4"/>
        <v>102764</v>
      </c>
      <c r="H41" s="295">
        <f t="shared" si="5"/>
        <v>96602</v>
      </c>
      <c r="I41" s="318">
        <f t="shared" si="6"/>
        <v>107204</v>
      </c>
      <c r="J41" s="147"/>
      <c r="K41" s="126"/>
      <c r="M41" s="121">
        <f>강경읍!C41+연무읍!C41+성동면!C41+광석면!C41+노성면!C41+상월면!C41+부적면!C41+연산면!C41+벌곡면!C41+양촌면!C41+가야곡면!C41+은진면!C41+채운면!C41+취암동!C41+부창동!C41</f>
        <v>89532</v>
      </c>
      <c r="N41" s="121">
        <f>강경읍!D41+연무읍!D41+성동면!D41+광석면!D41+노성면!D41+상월면!D41+부적면!D41+연산면!D41+벌곡면!D41+양촌면!D41+가야곡면!D41+은진면!D41+채운면!D41+취암동!D41+부창동!D41</f>
        <v>102494</v>
      </c>
      <c r="O41" s="121">
        <f>강경읍!E41+연무읍!E41+성동면!E41+광석면!E41+노성면!E41+상월면!E41+부적면!E41+연산면!E41+벌곡면!E41+양촌면!E41+가야곡면!E41+은진면!E41+채운면!E41+취암동!E41+부창동!E41</f>
        <v>158539</v>
      </c>
      <c r="P41" s="121">
        <f>강경읍!F41+연무읍!F41+성동면!F41+광석면!F41+노성면!F41+상월면!F41+부적면!F41+연산면!F41+벌곡면!F41+양촌면!F41+가야곡면!F41+은진면!F41+채운면!F41+취암동!F41+부창동!F41</f>
        <v>119745</v>
      </c>
      <c r="Q41" s="121">
        <f>강경읍!G41+연무읍!G41+성동면!G41+광석면!G41+노성면!G41+상월면!G41+부적면!G41+연산면!G41+벌곡면!G41+양촌면!G41+가야곡면!G41+은진면!G41+채운면!G41+취암동!G41+부창동!G41</f>
        <v>87984</v>
      </c>
      <c r="R41" s="121">
        <f>강경읍!H41+연무읍!H41+성동면!H41+광석면!H41+노성면!H41+상월면!H41+부적면!H41+연산면!H41+벌곡면!H41+양촌면!H41+가야곡면!H41+은진면!H41+채운면!H41+취암동!H41+부창동!H41</f>
        <v>47769</v>
      </c>
      <c r="S41" s="121">
        <f>강경읍!I41+연무읍!I41+성동면!I41+광석면!I41+노성면!I41+상월면!I41+부적면!I41+연산면!I41+벌곡면!I41+양촌면!I41+가야곡면!I41+은진면!I41+채운면!I41+취암동!I41+부창동!I41</f>
        <v>113338</v>
      </c>
    </row>
    <row r="42" spans="1:41" s="118" customFormat="1" ht="20.100000000000001" customHeight="1">
      <c r="A42" s="144">
        <f t="shared" si="7"/>
        <v>2032</v>
      </c>
      <c r="B42" s="145"/>
      <c r="C42" s="295">
        <f t="shared" si="0"/>
        <v>101673</v>
      </c>
      <c r="D42" s="304">
        <f t="shared" si="1"/>
        <v>106085</v>
      </c>
      <c r="E42" s="295">
        <f t="shared" si="2"/>
        <v>106235</v>
      </c>
      <c r="F42" s="295">
        <f t="shared" si="3"/>
        <v>124774</v>
      </c>
      <c r="G42" s="295">
        <f t="shared" si="4"/>
        <v>101512</v>
      </c>
      <c r="H42" s="295">
        <f t="shared" si="5"/>
        <v>94823</v>
      </c>
      <c r="I42" s="318">
        <f t="shared" si="6"/>
        <v>106235</v>
      </c>
      <c r="J42" s="257"/>
      <c r="K42" s="258"/>
      <c r="M42" s="121">
        <f>강경읍!C42+연무읍!C42+성동면!C42+광석면!C42+노성면!C42+상월면!C42+부적면!C42+연산면!C42+벌곡면!C42+양촌면!C42+가야곡면!C42+은진면!C42+채운면!C42+취암동!C42+부창동!C42</f>
        <v>87693</v>
      </c>
      <c r="N42" s="121">
        <f>강경읍!D42+연무읍!D42+성동면!D42+광석면!D42+노성면!D42+상월면!D42+부적면!D42+연산면!D42+벌곡면!D42+양촌면!D42+가야곡면!D42+은진면!D42+채운면!D42+취암동!D42+부창동!D42</f>
        <v>101522</v>
      </c>
      <c r="O42" s="121">
        <f>강경읍!E42+연무읍!E42+성동면!E42+광석면!E42+노성면!E42+상월면!E42+부적면!E42+연산면!E42+벌곡면!E42+양촌면!E42+가야곡면!E42+은진면!E42+채운면!E42+취암동!E42+부창동!E42</f>
        <v>164281</v>
      </c>
      <c r="P42" s="121">
        <f>강경읍!F42+연무읍!F42+성동면!F42+광석면!F42+노성면!F42+상월면!F42+부적면!F42+연산면!F42+벌곡면!F42+양촌면!F42+가야곡면!F42+은진면!F42+채운면!F42+취암동!F42+부창동!F42</f>
        <v>119449</v>
      </c>
      <c r="Q42" s="121">
        <f>강경읍!G42+연무읍!G42+성동면!G42+광석면!G42+노성면!G42+상월면!G42+부적면!G42+연산면!G42+벌곡면!G42+양촌면!G42+가야곡면!G42+은진면!G42+채운면!G42+취암동!G42+부창동!G42</f>
        <v>86424</v>
      </c>
      <c r="R42" s="121">
        <f>강경읍!H42+연무읍!H42+성동면!H42+광석면!H42+노성면!H42+상월면!H42+부적면!H42+연산면!H42+벌곡면!H42+양촌면!H42+가야곡면!H42+은진면!H42+채운면!H42+취암동!H42+부창동!H42</f>
        <v>42141</v>
      </c>
      <c r="S42" s="121">
        <f>강경읍!I42+연무읍!I42+성동면!I42+광석면!I42+노성면!I42+상월면!I42+부적면!I42+연산면!I42+벌곡면!I42+양촌면!I42+가야곡면!I42+은진면!I42+채운면!I42+취암동!I42+부창동!I42</f>
        <v>112873</v>
      </c>
    </row>
    <row r="43" spans="1:41" s="118" customFormat="1" ht="20.100000000000001" customHeight="1">
      <c r="A43" s="144">
        <f t="shared" si="7"/>
        <v>2033</v>
      </c>
      <c r="B43" s="145"/>
      <c r="C43" s="295">
        <f t="shared" si="0"/>
        <v>100398</v>
      </c>
      <c r="D43" s="304">
        <f t="shared" si="1"/>
        <v>105116</v>
      </c>
      <c r="E43" s="295">
        <f t="shared" si="2"/>
        <v>105275</v>
      </c>
      <c r="F43" s="295">
        <f t="shared" si="3"/>
        <v>124571</v>
      </c>
      <c r="G43" s="295">
        <f t="shared" si="4"/>
        <v>100266</v>
      </c>
      <c r="H43" s="295">
        <f t="shared" si="5"/>
        <v>93023</v>
      </c>
      <c r="I43" s="318">
        <f t="shared" si="6"/>
        <v>105275</v>
      </c>
      <c r="J43" s="147"/>
      <c r="K43" s="126"/>
      <c r="M43" s="121">
        <f>강경읍!C43+연무읍!C43+성동면!C43+광석면!C43+노성면!C43+상월면!C43+부적면!C43+연산면!C43+벌곡면!C43+양촌면!C43+가야곡면!C43+은진면!C43+채운면!C43+취암동!C43+부창동!C43</f>
        <v>85854</v>
      </c>
      <c r="N43" s="121">
        <f>강경읍!D43+연무읍!D43+성동면!D43+광석면!D43+노성면!D43+상월면!D43+부적면!D43+연산면!D43+벌곡면!D43+양촌면!D43+가야곡면!D43+은진면!D43+채운면!D43+취암동!D43+부창동!D43</f>
        <v>100572</v>
      </c>
      <c r="O43" s="121">
        <f>강경읍!E43+연무읍!E43+성동면!E43+광석면!E43+노성면!E43+상월면!E43+부적면!E43+연산면!E43+벌곡면!E43+양촌면!E43+가야곡면!E43+은진면!E43+채운면!E43+취암동!E43+부창동!E43</f>
        <v>170785</v>
      </c>
      <c r="P43" s="121">
        <f>강경읍!F43+연무읍!F43+성동면!F43+광석면!F43+노성면!F43+상월면!F43+부적면!F43+연산면!F43+벌곡면!F43+양촌면!F43+가야곡면!F43+은진면!F43+채운면!F43+취암동!F43+부창동!F43</f>
        <v>119158</v>
      </c>
      <c r="Q43" s="121">
        <f>강경읍!G43+연무읍!G43+성동면!G43+광석면!G43+노성면!G43+상월면!G43+부적면!G43+연산면!G43+벌곡면!G43+양촌면!G43+가야곡면!G43+은진면!G43+채운면!G43+취암동!G43+부창동!G43</f>
        <v>84906</v>
      </c>
      <c r="R43" s="121">
        <f>강경읍!H43+연무읍!H43+성동면!H43+광석면!H43+노성면!H43+상월면!H43+부적면!H43+연산면!H43+벌곡면!H43+양촌면!H43+가야곡면!H43+은진면!H43+채운면!H43+취암동!H43+부창동!H43</f>
        <v>36285</v>
      </c>
      <c r="S43" s="121">
        <f>강경읍!I43+연무읍!I43+성동면!I43+광석면!I43+노성면!I43+상월면!I43+부적면!I43+연산면!I43+벌곡면!I43+양촌면!I43+가야곡면!I43+은진면!I43+채운면!I43+취암동!I43+부창동!I43</f>
        <v>112427</v>
      </c>
    </row>
    <row r="44" spans="1:41" s="118" customFormat="1" ht="20.100000000000001" customHeight="1">
      <c r="A44" s="144">
        <f t="shared" si="7"/>
        <v>2034</v>
      </c>
      <c r="B44" s="145"/>
      <c r="C44" s="295">
        <f t="shared" si="0"/>
        <v>99122</v>
      </c>
      <c r="D44" s="304">
        <f t="shared" si="1"/>
        <v>104155</v>
      </c>
      <c r="E44" s="295">
        <f t="shared" si="2"/>
        <v>104325</v>
      </c>
      <c r="F44" s="295">
        <f t="shared" si="3"/>
        <v>124374</v>
      </c>
      <c r="G44" s="307">
        <f t="shared" si="4"/>
        <v>99025</v>
      </c>
      <c r="H44" s="307">
        <f t="shared" si="5"/>
        <v>91203</v>
      </c>
      <c r="I44" s="318">
        <f t="shared" si="6"/>
        <v>104325</v>
      </c>
      <c r="J44" s="147"/>
      <c r="K44" s="126"/>
      <c r="M44" s="121">
        <f>강경읍!C44+연무읍!C44+성동면!C44+광석면!C44+노성면!C44+상월면!C44+부적면!C44+연산면!C44+벌곡면!C44+양촌면!C44+가야곡면!C44+은진면!C44+채운면!C44+취암동!C44+부창동!C44</f>
        <v>84013</v>
      </c>
      <c r="N44" s="121">
        <f>강경읍!D44+연무읍!D44+성동면!D44+광석면!D44+노성면!D44+상월면!D44+부적면!D44+연산면!D44+벌곡면!D44+양촌면!D44+가야곡면!D44+은진면!D44+채운면!D44+취암동!D44+부창동!D44</f>
        <v>99642</v>
      </c>
      <c r="O44" s="121">
        <f>강경읍!E44+연무읍!E44+성동면!E44+광석면!E44+노성면!E44+상월면!E44+부적면!E44+연산면!E44+벌곡면!E44+양촌면!E44+가야곡면!E44+은진면!E44+채운면!E44+취암동!E44+부창동!E44</f>
        <v>178138</v>
      </c>
      <c r="P44" s="121">
        <f>강경읍!F44+연무읍!F44+성동면!F44+광석면!F44+노성면!F44+상월면!F44+부적면!F44+연산면!F44+벌곡면!F44+양촌면!F44+가야곡면!F44+은진면!F44+채운면!F44+취암동!F44+부창동!F44</f>
        <v>118878</v>
      </c>
      <c r="Q44" s="121">
        <f>강경읍!G44+연무읍!G44+성동면!G44+광석면!G44+노성면!G44+상월면!G44+부적면!G44+연산면!G44+벌곡면!G44+양촌면!G44+가야곡면!G44+은진면!G44+채운면!G44+취암동!G44+부창동!G44</f>
        <v>83429</v>
      </c>
      <c r="R44" s="121">
        <f>강경읍!H44+연무읍!H44+성동면!H44+광석면!H44+노성면!H44+상월면!H44+부적면!H44+연산면!H44+벌곡면!H44+양촌면!H44+가야곡면!H44+은진면!H44+채운면!H44+취암동!H44+부창동!H44</f>
        <v>30190</v>
      </c>
      <c r="S44" s="121">
        <f>강경읍!I44+연무읍!I44+성동면!I44+광석면!I44+노성면!I44+상월면!I44+부적면!I44+연산면!I44+벌곡면!I44+양촌면!I44+가야곡면!I44+은진면!I44+채운면!I44+취암동!I44+부창동!I44</f>
        <v>111993</v>
      </c>
    </row>
    <row r="45" spans="1:41" s="118" customFormat="1" ht="20.100000000000001" customHeight="1">
      <c r="A45" s="277">
        <f t="shared" si="7"/>
        <v>2035</v>
      </c>
      <c r="B45" s="278"/>
      <c r="C45" s="305">
        <f t="shared" si="0"/>
        <v>97847</v>
      </c>
      <c r="D45" s="306">
        <f t="shared" si="1"/>
        <v>103203</v>
      </c>
      <c r="E45" s="305">
        <f t="shared" si="2"/>
        <v>103383</v>
      </c>
      <c r="F45" s="305">
        <f t="shared" si="3"/>
        <v>124181</v>
      </c>
      <c r="G45" s="308">
        <f t="shared" si="4"/>
        <v>97789</v>
      </c>
      <c r="H45" s="308">
        <f t="shared" si="5"/>
        <v>89361</v>
      </c>
      <c r="I45" s="319">
        <f t="shared" si="6"/>
        <v>103383</v>
      </c>
      <c r="J45" s="147"/>
      <c r="K45" s="126"/>
      <c r="M45" s="121">
        <f>강경읍!C45+연무읍!C45+성동면!C45+광석면!C45+노성면!C45+상월면!C45+부적면!C45+연산면!C45+벌곡면!C45+양촌면!C45+가야곡면!C45+은진면!C45+채운면!C45+취암동!C45+부창동!C45</f>
        <v>82176</v>
      </c>
      <c r="N45" s="121">
        <f>강경읍!D45+연무읍!D45+성동면!D45+광석면!D45+노성면!D45+상월면!D45+부적면!D45+연산면!D45+벌곡면!D45+양촌면!D45+가야곡면!D45+은진면!D45+채운면!D45+취암동!D45+부창동!D45</f>
        <v>98732</v>
      </c>
      <c r="O45" s="121">
        <f>강경읍!E45+연무읍!E45+성동면!E45+광석면!E45+노성면!E45+상월면!E45+부적면!E45+연산면!E45+벌곡면!E45+양촌면!E45+가야곡면!E45+은진면!E45+채운면!E45+취암동!E45+부창동!E45</f>
        <v>186436</v>
      </c>
      <c r="P45" s="121">
        <f>강경읍!F45+연무읍!F45+성동면!F45+광석면!F45+노성면!F45+상월면!F45+부적면!F45+연산면!F45+벌곡면!F45+양촌면!F45+가야곡면!F45+은진면!F45+채운면!F45+취암동!F45+부창동!F45</f>
        <v>118604</v>
      </c>
      <c r="Q45" s="121">
        <f>강경읍!G45+연무읍!G45+성동면!G45+광석면!G45+노성면!G45+상월면!G45+부적면!G45+연산면!G45+벌곡면!G45+양촌면!G45+가야곡면!G45+은진면!G45+채운면!G45+취암동!G45+부창동!G45</f>
        <v>81992</v>
      </c>
      <c r="R45" s="121">
        <f>강경읍!H45+연무읍!H45+성동면!H45+광석면!H45+노성면!H45+상월면!H45+부적면!H45+연산면!H45+벌곡면!H45+양촌면!H45+가야곡면!H45+은진면!H45+채운면!H45+취암동!H45+부창동!H45</f>
        <v>23849</v>
      </c>
      <c r="S45" s="121">
        <f>강경읍!I45+연무읍!I45+성동면!I45+광석면!I45+노성면!I45+상월면!I45+부적면!I45+연산면!I45+벌곡면!I45+양촌면!I45+가야곡면!I45+은진면!I45+채운면!I45+취암동!I45+부창동!I45</f>
        <v>111576</v>
      </c>
    </row>
    <row r="46" spans="1:41" s="118" customFormat="1" ht="20.100000000000001" customHeight="1">
      <c r="A46" s="149" t="s">
        <v>6</v>
      </c>
      <c r="B46" s="150"/>
      <c r="C46" s="309"/>
      <c r="D46" s="310"/>
      <c r="E46" s="310" t="s">
        <v>79</v>
      </c>
      <c r="F46" s="310"/>
      <c r="G46" s="311"/>
      <c r="H46" s="311"/>
      <c r="I46" s="310"/>
      <c r="J46" s="154"/>
      <c r="K46" s="155"/>
      <c r="L46" s="156"/>
      <c r="M46" s="121">
        <f>강경읍!C46+연무읍!C46+성동면!C46+광석면!C46+노성면!C46+상월면!C46+부적면!C46+연산면!C46+벌곡면!C46+양촌면!C46+가야곡면!C46+은진면!C46+채운면!C46+취암동!C46+부창동!C46</f>
        <v>0</v>
      </c>
      <c r="N46" s="156"/>
      <c r="O46" s="156"/>
      <c r="P46" s="156"/>
      <c r="Q46" s="156"/>
      <c r="R46" s="156"/>
      <c r="S46" s="121">
        <f>강경읍!I46+연무읍!I46+성동면!I46+광석면!I46+노성면!I46+상월면!I46+부적면!I46+연산면!I46+벌곡면!I46+양촌면!I46+가야곡면!I46+은진면!I46+채운면!I46+취암동!I46+부창동!I46</f>
        <v>0</v>
      </c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323">
        <f>F79</f>
        <v>0.94381843507127083</v>
      </c>
      <c r="D47" s="322">
        <f>G129</f>
        <v>0.95135232431581906</v>
      </c>
      <c r="E47" s="322">
        <f>G175</f>
        <v>0.95160390832029063</v>
      </c>
      <c r="F47" s="322">
        <f>H219</f>
        <v>0.86654136936256609</v>
      </c>
      <c r="G47" s="321">
        <f>G265</f>
        <v>0.94207886893761206</v>
      </c>
      <c r="H47" s="321">
        <f>G310</f>
        <v>0.93269111114593883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315">
        <f>F80</f>
        <v>64400.599999999991</v>
      </c>
      <c r="D48" s="315">
        <f>G130</f>
        <v>55890.942999999999</v>
      </c>
      <c r="E48" s="315">
        <f>G176</f>
        <v>55610.749000000003</v>
      </c>
      <c r="F48" s="316">
        <f>H220</f>
        <v>153678.128</v>
      </c>
      <c r="G48" s="315">
        <f>G266</f>
        <v>66403.448999999993</v>
      </c>
      <c r="H48" s="315">
        <f>G311</f>
        <v>77495.212</v>
      </c>
      <c r="I48" s="242"/>
      <c r="J48" s="250" t="s">
        <v>80</v>
      </c>
      <c r="K48" s="117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314">
        <f>F81</f>
        <v>41970.362000000001</v>
      </c>
      <c r="D49" s="313">
        <f>G131</f>
        <v>35184.752999999997</v>
      </c>
      <c r="E49" s="317">
        <f>G177</f>
        <v>34952.929999999993</v>
      </c>
      <c r="F49" s="314">
        <f>H221</f>
        <v>22338.255000000001</v>
      </c>
      <c r="G49" s="317">
        <f>G267</f>
        <v>43531.511000000006</v>
      </c>
      <c r="H49" s="312">
        <f>G312</f>
        <v>52362.576999999997</v>
      </c>
      <c r="I49" s="166"/>
      <c r="J49" s="250" t="s">
        <v>81</v>
      </c>
      <c r="K49" s="117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320">
        <f>F82</f>
        <v>1.1673566734403347</v>
      </c>
      <c r="D50" s="320">
        <f>G132</f>
        <v>1.0989461873316826</v>
      </c>
      <c r="E50" s="320">
        <f>G178</f>
        <v>1.0964944945071786</v>
      </c>
      <c r="F50" s="321">
        <f>H222</f>
        <v>1.4998332838494706</v>
      </c>
      <c r="G50" s="320">
        <f>G268</f>
        <v>1.1851572256923719</v>
      </c>
      <c r="H50" s="320">
        <f>G313</f>
        <v>1.2743765392790132</v>
      </c>
      <c r="I50" s="170"/>
      <c r="J50" s="167"/>
      <c r="K50" s="117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321">
        <f>F83</f>
        <v>1.4601595221397083</v>
      </c>
      <c r="D51" s="322">
        <f>G133</f>
        <v>1.3369322078890613</v>
      </c>
      <c r="E51" s="322">
        <f>G179</f>
        <v>1.3324458723045791</v>
      </c>
      <c r="F51" s="321">
        <f>H223</f>
        <v>0.97156850597782596</v>
      </c>
      <c r="G51" s="321">
        <f>G269</f>
        <v>1.4871436297862468</v>
      </c>
      <c r="H51" s="322">
        <f>G314</f>
        <v>1.6247384361647217</v>
      </c>
      <c r="I51" s="170"/>
      <c r="J51" s="167"/>
      <c r="K51" s="117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0.94381843507127083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150136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150142</v>
      </c>
      <c r="J75" s="180">
        <f t="shared" ref="J75:J94" si="10">ABS(B75-I75)/B75*100</f>
        <v>3.9963766185325302E-3</v>
      </c>
      <c r="K75" s="179">
        <f t="shared" ref="K75:K94" si="11">(B75-I75)^2/1000</f>
        <v>3.5999999999999997E-2</v>
      </c>
    </row>
    <row r="76" spans="1:40" ht="15" customHeight="1">
      <c r="A76" s="21">
        <f t="shared" ref="A76:A116" si="12">A75+1</f>
        <v>1995</v>
      </c>
      <c r="B76" s="176">
        <f t="shared" si="8"/>
        <v>150190</v>
      </c>
      <c r="C76" s="22">
        <v>2</v>
      </c>
      <c r="D76" s="23" t="s">
        <v>18</v>
      </c>
      <c r="E76" s="28">
        <f>INDEX(LINEST(B75:B94,C75:C94),1)</f>
        <v>-1275.5022556390982</v>
      </c>
      <c r="G76" s="29"/>
      <c r="H76" s="26"/>
      <c r="I76" s="179">
        <f t="shared" si="9"/>
        <v>148867</v>
      </c>
      <c r="J76" s="180">
        <f t="shared" si="10"/>
        <v>0.88088421332978228</v>
      </c>
      <c r="K76" s="179">
        <f t="shared" si="11"/>
        <v>1750.329</v>
      </c>
    </row>
    <row r="77" spans="1:40" ht="15" customHeight="1">
      <c r="A77" s="21">
        <f t="shared" si="12"/>
        <v>1996</v>
      </c>
      <c r="B77" s="176">
        <f t="shared" si="8"/>
        <v>148970</v>
      </c>
      <c r="C77" s="22">
        <v>3</v>
      </c>
      <c r="D77" s="23" t="s">
        <v>19</v>
      </c>
      <c r="E77" s="28">
        <f>INDEX(LINEST(B75:B94,C75:C94),2)</f>
        <v>151417.97368421053</v>
      </c>
      <c r="G77" s="29"/>
      <c r="H77" s="26"/>
      <c r="I77" s="179">
        <f t="shared" si="9"/>
        <v>147591</v>
      </c>
      <c r="J77" s="180">
        <f t="shared" si="10"/>
        <v>0.92568973618849437</v>
      </c>
      <c r="K77" s="179">
        <f t="shared" si="11"/>
        <v>1901.6410000000001</v>
      </c>
    </row>
    <row r="78" spans="1:40" ht="15" customHeight="1">
      <c r="A78" s="21">
        <f t="shared" si="12"/>
        <v>1997</v>
      </c>
      <c r="B78" s="176">
        <f t="shared" si="8"/>
        <v>147593</v>
      </c>
      <c r="C78" s="22">
        <v>4</v>
      </c>
      <c r="G78" s="29"/>
      <c r="H78" s="26"/>
      <c r="I78" s="179">
        <f t="shared" si="9"/>
        <v>146316</v>
      </c>
      <c r="J78" s="180">
        <f t="shared" si="10"/>
        <v>0.86521718509685419</v>
      </c>
      <c r="K78" s="179">
        <f t="shared" si="11"/>
        <v>1630.729</v>
      </c>
    </row>
    <row r="79" spans="1:40" ht="15" customHeight="1">
      <c r="A79" s="21">
        <f t="shared" si="12"/>
        <v>1998</v>
      </c>
      <c r="B79" s="176">
        <f t="shared" si="8"/>
        <v>146892</v>
      </c>
      <c r="C79" s="22">
        <v>5</v>
      </c>
      <c r="D79" s="347" t="s">
        <v>7</v>
      </c>
      <c r="E79" s="348"/>
      <c r="F79" s="181">
        <f>I74</f>
        <v>0.94381843507127083</v>
      </c>
      <c r="G79" s="29"/>
      <c r="H79" s="26"/>
      <c r="I79" s="179">
        <f t="shared" si="9"/>
        <v>145040</v>
      </c>
      <c r="J79" s="180">
        <f t="shared" si="10"/>
        <v>1.260790240448765</v>
      </c>
      <c r="K79" s="179">
        <f t="shared" si="11"/>
        <v>3429.904</v>
      </c>
    </row>
    <row r="80" spans="1:40" ht="15" customHeight="1">
      <c r="A80" s="21">
        <f t="shared" si="12"/>
        <v>1999</v>
      </c>
      <c r="B80" s="176">
        <f t="shared" si="8"/>
        <v>144791</v>
      </c>
      <c r="C80" s="22">
        <v>6</v>
      </c>
      <c r="D80" s="347" t="s">
        <v>8</v>
      </c>
      <c r="E80" s="348"/>
      <c r="F80" s="182">
        <f>SUM(K75:K94)</f>
        <v>64400.599999999991</v>
      </c>
      <c r="G80" s="29"/>
      <c r="H80" s="26"/>
      <c r="I80" s="179">
        <f t="shared" si="9"/>
        <v>143765</v>
      </c>
      <c r="J80" s="180">
        <f t="shared" si="10"/>
        <v>0.70860757920036466</v>
      </c>
      <c r="K80" s="179">
        <f t="shared" si="11"/>
        <v>1052.6759999999999</v>
      </c>
    </row>
    <row r="81" spans="1:11" ht="15" customHeight="1">
      <c r="A81" s="21">
        <f t="shared" si="12"/>
        <v>2000</v>
      </c>
      <c r="B81" s="176">
        <f t="shared" si="8"/>
        <v>142828</v>
      </c>
      <c r="C81" s="22">
        <v>7</v>
      </c>
      <c r="D81" s="347" t="s">
        <v>9</v>
      </c>
      <c r="E81" s="348"/>
      <c r="F81" s="182">
        <f>SUM(K85:K94)</f>
        <v>41970.362000000001</v>
      </c>
      <c r="G81" s="29"/>
      <c r="H81" s="26"/>
      <c r="I81" s="179">
        <f t="shared" si="9"/>
        <v>142489</v>
      </c>
      <c r="J81" s="180">
        <f t="shared" si="10"/>
        <v>0.2373484190774918</v>
      </c>
      <c r="K81" s="179">
        <f t="shared" si="11"/>
        <v>114.92100000000001</v>
      </c>
    </row>
    <row r="82" spans="1:11" ht="15" customHeight="1">
      <c r="A82" s="21">
        <f t="shared" si="12"/>
        <v>2001</v>
      </c>
      <c r="B82" s="176">
        <f t="shared" si="8"/>
        <v>140793</v>
      </c>
      <c r="C82" s="22">
        <v>8</v>
      </c>
      <c r="D82" s="347" t="s">
        <v>10</v>
      </c>
      <c r="E82" s="348"/>
      <c r="F82" s="183">
        <f>SUM(J75:J94)/C94</f>
        <v>1.1673566734403347</v>
      </c>
      <c r="G82" s="23"/>
      <c r="H82" s="27"/>
      <c r="I82" s="179">
        <f t="shared" si="9"/>
        <v>141214</v>
      </c>
      <c r="J82" s="180">
        <f t="shared" si="10"/>
        <v>0.29902054789655735</v>
      </c>
      <c r="K82" s="179">
        <f t="shared" si="11"/>
        <v>177.24100000000001</v>
      </c>
    </row>
    <row r="83" spans="1:11" ht="15" customHeight="1">
      <c r="A83" s="21">
        <f t="shared" si="12"/>
        <v>2002</v>
      </c>
      <c r="B83" s="176">
        <f t="shared" si="8"/>
        <v>138013</v>
      </c>
      <c r="C83" s="22">
        <v>9</v>
      </c>
      <c r="D83" s="347" t="s">
        <v>11</v>
      </c>
      <c r="E83" s="348"/>
      <c r="F83" s="183">
        <f>SUM(J85:J94)/10</f>
        <v>1.4601595221397083</v>
      </c>
      <c r="G83" s="23"/>
      <c r="H83" s="27"/>
      <c r="I83" s="179">
        <f t="shared" si="9"/>
        <v>139938</v>
      </c>
      <c r="J83" s="180">
        <f t="shared" si="10"/>
        <v>1.3947961423923834</v>
      </c>
      <c r="K83" s="179">
        <f t="shared" si="11"/>
        <v>3705.625</v>
      </c>
    </row>
    <row r="84" spans="1:11" ht="15" customHeight="1">
      <c r="A84" s="21">
        <f t="shared" si="12"/>
        <v>2003</v>
      </c>
      <c r="B84" s="176">
        <f t="shared" si="8"/>
        <v>135719</v>
      </c>
      <c r="C84" s="22">
        <v>10</v>
      </c>
      <c r="G84" s="23"/>
      <c r="H84" s="27"/>
      <c r="I84" s="179">
        <f t="shared" si="9"/>
        <v>138663</v>
      </c>
      <c r="J84" s="180">
        <f t="shared" si="10"/>
        <v>2.169187807160383</v>
      </c>
      <c r="K84" s="179">
        <f t="shared" si="11"/>
        <v>8667.1360000000004</v>
      </c>
    </row>
    <row r="85" spans="1:11" ht="15" customHeight="1">
      <c r="A85" s="21">
        <f t="shared" si="12"/>
        <v>2004</v>
      </c>
      <c r="B85" s="176">
        <f t="shared" si="8"/>
        <v>135572</v>
      </c>
      <c r="C85" s="22">
        <v>11</v>
      </c>
      <c r="F85" s="27"/>
      <c r="G85" s="23"/>
      <c r="H85" s="27"/>
      <c r="I85" s="179">
        <f t="shared" si="9"/>
        <v>137387</v>
      </c>
      <c r="J85" s="180">
        <f t="shared" si="10"/>
        <v>1.3387720178207889</v>
      </c>
      <c r="K85" s="179">
        <f t="shared" si="11"/>
        <v>3294.2249999999999</v>
      </c>
    </row>
    <row r="86" spans="1:11" ht="15" customHeight="1">
      <c r="A86" s="21">
        <f t="shared" si="12"/>
        <v>2005</v>
      </c>
      <c r="B86" s="176">
        <f t="shared" si="8"/>
        <v>135210</v>
      </c>
      <c r="C86" s="22">
        <v>12</v>
      </c>
      <c r="F86" s="27"/>
      <c r="G86" s="23"/>
      <c r="H86" s="27"/>
      <c r="I86" s="179">
        <f t="shared" si="9"/>
        <v>136112</v>
      </c>
      <c r="J86" s="180">
        <f t="shared" si="10"/>
        <v>0.66711042082686189</v>
      </c>
      <c r="K86" s="179">
        <f t="shared" si="11"/>
        <v>813.60400000000004</v>
      </c>
    </row>
    <row r="87" spans="1:11" ht="15" customHeight="1">
      <c r="A87" s="21">
        <f t="shared" si="12"/>
        <v>2006</v>
      </c>
      <c r="B87" s="176">
        <f t="shared" si="8"/>
        <v>132814</v>
      </c>
      <c r="C87" s="22">
        <v>13</v>
      </c>
      <c r="F87" s="27"/>
      <c r="G87" s="23"/>
      <c r="H87" s="27"/>
      <c r="I87" s="179">
        <f t="shared" si="9"/>
        <v>134836</v>
      </c>
      <c r="J87" s="180">
        <f t="shared" si="10"/>
        <v>1.5224298643215324</v>
      </c>
      <c r="K87" s="179">
        <f t="shared" si="11"/>
        <v>4088.4839999999999</v>
      </c>
    </row>
    <row r="88" spans="1:11" ht="15" customHeight="1">
      <c r="A88" s="21">
        <f t="shared" si="12"/>
        <v>2007</v>
      </c>
      <c r="B88" s="176">
        <f t="shared" si="8"/>
        <v>131365</v>
      </c>
      <c r="C88" s="22">
        <v>14</v>
      </c>
      <c r="F88" s="27"/>
      <c r="G88" s="23"/>
      <c r="H88" s="27"/>
      <c r="I88" s="179">
        <f t="shared" si="9"/>
        <v>133561</v>
      </c>
      <c r="J88" s="180">
        <f t="shared" si="10"/>
        <v>1.671678148669737</v>
      </c>
      <c r="K88" s="179">
        <f t="shared" si="11"/>
        <v>4822.4160000000002</v>
      </c>
    </row>
    <row r="89" spans="1:11" ht="15" customHeight="1">
      <c r="A89" s="21">
        <f t="shared" si="12"/>
        <v>2008</v>
      </c>
      <c r="B89" s="176">
        <f t="shared" si="8"/>
        <v>130114</v>
      </c>
      <c r="C89" s="22">
        <v>15</v>
      </c>
      <c r="D89" s="23"/>
      <c r="E89" s="23"/>
      <c r="F89" s="27"/>
      <c r="G89" s="23"/>
      <c r="H89" s="27"/>
      <c r="I89" s="179">
        <f t="shared" si="9"/>
        <v>132285</v>
      </c>
      <c r="J89" s="180">
        <f t="shared" si="10"/>
        <v>1.6685368215564811</v>
      </c>
      <c r="K89" s="179">
        <f t="shared" si="11"/>
        <v>4713.241</v>
      </c>
    </row>
    <row r="90" spans="1:11" ht="15" customHeight="1">
      <c r="A90" s="21">
        <f t="shared" si="12"/>
        <v>2009</v>
      </c>
      <c r="B90" s="176">
        <f t="shared" si="8"/>
        <v>129597</v>
      </c>
      <c r="C90" s="22">
        <v>16</v>
      </c>
      <c r="D90" s="23"/>
      <c r="E90" s="23"/>
      <c r="F90" s="27"/>
      <c r="G90" s="23"/>
      <c r="H90" s="27"/>
      <c r="I90" s="179">
        <f t="shared" si="9"/>
        <v>131010</v>
      </c>
      <c r="J90" s="180">
        <f t="shared" si="10"/>
        <v>1.0903030162735248</v>
      </c>
      <c r="K90" s="179">
        <f t="shared" si="11"/>
        <v>1996.569</v>
      </c>
    </row>
    <row r="91" spans="1:11" s="27" customFormat="1" ht="15" customHeight="1">
      <c r="A91" s="21">
        <f t="shared" si="12"/>
        <v>2010</v>
      </c>
      <c r="B91" s="176">
        <f t="shared" si="8"/>
        <v>130311</v>
      </c>
      <c r="C91" s="22">
        <v>17</v>
      </c>
      <c r="G91" s="23"/>
      <c r="H91" s="23"/>
      <c r="I91" s="179">
        <f t="shared" si="9"/>
        <v>129734</v>
      </c>
      <c r="J91" s="180">
        <f t="shared" si="10"/>
        <v>0.44278687140763245</v>
      </c>
      <c r="K91" s="179">
        <f t="shared" si="11"/>
        <v>332.92899999999997</v>
      </c>
    </row>
    <row r="92" spans="1:11" ht="15" customHeight="1">
      <c r="A92" s="21">
        <f t="shared" si="12"/>
        <v>2011</v>
      </c>
      <c r="B92" s="176">
        <f t="shared" si="8"/>
        <v>130710</v>
      </c>
      <c r="C92" s="22">
        <v>18</v>
      </c>
      <c r="D92" s="27"/>
      <c r="E92" s="27"/>
      <c r="F92" s="27"/>
      <c r="G92" s="23"/>
      <c r="H92" s="27"/>
      <c r="I92" s="179">
        <f t="shared" si="9"/>
        <v>128459</v>
      </c>
      <c r="J92" s="180">
        <f t="shared" si="10"/>
        <v>1.7221329661081783</v>
      </c>
      <c r="K92" s="179">
        <f t="shared" si="11"/>
        <v>5067.0010000000002</v>
      </c>
    </row>
    <row r="93" spans="1:11" s="27" customFormat="1" ht="15" customHeight="1">
      <c r="A93" s="21">
        <f t="shared" si="12"/>
        <v>2012</v>
      </c>
      <c r="B93" s="176">
        <f t="shared" si="8"/>
        <v>129921</v>
      </c>
      <c r="C93" s="22">
        <v>19</v>
      </c>
      <c r="G93" s="23"/>
      <c r="I93" s="179">
        <f t="shared" si="9"/>
        <v>127183</v>
      </c>
      <c r="J93" s="180">
        <f t="shared" si="10"/>
        <v>2.1074345178993386</v>
      </c>
      <c r="K93" s="179">
        <f t="shared" si="11"/>
        <v>7496.6440000000002</v>
      </c>
    </row>
    <row r="94" spans="1:11" s="27" customFormat="1" ht="15" customHeight="1" thickBot="1">
      <c r="A94" s="30">
        <f t="shared" si="12"/>
        <v>2013</v>
      </c>
      <c r="B94" s="184">
        <f t="shared" si="8"/>
        <v>128965</v>
      </c>
      <c r="C94" s="31">
        <v>20</v>
      </c>
      <c r="D94" s="32"/>
      <c r="E94" s="32"/>
      <c r="F94" s="32"/>
      <c r="G94" s="32"/>
      <c r="H94" s="32"/>
      <c r="I94" s="185">
        <f t="shared" si="9"/>
        <v>125908</v>
      </c>
      <c r="J94" s="186">
        <f t="shared" si="10"/>
        <v>2.3704105765130072</v>
      </c>
      <c r="K94" s="185">
        <f t="shared" si="11"/>
        <v>9345.2489999999998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124632</v>
      </c>
      <c r="C95" s="22">
        <v>21</v>
      </c>
      <c r="D95" s="33"/>
      <c r="E95" s="33"/>
      <c r="I95" s="179">
        <f t="shared" si="9"/>
        <v>124632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123357</v>
      </c>
      <c r="C96" s="22">
        <v>22</v>
      </c>
      <c r="D96" s="33"/>
      <c r="E96" s="33"/>
      <c r="F96" s="27"/>
      <c r="G96" s="27"/>
      <c r="H96" s="27"/>
      <c r="I96" s="179">
        <f t="shared" si="9"/>
        <v>123357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122081</v>
      </c>
      <c r="C97" s="22">
        <v>23</v>
      </c>
      <c r="D97" s="33"/>
      <c r="E97" s="33"/>
      <c r="F97" s="27"/>
      <c r="G97" s="27"/>
      <c r="H97" s="27"/>
      <c r="I97" s="179">
        <f t="shared" si="9"/>
        <v>122081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120806</v>
      </c>
      <c r="C98" s="22">
        <v>24</v>
      </c>
      <c r="D98" s="33"/>
      <c r="E98" s="33"/>
      <c r="F98" s="27"/>
      <c r="G98" s="27"/>
      <c r="H98" s="27"/>
      <c r="I98" s="179">
        <f t="shared" si="9"/>
        <v>120806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119530</v>
      </c>
      <c r="C99" s="22">
        <v>25</v>
      </c>
      <c r="D99" s="33"/>
      <c r="E99" s="33"/>
      <c r="F99" s="27"/>
      <c r="G99" s="27"/>
      <c r="H99" s="27"/>
      <c r="I99" s="179">
        <f t="shared" si="9"/>
        <v>119530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118255</v>
      </c>
      <c r="C100" s="22">
        <v>26</v>
      </c>
      <c r="D100" s="33"/>
      <c r="E100" s="33"/>
      <c r="F100" s="27"/>
      <c r="G100" s="27"/>
      <c r="H100" s="27"/>
      <c r="I100" s="179">
        <f t="shared" si="9"/>
        <v>118255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116979</v>
      </c>
      <c r="C101" s="22">
        <v>27</v>
      </c>
      <c r="D101" s="33"/>
      <c r="E101" s="33"/>
      <c r="F101" s="27"/>
      <c r="G101" s="27"/>
      <c r="H101" s="27"/>
      <c r="I101" s="179">
        <f t="shared" si="9"/>
        <v>116979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115704</v>
      </c>
      <c r="C102" s="22">
        <v>28</v>
      </c>
      <c r="D102" s="33"/>
      <c r="E102" s="33"/>
      <c r="F102" s="27"/>
      <c r="G102" s="27"/>
      <c r="H102" s="27"/>
      <c r="I102" s="179">
        <f t="shared" si="9"/>
        <v>115704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114428</v>
      </c>
      <c r="C103" s="22">
        <v>29</v>
      </c>
      <c r="D103" s="33"/>
      <c r="E103" s="33"/>
      <c r="F103" s="27"/>
      <c r="G103" s="27"/>
      <c r="H103" s="27"/>
      <c r="I103" s="179">
        <f t="shared" si="9"/>
        <v>114428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113153</v>
      </c>
      <c r="C104" s="22">
        <v>30</v>
      </c>
      <c r="D104" s="33"/>
      <c r="E104" s="33"/>
      <c r="F104" s="27"/>
      <c r="G104" s="27"/>
      <c r="H104" s="27"/>
      <c r="I104" s="179">
        <f t="shared" si="9"/>
        <v>113153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111877</v>
      </c>
      <c r="C105" s="22">
        <v>31</v>
      </c>
      <c r="D105" s="33"/>
      <c r="E105" s="33"/>
      <c r="F105" s="27"/>
      <c r="G105" s="27"/>
      <c r="H105" s="27"/>
      <c r="I105" s="179">
        <f t="shared" si="9"/>
        <v>111877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110602</v>
      </c>
      <c r="C106" s="22">
        <v>32</v>
      </c>
      <c r="D106" s="33"/>
      <c r="E106" s="33"/>
      <c r="F106" s="27"/>
      <c r="G106" s="27"/>
      <c r="H106" s="27"/>
      <c r="I106" s="179">
        <f t="shared" si="9"/>
        <v>110602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109326</v>
      </c>
      <c r="C107" s="22">
        <v>33</v>
      </c>
      <c r="D107" s="33"/>
      <c r="E107" s="33"/>
      <c r="F107" s="27"/>
      <c r="G107" s="27"/>
      <c r="H107" s="27"/>
      <c r="I107" s="179">
        <f t="shared" si="9"/>
        <v>109326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108051</v>
      </c>
      <c r="C108" s="22">
        <v>34</v>
      </c>
      <c r="D108" s="33"/>
      <c r="E108" s="33"/>
      <c r="F108" s="27"/>
      <c r="G108" s="27"/>
      <c r="H108" s="27"/>
      <c r="I108" s="179">
        <f t="shared" si="9"/>
        <v>108051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106775</v>
      </c>
      <c r="C109" s="22">
        <v>35</v>
      </c>
      <c r="D109" s="33"/>
      <c r="E109" s="33"/>
      <c r="F109" s="27"/>
      <c r="G109" s="27"/>
      <c r="H109" s="27"/>
      <c r="I109" s="179">
        <f t="shared" si="9"/>
        <v>106775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105500</v>
      </c>
      <c r="C110" s="22">
        <v>36</v>
      </c>
      <c r="D110" s="33"/>
      <c r="E110" s="33"/>
      <c r="F110" s="27"/>
      <c r="G110" s="27"/>
      <c r="H110" s="27"/>
      <c r="I110" s="179">
        <f t="shared" si="9"/>
        <v>105500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104224</v>
      </c>
      <c r="C111" s="22">
        <v>37</v>
      </c>
      <c r="D111" s="33"/>
      <c r="E111" s="33"/>
      <c r="F111" s="27"/>
      <c r="G111" s="27"/>
      <c r="H111" s="27"/>
      <c r="I111" s="179">
        <f t="shared" si="9"/>
        <v>104224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102949</v>
      </c>
      <c r="C112" s="22">
        <v>38</v>
      </c>
      <c r="D112" s="33"/>
      <c r="E112" s="33"/>
      <c r="F112" s="27"/>
      <c r="G112" s="27"/>
      <c r="H112" s="27"/>
      <c r="I112" s="179">
        <f t="shared" si="9"/>
        <v>102949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101673</v>
      </c>
      <c r="C113" s="22">
        <v>39</v>
      </c>
      <c r="D113" s="33"/>
      <c r="E113" s="33"/>
      <c r="F113" s="27"/>
      <c r="G113" s="27"/>
      <c r="H113" s="27"/>
      <c r="I113" s="179">
        <f t="shared" si="9"/>
        <v>101673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100398</v>
      </c>
      <c r="C114" s="22">
        <v>40</v>
      </c>
      <c r="D114" s="33"/>
      <c r="E114" s="33"/>
      <c r="F114" s="27"/>
      <c r="G114" s="27"/>
      <c r="H114" s="27"/>
      <c r="I114" s="179">
        <f t="shared" si="9"/>
        <v>100398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99122</v>
      </c>
      <c r="C115" s="35">
        <v>41</v>
      </c>
      <c r="D115" s="36"/>
      <c r="E115" s="36"/>
      <c r="F115" s="11"/>
      <c r="G115" s="11"/>
      <c r="H115" s="11"/>
      <c r="I115" s="189">
        <f t="shared" si="9"/>
        <v>99122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97847</v>
      </c>
      <c r="C116" s="35">
        <v>42</v>
      </c>
      <c r="D116" s="36"/>
      <c r="E116" s="36"/>
      <c r="F116" s="11"/>
      <c r="G116" s="11"/>
      <c r="H116" s="11"/>
      <c r="I116" s="189">
        <f t="shared" si="9"/>
        <v>97847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0.95135232431581906</v>
      </c>
      <c r="J119" s="19" t="s">
        <v>15</v>
      </c>
      <c r="K119" s="20" t="s">
        <v>16</v>
      </c>
    </row>
    <row r="120" spans="1:11" ht="15" customHeight="1">
      <c r="A120" s="21">
        <f t="shared" ref="A120:B139" si="14">A75</f>
        <v>1994</v>
      </c>
      <c r="B120" s="176">
        <f t="shared" si="14"/>
        <v>150136</v>
      </c>
      <c r="C120" s="193">
        <f t="shared" ref="C120:C139" si="15">LN(B120)</f>
        <v>11.919296828971108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150383</v>
      </c>
      <c r="J120" s="180">
        <f t="shared" ref="J120:J139" si="17">ABS(B120-I120)/B120*100</f>
        <v>0.16451750412958915</v>
      </c>
      <c r="K120" s="179">
        <f t="shared" ref="K120:K139" si="18">(B120-I120)^2/1000</f>
        <v>61.009</v>
      </c>
    </row>
    <row r="121" spans="1:11" ht="15" customHeight="1">
      <c r="A121" s="21">
        <f t="shared" si="14"/>
        <v>1995</v>
      </c>
      <c r="B121" s="176">
        <f t="shared" si="14"/>
        <v>150190</v>
      </c>
      <c r="C121" s="193">
        <f t="shared" si="15"/>
        <v>11.919656438199626</v>
      </c>
      <c r="D121" s="22">
        <v>2</v>
      </c>
      <c r="E121" s="40" t="s">
        <v>23</v>
      </c>
      <c r="G121" s="27"/>
      <c r="H121" s="26"/>
      <c r="I121" s="179">
        <f t="shared" si="16"/>
        <v>149008</v>
      </c>
      <c r="J121" s="180">
        <f t="shared" si="17"/>
        <v>0.78700312936946537</v>
      </c>
      <c r="K121" s="179">
        <f t="shared" si="18"/>
        <v>1397.124</v>
      </c>
    </row>
    <row r="122" spans="1:11" ht="15" customHeight="1">
      <c r="A122" s="21">
        <f t="shared" si="14"/>
        <v>1996</v>
      </c>
      <c r="B122" s="176">
        <f t="shared" si="14"/>
        <v>148970</v>
      </c>
      <c r="C122" s="193">
        <f t="shared" si="15"/>
        <v>11.911500222373638</v>
      </c>
      <c r="D122" s="22">
        <v>3</v>
      </c>
      <c r="E122" s="2" t="s">
        <v>24</v>
      </c>
      <c r="H122" s="26"/>
      <c r="I122" s="179">
        <f t="shared" si="16"/>
        <v>147646</v>
      </c>
      <c r="J122" s="180">
        <f t="shared" si="17"/>
        <v>0.88876955091629195</v>
      </c>
      <c r="K122" s="179">
        <f t="shared" si="18"/>
        <v>1752.9760000000001</v>
      </c>
    </row>
    <row r="123" spans="1:11" ht="15" customHeight="1">
      <c r="A123" s="21">
        <f t="shared" si="14"/>
        <v>1997</v>
      </c>
      <c r="B123" s="176">
        <f t="shared" si="14"/>
        <v>147593</v>
      </c>
      <c r="C123" s="193">
        <f t="shared" si="15"/>
        <v>11.90221376454963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11.930121160551057</v>
      </c>
      <c r="H123" s="26"/>
      <c r="I123" s="179">
        <f t="shared" si="16"/>
        <v>146297</v>
      </c>
      <c r="J123" s="180">
        <f t="shared" si="17"/>
        <v>0.87809042434261797</v>
      </c>
      <c r="K123" s="179">
        <f t="shared" si="18"/>
        <v>1679.616</v>
      </c>
    </row>
    <row r="124" spans="1:11" ht="15" customHeight="1">
      <c r="A124" s="21">
        <f t="shared" si="14"/>
        <v>1998</v>
      </c>
      <c r="B124" s="176">
        <f t="shared" si="14"/>
        <v>146892</v>
      </c>
      <c r="C124" s="193">
        <f t="shared" si="15"/>
        <v>11.897452901863513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-9.1825791747831044E-3</v>
      </c>
      <c r="H124" s="26"/>
      <c r="I124" s="179">
        <f t="shared" si="16"/>
        <v>144959</v>
      </c>
      <c r="J124" s="180">
        <f t="shared" si="17"/>
        <v>1.315932794161697</v>
      </c>
      <c r="K124" s="179">
        <f t="shared" si="18"/>
        <v>3736.489</v>
      </c>
    </row>
    <row r="125" spans="1:11" ht="15" customHeight="1">
      <c r="A125" s="21">
        <f t="shared" si="14"/>
        <v>1999</v>
      </c>
      <c r="B125" s="176">
        <f t="shared" si="14"/>
        <v>144791</v>
      </c>
      <c r="C125" s="193">
        <f t="shared" si="15"/>
        <v>11.883046602305937</v>
      </c>
      <c r="D125" s="22">
        <v>6</v>
      </c>
      <c r="H125" s="26"/>
      <c r="I125" s="179">
        <f t="shared" si="16"/>
        <v>143634</v>
      </c>
      <c r="J125" s="180">
        <f t="shared" si="17"/>
        <v>0.79908281592087904</v>
      </c>
      <c r="K125" s="179">
        <f t="shared" si="18"/>
        <v>1338.6489999999999</v>
      </c>
    </row>
    <row r="126" spans="1:11" ht="15" customHeight="1">
      <c r="A126" s="21">
        <f t="shared" si="14"/>
        <v>2000</v>
      </c>
      <c r="B126" s="176">
        <f t="shared" si="14"/>
        <v>142828</v>
      </c>
      <c r="C126" s="193">
        <f t="shared" si="15"/>
        <v>11.86939638809813</v>
      </c>
      <c r="D126" s="22">
        <v>7</v>
      </c>
      <c r="E126" s="5" t="s">
        <v>29</v>
      </c>
      <c r="F126" s="45">
        <f>EXP(G123)</f>
        <v>151769.94909588996</v>
      </c>
      <c r="G126" s="27"/>
      <c r="H126" s="26"/>
      <c r="I126" s="179">
        <f t="shared" si="16"/>
        <v>142321</v>
      </c>
      <c r="J126" s="180">
        <f t="shared" si="17"/>
        <v>0.35497241437253202</v>
      </c>
      <c r="K126" s="179">
        <f t="shared" si="18"/>
        <v>257.04899999999998</v>
      </c>
    </row>
    <row r="127" spans="1:11" ht="15" customHeight="1">
      <c r="A127" s="21">
        <f t="shared" si="14"/>
        <v>2001</v>
      </c>
      <c r="B127" s="176">
        <f t="shared" si="14"/>
        <v>140793</v>
      </c>
      <c r="C127" s="193">
        <f t="shared" si="15"/>
        <v>11.855046005561112</v>
      </c>
      <c r="D127" s="22">
        <v>8</v>
      </c>
      <c r="E127" s="5" t="s">
        <v>30</v>
      </c>
      <c r="F127" s="46">
        <f>EXP(G124)-1</f>
        <v>-9.1405480444123333E-3</v>
      </c>
      <c r="G127" s="27"/>
      <c r="H127" s="47"/>
      <c r="I127" s="179">
        <f t="shared" si="16"/>
        <v>141020</v>
      </c>
      <c r="J127" s="180">
        <f t="shared" si="17"/>
        <v>0.16122960658555469</v>
      </c>
      <c r="K127" s="179">
        <f t="shared" si="18"/>
        <v>51.529000000000003</v>
      </c>
    </row>
    <row r="128" spans="1:11" ht="15" customHeight="1">
      <c r="A128" s="21">
        <f t="shared" si="14"/>
        <v>2002</v>
      </c>
      <c r="B128" s="176">
        <f t="shared" si="14"/>
        <v>138013</v>
      </c>
      <c r="C128" s="193">
        <f t="shared" si="15"/>
        <v>11.835103162601078</v>
      </c>
      <c r="D128" s="22">
        <v>9</v>
      </c>
      <c r="G128" s="48"/>
      <c r="H128" s="47"/>
      <c r="I128" s="179">
        <f t="shared" si="16"/>
        <v>139731</v>
      </c>
      <c r="J128" s="180">
        <f t="shared" si="17"/>
        <v>1.2448102714961635</v>
      </c>
      <c r="K128" s="179">
        <f t="shared" si="18"/>
        <v>2951.5239999999999</v>
      </c>
    </row>
    <row r="129" spans="1:11" ht="15" customHeight="1">
      <c r="A129" s="21">
        <f t="shared" si="14"/>
        <v>2003</v>
      </c>
      <c r="B129" s="176">
        <f t="shared" si="14"/>
        <v>135719</v>
      </c>
      <c r="C129" s="193">
        <f t="shared" si="15"/>
        <v>11.818341850760206</v>
      </c>
      <c r="D129" s="22">
        <v>10</v>
      </c>
      <c r="E129" s="347" t="s">
        <v>7</v>
      </c>
      <c r="F129" s="348"/>
      <c r="G129" s="357">
        <f>I119</f>
        <v>0.95135232431581906</v>
      </c>
      <c r="H129" s="358"/>
      <c r="I129" s="179">
        <f t="shared" si="16"/>
        <v>138454</v>
      </c>
      <c r="J129" s="180">
        <f t="shared" si="17"/>
        <v>2.0151931564482495</v>
      </c>
      <c r="K129" s="179">
        <f t="shared" si="18"/>
        <v>7480.2250000000004</v>
      </c>
    </row>
    <row r="130" spans="1:11" ht="15" customHeight="1">
      <c r="A130" s="21">
        <f t="shared" si="14"/>
        <v>2004</v>
      </c>
      <c r="B130" s="176">
        <f t="shared" si="14"/>
        <v>135572</v>
      </c>
      <c r="C130" s="193">
        <f t="shared" si="15"/>
        <v>11.817258143490987</v>
      </c>
      <c r="D130" s="22">
        <v>11</v>
      </c>
      <c r="E130" s="347" t="s">
        <v>8</v>
      </c>
      <c r="F130" s="348"/>
      <c r="G130" s="355">
        <f>SUM(K120:K139)</f>
        <v>55890.942999999999</v>
      </c>
      <c r="H130" s="356"/>
      <c r="I130" s="179">
        <f t="shared" si="16"/>
        <v>137189</v>
      </c>
      <c r="J130" s="180">
        <f t="shared" si="17"/>
        <v>1.1927241613312485</v>
      </c>
      <c r="K130" s="179">
        <f t="shared" si="18"/>
        <v>2614.6889999999999</v>
      </c>
    </row>
    <row r="131" spans="1:11" ht="15" customHeight="1">
      <c r="A131" s="21">
        <f t="shared" si="14"/>
        <v>2005</v>
      </c>
      <c r="B131" s="176">
        <f t="shared" si="14"/>
        <v>135210</v>
      </c>
      <c r="C131" s="193">
        <f t="shared" si="15"/>
        <v>11.814584404352804</v>
      </c>
      <c r="D131" s="22">
        <v>12</v>
      </c>
      <c r="E131" s="347" t="s">
        <v>9</v>
      </c>
      <c r="F131" s="348"/>
      <c r="G131" s="355">
        <f>SUM(K130:K139)</f>
        <v>35184.752999999997</v>
      </c>
      <c r="H131" s="356"/>
      <c r="I131" s="179">
        <f t="shared" si="16"/>
        <v>135935</v>
      </c>
      <c r="J131" s="180">
        <f t="shared" si="17"/>
        <v>0.53620294356926257</v>
      </c>
      <c r="K131" s="179">
        <f t="shared" si="18"/>
        <v>525.625</v>
      </c>
    </row>
    <row r="132" spans="1:11" ht="15" customHeight="1">
      <c r="A132" s="21">
        <f t="shared" si="14"/>
        <v>2006</v>
      </c>
      <c r="B132" s="176">
        <f t="shared" si="14"/>
        <v>132814</v>
      </c>
      <c r="C132" s="193">
        <f t="shared" si="15"/>
        <v>11.796704932154743</v>
      </c>
      <c r="D132" s="22">
        <v>13</v>
      </c>
      <c r="E132" s="347" t="s">
        <v>10</v>
      </c>
      <c r="F132" s="348"/>
      <c r="G132" s="349">
        <f>SUM(J120:J139)/D139</f>
        <v>1.0989461873316826</v>
      </c>
      <c r="H132" s="350"/>
      <c r="I132" s="179">
        <f t="shared" si="16"/>
        <v>134692</v>
      </c>
      <c r="J132" s="180">
        <f t="shared" si="17"/>
        <v>1.4140075594440344</v>
      </c>
      <c r="K132" s="179">
        <f t="shared" si="18"/>
        <v>3526.884</v>
      </c>
    </row>
    <row r="133" spans="1:11" ht="15" customHeight="1">
      <c r="A133" s="21">
        <f t="shared" si="14"/>
        <v>2007</v>
      </c>
      <c r="B133" s="176">
        <f t="shared" si="14"/>
        <v>131365</v>
      </c>
      <c r="C133" s="193">
        <f t="shared" si="15"/>
        <v>11.785734987299259</v>
      </c>
      <c r="D133" s="22">
        <v>14</v>
      </c>
      <c r="E133" s="347" t="s">
        <v>11</v>
      </c>
      <c r="F133" s="348"/>
      <c r="G133" s="349">
        <f>SUM(J130:J139)/10</f>
        <v>1.3369322078890613</v>
      </c>
      <c r="H133" s="350"/>
      <c r="I133" s="179">
        <f t="shared" si="16"/>
        <v>133461</v>
      </c>
      <c r="J133" s="180">
        <f t="shared" si="17"/>
        <v>1.5955543714079095</v>
      </c>
      <c r="K133" s="179">
        <f t="shared" si="18"/>
        <v>4393.2160000000003</v>
      </c>
    </row>
    <row r="134" spans="1:11" ht="15" customHeight="1">
      <c r="A134" s="21">
        <f t="shared" si="14"/>
        <v>2008</v>
      </c>
      <c r="B134" s="176">
        <f t="shared" si="14"/>
        <v>130114</v>
      </c>
      <c r="C134" s="193">
        <f t="shared" si="15"/>
        <v>11.776166268242235</v>
      </c>
      <c r="D134" s="22">
        <v>15</v>
      </c>
      <c r="E134" s="49"/>
      <c r="F134" s="50"/>
      <c r="G134" s="47"/>
      <c r="H134" s="47"/>
      <c r="I134" s="179">
        <f t="shared" si="16"/>
        <v>132241</v>
      </c>
      <c r="J134" s="180">
        <f t="shared" si="17"/>
        <v>1.6347203221790123</v>
      </c>
      <c r="K134" s="179">
        <f t="shared" si="18"/>
        <v>4524.1289999999999</v>
      </c>
    </row>
    <row r="135" spans="1:11" ht="15" customHeight="1">
      <c r="A135" s="21">
        <f t="shared" si="14"/>
        <v>2009</v>
      </c>
      <c r="B135" s="176">
        <f t="shared" si="14"/>
        <v>129597</v>
      </c>
      <c r="C135" s="193">
        <f t="shared" si="15"/>
        <v>11.772184914484241</v>
      </c>
      <c r="D135" s="22">
        <v>16</v>
      </c>
      <c r="E135" s="47"/>
      <c r="F135" s="47"/>
      <c r="G135" s="51"/>
      <c r="H135" s="47"/>
      <c r="I135" s="179">
        <f t="shared" si="16"/>
        <v>131032</v>
      </c>
      <c r="J135" s="180">
        <f t="shared" si="17"/>
        <v>1.1072787178715557</v>
      </c>
      <c r="K135" s="179">
        <f t="shared" si="18"/>
        <v>2059.2249999999999</v>
      </c>
    </row>
    <row r="136" spans="1:11" s="27" customFormat="1" ht="15" customHeight="1">
      <c r="A136" s="21">
        <f t="shared" si="14"/>
        <v>2010</v>
      </c>
      <c r="B136" s="176">
        <f t="shared" si="14"/>
        <v>130311</v>
      </c>
      <c r="C136" s="193">
        <f t="shared" si="15"/>
        <v>11.777679180117641</v>
      </c>
      <c r="D136" s="22">
        <v>17</v>
      </c>
      <c r="G136" s="51"/>
      <c r="H136" s="47"/>
      <c r="I136" s="179">
        <f t="shared" si="16"/>
        <v>129835</v>
      </c>
      <c r="J136" s="180">
        <f t="shared" si="17"/>
        <v>0.36527998403818557</v>
      </c>
      <c r="K136" s="179">
        <f t="shared" si="18"/>
        <v>226.57599999999999</v>
      </c>
    </row>
    <row r="137" spans="1:11" ht="15" customHeight="1">
      <c r="A137" s="21">
        <f t="shared" si="14"/>
        <v>2011</v>
      </c>
      <c r="B137" s="176">
        <f t="shared" si="14"/>
        <v>130710</v>
      </c>
      <c r="C137" s="193">
        <f t="shared" si="15"/>
        <v>11.780736407779598</v>
      </c>
      <c r="D137" s="22">
        <v>18</v>
      </c>
      <c r="E137" s="52"/>
      <c r="F137" s="27"/>
      <c r="G137" s="27"/>
      <c r="H137" s="27"/>
      <c r="I137" s="179">
        <f t="shared" si="16"/>
        <v>128648</v>
      </c>
      <c r="J137" s="180">
        <f t="shared" si="17"/>
        <v>1.5775380613572028</v>
      </c>
      <c r="K137" s="179">
        <f t="shared" si="18"/>
        <v>4251.8440000000001</v>
      </c>
    </row>
    <row r="138" spans="1:11" s="27" customFormat="1" ht="15" customHeight="1">
      <c r="A138" s="21">
        <f t="shared" si="14"/>
        <v>2012</v>
      </c>
      <c r="B138" s="176">
        <f t="shared" si="14"/>
        <v>129921</v>
      </c>
      <c r="C138" s="193">
        <f t="shared" si="15"/>
        <v>11.774681852410218</v>
      </c>
      <c r="D138" s="22">
        <v>19</v>
      </c>
      <c r="E138" s="52"/>
      <c r="I138" s="179">
        <f t="shared" si="16"/>
        <v>127472</v>
      </c>
      <c r="J138" s="180">
        <f t="shared" si="17"/>
        <v>1.8849916487711764</v>
      </c>
      <c r="K138" s="179">
        <f t="shared" si="18"/>
        <v>5997.6009999999997</v>
      </c>
    </row>
    <row r="139" spans="1:11" s="27" customFormat="1" ht="15" customHeight="1" thickBot="1">
      <c r="A139" s="30">
        <f t="shared" si="14"/>
        <v>2013</v>
      </c>
      <c r="B139" s="184">
        <f t="shared" si="14"/>
        <v>128965</v>
      </c>
      <c r="C139" s="194">
        <f t="shared" si="15"/>
        <v>11.767296328701011</v>
      </c>
      <c r="D139" s="31">
        <v>20</v>
      </c>
      <c r="E139" s="53"/>
      <c r="F139" s="32"/>
      <c r="G139" s="32"/>
      <c r="H139" s="32"/>
      <c r="I139" s="185">
        <f t="shared" si="16"/>
        <v>126307</v>
      </c>
      <c r="J139" s="186">
        <f t="shared" si="17"/>
        <v>2.061024308921025</v>
      </c>
      <c r="K139" s="185">
        <f t="shared" si="18"/>
        <v>7064.9639999999999</v>
      </c>
    </row>
    <row r="140" spans="1:11" ht="15" customHeight="1" thickTop="1">
      <c r="A140" s="21">
        <f t="shared" ref="A140:A161" si="19">A95</f>
        <v>2014</v>
      </c>
      <c r="B140" s="176">
        <f t="shared" ref="B140:B161" si="20">ROUND($F$126*(1+$F$127)^D140,$G$1)</f>
        <v>125152</v>
      </c>
      <c r="C140" s="54"/>
      <c r="D140" s="22">
        <v>21</v>
      </c>
      <c r="E140" s="55"/>
      <c r="F140" s="33"/>
      <c r="G140" s="27"/>
      <c r="H140" s="27"/>
      <c r="I140" s="179">
        <f t="shared" si="16"/>
        <v>125152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124008</v>
      </c>
      <c r="C141" s="54"/>
      <c r="D141" s="22">
        <v>22</v>
      </c>
      <c r="E141" s="55"/>
      <c r="F141" s="33"/>
      <c r="G141" s="27"/>
      <c r="H141" s="27"/>
      <c r="I141" s="179">
        <f t="shared" si="16"/>
        <v>124008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122875</v>
      </c>
      <c r="C142" s="54"/>
      <c r="D142" s="22">
        <v>23</v>
      </c>
      <c r="E142" s="55"/>
      <c r="F142" s="33"/>
      <c r="G142" s="27"/>
      <c r="H142" s="27"/>
      <c r="I142" s="179">
        <f t="shared" si="16"/>
        <v>122875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121752</v>
      </c>
      <c r="C143" s="54"/>
      <c r="D143" s="22">
        <v>24</v>
      </c>
      <c r="E143" s="55"/>
      <c r="F143" s="33"/>
      <c r="G143" s="27"/>
      <c r="H143" s="27"/>
      <c r="I143" s="179">
        <f t="shared" si="16"/>
        <v>121752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120639</v>
      </c>
      <c r="C144" s="54"/>
      <c r="D144" s="22">
        <v>25</v>
      </c>
      <c r="E144" s="55"/>
      <c r="F144" s="33"/>
      <c r="G144" s="27"/>
      <c r="H144" s="27"/>
      <c r="I144" s="179">
        <f t="shared" si="16"/>
        <v>120639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119536</v>
      </c>
      <c r="C145" s="54"/>
      <c r="D145" s="22">
        <v>26</v>
      </c>
      <c r="E145" s="55"/>
      <c r="F145" s="33"/>
      <c r="G145" s="27"/>
      <c r="H145" s="27"/>
      <c r="I145" s="179">
        <f t="shared" si="16"/>
        <v>119536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118444</v>
      </c>
      <c r="C146" s="54"/>
      <c r="D146" s="22">
        <v>27</v>
      </c>
      <c r="E146" s="55"/>
      <c r="F146" s="33"/>
      <c r="G146" s="27"/>
      <c r="H146" s="27"/>
      <c r="I146" s="179">
        <f t="shared" si="16"/>
        <v>118444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117361</v>
      </c>
      <c r="C147" s="54"/>
      <c r="D147" s="22">
        <v>28</v>
      </c>
      <c r="E147" s="55"/>
      <c r="F147" s="33"/>
      <c r="G147" s="27"/>
      <c r="H147" s="27"/>
      <c r="I147" s="179">
        <f t="shared" si="16"/>
        <v>117361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116288</v>
      </c>
      <c r="C148" s="54"/>
      <c r="D148" s="22">
        <v>29</v>
      </c>
      <c r="E148" s="55"/>
      <c r="F148" s="33"/>
      <c r="G148" s="27"/>
      <c r="H148" s="27"/>
      <c r="I148" s="179">
        <f t="shared" si="16"/>
        <v>116288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115225</v>
      </c>
      <c r="C149" s="54"/>
      <c r="D149" s="22">
        <v>30</v>
      </c>
      <c r="E149" s="55"/>
      <c r="F149" s="33"/>
      <c r="G149" s="27"/>
      <c r="H149" s="27"/>
      <c r="I149" s="179">
        <f t="shared" si="16"/>
        <v>115225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114172</v>
      </c>
      <c r="C150" s="54"/>
      <c r="D150" s="22">
        <v>31</v>
      </c>
      <c r="E150" s="55"/>
      <c r="F150" s="33"/>
      <c r="G150" s="27"/>
      <c r="H150" s="27"/>
      <c r="I150" s="179">
        <f t="shared" si="16"/>
        <v>114172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113128</v>
      </c>
      <c r="C151" s="54"/>
      <c r="D151" s="22">
        <v>32</v>
      </c>
      <c r="E151" s="55"/>
      <c r="F151" s="33"/>
      <c r="G151" s="27"/>
      <c r="H151" s="27"/>
      <c r="I151" s="179">
        <f t="shared" si="16"/>
        <v>113128</v>
      </c>
      <c r="J151" s="187"/>
      <c r="K151" s="187"/>
    </row>
    <row r="152" spans="1:11" ht="15" customHeight="1">
      <c r="A152" s="21">
        <f t="shared" si="19"/>
        <v>2026</v>
      </c>
      <c r="B152" s="176">
        <f t="shared" si="20"/>
        <v>112094</v>
      </c>
      <c r="C152" s="54"/>
      <c r="D152" s="22">
        <v>33</v>
      </c>
      <c r="E152" s="55"/>
      <c r="F152" s="33"/>
      <c r="G152" s="27"/>
      <c r="H152" s="27"/>
      <c r="I152" s="179">
        <f t="shared" si="16"/>
        <v>112094</v>
      </c>
      <c r="J152" s="187"/>
      <c r="K152" s="187"/>
    </row>
    <row r="153" spans="1:11" ht="15" customHeight="1">
      <c r="A153" s="21">
        <f t="shared" si="19"/>
        <v>2027</v>
      </c>
      <c r="B153" s="176">
        <f t="shared" si="20"/>
        <v>111070</v>
      </c>
      <c r="C153" s="54"/>
      <c r="D153" s="22">
        <v>34</v>
      </c>
      <c r="E153" s="55"/>
      <c r="F153" s="33"/>
      <c r="G153" s="27"/>
      <c r="H153" s="27"/>
      <c r="I153" s="179">
        <f t="shared" si="16"/>
        <v>111070</v>
      </c>
      <c r="J153" s="187"/>
      <c r="K153" s="187"/>
    </row>
    <row r="154" spans="1:11" ht="15" customHeight="1">
      <c r="A154" s="21">
        <f t="shared" si="19"/>
        <v>2028</v>
      </c>
      <c r="B154" s="176">
        <f t="shared" si="20"/>
        <v>110054</v>
      </c>
      <c r="C154" s="54"/>
      <c r="D154" s="22">
        <v>35</v>
      </c>
      <c r="E154" s="55"/>
      <c r="F154" s="33"/>
      <c r="G154" s="27"/>
      <c r="H154" s="27"/>
      <c r="I154" s="179">
        <f t="shared" si="16"/>
        <v>110054</v>
      </c>
      <c r="J154" s="187"/>
      <c r="K154" s="187"/>
    </row>
    <row r="155" spans="1:11" ht="15" customHeight="1">
      <c r="A155" s="21">
        <f t="shared" si="19"/>
        <v>2029</v>
      </c>
      <c r="B155" s="176">
        <f t="shared" si="20"/>
        <v>109049</v>
      </c>
      <c r="C155" s="54"/>
      <c r="D155" s="22">
        <v>36</v>
      </c>
      <c r="E155" s="55"/>
      <c r="F155" s="33"/>
      <c r="G155" s="27"/>
      <c r="H155" s="27"/>
      <c r="I155" s="179">
        <f t="shared" si="16"/>
        <v>109049</v>
      </c>
      <c r="J155" s="187"/>
      <c r="K155" s="187"/>
    </row>
    <row r="156" spans="1:11" ht="15" customHeight="1">
      <c r="A156" s="21">
        <f t="shared" si="19"/>
        <v>2030</v>
      </c>
      <c r="B156" s="176">
        <f t="shared" si="20"/>
        <v>108052</v>
      </c>
      <c r="C156" s="54"/>
      <c r="D156" s="22">
        <v>37</v>
      </c>
      <c r="E156" s="55"/>
      <c r="F156" s="33"/>
      <c r="G156" s="27"/>
      <c r="H156" s="27"/>
      <c r="I156" s="179">
        <f t="shared" si="16"/>
        <v>108052</v>
      </c>
      <c r="J156" s="187"/>
      <c r="K156" s="187"/>
    </row>
    <row r="157" spans="1:11" ht="15" customHeight="1">
      <c r="A157" s="21">
        <f t="shared" si="19"/>
        <v>2031</v>
      </c>
      <c r="B157" s="176">
        <f t="shared" si="20"/>
        <v>107064</v>
      </c>
      <c r="C157" s="54"/>
      <c r="D157" s="22">
        <v>38</v>
      </c>
      <c r="E157" s="55"/>
      <c r="F157" s="33"/>
      <c r="G157" s="27"/>
      <c r="H157" s="27"/>
      <c r="I157" s="179">
        <f t="shared" si="16"/>
        <v>107064</v>
      </c>
      <c r="J157" s="187"/>
      <c r="K157" s="187"/>
    </row>
    <row r="158" spans="1:11" ht="15" customHeight="1">
      <c r="A158" s="21">
        <f t="shared" si="19"/>
        <v>2032</v>
      </c>
      <c r="B158" s="176">
        <f t="shared" si="20"/>
        <v>106085</v>
      </c>
      <c r="C158" s="54"/>
      <c r="D158" s="22">
        <v>39</v>
      </c>
      <c r="E158" s="55"/>
      <c r="F158" s="33"/>
      <c r="G158" s="27"/>
      <c r="H158" s="27"/>
      <c r="I158" s="179">
        <f t="shared" si="16"/>
        <v>106085</v>
      </c>
      <c r="J158" s="187"/>
      <c r="K158" s="187"/>
    </row>
    <row r="159" spans="1:11" ht="15" customHeight="1">
      <c r="A159" s="21">
        <f t="shared" si="19"/>
        <v>2033</v>
      </c>
      <c r="B159" s="176">
        <f t="shared" si="20"/>
        <v>105116</v>
      </c>
      <c r="C159" s="54"/>
      <c r="D159" s="22">
        <v>40</v>
      </c>
      <c r="E159" s="55"/>
      <c r="F159" s="33"/>
      <c r="G159" s="27"/>
      <c r="H159" s="27"/>
      <c r="I159" s="179">
        <f t="shared" si="16"/>
        <v>105116</v>
      </c>
      <c r="J159" s="187"/>
      <c r="K159" s="187"/>
    </row>
    <row r="160" spans="1:11" ht="15" customHeight="1">
      <c r="A160" s="105">
        <f t="shared" si="19"/>
        <v>2034</v>
      </c>
      <c r="B160" s="188">
        <f t="shared" si="20"/>
        <v>104155</v>
      </c>
      <c r="C160" s="195"/>
      <c r="D160" s="35">
        <v>41</v>
      </c>
      <c r="E160" s="56"/>
      <c r="F160" s="36"/>
      <c r="G160" s="11"/>
      <c r="H160" s="11"/>
      <c r="I160" s="189">
        <f t="shared" si="16"/>
        <v>104155</v>
      </c>
      <c r="J160" s="190"/>
      <c r="K160" s="190"/>
    </row>
    <row r="161" spans="1:109" ht="15" customHeight="1">
      <c r="A161" s="105">
        <f t="shared" si="19"/>
        <v>2035</v>
      </c>
      <c r="B161" s="188">
        <f t="shared" si="20"/>
        <v>103203</v>
      </c>
      <c r="C161" s="195"/>
      <c r="D161" s="35">
        <v>42</v>
      </c>
      <c r="E161" s="56"/>
      <c r="F161" s="36"/>
      <c r="G161" s="11"/>
      <c r="H161" s="11"/>
      <c r="I161" s="189">
        <f t="shared" si="16"/>
        <v>103203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  <c r="S162" s="27"/>
    </row>
    <row r="163" spans="1:109" ht="15" customHeight="1">
      <c r="A163" s="9" t="s">
        <v>31</v>
      </c>
      <c r="S163" s="27"/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0.95160390832029063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0.95135232431581906</v>
      </c>
      <c r="R164" s="20" t="s">
        <v>16</v>
      </c>
      <c r="S164" s="292"/>
      <c r="T164" s="59" t="s">
        <v>32</v>
      </c>
      <c r="U164" s="16"/>
      <c r="V164" s="16"/>
      <c r="W164" s="109" t="s">
        <v>74</v>
      </c>
      <c r="X164" s="110">
        <f>RSQ($B165:$B184,X165:X184)</f>
        <v>0.95139867129098132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0.95197577550264423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0.95264592361834399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0.95344681241963025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0.95440343749536793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0.95554731360365586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0.95697672368228792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0.95877610017665338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0.9611025746699341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0.96415897949012086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0.96800723244078934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0.97032529134690382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0.84530113274583774</v>
      </c>
      <c r="DE164" s="20" t="s">
        <v>16</v>
      </c>
    </row>
    <row r="165" spans="1:109" ht="15" customHeight="1">
      <c r="A165" s="21">
        <f t="shared" ref="A165:B184" si="21">A120</f>
        <v>1994</v>
      </c>
      <c r="B165" s="176">
        <f t="shared" si="21"/>
        <v>150136</v>
      </c>
      <c r="C165" s="193">
        <f t="shared" ref="C165:C184" si="22">LN(B165-$F$168)</f>
        <v>11.885426512854725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3">ROUND($F$172*(1+$F$173)^D165+$F$168,$G$1)</f>
        <v>150392</v>
      </c>
      <c r="J165" s="180">
        <f t="shared" ref="J165:J184" si="24">ABS(B165-I165)/B165*100</f>
        <v>0.17051206905738797</v>
      </c>
      <c r="K165" s="179">
        <f t="shared" ref="K165:K184" si="25">(B165-I165)^2/1000</f>
        <v>65.536000000000001</v>
      </c>
      <c r="M165" s="199">
        <f t="shared" ref="M165:M184" si="26">LN($B165-O$168)</f>
        <v>11.919296828971108</v>
      </c>
      <c r="N165" s="27"/>
      <c r="O165" s="27"/>
      <c r="P165" s="27"/>
      <c r="Q165" s="179">
        <f t="shared" ref="Q165:Q184" si="27">ROUND(O$172*(1+O$173)^$D165+O$168,$G$1)</f>
        <v>150383</v>
      </c>
      <c r="R165" s="179">
        <f t="shared" ref="R165:R184" si="28">($B165-Q165)^2/1000</f>
        <v>61.009</v>
      </c>
      <c r="S165" s="199"/>
      <c r="T165" s="199">
        <f t="shared" ref="T165:T184" si="29">LN($B165-V$168)</f>
        <v>11.912613920300938</v>
      </c>
      <c r="U165" s="27"/>
      <c r="V165" s="27"/>
      <c r="W165" s="27"/>
      <c r="X165" s="179">
        <f t="shared" ref="X165:X184" si="30">ROUND(V$172*(1+V$173)^$D165+V$168,$G$1)</f>
        <v>150385</v>
      </c>
      <c r="Y165" s="179">
        <f t="shared" ref="Y165:Y184" si="31">($B165-X165)^2/1000</f>
        <v>62.000999999999998</v>
      </c>
      <c r="AA165" s="199">
        <f t="shared" ref="AA165:AA184" si="32">LN($B165-AC$168)</f>
        <v>11.838524516467805</v>
      </c>
      <c r="AB165" s="27"/>
      <c r="AC165" s="27"/>
      <c r="AD165" s="27"/>
      <c r="AE165" s="179">
        <f t="shared" ref="AE165:AE184" si="33">ROUND(AC$172*(1+AC$173)^$D165+AC$168,$G$1)</f>
        <v>150406</v>
      </c>
      <c r="AF165" s="179">
        <f t="shared" ref="AF165:AF184" si="34">($B165-AE165)^2/1000</f>
        <v>72.900000000000006</v>
      </c>
      <c r="AH165" s="199">
        <f t="shared" ref="AH165:AH184" si="35">LN($B165-AJ$168)</f>
        <v>11.758503471399198</v>
      </c>
      <c r="AI165" s="27"/>
      <c r="AJ165" s="27"/>
      <c r="AK165" s="27"/>
      <c r="AL165" s="179">
        <f t="shared" ref="AL165:AL184" si="36">ROUND(AJ$172*(1+AJ$173)^$D165+AJ$168,$G$1)</f>
        <v>150432</v>
      </c>
      <c r="AM165" s="179">
        <f t="shared" ref="AM165:AM184" si="37">($B165-AL165)^2/1000</f>
        <v>87.616</v>
      </c>
      <c r="AO165" s="199">
        <f t="shared" ref="AO165:AO184" si="38">LN($B165-AQ$168)</f>
        <v>11.671517695064946</v>
      </c>
      <c r="AP165" s="27"/>
      <c r="AQ165" s="27"/>
      <c r="AR165" s="27"/>
      <c r="AS165" s="179">
        <f t="shared" ref="AS165:AS184" si="39">ROUND(AQ$172*(1+AQ$173)^$D165+AQ$168,$G$1)</f>
        <v>150463</v>
      </c>
      <c r="AT165" s="179">
        <f t="shared" ref="AT165:AT184" si="40">($B165-AS165)^2/1000</f>
        <v>106.929</v>
      </c>
      <c r="AV165" s="199">
        <f t="shared" ref="AV165:AV184" si="41">LN($B165-AX$168)</f>
        <v>11.576238235181981</v>
      </c>
      <c r="AW165" s="27"/>
      <c r="AX165" s="27"/>
      <c r="AY165" s="27"/>
      <c r="AZ165" s="179">
        <f t="shared" ref="AZ165:AZ184" si="42">ROUND(AX$172*(1+AX$173)^$D165+AX$168,$G$1)</f>
        <v>150502</v>
      </c>
      <c r="BA165" s="179">
        <f t="shared" ref="BA165:BA184" si="43">($B165-AZ165)^2/1000</f>
        <v>133.95599999999999</v>
      </c>
      <c r="BC165" s="199">
        <f t="shared" ref="BC165:BC184" si="44">LN($B165-BE$168)</f>
        <v>11.470915264813163</v>
      </c>
      <c r="BD165" s="27"/>
      <c r="BE165" s="27"/>
      <c r="BF165" s="27"/>
      <c r="BG165" s="179">
        <f t="shared" ref="BG165:BG184" si="45">ROUND(BE$172*(1+BE$173)^$D165+BE$168,$G$1)</f>
        <v>150552</v>
      </c>
      <c r="BH165" s="179">
        <f t="shared" ref="BH165:BH184" si="46">($B165-BG165)^2/1000</f>
        <v>173.05600000000001</v>
      </c>
      <c r="BJ165" s="199">
        <f t="shared" ref="BJ165:BJ184" si="47">LN($B165-BL$168)</f>
        <v>11.35317915878581</v>
      </c>
      <c r="BK165" s="27"/>
      <c r="BL165" s="27"/>
      <c r="BM165" s="27"/>
      <c r="BN165" s="179">
        <f t="shared" ref="BN165:BN184" si="48">ROUND(BL$172*(1+BL$173)^$D165+BL$168,$G$1)</f>
        <v>150617</v>
      </c>
      <c r="BO165" s="179">
        <f t="shared" ref="BO165:BO184" si="49">($B165-BN165)^2/1000</f>
        <v>231.36099999999999</v>
      </c>
      <c r="BQ165" s="199">
        <f t="shared" ref="BQ165:BQ184" si="50">LN($B165-BS$168)</f>
        <v>11.219708101019771</v>
      </c>
      <c r="BR165" s="27"/>
      <c r="BS165" s="27"/>
      <c r="BT165" s="27"/>
      <c r="BU165" s="179">
        <f t="shared" ref="BU165:BU184" si="51">ROUND(BS$172*(1+BS$173)^$D165+BS$168,$G$1)</f>
        <v>150707</v>
      </c>
      <c r="BV165" s="179">
        <f t="shared" ref="BV165:BV184" si="52">($B165-BU165)^2/1000</f>
        <v>326.041</v>
      </c>
      <c r="BX165" s="199">
        <f t="shared" ref="BX165:BX184" si="53">LN($B165-BZ$168)</f>
        <v>11.065637862008225</v>
      </c>
      <c r="BY165" s="27"/>
      <c r="BZ165" s="27"/>
      <c r="CA165" s="27"/>
      <c r="CB165" s="179">
        <f t="shared" ref="CB165:CB184" si="54">ROUND(BZ$172*(1+BZ$173)^$D165+BZ$168,$G$1)</f>
        <v>150840</v>
      </c>
      <c r="CC165" s="179">
        <f t="shared" ref="CC165:CC184" si="55">($B165-CB165)^2/1000</f>
        <v>495.61599999999999</v>
      </c>
      <c r="CE165" s="199">
        <f t="shared" ref="CE165:CE184" si="56">LN($B165-CG$168)</f>
        <v>10.883428911486559</v>
      </c>
      <c r="CF165" s="27"/>
      <c r="CG165" s="27"/>
      <c r="CH165" s="27"/>
      <c r="CI165" s="179">
        <f t="shared" ref="CI165:CI184" si="57">ROUND(CG$172*(1+CG$173)^$D165+CG$168,$G$1)</f>
        <v>151055</v>
      </c>
      <c r="CJ165" s="179">
        <f t="shared" ref="CJ165:CJ184" si="58">($B165-CI165)^2/1000</f>
        <v>844.56100000000004</v>
      </c>
      <c r="CL165" s="199">
        <f t="shared" ref="CL165:CL184" si="59">LN($B165-CN$168)</f>
        <v>10.660454245809028</v>
      </c>
      <c r="CM165" s="27"/>
      <c r="CN165" s="27"/>
      <c r="CO165" s="27"/>
      <c r="CP165" s="179">
        <f t="shared" ref="CP165:CP184" si="60">ROUND(CN$172*(1+CN$173)^$D165+CN$168,$G$1)</f>
        <v>151459</v>
      </c>
      <c r="CQ165" s="179">
        <f t="shared" ref="CQ165:CQ184" si="61">($B165-CP165)^2/1000</f>
        <v>1750.329</v>
      </c>
      <c r="CS165" s="199">
        <f t="shared" ref="CS165:CS184" si="62">LN($B165-CU$168)</f>
        <v>10.373053586050816</v>
      </c>
      <c r="CT165" s="27"/>
      <c r="CU165" s="27"/>
      <c r="CV165" s="27"/>
      <c r="CW165" s="179">
        <f t="shared" ref="CW165:CW184" si="63">ROUND(CU$172*(1+CU$173)^$D165+CU$168,$G$1)</f>
        <v>152511</v>
      </c>
      <c r="CX165" s="179">
        <f t="shared" ref="CX165:CX184" si="64">($B165-CW165)^2/1000</f>
        <v>5640.625</v>
      </c>
      <c r="CZ165" s="199">
        <f t="shared" ref="CZ165:CZ184" si="65">LN($B165-DB$168)</f>
        <v>9.96815106586185</v>
      </c>
      <c r="DA165" s="27"/>
      <c r="DB165" s="27"/>
      <c r="DC165" s="27"/>
      <c r="DD165" s="179">
        <f t="shared" ref="DD165:DD184" si="66">ROUND(DB$172*(1+DB$173)^$D165+DB$168,$G$1)</f>
        <v>168011</v>
      </c>
      <c r="DE165" s="179">
        <f t="shared" ref="DE165:DE184" si="67">($B165-DD165)^2/1000</f>
        <v>319515.625</v>
      </c>
    </row>
    <row r="166" spans="1:109" ht="15" customHeight="1">
      <c r="A166" s="21">
        <f t="shared" si="21"/>
        <v>1995</v>
      </c>
      <c r="B166" s="176">
        <f t="shared" si="21"/>
        <v>150190</v>
      </c>
      <c r="C166" s="193">
        <f t="shared" si="22"/>
        <v>11.885798508477734</v>
      </c>
      <c r="D166" s="22">
        <v>2</v>
      </c>
      <c r="E166" s="40" t="s">
        <v>34</v>
      </c>
      <c r="G166" s="27"/>
      <c r="H166" s="26"/>
      <c r="I166" s="179">
        <f t="shared" si="23"/>
        <v>149014</v>
      </c>
      <c r="J166" s="180">
        <f t="shared" si="24"/>
        <v>0.78300818962647312</v>
      </c>
      <c r="K166" s="179">
        <f t="shared" si="25"/>
        <v>1382.9760000000001</v>
      </c>
      <c r="M166" s="199">
        <f t="shared" si="26"/>
        <v>11.919656438199626</v>
      </c>
      <c r="N166" s="27"/>
      <c r="O166" s="27"/>
      <c r="P166" s="27"/>
      <c r="Q166" s="179">
        <f t="shared" si="27"/>
        <v>149008</v>
      </c>
      <c r="R166" s="179">
        <f t="shared" si="28"/>
        <v>1397.124</v>
      </c>
      <c r="S166" s="199"/>
      <c r="T166" s="199">
        <f t="shared" si="29"/>
        <v>11.912975940376894</v>
      </c>
      <c r="U166" s="27"/>
      <c r="V166" s="27"/>
      <c r="W166" s="27"/>
      <c r="X166" s="179">
        <f t="shared" si="30"/>
        <v>149009</v>
      </c>
      <c r="Y166" s="179">
        <f t="shared" si="31"/>
        <v>1394.761</v>
      </c>
      <c r="AA166" s="199">
        <f t="shared" si="32"/>
        <v>11.838914371576596</v>
      </c>
      <c r="AB166" s="27"/>
      <c r="AC166" s="27"/>
      <c r="AD166" s="27"/>
      <c r="AE166" s="179">
        <f t="shared" si="33"/>
        <v>149022</v>
      </c>
      <c r="AF166" s="179">
        <f t="shared" si="34"/>
        <v>1364.2239999999999</v>
      </c>
      <c r="AH166" s="199">
        <f t="shared" si="35"/>
        <v>11.758925798427367</v>
      </c>
      <c r="AI166" s="27"/>
      <c r="AJ166" s="27"/>
      <c r="AK166" s="27"/>
      <c r="AL166" s="179">
        <f t="shared" si="36"/>
        <v>149037</v>
      </c>
      <c r="AM166" s="179">
        <f t="shared" si="37"/>
        <v>1329.4090000000001</v>
      </c>
      <c r="AO166" s="199">
        <f t="shared" si="38"/>
        <v>11.671978394824828</v>
      </c>
      <c r="AP166" s="27"/>
      <c r="AQ166" s="27"/>
      <c r="AR166" s="27"/>
      <c r="AS166" s="179">
        <f t="shared" si="39"/>
        <v>149056</v>
      </c>
      <c r="AT166" s="179">
        <f t="shared" si="40"/>
        <v>1285.9559999999999</v>
      </c>
      <c r="AV166" s="199">
        <f t="shared" si="41"/>
        <v>11.576744977683182</v>
      </c>
      <c r="AW166" s="27"/>
      <c r="AX166" s="27"/>
      <c r="AY166" s="27"/>
      <c r="AZ166" s="179">
        <f t="shared" si="42"/>
        <v>149079</v>
      </c>
      <c r="BA166" s="179">
        <f t="shared" si="43"/>
        <v>1234.3209999999999</v>
      </c>
      <c r="BC166" s="199">
        <f t="shared" si="44"/>
        <v>11.471478275056056</v>
      </c>
      <c r="BD166" s="27"/>
      <c r="BE166" s="27"/>
      <c r="BF166" s="27"/>
      <c r="BG166" s="179">
        <f t="shared" si="45"/>
        <v>149109</v>
      </c>
      <c r="BH166" s="179">
        <f t="shared" si="46"/>
        <v>1168.5609999999999</v>
      </c>
      <c r="BJ166" s="199">
        <f t="shared" si="47"/>
        <v>11.353812493313155</v>
      </c>
      <c r="BK166" s="27"/>
      <c r="BL166" s="27"/>
      <c r="BM166" s="27"/>
      <c r="BN166" s="179">
        <f t="shared" si="48"/>
        <v>149149</v>
      </c>
      <c r="BO166" s="179">
        <f t="shared" si="49"/>
        <v>1083.681</v>
      </c>
      <c r="BQ166" s="199">
        <f t="shared" si="50"/>
        <v>11.220431835521225</v>
      </c>
      <c r="BR166" s="27"/>
      <c r="BS166" s="27"/>
      <c r="BT166" s="27"/>
      <c r="BU166" s="179">
        <f t="shared" si="51"/>
        <v>149204</v>
      </c>
      <c r="BV166" s="179">
        <f t="shared" si="52"/>
        <v>972.19600000000003</v>
      </c>
      <c r="BX166" s="199">
        <f t="shared" si="53"/>
        <v>11.066482100133506</v>
      </c>
      <c r="BY166" s="27"/>
      <c r="BZ166" s="27"/>
      <c r="CA166" s="27"/>
      <c r="CB166" s="179">
        <f t="shared" si="54"/>
        <v>149285</v>
      </c>
      <c r="CC166" s="179">
        <f t="shared" si="55"/>
        <v>819.02499999999998</v>
      </c>
      <c r="CE166" s="199">
        <f t="shared" si="56"/>
        <v>10.884441797736006</v>
      </c>
      <c r="CF166" s="27"/>
      <c r="CG166" s="27"/>
      <c r="CH166" s="27"/>
      <c r="CI166" s="179">
        <f t="shared" si="57"/>
        <v>149417</v>
      </c>
      <c r="CJ166" s="179">
        <f t="shared" si="58"/>
        <v>597.529</v>
      </c>
      <c r="CL166" s="199">
        <f t="shared" si="59"/>
        <v>10.661719979752007</v>
      </c>
      <c r="CM166" s="27"/>
      <c r="CN166" s="27"/>
      <c r="CO166" s="27"/>
      <c r="CP166" s="179">
        <f t="shared" si="60"/>
        <v>149669</v>
      </c>
      <c r="CQ166" s="179">
        <f t="shared" si="61"/>
        <v>271.44099999999997</v>
      </c>
      <c r="CS166" s="199">
        <f t="shared" si="62"/>
        <v>10.374740401182295</v>
      </c>
      <c r="CT166" s="27"/>
      <c r="CU166" s="27"/>
      <c r="CV166" s="27"/>
      <c r="CW166" s="179">
        <f t="shared" si="63"/>
        <v>150337</v>
      </c>
      <c r="CX166" s="179">
        <f t="shared" si="64"/>
        <v>21.609000000000002</v>
      </c>
      <c r="CZ166" s="199">
        <f t="shared" si="65"/>
        <v>9.970678802076451</v>
      </c>
      <c r="DA166" s="27"/>
      <c r="DB166" s="27"/>
      <c r="DC166" s="27"/>
      <c r="DD166" s="179">
        <f t="shared" si="66"/>
        <v>160426</v>
      </c>
      <c r="DE166" s="179">
        <f t="shared" si="67"/>
        <v>104775.696</v>
      </c>
    </row>
    <row r="167" spans="1:109" ht="15" customHeight="1">
      <c r="A167" s="21">
        <f t="shared" si="21"/>
        <v>1996</v>
      </c>
      <c r="B167" s="176">
        <f t="shared" si="21"/>
        <v>148970</v>
      </c>
      <c r="C167" s="193">
        <f t="shared" si="22"/>
        <v>11.877360223520402</v>
      </c>
      <c r="D167" s="22">
        <v>3</v>
      </c>
      <c r="E167" s="2" t="s">
        <v>24</v>
      </c>
      <c r="H167" s="26"/>
      <c r="I167" s="179">
        <f t="shared" si="23"/>
        <v>147648</v>
      </c>
      <c r="J167" s="180">
        <f t="shared" si="24"/>
        <v>0.88742699872457542</v>
      </c>
      <c r="K167" s="179">
        <f t="shared" si="25"/>
        <v>1747.684</v>
      </c>
      <c r="M167" s="199">
        <f t="shared" si="26"/>
        <v>11.911500222373638</v>
      </c>
      <c r="N167" s="27"/>
      <c r="O167" s="27"/>
      <c r="P167" s="27"/>
      <c r="Q167" s="179">
        <f t="shared" si="27"/>
        <v>147646</v>
      </c>
      <c r="R167" s="179">
        <f t="shared" si="28"/>
        <v>1752.9760000000001</v>
      </c>
      <c r="S167" s="199"/>
      <c r="T167" s="199">
        <f t="shared" si="29"/>
        <v>11.90476482949658</v>
      </c>
      <c r="U167" s="27"/>
      <c r="V167" s="27"/>
      <c r="W167" s="27"/>
      <c r="X167" s="179">
        <f t="shared" si="30"/>
        <v>147647</v>
      </c>
      <c r="Y167" s="179">
        <f t="shared" si="31"/>
        <v>1750.329</v>
      </c>
      <c r="AA167" s="199">
        <f t="shared" si="32"/>
        <v>11.830069247571629</v>
      </c>
      <c r="AB167" s="27"/>
      <c r="AC167" s="27"/>
      <c r="AD167" s="27"/>
      <c r="AE167" s="179">
        <f t="shared" si="33"/>
        <v>147652</v>
      </c>
      <c r="AF167" s="179">
        <f t="shared" si="34"/>
        <v>1737.124</v>
      </c>
      <c r="AH167" s="199">
        <f t="shared" si="35"/>
        <v>11.749340558477678</v>
      </c>
      <c r="AI167" s="27"/>
      <c r="AJ167" s="27"/>
      <c r="AK167" s="27"/>
      <c r="AL167" s="179">
        <f t="shared" si="36"/>
        <v>147658</v>
      </c>
      <c r="AM167" s="179">
        <f t="shared" si="37"/>
        <v>1721.3440000000001</v>
      </c>
      <c r="AO167" s="199">
        <f t="shared" si="38"/>
        <v>11.661517869020056</v>
      </c>
      <c r="AP167" s="27"/>
      <c r="AQ167" s="27"/>
      <c r="AR167" s="27"/>
      <c r="AS167" s="179">
        <f t="shared" si="39"/>
        <v>147666</v>
      </c>
      <c r="AT167" s="179">
        <f t="shared" si="40"/>
        <v>1700.4159999999999</v>
      </c>
      <c r="AV167" s="199">
        <f t="shared" si="41"/>
        <v>11.565233244593573</v>
      </c>
      <c r="AW167" s="27"/>
      <c r="AX167" s="27"/>
      <c r="AY167" s="27"/>
      <c r="AZ167" s="179">
        <f t="shared" si="42"/>
        <v>147676</v>
      </c>
      <c r="BA167" s="179">
        <f t="shared" si="43"/>
        <v>1674.4359999999999</v>
      </c>
      <c r="BC167" s="199">
        <f t="shared" si="44"/>
        <v>11.458680450117832</v>
      </c>
      <c r="BD167" s="27"/>
      <c r="BE167" s="27"/>
      <c r="BF167" s="27"/>
      <c r="BG167" s="179">
        <f t="shared" si="45"/>
        <v>147688</v>
      </c>
      <c r="BH167" s="179">
        <f t="shared" si="46"/>
        <v>1643.5239999999999</v>
      </c>
      <c r="BJ167" s="199">
        <f t="shared" si="47"/>
        <v>11.339405064129343</v>
      </c>
      <c r="BK167" s="27"/>
      <c r="BL167" s="27"/>
      <c r="BM167" s="27"/>
      <c r="BN167" s="179">
        <f t="shared" si="48"/>
        <v>147706</v>
      </c>
      <c r="BO167" s="179">
        <f t="shared" si="49"/>
        <v>1597.6959999999999</v>
      </c>
      <c r="BQ167" s="199">
        <f t="shared" si="50"/>
        <v>11.203951657050824</v>
      </c>
      <c r="BR167" s="27"/>
      <c r="BS167" s="27"/>
      <c r="BT167" s="27"/>
      <c r="BU167" s="179">
        <f t="shared" si="51"/>
        <v>147730</v>
      </c>
      <c r="BV167" s="179">
        <f t="shared" si="52"/>
        <v>1537.6</v>
      </c>
      <c r="BX167" s="199">
        <f t="shared" si="53"/>
        <v>11.047232531311577</v>
      </c>
      <c r="BY167" s="27"/>
      <c r="BZ167" s="27"/>
      <c r="CA167" s="27"/>
      <c r="CB167" s="179">
        <f t="shared" si="54"/>
        <v>147766</v>
      </c>
      <c r="CC167" s="179">
        <f t="shared" si="55"/>
        <v>1449.616</v>
      </c>
      <c r="CE167" s="199">
        <f t="shared" si="56"/>
        <v>10.861304031238781</v>
      </c>
      <c r="CF167" s="27"/>
      <c r="CG167" s="27"/>
      <c r="CH167" s="27"/>
      <c r="CI167" s="179">
        <f t="shared" si="57"/>
        <v>147828</v>
      </c>
      <c r="CJ167" s="179">
        <f t="shared" si="58"/>
        <v>1304.164</v>
      </c>
      <c r="CL167" s="199">
        <f t="shared" si="59"/>
        <v>10.632725553240427</v>
      </c>
      <c r="CM167" s="27"/>
      <c r="CN167" s="27"/>
      <c r="CO167" s="27"/>
      <c r="CP167" s="179">
        <f t="shared" si="60"/>
        <v>147952</v>
      </c>
      <c r="CQ167" s="179">
        <f t="shared" si="61"/>
        <v>1036.3240000000001</v>
      </c>
      <c r="CS167" s="199">
        <f t="shared" si="62"/>
        <v>10.335919108874107</v>
      </c>
      <c r="CT167" s="27"/>
      <c r="CU167" s="27"/>
      <c r="CV167" s="27"/>
      <c r="CW167" s="179">
        <f t="shared" si="63"/>
        <v>148301</v>
      </c>
      <c r="CX167" s="179">
        <f t="shared" si="64"/>
        <v>447.56099999999998</v>
      </c>
      <c r="CZ167" s="199">
        <f t="shared" si="65"/>
        <v>9.9119516309482574</v>
      </c>
      <c r="DA167" s="27"/>
      <c r="DB167" s="27"/>
      <c r="DC167" s="27"/>
      <c r="DD167" s="179">
        <f t="shared" si="66"/>
        <v>154307</v>
      </c>
      <c r="DE167" s="179">
        <f t="shared" si="67"/>
        <v>28483.569</v>
      </c>
    </row>
    <row r="168" spans="1:109" ht="15" customHeight="1">
      <c r="A168" s="21">
        <f t="shared" si="21"/>
        <v>1997</v>
      </c>
      <c r="B168" s="176">
        <f t="shared" si="21"/>
        <v>147593</v>
      </c>
      <c r="C168" s="193">
        <f t="shared" si="22"/>
        <v>11.867749697398413</v>
      </c>
      <c r="D168" s="22">
        <v>4</v>
      </c>
      <c r="E168" s="5" t="s">
        <v>35</v>
      </c>
      <c r="F168" s="214">
        <v>5000</v>
      </c>
      <c r="H168" s="26"/>
      <c r="I168" s="179">
        <f t="shared" si="23"/>
        <v>146296</v>
      </c>
      <c r="J168" s="180">
        <f t="shared" si="24"/>
        <v>0.87876796325028972</v>
      </c>
      <c r="K168" s="179">
        <f t="shared" si="25"/>
        <v>1682.2090000000001</v>
      </c>
      <c r="M168" s="199">
        <f t="shared" si="26"/>
        <v>11.90221376454963</v>
      </c>
      <c r="N168" s="29" t="s">
        <v>35</v>
      </c>
      <c r="O168" s="27">
        <v>0</v>
      </c>
      <c r="P168" s="27"/>
      <c r="Q168" s="179">
        <f t="shared" si="27"/>
        <v>146297</v>
      </c>
      <c r="R168" s="179">
        <f t="shared" si="28"/>
        <v>1679.616</v>
      </c>
      <c r="S168" s="199"/>
      <c r="T168" s="199">
        <f t="shared" si="29"/>
        <v>11.895415318317863</v>
      </c>
      <c r="U168" s="29" t="s">
        <v>35</v>
      </c>
      <c r="V168" s="85">
        <f>10^U188</f>
        <v>1000</v>
      </c>
      <c r="W168" s="27"/>
      <c r="X168" s="179">
        <f t="shared" si="30"/>
        <v>146296</v>
      </c>
      <c r="Y168" s="179">
        <f t="shared" si="31"/>
        <v>1682.2090000000001</v>
      </c>
      <c r="AA168" s="199">
        <f t="shared" si="32"/>
        <v>11.819990959216781</v>
      </c>
      <c r="AB168" s="29" t="s">
        <v>35</v>
      </c>
      <c r="AC168" s="85">
        <f>V168+AB189</f>
        <v>11650</v>
      </c>
      <c r="AD168" s="27"/>
      <c r="AE168" s="179">
        <f t="shared" si="33"/>
        <v>146295</v>
      </c>
      <c r="AF168" s="179">
        <f t="shared" si="34"/>
        <v>1684.8040000000001</v>
      </c>
      <c r="AH168" s="199">
        <f t="shared" si="35"/>
        <v>11.738410273401813</v>
      </c>
      <c r="AI168" s="29" t="s">
        <v>35</v>
      </c>
      <c r="AJ168" s="85">
        <f>AC168+AI189</f>
        <v>22300</v>
      </c>
      <c r="AK168" s="27"/>
      <c r="AL168" s="179">
        <f t="shared" si="36"/>
        <v>146294</v>
      </c>
      <c r="AM168" s="179">
        <f t="shared" si="37"/>
        <v>1687.4010000000001</v>
      </c>
      <c r="AO168" s="199">
        <f t="shared" si="38"/>
        <v>11.649578231036138</v>
      </c>
      <c r="AP168" s="29" t="s">
        <v>35</v>
      </c>
      <c r="AQ168" s="85">
        <f>AJ168+AP189</f>
        <v>32950</v>
      </c>
      <c r="AR168" s="27"/>
      <c r="AS168" s="179">
        <f t="shared" si="39"/>
        <v>146292</v>
      </c>
      <c r="AT168" s="179">
        <f t="shared" si="40"/>
        <v>1692.6010000000001</v>
      </c>
      <c r="AV168" s="199">
        <f t="shared" si="41"/>
        <v>11.552078868165937</v>
      </c>
      <c r="AW168" s="29" t="s">
        <v>35</v>
      </c>
      <c r="AX168" s="85">
        <f>AQ168+AW189</f>
        <v>43600</v>
      </c>
      <c r="AY168" s="27"/>
      <c r="AZ168" s="179">
        <f t="shared" si="42"/>
        <v>146291</v>
      </c>
      <c r="BA168" s="179">
        <f t="shared" si="43"/>
        <v>1695.204</v>
      </c>
      <c r="BC168" s="199">
        <f t="shared" si="44"/>
        <v>11.444036159548698</v>
      </c>
      <c r="BD168" s="29" t="s">
        <v>35</v>
      </c>
      <c r="BE168" s="85">
        <f>AX168+BD189</f>
        <v>54250</v>
      </c>
      <c r="BF168" s="27"/>
      <c r="BG168" s="179">
        <f t="shared" si="45"/>
        <v>146289</v>
      </c>
      <c r="BH168" s="179">
        <f t="shared" si="46"/>
        <v>1700.4159999999999</v>
      </c>
      <c r="BJ168" s="199">
        <f t="shared" si="47"/>
        <v>11.32289023414034</v>
      </c>
      <c r="BK168" s="29" t="s">
        <v>35</v>
      </c>
      <c r="BL168" s="85">
        <f>BE168+BK189</f>
        <v>64900</v>
      </c>
      <c r="BM168" s="27"/>
      <c r="BN168" s="179">
        <f t="shared" si="48"/>
        <v>146287</v>
      </c>
      <c r="BO168" s="179">
        <f t="shared" si="49"/>
        <v>1705.636</v>
      </c>
      <c r="BQ168" s="199">
        <f t="shared" si="50"/>
        <v>11.185018441954195</v>
      </c>
      <c r="BR168" s="29" t="s">
        <v>35</v>
      </c>
      <c r="BS168" s="85">
        <f>BL168+BR189</f>
        <v>75550</v>
      </c>
      <c r="BT168" s="27"/>
      <c r="BU168" s="179">
        <f t="shared" si="51"/>
        <v>146285</v>
      </c>
      <c r="BV168" s="179">
        <f t="shared" si="52"/>
        <v>1710.864</v>
      </c>
      <c r="BX168" s="199">
        <f t="shared" si="53"/>
        <v>11.025051101121338</v>
      </c>
      <c r="BY168" s="29" t="s">
        <v>35</v>
      </c>
      <c r="BZ168" s="85">
        <f>BS168+BY189</f>
        <v>86200</v>
      </c>
      <c r="CA168" s="27"/>
      <c r="CB168" s="179">
        <f t="shared" si="54"/>
        <v>146285</v>
      </c>
      <c r="CC168" s="179">
        <f t="shared" si="55"/>
        <v>1710.864</v>
      </c>
      <c r="CE168" s="199">
        <f t="shared" si="56"/>
        <v>10.834528956356191</v>
      </c>
      <c r="CF168" s="29" t="s">
        <v>35</v>
      </c>
      <c r="CG168" s="85">
        <f>BZ168+CF189</f>
        <v>96850</v>
      </c>
      <c r="CH168" s="27"/>
      <c r="CI168" s="179">
        <f t="shared" si="57"/>
        <v>146288</v>
      </c>
      <c r="CJ168" s="179">
        <f t="shared" si="58"/>
        <v>1703.0250000000001</v>
      </c>
      <c r="CL168" s="199">
        <f t="shared" si="59"/>
        <v>10.598957034465641</v>
      </c>
      <c r="CM168" s="29" t="s">
        <v>35</v>
      </c>
      <c r="CN168" s="85">
        <f>CG168+CM189</f>
        <v>107500</v>
      </c>
      <c r="CO168" s="27"/>
      <c r="CP168" s="179">
        <f t="shared" si="60"/>
        <v>146304</v>
      </c>
      <c r="CQ168" s="179">
        <f t="shared" si="61"/>
        <v>1661.521</v>
      </c>
      <c r="CS168" s="199">
        <f t="shared" si="62"/>
        <v>10.290211469825051</v>
      </c>
      <c r="CT168" s="29" t="s">
        <v>35</v>
      </c>
      <c r="CU168" s="85">
        <f>CN168+CT189</f>
        <v>118150</v>
      </c>
      <c r="CV168" s="27"/>
      <c r="CW168" s="179">
        <f t="shared" si="63"/>
        <v>146393</v>
      </c>
      <c r="CX168" s="179">
        <f t="shared" si="64"/>
        <v>1440</v>
      </c>
      <c r="CZ168" s="199">
        <f t="shared" si="65"/>
        <v>9.8412397390566007</v>
      </c>
      <c r="DA168" s="29" t="s">
        <v>35</v>
      </c>
      <c r="DB168" s="85">
        <f>CU168+DA189</f>
        <v>128800</v>
      </c>
      <c r="DC168" s="27"/>
      <c r="DD168" s="179">
        <f t="shared" si="66"/>
        <v>149373</v>
      </c>
      <c r="DE168" s="179">
        <f t="shared" si="67"/>
        <v>3168.4</v>
      </c>
    </row>
    <row r="169" spans="1:109" ht="15" customHeight="1">
      <c r="A169" s="21">
        <f t="shared" si="21"/>
        <v>1998</v>
      </c>
      <c r="B169" s="176">
        <f t="shared" si="21"/>
        <v>146892</v>
      </c>
      <c r="C169" s="193">
        <f t="shared" si="22"/>
        <v>11.862821483828053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11.896716151148148</v>
      </c>
      <c r="H169" s="26"/>
      <c r="I169" s="179">
        <f t="shared" si="23"/>
        <v>144956</v>
      </c>
      <c r="J169" s="180">
        <f t="shared" si="24"/>
        <v>1.3179751109658797</v>
      </c>
      <c r="K169" s="179">
        <f t="shared" si="25"/>
        <v>3748.096</v>
      </c>
      <c r="M169" s="199">
        <f t="shared" si="26"/>
        <v>11.897452901863513</v>
      </c>
      <c r="N169" s="29" t="s">
        <v>25</v>
      </c>
      <c r="O169" s="29" t="s">
        <v>26</v>
      </c>
      <c r="P169" s="44">
        <f>INDEX(LINEST(M165:M184,$D165:$D184),2)</f>
        <v>11.930121160551057</v>
      </c>
      <c r="Q169" s="179">
        <f t="shared" si="27"/>
        <v>144959</v>
      </c>
      <c r="R169" s="179">
        <f t="shared" si="28"/>
        <v>3736.489</v>
      </c>
      <c r="S169" s="199"/>
      <c r="T169" s="199">
        <f t="shared" si="29"/>
        <v>11.890621900930778</v>
      </c>
      <c r="U169" s="29" t="s">
        <v>25</v>
      </c>
      <c r="V169" s="29" t="s">
        <v>26</v>
      </c>
      <c r="W169" s="44">
        <f>INDEX(LINEST(T165:T184,$D165:$D184),2)</f>
        <v>11.923528272016688</v>
      </c>
      <c r="X169" s="179">
        <f t="shared" si="30"/>
        <v>144959</v>
      </c>
      <c r="Y169" s="179">
        <f t="shared" si="31"/>
        <v>3736.489</v>
      </c>
      <c r="AA169" s="199">
        <f t="shared" si="32"/>
        <v>11.814821045236579</v>
      </c>
      <c r="AB169" s="29" t="s">
        <v>25</v>
      </c>
      <c r="AC169" s="29" t="s">
        <v>26</v>
      </c>
      <c r="AD169" s="44">
        <f>INDEX(LINEST(AA165:AA184,$D165:$D184),2)</f>
        <v>11.850497443214451</v>
      </c>
      <c r="AE169" s="179">
        <f t="shared" si="33"/>
        <v>144952</v>
      </c>
      <c r="AF169" s="179">
        <f t="shared" si="34"/>
        <v>3763.6</v>
      </c>
      <c r="AH169" s="199">
        <f t="shared" si="35"/>
        <v>11.732799677816768</v>
      </c>
      <c r="AI169" s="29" t="s">
        <v>25</v>
      </c>
      <c r="AJ169" s="29" t="s">
        <v>26</v>
      </c>
      <c r="AK169" s="44">
        <f>INDEX(LINEST(AH165:AH184,$D165:$D184),2)</f>
        <v>11.771757066964005</v>
      </c>
      <c r="AL169" s="179">
        <f t="shared" si="36"/>
        <v>144944</v>
      </c>
      <c r="AM169" s="179">
        <f t="shared" si="37"/>
        <v>3794.7040000000002</v>
      </c>
      <c r="AO169" s="199">
        <f t="shared" si="38"/>
        <v>11.643444825978454</v>
      </c>
      <c r="AP169" s="29" t="s">
        <v>25</v>
      </c>
      <c r="AQ169" s="29" t="s">
        <v>26</v>
      </c>
      <c r="AR169" s="44">
        <f>INDEX(LINEST(AO165:AO184,$D165:$D184),2)</f>
        <v>11.686350535943264</v>
      </c>
      <c r="AS169" s="179">
        <f t="shared" si="39"/>
        <v>144935</v>
      </c>
      <c r="AT169" s="179">
        <f t="shared" si="40"/>
        <v>3829.8490000000002</v>
      </c>
      <c r="AV169" s="199">
        <f t="shared" si="41"/>
        <v>11.54531520777188</v>
      </c>
      <c r="AW169" s="29" t="s">
        <v>25</v>
      </c>
      <c r="AX169" s="29" t="s">
        <v>26</v>
      </c>
      <c r="AY169" s="44">
        <f>INDEX(LINEST(AV165:AV184,$D165:$D184),2)</f>
        <v>11.59306431602989</v>
      </c>
      <c r="AZ169" s="179">
        <f t="shared" si="42"/>
        <v>144924</v>
      </c>
      <c r="BA169" s="179">
        <f t="shared" si="43"/>
        <v>3873.0239999999999</v>
      </c>
      <c r="BC169" s="199">
        <f t="shared" si="44"/>
        <v>11.436497881520244</v>
      </c>
      <c r="BD169" s="29" t="s">
        <v>25</v>
      </c>
      <c r="BE169" s="29" t="s">
        <v>26</v>
      </c>
      <c r="BF169" s="44">
        <f>INDEX(LINEST(BC165:BC184,$D165:$D184),2)</f>
        <v>11.490330835354174</v>
      </c>
      <c r="BG169" s="179">
        <f t="shared" si="45"/>
        <v>144910</v>
      </c>
      <c r="BH169" s="179">
        <f t="shared" si="46"/>
        <v>3928.3240000000001</v>
      </c>
      <c r="BJ169" s="199">
        <f t="shared" si="47"/>
        <v>11.3143769605114</v>
      </c>
      <c r="BK169" s="29" t="s">
        <v>25</v>
      </c>
      <c r="BL169" s="29" t="s">
        <v>26</v>
      </c>
      <c r="BM169" s="44">
        <f>INDEX(LINEST(BJ165:BJ184,$D165:$D184),2)</f>
        <v>11.376085013895146</v>
      </c>
      <c r="BN169" s="179">
        <f t="shared" si="48"/>
        <v>144893</v>
      </c>
      <c r="BO169" s="179">
        <f t="shared" si="49"/>
        <v>3996.0010000000002</v>
      </c>
      <c r="BQ169" s="199">
        <f t="shared" si="50"/>
        <v>11.175240493283022</v>
      </c>
      <c r="BR169" s="29" t="s">
        <v>25</v>
      </c>
      <c r="BS169" s="29" t="s">
        <v>26</v>
      </c>
      <c r="BT169" s="44">
        <f>INDEX(LINEST(BQ165:BQ184,$D165:$D184),2)</f>
        <v>11.247552272625832</v>
      </c>
      <c r="BU169" s="179">
        <f t="shared" si="51"/>
        <v>144870</v>
      </c>
      <c r="BV169" s="179">
        <f t="shared" si="52"/>
        <v>4088.4839999999999</v>
      </c>
      <c r="BX169" s="199">
        <f t="shared" si="53"/>
        <v>11.013567172645132</v>
      </c>
      <c r="BY169" s="29" t="s">
        <v>25</v>
      </c>
      <c r="BZ169" s="29" t="s">
        <v>26</v>
      </c>
      <c r="CA169" s="44">
        <f>INDEX(LINEST(BX165:BX184,$D165:$D184),2)</f>
        <v>11.10095191489189</v>
      </c>
      <c r="CB169" s="179">
        <f t="shared" si="54"/>
        <v>144839</v>
      </c>
      <c r="CC169" s="179">
        <f t="shared" si="55"/>
        <v>4214.8090000000002</v>
      </c>
      <c r="CE169" s="199">
        <f t="shared" si="56"/>
        <v>10.820617931807726</v>
      </c>
      <c r="CF169" s="29" t="s">
        <v>25</v>
      </c>
      <c r="CG169" s="29" t="s">
        <v>26</v>
      </c>
      <c r="CH169" s="44">
        <f>INDEX(LINEST(CE165:CE184,$D165:$D184),2)</f>
        <v>10.931205049933302</v>
      </c>
      <c r="CI169" s="179">
        <f t="shared" si="57"/>
        <v>144794</v>
      </c>
      <c r="CJ169" s="179">
        <f t="shared" si="58"/>
        <v>4401.6040000000003</v>
      </c>
      <c r="CL169" s="199">
        <f t="shared" si="59"/>
        <v>10.58131802898418</v>
      </c>
      <c r="CM169" s="29" t="s">
        <v>25</v>
      </c>
      <c r="CN169" s="29" t="s">
        <v>26</v>
      </c>
      <c r="CO169" s="44">
        <f>INDEX(LINEST(CL165:CL184,$D165:$D184),2)</f>
        <v>10.732590609589144</v>
      </c>
      <c r="CP169" s="179">
        <f t="shared" si="60"/>
        <v>144724</v>
      </c>
      <c r="CQ169" s="179">
        <f t="shared" si="61"/>
        <v>4700.2240000000002</v>
      </c>
      <c r="CS169" s="199">
        <f t="shared" si="62"/>
        <v>10.266114746634193</v>
      </c>
      <c r="CT169" s="29" t="s">
        <v>25</v>
      </c>
      <c r="CU169" s="29" t="s">
        <v>26</v>
      </c>
      <c r="CV169" s="44">
        <f>INDEX(LINEST(CS165:CS184,$D165:$D184),2)</f>
        <v>10.510047354223701</v>
      </c>
      <c r="CW169" s="179">
        <f t="shared" si="63"/>
        <v>144606</v>
      </c>
      <c r="CX169" s="179">
        <f t="shared" si="64"/>
        <v>5225.7960000000003</v>
      </c>
      <c r="CZ169" s="199">
        <f t="shared" si="65"/>
        <v>9.8032251305977329</v>
      </c>
      <c r="DA169" s="29" t="s">
        <v>25</v>
      </c>
      <c r="DB169" s="29" t="s">
        <v>26</v>
      </c>
      <c r="DC169" s="44">
        <f>INDEX(LINEST(CZ165:CZ184,$D165:$D184),2)</f>
        <v>10.791722586145507</v>
      </c>
      <c r="DD169" s="179">
        <f t="shared" si="66"/>
        <v>145393</v>
      </c>
      <c r="DE169" s="179">
        <f t="shared" si="67"/>
        <v>2247.0010000000002</v>
      </c>
    </row>
    <row r="170" spans="1:109" ht="15" customHeight="1">
      <c r="A170" s="21">
        <f t="shared" si="21"/>
        <v>1999</v>
      </c>
      <c r="B170" s="176">
        <f t="shared" si="21"/>
        <v>144791</v>
      </c>
      <c r="C170" s="193">
        <f t="shared" si="22"/>
        <v>11.847903729027111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-9.5260142254909048E-3</v>
      </c>
      <c r="H170" s="26"/>
      <c r="I170" s="179">
        <f t="shared" si="23"/>
        <v>143629</v>
      </c>
      <c r="J170" s="180">
        <f t="shared" si="24"/>
        <v>0.80253606923082232</v>
      </c>
      <c r="K170" s="179">
        <f t="shared" si="25"/>
        <v>1350.2439999999999</v>
      </c>
      <c r="M170" s="199">
        <f t="shared" si="26"/>
        <v>11.883046602305937</v>
      </c>
      <c r="N170" s="29" t="s">
        <v>27</v>
      </c>
      <c r="O170" s="29" t="s">
        <v>28</v>
      </c>
      <c r="P170" s="44">
        <f>INDEX(LINEST(M165:M184,$D165:$D184),1)</f>
        <v>-9.1825791747831044E-3</v>
      </c>
      <c r="Q170" s="179">
        <f t="shared" si="27"/>
        <v>143634</v>
      </c>
      <c r="R170" s="179">
        <f t="shared" si="28"/>
        <v>1338.6489999999999</v>
      </c>
      <c r="S170" s="199"/>
      <c r="T170" s="199">
        <f t="shared" si="29"/>
        <v>11.876116135384153</v>
      </c>
      <c r="U170" s="29" t="s">
        <v>27</v>
      </c>
      <c r="V170" s="29" t="s">
        <v>28</v>
      </c>
      <c r="W170" s="44">
        <f>INDEX(LINEST(T165:T184,$D165:$D184),1)</f>
        <v>-9.2492676933436171E-3</v>
      </c>
      <c r="X170" s="179">
        <f t="shared" si="30"/>
        <v>143633</v>
      </c>
      <c r="Y170" s="179">
        <f t="shared" si="31"/>
        <v>1340.9639999999999</v>
      </c>
      <c r="AA170" s="199">
        <f t="shared" si="32"/>
        <v>11.799163996017279</v>
      </c>
      <c r="AB170" s="29" t="s">
        <v>27</v>
      </c>
      <c r="AC170" s="29" t="s">
        <v>28</v>
      </c>
      <c r="AD170" s="44">
        <f>INDEX(LINEST(AA165:AA184,$D165:$D184),1)</f>
        <v>-1.0024745972412728E-2</v>
      </c>
      <c r="AE170" s="179">
        <f t="shared" si="33"/>
        <v>143623</v>
      </c>
      <c r="AF170" s="179">
        <f t="shared" si="34"/>
        <v>1364.2239999999999</v>
      </c>
      <c r="AH170" s="199">
        <f t="shared" si="35"/>
        <v>11.715792836880157</v>
      </c>
      <c r="AI170" s="29" t="s">
        <v>27</v>
      </c>
      <c r="AJ170" s="29" t="s">
        <v>28</v>
      </c>
      <c r="AK170" s="44">
        <f>INDEX(LINEST(AH165:AH184,$D165:$D184),1)</f>
        <v>-1.0942462553203724E-2</v>
      </c>
      <c r="AL170" s="179">
        <f t="shared" si="36"/>
        <v>143610</v>
      </c>
      <c r="AM170" s="179">
        <f t="shared" si="37"/>
        <v>1394.761</v>
      </c>
      <c r="AO170" s="199">
        <f t="shared" si="38"/>
        <v>11.624833498772443</v>
      </c>
      <c r="AP170" s="29" t="s">
        <v>27</v>
      </c>
      <c r="AQ170" s="29" t="s">
        <v>28</v>
      </c>
      <c r="AR170" s="44">
        <f>INDEX(LINEST(AO165:AO184,$D165:$D184),1)</f>
        <v>-1.204561327957626E-2</v>
      </c>
      <c r="AS170" s="179">
        <f t="shared" si="39"/>
        <v>143594</v>
      </c>
      <c r="AT170" s="179">
        <f t="shared" si="40"/>
        <v>1432.809</v>
      </c>
      <c r="AV170" s="199">
        <f t="shared" si="41"/>
        <v>11.524765099074422</v>
      </c>
      <c r="AW170" s="29" t="s">
        <v>27</v>
      </c>
      <c r="AX170" s="29" t="s">
        <v>28</v>
      </c>
      <c r="AY170" s="44">
        <f>INDEX(LINEST(AV165:AV184,$D165:$D184),1)</f>
        <v>-1.3396915670973416E-2</v>
      </c>
      <c r="AZ170" s="179">
        <f t="shared" si="42"/>
        <v>143576</v>
      </c>
      <c r="BA170" s="179">
        <f t="shared" si="43"/>
        <v>1476.2249999999999</v>
      </c>
      <c r="BC170" s="199">
        <f t="shared" si="44"/>
        <v>11.413558065771015</v>
      </c>
      <c r="BD170" s="29" t="s">
        <v>27</v>
      </c>
      <c r="BE170" s="29" t="s">
        <v>28</v>
      </c>
      <c r="BF170" s="44">
        <f>INDEX(LINEST(BC165:BC184,$D165:$D184),1)</f>
        <v>-1.509109055994075E-2</v>
      </c>
      <c r="BG170" s="179">
        <f t="shared" si="45"/>
        <v>143552</v>
      </c>
      <c r="BH170" s="179">
        <f t="shared" si="46"/>
        <v>1535.1210000000001</v>
      </c>
      <c r="BJ170" s="199">
        <f t="shared" si="47"/>
        <v>11.288418484608913</v>
      </c>
      <c r="BK170" s="29" t="s">
        <v>27</v>
      </c>
      <c r="BL170" s="29" t="s">
        <v>28</v>
      </c>
      <c r="BM170" s="44">
        <f>INDEX(LINEST(BJ165:BJ184,$D165:$D184),1)</f>
        <v>-1.7278379848091004E-2</v>
      </c>
      <c r="BN170" s="179">
        <f t="shared" si="48"/>
        <v>143523</v>
      </c>
      <c r="BO170" s="179">
        <f t="shared" si="49"/>
        <v>1607.8240000000001</v>
      </c>
      <c r="BQ170" s="199">
        <f t="shared" si="50"/>
        <v>11.14534845170463</v>
      </c>
      <c r="BR170" s="29" t="s">
        <v>27</v>
      </c>
      <c r="BS170" s="29" t="s">
        <v>28</v>
      </c>
      <c r="BT170" s="44">
        <f>INDEX(LINEST(BQ165:BQ184,$D165:$D184),1)</f>
        <v>-2.0212542447503899E-2</v>
      </c>
      <c r="BU170" s="179">
        <f t="shared" si="51"/>
        <v>143483</v>
      </c>
      <c r="BV170" s="179">
        <f t="shared" si="52"/>
        <v>1710.864</v>
      </c>
      <c r="BX170" s="199">
        <f t="shared" si="53"/>
        <v>10.978336380152186</v>
      </c>
      <c r="BY170" s="29" t="s">
        <v>27</v>
      </c>
      <c r="BZ170" s="29" t="s">
        <v>28</v>
      </c>
      <c r="CA170" s="44">
        <f>INDEX(LINEST(BX165:BX184,$D165:$D184),1)</f>
        <v>-2.4359639020507952E-2</v>
      </c>
      <c r="CB170" s="179">
        <f t="shared" si="54"/>
        <v>143428</v>
      </c>
      <c r="CC170" s="179">
        <f t="shared" si="55"/>
        <v>1857.769</v>
      </c>
      <c r="CE170" s="199">
        <f t="shared" si="56"/>
        <v>10.777726367178413</v>
      </c>
      <c r="CF170" s="29" t="s">
        <v>27</v>
      </c>
      <c r="CG170" s="29" t="s">
        <v>28</v>
      </c>
      <c r="CH170" s="44">
        <f>INDEX(LINEST(CE165:CE184,$D165:$D184),1)</f>
        <v>-3.068318233048193E-2</v>
      </c>
      <c r="CI170" s="179">
        <f t="shared" si="57"/>
        <v>143345</v>
      </c>
      <c r="CJ170" s="179">
        <f t="shared" si="58"/>
        <v>2090.9160000000002</v>
      </c>
      <c r="CL170" s="199">
        <f t="shared" si="59"/>
        <v>10.526507289654278</v>
      </c>
      <c r="CM170" s="29" t="s">
        <v>27</v>
      </c>
      <c r="CN170" s="29" t="s">
        <v>28</v>
      </c>
      <c r="CO170" s="44">
        <f>INDEX(LINEST(CL165:CL184,$D165:$D184),1)</f>
        <v>-4.1575187633072441E-2</v>
      </c>
      <c r="CP170" s="179">
        <f t="shared" si="60"/>
        <v>143208</v>
      </c>
      <c r="CQ170" s="179">
        <f t="shared" si="61"/>
        <v>2505.8890000000001</v>
      </c>
      <c r="CS170" s="199">
        <f t="shared" si="62"/>
        <v>10.190206661487347</v>
      </c>
      <c r="CT170" s="29" t="s">
        <v>27</v>
      </c>
      <c r="CU170" s="29" t="s">
        <v>28</v>
      </c>
      <c r="CV170" s="44">
        <f>INDEX(LINEST(CS165:CS184,$D165:$D184),1)</f>
        <v>-6.535808185322689E-2</v>
      </c>
      <c r="CW170" s="179">
        <f t="shared" si="63"/>
        <v>142933</v>
      </c>
      <c r="CX170" s="179">
        <f t="shared" si="64"/>
        <v>3452.1640000000002</v>
      </c>
      <c r="CZ170" s="199">
        <f t="shared" si="65"/>
        <v>9.6797813429594424</v>
      </c>
      <c r="DA170" s="29" t="s">
        <v>27</v>
      </c>
      <c r="DB170" s="29" t="s">
        <v>28</v>
      </c>
      <c r="DC170" s="44">
        <f>INDEX(LINEST(CZ165:CZ184,$D165:$D184),1)</f>
        <v>-0.21499867046695464</v>
      </c>
      <c r="DD170" s="179">
        <f t="shared" si="66"/>
        <v>142183</v>
      </c>
      <c r="DE170" s="179">
        <f t="shared" si="67"/>
        <v>6801.6639999999998</v>
      </c>
    </row>
    <row r="171" spans="1:109" ht="15" customHeight="1">
      <c r="A171" s="21">
        <f t="shared" si="21"/>
        <v>2000</v>
      </c>
      <c r="B171" s="176">
        <f t="shared" si="21"/>
        <v>142828</v>
      </c>
      <c r="C171" s="193">
        <f t="shared" si="22"/>
        <v>11.833761809954169</v>
      </c>
      <c r="D171" s="22">
        <v>7</v>
      </c>
      <c r="H171" s="26"/>
      <c r="I171" s="179">
        <f t="shared" si="23"/>
        <v>142315</v>
      </c>
      <c r="J171" s="180">
        <f t="shared" si="24"/>
        <v>0.35917327134735488</v>
      </c>
      <c r="K171" s="179">
        <f t="shared" si="25"/>
        <v>263.16899999999998</v>
      </c>
      <c r="M171" s="199">
        <f t="shared" si="26"/>
        <v>11.86939638809813</v>
      </c>
      <c r="N171" s="27"/>
      <c r="O171" s="27"/>
      <c r="P171" s="27"/>
      <c r="Q171" s="179">
        <f t="shared" si="27"/>
        <v>142321</v>
      </c>
      <c r="R171" s="179">
        <f t="shared" si="28"/>
        <v>257.04899999999998</v>
      </c>
      <c r="S171" s="199"/>
      <c r="T171" s="199">
        <f t="shared" si="29"/>
        <v>11.862370334800241</v>
      </c>
      <c r="U171" s="27"/>
      <c r="V171" s="27"/>
      <c r="W171" s="27"/>
      <c r="X171" s="179">
        <f t="shared" si="30"/>
        <v>142320</v>
      </c>
      <c r="Y171" s="179">
        <f t="shared" si="31"/>
        <v>258.06400000000002</v>
      </c>
      <c r="AA171" s="199">
        <f t="shared" si="32"/>
        <v>11.784310458504942</v>
      </c>
      <c r="AB171" s="27"/>
      <c r="AC171" s="27"/>
      <c r="AD171" s="27"/>
      <c r="AE171" s="179">
        <f t="shared" si="33"/>
        <v>142306</v>
      </c>
      <c r="AF171" s="179">
        <f t="shared" si="34"/>
        <v>272.48399999999998</v>
      </c>
      <c r="AH171" s="199">
        <f t="shared" si="35"/>
        <v>11.699637370065476</v>
      </c>
      <c r="AI171" s="27"/>
      <c r="AJ171" s="27"/>
      <c r="AK171" s="27"/>
      <c r="AL171" s="179">
        <f t="shared" si="36"/>
        <v>142290</v>
      </c>
      <c r="AM171" s="179">
        <f t="shared" si="37"/>
        <v>289.44400000000002</v>
      </c>
      <c r="AO171" s="199">
        <f t="shared" si="38"/>
        <v>11.607125938369004</v>
      </c>
      <c r="AP171" s="27"/>
      <c r="AQ171" s="27"/>
      <c r="AR171" s="27"/>
      <c r="AS171" s="179">
        <f t="shared" si="39"/>
        <v>142270</v>
      </c>
      <c r="AT171" s="179">
        <f t="shared" si="40"/>
        <v>311.36399999999998</v>
      </c>
      <c r="AV171" s="199">
        <f t="shared" si="41"/>
        <v>11.505175511510167</v>
      </c>
      <c r="AW171" s="27"/>
      <c r="AX171" s="27"/>
      <c r="AY171" s="27"/>
      <c r="AZ171" s="179">
        <f t="shared" si="42"/>
        <v>142245</v>
      </c>
      <c r="BA171" s="179">
        <f t="shared" si="43"/>
        <v>339.88900000000001</v>
      </c>
      <c r="BC171" s="199">
        <f t="shared" si="44"/>
        <v>11.391638798762143</v>
      </c>
      <c r="BD171" s="27"/>
      <c r="BE171" s="27"/>
      <c r="BF171" s="27"/>
      <c r="BG171" s="179">
        <f t="shared" si="45"/>
        <v>142215</v>
      </c>
      <c r="BH171" s="179">
        <f t="shared" si="46"/>
        <v>375.76900000000001</v>
      </c>
      <c r="BJ171" s="199">
        <f t="shared" si="47"/>
        <v>11.263540602450792</v>
      </c>
      <c r="BK171" s="27"/>
      <c r="BL171" s="27"/>
      <c r="BM171" s="27"/>
      <c r="BN171" s="179">
        <f t="shared" si="48"/>
        <v>142176</v>
      </c>
      <c r="BO171" s="179">
        <f t="shared" si="49"/>
        <v>425.10399999999998</v>
      </c>
      <c r="BQ171" s="199">
        <f t="shared" si="50"/>
        <v>11.116588567688936</v>
      </c>
      <c r="BR171" s="27"/>
      <c r="BS171" s="27"/>
      <c r="BT171" s="27"/>
      <c r="BU171" s="179">
        <f t="shared" si="51"/>
        <v>142124</v>
      </c>
      <c r="BV171" s="179">
        <f t="shared" si="52"/>
        <v>495.61599999999999</v>
      </c>
      <c r="BX171" s="199">
        <f t="shared" si="53"/>
        <v>10.944258841514388</v>
      </c>
      <c r="BY171" s="27"/>
      <c r="BZ171" s="27"/>
      <c r="CA171" s="27"/>
      <c r="CB171" s="179">
        <f t="shared" si="54"/>
        <v>142051</v>
      </c>
      <c r="CC171" s="179">
        <f t="shared" si="55"/>
        <v>603.72900000000004</v>
      </c>
      <c r="CE171" s="199">
        <f t="shared" si="56"/>
        <v>10.73591830019846</v>
      </c>
      <c r="CF171" s="27"/>
      <c r="CG171" s="27"/>
      <c r="CH171" s="27"/>
      <c r="CI171" s="179">
        <f t="shared" si="57"/>
        <v>141940</v>
      </c>
      <c r="CJ171" s="179">
        <f t="shared" si="58"/>
        <v>788.54399999999998</v>
      </c>
      <c r="CL171" s="199">
        <f t="shared" si="59"/>
        <v>10.472431129636767</v>
      </c>
      <c r="CM171" s="27"/>
      <c r="CN171" s="27"/>
      <c r="CO171" s="27"/>
      <c r="CP171" s="179">
        <f t="shared" si="60"/>
        <v>141754</v>
      </c>
      <c r="CQ171" s="179">
        <f t="shared" si="61"/>
        <v>1153.4760000000001</v>
      </c>
      <c r="CS171" s="199">
        <f t="shared" si="62"/>
        <v>10.11366743745848</v>
      </c>
      <c r="CT171" s="27"/>
      <c r="CU171" s="27"/>
      <c r="CV171" s="27"/>
      <c r="CW171" s="179">
        <f t="shared" si="63"/>
        <v>141365</v>
      </c>
      <c r="CX171" s="179">
        <f t="shared" si="64"/>
        <v>2140.3690000000001</v>
      </c>
      <c r="CZ171" s="199">
        <f t="shared" si="65"/>
        <v>9.5488106112600679</v>
      </c>
      <c r="DA171" s="27"/>
      <c r="DB171" s="27"/>
      <c r="DC171" s="27"/>
      <c r="DD171" s="179">
        <f t="shared" si="66"/>
        <v>139594</v>
      </c>
      <c r="DE171" s="179">
        <f t="shared" si="67"/>
        <v>10458.755999999999</v>
      </c>
    </row>
    <row r="172" spans="1:109" ht="15" customHeight="1">
      <c r="A172" s="21">
        <f t="shared" si="21"/>
        <v>2001</v>
      </c>
      <c r="B172" s="176">
        <f t="shared" si="21"/>
        <v>140793</v>
      </c>
      <c r="C172" s="193">
        <f t="shared" si="22"/>
        <v>11.818886946386419</v>
      </c>
      <c r="D172" s="22">
        <v>8</v>
      </c>
      <c r="E172" s="5" t="s">
        <v>29</v>
      </c>
      <c r="F172" s="45">
        <f>EXP(G169)</f>
        <v>146783.81707073736</v>
      </c>
      <c r="G172" s="27"/>
      <c r="H172" s="47"/>
      <c r="I172" s="179">
        <f t="shared" si="23"/>
        <v>141013</v>
      </c>
      <c r="J172" s="180">
        <f t="shared" si="24"/>
        <v>0.15625776849701334</v>
      </c>
      <c r="K172" s="179">
        <f t="shared" si="25"/>
        <v>48.4</v>
      </c>
      <c r="M172" s="199">
        <f t="shared" si="26"/>
        <v>11.855046005561112</v>
      </c>
      <c r="N172" s="29" t="s">
        <v>29</v>
      </c>
      <c r="O172" s="61">
        <f>EXP(P169)</f>
        <v>151769.94909588996</v>
      </c>
      <c r="P172" s="27"/>
      <c r="Q172" s="179">
        <f t="shared" si="27"/>
        <v>141020</v>
      </c>
      <c r="R172" s="179">
        <f t="shared" si="28"/>
        <v>51.529000000000003</v>
      </c>
      <c r="S172" s="199"/>
      <c r="T172" s="199">
        <f t="shared" si="29"/>
        <v>11.847918035997468</v>
      </c>
      <c r="U172" s="29" t="s">
        <v>29</v>
      </c>
      <c r="V172" s="61">
        <f>EXP(W169)</f>
        <v>150772.63793174305</v>
      </c>
      <c r="W172" s="27"/>
      <c r="X172" s="179">
        <f t="shared" si="30"/>
        <v>141019</v>
      </c>
      <c r="Y172" s="179">
        <f t="shared" si="31"/>
        <v>51.076000000000001</v>
      </c>
      <c r="AA172" s="199">
        <f t="shared" si="32"/>
        <v>11.768675596513079</v>
      </c>
      <c r="AB172" s="29" t="s">
        <v>29</v>
      </c>
      <c r="AC172" s="61">
        <f>EXP(AD169)</f>
        <v>140154.04851847925</v>
      </c>
      <c r="AD172" s="27"/>
      <c r="AE172" s="179">
        <f t="shared" si="33"/>
        <v>141003</v>
      </c>
      <c r="AF172" s="179">
        <f t="shared" si="34"/>
        <v>44.1</v>
      </c>
      <c r="AH172" s="199">
        <f t="shared" si="35"/>
        <v>11.682609166082562</v>
      </c>
      <c r="AI172" s="29" t="s">
        <v>29</v>
      </c>
      <c r="AJ172" s="61">
        <f>EXP(AK169)</f>
        <v>129541.56410482081</v>
      </c>
      <c r="AK172" s="27"/>
      <c r="AL172" s="179">
        <f t="shared" si="36"/>
        <v>140984</v>
      </c>
      <c r="AM172" s="179">
        <f t="shared" si="37"/>
        <v>36.481000000000002</v>
      </c>
      <c r="AO172" s="199">
        <f t="shared" si="38"/>
        <v>11.588431744750292</v>
      </c>
      <c r="AP172" s="29" t="s">
        <v>29</v>
      </c>
      <c r="AQ172" s="61">
        <f>EXP(AR169)</f>
        <v>118937.15649766827</v>
      </c>
      <c r="AR172" s="27"/>
      <c r="AS172" s="179">
        <f t="shared" si="39"/>
        <v>140961</v>
      </c>
      <c r="AT172" s="179">
        <f t="shared" si="40"/>
        <v>28.224</v>
      </c>
      <c r="AV172" s="199">
        <f t="shared" si="41"/>
        <v>11.484453971394315</v>
      </c>
      <c r="AW172" s="29" t="s">
        <v>29</v>
      </c>
      <c r="AX172" s="61">
        <f>EXP(AY169)</f>
        <v>108343.74936753864</v>
      </c>
      <c r="AY172" s="27"/>
      <c r="AZ172" s="179">
        <f t="shared" si="42"/>
        <v>140933</v>
      </c>
      <c r="BA172" s="179">
        <f t="shared" si="43"/>
        <v>19.600000000000001</v>
      </c>
      <c r="BC172" s="199">
        <f t="shared" si="44"/>
        <v>11.368396679228404</v>
      </c>
      <c r="BD172" s="29" t="s">
        <v>29</v>
      </c>
      <c r="BE172" s="61">
        <f>EXP(BF169)</f>
        <v>97765.871734679138</v>
      </c>
      <c r="BF172" s="27"/>
      <c r="BG172" s="179">
        <f t="shared" si="45"/>
        <v>140897</v>
      </c>
      <c r="BH172" s="179">
        <f t="shared" si="46"/>
        <v>10.816000000000001</v>
      </c>
      <c r="BJ172" s="199">
        <f t="shared" si="47"/>
        <v>11.237079732516619</v>
      </c>
      <c r="BK172" s="29" t="s">
        <v>29</v>
      </c>
      <c r="BL172" s="61">
        <f>EXP(BM169)</f>
        <v>87210.935914321512</v>
      </c>
      <c r="BM172" s="27"/>
      <c r="BN172" s="179">
        <f t="shared" si="48"/>
        <v>140852</v>
      </c>
      <c r="BO172" s="179">
        <f t="shared" si="49"/>
        <v>3.4809999999999999</v>
      </c>
      <c r="BQ172" s="199">
        <f t="shared" si="50"/>
        <v>11.085874039736575</v>
      </c>
      <c r="BR172" s="29" t="s">
        <v>29</v>
      </c>
      <c r="BS172" s="61">
        <f>EXP(BT169)</f>
        <v>76691.968800745919</v>
      </c>
      <c r="BT172" s="27"/>
      <c r="BU172" s="179">
        <f t="shared" si="51"/>
        <v>140792</v>
      </c>
      <c r="BV172" s="179">
        <f t="shared" si="52"/>
        <v>1E-3</v>
      </c>
      <c r="BX172" s="199">
        <f t="shared" si="53"/>
        <v>10.907660948385811</v>
      </c>
      <c r="BY172" s="29" t="s">
        <v>29</v>
      </c>
      <c r="BZ172" s="61">
        <f>EXP(CA169)</f>
        <v>66234.17947090212</v>
      </c>
      <c r="CA172" s="27"/>
      <c r="CB172" s="179">
        <f t="shared" si="54"/>
        <v>140706</v>
      </c>
      <c r="CC172" s="179">
        <f t="shared" si="55"/>
        <v>7.569</v>
      </c>
      <c r="CE172" s="199">
        <f t="shared" si="56"/>
        <v>10.690648618528321</v>
      </c>
      <c r="CF172" s="29" t="s">
        <v>29</v>
      </c>
      <c r="CG172" s="61">
        <f>EXP(CH169)</f>
        <v>55893.593712284041</v>
      </c>
      <c r="CH172" s="27"/>
      <c r="CI172" s="179">
        <f t="shared" si="57"/>
        <v>140578</v>
      </c>
      <c r="CJ172" s="179">
        <f t="shared" si="58"/>
        <v>46.225000000000001</v>
      </c>
      <c r="CL172" s="199">
        <f t="shared" si="59"/>
        <v>10.413102443661062</v>
      </c>
      <c r="CM172" s="29" t="s">
        <v>29</v>
      </c>
      <c r="CN172" s="61">
        <f>EXP(CO169)</f>
        <v>45825.253728285155</v>
      </c>
      <c r="CO172" s="27"/>
      <c r="CP172" s="179">
        <f t="shared" si="60"/>
        <v>140359</v>
      </c>
      <c r="CQ172" s="179">
        <f t="shared" si="61"/>
        <v>188.35599999999999</v>
      </c>
      <c r="CS172" s="199">
        <f t="shared" si="62"/>
        <v>10.027606032372521</v>
      </c>
      <c r="CT172" s="29" t="s">
        <v>29</v>
      </c>
      <c r="CU172" s="61">
        <f>EXP(CV169)</f>
        <v>36682.216560629371</v>
      </c>
      <c r="CV172" s="27"/>
      <c r="CW172" s="179">
        <f t="shared" si="63"/>
        <v>139896</v>
      </c>
      <c r="CX172" s="179">
        <f t="shared" si="64"/>
        <v>804.60900000000004</v>
      </c>
      <c r="CZ172" s="199">
        <f t="shared" si="65"/>
        <v>9.3920784252317215</v>
      </c>
      <c r="DA172" s="29" t="s">
        <v>29</v>
      </c>
      <c r="DB172" s="61">
        <f>EXP(DC169)</f>
        <v>48616.710398240924</v>
      </c>
      <c r="DC172" s="27"/>
      <c r="DD172" s="179">
        <f t="shared" si="66"/>
        <v>137506</v>
      </c>
      <c r="DE172" s="179">
        <f t="shared" si="67"/>
        <v>10804.369000000001</v>
      </c>
    </row>
    <row r="173" spans="1:109" ht="15" customHeight="1">
      <c r="A173" s="21">
        <f t="shared" si="21"/>
        <v>2002</v>
      </c>
      <c r="B173" s="176">
        <f t="shared" si="21"/>
        <v>138013</v>
      </c>
      <c r="C173" s="193">
        <f t="shared" si="22"/>
        <v>11.798202146788125</v>
      </c>
      <c r="D173" s="22">
        <v>9</v>
      </c>
      <c r="E173" s="5" t="s">
        <v>30</v>
      </c>
      <c r="F173" s="46">
        <f>EXP(G170)-1</f>
        <v>-9.4807854824638937E-3</v>
      </c>
      <c r="G173" s="27"/>
      <c r="H173" s="47"/>
      <c r="I173" s="179">
        <f t="shared" si="23"/>
        <v>139724</v>
      </c>
      <c r="J173" s="180">
        <f t="shared" si="24"/>
        <v>1.2397382855238275</v>
      </c>
      <c r="K173" s="179">
        <f t="shared" si="25"/>
        <v>2927.5210000000002</v>
      </c>
      <c r="M173" s="199">
        <f t="shared" si="26"/>
        <v>11.835103162601078</v>
      </c>
      <c r="N173" s="29" t="s">
        <v>30</v>
      </c>
      <c r="O173" s="62">
        <f>EXP(P170)-1</f>
        <v>-9.1405480444123333E-3</v>
      </c>
      <c r="P173" s="27"/>
      <c r="Q173" s="179">
        <f t="shared" si="27"/>
        <v>139731</v>
      </c>
      <c r="R173" s="179">
        <f t="shared" si="28"/>
        <v>2951.5239999999999</v>
      </c>
      <c r="S173" s="199"/>
      <c r="T173" s="199">
        <f t="shared" si="29"/>
        <v>11.827831090819391</v>
      </c>
      <c r="U173" s="29" t="s">
        <v>30</v>
      </c>
      <c r="V173" s="62">
        <f>EXP(W170)-1</f>
        <v>-9.2066247900602916E-3</v>
      </c>
      <c r="W173" s="27"/>
      <c r="X173" s="179">
        <f t="shared" si="30"/>
        <v>139730</v>
      </c>
      <c r="Y173" s="179">
        <f t="shared" si="31"/>
        <v>2948.0889999999999</v>
      </c>
      <c r="AA173" s="199">
        <f t="shared" si="32"/>
        <v>11.746913996324601</v>
      </c>
      <c r="AB173" s="29" t="s">
        <v>30</v>
      </c>
      <c r="AC173" s="62">
        <f>EXP(AD170)-1</f>
        <v>-9.9746656935726374E-3</v>
      </c>
      <c r="AD173" s="27"/>
      <c r="AE173" s="179">
        <f t="shared" si="33"/>
        <v>139713</v>
      </c>
      <c r="AF173" s="179">
        <f t="shared" si="34"/>
        <v>2890</v>
      </c>
      <c r="AH173" s="199">
        <f t="shared" si="35"/>
        <v>11.658868266420468</v>
      </c>
      <c r="AI173" s="29" t="s">
        <v>30</v>
      </c>
      <c r="AJ173" s="62">
        <f>EXP(AK170)-1</f>
        <v>-1.0882811584260965E-2</v>
      </c>
      <c r="AK173" s="27"/>
      <c r="AL173" s="179">
        <f t="shared" si="36"/>
        <v>139692</v>
      </c>
      <c r="AM173" s="179">
        <f t="shared" si="37"/>
        <v>2819.0410000000002</v>
      </c>
      <c r="AO173" s="199">
        <f t="shared" si="38"/>
        <v>11.562315449211628</v>
      </c>
      <c r="AP173" s="29" t="s">
        <v>30</v>
      </c>
      <c r="AQ173" s="62">
        <f>EXP(AR170)-1</f>
        <v>-1.1973355301488464E-2</v>
      </c>
      <c r="AR173" s="27"/>
      <c r="AS173" s="179">
        <f t="shared" si="39"/>
        <v>139667</v>
      </c>
      <c r="AT173" s="179">
        <f t="shared" si="40"/>
        <v>2735.7159999999999</v>
      </c>
      <c r="AV173" s="199">
        <f t="shared" si="41"/>
        <v>11.455434054516591</v>
      </c>
      <c r="AW173" s="29" t="s">
        <v>30</v>
      </c>
      <c r="AX173" s="62">
        <f>EXP(AY170)-1</f>
        <v>-1.3307576398128407E-2</v>
      </c>
      <c r="AY173" s="27"/>
      <c r="AZ173" s="179">
        <f t="shared" si="42"/>
        <v>139637</v>
      </c>
      <c r="BA173" s="179">
        <f t="shared" si="43"/>
        <v>2637.3760000000002</v>
      </c>
      <c r="BC173" s="199">
        <f t="shared" si="44"/>
        <v>11.335746661521929</v>
      </c>
      <c r="BD173" s="29" t="s">
        <v>30</v>
      </c>
      <c r="BE173" s="62">
        <f>EXP(BF170)-1</f>
        <v>-1.4977790708265881E-2</v>
      </c>
      <c r="BF173" s="27"/>
      <c r="BG173" s="179">
        <f t="shared" si="45"/>
        <v>139600</v>
      </c>
      <c r="BH173" s="179">
        <f t="shared" si="46"/>
        <v>2518.569</v>
      </c>
      <c r="BJ173" s="199">
        <f t="shared" si="47"/>
        <v>11.199761468503755</v>
      </c>
      <c r="BK173" s="29" t="s">
        <v>30</v>
      </c>
      <c r="BL173" s="62">
        <f>EXP(BM170)-1</f>
        <v>-1.7129964663678332E-2</v>
      </c>
      <c r="BM173" s="27"/>
      <c r="BN173" s="179">
        <f t="shared" si="48"/>
        <v>139551</v>
      </c>
      <c r="BO173" s="179">
        <f t="shared" si="49"/>
        <v>2365.444</v>
      </c>
      <c r="BQ173" s="199">
        <f t="shared" si="50"/>
        <v>11.042329660423304</v>
      </c>
      <c r="BR173" s="29" t="s">
        <v>30</v>
      </c>
      <c r="BS173" s="62">
        <f>EXP(BT170)-1</f>
        <v>-2.0009638379987371E-2</v>
      </c>
      <c r="BT173" s="27"/>
      <c r="BU173" s="179">
        <f t="shared" si="51"/>
        <v>139486</v>
      </c>
      <c r="BV173" s="179">
        <f t="shared" si="52"/>
        <v>2169.7289999999998</v>
      </c>
      <c r="BX173" s="199">
        <f t="shared" si="53"/>
        <v>10.855396362012028</v>
      </c>
      <c r="BY173" s="29" t="s">
        <v>30</v>
      </c>
      <c r="BZ173" s="62">
        <f>EXP(CA170)-1</f>
        <v>-2.4065337549545318E-2</v>
      </c>
      <c r="CA173" s="27"/>
      <c r="CB173" s="179">
        <f t="shared" si="54"/>
        <v>139395</v>
      </c>
      <c r="CC173" s="179">
        <f t="shared" si="55"/>
        <v>1909.924</v>
      </c>
      <c r="CE173" s="199">
        <f t="shared" si="56"/>
        <v>10.625295073589285</v>
      </c>
      <c r="CF173" s="29" t="s">
        <v>30</v>
      </c>
      <c r="CG173" s="62">
        <f>EXP(CH170)-1</f>
        <v>-3.0217231272321676E-2</v>
      </c>
      <c r="CH173" s="27"/>
      <c r="CI173" s="179">
        <f t="shared" si="57"/>
        <v>139256</v>
      </c>
      <c r="CJ173" s="179">
        <f t="shared" si="58"/>
        <v>1545.049</v>
      </c>
      <c r="CL173" s="199">
        <f t="shared" si="59"/>
        <v>10.325908101293706</v>
      </c>
      <c r="CM173" s="29" t="s">
        <v>30</v>
      </c>
      <c r="CN173" s="62">
        <f>EXP(CO170)-1</f>
        <v>-4.0722793152722314E-2</v>
      </c>
      <c r="CO173" s="27"/>
      <c r="CP173" s="179">
        <f t="shared" si="60"/>
        <v>139021</v>
      </c>
      <c r="CQ173" s="179">
        <f t="shared" si="61"/>
        <v>1016.064</v>
      </c>
      <c r="CS173" s="199">
        <f t="shared" si="62"/>
        <v>9.896613983592955</v>
      </c>
      <c r="CT173" s="29" t="s">
        <v>30</v>
      </c>
      <c r="CU173" s="62">
        <f>EXP(CV170)-1</f>
        <v>-6.3268023407031859E-2</v>
      </c>
      <c r="CV173" s="27"/>
      <c r="CW173" s="179">
        <f t="shared" si="63"/>
        <v>138520</v>
      </c>
      <c r="CX173" s="179">
        <f t="shared" si="64"/>
        <v>257.04899999999998</v>
      </c>
      <c r="CZ173" s="199">
        <f t="shared" si="65"/>
        <v>9.1283708091089313</v>
      </c>
      <c r="DA173" s="29" t="s">
        <v>30</v>
      </c>
      <c r="DB173" s="62">
        <f>EXP(DC170)-1</f>
        <v>-0.19345748749846314</v>
      </c>
      <c r="DC173" s="27"/>
      <c r="DD173" s="179">
        <f t="shared" si="66"/>
        <v>135822</v>
      </c>
      <c r="DE173" s="179">
        <f t="shared" si="67"/>
        <v>4800.4809999999998</v>
      </c>
    </row>
    <row r="174" spans="1:109" ht="15" customHeight="1">
      <c r="A174" s="21">
        <f t="shared" si="21"/>
        <v>2003</v>
      </c>
      <c r="B174" s="176">
        <f t="shared" si="21"/>
        <v>135719</v>
      </c>
      <c r="C174" s="193">
        <f t="shared" si="22"/>
        <v>11.780805260125769</v>
      </c>
      <c r="D174" s="22">
        <v>10</v>
      </c>
      <c r="G174" s="48"/>
      <c r="H174" s="47"/>
      <c r="I174" s="179">
        <f t="shared" si="23"/>
        <v>138447</v>
      </c>
      <c r="J174" s="180">
        <f t="shared" si="24"/>
        <v>2.0100354408741592</v>
      </c>
      <c r="K174" s="179">
        <f t="shared" si="25"/>
        <v>7441.9840000000004</v>
      </c>
      <c r="M174" s="199">
        <f t="shared" si="26"/>
        <v>11.818341850760206</v>
      </c>
      <c r="N174" s="27"/>
      <c r="O174" s="27"/>
      <c r="P174" s="48"/>
      <c r="Q174" s="179">
        <f t="shared" si="27"/>
        <v>138454</v>
      </c>
      <c r="R174" s="179">
        <f t="shared" si="28"/>
        <v>7480.2250000000004</v>
      </c>
      <c r="S174" s="199"/>
      <c r="T174" s="199">
        <f t="shared" si="29"/>
        <v>11.810946406645755</v>
      </c>
      <c r="U174" s="27"/>
      <c r="V174" s="27"/>
      <c r="W174" s="48"/>
      <c r="X174" s="179">
        <f t="shared" si="30"/>
        <v>138453</v>
      </c>
      <c r="Y174" s="179">
        <f t="shared" si="31"/>
        <v>7474.7560000000003</v>
      </c>
      <c r="AA174" s="199">
        <f t="shared" si="32"/>
        <v>11.728593141438287</v>
      </c>
      <c r="AB174" s="27"/>
      <c r="AC174" s="27"/>
      <c r="AD174" s="48"/>
      <c r="AE174" s="179">
        <f t="shared" si="33"/>
        <v>138435</v>
      </c>
      <c r="AF174" s="179">
        <f t="shared" si="34"/>
        <v>7376.6559999999999</v>
      </c>
      <c r="AH174" s="199">
        <f t="shared" si="35"/>
        <v>11.638844204741988</v>
      </c>
      <c r="AI174" s="27"/>
      <c r="AJ174" s="27"/>
      <c r="AK174" s="48"/>
      <c r="AL174" s="179">
        <f t="shared" si="36"/>
        <v>138415</v>
      </c>
      <c r="AM174" s="179">
        <f t="shared" si="37"/>
        <v>7268.4160000000002</v>
      </c>
      <c r="AO174" s="199">
        <f t="shared" si="38"/>
        <v>11.540239030105688</v>
      </c>
      <c r="AP174" s="27"/>
      <c r="AQ174" s="27"/>
      <c r="AR174" s="48"/>
      <c r="AS174" s="179">
        <f t="shared" si="39"/>
        <v>138390</v>
      </c>
      <c r="AT174" s="179">
        <f t="shared" si="40"/>
        <v>7134.241</v>
      </c>
      <c r="AV174" s="199">
        <f t="shared" si="41"/>
        <v>11.430836498469709</v>
      </c>
      <c r="AW174" s="27"/>
      <c r="AX174" s="27"/>
      <c r="AY174" s="48"/>
      <c r="AZ174" s="179">
        <f t="shared" si="42"/>
        <v>138359</v>
      </c>
      <c r="BA174" s="179">
        <f t="shared" si="43"/>
        <v>6969.6</v>
      </c>
      <c r="BC174" s="199">
        <f t="shared" si="44"/>
        <v>11.307977858772501</v>
      </c>
      <c r="BD174" s="27"/>
      <c r="BE174" s="27"/>
      <c r="BF174" s="48"/>
      <c r="BG174" s="179">
        <f t="shared" si="45"/>
        <v>138321</v>
      </c>
      <c r="BH174" s="179">
        <f t="shared" si="46"/>
        <v>6770.4040000000005</v>
      </c>
      <c r="BJ174" s="199">
        <f t="shared" si="47"/>
        <v>11.167882605261203</v>
      </c>
      <c r="BK174" s="27"/>
      <c r="BL174" s="27"/>
      <c r="BM174" s="48"/>
      <c r="BN174" s="179">
        <f t="shared" si="48"/>
        <v>138272</v>
      </c>
      <c r="BO174" s="179">
        <f t="shared" si="49"/>
        <v>6517.8090000000002</v>
      </c>
      <c r="BQ174" s="199">
        <f t="shared" si="50"/>
        <v>11.004912548498428</v>
      </c>
      <c r="BR174" s="27"/>
      <c r="BS174" s="27"/>
      <c r="BT174" s="48"/>
      <c r="BU174" s="179">
        <f t="shared" si="51"/>
        <v>138207</v>
      </c>
      <c r="BV174" s="179">
        <f t="shared" si="52"/>
        <v>6190.1440000000002</v>
      </c>
      <c r="BX174" s="199">
        <f t="shared" si="53"/>
        <v>10.810111713293512</v>
      </c>
      <c r="BY174" s="27"/>
      <c r="BZ174" s="27"/>
      <c r="CA174" s="48"/>
      <c r="CB174" s="179">
        <f t="shared" si="54"/>
        <v>138115</v>
      </c>
      <c r="CC174" s="179">
        <f t="shared" si="55"/>
        <v>5740.8159999999998</v>
      </c>
      <c r="CE174" s="199">
        <f t="shared" si="56"/>
        <v>10.56795229673375</v>
      </c>
      <c r="CF174" s="27"/>
      <c r="CG174" s="27"/>
      <c r="CH174" s="48"/>
      <c r="CI174" s="179">
        <f t="shared" si="57"/>
        <v>137975</v>
      </c>
      <c r="CJ174" s="179">
        <f t="shared" si="58"/>
        <v>5089.5360000000001</v>
      </c>
      <c r="CL174" s="199">
        <f t="shared" si="59"/>
        <v>10.247750788917848</v>
      </c>
      <c r="CM174" s="27"/>
      <c r="CN174" s="27"/>
      <c r="CO174" s="48"/>
      <c r="CP174" s="179">
        <f t="shared" si="60"/>
        <v>137738</v>
      </c>
      <c r="CQ174" s="179">
        <f t="shared" si="61"/>
        <v>4076.3609999999999</v>
      </c>
      <c r="CS174" s="199">
        <f t="shared" si="62"/>
        <v>9.7738912643650551</v>
      </c>
      <c r="CT174" s="27"/>
      <c r="CU174" s="27"/>
      <c r="CV174" s="48"/>
      <c r="CW174" s="179">
        <f t="shared" si="63"/>
        <v>137231</v>
      </c>
      <c r="CX174" s="179">
        <f t="shared" si="64"/>
        <v>2286.1439999999998</v>
      </c>
      <c r="CZ174" s="199">
        <f t="shared" si="65"/>
        <v>8.8420265294988116</v>
      </c>
      <c r="DA174" s="27"/>
      <c r="DB174" s="27"/>
      <c r="DC174" s="48"/>
      <c r="DD174" s="179">
        <f t="shared" si="66"/>
        <v>134463</v>
      </c>
      <c r="DE174" s="179">
        <f t="shared" si="67"/>
        <v>1577.5360000000001</v>
      </c>
    </row>
    <row r="175" spans="1:109" ht="15" customHeight="1">
      <c r="A175" s="21">
        <f t="shared" si="21"/>
        <v>2004</v>
      </c>
      <c r="B175" s="176">
        <f t="shared" si="21"/>
        <v>135572</v>
      </c>
      <c r="C175" s="193">
        <f t="shared" si="22"/>
        <v>11.779680077739012</v>
      </c>
      <c r="D175" s="22">
        <v>11</v>
      </c>
      <c r="E175" s="347" t="s">
        <v>7</v>
      </c>
      <c r="F175" s="348"/>
      <c r="G175" s="357">
        <f>I164</f>
        <v>0.95160390832029063</v>
      </c>
      <c r="H175" s="358"/>
      <c r="I175" s="179">
        <f t="shared" si="23"/>
        <v>137181</v>
      </c>
      <c r="J175" s="180">
        <f t="shared" si="24"/>
        <v>1.1868232378367214</v>
      </c>
      <c r="K175" s="179">
        <f t="shared" si="25"/>
        <v>2588.8809999999999</v>
      </c>
      <c r="M175" s="199">
        <f t="shared" si="26"/>
        <v>11.817258143490987</v>
      </c>
      <c r="N175" s="23" t="s">
        <v>36</v>
      </c>
      <c r="O175" s="44">
        <f>Q164</f>
        <v>0.95135232431581906</v>
      </c>
      <c r="P175" s="48"/>
      <c r="Q175" s="179">
        <f t="shared" si="27"/>
        <v>137189</v>
      </c>
      <c r="R175" s="179">
        <f t="shared" si="28"/>
        <v>2614.6889999999999</v>
      </c>
      <c r="S175" s="199"/>
      <c r="T175" s="199">
        <f t="shared" si="29"/>
        <v>11.809854650778673</v>
      </c>
      <c r="U175" s="23" t="s">
        <v>36</v>
      </c>
      <c r="V175" s="44">
        <f>X164</f>
        <v>0.95139867129098132</v>
      </c>
      <c r="W175" s="48"/>
      <c r="X175" s="179">
        <f t="shared" si="30"/>
        <v>137187</v>
      </c>
      <c r="Y175" s="179">
        <f t="shared" si="31"/>
        <v>2608.2249999999999</v>
      </c>
      <c r="AA175" s="199">
        <f t="shared" si="32"/>
        <v>11.727407614405314</v>
      </c>
      <c r="AB175" s="23" t="s">
        <v>36</v>
      </c>
      <c r="AC175" s="44">
        <f>AE164</f>
        <v>0.95197577550264423</v>
      </c>
      <c r="AD175" s="48"/>
      <c r="AE175" s="179">
        <f t="shared" si="33"/>
        <v>137171</v>
      </c>
      <c r="AF175" s="179">
        <f t="shared" si="34"/>
        <v>2556.8009999999999</v>
      </c>
      <c r="AH175" s="199">
        <f t="shared" si="35"/>
        <v>11.637547284964807</v>
      </c>
      <c r="AI175" s="23" t="s">
        <v>36</v>
      </c>
      <c r="AJ175" s="44">
        <f>AL164</f>
        <v>0.95264592361834399</v>
      </c>
      <c r="AK175" s="48"/>
      <c r="AL175" s="179">
        <f t="shared" si="36"/>
        <v>137151</v>
      </c>
      <c r="AM175" s="179">
        <f t="shared" si="37"/>
        <v>2493.241</v>
      </c>
      <c r="AO175" s="199">
        <f t="shared" si="38"/>
        <v>11.538807613684329</v>
      </c>
      <c r="AP175" s="23" t="s">
        <v>36</v>
      </c>
      <c r="AQ175" s="44">
        <f>AS164</f>
        <v>0.95344681241963025</v>
      </c>
      <c r="AR175" s="48"/>
      <c r="AS175" s="179">
        <f t="shared" si="39"/>
        <v>137127</v>
      </c>
      <c r="AT175" s="179">
        <f t="shared" si="40"/>
        <v>2418.0250000000001</v>
      </c>
      <c r="AV175" s="199">
        <f t="shared" si="41"/>
        <v>11.429239461881892</v>
      </c>
      <c r="AW175" s="23" t="s">
        <v>36</v>
      </c>
      <c r="AX175" s="44">
        <f>AZ164</f>
        <v>0.95440343749536793</v>
      </c>
      <c r="AY175" s="48"/>
      <c r="AZ175" s="179">
        <f t="shared" si="42"/>
        <v>137098</v>
      </c>
      <c r="BA175" s="179">
        <f t="shared" si="43"/>
        <v>2328.6759999999999</v>
      </c>
      <c r="BC175" s="199">
        <f t="shared" si="44"/>
        <v>11.306171861635621</v>
      </c>
      <c r="BD175" s="23" t="s">
        <v>36</v>
      </c>
      <c r="BE175" s="44">
        <f>BG164</f>
        <v>0.95554731360365586</v>
      </c>
      <c r="BF175" s="48"/>
      <c r="BG175" s="179">
        <f t="shared" si="45"/>
        <v>137062</v>
      </c>
      <c r="BH175" s="179">
        <f t="shared" si="46"/>
        <v>2220.1</v>
      </c>
      <c r="BJ175" s="199">
        <f t="shared" si="47"/>
        <v>11.165804733836307</v>
      </c>
      <c r="BK175" s="23" t="s">
        <v>36</v>
      </c>
      <c r="BL175" s="44">
        <f>BN164</f>
        <v>0.95697672368228792</v>
      </c>
      <c r="BM175" s="48"/>
      <c r="BN175" s="179">
        <f t="shared" si="48"/>
        <v>137015</v>
      </c>
      <c r="BO175" s="179">
        <f t="shared" si="49"/>
        <v>2082.2489999999998</v>
      </c>
      <c r="BQ175" s="199">
        <f t="shared" si="50"/>
        <v>11.00246644066511</v>
      </c>
      <c r="BR175" s="23" t="s">
        <v>36</v>
      </c>
      <c r="BS175" s="44">
        <f>BU164</f>
        <v>0.95877610017665338</v>
      </c>
      <c r="BT175" s="48"/>
      <c r="BU175" s="179">
        <f t="shared" si="51"/>
        <v>136953</v>
      </c>
      <c r="BV175" s="179">
        <f t="shared" si="52"/>
        <v>1907.1610000000001</v>
      </c>
      <c r="BX175" s="199">
        <f t="shared" si="53"/>
        <v>10.807138740863818</v>
      </c>
      <c r="BY175" s="23" t="s">
        <v>36</v>
      </c>
      <c r="BZ175" s="44">
        <f>CB164</f>
        <v>0.9611025746699341</v>
      </c>
      <c r="CA175" s="48"/>
      <c r="CB175" s="179">
        <f t="shared" si="54"/>
        <v>136865</v>
      </c>
      <c r="CC175" s="179">
        <f t="shared" si="55"/>
        <v>1671.8489999999999</v>
      </c>
      <c r="CE175" s="199">
        <f t="shared" si="56"/>
        <v>10.56416319294911</v>
      </c>
      <c r="CF175" s="23" t="s">
        <v>36</v>
      </c>
      <c r="CG175" s="44">
        <f>CI164</f>
        <v>0.96415897949012086</v>
      </c>
      <c r="CH175" s="48"/>
      <c r="CI175" s="179">
        <f t="shared" si="57"/>
        <v>136732</v>
      </c>
      <c r="CJ175" s="179">
        <f t="shared" si="58"/>
        <v>1345.6</v>
      </c>
      <c r="CL175" s="199">
        <f t="shared" si="59"/>
        <v>10.24252791726305</v>
      </c>
      <c r="CM175" s="23" t="s">
        <v>36</v>
      </c>
      <c r="CN175" s="44">
        <f>CP164</f>
        <v>0.96800723244078934</v>
      </c>
      <c r="CO175" s="48"/>
      <c r="CP175" s="179">
        <f t="shared" si="60"/>
        <v>136506</v>
      </c>
      <c r="CQ175" s="179">
        <f t="shared" si="61"/>
        <v>872.35599999999999</v>
      </c>
      <c r="CS175" s="199">
        <f t="shared" si="62"/>
        <v>9.765489054378838</v>
      </c>
      <c r="CT175" s="23" t="s">
        <v>36</v>
      </c>
      <c r="CU175" s="44">
        <f>CW164</f>
        <v>0.97032529134690382</v>
      </c>
      <c r="CV175" s="48"/>
      <c r="CW175" s="179">
        <f t="shared" si="63"/>
        <v>136024</v>
      </c>
      <c r="CX175" s="179">
        <f t="shared" si="64"/>
        <v>204.304</v>
      </c>
      <c r="CZ175" s="199">
        <f t="shared" si="65"/>
        <v>8.8205517432530254</v>
      </c>
      <c r="DA175" s="23" t="s">
        <v>36</v>
      </c>
      <c r="DB175" s="44">
        <f>DD164</f>
        <v>0.84530113274583774</v>
      </c>
      <c r="DC175" s="48"/>
      <c r="DD175" s="179">
        <f t="shared" si="66"/>
        <v>133368</v>
      </c>
      <c r="DE175" s="179">
        <f t="shared" si="67"/>
        <v>4857.616</v>
      </c>
    </row>
    <row r="176" spans="1:109" ht="15" customHeight="1">
      <c r="A176" s="21">
        <f t="shared" si="21"/>
        <v>2005</v>
      </c>
      <c r="B176" s="176">
        <f t="shared" si="21"/>
        <v>135210</v>
      </c>
      <c r="C176" s="193">
        <f t="shared" si="22"/>
        <v>11.776903810722773</v>
      </c>
      <c r="D176" s="22">
        <v>12</v>
      </c>
      <c r="E176" s="347" t="s">
        <v>8</v>
      </c>
      <c r="F176" s="348"/>
      <c r="G176" s="355">
        <f>SUM(K165:K184)</f>
        <v>55610.749000000003</v>
      </c>
      <c r="H176" s="356"/>
      <c r="I176" s="179">
        <f t="shared" si="23"/>
        <v>135928</v>
      </c>
      <c r="J176" s="180">
        <f t="shared" si="24"/>
        <v>0.53102581170031804</v>
      </c>
      <c r="K176" s="179">
        <f t="shared" si="25"/>
        <v>515.524</v>
      </c>
      <c r="M176" s="199">
        <f t="shared" si="26"/>
        <v>11.814584404352804</v>
      </c>
      <c r="N176" s="23" t="s">
        <v>37</v>
      </c>
      <c r="O176" s="201">
        <f>SUM(R165:R184)</f>
        <v>55890.942999999999</v>
      </c>
      <c r="P176" s="47"/>
      <c r="Q176" s="179">
        <f t="shared" si="27"/>
        <v>135935</v>
      </c>
      <c r="R176" s="179">
        <f t="shared" si="28"/>
        <v>525.625</v>
      </c>
      <c r="S176" s="199"/>
      <c r="T176" s="199">
        <f t="shared" si="29"/>
        <v>11.807161016391852</v>
      </c>
      <c r="U176" s="23" t="s">
        <v>37</v>
      </c>
      <c r="V176" s="201">
        <f>SUM(Y165:Y184)</f>
        <v>55839.201999999997</v>
      </c>
      <c r="W176" s="47"/>
      <c r="X176" s="179">
        <f t="shared" si="30"/>
        <v>135933</v>
      </c>
      <c r="Y176" s="179">
        <f t="shared" si="31"/>
        <v>522.72900000000004</v>
      </c>
      <c r="AA176" s="199">
        <f t="shared" si="32"/>
        <v>11.724482147032518</v>
      </c>
      <c r="AB176" s="23" t="s">
        <v>37</v>
      </c>
      <c r="AC176" s="201">
        <f>SUM(AF165:AF184)</f>
        <v>55196.534999999996</v>
      </c>
      <c r="AD176" s="47"/>
      <c r="AE176" s="179">
        <f t="shared" si="33"/>
        <v>135919</v>
      </c>
      <c r="AF176" s="179">
        <f t="shared" si="34"/>
        <v>502.68099999999998</v>
      </c>
      <c r="AH176" s="199">
        <f t="shared" si="35"/>
        <v>11.634346320174568</v>
      </c>
      <c r="AI176" s="23" t="s">
        <v>37</v>
      </c>
      <c r="AJ176" s="201">
        <f>SUM(AM165:AM184)</f>
        <v>54451.667000000009</v>
      </c>
      <c r="AK176" s="47"/>
      <c r="AL176" s="179">
        <f t="shared" si="36"/>
        <v>135901</v>
      </c>
      <c r="AM176" s="179">
        <f t="shared" si="37"/>
        <v>477.48099999999999</v>
      </c>
      <c r="AO176" s="199">
        <f t="shared" si="38"/>
        <v>11.53527386863399</v>
      </c>
      <c r="AP176" s="23" t="s">
        <v>37</v>
      </c>
      <c r="AQ176" s="201">
        <f>SUM(AT165:AT184)</f>
        <v>53563.428999999996</v>
      </c>
      <c r="AR176" s="47"/>
      <c r="AS176" s="179">
        <f t="shared" si="39"/>
        <v>135880</v>
      </c>
      <c r="AT176" s="179">
        <f t="shared" si="40"/>
        <v>448.9</v>
      </c>
      <c r="AV176" s="199">
        <f t="shared" si="41"/>
        <v>11.425295715009254</v>
      </c>
      <c r="AW176" s="23" t="s">
        <v>37</v>
      </c>
      <c r="AX176" s="201">
        <f>SUM(BA165:BA184)</f>
        <v>52503.883000000002</v>
      </c>
      <c r="AY176" s="47"/>
      <c r="AZ176" s="179">
        <f t="shared" si="42"/>
        <v>135854</v>
      </c>
      <c r="BA176" s="179">
        <f t="shared" si="43"/>
        <v>414.73599999999999</v>
      </c>
      <c r="BC176" s="199">
        <f t="shared" si="44"/>
        <v>11.301710484521292</v>
      </c>
      <c r="BD176" s="23" t="s">
        <v>37</v>
      </c>
      <c r="BE176" s="201">
        <f>SUM(BH165:BH184)</f>
        <v>51240.638999999996</v>
      </c>
      <c r="BF176" s="47"/>
      <c r="BG176" s="179">
        <f t="shared" si="45"/>
        <v>135822</v>
      </c>
      <c r="BH176" s="179">
        <f t="shared" si="46"/>
        <v>374.54399999999998</v>
      </c>
      <c r="BJ176" s="199">
        <f t="shared" si="47"/>
        <v>11.160669315193207</v>
      </c>
      <c r="BK176" s="23" t="s">
        <v>37</v>
      </c>
      <c r="BL176" s="201">
        <f>SUM(BO165:BO184)</f>
        <v>49665.24</v>
      </c>
      <c r="BM176" s="47"/>
      <c r="BN176" s="179">
        <f t="shared" si="48"/>
        <v>135780</v>
      </c>
      <c r="BO176" s="179">
        <f t="shared" si="49"/>
        <v>324.89999999999998</v>
      </c>
      <c r="BQ176" s="199">
        <f t="shared" si="50"/>
        <v>10.99641705806874</v>
      </c>
      <c r="BR176" s="23" t="s">
        <v>37</v>
      </c>
      <c r="BS176" s="201">
        <f>SUM(BV165:BV184)</f>
        <v>47685.898999999998</v>
      </c>
      <c r="BT176" s="47"/>
      <c r="BU176" s="179">
        <f t="shared" si="51"/>
        <v>135724</v>
      </c>
      <c r="BV176" s="179">
        <f t="shared" si="52"/>
        <v>264.19600000000003</v>
      </c>
      <c r="BX176" s="199">
        <f t="shared" si="53"/>
        <v>10.799779637903594</v>
      </c>
      <c r="BY176" s="23" t="s">
        <v>37</v>
      </c>
      <c r="BZ176" s="201">
        <f>SUM(CC165:CC184)</f>
        <v>45128.093000000001</v>
      </c>
      <c r="CA176" s="47"/>
      <c r="CB176" s="179">
        <f t="shared" si="54"/>
        <v>135646</v>
      </c>
      <c r="CC176" s="179">
        <f t="shared" si="55"/>
        <v>190.096</v>
      </c>
      <c r="CE176" s="199">
        <f t="shared" si="56"/>
        <v>10.554770528997375</v>
      </c>
      <c r="CF176" s="23" t="s">
        <v>37</v>
      </c>
      <c r="CG176" s="201">
        <f>SUM(CJ165:CJ184)</f>
        <v>41754.097999999998</v>
      </c>
      <c r="CH176" s="47"/>
      <c r="CI176" s="179">
        <f t="shared" si="57"/>
        <v>135527</v>
      </c>
      <c r="CJ176" s="179">
        <f t="shared" si="58"/>
        <v>100.489</v>
      </c>
      <c r="CL176" s="199">
        <f t="shared" si="59"/>
        <v>10.229548637857024</v>
      </c>
      <c r="CM176" s="23" t="s">
        <v>37</v>
      </c>
      <c r="CN176" s="201">
        <f>SUM(CQ165:CQ184)</f>
        <v>37411.496999999996</v>
      </c>
      <c r="CO176" s="47"/>
      <c r="CP176" s="179">
        <f t="shared" si="60"/>
        <v>135325</v>
      </c>
      <c r="CQ176" s="179">
        <f t="shared" si="61"/>
        <v>13.225</v>
      </c>
      <c r="CS176" s="199">
        <f t="shared" si="62"/>
        <v>9.7444918210456706</v>
      </c>
      <c r="CT176" s="23" t="s">
        <v>37</v>
      </c>
      <c r="CU176" s="201">
        <f>SUM(CX165:CX184)</f>
        <v>34296.262999999999</v>
      </c>
      <c r="CV176" s="47"/>
      <c r="CW176" s="179">
        <f t="shared" si="63"/>
        <v>134893</v>
      </c>
      <c r="CX176" s="179">
        <f t="shared" si="64"/>
        <v>100.489</v>
      </c>
      <c r="CZ176" s="199">
        <f t="shared" si="65"/>
        <v>8.7656145499147158</v>
      </c>
      <c r="DA176" s="23" t="s">
        <v>37</v>
      </c>
      <c r="DB176" s="201">
        <f>SUM(DE165:DE184)</f>
        <v>508206.17</v>
      </c>
      <c r="DC176" s="47"/>
      <c r="DD176" s="179">
        <f t="shared" si="66"/>
        <v>132484</v>
      </c>
      <c r="DE176" s="179">
        <f t="shared" si="67"/>
        <v>7431.076</v>
      </c>
    </row>
    <row r="177" spans="1:109" ht="15" customHeight="1">
      <c r="A177" s="21">
        <f t="shared" si="21"/>
        <v>2006</v>
      </c>
      <c r="B177" s="176">
        <f t="shared" si="21"/>
        <v>132814</v>
      </c>
      <c r="C177" s="193">
        <f t="shared" si="22"/>
        <v>11.758331361091713</v>
      </c>
      <c r="D177" s="22">
        <v>13</v>
      </c>
      <c r="E177" s="347" t="s">
        <v>9</v>
      </c>
      <c r="F177" s="348"/>
      <c r="G177" s="355">
        <f>SUM(K175:K184)</f>
        <v>34952.929999999993</v>
      </c>
      <c r="H177" s="356"/>
      <c r="I177" s="179">
        <f t="shared" si="23"/>
        <v>134687</v>
      </c>
      <c r="J177" s="180">
        <f t="shared" si="24"/>
        <v>1.4102428960802325</v>
      </c>
      <c r="K177" s="179">
        <f t="shared" si="25"/>
        <v>3508.1289999999999</v>
      </c>
      <c r="M177" s="199">
        <f t="shared" si="26"/>
        <v>11.796704932154743</v>
      </c>
      <c r="N177" s="27"/>
      <c r="O177" s="63"/>
      <c r="P177" s="27"/>
      <c r="Q177" s="179">
        <f t="shared" si="27"/>
        <v>134692</v>
      </c>
      <c r="R177" s="179">
        <f t="shared" si="28"/>
        <v>3526.884</v>
      </c>
      <c r="S177" s="199"/>
      <c r="T177" s="199">
        <f t="shared" si="29"/>
        <v>11.789147116957235</v>
      </c>
      <c r="U177" s="27"/>
      <c r="V177" s="63"/>
      <c r="W177" s="27"/>
      <c r="X177" s="179">
        <f t="shared" si="30"/>
        <v>134691</v>
      </c>
      <c r="Y177" s="179">
        <f t="shared" si="31"/>
        <v>3523.1289999999999</v>
      </c>
      <c r="AA177" s="199">
        <f t="shared" si="32"/>
        <v>11.704900278792321</v>
      </c>
      <c r="AB177" s="27"/>
      <c r="AC177" s="63"/>
      <c r="AD177" s="27"/>
      <c r="AE177" s="179">
        <f t="shared" si="33"/>
        <v>134679</v>
      </c>
      <c r="AF177" s="179">
        <f t="shared" si="34"/>
        <v>3478.2249999999999</v>
      </c>
      <c r="AH177" s="199">
        <f t="shared" si="35"/>
        <v>11.612897488747159</v>
      </c>
      <c r="AI177" s="27"/>
      <c r="AJ177" s="63"/>
      <c r="AK177" s="27"/>
      <c r="AL177" s="179">
        <f t="shared" si="36"/>
        <v>134665</v>
      </c>
      <c r="AM177" s="179">
        <f t="shared" si="37"/>
        <v>3426.201</v>
      </c>
      <c r="AO177" s="199">
        <f t="shared" si="38"/>
        <v>11.511564539330887</v>
      </c>
      <c r="AP177" s="27"/>
      <c r="AQ177" s="63"/>
      <c r="AR177" s="27"/>
      <c r="AS177" s="179">
        <f t="shared" si="39"/>
        <v>134647</v>
      </c>
      <c r="AT177" s="179">
        <f t="shared" si="40"/>
        <v>3359.8890000000001</v>
      </c>
      <c r="AV177" s="199">
        <f t="shared" si="41"/>
        <v>11.398793256925279</v>
      </c>
      <c r="AW177" s="27"/>
      <c r="AX177" s="63"/>
      <c r="AY177" s="27"/>
      <c r="AZ177" s="179">
        <f t="shared" si="42"/>
        <v>134626</v>
      </c>
      <c r="BA177" s="179">
        <f t="shared" si="43"/>
        <v>3283.3440000000001</v>
      </c>
      <c r="BC177" s="199">
        <f t="shared" si="44"/>
        <v>11.271668858229091</v>
      </c>
      <c r="BD177" s="27"/>
      <c r="BE177" s="63"/>
      <c r="BF177" s="27"/>
      <c r="BG177" s="179">
        <f t="shared" si="45"/>
        <v>134600</v>
      </c>
      <c r="BH177" s="179">
        <f t="shared" si="46"/>
        <v>3189.7959999999998</v>
      </c>
      <c r="BJ177" s="199">
        <f t="shared" si="47"/>
        <v>11.125997477860475</v>
      </c>
      <c r="BK177" s="27"/>
      <c r="BL177" s="63"/>
      <c r="BM177" s="27"/>
      <c r="BN177" s="179">
        <f t="shared" si="48"/>
        <v>134566</v>
      </c>
      <c r="BO177" s="179">
        <f t="shared" si="49"/>
        <v>3069.5039999999999</v>
      </c>
      <c r="BQ177" s="199">
        <f t="shared" si="50"/>
        <v>10.955427433005807</v>
      </c>
      <c r="BR177" s="27"/>
      <c r="BS177" s="63"/>
      <c r="BT177" s="27"/>
      <c r="BU177" s="179">
        <f t="shared" si="51"/>
        <v>134520</v>
      </c>
      <c r="BV177" s="179">
        <f t="shared" si="52"/>
        <v>2910.4360000000001</v>
      </c>
      <c r="BX177" s="199">
        <f t="shared" si="53"/>
        <v>10.749656204178475</v>
      </c>
      <c r="BY177" s="27"/>
      <c r="BZ177" s="63"/>
      <c r="CA177" s="27"/>
      <c r="CB177" s="179">
        <f t="shared" si="54"/>
        <v>134456</v>
      </c>
      <c r="CC177" s="179">
        <f t="shared" si="55"/>
        <v>2696.1640000000002</v>
      </c>
      <c r="CE177" s="199">
        <f t="shared" si="56"/>
        <v>10.490273717104664</v>
      </c>
      <c r="CF177" s="27"/>
      <c r="CG177" s="63"/>
      <c r="CH177" s="27"/>
      <c r="CI177" s="179">
        <f t="shared" si="57"/>
        <v>134359</v>
      </c>
      <c r="CJ177" s="179">
        <f t="shared" si="58"/>
        <v>2387.0250000000001</v>
      </c>
      <c r="CL177" s="199">
        <f t="shared" si="59"/>
        <v>10.139112881352395</v>
      </c>
      <c r="CM177" s="27"/>
      <c r="CN177" s="63"/>
      <c r="CO177" s="27"/>
      <c r="CP177" s="179">
        <f t="shared" si="60"/>
        <v>134192</v>
      </c>
      <c r="CQ177" s="179">
        <f t="shared" si="61"/>
        <v>1898.884</v>
      </c>
      <c r="CS177" s="199">
        <f t="shared" si="62"/>
        <v>9.5931507895195409</v>
      </c>
      <c r="CT177" s="27"/>
      <c r="CU177" s="63"/>
      <c r="CV177" s="27"/>
      <c r="CW177" s="179">
        <f t="shared" si="63"/>
        <v>133834</v>
      </c>
      <c r="CX177" s="179">
        <f t="shared" si="64"/>
        <v>1040.4000000000001</v>
      </c>
      <c r="CZ177" s="199">
        <f t="shared" si="65"/>
        <v>8.2975435293562843</v>
      </c>
      <c r="DA177" s="27"/>
      <c r="DB177" s="63"/>
      <c r="DC177" s="27"/>
      <c r="DD177" s="179">
        <f t="shared" si="66"/>
        <v>131771</v>
      </c>
      <c r="DE177" s="179">
        <f t="shared" si="67"/>
        <v>1087.8489999999999</v>
      </c>
    </row>
    <row r="178" spans="1:109" ht="15" customHeight="1">
      <c r="A178" s="21">
        <f t="shared" si="21"/>
        <v>2007</v>
      </c>
      <c r="B178" s="176">
        <f t="shared" si="21"/>
        <v>131365</v>
      </c>
      <c r="C178" s="193">
        <f t="shared" si="22"/>
        <v>11.746929823617185</v>
      </c>
      <c r="D178" s="22">
        <v>14</v>
      </c>
      <c r="E178" s="347" t="s">
        <v>10</v>
      </c>
      <c r="F178" s="348"/>
      <c r="G178" s="349">
        <f>SUM(J165:J184)/D184</f>
        <v>1.0964944945071786</v>
      </c>
      <c r="H178" s="350"/>
      <c r="I178" s="179">
        <f t="shared" si="23"/>
        <v>133457</v>
      </c>
      <c r="J178" s="180">
        <f t="shared" si="24"/>
        <v>1.5925094203174359</v>
      </c>
      <c r="K178" s="179">
        <f t="shared" si="25"/>
        <v>4376.4639999999999</v>
      </c>
      <c r="M178" s="199">
        <f t="shared" si="26"/>
        <v>11.785734987299259</v>
      </c>
      <c r="N178" s="27"/>
      <c r="O178" s="27"/>
      <c r="P178" s="27"/>
      <c r="Q178" s="179">
        <f t="shared" si="27"/>
        <v>133461</v>
      </c>
      <c r="R178" s="179">
        <f t="shared" si="28"/>
        <v>4393.2160000000003</v>
      </c>
      <c r="S178" s="199"/>
      <c r="T178" s="199">
        <f t="shared" si="29"/>
        <v>11.778093487539671</v>
      </c>
      <c r="U178" s="27"/>
      <c r="V178" s="27"/>
      <c r="W178" s="27"/>
      <c r="X178" s="179">
        <f t="shared" si="30"/>
        <v>133460</v>
      </c>
      <c r="Y178" s="179">
        <f t="shared" si="31"/>
        <v>4389.0249999999996</v>
      </c>
      <c r="AA178" s="199">
        <f t="shared" si="32"/>
        <v>11.692869196978219</v>
      </c>
      <c r="AB178" s="27"/>
      <c r="AC178" s="27"/>
      <c r="AD178" s="27"/>
      <c r="AE178" s="179">
        <f t="shared" si="33"/>
        <v>133452</v>
      </c>
      <c r="AF178" s="179">
        <f t="shared" si="34"/>
        <v>4355.5690000000004</v>
      </c>
      <c r="AH178" s="199">
        <f t="shared" si="35"/>
        <v>11.599699313752266</v>
      </c>
      <c r="AI178" s="27"/>
      <c r="AJ178" s="27"/>
      <c r="AK178" s="27"/>
      <c r="AL178" s="179">
        <f t="shared" si="36"/>
        <v>133442</v>
      </c>
      <c r="AM178" s="179">
        <f t="shared" si="37"/>
        <v>4313.9290000000001</v>
      </c>
      <c r="AO178" s="199">
        <f t="shared" si="38"/>
        <v>11.496948510447087</v>
      </c>
      <c r="AP178" s="27"/>
      <c r="AQ178" s="27"/>
      <c r="AR178" s="27"/>
      <c r="AS178" s="179">
        <f t="shared" si="39"/>
        <v>133430</v>
      </c>
      <c r="AT178" s="179">
        <f t="shared" si="40"/>
        <v>4264.2250000000004</v>
      </c>
      <c r="AV178" s="199">
        <f t="shared" si="41"/>
        <v>11.382418066890446</v>
      </c>
      <c r="AW178" s="27"/>
      <c r="AX178" s="27"/>
      <c r="AY178" s="27"/>
      <c r="AZ178" s="179">
        <f t="shared" si="42"/>
        <v>133415</v>
      </c>
      <c r="BA178" s="179">
        <f t="shared" si="43"/>
        <v>4202.5</v>
      </c>
      <c r="BC178" s="199">
        <f t="shared" si="44"/>
        <v>11.253053093157714</v>
      </c>
      <c r="BD178" s="27"/>
      <c r="BE178" s="27"/>
      <c r="BF178" s="27"/>
      <c r="BG178" s="179">
        <f t="shared" si="45"/>
        <v>133396</v>
      </c>
      <c r="BH178" s="179">
        <f t="shared" si="46"/>
        <v>4124.9610000000002</v>
      </c>
      <c r="BJ178" s="199">
        <f t="shared" si="47"/>
        <v>11.104430772301699</v>
      </c>
      <c r="BK178" s="27"/>
      <c r="BL178" s="27"/>
      <c r="BM178" s="27"/>
      <c r="BN178" s="179">
        <f t="shared" si="48"/>
        <v>133373</v>
      </c>
      <c r="BO178" s="179">
        <f t="shared" si="49"/>
        <v>4032.0639999999999</v>
      </c>
      <c r="BQ178" s="199">
        <f t="shared" si="50"/>
        <v>10.929797929448833</v>
      </c>
      <c r="BR178" s="27"/>
      <c r="BS178" s="27"/>
      <c r="BT178" s="27"/>
      <c r="BU178" s="179">
        <f t="shared" si="51"/>
        <v>133340</v>
      </c>
      <c r="BV178" s="179">
        <f t="shared" si="52"/>
        <v>3900.625</v>
      </c>
      <c r="BX178" s="199">
        <f t="shared" si="53"/>
        <v>10.718077729583944</v>
      </c>
      <c r="BY178" s="27"/>
      <c r="BZ178" s="27"/>
      <c r="CA178" s="27"/>
      <c r="CB178" s="179">
        <f t="shared" si="54"/>
        <v>133295</v>
      </c>
      <c r="CC178" s="179">
        <f t="shared" si="55"/>
        <v>3724.9</v>
      </c>
      <c r="CE178" s="199">
        <f t="shared" si="56"/>
        <v>10.449149291137577</v>
      </c>
      <c r="CF178" s="27"/>
      <c r="CG178" s="27"/>
      <c r="CH178" s="27"/>
      <c r="CI178" s="179">
        <f t="shared" si="57"/>
        <v>133225</v>
      </c>
      <c r="CJ178" s="179">
        <f t="shared" si="58"/>
        <v>3459.6</v>
      </c>
      <c r="CL178" s="199">
        <f t="shared" si="59"/>
        <v>10.080168229439996</v>
      </c>
      <c r="CM178" s="27"/>
      <c r="CN178" s="27"/>
      <c r="CO178" s="27"/>
      <c r="CP178" s="179">
        <f t="shared" si="60"/>
        <v>133105</v>
      </c>
      <c r="CQ178" s="179">
        <f t="shared" si="61"/>
        <v>3027.6</v>
      </c>
      <c r="CS178" s="199">
        <f t="shared" si="62"/>
        <v>9.4891078270383904</v>
      </c>
      <c r="CT178" s="27"/>
      <c r="CU178" s="27"/>
      <c r="CV178" s="27"/>
      <c r="CW178" s="179">
        <f t="shared" si="63"/>
        <v>132842</v>
      </c>
      <c r="CX178" s="179">
        <f t="shared" si="64"/>
        <v>2181.529</v>
      </c>
      <c r="CZ178" s="199">
        <f t="shared" si="65"/>
        <v>7.8497137576048699</v>
      </c>
      <c r="DA178" s="27"/>
      <c r="DB178" s="27"/>
      <c r="DC178" s="27"/>
      <c r="DD178" s="179">
        <f t="shared" si="66"/>
        <v>131196</v>
      </c>
      <c r="DE178" s="179">
        <f t="shared" si="67"/>
        <v>28.561</v>
      </c>
    </row>
    <row r="179" spans="1:109" ht="15" customHeight="1">
      <c r="A179" s="21">
        <f t="shared" si="21"/>
        <v>2008</v>
      </c>
      <c r="B179" s="176">
        <f t="shared" si="21"/>
        <v>130114</v>
      </c>
      <c r="C179" s="193">
        <f t="shared" si="22"/>
        <v>11.736980600665115</v>
      </c>
      <c r="D179" s="22">
        <v>15</v>
      </c>
      <c r="E179" s="347" t="s">
        <v>11</v>
      </c>
      <c r="F179" s="348"/>
      <c r="G179" s="349">
        <f>SUM(J175:J184)/10</f>
        <v>1.3324458723045791</v>
      </c>
      <c r="H179" s="350"/>
      <c r="I179" s="179">
        <f t="shared" si="23"/>
        <v>132239</v>
      </c>
      <c r="J179" s="180">
        <f t="shared" si="24"/>
        <v>1.6331832085709455</v>
      </c>
      <c r="K179" s="179">
        <f t="shared" si="25"/>
        <v>4515.625</v>
      </c>
      <c r="M179" s="199">
        <f t="shared" si="26"/>
        <v>11.776166268242235</v>
      </c>
      <c r="N179" s="27"/>
      <c r="O179" s="27"/>
      <c r="P179" s="27"/>
      <c r="Q179" s="179">
        <f t="shared" si="27"/>
        <v>132241</v>
      </c>
      <c r="R179" s="179">
        <f t="shared" si="28"/>
        <v>4524.1289999999999</v>
      </c>
      <c r="S179" s="199"/>
      <c r="T179" s="199">
        <f t="shared" si="29"/>
        <v>11.768451014022599</v>
      </c>
      <c r="U179" s="27"/>
      <c r="V179" s="27"/>
      <c r="W179" s="27"/>
      <c r="X179" s="179">
        <f t="shared" si="30"/>
        <v>132241</v>
      </c>
      <c r="Y179" s="179">
        <f t="shared" si="31"/>
        <v>4524.1289999999999</v>
      </c>
      <c r="AA179" s="199">
        <f t="shared" si="32"/>
        <v>11.682364395933169</v>
      </c>
      <c r="AB179" s="27"/>
      <c r="AC179" s="27"/>
      <c r="AD179" s="27"/>
      <c r="AE179" s="179">
        <f t="shared" si="33"/>
        <v>132237</v>
      </c>
      <c r="AF179" s="179">
        <f t="shared" si="34"/>
        <v>4507.1289999999999</v>
      </c>
      <c r="AH179" s="199">
        <f t="shared" si="35"/>
        <v>11.588162799154508</v>
      </c>
      <c r="AI179" s="27"/>
      <c r="AJ179" s="27"/>
      <c r="AK179" s="27"/>
      <c r="AL179" s="179">
        <f t="shared" si="36"/>
        <v>132232</v>
      </c>
      <c r="AM179" s="179">
        <f t="shared" si="37"/>
        <v>4485.924</v>
      </c>
      <c r="AO179" s="199">
        <f t="shared" si="38"/>
        <v>11.484155551474114</v>
      </c>
      <c r="AP179" s="27"/>
      <c r="AQ179" s="27"/>
      <c r="AR179" s="27"/>
      <c r="AS179" s="179">
        <f t="shared" si="39"/>
        <v>132227</v>
      </c>
      <c r="AT179" s="179">
        <f t="shared" si="40"/>
        <v>4464.7690000000002</v>
      </c>
      <c r="AV179" s="199">
        <f t="shared" si="41"/>
        <v>11.368061529534701</v>
      </c>
      <c r="AW179" s="27"/>
      <c r="AX179" s="27"/>
      <c r="AY179" s="27"/>
      <c r="AZ179" s="179">
        <f t="shared" si="42"/>
        <v>132220</v>
      </c>
      <c r="BA179" s="179">
        <f t="shared" si="43"/>
        <v>4435.2359999999999</v>
      </c>
      <c r="BC179" s="199">
        <f t="shared" si="44"/>
        <v>11.236697542563563</v>
      </c>
      <c r="BD179" s="27"/>
      <c r="BE179" s="27"/>
      <c r="BF179" s="27"/>
      <c r="BG179" s="179">
        <f t="shared" si="45"/>
        <v>132211</v>
      </c>
      <c r="BH179" s="179">
        <f t="shared" si="46"/>
        <v>4397.4089999999997</v>
      </c>
      <c r="BJ179" s="199">
        <f t="shared" si="47"/>
        <v>11.085429448791242</v>
      </c>
      <c r="BK179" s="27"/>
      <c r="BL179" s="27"/>
      <c r="BM179" s="27"/>
      <c r="BN179" s="179">
        <f t="shared" si="48"/>
        <v>132200</v>
      </c>
      <c r="BO179" s="179">
        <f t="shared" si="49"/>
        <v>4351.3959999999997</v>
      </c>
      <c r="BQ179" s="199">
        <f t="shared" si="50"/>
        <v>10.907129603613011</v>
      </c>
      <c r="BR179" s="27"/>
      <c r="BS179" s="27"/>
      <c r="BT179" s="27"/>
      <c r="BU179" s="179">
        <f t="shared" si="51"/>
        <v>132184</v>
      </c>
      <c r="BV179" s="179">
        <f t="shared" si="52"/>
        <v>4284.8999999999996</v>
      </c>
      <c r="BX179" s="199">
        <f t="shared" si="53"/>
        <v>10.689988454829281</v>
      </c>
      <c r="BY179" s="27"/>
      <c r="BZ179" s="27"/>
      <c r="CA179" s="27"/>
      <c r="CB179" s="179">
        <f t="shared" si="54"/>
        <v>132161</v>
      </c>
      <c r="CC179" s="179">
        <f t="shared" si="55"/>
        <v>4190.2089999999998</v>
      </c>
      <c r="CE179" s="199">
        <f t="shared" si="56"/>
        <v>10.412231010097795</v>
      </c>
      <c r="CF179" s="27"/>
      <c r="CG179" s="27"/>
      <c r="CH179" s="27"/>
      <c r="CI179" s="179">
        <f t="shared" si="57"/>
        <v>132126</v>
      </c>
      <c r="CJ179" s="179">
        <f t="shared" si="58"/>
        <v>4048.1439999999998</v>
      </c>
      <c r="CL179" s="199">
        <f t="shared" si="59"/>
        <v>10.026324462495191</v>
      </c>
      <c r="CM179" s="27"/>
      <c r="CN179" s="27"/>
      <c r="CO179" s="27"/>
      <c r="CP179" s="179">
        <f t="shared" si="60"/>
        <v>132062</v>
      </c>
      <c r="CQ179" s="179">
        <f t="shared" si="61"/>
        <v>3794.7040000000002</v>
      </c>
      <c r="CS179" s="199">
        <f t="shared" si="62"/>
        <v>9.3896574197498381</v>
      </c>
      <c r="CT179" s="27"/>
      <c r="CU179" s="27"/>
      <c r="CV179" s="27"/>
      <c r="CW179" s="179">
        <f t="shared" si="63"/>
        <v>131912</v>
      </c>
      <c r="CX179" s="179">
        <f t="shared" si="64"/>
        <v>3232.8040000000001</v>
      </c>
      <c r="CZ179" s="199">
        <f t="shared" si="65"/>
        <v>7.1808311990445555</v>
      </c>
      <c r="DA179" s="27"/>
      <c r="DB179" s="27"/>
      <c r="DC179" s="27"/>
      <c r="DD179" s="179">
        <f t="shared" si="66"/>
        <v>130733</v>
      </c>
      <c r="DE179" s="179">
        <f t="shared" si="67"/>
        <v>383.161</v>
      </c>
    </row>
    <row r="180" spans="1:109" ht="15" customHeight="1">
      <c r="A180" s="21">
        <f t="shared" si="21"/>
        <v>2009</v>
      </c>
      <c r="B180" s="176">
        <f t="shared" si="21"/>
        <v>129597</v>
      </c>
      <c r="C180" s="193">
        <f t="shared" si="22"/>
        <v>11.732839807999085</v>
      </c>
      <c r="D180" s="22">
        <v>16</v>
      </c>
      <c r="E180" s="47"/>
      <c r="F180" s="47"/>
      <c r="G180" s="51"/>
      <c r="H180" s="47"/>
      <c r="I180" s="179">
        <f t="shared" si="23"/>
        <v>131033</v>
      </c>
      <c r="J180" s="180">
        <f t="shared" si="24"/>
        <v>1.1080503406714661</v>
      </c>
      <c r="K180" s="179">
        <f t="shared" si="25"/>
        <v>2062.096</v>
      </c>
      <c r="M180" s="199">
        <f t="shared" si="26"/>
        <v>11.772184914484241</v>
      </c>
      <c r="N180" s="27"/>
      <c r="O180" s="27"/>
      <c r="P180" s="27"/>
      <c r="Q180" s="179">
        <f t="shared" si="27"/>
        <v>131032</v>
      </c>
      <c r="R180" s="179">
        <f t="shared" si="28"/>
        <v>2059.2249999999999</v>
      </c>
      <c r="S180" s="199"/>
      <c r="T180" s="199">
        <f t="shared" si="29"/>
        <v>11.76443876236425</v>
      </c>
      <c r="U180" s="27"/>
      <c r="V180" s="27"/>
      <c r="W180" s="27"/>
      <c r="X180" s="179">
        <f t="shared" si="30"/>
        <v>131033</v>
      </c>
      <c r="Y180" s="179">
        <f t="shared" si="31"/>
        <v>2062.096</v>
      </c>
      <c r="AA180" s="199">
        <f t="shared" si="32"/>
        <v>11.677990650006212</v>
      </c>
      <c r="AB180" s="27"/>
      <c r="AC180" s="27"/>
      <c r="AD180" s="27"/>
      <c r="AE180" s="179">
        <f t="shared" si="33"/>
        <v>131034</v>
      </c>
      <c r="AF180" s="179">
        <f t="shared" si="34"/>
        <v>2064.9690000000001</v>
      </c>
      <c r="AH180" s="199">
        <f t="shared" si="35"/>
        <v>11.583355969234454</v>
      </c>
      <c r="AI180" s="27"/>
      <c r="AJ180" s="27"/>
      <c r="AK180" s="27"/>
      <c r="AL180" s="179">
        <f t="shared" si="36"/>
        <v>131036</v>
      </c>
      <c r="AM180" s="179">
        <f t="shared" si="37"/>
        <v>2070.721</v>
      </c>
      <c r="AO180" s="199">
        <f t="shared" si="38"/>
        <v>11.478820444320277</v>
      </c>
      <c r="AP180" s="27"/>
      <c r="AQ180" s="27"/>
      <c r="AR180" s="27"/>
      <c r="AS180" s="179">
        <f t="shared" si="39"/>
        <v>131038</v>
      </c>
      <c r="AT180" s="179">
        <f t="shared" si="40"/>
        <v>2076.4810000000002</v>
      </c>
      <c r="AV180" s="199">
        <f t="shared" si="41"/>
        <v>11.362067690906263</v>
      </c>
      <c r="AW180" s="27"/>
      <c r="AX180" s="27"/>
      <c r="AY180" s="27"/>
      <c r="AZ180" s="179">
        <f t="shared" si="42"/>
        <v>131040</v>
      </c>
      <c r="BA180" s="179">
        <f t="shared" si="43"/>
        <v>2082.2489999999998</v>
      </c>
      <c r="BC180" s="199">
        <f t="shared" si="44"/>
        <v>11.229859389061637</v>
      </c>
      <c r="BD180" s="27"/>
      <c r="BE180" s="27"/>
      <c r="BF180" s="27"/>
      <c r="BG180" s="179">
        <f t="shared" si="45"/>
        <v>131043</v>
      </c>
      <c r="BH180" s="179">
        <f t="shared" si="46"/>
        <v>2090.9160000000002</v>
      </c>
      <c r="BJ180" s="199">
        <f t="shared" si="47"/>
        <v>11.077470111562347</v>
      </c>
      <c r="BK180" s="27"/>
      <c r="BL180" s="27"/>
      <c r="BM180" s="27"/>
      <c r="BN180" s="179">
        <f t="shared" si="48"/>
        <v>131047</v>
      </c>
      <c r="BO180" s="179">
        <f t="shared" si="49"/>
        <v>2102.5</v>
      </c>
      <c r="BQ180" s="199">
        <f t="shared" si="50"/>
        <v>10.897609317364129</v>
      </c>
      <c r="BR180" s="27"/>
      <c r="BS180" s="27"/>
      <c r="BT180" s="27"/>
      <c r="BU180" s="179">
        <f t="shared" si="51"/>
        <v>131051</v>
      </c>
      <c r="BV180" s="179">
        <f t="shared" si="52"/>
        <v>2114.116</v>
      </c>
      <c r="BX180" s="199">
        <f t="shared" si="53"/>
        <v>10.67814559327533</v>
      </c>
      <c r="BY180" s="27"/>
      <c r="BZ180" s="27"/>
      <c r="CA180" s="27"/>
      <c r="CB180" s="179">
        <f t="shared" si="54"/>
        <v>131055</v>
      </c>
      <c r="CC180" s="179">
        <f t="shared" si="55"/>
        <v>2125.7640000000001</v>
      </c>
      <c r="CE180" s="199">
        <f t="shared" si="56"/>
        <v>10.396566633814148</v>
      </c>
      <c r="CF180" s="27"/>
      <c r="CG180" s="27"/>
      <c r="CH180" s="27"/>
      <c r="CI180" s="179">
        <f t="shared" si="57"/>
        <v>131060</v>
      </c>
      <c r="CJ180" s="179">
        <f t="shared" si="58"/>
        <v>2140.3690000000001</v>
      </c>
      <c r="CL180" s="199">
        <f t="shared" si="59"/>
        <v>10.003197131685106</v>
      </c>
      <c r="CM180" s="27"/>
      <c r="CN180" s="27"/>
      <c r="CO180" s="27"/>
      <c r="CP180" s="179">
        <f t="shared" si="60"/>
        <v>131062</v>
      </c>
      <c r="CQ180" s="179">
        <f t="shared" si="61"/>
        <v>2146.2249999999999</v>
      </c>
      <c r="CS180" s="199">
        <f t="shared" si="62"/>
        <v>9.3454829659184764</v>
      </c>
      <c r="CT180" s="27"/>
      <c r="CU180" s="27"/>
      <c r="CV180" s="27"/>
      <c r="CW180" s="179">
        <f t="shared" si="63"/>
        <v>131041</v>
      </c>
      <c r="CX180" s="179">
        <f t="shared" si="64"/>
        <v>2085.136</v>
      </c>
      <c r="CZ180" s="199">
        <f t="shared" si="65"/>
        <v>6.6808546787902152</v>
      </c>
      <c r="DA180" s="27"/>
      <c r="DB180" s="27"/>
      <c r="DC180" s="27"/>
      <c r="DD180" s="179">
        <f t="shared" si="66"/>
        <v>130359</v>
      </c>
      <c r="DE180" s="179">
        <f t="shared" si="67"/>
        <v>580.64400000000001</v>
      </c>
    </row>
    <row r="181" spans="1:109" s="27" customFormat="1" ht="15" customHeight="1">
      <c r="A181" s="21">
        <f t="shared" si="21"/>
        <v>2010</v>
      </c>
      <c r="B181" s="176">
        <f t="shared" si="21"/>
        <v>130311</v>
      </c>
      <c r="C181" s="193">
        <f t="shared" si="22"/>
        <v>11.73855392633657</v>
      </c>
      <c r="D181" s="22">
        <v>17</v>
      </c>
      <c r="G181" s="51"/>
      <c r="H181" s="47"/>
      <c r="I181" s="179">
        <f t="shared" si="23"/>
        <v>129838</v>
      </c>
      <c r="J181" s="180">
        <f t="shared" si="24"/>
        <v>0.36297779926483564</v>
      </c>
      <c r="K181" s="179">
        <f t="shared" si="25"/>
        <v>223.72900000000001</v>
      </c>
      <c r="M181" s="199">
        <f t="shared" si="26"/>
        <v>11.777679180117641</v>
      </c>
      <c r="Q181" s="179">
        <f t="shared" si="27"/>
        <v>129835</v>
      </c>
      <c r="R181" s="179">
        <f t="shared" si="28"/>
        <v>226.57599999999999</v>
      </c>
      <c r="S181" s="199"/>
      <c r="T181" s="199">
        <f t="shared" si="29"/>
        <v>11.769975634613951</v>
      </c>
      <c r="X181" s="179">
        <f t="shared" si="30"/>
        <v>129835</v>
      </c>
      <c r="Y181" s="179">
        <f t="shared" si="31"/>
        <v>226.57599999999999</v>
      </c>
      <c r="AA181" s="199">
        <f t="shared" si="32"/>
        <v>11.684025967216867</v>
      </c>
      <c r="AE181" s="179">
        <f t="shared" si="33"/>
        <v>129843</v>
      </c>
      <c r="AF181" s="179">
        <f t="shared" si="34"/>
        <v>219.024</v>
      </c>
      <c r="AH181" s="199">
        <f t="shared" si="35"/>
        <v>11.589988352771661</v>
      </c>
      <c r="AL181" s="179">
        <f t="shared" si="36"/>
        <v>129853</v>
      </c>
      <c r="AM181" s="179">
        <f t="shared" si="37"/>
        <v>209.76400000000001</v>
      </c>
      <c r="AO181" s="199">
        <f t="shared" si="38"/>
        <v>11.486180998767248</v>
      </c>
      <c r="AS181" s="179">
        <f t="shared" si="39"/>
        <v>129864</v>
      </c>
      <c r="AT181" s="179">
        <f t="shared" si="40"/>
        <v>199.809</v>
      </c>
      <c r="AV181" s="199">
        <f t="shared" si="41"/>
        <v>11.370336028999896</v>
      </c>
      <c r="AZ181" s="179">
        <f t="shared" si="42"/>
        <v>129877</v>
      </c>
      <c r="BA181" s="179">
        <f t="shared" si="43"/>
        <v>188.35599999999999</v>
      </c>
      <c r="BC181" s="199">
        <f t="shared" si="44"/>
        <v>11.239290928910943</v>
      </c>
      <c r="BG181" s="179">
        <f t="shared" si="45"/>
        <v>129893</v>
      </c>
      <c r="BH181" s="179">
        <f t="shared" si="46"/>
        <v>174.72399999999999</v>
      </c>
      <c r="BJ181" s="199">
        <f t="shared" si="47"/>
        <v>11.08844571902063</v>
      </c>
      <c r="BN181" s="179">
        <f t="shared" si="48"/>
        <v>129914</v>
      </c>
      <c r="BO181" s="179">
        <f t="shared" si="49"/>
        <v>157.60900000000001</v>
      </c>
      <c r="BQ181" s="199">
        <f t="shared" si="50"/>
        <v>10.910733540740393</v>
      </c>
      <c r="BU181" s="179">
        <f t="shared" si="51"/>
        <v>129940</v>
      </c>
      <c r="BV181" s="179">
        <f t="shared" si="52"/>
        <v>137.64099999999999</v>
      </c>
      <c r="BX181" s="199">
        <f t="shared" si="53"/>
        <v>10.694464463438248</v>
      </c>
      <c r="CB181" s="179">
        <f t="shared" si="54"/>
        <v>129976</v>
      </c>
      <c r="CC181" s="179">
        <f t="shared" si="55"/>
        <v>112.22499999999999</v>
      </c>
      <c r="CE181" s="199">
        <f t="shared" si="56"/>
        <v>10.418135860525785</v>
      </c>
      <c r="CI181" s="179">
        <f t="shared" si="57"/>
        <v>130026</v>
      </c>
      <c r="CJ181" s="179">
        <f t="shared" si="58"/>
        <v>81.224999999999994</v>
      </c>
      <c r="CL181" s="199">
        <f t="shared" si="59"/>
        <v>10.034998154738339</v>
      </c>
      <c r="CP181" s="179">
        <f t="shared" si="60"/>
        <v>130102</v>
      </c>
      <c r="CQ181" s="179">
        <f t="shared" si="61"/>
        <v>43.680999999999997</v>
      </c>
      <c r="CS181" s="199">
        <f t="shared" si="62"/>
        <v>9.4059893889810002</v>
      </c>
      <c r="CW181" s="179">
        <f t="shared" si="63"/>
        <v>130226</v>
      </c>
      <c r="CX181" s="179">
        <f t="shared" si="64"/>
        <v>7.2249999999999996</v>
      </c>
      <c r="CZ181" s="199">
        <f t="shared" si="65"/>
        <v>7.3205269622727398</v>
      </c>
      <c r="DD181" s="179">
        <f t="shared" si="66"/>
        <v>130057</v>
      </c>
      <c r="DE181" s="179">
        <f t="shared" si="67"/>
        <v>64.516000000000005</v>
      </c>
    </row>
    <row r="182" spans="1:109" ht="15" customHeight="1">
      <c r="A182" s="21">
        <f t="shared" si="21"/>
        <v>2011</v>
      </c>
      <c r="B182" s="176">
        <f t="shared" si="21"/>
        <v>130710</v>
      </c>
      <c r="C182" s="193">
        <f t="shared" si="22"/>
        <v>11.741732945908877</v>
      </c>
      <c r="D182" s="22">
        <v>18</v>
      </c>
      <c r="E182" s="52"/>
      <c r="F182" s="27"/>
      <c r="G182" s="27"/>
      <c r="H182" s="27"/>
      <c r="I182" s="179">
        <f t="shared" si="23"/>
        <v>128655</v>
      </c>
      <c r="J182" s="180">
        <f t="shared" si="24"/>
        <v>1.5721826945145745</v>
      </c>
      <c r="K182" s="179">
        <f t="shared" si="25"/>
        <v>4223.0249999999996</v>
      </c>
      <c r="M182" s="199">
        <f t="shared" si="26"/>
        <v>11.780736407779598</v>
      </c>
      <c r="N182" s="27"/>
      <c r="O182" s="27"/>
      <c r="P182" s="27"/>
      <c r="Q182" s="179">
        <f t="shared" si="27"/>
        <v>128648</v>
      </c>
      <c r="R182" s="179">
        <f t="shared" si="28"/>
        <v>4251.8440000000001</v>
      </c>
      <c r="S182" s="199"/>
      <c r="T182" s="199">
        <f t="shared" si="29"/>
        <v>11.773056468334719</v>
      </c>
      <c r="U182" s="27"/>
      <c r="V182" s="27"/>
      <c r="W182" s="27"/>
      <c r="X182" s="179">
        <f t="shared" si="30"/>
        <v>128649</v>
      </c>
      <c r="Y182" s="179">
        <f t="shared" si="31"/>
        <v>4247.7209999999995</v>
      </c>
      <c r="AA182" s="199">
        <f t="shared" si="32"/>
        <v>11.687382846707381</v>
      </c>
      <c r="AB182" s="27"/>
      <c r="AC182" s="27"/>
      <c r="AD182" s="27"/>
      <c r="AE182" s="179">
        <f t="shared" si="33"/>
        <v>128664</v>
      </c>
      <c r="AF182" s="179">
        <f t="shared" si="34"/>
        <v>4186.116</v>
      </c>
      <c r="AH182" s="199">
        <f t="shared" si="35"/>
        <v>11.593675614655337</v>
      </c>
      <c r="AI182" s="27"/>
      <c r="AJ182" s="27"/>
      <c r="AK182" s="27"/>
      <c r="AL182" s="179">
        <f t="shared" si="36"/>
        <v>128682</v>
      </c>
      <c r="AM182" s="179">
        <f t="shared" si="37"/>
        <v>4112.7839999999997</v>
      </c>
      <c r="AO182" s="199">
        <f t="shared" si="38"/>
        <v>11.490270774405422</v>
      </c>
      <c r="AP182" s="27"/>
      <c r="AQ182" s="27"/>
      <c r="AR182" s="27"/>
      <c r="AS182" s="179">
        <f t="shared" si="39"/>
        <v>128703</v>
      </c>
      <c r="AT182" s="179">
        <f t="shared" si="40"/>
        <v>4028.049</v>
      </c>
      <c r="AV182" s="199">
        <f t="shared" si="41"/>
        <v>11.374926966812938</v>
      </c>
      <c r="AW182" s="27"/>
      <c r="AX182" s="27"/>
      <c r="AY182" s="27"/>
      <c r="AZ182" s="179">
        <f t="shared" si="42"/>
        <v>128729</v>
      </c>
      <c r="BA182" s="179">
        <f t="shared" si="43"/>
        <v>3924.3609999999999</v>
      </c>
      <c r="BC182" s="199">
        <f t="shared" si="44"/>
        <v>11.244523007250404</v>
      </c>
      <c r="BD182" s="27"/>
      <c r="BE182" s="27"/>
      <c r="BF182" s="27"/>
      <c r="BG182" s="179">
        <f t="shared" si="45"/>
        <v>128760</v>
      </c>
      <c r="BH182" s="179">
        <f t="shared" si="46"/>
        <v>3802.5</v>
      </c>
      <c r="BJ182" s="199">
        <f t="shared" si="47"/>
        <v>11.094527081450165</v>
      </c>
      <c r="BK182" s="27"/>
      <c r="BL182" s="27"/>
      <c r="BM182" s="27"/>
      <c r="BN182" s="179">
        <f t="shared" si="48"/>
        <v>128800</v>
      </c>
      <c r="BO182" s="179">
        <f t="shared" si="49"/>
        <v>3648.1</v>
      </c>
      <c r="BQ182" s="199">
        <f t="shared" si="50"/>
        <v>10.917993331907239</v>
      </c>
      <c r="BR182" s="27"/>
      <c r="BS182" s="27"/>
      <c r="BT182" s="27"/>
      <c r="BU182" s="179">
        <f t="shared" si="51"/>
        <v>128852</v>
      </c>
      <c r="BV182" s="179">
        <f t="shared" si="52"/>
        <v>3452.1640000000002</v>
      </c>
      <c r="BX182" s="199">
        <f t="shared" si="53"/>
        <v>10.703469162009901</v>
      </c>
      <c r="BY182" s="27"/>
      <c r="BZ182" s="27"/>
      <c r="CA182" s="27"/>
      <c r="CB182" s="179">
        <f t="shared" si="54"/>
        <v>128922</v>
      </c>
      <c r="CC182" s="179">
        <f t="shared" si="55"/>
        <v>3196.944</v>
      </c>
      <c r="CE182" s="199">
        <f t="shared" si="56"/>
        <v>10.429989655687127</v>
      </c>
      <c r="CF182" s="27"/>
      <c r="CG182" s="27"/>
      <c r="CH182" s="27"/>
      <c r="CI182" s="179">
        <f t="shared" si="57"/>
        <v>129024</v>
      </c>
      <c r="CJ182" s="179">
        <f t="shared" si="58"/>
        <v>2842.596</v>
      </c>
      <c r="CL182" s="199">
        <f t="shared" si="59"/>
        <v>10.052338499268483</v>
      </c>
      <c r="CM182" s="27"/>
      <c r="CN182" s="27"/>
      <c r="CO182" s="27"/>
      <c r="CP182" s="179">
        <f t="shared" si="60"/>
        <v>129182</v>
      </c>
      <c r="CQ182" s="179">
        <f t="shared" si="61"/>
        <v>2334.7840000000001</v>
      </c>
      <c r="CS182" s="199">
        <f t="shared" si="62"/>
        <v>9.4382724400221889</v>
      </c>
      <c r="CT182" s="27"/>
      <c r="CU182" s="27"/>
      <c r="CV182" s="27"/>
      <c r="CW182" s="179">
        <f t="shared" si="63"/>
        <v>129462</v>
      </c>
      <c r="CX182" s="179">
        <f t="shared" si="64"/>
        <v>1557.5039999999999</v>
      </c>
      <c r="CZ182" s="199">
        <f t="shared" si="65"/>
        <v>7.5548585210406758</v>
      </c>
      <c r="DA182" s="27"/>
      <c r="DB182" s="27"/>
      <c r="DC182" s="27"/>
      <c r="DD182" s="179">
        <f t="shared" si="66"/>
        <v>129814</v>
      </c>
      <c r="DE182" s="179">
        <f t="shared" si="67"/>
        <v>802.81600000000003</v>
      </c>
    </row>
    <row r="183" spans="1:109" s="27" customFormat="1" ht="15" customHeight="1">
      <c r="A183" s="21">
        <f t="shared" si="21"/>
        <v>2012</v>
      </c>
      <c r="B183" s="176">
        <f t="shared" si="21"/>
        <v>129921</v>
      </c>
      <c r="C183" s="193">
        <f t="shared" si="22"/>
        <v>11.735436816488253</v>
      </c>
      <c r="D183" s="22">
        <v>19</v>
      </c>
      <c r="E183" s="52"/>
      <c r="I183" s="179">
        <f t="shared" si="23"/>
        <v>127482</v>
      </c>
      <c r="J183" s="180">
        <f t="shared" si="24"/>
        <v>1.8772946636802363</v>
      </c>
      <c r="K183" s="179">
        <f t="shared" si="25"/>
        <v>5948.7209999999995</v>
      </c>
      <c r="M183" s="199">
        <f t="shared" si="26"/>
        <v>11.774681852410218</v>
      </c>
      <c r="Q183" s="179">
        <f t="shared" si="27"/>
        <v>127472</v>
      </c>
      <c r="R183" s="179">
        <f t="shared" si="28"/>
        <v>5997.6009999999997</v>
      </c>
      <c r="S183" s="199"/>
      <c r="T183" s="199">
        <f t="shared" si="29"/>
        <v>11.766955092647661</v>
      </c>
      <c r="X183" s="179">
        <f t="shared" si="30"/>
        <v>127474</v>
      </c>
      <c r="Y183" s="179">
        <f t="shared" si="31"/>
        <v>5987.8090000000002</v>
      </c>
      <c r="AA183" s="199">
        <f t="shared" si="32"/>
        <v>11.680733880438977</v>
      </c>
      <c r="AE183" s="179">
        <f t="shared" si="33"/>
        <v>127497</v>
      </c>
      <c r="AF183" s="179">
        <f t="shared" si="34"/>
        <v>5875.7759999999998</v>
      </c>
      <c r="AH183" s="199">
        <f t="shared" si="35"/>
        <v>11.586371074953409</v>
      </c>
      <c r="AL183" s="179">
        <f t="shared" si="36"/>
        <v>127524</v>
      </c>
      <c r="AM183" s="179">
        <f t="shared" si="37"/>
        <v>5745.6090000000004</v>
      </c>
      <c r="AO183" s="199">
        <f t="shared" si="38"/>
        <v>11.482167243713192</v>
      </c>
      <c r="AS183" s="179">
        <f t="shared" si="39"/>
        <v>127557</v>
      </c>
      <c r="AT183" s="179">
        <f t="shared" si="40"/>
        <v>5588.4960000000001</v>
      </c>
      <c r="AV183" s="199">
        <f t="shared" si="41"/>
        <v>11.365828184665654</v>
      </c>
      <c r="AZ183" s="179">
        <f t="shared" si="42"/>
        <v>127596</v>
      </c>
      <c r="BA183" s="179">
        <f t="shared" si="43"/>
        <v>5405.625</v>
      </c>
      <c r="BC183" s="199">
        <f t="shared" si="44"/>
        <v>11.234150274878106</v>
      </c>
      <c r="BG183" s="179">
        <f t="shared" si="45"/>
        <v>127644</v>
      </c>
      <c r="BH183" s="179">
        <f t="shared" si="46"/>
        <v>5184.7290000000003</v>
      </c>
      <c r="BJ183" s="199">
        <f t="shared" si="47"/>
        <v>11.08246557362274</v>
      </c>
      <c r="BN183" s="179">
        <f t="shared" si="48"/>
        <v>127705</v>
      </c>
      <c r="BO183" s="179">
        <f t="shared" si="49"/>
        <v>4910.6559999999999</v>
      </c>
      <c r="BQ183" s="199">
        <f t="shared" si="50"/>
        <v>10.903586202466688</v>
      </c>
      <c r="BU183" s="179">
        <f t="shared" si="51"/>
        <v>127785</v>
      </c>
      <c r="BV183" s="179">
        <f t="shared" si="52"/>
        <v>4562.4960000000001</v>
      </c>
      <c r="BX183" s="199">
        <f t="shared" si="53"/>
        <v>10.685583814855978</v>
      </c>
      <c r="CB183" s="179">
        <f t="shared" si="54"/>
        <v>127894</v>
      </c>
      <c r="CC183" s="179">
        <f t="shared" si="55"/>
        <v>4108.7290000000003</v>
      </c>
      <c r="CE183" s="199">
        <f t="shared" si="56"/>
        <v>10.406412044405862</v>
      </c>
      <c r="CI183" s="179">
        <f t="shared" si="57"/>
        <v>128052</v>
      </c>
      <c r="CJ183" s="179">
        <f t="shared" si="58"/>
        <v>3493.1610000000001</v>
      </c>
      <c r="CL183" s="199">
        <f t="shared" si="59"/>
        <v>10.017753298664472</v>
      </c>
      <c r="CP183" s="179">
        <f t="shared" si="60"/>
        <v>128299</v>
      </c>
      <c r="CQ183" s="179">
        <f t="shared" si="61"/>
        <v>2630.884</v>
      </c>
      <c r="CS183" s="199">
        <f t="shared" si="62"/>
        <v>9.3733941584124807</v>
      </c>
      <c r="CW183" s="179">
        <f t="shared" si="63"/>
        <v>128746</v>
      </c>
      <c r="CX183" s="179">
        <f t="shared" si="64"/>
        <v>1380.625</v>
      </c>
      <c r="CZ183" s="199">
        <f t="shared" si="65"/>
        <v>7.02197642307216</v>
      </c>
      <c r="DD183" s="179">
        <f t="shared" si="66"/>
        <v>129618</v>
      </c>
      <c r="DE183" s="179">
        <f t="shared" si="67"/>
        <v>91.808999999999997</v>
      </c>
    </row>
    <row r="184" spans="1:109" s="27" customFormat="1" ht="15" customHeight="1" thickBot="1">
      <c r="A184" s="30">
        <f t="shared" si="21"/>
        <v>2013</v>
      </c>
      <c r="B184" s="184">
        <f t="shared" si="21"/>
        <v>128965</v>
      </c>
      <c r="C184" s="194">
        <f t="shared" si="22"/>
        <v>11.727754546680353</v>
      </c>
      <c r="D184" s="31">
        <v>20</v>
      </c>
      <c r="E184" s="53"/>
      <c r="F184" s="32"/>
      <c r="G184" s="32"/>
      <c r="H184" s="32"/>
      <c r="I184" s="185">
        <f t="shared" si="23"/>
        <v>126321</v>
      </c>
      <c r="J184" s="186">
        <f t="shared" si="24"/>
        <v>2.0501686504090255</v>
      </c>
      <c r="K184" s="185">
        <f t="shared" si="25"/>
        <v>6990.7359999999999</v>
      </c>
      <c r="M184" s="202">
        <f t="shared" si="26"/>
        <v>11.767296328701011</v>
      </c>
      <c r="N184" s="11"/>
      <c r="O184" s="11"/>
      <c r="P184" s="11"/>
      <c r="Q184" s="189">
        <f t="shared" si="27"/>
        <v>126307</v>
      </c>
      <c r="R184" s="189">
        <f t="shared" si="28"/>
        <v>7064.9639999999999</v>
      </c>
      <c r="S184" s="199"/>
      <c r="T184" s="202">
        <f t="shared" si="29"/>
        <v>11.759512068010904</v>
      </c>
      <c r="U184" s="11"/>
      <c r="V184" s="11"/>
      <c r="W184" s="11"/>
      <c r="X184" s="189">
        <f t="shared" si="30"/>
        <v>126310</v>
      </c>
      <c r="Y184" s="189">
        <f t="shared" si="31"/>
        <v>7049.0249999999996</v>
      </c>
      <c r="AA184" s="202">
        <f t="shared" si="32"/>
        <v>11.672617903703822</v>
      </c>
      <c r="AB184" s="11"/>
      <c r="AC184" s="11"/>
      <c r="AD184" s="11"/>
      <c r="AE184" s="189">
        <f t="shared" si="33"/>
        <v>126342</v>
      </c>
      <c r="AF184" s="189">
        <f t="shared" si="34"/>
        <v>6880.1289999999999</v>
      </c>
      <c r="AH184" s="202">
        <f t="shared" si="35"/>
        <v>11.577448360985729</v>
      </c>
      <c r="AI184" s="11"/>
      <c r="AJ184" s="11"/>
      <c r="AK184" s="11"/>
      <c r="AL184" s="189">
        <f t="shared" si="36"/>
        <v>126379</v>
      </c>
      <c r="AM184" s="189">
        <f t="shared" si="37"/>
        <v>6687.3959999999997</v>
      </c>
      <c r="AO184" s="202">
        <f t="shared" si="38"/>
        <v>11.472259708244213</v>
      </c>
      <c r="AP184" s="11"/>
      <c r="AQ184" s="11"/>
      <c r="AR184" s="11"/>
      <c r="AS184" s="189">
        <f t="shared" si="39"/>
        <v>126424</v>
      </c>
      <c r="AT184" s="189">
        <f t="shared" si="40"/>
        <v>6456.6809999999996</v>
      </c>
      <c r="AV184" s="202">
        <f t="shared" si="41"/>
        <v>11.354691459705334</v>
      </c>
      <c r="AW184" s="11"/>
      <c r="AX184" s="11"/>
      <c r="AY184" s="11"/>
      <c r="AZ184" s="189">
        <f t="shared" si="42"/>
        <v>126478</v>
      </c>
      <c r="BA184" s="189">
        <f t="shared" si="43"/>
        <v>6185.1689999999999</v>
      </c>
      <c r="BC184" s="202">
        <f t="shared" si="44"/>
        <v>11.221436154175494</v>
      </c>
      <c r="BD184" s="11"/>
      <c r="BE184" s="11"/>
      <c r="BF184" s="11"/>
      <c r="BG184" s="189">
        <f t="shared" si="45"/>
        <v>126545</v>
      </c>
      <c r="BH184" s="189">
        <f t="shared" si="46"/>
        <v>5856.4</v>
      </c>
      <c r="BJ184" s="202">
        <f t="shared" si="47"/>
        <v>11.067653471943677</v>
      </c>
      <c r="BK184" s="11"/>
      <c r="BL184" s="11"/>
      <c r="BM184" s="11"/>
      <c r="BN184" s="189">
        <f t="shared" si="48"/>
        <v>126630</v>
      </c>
      <c r="BO184" s="189">
        <f t="shared" si="49"/>
        <v>5452.2250000000004</v>
      </c>
      <c r="BQ184" s="202">
        <f t="shared" si="50"/>
        <v>10.885846884379987</v>
      </c>
      <c r="BR184" s="11"/>
      <c r="BS184" s="11"/>
      <c r="BT184" s="11"/>
      <c r="BU184" s="189">
        <f t="shared" si="51"/>
        <v>126740</v>
      </c>
      <c r="BV184" s="189">
        <f t="shared" si="52"/>
        <v>4950.625</v>
      </c>
      <c r="BX184" s="202">
        <f t="shared" si="53"/>
        <v>10.663475290014881</v>
      </c>
      <c r="BY184" s="11"/>
      <c r="BZ184" s="11"/>
      <c r="CA184" s="11"/>
      <c r="CB184" s="189">
        <f t="shared" si="54"/>
        <v>126891</v>
      </c>
      <c r="CC184" s="189">
        <f t="shared" si="55"/>
        <v>4301.4759999999997</v>
      </c>
      <c r="CE184" s="202">
        <f t="shared" si="56"/>
        <v>10.377078489691893</v>
      </c>
      <c r="CF184" s="11"/>
      <c r="CG184" s="11"/>
      <c r="CH184" s="11"/>
      <c r="CI184" s="189">
        <f t="shared" si="57"/>
        <v>127109</v>
      </c>
      <c r="CJ184" s="189">
        <f t="shared" si="58"/>
        <v>3444.7359999999999</v>
      </c>
      <c r="CL184" s="202">
        <f t="shared" si="59"/>
        <v>9.9741789806586603</v>
      </c>
      <c r="CM184" s="11"/>
      <c r="CN184" s="11"/>
      <c r="CO184" s="11"/>
      <c r="CP184" s="189">
        <f t="shared" si="60"/>
        <v>127452</v>
      </c>
      <c r="CQ184" s="189">
        <f t="shared" si="61"/>
        <v>2289.1689999999999</v>
      </c>
      <c r="CS184" s="202">
        <f t="shared" si="62"/>
        <v>9.2886893383871598</v>
      </c>
      <c r="CT184" s="11"/>
      <c r="CU184" s="11"/>
      <c r="CV184" s="11"/>
      <c r="CW184" s="189">
        <f t="shared" si="63"/>
        <v>128076</v>
      </c>
      <c r="CX184" s="189">
        <f t="shared" si="64"/>
        <v>790.32100000000003</v>
      </c>
      <c r="CZ184" s="202">
        <f t="shared" si="65"/>
        <v>5.1059454739005803</v>
      </c>
      <c r="DA184" s="11"/>
      <c r="DB184" s="11"/>
      <c r="DC184" s="11"/>
      <c r="DD184" s="189">
        <f t="shared" si="66"/>
        <v>129460</v>
      </c>
      <c r="DE184" s="189">
        <f t="shared" si="67"/>
        <v>245.02500000000001</v>
      </c>
    </row>
    <row r="185" spans="1:109" ht="15" customHeight="1" thickTop="1">
      <c r="A185" s="21">
        <f t="shared" ref="A185:A206" si="68">A140</f>
        <v>2014</v>
      </c>
      <c r="B185" s="176">
        <f t="shared" ref="B185:B206" si="69">ROUND($F$172*(1+$F$173)^D185+$F$168,$G$1)</f>
        <v>125171</v>
      </c>
      <c r="C185" s="54"/>
      <c r="D185" s="22">
        <v>21</v>
      </c>
      <c r="E185" s="55"/>
      <c r="F185" s="33"/>
      <c r="G185" s="27"/>
      <c r="H185" s="27"/>
      <c r="I185" s="179">
        <f t="shared" si="23"/>
        <v>125171</v>
      </c>
      <c r="J185" s="187"/>
      <c r="K185" s="187"/>
      <c r="S185" s="27"/>
    </row>
    <row r="186" spans="1:109" ht="15" customHeight="1" thickBot="1">
      <c r="A186" s="21">
        <f t="shared" si="68"/>
        <v>2015</v>
      </c>
      <c r="B186" s="176">
        <f t="shared" si="69"/>
        <v>124032</v>
      </c>
      <c r="C186" s="54"/>
      <c r="D186" s="22">
        <v>22</v>
      </c>
      <c r="E186" s="64" t="s">
        <v>38</v>
      </c>
      <c r="F186" s="65" t="s">
        <v>39</v>
      </c>
      <c r="G186" s="351" t="s">
        <v>40</v>
      </c>
      <c r="H186" s="352"/>
      <c r="I186" s="179">
        <f t="shared" si="23"/>
        <v>124032</v>
      </c>
      <c r="J186" s="187"/>
      <c r="K186" s="187"/>
      <c r="S186" s="27"/>
    </row>
    <row r="187" spans="1:109" ht="15" customHeight="1" thickTop="1">
      <c r="A187" s="21">
        <f t="shared" si="68"/>
        <v>2016</v>
      </c>
      <c r="B187" s="176">
        <f t="shared" si="69"/>
        <v>122903</v>
      </c>
      <c r="C187" s="54"/>
      <c r="D187" s="22">
        <v>23</v>
      </c>
      <c r="E187" s="200">
        <f>O168</f>
        <v>0</v>
      </c>
      <c r="F187" s="203">
        <f>O175</f>
        <v>0.95135232431581906</v>
      </c>
      <c r="G187" s="359">
        <f>O176</f>
        <v>55890.942999999999</v>
      </c>
      <c r="H187" s="360"/>
      <c r="I187" s="179">
        <f t="shared" si="23"/>
        <v>122903</v>
      </c>
      <c r="J187" s="187"/>
      <c r="K187" s="187"/>
      <c r="M187" s="200" t="s">
        <v>72</v>
      </c>
      <c r="N187" s="200">
        <f>MIN(B165:B184)</f>
        <v>128965</v>
      </c>
      <c r="S187" s="200"/>
      <c r="T187" s="200" t="s">
        <v>72</v>
      </c>
      <c r="U187" s="200">
        <f>N187</f>
        <v>128965</v>
      </c>
      <c r="AA187" s="200" t="s">
        <v>72</v>
      </c>
      <c r="AB187" s="200">
        <f>U187</f>
        <v>128965</v>
      </c>
      <c r="AH187" s="200" t="s">
        <v>72</v>
      </c>
      <c r="AI187" s="200">
        <f>AB187</f>
        <v>128965</v>
      </c>
      <c r="AO187" s="200" t="s">
        <v>72</v>
      </c>
      <c r="AP187" s="200">
        <f>AI187</f>
        <v>128965</v>
      </c>
      <c r="AV187" s="200" t="s">
        <v>72</v>
      </c>
      <c r="AW187" s="200">
        <f>AP187</f>
        <v>128965</v>
      </c>
      <c r="BC187" s="200" t="s">
        <v>72</v>
      </c>
      <c r="BD187" s="200">
        <f>AW187</f>
        <v>128965</v>
      </c>
      <c r="BJ187" s="200" t="s">
        <v>72</v>
      </c>
      <c r="BK187" s="200">
        <f>BD187</f>
        <v>128965</v>
      </c>
      <c r="BQ187" s="200" t="s">
        <v>72</v>
      </c>
      <c r="BR187" s="200">
        <f>BK187</f>
        <v>128965</v>
      </c>
      <c r="BX187" s="200" t="s">
        <v>72</v>
      </c>
      <c r="BY187" s="200">
        <f>BR187</f>
        <v>128965</v>
      </c>
      <c r="CE187" s="200" t="s">
        <v>72</v>
      </c>
      <c r="CF187" s="200">
        <f>BY187</f>
        <v>128965</v>
      </c>
      <c r="CL187" s="200" t="s">
        <v>72</v>
      </c>
      <c r="CM187" s="200">
        <f>CF187</f>
        <v>128965</v>
      </c>
      <c r="CS187" s="200" t="s">
        <v>72</v>
      </c>
      <c r="CT187" s="200">
        <f>CM187</f>
        <v>128965</v>
      </c>
      <c r="CZ187" s="200" t="s">
        <v>72</v>
      </c>
      <c r="DA187" s="200">
        <f>CT187</f>
        <v>128965</v>
      </c>
    </row>
    <row r="188" spans="1:109" ht="15" customHeight="1">
      <c r="A188" s="21">
        <f t="shared" si="68"/>
        <v>2017</v>
      </c>
      <c r="B188" s="176">
        <f t="shared" si="69"/>
        <v>121785</v>
      </c>
      <c r="C188" s="54"/>
      <c r="D188" s="22">
        <v>24</v>
      </c>
      <c r="E188" s="200">
        <f>V168</f>
        <v>1000</v>
      </c>
      <c r="F188" s="203">
        <f>V175</f>
        <v>0.95139867129098132</v>
      </c>
      <c r="G188" s="359">
        <f>V176</f>
        <v>55839.201999999997</v>
      </c>
      <c r="H188" s="360"/>
      <c r="I188" s="179">
        <f t="shared" si="23"/>
        <v>121785</v>
      </c>
      <c r="J188" s="187"/>
      <c r="K188" s="187"/>
      <c r="M188" s="200" t="s">
        <v>73</v>
      </c>
      <c r="N188" s="200">
        <v>3</v>
      </c>
      <c r="S188" s="200"/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8"/>
        <v>2018</v>
      </c>
      <c r="B189" s="176">
        <f t="shared" si="69"/>
        <v>120678</v>
      </c>
      <c r="C189" s="54"/>
      <c r="D189" s="22">
        <v>25</v>
      </c>
      <c r="E189" s="200">
        <f>AC168</f>
        <v>11650</v>
      </c>
      <c r="F189" s="203">
        <f>AC175</f>
        <v>0.95197577550264423</v>
      </c>
      <c r="G189" s="359">
        <f>AC176</f>
        <v>55196.534999999996</v>
      </c>
      <c r="H189" s="360"/>
      <c r="I189" s="179">
        <f t="shared" si="23"/>
        <v>120678</v>
      </c>
      <c r="J189" s="187"/>
      <c r="K189" s="187"/>
      <c r="M189" s="200" t="s">
        <v>50</v>
      </c>
      <c r="N189" s="200">
        <v>10650</v>
      </c>
      <c r="S189" s="200"/>
      <c r="T189" s="200" t="s">
        <v>50</v>
      </c>
      <c r="U189" s="200">
        <f>N189</f>
        <v>10650</v>
      </c>
      <c r="AA189" s="200" t="s">
        <v>50</v>
      </c>
      <c r="AB189" s="200">
        <f>U189</f>
        <v>10650</v>
      </c>
      <c r="AH189" s="200" t="s">
        <v>50</v>
      </c>
      <c r="AI189" s="200">
        <f>AB189</f>
        <v>10650</v>
      </c>
      <c r="AO189" s="200" t="s">
        <v>50</v>
      </c>
      <c r="AP189" s="200">
        <f>AI189</f>
        <v>10650</v>
      </c>
      <c r="AV189" s="200" t="s">
        <v>50</v>
      </c>
      <c r="AW189" s="200">
        <f>AP189</f>
        <v>10650</v>
      </c>
      <c r="BC189" s="200" t="s">
        <v>50</v>
      </c>
      <c r="BD189" s="200">
        <f>AW189</f>
        <v>10650</v>
      </c>
      <c r="BJ189" s="200" t="s">
        <v>50</v>
      </c>
      <c r="BK189" s="200">
        <f>BD189</f>
        <v>10650</v>
      </c>
      <c r="BQ189" s="200" t="s">
        <v>50</v>
      </c>
      <c r="BR189" s="200">
        <f>BK189</f>
        <v>10650</v>
      </c>
      <c r="BX189" s="200" t="s">
        <v>50</v>
      </c>
      <c r="BY189" s="200">
        <f>BR189</f>
        <v>10650</v>
      </c>
      <c r="CE189" s="200" t="s">
        <v>50</v>
      </c>
      <c r="CF189" s="200">
        <f>BY189</f>
        <v>10650</v>
      </c>
      <c r="CL189" s="200" t="s">
        <v>50</v>
      </c>
      <c r="CM189" s="200">
        <f>CF189</f>
        <v>10650</v>
      </c>
      <c r="CS189" s="200" t="s">
        <v>50</v>
      </c>
      <c r="CT189" s="200">
        <f>CM189</f>
        <v>10650</v>
      </c>
      <c r="CZ189" s="200" t="s">
        <v>50</v>
      </c>
      <c r="DA189" s="200">
        <f>CT189</f>
        <v>10650</v>
      </c>
    </row>
    <row r="190" spans="1:109" ht="15" customHeight="1">
      <c r="A190" s="21">
        <f t="shared" si="68"/>
        <v>2019</v>
      </c>
      <c r="B190" s="176">
        <f t="shared" si="69"/>
        <v>119581</v>
      </c>
      <c r="C190" s="54"/>
      <c r="D190" s="22">
        <v>26</v>
      </c>
      <c r="E190" s="200">
        <f>AJ168</f>
        <v>22300</v>
      </c>
      <c r="F190" s="203">
        <f>AJ175</f>
        <v>0.95264592361834399</v>
      </c>
      <c r="G190" s="359">
        <f>AJ176</f>
        <v>54451.667000000009</v>
      </c>
      <c r="H190" s="360"/>
      <c r="I190" s="179">
        <f t="shared" si="23"/>
        <v>119581</v>
      </c>
      <c r="J190" s="187"/>
      <c r="K190" s="187"/>
    </row>
    <row r="191" spans="1:109" ht="15" customHeight="1">
      <c r="A191" s="21">
        <f t="shared" si="68"/>
        <v>2020</v>
      </c>
      <c r="B191" s="176">
        <f t="shared" si="69"/>
        <v>118495</v>
      </c>
      <c r="C191" s="54"/>
      <c r="D191" s="22">
        <v>27</v>
      </c>
      <c r="E191" s="200">
        <f>AQ168</f>
        <v>32950</v>
      </c>
      <c r="F191" s="203">
        <f>AQ175</f>
        <v>0.95344681241963025</v>
      </c>
      <c r="G191" s="359">
        <f>AQ176</f>
        <v>53563.428999999996</v>
      </c>
      <c r="H191" s="360"/>
      <c r="I191" s="179">
        <f t="shared" si="23"/>
        <v>118495</v>
      </c>
      <c r="J191" s="187"/>
      <c r="K191" s="187"/>
    </row>
    <row r="192" spans="1:109" ht="15" customHeight="1">
      <c r="A192" s="21">
        <f t="shared" si="68"/>
        <v>2021</v>
      </c>
      <c r="B192" s="176">
        <f t="shared" si="69"/>
        <v>117419</v>
      </c>
      <c r="C192" s="54"/>
      <c r="D192" s="22">
        <v>28</v>
      </c>
      <c r="E192" s="200">
        <f>AX168</f>
        <v>43600</v>
      </c>
      <c r="F192" s="203">
        <f>AX175</f>
        <v>0.95440343749536793</v>
      </c>
      <c r="G192" s="359">
        <f>AX176</f>
        <v>52503.883000000002</v>
      </c>
      <c r="H192" s="360"/>
      <c r="I192" s="179">
        <f t="shared" si="23"/>
        <v>117419</v>
      </c>
      <c r="J192" s="187"/>
      <c r="K192" s="187"/>
    </row>
    <row r="193" spans="1:11" ht="15" customHeight="1">
      <c r="A193" s="21">
        <f t="shared" si="68"/>
        <v>2022</v>
      </c>
      <c r="B193" s="176">
        <f t="shared" si="69"/>
        <v>116353</v>
      </c>
      <c r="C193" s="54"/>
      <c r="D193" s="22">
        <v>29</v>
      </c>
      <c r="E193" s="200">
        <f>BE168</f>
        <v>54250</v>
      </c>
      <c r="F193" s="203">
        <f>BE175</f>
        <v>0.95554731360365586</v>
      </c>
      <c r="G193" s="359">
        <f>BE176</f>
        <v>51240.638999999996</v>
      </c>
      <c r="H193" s="360"/>
      <c r="I193" s="179">
        <f t="shared" si="23"/>
        <v>116353</v>
      </c>
      <c r="J193" s="187"/>
      <c r="K193" s="187"/>
    </row>
    <row r="194" spans="1:11" ht="15" customHeight="1">
      <c r="A194" s="21">
        <f t="shared" si="68"/>
        <v>2023</v>
      </c>
      <c r="B194" s="176">
        <f t="shared" si="69"/>
        <v>115297</v>
      </c>
      <c r="C194" s="54"/>
      <c r="D194" s="22">
        <v>30</v>
      </c>
      <c r="E194" s="200">
        <f>BL168</f>
        <v>64900</v>
      </c>
      <c r="F194" s="203">
        <f>BL175</f>
        <v>0.95697672368228792</v>
      </c>
      <c r="G194" s="359">
        <f>BL176</f>
        <v>49665.24</v>
      </c>
      <c r="H194" s="360"/>
      <c r="I194" s="179">
        <f t="shared" si="23"/>
        <v>115297</v>
      </c>
      <c r="J194" s="187"/>
      <c r="K194" s="187"/>
    </row>
    <row r="195" spans="1:11" ht="15" customHeight="1">
      <c r="A195" s="21">
        <f t="shared" si="68"/>
        <v>2024</v>
      </c>
      <c r="B195" s="176">
        <f t="shared" si="69"/>
        <v>114252</v>
      </c>
      <c r="C195" s="54"/>
      <c r="D195" s="22">
        <v>31</v>
      </c>
      <c r="E195" s="200">
        <f>BS168</f>
        <v>75550</v>
      </c>
      <c r="F195" s="203">
        <f>BS175</f>
        <v>0.95877610017665338</v>
      </c>
      <c r="G195" s="359">
        <f>BS176</f>
        <v>47685.898999999998</v>
      </c>
      <c r="H195" s="360"/>
      <c r="I195" s="179">
        <f t="shared" si="23"/>
        <v>114252</v>
      </c>
      <c r="J195" s="187"/>
      <c r="K195" s="187"/>
    </row>
    <row r="196" spans="1:11" ht="15" customHeight="1">
      <c r="A196" s="21">
        <f t="shared" si="68"/>
        <v>2025</v>
      </c>
      <c r="B196" s="176">
        <f t="shared" si="69"/>
        <v>113216</v>
      </c>
      <c r="C196" s="54"/>
      <c r="D196" s="22">
        <v>32</v>
      </c>
      <c r="E196" s="200">
        <f>BZ168</f>
        <v>86200</v>
      </c>
      <c r="F196" s="203">
        <f>BZ175</f>
        <v>0.9611025746699341</v>
      </c>
      <c r="G196" s="359">
        <f>BZ176</f>
        <v>45128.093000000001</v>
      </c>
      <c r="H196" s="360"/>
      <c r="I196" s="179">
        <f t="shared" si="23"/>
        <v>113216</v>
      </c>
      <c r="J196" s="187"/>
      <c r="K196" s="187"/>
    </row>
    <row r="197" spans="1:11" ht="15" customHeight="1">
      <c r="A197" s="21">
        <f t="shared" si="68"/>
        <v>2026</v>
      </c>
      <c r="B197" s="176">
        <f t="shared" si="69"/>
        <v>112190</v>
      </c>
      <c r="C197" s="54"/>
      <c r="D197" s="22">
        <v>33</v>
      </c>
      <c r="E197" s="200">
        <f>CG168</f>
        <v>96850</v>
      </c>
      <c r="F197" s="203">
        <f>CG175</f>
        <v>0.96415897949012086</v>
      </c>
      <c r="G197" s="359">
        <f>CG176</f>
        <v>41754.097999999998</v>
      </c>
      <c r="H197" s="360"/>
      <c r="I197" s="179">
        <f t="shared" si="23"/>
        <v>112190</v>
      </c>
      <c r="J197" s="187"/>
      <c r="K197" s="187"/>
    </row>
    <row r="198" spans="1:11" ht="15" customHeight="1">
      <c r="A198" s="21">
        <f t="shared" si="68"/>
        <v>2027</v>
      </c>
      <c r="B198" s="176">
        <f t="shared" si="69"/>
        <v>111174</v>
      </c>
      <c r="C198" s="54"/>
      <c r="D198" s="22">
        <v>34</v>
      </c>
      <c r="E198" s="200">
        <f>CN168</f>
        <v>107500</v>
      </c>
      <c r="F198" s="203">
        <f>CN175</f>
        <v>0.96800723244078934</v>
      </c>
      <c r="G198" s="359">
        <f>CN176</f>
        <v>37411.496999999996</v>
      </c>
      <c r="H198" s="360"/>
      <c r="I198" s="179">
        <f t="shared" si="23"/>
        <v>111174</v>
      </c>
      <c r="J198" s="187"/>
      <c r="K198" s="187"/>
    </row>
    <row r="199" spans="1:11" ht="15" customHeight="1">
      <c r="A199" s="21">
        <f t="shared" si="68"/>
        <v>2028</v>
      </c>
      <c r="B199" s="176">
        <f t="shared" si="69"/>
        <v>110167</v>
      </c>
      <c r="C199" s="54"/>
      <c r="D199" s="22">
        <v>35</v>
      </c>
      <c r="E199" s="200">
        <f>CU168</f>
        <v>118150</v>
      </c>
      <c r="F199" s="203">
        <f>CU175</f>
        <v>0.97032529134690382</v>
      </c>
      <c r="G199" s="359">
        <f>CU176</f>
        <v>34296.262999999999</v>
      </c>
      <c r="H199" s="360"/>
      <c r="I199" s="179">
        <f t="shared" si="23"/>
        <v>110167</v>
      </c>
      <c r="J199" s="187"/>
      <c r="K199" s="187"/>
    </row>
    <row r="200" spans="1:11" ht="15" customHeight="1">
      <c r="A200" s="21">
        <f t="shared" si="68"/>
        <v>2029</v>
      </c>
      <c r="B200" s="176">
        <f t="shared" si="69"/>
        <v>109170</v>
      </c>
      <c r="C200" s="54"/>
      <c r="D200" s="22">
        <v>36</v>
      </c>
      <c r="E200" s="200">
        <f>DB168</f>
        <v>128800</v>
      </c>
      <c r="F200" s="203">
        <f>DB175</f>
        <v>0.84530113274583774</v>
      </c>
      <c r="G200" s="359">
        <f>DB176</f>
        <v>508206.17</v>
      </c>
      <c r="H200" s="360"/>
      <c r="I200" s="179">
        <f t="shared" si="23"/>
        <v>109170</v>
      </c>
      <c r="J200" s="187"/>
      <c r="K200" s="187"/>
    </row>
    <row r="201" spans="1:11" ht="15" customHeight="1">
      <c r="A201" s="21">
        <f t="shared" si="68"/>
        <v>2030</v>
      </c>
      <c r="B201" s="176">
        <f t="shared" si="69"/>
        <v>108182</v>
      </c>
      <c r="C201" s="54"/>
      <c r="D201" s="22">
        <v>37</v>
      </c>
      <c r="E201" s="55"/>
      <c r="F201" s="33"/>
      <c r="G201" s="27"/>
      <c r="H201" s="27"/>
      <c r="I201" s="179">
        <f t="shared" si="23"/>
        <v>108182</v>
      </c>
      <c r="J201" s="187"/>
      <c r="K201" s="187"/>
    </row>
    <row r="202" spans="1:11" ht="15" customHeight="1">
      <c r="A202" s="21">
        <f t="shared" si="68"/>
        <v>2031</v>
      </c>
      <c r="B202" s="176">
        <f t="shared" si="69"/>
        <v>107204</v>
      </c>
      <c r="C202" s="54"/>
      <c r="D202" s="22">
        <v>38</v>
      </c>
      <c r="E202" s="55"/>
      <c r="F202" s="33"/>
      <c r="G202" s="27"/>
      <c r="H202" s="27"/>
      <c r="I202" s="179">
        <f t="shared" si="23"/>
        <v>107204</v>
      </c>
      <c r="J202" s="187"/>
      <c r="K202" s="187"/>
    </row>
    <row r="203" spans="1:11" ht="15" customHeight="1">
      <c r="A203" s="21">
        <f t="shared" si="68"/>
        <v>2032</v>
      </c>
      <c r="B203" s="176">
        <f t="shared" si="69"/>
        <v>106235</v>
      </c>
      <c r="C203" s="54"/>
      <c r="D203" s="22">
        <v>39</v>
      </c>
      <c r="E203" s="55"/>
      <c r="F203" s="33"/>
      <c r="G203" s="27"/>
      <c r="H203" s="27"/>
      <c r="I203" s="179">
        <f t="shared" si="23"/>
        <v>106235</v>
      </c>
      <c r="J203" s="187"/>
      <c r="K203" s="187"/>
    </row>
    <row r="204" spans="1:11" ht="15" customHeight="1">
      <c r="A204" s="21">
        <f t="shared" si="68"/>
        <v>2033</v>
      </c>
      <c r="B204" s="176">
        <f t="shared" si="69"/>
        <v>105275</v>
      </c>
      <c r="C204" s="54"/>
      <c r="D204" s="22">
        <v>40</v>
      </c>
      <c r="E204" s="55"/>
      <c r="F204" s="33"/>
      <c r="G204" s="27"/>
      <c r="H204" s="27"/>
      <c r="I204" s="179">
        <f t="shared" si="23"/>
        <v>105275</v>
      </c>
      <c r="J204" s="187"/>
      <c r="K204" s="187"/>
    </row>
    <row r="205" spans="1:11" ht="15" customHeight="1">
      <c r="A205" s="105">
        <f t="shared" si="68"/>
        <v>2034</v>
      </c>
      <c r="B205" s="188">
        <f t="shared" si="69"/>
        <v>104325</v>
      </c>
      <c r="C205" s="195"/>
      <c r="D205" s="35">
        <v>41</v>
      </c>
      <c r="E205" s="56"/>
      <c r="F205" s="36"/>
      <c r="G205" s="11"/>
      <c r="H205" s="11"/>
      <c r="I205" s="189">
        <f t="shared" si="23"/>
        <v>104325</v>
      </c>
      <c r="J205" s="190"/>
      <c r="K205" s="190"/>
    </row>
    <row r="206" spans="1:11" ht="15" customHeight="1">
      <c r="A206" s="105">
        <f t="shared" si="68"/>
        <v>2035</v>
      </c>
      <c r="B206" s="188">
        <f t="shared" si="69"/>
        <v>103383</v>
      </c>
      <c r="C206" s="195"/>
      <c r="D206" s="35">
        <v>42</v>
      </c>
      <c r="E206" s="56"/>
      <c r="F206" s="36"/>
      <c r="G206" s="11"/>
      <c r="H206" s="11"/>
      <c r="I206" s="189">
        <f t="shared" si="23"/>
        <v>103383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0.86654136936256609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0.86654136936256609</v>
      </c>
      <c r="R209" s="20" t="s">
        <v>16</v>
      </c>
      <c r="S209" s="68"/>
      <c r="T209" s="68" t="s">
        <v>32</v>
      </c>
      <c r="U209" s="39"/>
      <c r="V209" s="15"/>
      <c r="W209" s="109" t="s">
        <v>74</v>
      </c>
      <c r="X209" s="110">
        <f>RSQ($B210:$B229,X210:X229)</f>
        <v>0.86643050701966051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0.86491997262063502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0.8631191504094976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0.86096065349800965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0.85826428913387409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0.85487137986596451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0.85040210578716791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0.84431398569176164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0.83550388083486915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0.82160833298232505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0.7965957649355967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0.738518967515567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0.41289418553893931</v>
      </c>
      <c r="DE209" s="20" t="s">
        <v>16</v>
      </c>
    </row>
    <row r="210" spans="1:109" ht="15" customHeight="1">
      <c r="A210" s="21">
        <f t="shared" ref="A210:B229" si="70">A120</f>
        <v>1994</v>
      </c>
      <c r="B210" s="176">
        <f t="shared" si="70"/>
        <v>150136</v>
      </c>
      <c r="C210" s="69">
        <f t="shared" ref="C210:C229" si="71">LN(B210-$G$213)</f>
        <v>11.919296828971108</v>
      </c>
      <c r="D210" s="22">
        <v>1</v>
      </c>
      <c r="E210" s="71">
        <f t="shared" ref="E210:E229" si="72">LN(D210)</f>
        <v>0</v>
      </c>
      <c r="F210" s="40" t="s">
        <v>43</v>
      </c>
      <c r="I210" s="179">
        <f t="shared" ref="I210:I251" si="73">ROUND($G$213+$G$216*D210^$G$214,$G$1)</f>
        <v>157912</v>
      </c>
      <c r="J210" s="180">
        <f t="shared" ref="J210:J229" si="74">ABS(B210-I210)/B210*100</f>
        <v>5.179304097618159</v>
      </c>
      <c r="K210" s="179">
        <f t="shared" ref="K210:K229" si="75">(B210-I210)^2/1000</f>
        <v>60466.175999999999</v>
      </c>
      <c r="M210" s="70">
        <f t="shared" ref="M210:M229" si="76">LN($B210-O$213)</f>
        <v>11.919296828971108</v>
      </c>
      <c r="N210" s="40" t="s">
        <v>43</v>
      </c>
      <c r="Q210" s="187">
        <f t="shared" ref="Q210:Q229" si="77">ROUND(O$213+O$216*$D210^O$214,$G$1)</f>
        <v>157912</v>
      </c>
      <c r="R210" s="179">
        <f t="shared" ref="R210:R229" si="78">($B210-Q210)^2/1000</f>
        <v>60466.175999999999</v>
      </c>
      <c r="S210" s="70"/>
      <c r="T210" s="70">
        <f t="shared" ref="T210:T229" si="79">LN($B210-V$213)</f>
        <v>11.912613920300938</v>
      </c>
      <c r="U210" s="40" t="s">
        <v>43</v>
      </c>
      <c r="X210" s="187">
        <f t="shared" ref="X210:X229" si="80">ROUND(V$213+V$216*$D210^V$214,$G$1)</f>
        <v>157918</v>
      </c>
      <c r="Y210" s="179">
        <f t="shared" ref="Y210:Y229" si="81">($B210-X210)^2/1000</f>
        <v>60559.523999999998</v>
      </c>
      <c r="AA210" s="70">
        <f t="shared" ref="AA210:AA229" si="82">LN($B210-AC$213)</f>
        <v>11.838524516467805</v>
      </c>
      <c r="AB210" s="40" t="s">
        <v>43</v>
      </c>
      <c r="AE210" s="187">
        <f t="shared" ref="AE210:AE229" si="83">ROUND(AC$213+AC$216*$D210^AC$214,$G$1)</f>
        <v>157996</v>
      </c>
      <c r="AF210" s="179">
        <f t="shared" ref="AF210:AF229" si="84">($B210-AE210)^2/1000</f>
        <v>61779.6</v>
      </c>
      <c r="AH210" s="70">
        <f t="shared" ref="AH210:AH229" si="85">LN($B210-AJ$213)</f>
        <v>11.758503471399198</v>
      </c>
      <c r="AI210" s="40" t="s">
        <v>43</v>
      </c>
      <c r="AL210" s="187">
        <f t="shared" ref="AL210:AL229" si="86">ROUND(AJ$213+AJ$216*$D210^AJ$214,$G$1)</f>
        <v>158088</v>
      </c>
      <c r="AM210" s="179">
        <f t="shared" ref="AM210:AM229" si="87">($B210-AL210)^2/1000</f>
        <v>63234.303999999996</v>
      </c>
      <c r="AO210" s="70">
        <f t="shared" ref="AO210:AO229" si="88">LN($B210-AQ$213)</f>
        <v>11.671517695064946</v>
      </c>
      <c r="AP210" s="40" t="s">
        <v>43</v>
      </c>
      <c r="AS210" s="187">
        <f t="shared" ref="AS210:AS229" si="89">ROUND(AQ$213+AQ$216*$D210^AQ$214,$G$1)</f>
        <v>158200</v>
      </c>
      <c r="AT210" s="179">
        <f t="shared" ref="AT210:AT229" si="90">($B210-AS210)^2/1000</f>
        <v>65028.095999999998</v>
      </c>
      <c r="AV210" s="70">
        <f t="shared" ref="AV210:AV229" si="91">LN($B210-AX$213)</f>
        <v>11.576238235181981</v>
      </c>
      <c r="AW210" s="40" t="s">
        <v>43</v>
      </c>
      <c r="AZ210" s="187">
        <f t="shared" ref="AZ210:AZ229" si="92">ROUND(AX$213+AX$216*$D210^AX$214,$G$1)</f>
        <v>158338</v>
      </c>
      <c r="BA210" s="179">
        <f t="shared" ref="BA210:BA229" si="93">($B210-AZ210)^2/1000</f>
        <v>67272.804000000004</v>
      </c>
      <c r="BC210" s="70">
        <f t="shared" ref="BC210:BC229" si="94">LN($B210-BE$213)</f>
        <v>11.470915264813163</v>
      </c>
      <c r="BD210" s="40" t="s">
        <v>43</v>
      </c>
      <c r="BG210" s="187">
        <f t="shared" ref="BG210:BG229" si="95">ROUND(BE$213+BE$216*$D210^BE$214,$G$1)</f>
        <v>158514</v>
      </c>
      <c r="BH210" s="179">
        <f t="shared" ref="BH210:BH229" si="96">($B210-BG210)^2/1000</f>
        <v>70190.884000000005</v>
      </c>
      <c r="BJ210" s="70">
        <f t="shared" ref="BJ210:BJ229" si="97">LN($B210-BL$213)</f>
        <v>11.35317915878581</v>
      </c>
      <c r="BK210" s="40" t="s">
        <v>43</v>
      </c>
      <c r="BN210" s="187">
        <f t="shared" ref="BN210:BN229" si="98">ROUND(BL$213+BL$216*$D210^BL$214,$G$1)</f>
        <v>158746</v>
      </c>
      <c r="BO210" s="179">
        <f t="shared" ref="BO210:BO229" si="99">($B210-BN210)^2/1000</f>
        <v>74132.100000000006</v>
      </c>
      <c r="BQ210" s="70">
        <f t="shared" ref="BQ210:BQ229" si="100">LN($B210-BS$213)</f>
        <v>11.219708101019771</v>
      </c>
      <c r="BR210" s="40" t="s">
        <v>43</v>
      </c>
      <c r="BU210" s="187">
        <f t="shared" ref="BU210:BU229" si="101">ROUND(BS$213+BS$216*$D210^BS$214,$G$1)</f>
        <v>159065</v>
      </c>
      <c r="BV210" s="179">
        <f t="shared" ref="BV210:BV229" si="102">($B210-BU210)^2/1000</f>
        <v>79727.040999999997</v>
      </c>
      <c r="BX210" s="70">
        <f t="shared" ref="BX210:BX229" si="103">LN($B210-BZ$213)</f>
        <v>11.065637862008225</v>
      </c>
      <c r="BY210" s="40" t="s">
        <v>43</v>
      </c>
      <c r="CB210" s="187">
        <f t="shared" ref="CB210:CB229" si="104">ROUND(BZ$213+BZ$216*$D210^BZ$214,$G$1)</f>
        <v>159530</v>
      </c>
      <c r="CC210" s="179">
        <f t="shared" ref="CC210:CC229" si="105">($B210-CB210)^2/1000</f>
        <v>88247.236000000004</v>
      </c>
      <c r="CE210" s="70">
        <f t="shared" ref="CE210:CE229" si="106">LN($B210-CG$213)</f>
        <v>10.883428911486559</v>
      </c>
      <c r="CF210" s="40" t="s">
        <v>43</v>
      </c>
      <c r="CI210" s="187">
        <f t="shared" ref="CI210:CI229" si="107">ROUND(CG$213+CG$216*$D210^CG$214,$G$1)</f>
        <v>160276</v>
      </c>
      <c r="CJ210" s="179">
        <f t="shared" ref="CJ210:CJ229" si="108">($B210-CI210)^2/1000</f>
        <v>102819.6</v>
      </c>
      <c r="CL210" s="70">
        <f t="shared" ref="CL210:CL229" si="109">LN($B210-CN$213)</f>
        <v>10.660454245809028</v>
      </c>
      <c r="CM210" s="40" t="s">
        <v>43</v>
      </c>
      <c r="CP210" s="187">
        <f t="shared" ref="CP210:CP229" si="110">ROUND(CN$213+CN$216*$D210^CN$214,$G$1)</f>
        <v>161668</v>
      </c>
      <c r="CQ210" s="179">
        <f t="shared" ref="CQ210:CQ229" si="111">($B210-CP210)^2/1000</f>
        <v>132987.024</v>
      </c>
      <c r="CS210" s="70">
        <f t="shared" ref="CS210:CS229" si="112">LN($B210-CU$213)</f>
        <v>10.373053586050816</v>
      </c>
      <c r="CT210" s="40" t="s">
        <v>43</v>
      </c>
      <c r="CW210" s="187">
        <f t="shared" ref="CW210:CW229" si="113">ROUND(CU$213+CU$216*$D210^CU$214,$G$1)</f>
        <v>165229</v>
      </c>
      <c r="CX210" s="179">
        <f t="shared" ref="CX210:CX229" si="114">($B210-CW210)^2/1000</f>
        <v>227798.649</v>
      </c>
      <c r="CZ210" s="70">
        <f t="shared" ref="CZ210:CZ229" si="115">LN($B210-DB$213)</f>
        <v>9.96815106586185</v>
      </c>
      <c r="DA210" s="40" t="s">
        <v>43</v>
      </c>
      <c r="DD210" s="187">
        <f t="shared" ref="DD210:DD229" si="116">ROUND(DB$213+DB$216*$D210^DB$214,$G$1)</f>
        <v>214724</v>
      </c>
      <c r="DE210" s="179">
        <f t="shared" ref="DE210:DE229" si="117">($B210-DD210)^2/1000</f>
        <v>4171609.7439999999</v>
      </c>
    </row>
    <row r="211" spans="1:109" ht="15" customHeight="1">
      <c r="A211" s="21">
        <f t="shared" si="70"/>
        <v>1995</v>
      </c>
      <c r="B211" s="176">
        <f t="shared" si="70"/>
        <v>150190</v>
      </c>
      <c r="C211" s="69">
        <f t="shared" si="71"/>
        <v>11.919656438199626</v>
      </c>
      <c r="D211" s="22">
        <v>2</v>
      </c>
      <c r="E211" s="71">
        <f t="shared" si="72"/>
        <v>0.69314718055994529</v>
      </c>
      <c r="F211" s="40" t="s">
        <v>44</v>
      </c>
      <c r="G211" s="72"/>
      <c r="H211" s="23"/>
      <c r="I211" s="179">
        <f t="shared" si="73"/>
        <v>151029</v>
      </c>
      <c r="J211" s="180">
        <f t="shared" si="74"/>
        <v>0.55862574072841065</v>
      </c>
      <c r="K211" s="179">
        <f t="shared" si="75"/>
        <v>703.92100000000005</v>
      </c>
      <c r="M211" s="70">
        <f t="shared" si="76"/>
        <v>11.919656438199626</v>
      </c>
      <c r="N211" s="40" t="s">
        <v>44</v>
      </c>
      <c r="O211" s="72"/>
      <c r="P211" s="23"/>
      <c r="Q211" s="187">
        <f t="shared" si="77"/>
        <v>151029</v>
      </c>
      <c r="R211" s="179">
        <f t="shared" si="78"/>
        <v>703.92100000000005</v>
      </c>
      <c r="S211" s="70"/>
      <c r="T211" s="70">
        <f t="shared" si="79"/>
        <v>11.912975940376894</v>
      </c>
      <c r="U211" s="40" t="s">
        <v>44</v>
      </c>
      <c r="V211" s="72"/>
      <c r="W211" s="23"/>
      <c r="X211" s="187">
        <f t="shared" si="80"/>
        <v>151031</v>
      </c>
      <c r="Y211" s="179">
        <f t="shared" si="81"/>
        <v>707.28099999999995</v>
      </c>
      <c r="AA211" s="70">
        <f t="shared" si="82"/>
        <v>11.838914371576596</v>
      </c>
      <c r="AB211" s="40" t="s">
        <v>44</v>
      </c>
      <c r="AC211" s="72"/>
      <c r="AD211" s="23"/>
      <c r="AE211" s="187">
        <f t="shared" si="83"/>
        <v>151050</v>
      </c>
      <c r="AF211" s="179">
        <f t="shared" si="84"/>
        <v>739.6</v>
      </c>
      <c r="AH211" s="70">
        <f t="shared" si="85"/>
        <v>11.758925798427367</v>
      </c>
      <c r="AI211" s="40" t="s">
        <v>44</v>
      </c>
      <c r="AJ211" s="72"/>
      <c r="AK211" s="23"/>
      <c r="AL211" s="187">
        <f t="shared" si="86"/>
        <v>151073</v>
      </c>
      <c r="AM211" s="179">
        <f t="shared" si="87"/>
        <v>779.68899999999996</v>
      </c>
      <c r="AO211" s="70">
        <f t="shared" si="88"/>
        <v>11.671978394824828</v>
      </c>
      <c r="AP211" s="40" t="s">
        <v>44</v>
      </c>
      <c r="AQ211" s="72"/>
      <c r="AR211" s="23"/>
      <c r="AS211" s="187">
        <f t="shared" si="89"/>
        <v>151100</v>
      </c>
      <c r="AT211" s="179">
        <f t="shared" si="90"/>
        <v>828.1</v>
      </c>
      <c r="AV211" s="70">
        <f t="shared" si="91"/>
        <v>11.576744977683182</v>
      </c>
      <c r="AW211" s="40" t="s">
        <v>44</v>
      </c>
      <c r="AX211" s="72"/>
      <c r="AY211" s="23"/>
      <c r="AZ211" s="187">
        <f t="shared" si="92"/>
        <v>151135</v>
      </c>
      <c r="BA211" s="179">
        <f t="shared" si="93"/>
        <v>893.02499999999998</v>
      </c>
      <c r="BC211" s="70">
        <f t="shared" si="94"/>
        <v>11.471478275056056</v>
      </c>
      <c r="BD211" s="40" t="s">
        <v>44</v>
      </c>
      <c r="BE211" s="72"/>
      <c r="BF211" s="23"/>
      <c r="BG211" s="187">
        <f t="shared" si="95"/>
        <v>151178</v>
      </c>
      <c r="BH211" s="179">
        <f t="shared" si="96"/>
        <v>976.14400000000001</v>
      </c>
      <c r="BJ211" s="70">
        <f t="shared" si="97"/>
        <v>11.353812493313155</v>
      </c>
      <c r="BK211" s="40" t="s">
        <v>44</v>
      </c>
      <c r="BL211" s="72"/>
      <c r="BM211" s="23"/>
      <c r="BN211" s="187">
        <f t="shared" si="98"/>
        <v>151235</v>
      </c>
      <c r="BO211" s="179">
        <f t="shared" si="99"/>
        <v>1092.0250000000001</v>
      </c>
      <c r="BQ211" s="70">
        <f t="shared" si="100"/>
        <v>11.220431835521225</v>
      </c>
      <c r="BR211" s="40" t="s">
        <v>44</v>
      </c>
      <c r="BS211" s="72"/>
      <c r="BT211" s="23"/>
      <c r="BU211" s="187">
        <f t="shared" si="101"/>
        <v>151314</v>
      </c>
      <c r="BV211" s="179">
        <f t="shared" si="102"/>
        <v>1263.376</v>
      </c>
      <c r="BX211" s="70">
        <f t="shared" si="103"/>
        <v>11.066482100133506</v>
      </c>
      <c r="BY211" s="40" t="s">
        <v>44</v>
      </c>
      <c r="BZ211" s="72"/>
      <c r="CA211" s="23"/>
      <c r="CB211" s="187">
        <f t="shared" si="104"/>
        <v>151428</v>
      </c>
      <c r="CC211" s="179">
        <f t="shared" si="105"/>
        <v>1532.644</v>
      </c>
      <c r="CE211" s="70">
        <f t="shared" si="106"/>
        <v>10.884441797736006</v>
      </c>
      <c r="CF211" s="40" t="s">
        <v>44</v>
      </c>
      <c r="CG211" s="72"/>
      <c r="CH211" s="23"/>
      <c r="CI211" s="187">
        <f t="shared" si="107"/>
        <v>151611</v>
      </c>
      <c r="CJ211" s="179">
        <f t="shared" si="108"/>
        <v>2019.241</v>
      </c>
      <c r="CL211" s="70">
        <f t="shared" si="109"/>
        <v>10.661719979752007</v>
      </c>
      <c r="CM211" s="40" t="s">
        <v>44</v>
      </c>
      <c r="CN211" s="72"/>
      <c r="CO211" s="23"/>
      <c r="CP211" s="187">
        <f t="shared" si="110"/>
        <v>151951</v>
      </c>
      <c r="CQ211" s="179">
        <f t="shared" si="111"/>
        <v>3101.1210000000001</v>
      </c>
      <c r="CS211" s="70">
        <f t="shared" si="112"/>
        <v>10.374740401182295</v>
      </c>
      <c r="CT211" s="40" t="s">
        <v>44</v>
      </c>
      <c r="CU211" s="72"/>
      <c r="CV211" s="23"/>
      <c r="CW211" s="187">
        <f t="shared" si="113"/>
        <v>152804</v>
      </c>
      <c r="CX211" s="179">
        <f t="shared" si="114"/>
        <v>6832.9960000000001</v>
      </c>
      <c r="CZ211" s="70">
        <f t="shared" si="115"/>
        <v>9.970678802076451</v>
      </c>
      <c r="DA211" s="40" t="s">
        <v>44</v>
      </c>
      <c r="DB211" s="72"/>
      <c r="DC211" s="23"/>
      <c r="DD211" s="187">
        <f t="shared" si="116"/>
        <v>162848</v>
      </c>
      <c r="DE211" s="179">
        <f t="shared" si="117"/>
        <v>160224.96400000001</v>
      </c>
    </row>
    <row r="212" spans="1:109" ht="15" customHeight="1">
      <c r="A212" s="21">
        <f t="shared" si="70"/>
        <v>1996</v>
      </c>
      <c r="B212" s="176">
        <f t="shared" si="70"/>
        <v>148970</v>
      </c>
      <c r="C212" s="69">
        <f t="shared" si="71"/>
        <v>11.911500222373638</v>
      </c>
      <c r="D212" s="22">
        <v>3</v>
      </c>
      <c r="E212" s="71">
        <f t="shared" si="72"/>
        <v>1.0986122886681098</v>
      </c>
      <c r="F212" s="27" t="s">
        <v>45</v>
      </c>
      <c r="I212" s="179">
        <f t="shared" si="73"/>
        <v>147143</v>
      </c>
      <c r="J212" s="180">
        <f t="shared" si="74"/>
        <v>1.2264214271329799</v>
      </c>
      <c r="K212" s="179">
        <f t="shared" si="75"/>
        <v>3337.9290000000001</v>
      </c>
      <c r="M212" s="70">
        <f t="shared" si="76"/>
        <v>11.911500222373638</v>
      </c>
      <c r="N212" s="27" t="s">
        <v>45</v>
      </c>
      <c r="Q212" s="187">
        <f t="shared" si="77"/>
        <v>147143</v>
      </c>
      <c r="R212" s="179">
        <f t="shared" si="78"/>
        <v>3337.9290000000001</v>
      </c>
      <c r="S212" s="70"/>
      <c r="T212" s="70">
        <f t="shared" si="79"/>
        <v>11.90476482949658</v>
      </c>
      <c r="U212" s="27" t="s">
        <v>45</v>
      </c>
      <c r="X212" s="187">
        <f t="shared" si="80"/>
        <v>147143</v>
      </c>
      <c r="Y212" s="179">
        <f t="shared" si="81"/>
        <v>3337.9290000000001</v>
      </c>
      <c r="AA212" s="70">
        <f t="shared" si="82"/>
        <v>11.830069247571629</v>
      </c>
      <c r="AB212" s="27" t="s">
        <v>45</v>
      </c>
      <c r="AE212" s="187">
        <f t="shared" si="83"/>
        <v>147141</v>
      </c>
      <c r="AF212" s="179">
        <f t="shared" si="84"/>
        <v>3345.241</v>
      </c>
      <c r="AH212" s="70">
        <f t="shared" si="85"/>
        <v>11.749340558477678</v>
      </c>
      <c r="AI212" s="27" t="s">
        <v>45</v>
      </c>
      <c r="AL212" s="187">
        <f t="shared" si="86"/>
        <v>147139</v>
      </c>
      <c r="AM212" s="179">
        <f t="shared" si="87"/>
        <v>3352.5610000000001</v>
      </c>
      <c r="AO212" s="70">
        <f t="shared" si="88"/>
        <v>11.661517869020056</v>
      </c>
      <c r="AP212" s="27" t="s">
        <v>45</v>
      </c>
      <c r="AS212" s="187">
        <f t="shared" si="89"/>
        <v>147136</v>
      </c>
      <c r="AT212" s="179">
        <f t="shared" si="90"/>
        <v>3363.556</v>
      </c>
      <c r="AV212" s="70">
        <f t="shared" si="91"/>
        <v>11.565233244593573</v>
      </c>
      <c r="AW212" s="27" t="s">
        <v>45</v>
      </c>
      <c r="AZ212" s="187">
        <f t="shared" si="92"/>
        <v>147132</v>
      </c>
      <c r="BA212" s="179">
        <f t="shared" si="93"/>
        <v>3378.2440000000001</v>
      </c>
      <c r="BC212" s="70">
        <f t="shared" si="94"/>
        <v>11.458680450117832</v>
      </c>
      <c r="BD212" s="27" t="s">
        <v>45</v>
      </c>
      <c r="BG212" s="187">
        <f t="shared" si="95"/>
        <v>147128</v>
      </c>
      <c r="BH212" s="179">
        <f t="shared" si="96"/>
        <v>3392.9639999999999</v>
      </c>
      <c r="BJ212" s="70">
        <f t="shared" si="97"/>
        <v>11.339405064129343</v>
      </c>
      <c r="BK212" s="27" t="s">
        <v>45</v>
      </c>
      <c r="BN212" s="187">
        <f t="shared" si="98"/>
        <v>147123</v>
      </c>
      <c r="BO212" s="179">
        <f t="shared" si="99"/>
        <v>3411.4090000000001</v>
      </c>
      <c r="BQ212" s="70">
        <f t="shared" si="100"/>
        <v>11.203951657050824</v>
      </c>
      <c r="BR212" s="27" t="s">
        <v>45</v>
      </c>
      <c r="BU212" s="187">
        <f t="shared" si="101"/>
        <v>147118</v>
      </c>
      <c r="BV212" s="179">
        <f t="shared" si="102"/>
        <v>3429.904</v>
      </c>
      <c r="BX212" s="70">
        <f t="shared" si="103"/>
        <v>11.047232531311577</v>
      </c>
      <c r="BY212" s="27" t="s">
        <v>45</v>
      </c>
      <c r="CB212" s="187">
        <f t="shared" si="104"/>
        <v>147110</v>
      </c>
      <c r="CC212" s="179">
        <f t="shared" si="105"/>
        <v>3459.6</v>
      </c>
      <c r="CE212" s="70">
        <f t="shared" si="106"/>
        <v>10.861304031238781</v>
      </c>
      <c r="CF212" s="27" t="s">
        <v>45</v>
      </c>
      <c r="CI212" s="187">
        <f t="shared" si="107"/>
        <v>147102</v>
      </c>
      <c r="CJ212" s="179">
        <f t="shared" si="108"/>
        <v>3489.424</v>
      </c>
      <c r="CL212" s="70">
        <f t="shared" si="109"/>
        <v>10.632725553240427</v>
      </c>
      <c r="CM212" s="27" t="s">
        <v>45</v>
      </c>
      <c r="CP212" s="187">
        <f t="shared" si="110"/>
        <v>147096</v>
      </c>
      <c r="CQ212" s="179">
        <f t="shared" si="111"/>
        <v>3511.8760000000002</v>
      </c>
      <c r="CS212" s="70">
        <f t="shared" si="112"/>
        <v>10.335919108874107</v>
      </c>
      <c r="CT212" s="27" t="s">
        <v>45</v>
      </c>
      <c r="CW212" s="187">
        <f t="shared" si="113"/>
        <v>147117</v>
      </c>
      <c r="CX212" s="179">
        <f t="shared" si="114"/>
        <v>3433.6089999999999</v>
      </c>
      <c r="CZ212" s="70">
        <f t="shared" si="115"/>
        <v>9.9119516309482574</v>
      </c>
      <c r="DA212" s="27" t="s">
        <v>45</v>
      </c>
      <c r="DD212" s="187">
        <f t="shared" si="116"/>
        <v>148611</v>
      </c>
      <c r="DE212" s="179">
        <f t="shared" si="117"/>
        <v>128.881</v>
      </c>
    </row>
    <row r="213" spans="1:109" ht="15" customHeight="1">
      <c r="A213" s="21">
        <f t="shared" si="70"/>
        <v>1997</v>
      </c>
      <c r="B213" s="176">
        <f t="shared" si="70"/>
        <v>147593</v>
      </c>
      <c r="C213" s="69">
        <f t="shared" si="71"/>
        <v>11.90221376454963</v>
      </c>
      <c r="D213" s="22">
        <v>4</v>
      </c>
      <c r="E213" s="71">
        <f t="shared" si="72"/>
        <v>1.3862943611198906</v>
      </c>
      <c r="F213" s="73" t="s">
        <v>35</v>
      </c>
      <c r="G213" s="244">
        <v>0</v>
      </c>
      <c r="H213" s="23"/>
      <c r="I213" s="179">
        <f t="shared" si="73"/>
        <v>144447</v>
      </c>
      <c r="J213" s="180">
        <f t="shared" si="74"/>
        <v>2.1315374035353982</v>
      </c>
      <c r="K213" s="179">
        <f t="shared" si="75"/>
        <v>9897.3160000000007</v>
      </c>
      <c r="M213" s="70">
        <f t="shared" si="76"/>
        <v>11.90221376454963</v>
      </c>
      <c r="N213" s="73" t="s">
        <v>35</v>
      </c>
      <c r="O213" s="206">
        <v>0</v>
      </c>
      <c r="P213" s="23"/>
      <c r="Q213" s="187">
        <f t="shared" si="77"/>
        <v>144447</v>
      </c>
      <c r="R213" s="179">
        <f t="shared" si="78"/>
        <v>9897.3160000000007</v>
      </c>
      <c r="S213" s="70"/>
      <c r="T213" s="70">
        <f t="shared" si="79"/>
        <v>11.895415318317863</v>
      </c>
      <c r="U213" s="73" t="s">
        <v>35</v>
      </c>
      <c r="V213" s="206">
        <f>10^U233</f>
        <v>1000</v>
      </c>
      <c r="W213" s="23"/>
      <c r="X213" s="187">
        <f t="shared" si="80"/>
        <v>144446</v>
      </c>
      <c r="Y213" s="179">
        <f t="shared" si="81"/>
        <v>9903.6090000000004</v>
      </c>
      <c r="AA213" s="70">
        <f t="shared" si="82"/>
        <v>11.819990959216781</v>
      </c>
      <c r="AB213" s="73" t="s">
        <v>35</v>
      </c>
      <c r="AC213" s="206">
        <f>V213+AB234</f>
        <v>11650</v>
      </c>
      <c r="AD213" s="23"/>
      <c r="AE213" s="187">
        <f t="shared" si="83"/>
        <v>144434</v>
      </c>
      <c r="AF213" s="179">
        <f t="shared" si="84"/>
        <v>9979.2810000000009</v>
      </c>
      <c r="AH213" s="70">
        <f t="shared" si="85"/>
        <v>11.738410273401813</v>
      </c>
      <c r="AI213" s="73" t="s">
        <v>35</v>
      </c>
      <c r="AJ213" s="206">
        <f>AC213+AI234</f>
        <v>22300</v>
      </c>
      <c r="AK213" s="23"/>
      <c r="AL213" s="187">
        <f t="shared" si="86"/>
        <v>144420</v>
      </c>
      <c r="AM213" s="179">
        <f t="shared" si="87"/>
        <v>10067.929</v>
      </c>
      <c r="AO213" s="70">
        <f t="shared" si="88"/>
        <v>11.649578231036138</v>
      </c>
      <c r="AP213" s="73" t="s">
        <v>35</v>
      </c>
      <c r="AQ213" s="206">
        <f>AJ213+AP234</f>
        <v>32950</v>
      </c>
      <c r="AR213" s="23"/>
      <c r="AS213" s="187">
        <f t="shared" si="89"/>
        <v>144404</v>
      </c>
      <c r="AT213" s="179">
        <f t="shared" si="90"/>
        <v>10169.721</v>
      </c>
      <c r="AV213" s="70">
        <f t="shared" si="91"/>
        <v>11.552078868165937</v>
      </c>
      <c r="AW213" s="73" t="s">
        <v>35</v>
      </c>
      <c r="AX213" s="206">
        <f>AQ213+AW234</f>
        <v>43600</v>
      </c>
      <c r="AY213" s="23"/>
      <c r="AZ213" s="187">
        <f t="shared" si="92"/>
        <v>144383</v>
      </c>
      <c r="BA213" s="179">
        <f t="shared" si="93"/>
        <v>10304.1</v>
      </c>
      <c r="BC213" s="70">
        <f t="shared" si="94"/>
        <v>11.444036159548698</v>
      </c>
      <c r="BD213" s="73" t="s">
        <v>35</v>
      </c>
      <c r="BE213" s="206">
        <f>AX213+BD234</f>
        <v>54250</v>
      </c>
      <c r="BF213" s="23"/>
      <c r="BG213" s="187">
        <f t="shared" si="95"/>
        <v>144358</v>
      </c>
      <c r="BH213" s="179">
        <f t="shared" si="96"/>
        <v>10465.225</v>
      </c>
      <c r="BJ213" s="70">
        <f t="shared" si="97"/>
        <v>11.32289023414034</v>
      </c>
      <c r="BK213" s="73" t="s">
        <v>35</v>
      </c>
      <c r="BL213" s="206">
        <f>BE213+BK234</f>
        <v>64900</v>
      </c>
      <c r="BM213" s="23"/>
      <c r="BN213" s="187">
        <f t="shared" si="98"/>
        <v>144325</v>
      </c>
      <c r="BO213" s="179">
        <f t="shared" si="99"/>
        <v>10679.824000000001</v>
      </c>
      <c r="BQ213" s="70">
        <f t="shared" si="100"/>
        <v>11.185018441954195</v>
      </c>
      <c r="BR213" s="73" t="s">
        <v>35</v>
      </c>
      <c r="BS213" s="206">
        <f>BL213+BR234</f>
        <v>75550</v>
      </c>
      <c r="BT213" s="23"/>
      <c r="BU213" s="187">
        <f t="shared" si="101"/>
        <v>144282</v>
      </c>
      <c r="BV213" s="179">
        <f t="shared" si="102"/>
        <v>10962.721</v>
      </c>
      <c r="BX213" s="70">
        <f t="shared" si="103"/>
        <v>11.025051101121338</v>
      </c>
      <c r="BY213" s="73" t="s">
        <v>35</v>
      </c>
      <c r="BZ213" s="206">
        <f>BS213+BY234</f>
        <v>86200</v>
      </c>
      <c r="CA213" s="23"/>
      <c r="CB213" s="187">
        <f t="shared" si="104"/>
        <v>144221</v>
      </c>
      <c r="CC213" s="179">
        <f t="shared" si="105"/>
        <v>11370.384</v>
      </c>
      <c r="CE213" s="70">
        <f t="shared" si="106"/>
        <v>10.834528956356191</v>
      </c>
      <c r="CF213" s="73" t="s">
        <v>35</v>
      </c>
      <c r="CG213" s="206">
        <f>BZ213+CF234</f>
        <v>96850</v>
      </c>
      <c r="CH213" s="23"/>
      <c r="CI213" s="187">
        <f t="shared" si="107"/>
        <v>144130</v>
      </c>
      <c r="CJ213" s="179">
        <f t="shared" si="108"/>
        <v>11992.369000000001</v>
      </c>
      <c r="CL213" s="70">
        <f t="shared" si="109"/>
        <v>10.598957034465641</v>
      </c>
      <c r="CM213" s="73" t="s">
        <v>35</v>
      </c>
      <c r="CN213" s="206">
        <f>CG213+CM234</f>
        <v>107500</v>
      </c>
      <c r="CO213" s="23"/>
      <c r="CP213" s="187">
        <f t="shared" si="110"/>
        <v>143976</v>
      </c>
      <c r="CQ213" s="179">
        <f t="shared" si="111"/>
        <v>13082.689</v>
      </c>
      <c r="CS213" s="70">
        <f t="shared" si="112"/>
        <v>10.290211469825051</v>
      </c>
      <c r="CT213" s="73" t="s">
        <v>35</v>
      </c>
      <c r="CU213" s="206">
        <f>CN213+CT234</f>
        <v>118150</v>
      </c>
      <c r="CV213" s="23"/>
      <c r="CW213" s="187">
        <f t="shared" si="113"/>
        <v>143657</v>
      </c>
      <c r="CX213" s="179">
        <f t="shared" si="114"/>
        <v>15492.096</v>
      </c>
      <c r="CZ213" s="70">
        <f t="shared" si="115"/>
        <v>9.8412397390566007</v>
      </c>
      <c r="DA213" s="73" t="s">
        <v>35</v>
      </c>
      <c r="DB213" s="206">
        <f>CU213+DA234</f>
        <v>128800</v>
      </c>
      <c r="DC213" s="23"/>
      <c r="DD213" s="187">
        <f t="shared" si="116"/>
        <v>142291</v>
      </c>
      <c r="DE213" s="179">
        <f t="shared" si="117"/>
        <v>28111.204000000002</v>
      </c>
    </row>
    <row r="214" spans="1:109" ht="15" customHeight="1">
      <c r="A214" s="21">
        <f t="shared" si="70"/>
        <v>1998</v>
      </c>
      <c r="B214" s="176">
        <f t="shared" si="70"/>
        <v>146892</v>
      </c>
      <c r="C214" s="69">
        <f t="shared" si="71"/>
        <v>11.897452901863513</v>
      </c>
      <c r="D214" s="22">
        <v>5</v>
      </c>
      <c r="E214" s="71">
        <f t="shared" si="72"/>
        <v>1.6094379124341003</v>
      </c>
      <c r="F214" s="73" t="s">
        <v>30</v>
      </c>
      <c r="G214" s="44">
        <f>INDEX(LINEST(C210:C229,E210:E229),1)</f>
        <v>-6.4290224844061522E-2</v>
      </c>
      <c r="H214" s="23"/>
      <c r="I214" s="179">
        <f t="shared" si="73"/>
        <v>142389</v>
      </c>
      <c r="J214" s="180">
        <f t="shared" si="74"/>
        <v>3.0655175230781802</v>
      </c>
      <c r="K214" s="179">
        <f t="shared" si="75"/>
        <v>20277.008999999998</v>
      </c>
      <c r="M214" s="70">
        <f t="shared" si="76"/>
        <v>11.897452901863513</v>
      </c>
      <c r="N214" s="73" t="s">
        <v>30</v>
      </c>
      <c r="O214" s="44">
        <f>INDEX(LINEST(M210:M229,$E210:$E229),1)</f>
        <v>-6.4290224844061522E-2</v>
      </c>
      <c r="P214" s="23"/>
      <c r="Q214" s="187">
        <f t="shared" si="77"/>
        <v>142389</v>
      </c>
      <c r="R214" s="179">
        <f t="shared" si="78"/>
        <v>20277.008999999998</v>
      </c>
      <c r="S214" s="70"/>
      <c r="T214" s="70">
        <f t="shared" si="79"/>
        <v>11.890621900930778</v>
      </c>
      <c r="U214" s="73" t="s">
        <v>30</v>
      </c>
      <c r="V214" s="44">
        <f>INDEX(LINEST(T210:T229,$E210:$E229),1)</f>
        <v>-6.4754355302033884E-2</v>
      </c>
      <c r="W214" s="23"/>
      <c r="X214" s="187">
        <f t="shared" si="80"/>
        <v>142388</v>
      </c>
      <c r="Y214" s="179">
        <f t="shared" si="81"/>
        <v>20286.016</v>
      </c>
      <c r="AA214" s="70">
        <f t="shared" si="82"/>
        <v>11.814821045236579</v>
      </c>
      <c r="AB214" s="73" t="s">
        <v>30</v>
      </c>
      <c r="AC214" s="44">
        <f>INDEX(LINEST(AA210:AA229,$E210:$E229),1)</f>
        <v>-7.014852778487296E-2</v>
      </c>
      <c r="AD214" s="23"/>
      <c r="AE214" s="187">
        <f t="shared" si="83"/>
        <v>142372</v>
      </c>
      <c r="AF214" s="179">
        <f t="shared" si="84"/>
        <v>20430.400000000001</v>
      </c>
      <c r="AH214" s="70">
        <f t="shared" si="85"/>
        <v>11.732799677816768</v>
      </c>
      <c r="AI214" s="73" t="s">
        <v>30</v>
      </c>
      <c r="AJ214" s="44">
        <f>INDEX(LINEST(AH210:AH229,$E210:$E229),1)</f>
        <v>-7.6525203263636779E-2</v>
      </c>
      <c r="AK214" s="23"/>
      <c r="AL214" s="187">
        <f t="shared" si="86"/>
        <v>142353</v>
      </c>
      <c r="AM214" s="179">
        <f t="shared" si="87"/>
        <v>20602.521000000001</v>
      </c>
      <c r="AO214" s="70">
        <f t="shared" si="88"/>
        <v>11.643444825978454</v>
      </c>
      <c r="AP214" s="73" t="s">
        <v>30</v>
      </c>
      <c r="AQ214" s="44">
        <f>INDEX(LINEST(AO210:AO229,$E210:$E229),1)</f>
        <v>-8.4180490964155502E-2</v>
      </c>
      <c r="AR214" s="23"/>
      <c r="AS214" s="187">
        <f t="shared" si="89"/>
        <v>142330</v>
      </c>
      <c r="AT214" s="179">
        <f t="shared" si="90"/>
        <v>20811.844000000001</v>
      </c>
      <c r="AV214" s="70">
        <f t="shared" si="91"/>
        <v>11.54531520777188</v>
      </c>
      <c r="AW214" s="73" t="s">
        <v>30</v>
      </c>
      <c r="AX214" s="44">
        <f>INDEX(LINEST(AV210:AV229,$E210:$E229),1)</f>
        <v>-9.3543209476176795E-2</v>
      </c>
      <c r="AY214" s="23"/>
      <c r="AZ214" s="187">
        <f t="shared" si="92"/>
        <v>142301</v>
      </c>
      <c r="BA214" s="179">
        <f t="shared" si="93"/>
        <v>21077.280999999999</v>
      </c>
      <c r="BC214" s="70">
        <f t="shared" si="94"/>
        <v>11.436497881520244</v>
      </c>
      <c r="BD214" s="73" t="s">
        <v>30</v>
      </c>
      <c r="BE214" s="44">
        <f>INDEX(LINEST(BC210:BC229,$E210:$E229),1)</f>
        <v>-0.10525895818704943</v>
      </c>
      <c r="BF214" s="23"/>
      <c r="BG214" s="187">
        <f t="shared" si="95"/>
        <v>142266</v>
      </c>
      <c r="BH214" s="179">
        <f t="shared" si="96"/>
        <v>21399.876</v>
      </c>
      <c r="BJ214" s="70">
        <f t="shared" si="97"/>
        <v>11.3143769605114</v>
      </c>
      <c r="BK214" s="73" t="s">
        <v>30</v>
      </c>
      <c r="BL214" s="44">
        <f>INDEX(LINEST(BJ210:BJ229,$E210:$E229),1)</f>
        <v>-0.12034776140025701</v>
      </c>
      <c r="BM214" s="23"/>
      <c r="BN214" s="187">
        <f t="shared" si="98"/>
        <v>142221</v>
      </c>
      <c r="BO214" s="179">
        <f t="shared" si="99"/>
        <v>21818.241000000002</v>
      </c>
      <c r="BQ214" s="70">
        <f t="shared" si="100"/>
        <v>11.175240493283022</v>
      </c>
      <c r="BR214" s="73" t="s">
        <v>30</v>
      </c>
      <c r="BS214" s="44">
        <f>INDEX(LINEST(BQ210:BQ229,$E210:$E229),1)</f>
        <v>-0.140523857205826</v>
      </c>
      <c r="BT214" s="23"/>
      <c r="BU214" s="187">
        <f t="shared" si="101"/>
        <v>142160</v>
      </c>
      <c r="BV214" s="179">
        <f t="shared" si="102"/>
        <v>22391.824000000001</v>
      </c>
      <c r="BX214" s="70">
        <f t="shared" si="103"/>
        <v>11.013567172645132</v>
      </c>
      <c r="BY214" s="73" t="s">
        <v>30</v>
      </c>
      <c r="BZ214" s="44">
        <f>INDEX(LINEST(BX210:BX229,$E210:$E229),1)</f>
        <v>-0.16891487160278046</v>
      </c>
      <c r="CA214" s="23"/>
      <c r="CB214" s="187">
        <f t="shared" si="104"/>
        <v>142075</v>
      </c>
      <c r="CC214" s="179">
        <f t="shared" si="105"/>
        <v>23203.489000000001</v>
      </c>
      <c r="CE214" s="70">
        <f t="shared" si="106"/>
        <v>10.820617931807726</v>
      </c>
      <c r="CF214" s="73" t="s">
        <v>30</v>
      </c>
      <c r="CG214" s="44">
        <f>INDEX(LINEST(CE210:CE229,$E210:$E229),1)</f>
        <v>-0.21192711074454149</v>
      </c>
      <c r="CH214" s="23"/>
      <c r="CI214" s="187">
        <f t="shared" si="107"/>
        <v>141946</v>
      </c>
      <c r="CJ214" s="179">
        <f t="shared" si="108"/>
        <v>24462.916000000001</v>
      </c>
      <c r="CL214" s="70">
        <f t="shared" si="109"/>
        <v>10.58131802898418</v>
      </c>
      <c r="CM214" s="73" t="s">
        <v>30</v>
      </c>
      <c r="CN214" s="44">
        <f>INDEX(LINEST(CL210:CL229,$E210:$E229),1)</f>
        <v>-0.28524306878573008</v>
      </c>
      <c r="CO214" s="23"/>
      <c r="CP214" s="187">
        <f t="shared" si="110"/>
        <v>141727</v>
      </c>
      <c r="CQ214" s="179">
        <f t="shared" si="111"/>
        <v>26677.224999999999</v>
      </c>
      <c r="CS214" s="70">
        <f t="shared" si="112"/>
        <v>10.266114746634193</v>
      </c>
      <c r="CT214" s="73" t="s">
        <v>30</v>
      </c>
      <c r="CU214" s="44">
        <f>INDEX(LINEST(CS210:CS229,$E210:$E229),1)</f>
        <v>-0.44208789874783633</v>
      </c>
      <c r="CV214" s="23"/>
      <c r="CW214" s="187">
        <f t="shared" si="113"/>
        <v>141261</v>
      </c>
      <c r="CX214" s="179">
        <f t="shared" si="114"/>
        <v>31708.161</v>
      </c>
      <c r="CZ214" s="70">
        <f t="shared" si="115"/>
        <v>9.8032251305977329</v>
      </c>
      <c r="DA214" s="73" t="s">
        <v>30</v>
      </c>
      <c r="DB214" s="44">
        <f>INDEX(LINEST(CZ210:CZ229,$E210:$E229),1)</f>
        <v>-1.3355090807008005</v>
      </c>
      <c r="DC214" s="23"/>
      <c r="DD214" s="187">
        <f t="shared" si="116"/>
        <v>138815</v>
      </c>
      <c r="DE214" s="179">
        <f t="shared" si="117"/>
        <v>65237.928999999996</v>
      </c>
    </row>
    <row r="215" spans="1:109" ht="15" customHeight="1">
      <c r="A215" s="21">
        <f t="shared" si="70"/>
        <v>1999</v>
      </c>
      <c r="B215" s="176">
        <f t="shared" si="70"/>
        <v>144791</v>
      </c>
      <c r="C215" s="69">
        <f t="shared" si="71"/>
        <v>11.883046602305937</v>
      </c>
      <c r="D215" s="22">
        <v>6</v>
      </c>
      <c r="E215" s="71">
        <f t="shared" si="72"/>
        <v>1.791759469228055</v>
      </c>
      <c r="F215" s="73" t="s">
        <v>25</v>
      </c>
      <c r="G215" s="44">
        <f>INDEX(LINEST(C210:C229,E210:E229),2)</f>
        <v>11.969792394274524</v>
      </c>
      <c r="H215" s="74" t="s">
        <v>46</v>
      </c>
      <c r="I215" s="179">
        <f t="shared" si="73"/>
        <v>140730</v>
      </c>
      <c r="J215" s="180">
        <f t="shared" si="74"/>
        <v>2.8047323383359459</v>
      </c>
      <c r="K215" s="179">
        <f t="shared" si="75"/>
        <v>16491.721000000001</v>
      </c>
      <c r="M215" s="70">
        <f t="shared" si="76"/>
        <v>11.883046602305937</v>
      </c>
      <c r="N215" s="73" t="s">
        <v>25</v>
      </c>
      <c r="O215" s="44">
        <f>INDEX(LINEST(M210:M229,$E210:$E229),2)</f>
        <v>11.969792394274524</v>
      </c>
      <c r="P215" s="74" t="s">
        <v>46</v>
      </c>
      <c r="Q215" s="187">
        <f t="shared" si="77"/>
        <v>140730</v>
      </c>
      <c r="R215" s="179">
        <f t="shared" si="78"/>
        <v>16491.721000000001</v>
      </c>
      <c r="S215" s="70"/>
      <c r="T215" s="70">
        <f t="shared" si="79"/>
        <v>11.876116135384153</v>
      </c>
      <c r="U215" s="73" t="s">
        <v>25</v>
      </c>
      <c r="V215" s="44">
        <f>INDEX(LINEST(T210:T229,$E210:$E229),2)</f>
        <v>11.963481738748092</v>
      </c>
      <c r="W215" s="74" t="s">
        <v>46</v>
      </c>
      <c r="X215" s="187">
        <f t="shared" si="80"/>
        <v>140729</v>
      </c>
      <c r="Y215" s="179">
        <f t="shared" si="81"/>
        <v>16499.844000000001</v>
      </c>
      <c r="AA215" s="70">
        <f t="shared" si="82"/>
        <v>11.799163996017279</v>
      </c>
      <c r="AB215" s="73" t="s">
        <v>25</v>
      </c>
      <c r="AC215" s="44">
        <f>INDEX(LINEST(AA210:AA229,$E210:$E229),2)</f>
        <v>11.893726668883463</v>
      </c>
      <c r="AD215" s="74" t="s">
        <v>46</v>
      </c>
      <c r="AE215" s="187">
        <f t="shared" si="83"/>
        <v>140711</v>
      </c>
      <c r="AF215" s="179">
        <f t="shared" si="84"/>
        <v>16646.400000000001</v>
      </c>
      <c r="AH215" s="70">
        <f t="shared" si="85"/>
        <v>11.715792836880157</v>
      </c>
      <c r="AI215" s="73" t="s">
        <v>25</v>
      </c>
      <c r="AJ215" s="44">
        <f>INDEX(LINEST(AH210:AH229,$E210:$E229),2)</f>
        <v>11.818848292902892</v>
      </c>
      <c r="AK215" s="74" t="s">
        <v>46</v>
      </c>
      <c r="AL215" s="187">
        <f t="shared" si="86"/>
        <v>140689</v>
      </c>
      <c r="AM215" s="179">
        <f t="shared" si="87"/>
        <v>16826.403999999999</v>
      </c>
      <c r="AO215" s="70">
        <f t="shared" si="88"/>
        <v>11.624833498772443</v>
      </c>
      <c r="AP215" s="73" t="s">
        <v>25</v>
      </c>
      <c r="AQ215" s="44">
        <f>INDEX(LINEST(AO210:AO229,$E210:$E229),2)</f>
        <v>11.738063245454534</v>
      </c>
      <c r="AR215" s="74" t="s">
        <v>46</v>
      </c>
      <c r="AS215" s="187">
        <f t="shared" si="89"/>
        <v>140664</v>
      </c>
      <c r="AT215" s="179">
        <f t="shared" si="90"/>
        <v>17032.129000000001</v>
      </c>
      <c r="AV215" s="70">
        <f t="shared" si="91"/>
        <v>11.524765099074422</v>
      </c>
      <c r="AW215" s="73" t="s">
        <v>25</v>
      </c>
      <c r="AX215" s="44">
        <f>INDEX(LINEST(AV210:AV229,$E210:$E229),2)</f>
        <v>11.650407173429237</v>
      </c>
      <c r="AY215" s="74" t="s">
        <v>46</v>
      </c>
      <c r="AZ215" s="187">
        <f t="shared" si="92"/>
        <v>140632</v>
      </c>
      <c r="BA215" s="179">
        <f t="shared" si="93"/>
        <v>17297.280999999999</v>
      </c>
      <c r="BC215" s="70">
        <f t="shared" si="94"/>
        <v>11.413558065771015</v>
      </c>
      <c r="BD215" s="73" t="s">
        <v>25</v>
      </c>
      <c r="BE215" s="44">
        <f>INDEX(LINEST(BC210:BC229,$E210:$E229),2)</f>
        <v>11.554684528618067</v>
      </c>
      <c r="BF215" s="74" t="s">
        <v>46</v>
      </c>
      <c r="BG215" s="187">
        <f t="shared" si="95"/>
        <v>140593</v>
      </c>
      <c r="BH215" s="179">
        <f t="shared" si="96"/>
        <v>17623.204000000002</v>
      </c>
      <c r="BJ215" s="70">
        <f t="shared" si="97"/>
        <v>11.288418484608913</v>
      </c>
      <c r="BK215" s="73" t="s">
        <v>25</v>
      </c>
      <c r="BL215" s="44">
        <f>INDEX(LINEST(BJ210:BJ229,$E210:$E229),2)</f>
        <v>11.449411858917768</v>
      </c>
      <c r="BM215" s="74" t="s">
        <v>46</v>
      </c>
      <c r="BN215" s="187">
        <f t="shared" si="98"/>
        <v>140543</v>
      </c>
      <c r="BO215" s="179">
        <f t="shared" si="99"/>
        <v>18045.504000000001</v>
      </c>
      <c r="BQ215" s="70">
        <f t="shared" si="100"/>
        <v>11.14534845170463</v>
      </c>
      <c r="BR215" s="73" t="s">
        <v>25</v>
      </c>
      <c r="BS215" s="44">
        <f>INDEX(LINEST(BQ210:BQ229,$E210:$E229),2)</f>
        <v>11.332778783039618</v>
      </c>
      <c r="BT215" s="74" t="s">
        <v>46</v>
      </c>
      <c r="BU215" s="187">
        <f t="shared" si="101"/>
        <v>140475</v>
      </c>
      <c r="BV215" s="179">
        <f t="shared" si="102"/>
        <v>18627.856</v>
      </c>
      <c r="BX215" s="70">
        <f t="shared" si="103"/>
        <v>10.978336380152186</v>
      </c>
      <c r="BY215" s="73" t="s">
        <v>25</v>
      </c>
      <c r="BZ215" s="44">
        <f>INDEX(LINEST(BX210:BX229,$E210:$E229),2)</f>
        <v>11.202731466111192</v>
      </c>
      <c r="CA215" s="74" t="s">
        <v>46</v>
      </c>
      <c r="CB215" s="187">
        <f t="shared" si="104"/>
        <v>140381</v>
      </c>
      <c r="CC215" s="179">
        <f t="shared" si="105"/>
        <v>19448.099999999999</v>
      </c>
      <c r="CE215" s="70">
        <f t="shared" si="106"/>
        <v>10.777726367178413</v>
      </c>
      <c r="CF215" s="73" t="s">
        <v>25</v>
      </c>
      <c r="CG215" s="44">
        <f>INDEX(LINEST(CE210:CE229,$E210:$E229),2)</f>
        <v>11.05763487936907</v>
      </c>
      <c r="CH215" s="74" t="s">
        <v>46</v>
      </c>
      <c r="CI215" s="187">
        <f t="shared" si="107"/>
        <v>140237</v>
      </c>
      <c r="CJ215" s="179">
        <f t="shared" si="108"/>
        <v>20738.916000000001</v>
      </c>
      <c r="CL215" s="70">
        <f t="shared" si="109"/>
        <v>10.526507289654278</v>
      </c>
      <c r="CM215" s="73" t="s">
        <v>25</v>
      </c>
      <c r="CN215" s="44">
        <f>INDEX(LINEST(CL210:CL229,$E210:$E229),2)</f>
        <v>10.899848197351933</v>
      </c>
      <c r="CO215" s="74" t="s">
        <v>46</v>
      </c>
      <c r="CP215" s="187">
        <f t="shared" si="110"/>
        <v>139992</v>
      </c>
      <c r="CQ215" s="179">
        <f t="shared" si="111"/>
        <v>23030.401000000002</v>
      </c>
      <c r="CS215" s="70">
        <f t="shared" si="112"/>
        <v>10.190206661487347</v>
      </c>
      <c r="CT215" s="73" t="s">
        <v>25</v>
      </c>
      <c r="CU215" s="44">
        <f>INDEX(LINEST(CS210:CS229,$E210:$E229),2)</f>
        <v>10.759590680931259</v>
      </c>
      <c r="CV215" s="74" t="s">
        <v>46</v>
      </c>
      <c r="CW215" s="187">
        <f t="shared" si="113"/>
        <v>139472</v>
      </c>
      <c r="CX215" s="179">
        <f t="shared" si="114"/>
        <v>28291.760999999999</v>
      </c>
      <c r="CZ215" s="70">
        <f t="shared" si="115"/>
        <v>9.6797813429594424</v>
      </c>
      <c r="DA215" s="73" t="s">
        <v>25</v>
      </c>
      <c r="DB215" s="44">
        <f>INDEX(LINEST(CZ210:CZ229,$E210:$E229),2)</f>
        <v>11.361216557262612</v>
      </c>
      <c r="DC215" s="74" t="s">
        <v>46</v>
      </c>
      <c r="DD215" s="187">
        <f t="shared" si="116"/>
        <v>136650</v>
      </c>
      <c r="DE215" s="179">
        <f t="shared" si="117"/>
        <v>66275.880999999994</v>
      </c>
    </row>
    <row r="216" spans="1:109" ht="15" customHeight="1">
      <c r="A216" s="21">
        <f t="shared" si="70"/>
        <v>2000</v>
      </c>
      <c r="B216" s="176">
        <f t="shared" si="70"/>
        <v>142828</v>
      </c>
      <c r="C216" s="69">
        <f t="shared" si="71"/>
        <v>11.86939638809813</v>
      </c>
      <c r="D216" s="22">
        <v>7</v>
      </c>
      <c r="E216" s="71">
        <f t="shared" si="72"/>
        <v>1.9459101490553132</v>
      </c>
      <c r="F216" s="73" t="s">
        <v>29</v>
      </c>
      <c r="G216" s="75">
        <f>EXP(G215)</f>
        <v>157911.87358386756</v>
      </c>
      <c r="I216" s="179">
        <f t="shared" si="73"/>
        <v>139342</v>
      </c>
      <c r="J216" s="180">
        <f t="shared" si="74"/>
        <v>2.4406979023720838</v>
      </c>
      <c r="K216" s="179">
        <f t="shared" si="75"/>
        <v>12152.196</v>
      </c>
      <c r="M216" s="70">
        <f t="shared" si="76"/>
        <v>11.86939638809813</v>
      </c>
      <c r="N216" s="73" t="s">
        <v>29</v>
      </c>
      <c r="O216" s="75">
        <f>EXP(O215)</f>
        <v>157911.87358386756</v>
      </c>
      <c r="Q216" s="187">
        <f t="shared" si="77"/>
        <v>139342</v>
      </c>
      <c r="R216" s="179">
        <f t="shared" si="78"/>
        <v>12152.196</v>
      </c>
      <c r="S216" s="70"/>
      <c r="T216" s="70">
        <f t="shared" si="79"/>
        <v>11.862370334800241</v>
      </c>
      <c r="U216" s="73" t="s">
        <v>29</v>
      </c>
      <c r="V216" s="75">
        <f>EXP(V215)</f>
        <v>156918.4839129126</v>
      </c>
      <c r="X216" s="187">
        <f t="shared" si="80"/>
        <v>139341</v>
      </c>
      <c r="Y216" s="179">
        <f t="shared" si="81"/>
        <v>12159.169</v>
      </c>
      <c r="AA216" s="70">
        <f t="shared" si="82"/>
        <v>11.784310458504942</v>
      </c>
      <c r="AB216" s="73" t="s">
        <v>29</v>
      </c>
      <c r="AC216" s="75">
        <f>EXP(AC215)</f>
        <v>146345.66470354126</v>
      </c>
      <c r="AE216" s="187">
        <f t="shared" si="83"/>
        <v>139323</v>
      </c>
      <c r="AF216" s="179">
        <f t="shared" si="84"/>
        <v>12285.025</v>
      </c>
      <c r="AH216" s="70">
        <f t="shared" si="85"/>
        <v>11.699637370065476</v>
      </c>
      <c r="AI216" s="73" t="s">
        <v>29</v>
      </c>
      <c r="AJ216" s="75">
        <f>EXP(AJ215)</f>
        <v>135787.75122895368</v>
      </c>
      <c r="AL216" s="187">
        <f t="shared" si="86"/>
        <v>139301</v>
      </c>
      <c r="AM216" s="179">
        <f t="shared" si="87"/>
        <v>12439.728999999999</v>
      </c>
      <c r="AO216" s="70">
        <f t="shared" si="88"/>
        <v>11.607125938369004</v>
      </c>
      <c r="AP216" s="73" t="s">
        <v>29</v>
      </c>
      <c r="AQ216" s="75">
        <f>EXP(AQ215)</f>
        <v>125249.52737094637</v>
      </c>
      <c r="AS216" s="187">
        <f t="shared" si="89"/>
        <v>139275</v>
      </c>
      <c r="AT216" s="179">
        <f t="shared" si="90"/>
        <v>12623.808999999999</v>
      </c>
      <c r="AV216" s="70">
        <f t="shared" si="91"/>
        <v>11.505175511510167</v>
      </c>
      <c r="AW216" s="73" t="s">
        <v>29</v>
      </c>
      <c r="AX216" s="75">
        <f>EXP(AX215)</f>
        <v>114738.07184186814</v>
      </c>
      <c r="AZ216" s="187">
        <f t="shared" si="92"/>
        <v>139243</v>
      </c>
      <c r="BA216" s="179">
        <f t="shared" si="93"/>
        <v>12852.225</v>
      </c>
      <c r="BC216" s="70">
        <f t="shared" si="94"/>
        <v>11.391638798762143</v>
      </c>
      <c r="BD216" s="73" t="s">
        <v>29</v>
      </c>
      <c r="BE216" s="75">
        <f>EXP(BE215)</f>
        <v>104264.32378271145</v>
      </c>
      <c r="BG216" s="187">
        <f t="shared" si="95"/>
        <v>139204</v>
      </c>
      <c r="BH216" s="179">
        <f t="shared" si="96"/>
        <v>13133.376</v>
      </c>
      <c r="BJ216" s="70">
        <f t="shared" si="97"/>
        <v>11.263540602450792</v>
      </c>
      <c r="BK216" s="73" t="s">
        <v>29</v>
      </c>
      <c r="BL216" s="75">
        <f>EXP(BL215)</f>
        <v>93846.135045943141</v>
      </c>
      <c r="BN216" s="187">
        <f t="shared" si="98"/>
        <v>139152</v>
      </c>
      <c r="BO216" s="179">
        <f t="shared" si="99"/>
        <v>13512.976000000001</v>
      </c>
      <c r="BQ216" s="70">
        <f t="shared" si="100"/>
        <v>11.116588567688936</v>
      </c>
      <c r="BR216" s="73" t="s">
        <v>29</v>
      </c>
      <c r="BS216" s="75">
        <f>EXP(BS215)</f>
        <v>83514.770134930688</v>
      </c>
      <c r="BU216" s="187">
        <f t="shared" si="101"/>
        <v>139084</v>
      </c>
      <c r="BV216" s="179">
        <f t="shared" si="102"/>
        <v>14017.536</v>
      </c>
      <c r="BX216" s="70">
        <f t="shared" si="103"/>
        <v>10.944258841514388</v>
      </c>
      <c r="BY216" s="73" t="s">
        <v>29</v>
      </c>
      <c r="BZ216" s="75">
        <f>EXP(BZ215)</f>
        <v>73330.468215256828</v>
      </c>
      <c r="CB216" s="187">
        <f t="shared" si="104"/>
        <v>138988</v>
      </c>
      <c r="CC216" s="179">
        <f t="shared" si="105"/>
        <v>14745.6</v>
      </c>
      <c r="CE216" s="70">
        <f t="shared" si="106"/>
        <v>10.73591830019846</v>
      </c>
      <c r="CF216" s="73" t="s">
        <v>29</v>
      </c>
      <c r="CG216" s="75">
        <f>EXP(CG215)</f>
        <v>63426.363328785446</v>
      </c>
      <c r="CI216" s="187">
        <f t="shared" si="107"/>
        <v>138842</v>
      </c>
      <c r="CJ216" s="179">
        <f t="shared" si="108"/>
        <v>15888.196</v>
      </c>
      <c r="CL216" s="70">
        <f t="shared" si="109"/>
        <v>10.472431129636767</v>
      </c>
      <c r="CM216" s="73" t="s">
        <v>29</v>
      </c>
      <c r="CN216" s="75">
        <f>EXP(CN215)</f>
        <v>54168.140305401401</v>
      </c>
      <c r="CP216" s="187">
        <f t="shared" si="110"/>
        <v>138595</v>
      </c>
      <c r="CQ216" s="179">
        <f t="shared" si="111"/>
        <v>17918.289000000001</v>
      </c>
      <c r="CS216" s="70">
        <f t="shared" si="112"/>
        <v>10.11366743745848</v>
      </c>
      <c r="CT216" s="73" t="s">
        <v>29</v>
      </c>
      <c r="CU216" s="75">
        <f>EXP(CU215)</f>
        <v>47079.39359265114</v>
      </c>
      <c r="CW216" s="187">
        <f t="shared" si="113"/>
        <v>138067</v>
      </c>
      <c r="CX216" s="179">
        <f t="shared" si="114"/>
        <v>22667.120999999999</v>
      </c>
      <c r="CZ216" s="70">
        <f t="shared" si="115"/>
        <v>9.5488106112600679</v>
      </c>
      <c r="DA216" s="73" t="s">
        <v>29</v>
      </c>
      <c r="DB216" s="75">
        <f>EXP(DB215)</f>
        <v>85923.836200549325</v>
      </c>
      <c r="DD216" s="187">
        <f t="shared" si="116"/>
        <v>135190</v>
      </c>
      <c r="DE216" s="179">
        <f t="shared" si="117"/>
        <v>58339.044000000002</v>
      </c>
    </row>
    <row r="217" spans="1:109" ht="15" customHeight="1">
      <c r="A217" s="21">
        <f t="shared" si="70"/>
        <v>2001</v>
      </c>
      <c r="B217" s="176">
        <f t="shared" si="70"/>
        <v>140793</v>
      </c>
      <c r="C217" s="69">
        <f t="shared" si="71"/>
        <v>11.855046005561112</v>
      </c>
      <c r="D217" s="22">
        <v>8</v>
      </c>
      <c r="E217" s="71">
        <f t="shared" si="72"/>
        <v>2.0794415416798357</v>
      </c>
      <c r="H217" s="23"/>
      <c r="I217" s="179">
        <f t="shared" si="73"/>
        <v>138151</v>
      </c>
      <c r="J217" s="180">
        <f t="shared" si="74"/>
        <v>1.8765137471323148</v>
      </c>
      <c r="K217" s="179">
        <f t="shared" si="75"/>
        <v>6980.1639999999998</v>
      </c>
      <c r="M217" s="70">
        <f t="shared" si="76"/>
        <v>11.855046005561112</v>
      </c>
      <c r="P217" s="23"/>
      <c r="Q217" s="187">
        <f t="shared" si="77"/>
        <v>138151</v>
      </c>
      <c r="R217" s="179">
        <f t="shared" si="78"/>
        <v>6980.1639999999998</v>
      </c>
      <c r="S217" s="70"/>
      <c r="T217" s="70">
        <f t="shared" si="79"/>
        <v>11.847918035997468</v>
      </c>
      <c r="W217" s="23"/>
      <c r="X217" s="187">
        <f t="shared" si="80"/>
        <v>138150</v>
      </c>
      <c r="Y217" s="179">
        <f t="shared" si="81"/>
        <v>6985.4489999999996</v>
      </c>
      <c r="AA217" s="70">
        <f t="shared" si="82"/>
        <v>11.768675596513079</v>
      </c>
      <c r="AD217" s="23"/>
      <c r="AE217" s="187">
        <f t="shared" si="83"/>
        <v>138132</v>
      </c>
      <c r="AF217" s="179">
        <f t="shared" si="84"/>
        <v>7080.9210000000003</v>
      </c>
      <c r="AH217" s="70">
        <f t="shared" si="85"/>
        <v>11.682609166082562</v>
      </c>
      <c r="AK217" s="23"/>
      <c r="AL217" s="187">
        <f t="shared" si="86"/>
        <v>138111</v>
      </c>
      <c r="AM217" s="179">
        <f t="shared" si="87"/>
        <v>7193.1239999999998</v>
      </c>
      <c r="AO217" s="70">
        <f t="shared" si="88"/>
        <v>11.588431744750292</v>
      </c>
      <c r="AR217" s="23"/>
      <c r="AS217" s="187">
        <f t="shared" si="89"/>
        <v>138087</v>
      </c>
      <c r="AT217" s="179">
        <f t="shared" si="90"/>
        <v>7322.4359999999997</v>
      </c>
      <c r="AV217" s="70">
        <f t="shared" si="91"/>
        <v>11.484453971394315</v>
      </c>
      <c r="AY217" s="23"/>
      <c r="AZ217" s="187">
        <f t="shared" si="92"/>
        <v>138056</v>
      </c>
      <c r="BA217" s="179">
        <f t="shared" si="93"/>
        <v>7491.1689999999999</v>
      </c>
      <c r="BC217" s="70">
        <f t="shared" si="94"/>
        <v>11.368396679228404</v>
      </c>
      <c r="BF217" s="23"/>
      <c r="BG217" s="187">
        <f t="shared" si="95"/>
        <v>138018</v>
      </c>
      <c r="BH217" s="179">
        <f t="shared" si="96"/>
        <v>7700.625</v>
      </c>
      <c r="BJ217" s="70">
        <f t="shared" si="97"/>
        <v>11.237079732516619</v>
      </c>
      <c r="BM217" s="23"/>
      <c r="BN217" s="187">
        <f t="shared" si="98"/>
        <v>137969</v>
      </c>
      <c r="BO217" s="179">
        <f t="shared" si="99"/>
        <v>7974.9759999999997</v>
      </c>
      <c r="BQ217" s="70">
        <f t="shared" si="100"/>
        <v>11.085874039736575</v>
      </c>
      <c r="BT217" s="23"/>
      <c r="BU217" s="187">
        <f t="shared" si="101"/>
        <v>137903</v>
      </c>
      <c r="BV217" s="179">
        <f t="shared" si="102"/>
        <v>8352.1</v>
      </c>
      <c r="BX217" s="70">
        <f t="shared" si="103"/>
        <v>10.907660948385811</v>
      </c>
      <c r="CA217" s="23"/>
      <c r="CB217" s="187">
        <f t="shared" si="104"/>
        <v>137811</v>
      </c>
      <c r="CC217" s="179">
        <f t="shared" si="105"/>
        <v>8892.3240000000005</v>
      </c>
      <c r="CE217" s="70">
        <f t="shared" si="106"/>
        <v>10.690648618528321</v>
      </c>
      <c r="CH217" s="23"/>
      <c r="CI217" s="187">
        <f t="shared" si="107"/>
        <v>137671</v>
      </c>
      <c r="CJ217" s="179">
        <f t="shared" si="108"/>
        <v>9746.884</v>
      </c>
      <c r="CL217" s="70">
        <f t="shared" si="109"/>
        <v>10.413102443661062</v>
      </c>
      <c r="CO217" s="23"/>
      <c r="CP217" s="187">
        <f t="shared" si="110"/>
        <v>137433</v>
      </c>
      <c r="CQ217" s="179">
        <f t="shared" si="111"/>
        <v>11289.6</v>
      </c>
      <c r="CS217" s="70">
        <f t="shared" si="112"/>
        <v>10.027606032372521</v>
      </c>
      <c r="CV217" s="23"/>
      <c r="CW217" s="187">
        <f t="shared" si="113"/>
        <v>136925</v>
      </c>
      <c r="CX217" s="179">
        <f t="shared" si="114"/>
        <v>14961.424000000001</v>
      </c>
      <c r="CZ217" s="70">
        <f t="shared" si="115"/>
        <v>9.3920784252317215</v>
      </c>
      <c r="DC217" s="23"/>
      <c r="DD217" s="187">
        <f t="shared" si="116"/>
        <v>134146</v>
      </c>
      <c r="DE217" s="179">
        <f t="shared" si="117"/>
        <v>44182.608999999997</v>
      </c>
    </row>
    <row r="218" spans="1:109" ht="15" customHeight="1">
      <c r="A218" s="21">
        <f t="shared" si="70"/>
        <v>2002</v>
      </c>
      <c r="B218" s="176">
        <f t="shared" si="70"/>
        <v>138013</v>
      </c>
      <c r="C218" s="69">
        <f t="shared" si="71"/>
        <v>11.835103162601078</v>
      </c>
      <c r="D218" s="22">
        <v>9</v>
      </c>
      <c r="E218" s="71">
        <f t="shared" si="72"/>
        <v>2.1972245773362196</v>
      </c>
      <c r="I218" s="179">
        <f t="shared" si="73"/>
        <v>137109</v>
      </c>
      <c r="J218" s="180">
        <f t="shared" si="74"/>
        <v>0.65501075985595569</v>
      </c>
      <c r="K218" s="179">
        <f t="shared" si="75"/>
        <v>817.21600000000001</v>
      </c>
      <c r="M218" s="70">
        <f t="shared" si="76"/>
        <v>11.835103162601078</v>
      </c>
      <c r="Q218" s="187">
        <f t="shared" si="77"/>
        <v>137109</v>
      </c>
      <c r="R218" s="179">
        <f t="shared" si="78"/>
        <v>817.21600000000001</v>
      </c>
      <c r="S218" s="70"/>
      <c r="T218" s="70">
        <f t="shared" si="79"/>
        <v>11.827831090819391</v>
      </c>
      <c r="X218" s="187">
        <f t="shared" si="80"/>
        <v>137108</v>
      </c>
      <c r="Y218" s="179">
        <f t="shared" si="81"/>
        <v>819.02499999999998</v>
      </c>
      <c r="AA218" s="70">
        <f t="shared" si="82"/>
        <v>11.746913996324601</v>
      </c>
      <c r="AE218" s="187">
        <f t="shared" si="83"/>
        <v>137091</v>
      </c>
      <c r="AF218" s="179">
        <f t="shared" si="84"/>
        <v>850.08399999999995</v>
      </c>
      <c r="AH218" s="70">
        <f t="shared" si="85"/>
        <v>11.658868266420468</v>
      </c>
      <c r="AL218" s="187">
        <f t="shared" si="86"/>
        <v>137072</v>
      </c>
      <c r="AM218" s="179">
        <f t="shared" si="87"/>
        <v>885.48099999999999</v>
      </c>
      <c r="AO218" s="70">
        <f t="shared" si="88"/>
        <v>11.562315449211628</v>
      </c>
      <c r="AS218" s="187">
        <f t="shared" si="89"/>
        <v>137049</v>
      </c>
      <c r="AT218" s="179">
        <f t="shared" si="90"/>
        <v>929.29600000000005</v>
      </c>
      <c r="AV218" s="70">
        <f t="shared" si="91"/>
        <v>11.455434054516591</v>
      </c>
      <c r="AZ218" s="187">
        <f t="shared" si="92"/>
        <v>137021</v>
      </c>
      <c r="BA218" s="179">
        <f t="shared" si="93"/>
        <v>984.06399999999996</v>
      </c>
      <c r="BC218" s="70">
        <f t="shared" si="94"/>
        <v>11.335746661521929</v>
      </c>
      <c r="BG218" s="187">
        <f t="shared" si="95"/>
        <v>136986</v>
      </c>
      <c r="BH218" s="179">
        <f t="shared" si="96"/>
        <v>1054.729</v>
      </c>
      <c r="BJ218" s="70">
        <f t="shared" si="97"/>
        <v>11.199761468503755</v>
      </c>
      <c r="BN218" s="187">
        <f t="shared" si="98"/>
        <v>136940</v>
      </c>
      <c r="BO218" s="179">
        <f t="shared" si="99"/>
        <v>1151.329</v>
      </c>
      <c r="BQ218" s="70">
        <f t="shared" si="100"/>
        <v>11.042329660423304</v>
      </c>
      <c r="BU218" s="187">
        <f t="shared" si="101"/>
        <v>136880</v>
      </c>
      <c r="BV218" s="179">
        <f t="shared" si="102"/>
        <v>1283.6890000000001</v>
      </c>
      <c r="BX218" s="70">
        <f t="shared" si="103"/>
        <v>10.855396362012028</v>
      </c>
      <c r="CB218" s="187">
        <f t="shared" si="104"/>
        <v>136794</v>
      </c>
      <c r="CC218" s="179">
        <f t="shared" si="105"/>
        <v>1485.961</v>
      </c>
      <c r="CE218" s="70">
        <f t="shared" si="106"/>
        <v>10.625295073589285</v>
      </c>
      <c r="CI218" s="187">
        <f t="shared" si="107"/>
        <v>136664</v>
      </c>
      <c r="CJ218" s="179">
        <f t="shared" si="108"/>
        <v>1819.8009999999999</v>
      </c>
      <c r="CL218" s="70">
        <f t="shared" si="109"/>
        <v>10.325908101293706</v>
      </c>
      <c r="CP218" s="187">
        <f t="shared" si="110"/>
        <v>136444</v>
      </c>
      <c r="CQ218" s="179">
        <f t="shared" si="111"/>
        <v>2461.761</v>
      </c>
      <c r="CS218" s="70">
        <f t="shared" si="112"/>
        <v>9.896613983592955</v>
      </c>
      <c r="CW218" s="187">
        <f t="shared" si="113"/>
        <v>135973</v>
      </c>
      <c r="CX218" s="179">
        <f t="shared" si="114"/>
        <v>4161.6000000000004</v>
      </c>
      <c r="CZ218" s="70">
        <f t="shared" si="115"/>
        <v>9.1283708091089313</v>
      </c>
      <c r="DD218" s="187">
        <f t="shared" si="116"/>
        <v>133368</v>
      </c>
      <c r="DE218" s="179">
        <f t="shared" si="117"/>
        <v>21576.025000000001</v>
      </c>
    </row>
    <row r="219" spans="1:109" ht="15" customHeight="1">
      <c r="A219" s="21">
        <f t="shared" si="70"/>
        <v>2003</v>
      </c>
      <c r="B219" s="176">
        <f t="shared" si="70"/>
        <v>135719</v>
      </c>
      <c r="C219" s="69">
        <f t="shared" si="71"/>
        <v>11.818341850760206</v>
      </c>
      <c r="D219" s="22">
        <v>10</v>
      </c>
      <c r="E219" s="71">
        <f t="shared" si="72"/>
        <v>2.3025850929940459</v>
      </c>
      <c r="F219" s="347" t="s">
        <v>7</v>
      </c>
      <c r="G219" s="348"/>
      <c r="H219" s="236">
        <f>I209</f>
        <v>0.86654136936256609</v>
      </c>
      <c r="I219" s="179">
        <f t="shared" si="73"/>
        <v>136184</v>
      </c>
      <c r="J219" s="180">
        <f t="shared" si="74"/>
        <v>0.34261967742173166</v>
      </c>
      <c r="K219" s="179">
        <f t="shared" si="75"/>
        <v>216.22499999999999</v>
      </c>
      <c r="M219" s="70">
        <f t="shared" si="76"/>
        <v>11.818341850760206</v>
      </c>
      <c r="N219" s="23" t="s">
        <v>36</v>
      </c>
      <c r="O219" s="44">
        <f>Q209</f>
        <v>0.86654136936256609</v>
      </c>
      <c r="Q219" s="187">
        <f t="shared" si="77"/>
        <v>136184</v>
      </c>
      <c r="R219" s="179">
        <f t="shared" si="78"/>
        <v>216.22499999999999</v>
      </c>
      <c r="S219" s="70"/>
      <c r="T219" s="70">
        <f t="shared" si="79"/>
        <v>11.810946406645755</v>
      </c>
      <c r="U219" s="23" t="s">
        <v>36</v>
      </c>
      <c r="V219" s="44">
        <f>X209</f>
        <v>0.86643050701966051</v>
      </c>
      <c r="X219" s="187">
        <f t="shared" si="80"/>
        <v>136182</v>
      </c>
      <c r="Y219" s="179">
        <f t="shared" si="81"/>
        <v>214.369</v>
      </c>
      <c r="AA219" s="70">
        <f t="shared" si="82"/>
        <v>11.728593141438287</v>
      </c>
      <c r="AB219" s="23" t="s">
        <v>36</v>
      </c>
      <c r="AC219" s="44">
        <f>AE209</f>
        <v>0.86491997262063502</v>
      </c>
      <c r="AE219" s="187">
        <f t="shared" si="83"/>
        <v>136168</v>
      </c>
      <c r="AF219" s="179">
        <f t="shared" si="84"/>
        <v>201.601</v>
      </c>
      <c r="AH219" s="70">
        <f t="shared" si="85"/>
        <v>11.638844204741988</v>
      </c>
      <c r="AI219" s="23" t="s">
        <v>36</v>
      </c>
      <c r="AJ219" s="44">
        <f>AL209</f>
        <v>0.8631191504094976</v>
      </c>
      <c r="AL219" s="187">
        <f t="shared" si="86"/>
        <v>136151</v>
      </c>
      <c r="AM219" s="179">
        <f t="shared" si="87"/>
        <v>186.624</v>
      </c>
      <c r="AO219" s="70">
        <f t="shared" si="88"/>
        <v>11.540239030105688</v>
      </c>
      <c r="AP219" s="23" t="s">
        <v>36</v>
      </c>
      <c r="AQ219" s="44">
        <f>AS209</f>
        <v>0.86096065349800965</v>
      </c>
      <c r="AS219" s="187">
        <f t="shared" si="89"/>
        <v>136130</v>
      </c>
      <c r="AT219" s="179">
        <f t="shared" si="90"/>
        <v>168.92099999999999</v>
      </c>
      <c r="AV219" s="70">
        <f t="shared" si="91"/>
        <v>11.430836498469709</v>
      </c>
      <c r="AW219" s="23" t="s">
        <v>36</v>
      </c>
      <c r="AX219" s="44">
        <f>AZ209</f>
        <v>0.85826428913387409</v>
      </c>
      <c r="AZ219" s="187">
        <f t="shared" si="92"/>
        <v>136105</v>
      </c>
      <c r="BA219" s="179">
        <f t="shared" si="93"/>
        <v>148.99600000000001</v>
      </c>
      <c r="BC219" s="70">
        <f t="shared" si="94"/>
        <v>11.307977858772501</v>
      </c>
      <c r="BD219" s="23" t="s">
        <v>36</v>
      </c>
      <c r="BE219" s="44">
        <f>BG209</f>
        <v>0.85487137986596451</v>
      </c>
      <c r="BG219" s="187">
        <f t="shared" si="95"/>
        <v>136073</v>
      </c>
      <c r="BH219" s="179">
        <f t="shared" si="96"/>
        <v>125.316</v>
      </c>
      <c r="BJ219" s="70">
        <f t="shared" si="97"/>
        <v>11.167882605261203</v>
      </c>
      <c r="BK219" s="23" t="s">
        <v>36</v>
      </c>
      <c r="BL219" s="44">
        <f>BN209</f>
        <v>0.85040210578716791</v>
      </c>
      <c r="BN219" s="187">
        <f t="shared" si="98"/>
        <v>136033</v>
      </c>
      <c r="BO219" s="179">
        <f t="shared" si="99"/>
        <v>98.596000000000004</v>
      </c>
      <c r="BQ219" s="70">
        <f t="shared" si="100"/>
        <v>11.004912548498428</v>
      </c>
      <c r="BR219" s="23" t="s">
        <v>36</v>
      </c>
      <c r="BS219" s="44">
        <f>BU209</f>
        <v>0.84431398569176164</v>
      </c>
      <c r="BU219" s="187">
        <f t="shared" si="101"/>
        <v>135978</v>
      </c>
      <c r="BV219" s="179">
        <f t="shared" si="102"/>
        <v>67.081000000000003</v>
      </c>
      <c r="BX219" s="70">
        <f t="shared" si="103"/>
        <v>10.810111713293512</v>
      </c>
      <c r="BY219" s="23" t="s">
        <v>36</v>
      </c>
      <c r="BZ219" s="44">
        <f>CB209</f>
        <v>0.83550388083486915</v>
      </c>
      <c r="CB219" s="187">
        <f t="shared" si="104"/>
        <v>135902</v>
      </c>
      <c r="CC219" s="179">
        <f t="shared" si="105"/>
        <v>33.488999999999997</v>
      </c>
      <c r="CE219" s="70">
        <f t="shared" si="106"/>
        <v>10.56795229673375</v>
      </c>
      <c r="CF219" s="23" t="s">
        <v>36</v>
      </c>
      <c r="CG219" s="44">
        <f>CI209</f>
        <v>0.82160833298232505</v>
      </c>
      <c r="CI219" s="187">
        <f t="shared" si="107"/>
        <v>135785</v>
      </c>
      <c r="CJ219" s="179">
        <f t="shared" si="108"/>
        <v>4.3559999999999999</v>
      </c>
      <c r="CL219" s="70">
        <f t="shared" si="109"/>
        <v>10.247750788917848</v>
      </c>
      <c r="CM219" s="23" t="s">
        <v>36</v>
      </c>
      <c r="CN219" s="44">
        <f>CP209</f>
        <v>0.7965957649355967</v>
      </c>
      <c r="CP219" s="187">
        <f t="shared" si="110"/>
        <v>135587</v>
      </c>
      <c r="CQ219" s="179">
        <f t="shared" si="111"/>
        <v>17.423999999999999</v>
      </c>
      <c r="CS219" s="70">
        <f t="shared" si="112"/>
        <v>9.7738912643650551</v>
      </c>
      <c r="CT219" s="23" t="s">
        <v>36</v>
      </c>
      <c r="CU219" s="44">
        <f>CW209</f>
        <v>0.738518967515567</v>
      </c>
      <c r="CW219" s="187">
        <f t="shared" si="113"/>
        <v>135162</v>
      </c>
      <c r="CX219" s="179">
        <f t="shared" si="114"/>
        <v>310.24900000000002</v>
      </c>
      <c r="CZ219" s="70">
        <f t="shared" si="115"/>
        <v>8.8420265294988116</v>
      </c>
      <c r="DA219" s="23" t="s">
        <v>36</v>
      </c>
      <c r="DB219" s="44">
        <f>DD209</f>
        <v>0.41289418553893931</v>
      </c>
      <c r="DD219" s="187">
        <f t="shared" si="116"/>
        <v>132768</v>
      </c>
      <c r="DE219" s="179">
        <f t="shared" si="117"/>
        <v>8708.4009999999998</v>
      </c>
    </row>
    <row r="220" spans="1:109" ht="15" customHeight="1">
      <c r="A220" s="21">
        <f t="shared" si="70"/>
        <v>2004</v>
      </c>
      <c r="B220" s="176">
        <f t="shared" si="70"/>
        <v>135572</v>
      </c>
      <c r="C220" s="69">
        <f t="shared" si="71"/>
        <v>11.817258143490987</v>
      </c>
      <c r="D220" s="22">
        <v>11</v>
      </c>
      <c r="E220" s="71">
        <f t="shared" si="72"/>
        <v>2.3978952727983707</v>
      </c>
      <c r="F220" s="347" t="s">
        <v>8</v>
      </c>
      <c r="G220" s="348"/>
      <c r="H220" s="237">
        <f>SUM(K210:K229)</f>
        <v>153678.128</v>
      </c>
      <c r="I220" s="179">
        <f t="shared" si="73"/>
        <v>135352</v>
      </c>
      <c r="J220" s="180">
        <f t="shared" si="74"/>
        <v>0.16227539609948957</v>
      </c>
      <c r="K220" s="179">
        <f t="shared" si="75"/>
        <v>48.4</v>
      </c>
      <c r="M220" s="70">
        <f t="shared" si="76"/>
        <v>11.817258143490987</v>
      </c>
      <c r="N220" s="23" t="s">
        <v>37</v>
      </c>
      <c r="O220" s="200">
        <f>SUM(R210:R229)</f>
        <v>153678.128</v>
      </c>
      <c r="Q220" s="187">
        <f t="shared" si="77"/>
        <v>135352</v>
      </c>
      <c r="R220" s="179">
        <f t="shared" si="78"/>
        <v>48.4</v>
      </c>
      <c r="S220" s="70"/>
      <c r="T220" s="70">
        <f t="shared" si="79"/>
        <v>11.809854650778673</v>
      </c>
      <c r="U220" s="23" t="s">
        <v>37</v>
      </c>
      <c r="V220" s="200">
        <f>SUM(Y210:Y229)</f>
        <v>153814.88399999999</v>
      </c>
      <c r="X220" s="187">
        <f t="shared" si="80"/>
        <v>135351</v>
      </c>
      <c r="Y220" s="179">
        <f t="shared" si="81"/>
        <v>48.841000000000001</v>
      </c>
      <c r="AA220" s="70">
        <f t="shared" si="82"/>
        <v>11.727407614405314</v>
      </c>
      <c r="AB220" s="23" t="s">
        <v>37</v>
      </c>
      <c r="AC220" s="200">
        <f>SUM(AF210:AF229)</f>
        <v>155682.20200000002</v>
      </c>
      <c r="AE220" s="187">
        <f t="shared" si="83"/>
        <v>135338</v>
      </c>
      <c r="AF220" s="179">
        <f t="shared" si="84"/>
        <v>54.756</v>
      </c>
      <c r="AH220" s="70">
        <f t="shared" si="85"/>
        <v>11.637547284964807</v>
      </c>
      <c r="AI220" s="23" t="s">
        <v>37</v>
      </c>
      <c r="AJ220" s="200">
        <f>SUM(AM210:AM229)</f>
        <v>157922.579</v>
      </c>
      <c r="AL220" s="187">
        <f t="shared" si="86"/>
        <v>135323</v>
      </c>
      <c r="AM220" s="179">
        <f t="shared" si="87"/>
        <v>62.000999999999998</v>
      </c>
      <c r="AO220" s="70">
        <f t="shared" si="88"/>
        <v>11.538807613684329</v>
      </c>
      <c r="AP220" s="23" t="s">
        <v>37</v>
      </c>
      <c r="AQ220" s="200">
        <f>SUM(AT210:AT229)</f>
        <v>160634.19200000001</v>
      </c>
      <c r="AS220" s="187">
        <f t="shared" si="89"/>
        <v>135305</v>
      </c>
      <c r="AT220" s="179">
        <f t="shared" si="90"/>
        <v>71.289000000000001</v>
      </c>
      <c r="AV220" s="70">
        <f t="shared" si="91"/>
        <v>11.429239461881892</v>
      </c>
      <c r="AW220" s="23" t="s">
        <v>37</v>
      </c>
      <c r="AX220" s="200">
        <f>SUM(BA210:BA229)</f>
        <v>164056.60399999999</v>
      </c>
      <c r="AZ220" s="187">
        <f t="shared" si="92"/>
        <v>135284</v>
      </c>
      <c r="BA220" s="179">
        <f t="shared" si="93"/>
        <v>82.944000000000003</v>
      </c>
      <c r="BC220" s="70">
        <f t="shared" si="94"/>
        <v>11.306171861635621</v>
      </c>
      <c r="BD220" s="23" t="s">
        <v>37</v>
      </c>
      <c r="BE220" s="200">
        <f>SUM(BH210:BH229)</f>
        <v>168426.81000000003</v>
      </c>
      <c r="BG220" s="187">
        <f t="shared" si="95"/>
        <v>135256</v>
      </c>
      <c r="BH220" s="179">
        <f t="shared" si="96"/>
        <v>99.855999999999995</v>
      </c>
      <c r="BJ220" s="70">
        <f t="shared" si="97"/>
        <v>11.165804733836307</v>
      </c>
      <c r="BK220" s="23" t="s">
        <v>37</v>
      </c>
      <c r="BL220" s="200">
        <f>SUM(BO210:BO229)</f>
        <v>174287.51500000001</v>
      </c>
      <c r="BN220" s="187">
        <f t="shared" si="98"/>
        <v>135221</v>
      </c>
      <c r="BO220" s="179">
        <f t="shared" si="99"/>
        <v>123.20099999999999</v>
      </c>
      <c r="BQ220" s="70">
        <f t="shared" si="100"/>
        <v>11.00246644066511</v>
      </c>
      <c r="BR220" s="23" t="s">
        <v>37</v>
      </c>
      <c r="BS220" s="200">
        <f>SUM(BV210:BV229)</f>
        <v>182485.19900000005</v>
      </c>
      <c r="BU220" s="187">
        <f t="shared" si="101"/>
        <v>135174</v>
      </c>
      <c r="BV220" s="179">
        <f t="shared" si="102"/>
        <v>158.404</v>
      </c>
      <c r="BX220" s="70">
        <f t="shared" si="103"/>
        <v>10.807138740863818</v>
      </c>
      <c r="BY220" s="23" t="s">
        <v>37</v>
      </c>
      <c r="BZ220" s="200">
        <f>SUM(CC210:CC229)</f>
        <v>194779.535</v>
      </c>
      <c r="CB220" s="187">
        <f t="shared" si="104"/>
        <v>135108</v>
      </c>
      <c r="CC220" s="179">
        <f t="shared" si="105"/>
        <v>215.29599999999999</v>
      </c>
      <c r="CE220" s="70">
        <f t="shared" si="106"/>
        <v>10.56416319294911</v>
      </c>
      <c r="CF220" s="23" t="s">
        <v>37</v>
      </c>
      <c r="CG220" s="200">
        <f>SUM(CJ210:CJ229)</f>
        <v>215328.32700000002</v>
      </c>
      <c r="CI220" s="187">
        <f t="shared" si="107"/>
        <v>135007</v>
      </c>
      <c r="CJ220" s="179">
        <f t="shared" si="108"/>
        <v>319.22500000000002</v>
      </c>
      <c r="CL220" s="70">
        <f t="shared" si="109"/>
        <v>10.24252791726305</v>
      </c>
      <c r="CM220" s="23" t="s">
        <v>37</v>
      </c>
      <c r="CN220" s="200">
        <f>SUM(CQ210:CQ229)</f>
        <v>256373.95100000003</v>
      </c>
      <c r="CP220" s="187">
        <f t="shared" si="110"/>
        <v>134833</v>
      </c>
      <c r="CQ220" s="179">
        <f t="shared" si="111"/>
        <v>546.12099999999998</v>
      </c>
      <c r="CS220" s="70">
        <f t="shared" si="112"/>
        <v>9.765489054378838</v>
      </c>
      <c r="CT220" s="23" t="s">
        <v>37</v>
      </c>
      <c r="CU220" s="200">
        <f>SUM(CX210:CX229)</f>
        <v>377779.70400000003</v>
      </c>
      <c r="CW220" s="187">
        <f t="shared" si="113"/>
        <v>134460</v>
      </c>
      <c r="CX220" s="179">
        <f t="shared" si="114"/>
        <v>1236.5440000000001</v>
      </c>
      <c r="CZ220" s="70">
        <f t="shared" si="115"/>
        <v>8.8205517432530254</v>
      </c>
      <c r="DA220" s="23" t="s">
        <v>37</v>
      </c>
      <c r="DB220" s="200">
        <f>SUM(DE210:DE229)</f>
        <v>4652748.3499999987</v>
      </c>
      <c r="DD220" s="187">
        <f t="shared" si="116"/>
        <v>132294</v>
      </c>
      <c r="DE220" s="179">
        <f t="shared" si="117"/>
        <v>10745.284</v>
      </c>
    </row>
    <row r="221" spans="1:109" ht="15" customHeight="1">
      <c r="A221" s="21">
        <f t="shared" si="70"/>
        <v>2005</v>
      </c>
      <c r="B221" s="176">
        <f t="shared" si="70"/>
        <v>135210</v>
      </c>
      <c r="C221" s="69">
        <f t="shared" si="71"/>
        <v>11.814584404352804</v>
      </c>
      <c r="D221" s="22">
        <v>12</v>
      </c>
      <c r="E221" s="71">
        <f t="shared" si="72"/>
        <v>2.4849066497880004</v>
      </c>
      <c r="F221" s="347" t="s">
        <v>9</v>
      </c>
      <c r="G221" s="348"/>
      <c r="H221" s="237">
        <f>SUM(K220:K229)</f>
        <v>22338.255000000001</v>
      </c>
      <c r="I221" s="179">
        <f t="shared" si="73"/>
        <v>134597</v>
      </c>
      <c r="J221" s="180">
        <f t="shared" si="74"/>
        <v>0.45336883366614894</v>
      </c>
      <c r="K221" s="179">
        <f t="shared" si="75"/>
        <v>375.76900000000001</v>
      </c>
      <c r="M221" s="70">
        <f t="shared" si="76"/>
        <v>11.814584404352804</v>
      </c>
      <c r="O221" s="76"/>
      <c r="Q221" s="187">
        <f t="shared" si="77"/>
        <v>134597</v>
      </c>
      <c r="R221" s="179">
        <f t="shared" si="78"/>
        <v>375.76900000000001</v>
      </c>
      <c r="S221" s="70"/>
      <c r="T221" s="70">
        <f t="shared" si="79"/>
        <v>11.807161016391852</v>
      </c>
      <c r="V221" s="76"/>
      <c r="X221" s="187">
        <f t="shared" si="80"/>
        <v>134596</v>
      </c>
      <c r="Y221" s="179">
        <f t="shared" si="81"/>
        <v>376.99599999999998</v>
      </c>
      <c r="AA221" s="70">
        <f t="shared" si="82"/>
        <v>11.724482147032518</v>
      </c>
      <c r="AC221" s="76"/>
      <c r="AE221" s="187">
        <f t="shared" si="83"/>
        <v>134585</v>
      </c>
      <c r="AF221" s="179">
        <f t="shared" si="84"/>
        <v>390.625</v>
      </c>
      <c r="AH221" s="70">
        <f t="shared" si="85"/>
        <v>11.634346320174568</v>
      </c>
      <c r="AJ221" s="76"/>
      <c r="AL221" s="187">
        <f t="shared" si="86"/>
        <v>134573</v>
      </c>
      <c r="AM221" s="179">
        <f t="shared" si="87"/>
        <v>405.76900000000001</v>
      </c>
      <c r="AO221" s="70">
        <f t="shared" si="88"/>
        <v>11.53527386863399</v>
      </c>
      <c r="AQ221" s="76"/>
      <c r="AS221" s="187">
        <f t="shared" si="89"/>
        <v>134559</v>
      </c>
      <c r="AT221" s="179">
        <f t="shared" si="90"/>
        <v>423.80099999999999</v>
      </c>
      <c r="AV221" s="70">
        <f t="shared" si="91"/>
        <v>11.425295715009254</v>
      </c>
      <c r="AX221" s="76"/>
      <c r="AZ221" s="187">
        <f t="shared" si="92"/>
        <v>134541</v>
      </c>
      <c r="BA221" s="179">
        <f t="shared" si="93"/>
        <v>447.56099999999998</v>
      </c>
      <c r="BC221" s="70">
        <f t="shared" si="94"/>
        <v>11.301710484521292</v>
      </c>
      <c r="BE221" s="76"/>
      <c r="BG221" s="187">
        <f t="shared" si="95"/>
        <v>134518</v>
      </c>
      <c r="BH221" s="179">
        <f t="shared" si="96"/>
        <v>478.86399999999998</v>
      </c>
      <c r="BJ221" s="70">
        <f t="shared" si="97"/>
        <v>11.160669315193207</v>
      </c>
      <c r="BL221" s="76"/>
      <c r="BN221" s="187">
        <f t="shared" si="98"/>
        <v>134489</v>
      </c>
      <c r="BO221" s="179">
        <f t="shared" si="99"/>
        <v>519.84100000000001</v>
      </c>
      <c r="BQ221" s="70">
        <f t="shared" si="100"/>
        <v>10.99641705806874</v>
      </c>
      <c r="BS221" s="76"/>
      <c r="BU221" s="187">
        <f t="shared" si="101"/>
        <v>134450</v>
      </c>
      <c r="BV221" s="179">
        <f t="shared" si="102"/>
        <v>577.6</v>
      </c>
      <c r="BX221" s="70">
        <f t="shared" si="103"/>
        <v>10.799779637903594</v>
      </c>
      <c r="BZ221" s="76"/>
      <c r="CB221" s="187">
        <f t="shared" si="104"/>
        <v>134394</v>
      </c>
      <c r="CC221" s="179">
        <f t="shared" si="105"/>
        <v>665.85599999999999</v>
      </c>
      <c r="CE221" s="70">
        <f t="shared" si="106"/>
        <v>10.554770528997375</v>
      </c>
      <c r="CG221" s="76"/>
      <c r="CI221" s="187">
        <f t="shared" si="107"/>
        <v>134310</v>
      </c>
      <c r="CJ221" s="179">
        <f t="shared" si="108"/>
        <v>810</v>
      </c>
      <c r="CL221" s="70">
        <f t="shared" si="109"/>
        <v>10.229548637857024</v>
      </c>
      <c r="CN221" s="76"/>
      <c r="CP221" s="187">
        <f t="shared" si="110"/>
        <v>134163</v>
      </c>
      <c r="CQ221" s="179">
        <f t="shared" si="111"/>
        <v>1096.2090000000001</v>
      </c>
      <c r="CS221" s="70">
        <f t="shared" si="112"/>
        <v>9.7444918210456706</v>
      </c>
      <c r="CU221" s="76"/>
      <c r="CW221" s="187">
        <f t="shared" si="113"/>
        <v>133844</v>
      </c>
      <c r="CX221" s="179">
        <f t="shared" si="114"/>
        <v>1865.9559999999999</v>
      </c>
      <c r="CZ221" s="70">
        <f t="shared" si="115"/>
        <v>8.7656145499147158</v>
      </c>
      <c r="DB221" s="76"/>
      <c r="DD221" s="187">
        <f t="shared" si="116"/>
        <v>131911</v>
      </c>
      <c r="DE221" s="179">
        <f t="shared" si="117"/>
        <v>10883.401</v>
      </c>
    </row>
    <row r="222" spans="1:109" ht="15" customHeight="1">
      <c r="A222" s="21">
        <f t="shared" si="70"/>
        <v>2006</v>
      </c>
      <c r="B222" s="176">
        <f t="shared" si="70"/>
        <v>132814</v>
      </c>
      <c r="C222" s="69">
        <f t="shared" si="71"/>
        <v>11.796704932154743</v>
      </c>
      <c r="D222" s="22">
        <v>13</v>
      </c>
      <c r="E222" s="71">
        <f t="shared" si="72"/>
        <v>2.5649493574615367</v>
      </c>
      <c r="F222" s="347" t="s">
        <v>10</v>
      </c>
      <c r="G222" s="348"/>
      <c r="H222" s="238">
        <f>SUM(J210:J229)/D229</f>
        <v>1.4998332838494706</v>
      </c>
      <c r="I222" s="179">
        <f t="shared" si="73"/>
        <v>133906</v>
      </c>
      <c r="J222" s="180">
        <f t="shared" si="74"/>
        <v>0.82220247865435869</v>
      </c>
      <c r="K222" s="179">
        <f t="shared" si="75"/>
        <v>1192.4639999999999</v>
      </c>
      <c r="M222" s="70">
        <f t="shared" si="76"/>
        <v>11.796704932154743</v>
      </c>
      <c r="Q222" s="187">
        <f t="shared" si="77"/>
        <v>133906</v>
      </c>
      <c r="R222" s="179">
        <f t="shared" si="78"/>
        <v>1192.4639999999999</v>
      </c>
      <c r="S222" s="70"/>
      <c r="T222" s="70">
        <f t="shared" si="79"/>
        <v>11.789147116957235</v>
      </c>
      <c r="X222" s="187">
        <f t="shared" si="80"/>
        <v>133905</v>
      </c>
      <c r="Y222" s="179">
        <f t="shared" si="81"/>
        <v>1190.2809999999999</v>
      </c>
      <c r="AA222" s="70">
        <f t="shared" si="82"/>
        <v>11.704900278792321</v>
      </c>
      <c r="AE222" s="187">
        <f t="shared" si="83"/>
        <v>133897</v>
      </c>
      <c r="AF222" s="179">
        <f t="shared" si="84"/>
        <v>1172.8889999999999</v>
      </c>
      <c r="AH222" s="70">
        <f t="shared" si="85"/>
        <v>11.612897488747159</v>
      </c>
      <c r="AL222" s="187">
        <f t="shared" si="86"/>
        <v>133888</v>
      </c>
      <c r="AM222" s="179">
        <f t="shared" si="87"/>
        <v>1153.4760000000001</v>
      </c>
      <c r="AO222" s="70">
        <f t="shared" si="88"/>
        <v>11.511564539330887</v>
      </c>
      <c r="AS222" s="187">
        <f t="shared" si="89"/>
        <v>133876</v>
      </c>
      <c r="AT222" s="179">
        <f t="shared" si="90"/>
        <v>1127.8440000000001</v>
      </c>
      <c r="AV222" s="70">
        <f t="shared" si="91"/>
        <v>11.398793256925279</v>
      </c>
      <c r="AZ222" s="187">
        <f t="shared" si="92"/>
        <v>133862</v>
      </c>
      <c r="BA222" s="179">
        <f t="shared" si="93"/>
        <v>1098.3040000000001</v>
      </c>
      <c r="BC222" s="70">
        <f t="shared" si="94"/>
        <v>11.271668858229091</v>
      </c>
      <c r="BG222" s="187">
        <f t="shared" si="95"/>
        <v>133845</v>
      </c>
      <c r="BH222" s="179">
        <f t="shared" si="96"/>
        <v>1062.961</v>
      </c>
      <c r="BJ222" s="70">
        <f t="shared" si="97"/>
        <v>11.125997477860475</v>
      </c>
      <c r="BN222" s="187">
        <f t="shared" si="98"/>
        <v>133822</v>
      </c>
      <c r="BO222" s="179">
        <f t="shared" si="99"/>
        <v>1016.064</v>
      </c>
      <c r="BQ222" s="70">
        <f t="shared" si="100"/>
        <v>10.955427433005807</v>
      </c>
      <c r="BU222" s="187">
        <f t="shared" si="101"/>
        <v>133791</v>
      </c>
      <c r="BV222" s="179">
        <f t="shared" si="102"/>
        <v>954.529</v>
      </c>
      <c r="BX222" s="70">
        <f t="shared" si="103"/>
        <v>10.749656204178475</v>
      </c>
      <c r="CB222" s="187">
        <f t="shared" si="104"/>
        <v>133747</v>
      </c>
      <c r="CC222" s="179">
        <f t="shared" si="105"/>
        <v>870.48900000000003</v>
      </c>
      <c r="CE222" s="70">
        <f t="shared" si="106"/>
        <v>10.490273717104664</v>
      </c>
      <c r="CI222" s="187">
        <f t="shared" si="107"/>
        <v>133679</v>
      </c>
      <c r="CJ222" s="179">
        <f t="shared" si="108"/>
        <v>748.22500000000002</v>
      </c>
      <c r="CL222" s="70">
        <f t="shared" si="109"/>
        <v>10.139112881352395</v>
      </c>
      <c r="CP222" s="187">
        <f t="shared" si="110"/>
        <v>133561</v>
      </c>
      <c r="CQ222" s="179">
        <f t="shared" si="111"/>
        <v>558.00900000000001</v>
      </c>
      <c r="CS222" s="70">
        <f t="shared" si="112"/>
        <v>9.5931507895195409</v>
      </c>
      <c r="CW222" s="187">
        <f t="shared" si="113"/>
        <v>133299</v>
      </c>
      <c r="CX222" s="179">
        <f t="shared" si="114"/>
        <v>235.22499999999999</v>
      </c>
      <c r="CZ222" s="70">
        <f t="shared" si="115"/>
        <v>8.2975435293562843</v>
      </c>
      <c r="DD222" s="187">
        <f t="shared" si="116"/>
        <v>131595</v>
      </c>
      <c r="DE222" s="179">
        <f t="shared" si="117"/>
        <v>1485.961</v>
      </c>
    </row>
    <row r="223" spans="1:109" ht="15" customHeight="1">
      <c r="A223" s="21">
        <f t="shared" si="70"/>
        <v>2007</v>
      </c>
      <c r="B223" s="176">
        <f t="shared" si="70"/>
        <v>131365</v>
      </c>
      <c r="C223" s="69">
        <f t="shared" si="71"/>
        <v>11.785734987299259</v>
      </c>
      <c r="D223" s="22">
        <v>14</v>
      </c>
      <c r="E223" s="71">
        <f t="shared" si="72"/>
        <v>2.6390573296152584</v>
      </c>
      <c r="F223" s="347" t="s">
        <v>11</v>
      </c>
      <c r="G223" s="348"/>
      <c r="H223" s="238">
        <f>SUM(J220:J229)/10</f>
        <v>0.97156850597782596</v>
      </c>
      <c r="I223" s="179">
        <f t="shared" si="73"/>
        <v>133269</v>
      </c>
      <c r="J223" s="180">
        <f t="shared" si="74"/>
        <v>1.4493967190652</v>
      </c>
      <c r="K223" s="179">
        <f t="shared" si="75"/>
        <v>3625.2159999999999</v>
      </c>
      <c r="M223" s="70">
        <f t="shared" si="76"/>
        <v>11.785734987299259</v>
      </c>
      <c r="Q223" s="187">
        <f t="shared" si="77"/>
        <v>133269</v>
      </c>
      <c r="R223" s="179">
        <f t="shared" si="78"/>
        <v>3625.2159999999999</v>
      </c>
      <c r="S223" s="70"/>
      <c r="T223" s="70">
        <f t="shared" si="79"/>
        <v>11.778093487539671</v>
      </c>
      <c r="X223" s="187">
        <f t="shared" si="80"/>
        <v>133269</v>
      </c>
      <c r="Y223" s="179">
        <f t="shared" si="81"/>
        <v>3625.2159999999999</v>
      </c>
      <c r="AA223" s="70">
        <f t="shared" si="82"/>
        <v>11.692869196978219</v>
      </c>
      <c r="AE223" s="187">
        <f t="shared" si="83"/>
        <v>133263</v>
      </c>
      <c r="AF223" s="179">
        <f t="shared" si="84"/>
        <v>3602.404</v>
      </c>
      <c r="AH223" s="70">
        <f t="shared" si="85"/>
        <v>11.599699313752266</v>
      </c>
      <c r="AL223" s="187">
        <f t="shared" si="86"/>
        <v>133257</v>
      </c>
      <c r="AM223" s="179">
        <f t="shared" si="87"/>
        <v>3579.6640000000002</v>
      </c>
      <c r="AO223" s="70">
        <f t="shared" si="88"/>
        <v>11.496948510447087</v>
      </c>
      <c r="AS223" s="187">
        <f t="shared" si="89"/>
        <v>133249</v>
      </c>
      <c r="AT223" s="179">
        <f t="shared" si="90"/>
        <v>3549.4560000000001</v>
      </c>
      <c r="AV223" s="70">
        <f t="shared" si="91"/>
        <v>11.382418066890446</v>
      </c>
      <c r="AZ223" s="187">
        <f t="shared" si="92"/>
        <v>133239</v>
      </c>
      <c r="BA223" s="179">
        <f t="shared" si="93"/>
        <v>3511.8760000000002</v>
      </c>
      <c r="BC223" s="70">
        <f t="shared" si="94"/>
        <v>11.253053093157714</v>
      </c>
      <c r="BG223" s="187">
        <f t="shared" si="95"/>
        <v>133226</v>
      </c>
      <c r="BH223" s="179">
        <f t="shared" si="96"/>
        <v>3463.3209999999999</v>
      </c>
      <c r="BJ223" s="70">
        <f t="shared" si="97"/>
        <v>11.104430772301699</v>
      </c>
      <c r="BN223" s="187">
        <f t="shared" si="98"/>
        <v>133210</v>
      </c>
      <c r="BO223" s="179">
        <f t="shared" si="99"/>
        <v>3404.0250000000001</v>
      </c>
      <c r="BQ223" s="70">
        <f t="shared" si="100"/>
        <v>10.929797929448833</v>
      </c>
      <c r="BU223" s="187">
        <f t="shared" si="101"/>
        <v>133187</v>
      </c>
      <c r="BV223" s="179">
        <f t="shared" si="102"/>
        <v>3319.6840000000002</v>
      </c>
      <c r="BX223" s="70">
        <f t="shared" si="103"/>
        <v>10.718077729583944</v>
      </c>
      <c r="CB223" s="187">
        <f t="shared" si="104"/>
        <v>133155</v>
      </c>
      <c r="CC223" s="179">
        <f t="shared" si="105"/>
        <v>3204.1</v>
      </c>
      <c r="CE223" s="70">
        <f t="shared" si="106"/>
        <v>10.449149291137577</v>
      </c>
      <c r="CI223" s="187">
        <f t="shared" si="107"/>
        <v>133106</v>
      </c>
      <c r="CJ223" s="179">
        <f t="shared" si="108"/>
        <v>3031.0810000000001</v>
      </c>
      <c r="CL223" s="70">
        <f t="shared" si="109"/>
        <v>10.080168229439996</v>
      </c>
      <c r="CP223" s="187">
        <f t="shared" si="110"/>
        <v>133016</v>
      </c>
      <c r="CQ223" s="179">
        <f t="shared" si="111"/>
        <v>2725.8009999999999</v>
      </c>
      <c r="CS223" s="70">
        <f t="shared" si="112"/>
        <v>9.4891078270383904</v>
      </c>
      <c r="CW223" s="187">
        <f t="shared" si="113"/>
        <v>132810</v>
      </c>
      <c r="CX223" s="179">
        <f t="shared" si="114"/>
        <v>2088.0250000000001</v>
      </c>
      <c r="CZ223" s="70">
        <f t="shared" si="115"/>
        <v>7.8497137576048699</v>
      </c>
      <c r="DD223" s="187">
        <f t="shared" si="116"/>
        <v>131332</v>
      </c>
      <c r="DE223" s="179">
        <f t="shared" si="117"/>
        <v>1.089</v>
      </c>
    </row>
    <row r="224" spans="1:109" ht="15" customHeight="1">
      <c r="A224" s="21">
        <f t="shared" si="70"/>
        <v>2008</v>
      </c>
      <c r="B224" s="176">
        <f t="shared" si="70"/>
        <v>130114</v>
      </c>
      <c r="C224" s="69">
        <f t="shared" si="71"/>
        <v>11.776166268242235</v>
      </c>
      <c r="D224" s="22">
        <v>15</v>
      </c>
      <c r="E224" s="71">
        <f t="shared" si="72"/>
        <v>2.7080502011022101</v>
      </c>
      <c r="I224" s="179">
        <f t="shared" si="73"/>
        <v>132679</v>
      </c>
      <c r="J224" s="180">
        <f t="shared" si="74"/>
        <v>1.9713482023456352</v>
      </c>
      <c r="K224" s="179">
        <f t="shared" si="75"/>
        <v>6579.2250000000004</v>
      </c>
      <c r="M224" s="70">
        <f t="shared" si="76"/>
        <v>11.776166268242235</v>
      </c>
      <c r="Q224" s="187">
        <f t="shared" si="77"/>
        <v>132679</v>
      </c>
      <c r="R224" s="179">
        <f t="shared" si="78"/>
        <v>6579.2250000000004</v>
      </c>
      <c r="S224" s="70"/>
      <c r="T224" s="70">
        <f t="shared" si="79"/>
        <v>11.768451014022599</v>
      </c>
      <c r="X224" s="187">
        <f t="shared" si="80"/>
        <v>132679</v>
      </c>
      <c r="Y224" s="179">
        <f t="shared" si="81"/>
        <v>6579.2250000000004</v>
      </c>
      <c r="AA224" s="70">
        <f t="shared" si="82"/>
        <v>11.682364395933169</v>
      </c>
      <c r="AE224" s="187">
        <f t="shared" si="83"/>
        <v>132676</v>
      </c>
      <c r="AF224" s="179">
        <f t="shared" si="84"/>
        <v>6563.8440000000001</v>
      </c>
      <c r="AH224" s="70">
        <f t="shared" si="85"/>
        <v>11.588162799154508</v>
      </c>
      <c r="AL224" s="187">
        <f t="shared" si="86"/>
        <v>132672</v>
      </c>
      <c r="AM224" s="179">
        <f t="shared" si="87"/>
        <v>6543.3639999999996</v>
      </c>
      <c r="AO224" s="70">
        <f t="shared" si="88"/>
        <v>11.484155551474114</v>
      </c>
      <c r="AS224" s="187">
        <f t="shared" si="89"/>
        <v>132668</v>
      </c>
      <c r="AT224" s="179">
        <f t="shared" si="90"/>
        <v>6522.9160000000002</v>
      </c>
      <c r="AV224" s="70">
        <f t="shared" si="91"/>
        <v>11.368061529534701</v>
      </c>
      <c r="AZ224" s="187">
        <f t="shared" si="92"/>
        <v>132662</v>
      </c>
      <c r="BA224" s="179">
        <f t="shared" si="93"/>
        <v>6492.3040000000001</v>
      </c>
      <c r="BC224" s="70">
        <f t="shared" si="94"/>
        <v>11.236697542563563</v>
      </c>
      <c r="BG224" s="187">
        <f t="shared" si="95"/>
        <v>132655</v>
      </c>
      <c r="BH224" s="179">
        <f t="shared" si="96"/>
        <v>6456.6809999999996</v>
      </c>
      <c r="BJ224" s="70">
        <f t="shared" si="97"/>
        <v>11.085429448791242</v>
      </c>
      <c r="BN224" s="187">
        <f t="shared" si="98"/>
        <v>132645</v>
      </c>
      <c r="BO224" s="179">
        <f t="shared" si="99"/>
        <v>6405.9610000000002</v>
      </c>
      <c r="BQ224" s="70">
        <f t="shared" si="100"/>
        <v>10.907129603613011</v>
      </c>
      <c r="BU224" s="187">
        <f t="shared" si="101"/>
        <v>132631</v>
      </c>
      <c r="BV224" s="179">
        <f t="shared" si="102"/>
        <v>6335.2889999999998</v>
      </c>
      <c r="BX224" s="70">
        <f t="shared" si="103"/>
        <v>10.689988454829281</v>
      </c>
      <c r="CB224" s="187">
        <f t="shared" si="104"/>
        <v>132611</v>
      </c>
      <c r="CC224" s="179">
        <f t="shared" si="105"/>
        <v>6235.009</v>
      </c>
      <c r="CE224" s="70">
        <f t="shared" si="106"/>
        <v>10.412231010097795</v>
      </c>
      <c r="CI224" s="187">
        <f t="shared" si="107"/>
        <v>132579</v>
      </c>
      <c r="CJ224" s="179">
        <f t="shared" si="108"/>
        <v>6076.2250000000004</v>
      </c>
      <c r="CL224" s="70">
        <f t="shared" si="109"/>
        <v>10.026324462495191</v>
      </c>
      <c r="CP224" s="187">
        <f t="shared" si="110"/>
        <v>132519</v>
      </c>
      <c r="CQ224" s="179">
        <f t="shared" si="111"/>
        <v>5784.0249999999996</v>
      </c>
      <c r="CS224" s="70">
        <f t="shared" si="112"/>
        <v>9.3896574197498381</v>
      </c>
      <c r="CW224" s="187">
        <f t="shared" si="113"/>
        <v>132370</v>
      </c>
      <c r="CX224" s="179">
        <f t="shared" si="114"/>
        <v>5089.5360000000001</v>
      </c>
      <c r="CZ224" s="70">
        <f t="shared" si="115"/>
        <v>7.1808311990445555</v>
      </c>
      <c r="DD224" s="187">
        <f t="shared" si="116"/>
        <v>131109</v>
      </c>
      <c r="DE224" s="179">
        <f t="shared" si="117"/>
        <v>990.02499999999998</v>
      </c>
    </row>
    <row r="225" spans="1:109" ht="15" customHeight="1">
      <c r="A225" s="21">
        <f t="shared" si="70"/>
        <v>2009</v>
      </c>
      <c r="B225" s="176">
        <f t="shared" si="70"/>
        <v>129597</v>
      </c>
      <c r="C225" s="69">
        <f t="shared" si="71"/>
        <v>11.772184914484241</v>
      </c>
      <c r="D225" s="22">
        <v>16</v>
      </c>
      <c r="E225" s="71">
        <f t="shared" si="72"/>
        <v>2.7725887222397811</v>
      </c>
      <c r="I225" s="179">
        <f t="shared" si="73"/>
        <v>132130</v>
      </c>
      <c r="J225" s="180">
        <f t="shared" si="74"/>
        <v>1.9545205521732758</v>
      </c>
      <c r="K225" s="179">
        <f t="shared" si="75"/>
        <v>6416.0889999999999</v>
      </c>
      <c r="M225" s="70">
        <f t="shared" si="76"/>
        <v>11.772184914484241</v>
      </c>
      <c r="Q225" s="187">
        <f t="shared" si="77"/>
        <v>132130</v>
      </c>
      <c r="R225" s="179">
        <f t="shared" si="78"/>
        <v>6416.0889999999999</v>
      </c>
      <c r="S225" s="70"/>
      <c r="T225" s="70">
        <f t="shared" si="79"/>
        <v>11.76443876236425</v>
      </c>
      <c r="X225" s="187">
        <f t="shared" si="80"/>
        <v>132130</v>
      </c>
      <c r="Y225" s="179">
        <f t="shared" si="81"/>
        <v>6416.0889999999999</v>
      </c>
      <c r="AA225" s="70">
        <f t="shared" si="82"/>
        <v>11.677990650006212</v>
      </c>
      <c r="AE225" s="187">
        <f t="shared" si="83"/>
        <v>132129</v>
      </c>
      <c r="AF225" s="179">
        <f t="shared" si="84"/>
        <v>6411.0240000000003</v>
      </c>
      <c r="AH225" s="70">
        <f t="shared" si="85"/>
        <v>11.583355969234454</v>
      </c>
      <c r="AL225" s="187">
        <f t="shared" si="86"/>
        <v>132129</v>
      </c>
      <c r="AM225" s="179">
        <f t="shared" si="87"/>
        <v>6411.0240000000003</v>
      </c>
      <c r="AO225" s="70">
        <f t="shared" si="88"/>
        <v>11.478820444320277</v>
      </c>
      <c r="AS225" s="187">
        <f t="shared" si="89"/>
        <v>132127</v>
      </c>
      <c r="AT225" s="179">
        <f t="shared" si="90"/>
        <v>6400.9</v>
      </c>
      <c r="AV225" s="70">
        <f t="shared" si="91"/>
        <v>11.362067690906263</v>
      </c>
      <c r="AZ225" s="187">
        <f t="shared" si="92"/>
        <v>132126</v>
      </c>
      <c r="BA225" s="179">
        <f t="shared" si="93"/>
        <v>6395.8410000000003</v>
      </c>
      <c r="BC225" s="70">
        <f t="shared" si="94"/>
        <v>11.229859389061637</v>
      </c>
      <c r="BG225" s="187">
        <f t="shared" si="95"/>
        <v>132124</v>
      </c>
      <c r="BH225" s="179">
        <f t="shared" si="96"/>
        <v>6385.7290000000003</v>
      </c>
      <c r="BJ225" s="70">
        <f t="shared" si="97"/>
        <v>11.077470111562347</v>
      </c>
      <c r="BN225" s="187">
        <f t="shared" si="98"/>
        <v>132121</v>
      </c>
      <c r="BO225" s="179">
        <f t="shared" si="99"/>
        <v>6370.576</v>
      </c>
      <c r="BQ225" s="70">
        <f t="shared" si="100"/>
        <v>10.897609317364129</v>
      </c>
      <c r="BU225" s="187">
        <f t="shared" si="101"/>
        <v>132116</v>
      </c>
      <c r="BV225" s="179">
        <f t="shared" si="102"/>
        <v>6345.3609999999999</v>
      </c>
      <c r="BX225" s="70">
        <f t="shared" si="103"/>
        <v>10.67814559327533</v>
      </c>
      <c r="CB225" s="187">
        <f t="shared" si="104"/>
        <v>132108</v>
      </c>
      <c r="CC225" s="179">
        <f t="shared" si="105"/>
        <v>6305.1210000000001</v>
      </c>
      <c r="CE225" s="70">
        <f t="shared" si="106"/>
        <v>10.396566633814148</v>
      </c>
      <c r="CI225" s="187">
        <f t="shared" si="107"/>
        <v>132094</v>
      </c>
      <c r="CJ225" s="179">
        <f t="shared" si="108"/>
        <v>6235.009</v>
      </c>
      <c r="CL225" s="70">
        <f t="shared" si="109"/>
        <v>10.003197131685106</v>
      </c>
      <c r="CP225" s="187">
        <f t="shared" si="110"/>
        <v>132063</v>
      </c>
      <c r="CQ225" s="179">
        <f t="shared" si="111"/>
        <v>6081.1559999999999</v>
      </c>
      <c r="CS225" s="70">
        <f t="shared" si="112"/>
        <v>9.3454829659184764</v>
      </c>
      <c r="CW225" s="187">
        <f t="shared" si="113"/>
        <v>131970</v>
      </c>
      <c r="CX225" s="179">
        <f t="shared" si="114"/>
        <v>5631.1289999999999</v>
      </c>
      <c r="CZ225" s="70">
        <f t="shared" si="115"/>
        <v>6.6808546787902152</v>
      </c>
      <c r="DD225" s="187">
        <f t="shared" si="116"/>
        <v>130918</v>
      </c>
      <c r="DE225" s="179">
        <f t="shared" si="117"/>
        <v>1745.0409999999999</v>
      </c>
    </row>
    <row r="226" spans="1:109" s="27" customFormat="1" ht="15" customHeight="1">
      <c r="A226" s="21">
        <f t="shared" si="70"/>
        <v>2010</v>
      </c>
      <c r="B226" s="176">
        <f t="shared" si="70"/>
        <v>130311</v>
      </c>
      <c r="C226" s="69">
        <f t="shared" si="71"/>
        <v>11.777679180117641</v>
      </c>
      <c r="D226" s="22">
        <v>17</v>
      </c>
      <c r="E226" s="71">
        <f t="shared" si="72"/>
        <v>2.8332133440562162</v>
      </c>
      <c r="F226" s="52"/>
      <c r="H226" s="77"/>
      <c r="I226" s="179">
        <f t="shared" si="73"/>
        <v>131616</v>
      </c>
      <c r="J226" s="180">
        <f t="shared" si="74"/>
        <v>1.0014503764072105</v>
      </c>
      <c r="K226" s="179">
        <f t="shared" si="75"/>
        <v>1703.0250000000001</v>
      </c>
      <c r="M226" s="70">
        <f t="shared" si="76"/>
        <v>11.777679180117641</v>
      </c>
      <c r="N226" s="52"/>
      <c r="P226" s="77"/>
      <c r="Q226" s="187">
        <f t="shared" si="77"/>
        <v>131616</v>
      </c>
      <c r="R226" s="179">
        <f t="shared" si="78"/>
        <v>1703.0250000000001</v>
      </c>
      <c r="S226" s="70"/>
      <c r="T226" s="70">
        <f t="shared" si="79"/>
        <v>11.769975634613951</v>
      </c>
      <c r="U226" s="52"/>
      <c r="W226" s="77"/>
      <c r="X226" s="187">
        <f t="shared" si="80"/>
        <v>131616</v>
      </c>
      <c r="Y226" s="179">
        <f t="shared" si="81"/>
        <v>1703.0250000000001</v>
      </c>
      <c r="AA226" s="70">
        <f t="shared" si="82"/>
        <v>11.684025967216867</v>
      </c>
      <c r="AB226" s="52"/>
      <c r="AD226" s="77"/>
      <c r="AE226" s="187">
        <f t="shared" si="83"/>
        <v>131618</v>
      </c>
      <c r="AF226" s="179">
        <f t="shared" si="84"/>
        <v>1708.249</v>
      </c>
      <c r="AH226" s="70">
        <f t="shared" si="85"/>
        <v>11.589988352771661</v>
      </c>
      <c r="AI226" s="52"/>
      <c r="AK226" s="77"/>
      <c r="AL226" s="187">
        <f t="shared" si="86"/>
        <v>131620</v>
      </c>
      <c r="AM226" s="179">
        <f t="shared" si="87"/>
        <v>1713.481</v>
      </c>
      <c r="AO226" s="70">
        <f t="shared" si="88"/>
        <v>11.486180998767248</v>
      </c>
      <c r="AP226" s="52"/>
      <c r="AR226" s="77"/>
      <c r="AS226" s="187">
        <f t="shared" si="89"/>
        <v>131623</v>
      </c>
      <c r="AT226" s="179">
        <f t="shared" si="90"/>
        <v>1721.3440000000001</v>
      </c>
      <c r="AV226" s="70">
        <f t="shared" si="91"/>
        <v>11.370336028999896</v>
      </c>
      <c r="AW226" s="52"/>
      <c r="AY226" s="77"/>
      <c r="AZ226" s="187">
        <f t="shared" si="92"/>
        <v>131625</v>
      </c>
      <c r="BA226" s="179">
        <f t="shared" si="93"/>
        <v>1726.596</v>
      </c>
      <c r="BC226" s="70">
        <f t="shared" si="94"/>
        <v>11.239290928910943</v>
      </c>
      <c r="BD226" s="52"/>
      <c r="BF226" s="77"/>
      <c r="BG226" s="187">
        <f t="shared" si="95"/>
        <v>131628</v>
      </c>
      <c r="BH226" s="179">
        <f t="shared" si="96"/>
        <v>1734.489</v>
      </c>
      <c r="BJ226" s="70">
        <f t="shared" si="97"/>
        <v>11.08844571902063</v>
      </c>
      <c r="BK226" s="52"/>
      <c r="BM226" s="77"/>
      <c r="BN226" s="187">
        <f t="shared" si="98"/>
        <v>131632</v>
      </c>
      <c r="BO226" s="179">
        <f t="shared" si="99"/>
        <v>1745.0409999999999</v>
      </c>
      <c r="BQ226" s="70">
        <f t="shared" si="100"/>
        <v>10.910733540740393</v>
      </c>
      <c r="BR226" s="52"/>
      <c r="BT226" s="77"/>
      <c r="BU226" s="187">
        <f t="shared" si="101"/>
        <v>131636</v>
      </c>
      <c r="BV226" s="179">
        <f t="shared" si="102"/>
        <v>1755.625</v>
      </c>
      <c r="BX226" s="70">
        <f t="shared" si="103"/>
        <v>10.694464463438248</v>
      </c>
      <c r="BY226" s="52"/>
      <c r="CA226" s="77"/>
      <c r="CB226" s="187">
        <f t="shared" si="104"/>
        <v>131641</v>
      </c>
      <c r="CC226" s="179">
        <f t="shared" si="105"/>
        <v>1768.9</v>
      </c>
      <c r="CE226" s="70">
        <f t="shared" si="106"/>
        <v>10.418135860525785</v>
      </c>
      <c r="CF226" s="52"/>
      <c r="CH226" s="77"/>
      <c r="CI226" s="187">
        <f t="shared" si="107"/>
        <v>131644</v>
      </c>
      <c r="CJ226" s="179">
        <f t="shared" si="108"/>
        <v>1776.8889999999999</v>
      </c>
      <c r="CL226" s="70">
        <f t="shared" si="109"/>
        <v>10.034998154738339</v>
      </c>
      <c r="CM226" s="52"/>
      <c r="CO226" s="77"/>
      <c r="CP226" s="187">
        <f t="shared" si="110"/>
        <v>131642</v>
      </c>
      <c r="CQ226" s="179">
        <f t="shared" si="111"/>
        <v>1771.5609999999999</v>
      </c>
      <c r="CS226" s="70">
        <f t="shared" si="112"/>
        <v>9.4059893889810002</v>
      </c>
      <c r="CT226" s="52"/>
      <c r="CV226" s="77"/>
      <c r="CW226" s="187">
        <f t="shared" si="113"/>
        <v>131604</v>
      </c>
      <c r="CX226" s="179">
        <f t="shared" si="114"/>
        <v>1671.8489999999999</v>
      </c>
      <c r="CZ226" s="70">
        <f t="shared" si="115"/>
        <v>7.3205269622727398</v>
      </c>
      <c r="DA226" s="52"/>
      <c r="DC226" s="77"/>
      <c r="DD226" s="187">
        <f t="shared" si="116"/>
        <v>130754</v>
      </c>
      <c r="DE226" s="179">
        <f t="shared" si="117"/>
        <v>196.249</v>
      </c>
    </row>
    <row r="227" spans="1:109" ht="15" customHeight="1">
      <c r="A227" s="21">
        <f t="shared" si="70"/>
        <v>2011</v>
      </c>
      <c r="B227" s="176">
        <f t="shared" si="70"/>
        <v>130710</v>
      </c>
      <c r="C227" s="69">
        <f t="shared" si="71"/>
        <v>11.780736407779598</v>
      </c>
      <c r="D227" s="22">
        <v>18</v>
      </c>
      <c r="E227" s="71">
        <f t="shared" si="72"/>
        <v>2.8903717578961645</v>
      </c>
      <c r="F227" s="52"/>
      <c r="G227" s="27"/>
      <c r="H227" s="77"/>
      <c r="I227" s="179">
        <f t="shared" si="73"/>
        <v>131133</v>
      </c>
      <c r="J227" s="180">
        <f t="shared" si="74"/>
        <v>0.32361716777599264</v>
      </c>
      <c r="K227" s="179">
        <f t="shared" si="75"/>
        <v>178.929</v>
      </c>
      <c r="M227" s="70">
        <f t="shared" si="76"/>
        <v>11.780736407779598</v>
      </c>
      <c r="N227" s="52"/>
      <c r="O227" s="27"/>
      <c r="P227" s="77"/>
      <c r="Q227" s="187">
        <f t="shared" si="77"/>
        <v>131133</v>
      </c>
      <c r="R227" s="179">
        <f t="shared" si="78"/>
        <v>178.929</v>
      </c>
      <c r="S227" s="70"/>
      <c r="T227" s="70">
        <f t="shared" si="79"/>
        <v>11.773056468334719</v>
      </c>
      <c r="U227" s="52"/>
      <c r="V227" s="27"/>
      <c r="W227" s="77"/>
      <c r="X227" s="187">
        <f t="shared" si="80"/>
        <v>131134</v>
      </c>
      <c r="Y227" s="179">
        <f t="shared" si="81"/>
        <v>179.77600000000001</v>
      </c>
      <c r="AA227" s="70">
        <f t="shared" si="82"/>
        <v>11.687382846707381</v>
      </c>
      <c r="AB227" s="52"/>
      <c r="AC227" s="27"/>
      <c r="AD227" s="77"/>
      <c r="AE227" s="187">
        <f t="shared" si="83"/>
        <v>131138</v>
      </c>
      <c r="AF227" s="179">
        <f t="shared" si="84"/>
        <v>183.184</v>
      </c>
      <c r="AH227" s="70">
        <f t="shared" si="85"/>
        <v>11.593675614655337</v>
      </c>
      <c r="AI227" s="52"/>
      <c r="AJ227" s="27"/>
      <c r="AK227" s="77"/>
      <c r="AL227" s="187">
        <f t="shared" si="86"/>
        <v>131143</v>
      </c>
      <c r="AM227" s="179">
        <f t="shared" si="87"/>
        <v>187.489</v>
      </c>
      <c r="AO227" s="70">
        <f t="shared" si="88"/>
        <v>11.490270774405422</v>
      </c>
      <c r="AP227" s="52"/>
      <c r="AQ227" s="27"/>
      <c r="AR227" s="77"/>
      <c r="AS227" s="187">
        <f t="shared" si="89"/>
        <v>131149</v>
      </c>
      <c r="AT227" s="179">
        <f t="shared" si="90"/>
        <v>192.721</v>
      </c>
      <c r="AV227" s="70">
        <f t="shared" si="91"/>
        <v>11.374926966812938</v>
      </c>
      <c r="AW227" s="52"/>
      <c r="AX227" s="27"/>
      <c r="AY227" s="77"/>
      <c r="AZ227" s="187">
        <f t="shared" si="92"/>
        <v>131156</v>
      </c>
      <c r="BA227" s="179">
        <f t="shared" si="93"/>
        <v>198.916</v>
      </c>
      <c r="BC227" s="70">
        <f t="shared" si="94"/>
        <v>11.244523007250404</v>
      </c>
      <c r="BD227" s="52"/>
      <c r="BE227" s="27"/>
      <c r="BF227" s="77"/>
      <c r="BG227" s="187">
        <f t="shared" si="95"/>
        <v>131164</v>
      </c>
      <c r="BH227" s="179">
        <f t="shared" si="96"/>
        <v>206.11600000000001</v>
      </c>
      <c r="BJ227" s="70">
        <f t="shared" si="97"/>
        <v>11.094527081450165</v>
      </c>
      <c r="BK227" s="52"/>
      <c r="BL227" s="27"/>
      <c r="BM227" s="77"/>
      <c r="BN227" s="187">
        <f t="shared" si="98"/>
        <v>131175</v>
      </c>
      <c r="BO227" s="179">
        <f t="shared" si="99"/>
        <v>216.22499999999999</v>
      </c>
      <c r="BQ227" s="70">
        <f t="shared" si="100"/>
        <v>10.917993331907239</v>
      </c>
      <c r="BR227" s="52"/>
      <c r="BS227" s="27"/>
      <c r="BT227" s="77"/>
      <c r="BU227" s="187">
        <f t="shared" si="101"/>
        <v>131187</v>
      </c>
      <c r="BV227" s="179">
        <f t="shared" si="102"/>
        <v>227.529</v>
      </c>
      <c r="BX227" s="70">
        <f t="shared" si="103"/>
        <v>10.703469162009901</v>
      </c>
      <c r="BY227" s="52"/>
      <c r="BZ227" s="27"/>
      <c r="CA227" s="77"/>
      <c r="CB227" s="187">
        <f t="shared" si="104"/>
        <v>131204</v>
      </c>
      <c r="CC227" s="179">
        <f t="shared" si="105"/>
        <v>244.036</v>
      </c>
      <c r="CE227" s="70">
        <f t="shared" si="106"/>
        <v>10.429989655687127</v>
      </c>
      <c r="CF227" s="52"/>
      <c r="CG227" s="27"/>
      <c r="CH227" s="77"/>
      <c r="CI227" s="187">
        <f t="shared" si="107"/>
        <v>131225</v>
      </c>
      <c r="CJ227" s="179">
        <f t="shared" si="108"/>
        <v>265.22500000000002</v>
      </c>
      <c r="CL227" s="70">
        <f t="shared" si="109"/>
        <v>10.052338499268483</v>
      </c>
      <c r="CM227" s="52"/>
      <c r="CN227" s="27"/>
      <c r="CO227" s="77"/>
      <c r="CP227" s="187">
        <f t="shared" si="110"/>
        <v>131251</v>
      </c>
      <c r="CQ227" s="179">
        <f t="shared" si="111"/>
        <v>292.68099999999998</v>
      </c>
      <c r="CS227" s="70">
        <f t="shared" si="112"/>
        <v>9.4382724400221889</v>
      </c>
      <c r="CT227" s="52"/>
      <c r="CU227" s="27"/>
      <c r="CV227" s="77"/>
      <c r="CW227" s="187">
        <f t="shared" si="113"/>
        <v>131269</v>
      </c>
      <c r="CX227" s="179">
        <f t="shared" si="114"/>
        <v>312.48099999999999</v>
      </c>
      <c r="CZ227" s="70">
        <f t="shared" si="115"/>
        <v>7.5548585210406758</v>
      </c>
      <c r="DA227" s="52"/>
      <c r="DB227" s="27"/>
      <c r="DC227" s="77"/>
      <c r="DD227" s="187">
        <f t="shared" si="116"/>
        <v>130610</v>
      </c>
      <c r="DE227" s="179">
        <f t="shared" si="117"/>
        <v>10</v>
      </c>
    </row>
    <row r="228" spans="1:109" s="27" customFormat="1" ht="15" customHeight="1">
      <c r="A228" s="21">
        <f t="shared" si="70"/>
        <v>2012</v>
      </c>
      <c r="B228" s="176">
        <f t="shared" si="70"/>
        <v>129921</v>
      </c>
      <c r="C228" s="69">
        <f t="shared" si="71"/>
        <v>11.774681852410218</v>
      </c>
      <c r="D228" s="22">
        <v>19</v>
      </c>
      <c r="E228" s="71">
        <f t="shared" si="72"/>
        <v>2.9444389791664403</v>
      </c>
      <c r="F228" s="52"/>
      <c r="H228" s="34"/>
      <c r="I228" s="179">
        <f t="shared" si="73"/>
        <v>130678</v>
      </c>
      <c r="J228" s="180">
        <f t="shared" si="74"/>
        <v>0.58266177138414887</v>
      </c>
      <c r="K228" s="179">
        <f t="shared" si="75"/>
        <v>573.04899999999998</v>
      </c>
      <c r="M228" s="70">
        <f t="shared" si="76"/>
        <v>11.774681852410218</v>
      </c>
      <c r="N228" s="52"/>
      <c r="P228" s="34"/>
      <c r="Q228" s="187">
        <f t="shared" si="77"/>
        <v>130678</v>
      </c>
      <c r="R228" s="179">
        <f t="shared" si="78"/>
        <v>573.04899999999998</v>
      </c>
      <c r="S228" s="70"/>
      <c r="T228" s="70">
        <f t="shared" si="79"/>
        <v>11.766955092647661</v>
      </c>
      <c r="U228" s="52"/>
      <c r="W228" s="34"/>
      <c r="X228" s="187">
        <f t="shared" si="80"/>
        <v>130679</v>
      </c>
      <c r="Y228" s="179">
        <f t="shared" si="81"/>
        <v>574.56399999999996</v>
      </c>
      <c r="AA228" s="70">
        <f t="shared" si="82"/>
        <v>11.680733880438977</v>
      </c>
      <c r="AB228" s="52"/>
      <c r="AD228" s="34"/>
      <c r="AE228" s="187">
        <f t="shared" si="83"/>
        <v>130686</v>
      </c>
      <c r="AF228" s="179">
        <f t="shared" si="84"/>
        <v>585.22500000000002</v>
      </c>
      <c r="AH228" s="70">
        <f t="shared" si="85"/>
        <v>11.586371074953409</v>
      </c>
      <c r="AI228" s="52"/>
      <c r="AK228" s="34"/>
      <c r="AL228" s="187">
        <f t="shared" si="86"/>
        <v>130694</v>
      </c>
      <c r="AM228" s="179">
        <f t="shared" si="87"/>
        <v>597.529</v>
      </c>
      <c r="AO228" s="70">
        <f t="shared" si="88"/>
        <v>11.482167243713192</v>
      </c>
      <c r="AP228" s="52"/>
      <c r="AR228" s="34"/>
      <c r="AS228" s="187">
        <f t="shared" si="89"/>
        <v>130703</v>
      </c>
      <c r="AT228" s="179">
        <f t="shared" si="90"/>
        <v>611.524</v>
      </c>
      <c r="AV228" s="70">
        <f t="shared" si="91"/>
        <v>11.365828184665654</v>
      </c>
      <c r="AW228" s="52"/>
      <c r="AY228" s="34"/>
      <c r="AZ228" s="187">
        <f t="shared" si="92"/>
        <v>130714</v>
      </c>
      <c r="BA228" s="179">
        <f t="shared" si="93"/>
        <v>628.84900000000005</v>
      </c>
      <c r="BC228" s="70">
        <f t="shared" si="94"/>
        <v>11.234150274878106</v>
      </c>
      <c r="BD228" s="52"/>
      <c r="BF228" s="34"/>
      <c r="BG228" s="187">
        <f t="shared" si="95"/>
        <v>130728</v>
      </c>
      <c r="BH228" s="179">
        <f t="shared" si="96"/>
        <v>651.24900000000002</v>
      </c>
      <c r="BJ228" s="70">
        <f t="shared" si="97"/>
        <v>11.08246557362274</v>
      </c>
      <c r="BK228" s="52"/>
      <c r="BM228" s="34"/>
      <c r="BN228" s="187">
        <f t="shared" si="98"/>
        <v>130745</v>
      </c>
      <c r="BO228" s="179">
        <f t="shared" si="99"/>
        <v>678.976</v>
      </c>
      <c r="BQ228" s="70">
        <f t="shared" si="100"/>
        <v>10.903586202466688</v>
      </c>
      <c r="BR228" s="52"/>
      <c r="BT228" s="34"/>
      <c r="BU228" s="187">
        <f t="shared" si="101"/>
        <v>130766</v>
      </c>
      <c r="BV228" s="179">
        <f t="shared" si="102"/>
        <v>714.02499999999998</v>
      </c>
      <c r="BX228" s="70">
        <f t="shared" si="103"/>
        <v>10.685583814855978</v>
      </c>
      <c r="BY228" s="52"/>
      <c r="CA228" s="34"/>
      <c r="CB228" s="187">
        <f t="shared" si="104"/>
        <v>130795</v>
      </c>
      <c r="CC228" s="179">
        <f t="shared" si="105"/>
        <v>763.87599999999998</v>
      </c>
      <c r="CE228" s="70">
        <f t="shared" si="106"/>
        <v>10.406412044405862</v>
      </c>
      <c r="CF228" s="52"/>
      <c r="CH228" s="34"/>
      <c r="CI228" s="187">
        <f t="shared" si="107"/>
        <v>130833</v>
      </c>
      <c r="CJ228" s="179">
        <f t="shared" si="108"/>
        <v>831.74400000000003</v>
      </c>
      <c r="CL228" s="70">
        <f t="shared" si="109"/>
        <v>10.017753298664472</v>
      </c>
      <c r="CM228" s="52"/>
      <c r="CO228" s="34"/>
      <c r="CP228" s="187">
        <f t="shared" si="110"/>
        <v>130888</v>
      </c>
      <c r="CQ228" s="179">
        <f t="shared" si="111"/>
        <v>935.08900000000006</v>
      </c>
      <c r="CS228" s="70">
        <f t="shared" si="112"/>
        <v>9.3733941584124807</v>
      </c>
      <c r="CT228" s="52"/>
      <c r="CV228" s="34"/>
      <c r="CW228" s="187">
        <f t="shared" si="113"/>
        <v>130959</v>
      </c>
      <c r="CX228" s="179">
        <f t="shared" si="114"/>
        <v>1077.444</v>
      </c>
      <c r="CZ228" s="70">
        <f t="shared" si="115"/>
        <v>7.02197642307216</v>
      </c>
      <c r="DA228" s="52"/>
      <c r="DC228" s="34"/>
      <c r="DD228" s="187">
        <f t="shared" si="116"/>
        <v>130484</v>
      </c>
      <c r="DE228" s="179">
        <f t="shared" si="117"/>
        <v>316.96899999999999</v>
      </c>
    </row>
    <row r="229" spans="1:109" s="27" customFormat="1" ht="15" customHeight="1" thickBot="1">
      <c r="A229" s="30">
        <f t="shared" si="70"/>
        <v>2013</v>
      </c>
      <c r="B229" s="184">
        <f t="shared" si="70"/>
        <v>128965</v>
      </c>
      <c r="C229" s="78">
        <f t="shared" si="71"/>
        <v>11.767296328701011</v>
      </c>
      <c r="D229" s="31">
        <v>20</v>
      </c>
      <c r="E229" s="79">
        <f t="shared" si="72"/>
        <v>2.9957322735539909</v>
      </c>
      <c r="F229" s="53"/>
      <c r="G229" s="32"/>
      <c r="H229" s="80"/>
      <c r="I229" s="185">
        <f t="shared" si="73"/>
        <v>130248</v>
      </c>
      <c r="J229" s="186">
        <f t="shared" si="74"/>
        <v>0.99484356220680037</v>
      </c>
      <c r="K229" s="185">
        <f t="shared" si="75"/>
        <v>1646.0889999999999</v>
      </c>
      <c r="M229" s="81">
        <f t="shared" si="76"/>
        <v>11.767296328701011</v>
      </c>
      <c r="N229" s="53"/>
      <c r="O229" s="32"/>
      <c r="P229" s="80"/>
      <c r="Q229" s="207">
        <f t="shared" si="77"/>
        <v>130248</v>
      </c>
      <c r="R229" s="185">
        <f t="shared" si="78"/>
        <v>1646.0889999999999</v>
      </c>
      <c r="S229" s="81"/>
      <c r="T229" s="81">
        <f t="shared" si="79"/>
        <v>11.759512068010904</v>
      </c>
      <c r="U229" s="53"/>
      <c r="V229" s="32"/>
      <c r="W229" s="80"/>
      <c r="X229" s="207">
        <f t="shared" si="80"/>
        <v>130249</v>
      </c>
      <c r="Y229" s="185">
        <f t="shared" si="81"/>
        <v>1648.6559999999999</v>
      </c>
      <c r="AA229" s="81">
        <f t="shared" si="82"/>
        <v>11.672617903703822</v>
      </c>
      <c r="AB229" s="53"/>
      <c r="AC229" s="32"/>
      <c r="AD229" s="80"/>
      <c r="AE229" s="207">
        <f t="shared" si="83"/>
        <v>130258</v>
      </c>
      <c r="AF229" s="185">
        <f t="shared" si="84"/>
        <v>1671.8489999999999</v>
      </c>
      <c r="AH229" s="81">
        <f t="shared" si="85"/>
        <v>11.577448360985729</v>
      </c>
      <c r="AI229" s="53"/>
      <c r="AJ229" s="32"/>
      <c r="AK229" s="80"/>
      <c r="AL229" s="207">
        <f t="shared" si="86"/>
        <v>130269</v>
      </c>
      <c r="AM229" s="185">
        <f t="shared" si="87"/>
        <v>1700.4159999999999</v>
      </c>
      <c r="AO229" s="81">
        <f t="shared" si="88"/>
        <v>11.472259708244213</v>
      </c>
      <c r="AP229" s="53"/>
      <c r="AQ229" s="32"/>
      <c r="AR229" s="80"/>
      <c r="AS229" s="207">
        <f t="shared" si="89"/>
        <v>130282</v>
      </c>
      <c r="AT229" s="185">
        <f t="shared" si="90"/>
        <v>1734.489</v>
      </c>
      <c r="AV229" s="81">
        <f t="shared" si="91"/>
        <v>11.354691459705334</v>
      </c>
      <c r="AW229" s="53"/>
      <c r="AX229" s="32"/>
      <c r="AY229" s="80"/>
      <c r="AZ229" s="207">
        <f t="shared" si="92"/>
        <v>130297</v>
      </c>
      <c r="BA229" s="185">
        <f t="shared" si="93"/>
        <v>1774.2239999999999</v>
      </c>
      <c r="BC229" s="81">
        <f t="shared" si="94"/>
        <v>11.221436154175494</v>
      </c>
      <c r="BD229" s="53"/>
      <c r="BE229" s="32"/>
      <c r="BF229" s="80"/>
      <c r="BG229" s="207">
        <f t="shared" si="95"/>
        <v>130316</v>
      </c>
      <c r="BH229" s="185">
        <f t="shared" si="96"/>
        <v>1825.201</v>
      </c>
      <c r="BJ229" s="81">
        <f t="shared" si="97"/>
        <v>11.067653471943677</v>
      </c>
      <c r="BK229" s="53"/>
      <c r="BL229" s="32"/>
      <c r="BM229" s="80"/>
      <c r="BN229" s="207">
        <f t="shared" si="98"/>
        <v>130340</v>
      </c>
      <c r="BO229" s="185">
        <f t="shared" si="99"/>
        <v>1890.625</v>
      </c>
      <c r="BQ229" s="81">
        <f t="shared" si="100"/>
        <v>10.885846884379987</v>
      </c>
      <c r="BR229" s="53"/>
      <c r="BS229" s="32"/>
      <c r="BT229" s="80"/>
      <c r="BU229" s="207">
        <f t="shared" si="101"/>
        <v>130370</v>
      </c>
      <c r="BV229" s="185">
        <f t="shared" si="102"/>
        <v>1974.0250000000001</v>
      </c>
      <c r="BX229" s="81">
        <f t="shared" si="103"/>
        <v>10.663475290014881</v>
      </c>
      <c r="BY229" s="53"/>
      <c r="BZ229" s="32"/>
      <c r="CA229" s="80"/>
      <c r="CB229" s="207">
        <f t="shared" si="104"/>
        <v>130410</v>
      </c>
      <c r="CC229" s="185">
        <f t="shared" si="105"/>
        <v>2088.0250000000001</v>
      </c>
      <c r="CE229" s="81">
        <f t="shared" si="106"/>
        <v>10.377078489691893</v>
      </c>
      <c r="CF229" s="53"/>
      <c r="CG229" s="32"/>
      <c r="CH229" s="80"/>
      <c r="CI229" s="207">
        <f t="shared" si="107"/>
        <v>130466</v>
      </c>
      <c r="CJ229" s="185">
        <f t="shared" si="108"/>
        <v>2253.0010000000002</v>
      </c>
      <c r="CL229" s="81">
        <f t="shared" si="109"/>
        <v>9.9741789806586603</v>
      </c>
      <c r="CM229" s="53"/>
      <c r="CN229" s="32"/>
      <c r="CO229" s="80"/>
      <c r="CP229" s="207">
        <f t="shared" si="110"/>
        <v>130548</v>
      </c>
      <c r="CQ229" s="185">
        <f t="shared" si="111"/>
        <v>2505.8890000000001</v>
      </c>
      <c r="CS229" s="81">
        <f t="shared" si="112"/>
        <v>9.2886893383871598</v>
      </c>
      <c r="CT229" s="53"/>
      <c r="CU229" s="32"/>
      <c r="CV229" s="80"/>
      <c r="CW229" s="207">
        <f t="shared" si="113"/>
        <v>130672</v>
      </c>
      <c r="CX229" s="185">
        <f t="shared" si="114"/>
        <v>2913.8490000000002</v>
      </c>
      <c r="CZ229" s="81">
        <f t="shared" si="115"/>
        <v>5.1059454739005803</v>
      </c>
      <c r="DA229" s="53"/>
      <c r="DB229" s="32"/>
      <c r="DC229" s="80"/>
      <c r="DD229" s="207">
        <f t="shared" si="116"/>
        <v>130372</v>
      </c>
      <c r="DE229" s="185">
        <f t="shared" si="117"/>
        <v>1979.6489999999999</v>
      </c>
    </row>
    <row r="230" spans="1:109" ht="15" customHeight="1" thickTop="1">
      <c r="A230" s="21">
        <f t="shared" ref="A230:A251" si="118">A140</f>
        <v>2014</v>
      </c>
      <c r="B230" s="176">
        <f t="shared" ref="B230:B251" si="119">ROUND($G$213+$G$216*D230^$G$214,$G$1)</f>
        <v>129840</v>
      </c>
      <c r="C230" s="54"/>
      <c r="D230" s="22">
        <v>21</v>
      </c>
      <c r="E230" s="22"/>
      <c r="F230" s="55"/>
      <c r="G230" s="82"/>
      <c r="H230" s="34"/>
      <c r="I230" s="179">
        <f t="shared" si="73"/>
        <v>129840</v>
      </c>
      <c r="J230" s="187"/>
      <c r="K230" s="187"/>
    </row>
    <row r="231" spans="1:109" ht="15" customHeight="1" thickBot="1">
      <c r="A231" s="21">
        <f t="shared" si="118"/>
        <v>2015</v>
      </c>
      <c r="B231" s="176">
        <f t="shared" si="119"/>
        <v>129452</v>
      </c>
      <c r="C231" s="54"/>
      <c r="D231" s="22">
        <v>22</v>
      </c>
      <c r="E231" s="22"/>
      <c r="F231" s="64" t="s">
        <v>47</v>
      </c>
      <c r="G231" s="65" t="s">
        <v>39</v>
      </c>
      <c r="H231" s="83" t="s">
        <v>40</v>
      </c>
      <c r="I231" s="179">
        <f t="shared" si="73"/>
        <v>129452</v>
      </c>
      <c r="J231" s="187"/>
      <c r="K231" s="187"/>
    </row>
    <row r="232" spans="1:109" ht="15" customHeight="1" thickTop="1">
      <c r="A232" s="21">
        <f t="shared" si="118"/>
        <v>2016</v>
      </c>
      <c r="B232" s="176">
        <f t="shared" si="119"/>
        <v>129083</v>
      </c>
      <c r="C232" s="54"/>
      <c r="D232" s="22">
        <v>23</v>
      </c>
      <c r="E232" s="22"/>
      <c r="F232" s="200">
        <f>O213</f>
        <v>0</v>
      </c>
      <c r="G232" s="203">
        <f>O219</f>
        <v>0.86654136936256609</v>
      </c>
      <c r="H232" s="222">
        <f>O220</f>
        <v>153678.128</v>
      </c>
      <c r="I232" s="179">
        <f t="shared" si="73"/>
        <v>129083</v>
      </c>
      <c r="J232" s="187"/>
      <c r="K232" s="187"/>
      <c r="M232" s="200" t="s">
        <v>48</v>
      </c>
      <c r="N232" s="200">
        <f>MIN(B210:B229)</f>
        <v>128965</v>
      </c>
      <c r="O232" s="200"/>
      <c r="P232" s="200"/>
      <c r="Q232" s="200"/>
      <c r="R232" s="200"/>
      <c r="S232" s="200"/>
      <c r="T232" s="200" t="s">
        <v>48</v>
      </c>
      <c r="U232" s="200">
        <f>N232</f>
        <v>128965</v>
      </c>
      <c r="V232" s="200"/>
      <c r="W232" s="200"/>
      <c r="X232" s="200"/>
      <c r="Y232" s="200"/>
      <c r="Z232" s="200"/>
      <c r="AA232" s="200" t="s">
        <v>48</v>
      </c>
      <c r="AB232" s="200">
        <f>U232</f>
        <v>128965</v>
      </c>
      <c r="AH232" s="200" t="s">
        <v>48</v>
      </c>
      <c r="AI232" s="200">
        <f>AB232</f>
        <v>128965</v>
      </c>
      <c r="AO232" s="200" t="s">
        <v>48</v>
      </c>
      <c r="AP232" s="200">
        <f>AI232</f>
        <v>128965</v>
      </c>
      <c r="AV232" s="200" t="s">
        <v>48</v>
      </c>
      <c r="AW232" s="200">
        <f>AP232</f>
        <v>128965</v>
      </c>
      <c r="BC232" s="200" t="s">
        <v>48</v>
      </c>
      <c r="BD232" s="200">
        <f>AW232</f>
        <v>128965</v>
      </c>
      <c r="BJ232" s="200" t="s">
        <v>48</v>
      </c>
      <c r="BK232" s="200">
        <f>BD232</f>
        <v>128965</v>
      </c>
      <c r="BQ232" s="200" t="s">
        <v>48</v>
      </c>
      <c r="BR232" s="200">
        <f>BK232</f>
        <v>128965</v>
      </c>
      <c r="BX232" s="200" t="s">
        <v>48</v>
      </c>
      <c r="BY232" s="200">
        <f>BR232</f>
        <v>128965</v>
      </c>
      <c r="CE232" s="200" t="s">
        <v>48</v>
      </c>
      <c r="CF232" s="200">
        <f>BY232</f>
        <v>128965</v>
      </c>
      <c r="CL232" s="200" t="s">
        <v>48</v>
      </c>
      <c r="CM232" s="200">
        <f>CF232</f>
        <v>128965</v>
      </c>
      <c r="CS232" s="200" t="s">
        <v>48</v>
      </c>
      <c r="CT232" s="200">
        <f>CM232</f>
        <v>128965</v>
      </c>
      <c r="CZ232" s="200" t="s">
        <v>48</v>
      </c>
      <c r="DA232" s="200">
        <f>CT232</f>
        <v>128965</v>
      </c>
    </row>
    <row r="233" spans="1:109" ht="15" customHeight="1">
      <c r="A233" s="21">
        <f t="shared" si="118"/>
        <v>2017</v>
      </c>
      <c r="B233" s="176">
        <f t="shared" si="119"/>
        <v>128730</v>
      </c>
      <c r="C233" s="54"/>
      <c r="D233" s="22">
        <v>24</v>
      </c>
      <c r="E233" s="22"/>
      <c r="F233" s="200">
        <f>V213</f>
        <v>1000</v>
      </c>
      <c r="G233" s="203">
        <f>V219</f>
        <v>0.86643050701966051</v>
      </c>
      <c r="H233" s="222">
        <f>V220</f>
        <v>153814.88399999999</v>
      </c>
      <c r="I233" s="179">
        <f t="shared" si="73"/>
        <v>128730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18"/>
        <v>2018</v>
      </c>
      <c r="B234" s="176">
        <f t="shared" si="119"/>
        <v>128393</v>
      </c>
      <c r="C234" s="54"/>
      <c r="D234" s="22">
        <v>25</v>
      </c>
      <c r="E234" s="22"/>
      <c r="F234" s="200">
        <f>AC213</f>
        <v>11650</v>
      </c>
      <c r="G234" s="203">
        <f>AC219</f>
        <v>0.86491997262063502</v>
      </c>
      <c r="H234" s="222">
        <f>AC220</f>
        <v>155682.20200000002</v>
      </c>
      <c r="I234" s="179">
        <f t="shared" si="73"/>
        <v>128393</v>
      </c>
      <c r="J234" s="187"/>
      <c r="K234" s="187"/>
      <c r="M234" s="200" t="s">
        <v>50</v>
      </c>
      <c r="N234" s="200">
        <v>10650</v>
      </c>
      <c r="O234" s="200"/>
      <c r="P234" s="200"/>
      <c r="Q234" s="200"/>
      <c r="R234" s="200"/>
      <c r="S234" s="200"/>
      <c r="T234" s="200" t="s">
        <v>50</v>
      </c>
      <c r="U234" s="200">
        <f>N234</f>
        <v>10650</v>
      </c>
      <c r="V234" s="200"/>
      <c r="W234" s="200"/>
      <c r="X234" s="200"/>
      <c r="Y234" s="200"/>
      <c r="Z234" s="200"/>
      <c r="AA234" s="200" t="s">
        <v>50</v>
      </c>
      <c r="AB234" s="200">
        <f>U234</f>
        <v>10650</v>
      </c>
      <c r="AH234" s="200" t="s">
        <v>50</v>
      </c>
      <c r="AI234" s="200">
        <f>AB234</f>
        <v>10650</v>
      </c>
      <c r="AO234" s="200" t="s">
        <v>50</v>
      </c>
      <c r="AP234" s="200">
        <f>AI234</f>
        <v>10650</v>
      </c>
      <c r="AV234" s="200" t="s">
        <v>50</v>
      </c>
      <c r="AW234" s="200">
        <f>AP234</f>
        <v>10650</v>
      </c>
      <c r="BC234" s="200" t="s">
        <v>50</v>
      </c>
      <c r="BD234" s="200">
        <f>AW234</f>
        <v>10650</v>
      </c>
      <c r="BJ234" s="200" t="s">
        <v>50</v>
      </c>
      <c r="BK234" s="200">
        <f>BD234</f>
        <v>10650</v>
      </c>
      <c r="BQ234" s="200" t="s">
        <v>50</v>
      </c>
      <c r="BR234" s="200">
        <f>BK234</f>
        <v>10650</v>
      </c>
      <c r="BX234" s="200" t="s">
        <v>50</v>
      </c>
      <c r="BY234" s="200">
        <f>BR234</f>
        <v>10650</v>
      </c>
      <c r="CE234" s="200" t="s">
        <v>50</v>
      </c>
      <c r="CF234" s="200">
        <f>BY234</f>
        <v>10650</v>
      </c>
      <c r="CL234" s="200" t="s">
        <v>50</v>
      </c>
      <c r="CM234" s="200">
        <f>CF234</f>
        <v>10650</v>
      </c>
      <c r="CS234" s="200" t="s">
        <v>50</v>
      </c>
      <c r="CT234" s="200">
        <f>CM234</f>
        <v>10650</v>
      </c>
      <c r="CZ234" s="200" t="s">
        <v>50</v>
      </c>
      <c r="DA234" s="200">
        <f>CT234</f>
        <v>10650</v>
      </c>
    </row>
    <row r="235" spans="1:109" ht="15" customHeight="1">
      <c r="A235" s="21">
        <f t="shared" si="118"/>
        <v>2019</v>
      </c>
      <c r="B235" s="176">
        <f t="shared" si="119"/>
        <v>128070</v>
      </c>
      <c r="C235" s="54"/>
      <c r="D235" s="22">
        <v>26</v>
      </c>
      <c r="E235" s="22"/>
      <c r="F235" s="200">
        <f>AJ213</f>
        <v>22300</v>
      </c>
      <c r="G235" s="203">
        <f>AJ219</f>
        <v>0.8631191504094976</v>
      </c>
      <c r="H235" s="222">
        <f>AJ220</f>
        <v>157922.579</v>
      </c>
      <c r="I235" s="179">
        <f t="shared" si="73"/>
        <v>128070</v>
      </c>
      <c r="J235" s="187"/>
      <c r="K235" s="187"/>
    </row>
    <row r="236" spans="1:109" ht="15" customHeight="1">
      <c r="A236" s="21">
        <f t="shared" si="118"/>
        <v>2020</v>
      </c>
      <c r="B236" s="176">
        <f t="shared" si="119"/>
        <v>127759</v>
      </c>
      <c r="C236" s="54"/>
      <c r="D236" s="22">
        <v>27</v>
      </c>
      <c r="E236" s="22"/>
      <c r="F236" s="200">
        <f>AQ213</f>
        <v>32950</v>
      </c>
      <c r="G236" s="203">
        <f>AQ219</f>
        <v>0.86096065349800965</v>
      </c>
      <c r="H236" s="222">
        <f>AQ220</f>
        <v>160634.19200000001</v>
      </c>
      <c r="I236" s="179">
        <f t="shared" si="73"/>
        <v>127759</v>
      </c>
      <c r="J236" s="187"/>
      <c r="K236" s="187"/>
    </row>
    <row r="237" spans="1:109" ht="15" customHeight="1">
      <c r="A237" s="21">
        <f t="shared" si="118"/>
        <v>2021</v>
      </c>
      <c r="B237" s="176">
        <f t="shared" si="119"/>
        <v>127461</v>
      </c>
      <c r="C237" s="54"/>
      <c r="D237" s="22">
        <v>28</v>
      </c>
      <c r="E237" s="22"/>
      <c r="F237" s="200">
        <f>AX213</f>
        <v>43600</v>
      </c>
      <c r="G237" s="203">
        <f>AX219</f>
        <v>0.85826428913387409</v>
      </c>
      <c r="H237" s="222">
        <f>AX220</f>
        <v>164056.60399999999</v>
      </c>
      <c r="I237" s="179">
        <f t="shared" si="73"/>
        <v>127461</v>
      </c>
      <c r="J237" s="187"/>
      <c r="K237" s="187"/>
    </row>
    <row r="238" spans="1:109" ht="15" customHeight="1">
      <c r="A238" s="21">
        <f t="shared" si="118"/>
        <v>2022</v>
      </c>
      <c r="B238" s="176">
        <f t="shared" si="119"/>
        <v>127174</v>
      </c>
      <c r="C238" s="54"/>
      <c r="D238" s="22">
        <v>29</v>
      </c>
      <c r="E238" s="22"/>
      <c r="F238" s="200">
        <f>BE213</f>
        <v>54250</v>
      </c>
      <c r="G238" s="203">
        <f>BE219</f>
        <v>0.85487137986596451</v>
      </c>
      <c r="H238" s="222">
        <f>BE220</f>
        <v>168426.81000000003</v>
      </c>
      <c r="I238" s="179">
        <f t="shared" si="73"/>
        <v>127174</v>
      </c>
      <c r="J238" s="187"/>
      <c r="K238" s="187"/>
    </row>
    <row r="239" spans="1:109" ht="15" customHeight="1">
      <c r="A239" s="21">
        <f t="shared" si="118"/>
        <v>2023</v>
      </c>
      <c r="B239" s="176">
        <f t="shared" si="119"/>
        <v>126897</v>
      </c>
      <c r="C239" s="54"/>
      <c r="D239" s="22">
        <v>30</v>
      </c>
      <c r="E239" s="22"/>
      <c r="F239" s="200">
        <f>BL213</f>
        <v>64900</v>
      </c>
      <c r="G239" s="203">
        <f>BL219</f>
        <v>0.85040210578716791</v>
      </c>
      <c r="H239" s="222">
        <f>BL220</f>
        <v>174287.51500000001</v>
      </c>
      <c r="I239" s="179">
        <f t="shared" si="73"/>
        <v>126897</v>
      </c>
      <c r="J239" s="187"/>
      <c r="K239" s="187"/>
    </row>
    <row r="240" spans="1:109" ht="15" customHeight="1">
      <c r="A240" s="21">
        <f t="shared" si="118"/>
        <v>2024</v>
      </c>
      <c r="B240" s="176">
        <f t="shared" si="119"/>
        <v>126629</v>
      </c>
      <c r="C240" s="54"/>
      <c r="D240" s="22">
        <v>31</v>
      </c>
      <c r="E240" s="22"/>
      <c r="F240" s="200">
        <f>BS213</f>
        <v>75550</v>
      </c>
      <c r="G240" s="203">
        <f>BS219</f>
        <v>0.84431398569176164</v>
      </c>
      <c r="H240" s="222">
        <f>BS220</f>
        <v>182485.19900000005</v>
      </c>
      <c r="I240" s="179">
        <f t="shared" si="73"/>
        <v>126629</v>
      </c>
      <c r="J240" s="187"/>
      <c r="K240" s="187"/>
    </row>
    <row r="241" spans="1:65" ht="15" customHeight="1">
      <c r="A241" s="21">
        <f t="shared" si="118"/>
        <v>2025</v>
      </c>
      <c r="B241" s="176">
        <f t="shared" si="119"/>
        <v>126371</v>
      </c>
      <c r="C241" s="54"/>
      <c r="D241" s="22">
        <v>32</v>
      </c>
      <c r="E241" s="22"/>
      <c r="F241" s="200">
        <f>BZ213</f>
        <v>86200</v>
      </c>
      <c r="G241" s="203">
        <f>BZ219</f>
        <v>0.83550388083486915</v>
      </c>
      <c r="H241" s="222">
        <f>BZ220</f>
        <v>194779.535</v>
      </c>
      <c r="I241" s="179">
        <f t="shared" si="73"/>
        <v>126371</v>
      </c>
      <c r="J241" s="187"/>
      <c r="K241" s="187"/>
    </row>
    <row r="242" spans="1:65" ht="15" customHeight="1">
      <c r="A242" s="21">
        <f t="shared" si="118"/>
        <v>2026</v>
      </c>
      <c r="B242" s="176">
        <f t="shared" si="119"/>
        <v>126122</v>
      </c>
      <c r="C242" s="54"/>
      <c r="D242" s="22">
        <v>33</v>
      </c>
      <c r="E242" s="22"/>
      <c r="F242" s="200">
        <f>CG213</f>
        <v>96850</v>
      </c>
      <c r="G242" s="203">
        <f>CG219</f>
        <v>0.82160833298232505</v>
      </c>
      <c r="H242" s="222">
        <f>CG220</f>
        <v>215328.32700000002</v>
      </c>
      <c r="I242" s="179">
        <f t="shared" si="73"/>
        <v>126122</v>
      </c>
      <c r="J242" s="187"/>
      <c r="K242" s="187"/>
    </row>
    <row r="243" spans="1:65" ht="15" customHeight="1">
      <c r="A243" s="21">
        <f t="shared" si="118"/>
        <v>2027</v>
      </c>
      <c r="B243" s="176">
        <f t="shared" si="119"/>
        <v>125880</v>
      </c>
      <c r="C243" s="54"/>
      <c r="D243" s="22">
        <v>34</v>
      </c>
      <c r="E243" s="22"/>
      <c r="F243" s="200">
        <f>CN213</f>
        <v>107500</v>
      </c>
      <c r="G243" s="203">
        <f>CN219</f>
        <v>0.7965957649355967</v>
      </c>
      <c r="H243" s="222">
        <f>CN220</f>
        <v>256373.95100000003</v>
      </c>
      <c r="I243" s="179">
        <f t="shared" si="73"/>
        <v>125880</v>
      </c>
      <c r="J243" s="187"/>
      <c r="K243" s="187"/>
    </row>
    <row r="244" spans="1:65" ht="15" customHeight="1">
      <c r="A244" s="21">
        <f t="shared" si="118"/>
        <v>2028</v>
      </c>
      <c r="B244" s="176">
        <f t="shared" si="119"/>
        <v>125645</v>
      </c>
      <c r="C244" s="54"/>
      <c r="D244" s="22">
        <v>35</v>
      </c>
      <c r="E244" s="22"/>
      <c r="F244" s="200">
        <f>CU213</f>
        <v>118150</v>
      </c>
      <c r="G244" s="203">
        <f>CU219</f>
        <v>0.738518967515567</v>
      </c>
      <c r="H244" s="222">
        <f>CU220</f>
        <v>377779.70400000003</v>
      </c>
      <c r="I244" s="179">
        <f t="shared" si="73"/>
        <v>125645</v>
      </c>
      <c r="J244" s="187"/>
      <c r="K244" s="187"/>
    </row>
    <row r="245" spans="1:65" ht="15" customHeight="1">
      <c r="A245" s="21">
        <f t="shared" si="118"/>
        <v>2029</v>
      </c>
      <c r="B245" s="176">
        <f t="shared" si="119"/>
        <v>125418</v>
      </c>
      <c r="C245" s="54"/>
      <c r="D245" s="22">
        <v>36</v>
      </c>
      <c r="E245" s="22"/>
      <c r="F245" s="200">
        <f>DB213</f>
        <v>128800</v>
      </c>
      <c r="G245" s="203">
        <f>DB219</f>
        <v>0.41289418553893931</v>
      </c>
      <c r="H245" s="222">
        <f>DB220</f>
        <v>4652748.3499999987</v>
      </c>
      <c r="I245" s="179">
        <f t="shared" si="73"/>
        <v>125418</v>
      </c>
      <c r="J245" s="187"/>
      <c r="K245" s="187"/>
    </row>
    <row r="246" spans="1:65" ht="15" customHeight="1">
      <c r="A246" s="21">
        <f t="shared" si="118"/>
        <v>2030</v>
      </c>
      <c r="B246" s="176">
        <f t="shared" si="119"/>
        <v>125197</v>
      </c>
      <c r="C246" s="54"/>
      <c r="D246" s="22">
        <v>37</v>
      </c>
      <c r="E246" s="22"/>
      <c r="F246" s="55"/>
      <c r="G246" s="82"/>
      <c r="H246" s="34"/>
      <c r="I246" s="179">
        <f t="shared" si="73"/>
        <v>125197</v>
      </c>
      <c r="J246" s="187"/>
      <c r="K246" s="187"/>
    </row>
    <row r="247" spans="1:65" ht="15" customHeight="1">
      <c r="A247" s="21">
        <f t="shared" si="118"/>
        <v>2031</v>
      </c>
      <c r="B247" s="176">
        <f t="shared" si="119"/>
        <v>124983</v>
      </c>
      <c r="C247" s="54"/>
      <c r="D247" s="22">
        <v>38</v>
      </c>
      <c r="E247" s="22"/>
      <c r="F247" s="55"/>
      <c r="G247" s="82"/>
      <c r="H247" s="34"/>
      <c r="I247" s="179">
        <f t="shared" si="73"/>
        <v>124983</v>
      </c>
      <c r="J247" s="187"/>
      <c r="K247" s="187"/>
    </row>
    <row r="248" spans="1:65" ht="15" customHeight="1">
      <c r="A248" s="21">
        <f t="shared" si="118"/>
        <v>2032</v>
      </c>
      <c r="B248" s="176">
        <f t="shared" si="119"/>
        <v>124774</v>
      </c>
      <c r="C248" s="54"/>
      <c r="D248" s="22">
        <v>39</v>
      </c>
      <c r="E248" s="22"/>
      <c r="F248" s="55"/>
      <c r="G248" s="82"/>
      <c r="H248" s="34"/>
      <c r="I248" s="179">
        <f t="shared" si="73"/>
        <v>124774</v>
      </c>
      <c r="J248" s="187"/>
      <c r="K248" s="187"/>
    </row>
    <row r="249" spans="1:65" ht="15" customHeight="1">
      <c r="A249" s="21">
        <f t="shared" si="118"/>
        <v>2033</v>
      </c>
      <c r="B249" s="176">
        <f t="shared" si="119"/>
        <v>124571</v>
      </c>
      <c r="C249" s="54"/>
      <c r="D249" s="22">
        <v>40</v>
      </c>
      <c r="E249" s="22"/>
      <c r="F249" s="55"/>
      <c r="G249" s="82"/>
      <c r="H249" s="34"/>
      <c r="I249" s="179">
        <f t="shared" si="73"/>
        <v>124571</v>
      </c>
      <c r="J249" s="187"/>
      <c r="K249" s="187"/>
    </row>
    <row r="250" spans="1:65" ht="15" customHeight="1">
      <c r="A250" s="105">
        <f t="shared" si="118"/>
        <v>2034</v>
      </c>
      <c r="B250" s="188">
        <f t="shared" si="119"/>
        <v>124374</v>
      </c>
      <c r="C250" s="195"/>
      <c r="D250" s="35">
        <v>41</v>
      </c>
      <c r="E250" s="35"/>
      <c r="F250" s="56"/>
      <c r="G250" s="84"/>
      <c r="H250" s="37"/>
      <c r="I250" s="189">
        <f t="shared" si="73"/>
        <v>124374</v>
      </c>
      <c r="J250" s="190"/>
      <c r="K250" s="190"/>
    </row>
    <row r="251" spans="1:65" ht="15" customHeight="1">
      <c r="A251" s="105">
        <f t="shared" si="118"/>
        <v>2035</v>
      </c>
      <c r="B251" s="188">
        <f t="shared" si="119"/>
        <v>124181</v>
      </c>
      <c r="C251" s="195"/>
      <c r="D251" s="35">
        <v>42</v>
      </c>
      <c r="E251" s="35"/>
      <c r="F251" s="56"/>
      <c r="G251" s="84"/>
      <c r="H251" s="37"/>
      <c r="I251" s="189">
        <f t="shared" si="73"/>
        <v>124181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0.94207886893761206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0.56261936173789862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0.56261936173789862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0.8953508965882383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0.92026401589232565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0.93000327762634361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0.93514049338279515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0.93830689098532316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0.94043616675501474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0.94199077305837442</v>
      </c>
      <c r="BM254" s="20" t="s">
        <v>16</v>
      </c>
    </row>
    <row r="255" spans="1:65" ht="15" customHeight="1">
      <c r="A255" s="21">
        <f t="shared" ref="A255:B274" si="120">A210</f>
        <v>1994</v>
      </c>
      <c r="B255" s="176">
        <f t="shared" si="120"/>
        <v>150136</v>
      </c>
      <c r="C255" s="209">
        <f t="shared" ref="C255:C274" si="121">LN(F$257/B255-1)</f>
        <v>-0.40773228964022151</v>
      </c>
      <c r="D255" s="22">
        <v>1</v>
      </c>
      <c r="E255" s="40" t="s">
        <v>53</v>
      </c>
      <c r="F255" s="23"/>
      <c r="H255" s="87"/>
      <c r="I255" s="179">
        <f t="shared" ref="I255:I296" si="122">ROUND($F$257/(1+EXP($F$262+$F$261*D255)),$G$1)</f>
        <v>150079</v>
      </c>
      <c r="J255" s="180">
        <f t="shared" ref="J255:J274" si="123">ABS(B255-I255)/B255*100</f>
        <v>3.7965577876059045E-2</v>
      </c>
      <c r="K255" s="179">
        <f t="shared" ref="K255:K274" si="124">(B255-I255)^2/1000</f>
        <v>3.2490000000000001</v>
      </c>
      <c r="M255" s="210">
        <f t="shared" ref="M255:M274" si="125">LN(O$257/$B255-1)</f>
        <v>-7.9119636437384759</v>
      </c>
      <c r="N255" s="40" t="s">
        <v>53</v>
      </c>
      <c r="O255" s="23"/>
      <c r="P255" s="187">
        <f t="shared" ref="P255:P274" si="126">ROUND(O$257/(1+EXP(O$262+O$261*$D255)),$G$1)</f>
        <v>149878</v>
      </c>
      <c r="Q255" s="179">
        <f t="shared" ref="Q255:Q274" si="127">($B255-P255)^2/1000</f>
        <v>66.563999999999993</v>
      </c>
      <c r="S255" s="210">
        <f t="shared" ref="S255:S274" si="128">LN(U$257/$B255-1)</f>
        <v>-7.9119636437384759</v>
      </c>
      <c r="T255" s="40" t="s">
        <v>53</v>
      </c>
      <c r="U255" s="23"/>
      <c r="V255" s="187">
        <f t="shared" ref="V255:V274" si="129">ROUND(U$257/(1+EXP(U$262+U$261*$D255)),$G$1)</f>
        <v>149878</v>
      </c>
      <c r="W255" s="179">
        <f t="shared" ref="W255:W274" si="130">($B255-V255)^2/1000</f>
        <v>66.563999999999993</v>
      </c>
      <c r="Y255" s="210">
        <f t="shared" ref="Y255:Y274" si="131">LN(AA$257/$B255-1)</f>
        <v>-2.3614736314251075</v>
      </c>
      <c r="Z255" s="40" t="s">
        <v>53</v>
      </c>
      <c r="AA255" s="23"/>
      <c r="AB255" s="187">
        <f t="shared" ref="AB255:AB274" si="132">ROUND(AA$257/(1+EXP(AA$262+AA$261*$D255)),$G$1)</f>
        <v>149317</v>
      </c>
      <c r="AC255" s="179">
        <f t="shared" ref="AC255:AC274" si="133">($B255-AB255)^2/1000</f>
        <v>670.76099999999997</v>
      </c>
      <c r="AE255" s="210">
        <f t="shared" ref="AE255:AE274" si="134">LN(AG$257/$B255-1)</f>
        <v>-1.6702711169071651</v>
      </c>
      <c r="AF255" s="40" t="s">
        <v>53</v>
      </c>
      <c r="AG255" s="23"/>
      <c r="AH255" s="187">
        <f t="shared" ref="AH255:AH274" si="135">ROUND(AG$257/(1+EXP(AG$262+AG$261*$D255)),$G$1)</f>
        <v>149624</v>
      </c>
      <c r="AI255" s="179">
        <f t="shared" ref="AI255:AI274" si="136">($B255-AH255)^2/1000</f>
        <v>262.14400000000001</v>
      </c>
      <c r="AK255" s="210">
        <f t="shared" ref="AK255:AK274" si="137">LN(AM$257/$B255-1)</f>
        <v>-1.2654550721054574</v>
      </c>
      <c r="AL255" s="40" t="s">
        <v>53</v>
      </c>
      <c r="AM255" s="23"/>
      <c r="AN255" s="187">
        <f t="shared" ref="AN255:AN274" si="138">ROUND(AM$257/(1+EXP(AM$262+AM$261*$D255)),$G$1)</f>
        <v>149796</v>
      </c>
      <c r="AO255" s="179">
        <f t="shared" ref="AO255:AO274" si="139">($B255-AN255)^2/1000</f>
        <v>115.6</v>
      </c>
      <c r="AQ255" s="210">
        <f t="shared" ref="AQ255:AQ274" si="140">LN(AS$257/$B255-1)</f>
        <v>-0.97809768935648589</v>
      </c>
      <c r="AR255" s="40" t="s">
        <v>53</v>
      </c>
      <c r="AS255" s="23"/>
      <c r="AT255" s="187">
        <f t="shared" ref="AT255:AT274" si="141">ROUND(AS$257/(1+EXP(AS$262+AS$261*$D255)),$G$1)</f>
        <v>149905</v>
      </c>
      <c r="AU255" s="179">
        <f t="shared" ref="AU255:AU274" si="142">($B255-AT255)^2/1000</f>
        <v>53.360999999999997</v>
      </c>
      <c r="AW255" s="210">
        <f t="shared" ref="AW255:AW274" si="143">LN(AY$257/$B255-1)</f>
        <v>-0.75514900247924732</v>
      </c>
      <c r="AX255" s="40" t="s">
        <v>53</v>
      </c>
      <c r="AY255" s="23"/>
      <c r="AZ255" s="187">
        <f t="shared" ref="AZ255:AZ274" si="144">ROUND(AY$257/(1+EXP(AY$262+AY$261*$D255)),$G$1)</f>
        <v>149980</v>
      </c>
      <c r="BA255" s="179">
        <f t="shared" ref="BA255:BA274" si="145">($B255-AZ255)^2/1000</f>
        <v>24.335999999999999</v>
      </c>
      <c r="BC255" s="210">
        <f t="shared" ref="BC255:BC274" si="146">LN(BE$257/$B255-1)</f>
        <v>-0.57295737640877653</v>
      </c>
      <c r="BD255" s="40" t="s">
        <v>53</v>
      </c>
      <c r="BE255" s="23"/>
      <c r="BF255" s="187">
        <f t="shared" ref="BF255:BF274" si="147">ROUND(BE$257/(1+EXP(BE$262+BE$261*$D255)),$G$1)</f>
        <v>150035</v>
      </c>
      <c r="BG255" s="179">
        <f t="shared" ref="BG255:BG274" si="148">($B255-BF255)^2/1000</f>
        <v>10.201000000000001</v>
      </c>
      <c r="BI255" s="210">
        <f t="shared" ref="BI255:BI274" si="149">LN(BK$257/$B255-1)</f>
        <v>-0.4188995145781505</v>
      </c>
      <c r="BJ255" s="40" t="s">
        <v>53</v>
      </c>
      <c r="BK255" s="23"/>
      <c r="BL255" s="187">
        <f t="shared" ref="BL255:BL274" si="150">ROUND(BK$257/(1+EXP(BK$262+BK$261*$D255)),$G$1)</f>
        <v>150076</v>
      </c>
      <c r="BM255" s="179">
        <f t="shared" ref="BM255:BM274" si="151">($B255-BL255)^2/1000</f>
        <v>3.6</v>
      </c>
    </row>
    <row r="256" spans="1:65" ht="15" customHeight="1">
      <c r="A256" s="21">
        <f t="shared" si="120"/>
        <v>1995</v>
      </c>
      <c r="B256" s="176">
        <f t="shared" si="120"/>
        <v>150190</v>
      </c>
      <c r="C256" s="209">
        <f t="shared" si="121"/>
        <v>-0.40863278051899421</v>
      </c>
      <c r="D256" s="22">
        <v>2</v>
      </c>
      <c r="E256" s="40" t="s">
        <v>54</v>
      </c>
      <c r="G256" s="27"/>
      <c r="H256" s="26"/>
      <c r="I256" s="179">
        <f t="shared" si="122"/>
        <v>148834</v>
      </c>
      <c r="J256" s="180">
        <f t="shared" si="123"/>
        <v>0.9028563819162394</v>
      </c>
      <c r="K256" s="179">
        <f t="shared" si="124"/>
        <v>1838.7360000000001</v>
      </c>
      <c r="M256" s="210">
        <f t="shared" si="125"/>
        <v>-11.919656438194474</v>
      </c>
      <c r="N256" s="40" t="s">
        <v>54</v>
      </c>
      <c r="P256" s="187">
        <f t="shared" si="126"/>
        <v>149767</v>
      </c>
      <c r="Q256" s="179">
        <f t="shared" si="127"/>
        <v>178.929</v>
      </c>
      <c r="S256" s="210">
        <f t="shared" si="128"/>
        <v>-11.919656438194474</v>
      </c>
      <c r="T256" s="40" t="s">
        <v>54</v>
      </c>
      <c r="V256" s="187">
        <f t="shared" si="129"/>
        <v>149767</v>
      </c>
      <c r="W256" s="179">
        <f t="shared" si="130"/>
        <v>178.929</v>
      </c>
      <c r="Y256" s="210">
        <f t="shared" si="131"/>
        <v>-2.3656554423623972</v>
      </c>
      <c r="Z256" s="40" t="s">
        <v>54</v>
      </c>
      <c r="AB256" s="187">
        <f t="shared" si="132"/>
        <v>148444</v>
      </c>
      <c r="AC256" s="179">
        <f t="shared" si="133"/>
        <v>3048.5160000000001</v>
      </c>
      <c r="AE256" s="210">
        <f t="shared" si="134"/>
        <v>-1.6725437209092398</v>
      </c>
      <c r="AF256" s="40" t="s">
        <v>54</v>
      </c>
      <c r="AH256" s="187">
        <f t="shared" si="135"/>
        <v>148589</v>
      </c>
      <c r="AI256" s="179">
        <f t="shared" si="136"/>
        <v>2563.201</v>
      </c>
      <c r="AK256" s="210">
        <f t="shared" si="137"/>
        <v>-1.2670904327827544</v>
      </c>
      <c r="AL256" s="40" t="s">
        <v>54</v>
      </c>
      <c r="AN256" s="187">
        <f t="shared" si="138"/>
        <v>148679</v>
      </c>
      <c r="AO256" s="179">
        <f t="shared" si="139"/>
        <v>2283.1210000000001</v>
      </c>
      <c r="AQ256" s="210">
        <f t="shared" si="140"/>
        <v>-0.97941427037420581</v>
      </c>
      <c r="AR256" s="40" t="s">
        <v>54</v>
      </c>
      <c r="AT256" s="187">
        <f t="shared" si="141"/>
        <v>148738</v>
      </c>
      <c r="AU256" s="179">
        <f t="shared" si="142"/>
        <v>2108.3040000000001</v>
      </c>
      <c r="AW256" s="210">
        <f t="shared" si="143"/>
        <v>-0.75627426510270079</v>
      </c>
      <c r="AX256" s="40" t="s">
        <v>54</v>
      </c>
      <c r="AZ256" s="187">
        <f t="shared" si="144"/>
        <v>148779</v>
      </c>
      <c r="BA256" s="179">
        <f t="shared" si="145"/>
        <v>1990.921</v>
      </c>
      <c r="BC256" s="210">
        <f t="shared" si="146"/>
        <v>-0.57395507234420218</v>
      </c>
      <c r="BD256" s="40" t="s">
        <v>54</v>
      </c>
      <c r="BF256" s="187">
        <f t="shared" si="147"/>
        <v>148809</v>
      </c>
      <c r="BG256" s="179">
        <f t="shared" si="148"/>
        <v>1907.1610000000001</v>
      </c>
      <c r="BI256" s="210">
        <f t="shared" si="149"/>
        <v>-0.41980608111711953</v>
      </c>
      <c r="BJ256" s="40" t="s">
        <v>54</v>
      </c>
      <c r="BL256" s="187">
        <f t="shared" si="150"/>
        <v>148832</v>
      </c>
      <c r="BM256" s="179">
        <f t="shared" si="151"/>
        <v>1844.164</v>
      </c>
    </row>
    <row r="257" spans="1:65" ht="15" customHeight="1">
      <c r="A257" s="21">
        <f t="shared" si="120"/>
        <v>1996</v>
      </c>
      <c r="B257" s="176">
        <f t="shared" si="120"/>
        <v>148970</v>
      </c>
      <c r="C257" s="209">
        <f t="shared" si="121"/>
        <v>-0.38832744095186084</v>
      </c>
      <c r="D257" s="22">
        <v>3</v>
      </c>
      <c r="E257" s="73" t="s">
        <v>55</v>
      </c>
      <c r="F257" s="243">
        <v>250000</v>
      </c>
      <c r="G257" s="27"/>
      <c r="I257" s="179">
        <f t="shared" si="122"/>
        <v>147584</v>
      </c>
      <c r="J257" s="180">
        <f t="shared" si="123"/>
        <v>0.93038866885950189</v>
      </c>
      <c r="K257" s="179">
        <f t="shared" si="124"/>
        <v>1920.9960000000001</v>
      </c>
      <c r="M257" s="210">
        <f t="shared" si="125"/>
        <v>-4.8040747482629236</v>
      </c>
      <c r="N257" s="73" t="s">
        <v>55</v>
      </c>
      <c r="O257" s="211">
        <f>ROUNDDOWN(O258,0)+1</f>
        <v>150191</v>
      </c>
      <c r="P257" s="187">
        <f t="shared" si="126"/>
        <v>149616</v>
      </c>
      <c r="Q257" s="179">
        <f t="shared" si="127"/>
        <v>417.31599999999997</v>
      </c>
      <c r="S257" s="210">
        <f t="shared" si="128"/>
        <v>-4.8040747482629236</v>
      </c>
      <c r="T257" s="73" t="s">
        <v>55</v>
      </c>
      <c r="U257" s="211">
        <f>ROUNDDOWN(U258,0)+1</f>
        <v>150191</v>
      </c>
      <c r="V257" s="187">
        <f t="shared" si="129"/>
        <v>149616</v>
      </c>
      <c r="W257" s="179">
        <f t="shared" si="130"/>
        <v>417.31599999999997</v>
      </c>
      <c r="Y257" s="210">
        <f t="shared" si="131"/>
        <v>-2.2745205070578844</v>
      </c>
      <c r="Z257" s="73" t="s">
        <v>55</v>
      </c>
      <c r="AA257" s="211">
        <f>U257+Z278</f>
        <v>164291</v>
      </c>
      <c r="AB257" s="187">
        <f t="shared" si="132"/>
        <v>147526</v>
      </c>
      <c r="AC257" s="179">
        <f t="shared" si="133"/>
        <v>2085.136</v>
      </c>
      <c r="AE257" s="210">
        <f t="shared" si="134"/>
        <v>-1.6220362383132083</v>
      </c>
      <c r="AF257" s="73" t="s">
        <v>55</v>
      </c>
      <c r="AG257" s="211">
        <f>AA257+AF278</f>
        <v>178391</v>
      </c>
      <c r="AH257" s="187">
        <f t="shared" si="135"/>
        <v>147524</v>
      </c>
      <c r="AI257" s="179">
        <f t="shared" si="136"/>
        <v>2090.9160000000002</v>
      </c>
      <c r="AK257" s="210">
        <f t="shared" si="137"/>
        <v>-1.2305013631666266</v>
      </c>
      <c r="AL257" s="73" t="s">
        <v>55</v>
      </c>
      <c r="AM257" s="211">
        <f>AG257+AL278</f>
        <v>192491</v>
      </c>
      <c r="AN257" s="187">
        <f t="shared" si="138"/>
        <v>147540</v>
      </c>
      <c r="AO257" s="179">
        <f t="shared" si="139"/>
        <v>2044.9</v>
      </c>
      <c r="AQ257" s="210">
        <f t="shared" si="140"/>
        <v>-0.94985785880067686</v>
      </c>
      <c r="AR257" s="73" t="s">
        <v>55</v>
      </c>
      <c r="AS257" s="211">
        <f>AM257+AR278</f>
        <v>206591</v>
      </c>
      <c r="AT257" s="187">
        <f t="shared" si="141"/>
        <v>147555</v>
      </c>
      <c r="AU257" s="179">
        <f t="shared" si="142"/>
        <v>2002.2249999999999</v>
      </c>
      <c r="AW257" s="210">
        <f t="shared" si="143"/>
        <v>-0.73096135163967102</v>
      </c>
      <c r="AX257" s="73" t="s">
        <v>55</v>
      </c>
      <c r="AY257" s="211">
        <f>AS257+AX278</f>
        <v>220691</v>
      </c>
      <c r="AZ257" s="187">
        <f t="shared" si="144"/>
        <v>147567</v>
      </c>
      <c r="BA257" s="179">
        <f t="shared" si="145"/>
        <v>1968.4090000000001</v>
      </c>
      <c r="BC257" s="210">
        <f t="shared" si="146"/>
        <v>-0.55148121160050811</v>
      </c>
      <c r="BD257" s="73" t="s">
        <v>55</v>
      </c>
      <c r="BE257" s="211">
        <f>AY257+BD278</f>
        <v>234791</v>
      </c>
      <c r="BF257" s="187">
        <f t="shared" si="147"/>
        <v>147576</v>
      </c>
      <c r="BG257" s="179">
        <f t="shared" si="148"/>
        <v>1943.2360000000001</v>
      </c>
      <c r="BI257" s="210">
        <f t="shared" si="149"/>
        <v>-0.39936506961785401</v>
      </c>
      <c r="BJ257" s="73" t="s">
        <v>55</v>
      </c>
      <c r="BK257" s="211">
        <f>BE257+BJ278</f>
        <v>248891</v>
      </c>
      <c r="BL257" s="187">
        <f t="shared" si="150"/>
        <v>147584</v>
      </c>
      <c r="BM257" s="179">
        <f t="shared" si="151"/>
        <v>1920.9960000000001</v>
      </c>
    </row>
    <row r="258" spans="1:65" ht="15" customHeight="1">
      <c r="A258" s="21">
        <f t="shared" si="120"/>
        <v>1997</v>
      </c>
      <c r="B258" s="176">
        <f t="shared" si="120"/>
        <v>147593</v>
      </c>
      <c r="C258" s="209">
        <f t="shared" si="121"/>
        <v>-0.36550341592348223</v>
      </c>
      <c r="D258" s="22">
        <v>4</v>
      </c>
      <c r="E258" s="88" t="s">
        <v>56</v>
      </c>
      <c r="F258" s="200">
        <f>MAX(B255:B274)</f>
        <v>150190</v>
      </c>
      <c r="G258" s="27"/>
      <c r="H258" s="26"/>
      <c r="I258" s="179">
        <f t="shared" si="122"/>
        <v>146330</v>
      </c>
      <c r="J258" s="180">
        <f t="shared" si="123"/>
        <v>0.85573164038944927</v>
      </c>
      <c r="K258" s="179">
        <f t="shared" si="124"/>
        <v>1595.1690000000001</v>
      </c>
      <c r="M258" s="210">
        <f t="shared" si="125"/>
        <v>-4.0397165673190925</v>
      </c>
      <c r="N258" s="88" t="s">
        <v>56</v>
      </c>
      <c r="O258" s="200">
        <f>MAX($B255:$B274)</f>
        <v>150190</v>
      </c>
      <c r="P258" s="187">
        <f t="shared" si="126"/>
        <v>149413</v>
      </c>
      <c r="Q258" s="179">
        <f t="shared" si="127"/>
        <v>3312.4</v>
      </c>
      <c r="S258" s="210">
        <f t="shared" si="128"/>
        <v>-4.0397165673190925</v>
      </c>
      <c r="T258" s="88" t="s">
        <v>56</v>
      </c>
      <c r="U258" s="200">
        <f>MAX($B255:$B274)</f>
        <v>150190</v>
      </c>
      <c r="V258" s="187">
        <f t="shared" si="129"/>
        <v>149413</v>
      </c>
      <c r="W258" s="179">
        <f t="shared" si="130"/>
        <v>3312.4</v>
      </c>
      <c r="Y258" s="210">
        <f t="shared" si="131"/>
        <v>-2.1791695337956862</v>
      </c>
      <c r="Z258" s="88" t="s">
        <v>56</v>
      </c>
      <c r="AA258" s="200">
        <f>MAX($B255:$B274)</f>
        <v>150190</v>
      </c>
      <c r="AB258" s="187">
        <f t="shared" si="132"/>
        <v>146561</v>
      </c>
      <c r="AC258" s="179">
        <f t="shared" si="133"/>
        <v>1065.0239999999999</v>
      </c>
      <c r="AE258" s="210">
        <f t="shared" si="134"/>
        <v>-1.5670087327612734</v>
      </c>
      <c r="AF258" s="88" t="s">
        <v>56</v>
      </c>
      <c r="AG258" s="200">
        <f>MAX($B255:$B274)</f>
        <v>150190</v>
      </c>
      <c r="AH258" s="187">
        <f t="shared" si="135"/>
        <v>146428</v>
      </c>
      <c r="AI258" s="179">
        <f t="shared" si="136"/>
        <v>1357.2249999999999</v>
      </c>
      <c r="AK258" s="210">
        <f t="shared" si="137"/>
        <v>-1.1900652352412171</v>
      </c>
      <c r="AL258" s="88" t="s">
        <v>56</v>
      </c>
      <c r="AM258" s="200">
        <f>MAX($B255:$B274)</f>
        <v>150190</v>
      </c>
      <c r="AN258" s="187">
        <f t="shared" si="138"/>
        <v>146382</v>
      </c>
      <c r="AO258" s="179">
        <f t="shared" si="139"/>
        <v>1466.521</v>
      </c>
      <c r="AQ258" s="210">
        <f t="shared" si="140"/>
        <v>-0.91695494054141957</v>
      </c>
      <c r="AR258" s="88" t="s">
        <v>56</v>
      </c>
      <c r="AS258" s="200">
        <f>MAX($B255:$B274)</f>
        <v>150190</v>
      </c>
      <c r="AT258" s="187">
        <f t="shared" si="141"/>
        <v>146359</v>
      </c>
      <c r="AU258" s="179">
        <f t="shared" si="142"/>
        <v>1522.7560000000001</v>
      </c>
      <c r="AW258" s="210">
        <f t="shared" si="143"/>
        <v>-0.70265747896716835</v>
      </c>
      <c r="AX258" s="88" t="s">
        <v>56</v>
      </c>
      <c r="AY258" s="200">
        <f>MAX($B255:$B274)</f>
        <v>150190</v>
      </c>
      <c r="AZ258" s="187">
        <f t="shared" si="144"/>
        <v>146345</v>
      </c>
      <c r="BA258" s="179">
        <f t="shared" si="145"/>
        <v>1557.5039999999999</v>
      </c>
      <c r="BC258" s="210">
        <f t="shared" si="146"/>
        <v>-0.5262770906954054</v>
      </c>
      <c r="BD258" s="88" t="s">
        <v>56</v>
      </c>
      <c r="BE258" s="200">
        <f>MAX($B255:$B274)</f>
        <v>150190</v>
      </c>
      <c r="BF258" s="187">
        <f t="shared" si="147"/>
        <v>146336</v>
      </c>
      <c r="BG258" s="179">
        <f t="shared" si="148"/>
        <v>1580.049</v>
      </c>
      <c r="BI258" s="210">
        <f t="shared" si="149"/>
        <v>-0.3763918178443823</v>
      </c>
      <c r="BJ258" s="88" t="s">
        <v>56</v>
      </c>
      <c r="BK258" s="200">
        <f>MAX($B255:$B274)</f>
        <v>150190</v>
      </c>
      <c r="BL258" s="187">
        <f t="shared" si="150"/>
        <v>146330</v>
      </c>
      <c r="BM258" s="179">
        <f t="shared" si="151"/>
        <v>1595.1690000000001</v>
      </c>
    </row>
    <row r="259" spans="1:65" ht="15" customHeight="1">
      <c r="A259" s="21">
        <f t="shared" si="120"/>
        <v>1998</v>
      </c>
      <c r="B259" s="176">
        <f t="shared" si="120"/>
        <v>146892</v>
      </c>
      <c r="C259" s="209">
        <f t="shared" si="121"/>
        <v>-0.35392064030038395</v>
      </c>
      <c r="D259" s="22">
        <v>5</v>
      </c>
      <c r="E259" s="88" t="s">
        <v>57</v>
      </c>
      <c r="F259" s="200">
        <f>AVERAGE(B270:B274)</f>
        <v>129900.8</v>
      </c>
      <c r="G259" s="27"/>
      <c r="H259" s="26"/>
      <c r="I259" s="179">
        <f t="shared" si="122"/>
        <v>145070</v>
      </c>
      <c r="J259" s="180">
        <f t="shared" si="123"/>
        <v>1.2403670724069384</v>
      </c>
      <c r="K259" s="179">
        <f t="shared" si="124"/>
        <v>3319.6840000000002</v>
      </c>
      <c r="M259" s="210">
        <f t="shared" si="125"/>
        <v>-3.7960782306349357</v>
      </c>
      <c r="N259" s="88" t="s">
        <v>57</v>
      </c>
      <c r="O259" s="200">
        <f>AVERAGE($B270:$B274)</f>
        <v>129900.8</v>
      </c>
      <c r="P259" s="187">
        <f t="shared" si="126"/>
        <v>149139</v>
      </c>
      <c r="Q259" s="179">
        <f t="shared" si="127"/>
        <v>5049.009</v>
      </c>
      <c r="S259" s="210">
        <f t="shared" si="128"/>
        <v>-3.7960782306349357</v>
      </c>
      <c r="T259" s="88" t="s">
        <v>57</v>
      </c>
      <c r="U259" s="200">
        <f>AVERAGE($B270:$B274)</f>
        <v>129900.8</v>
      </c>
      <c r="V259" s="187">
        <f t="shared" si="129"/>
        <v>149139</v>
      </c>
      <c r="W259" s="179">
        <f t="shared" si="130"/>
        <v>5049.009</v>
      </c>
      <c r="Y259" s="210">
        <f t="shared" si="131"/>
        <v>-2.1332848895767973</v>
      </c>
      <c r="Z259" s="88" t="s">
        <v>57</v>
      </c>
      <c r="AA259" s="200">
        <f>AVERAGE($B270:$B274)</f>
        <v>129900.8</v>
      </c>
      <c r="AB259" s="187">
        <f t="shared" si="132"/>
        <v>145548</v>
      </c>
      <c r="AC259" s="179">
        <f t="shared" si="133"/>
        <v>1806.336</v>
      </c>
      <c r="AE259" s="210">
        <f t="shared" si="134"/>
        <v>-1.5397418235854505</v>
      </c>
      <c r="AF259" s="88" t="s">
        <v>57</v>
      </c>
      <c r="AG259" s="200">
        <f>AVERAGE($B270:$B274)</f>
        <v>129900.8</v>
      </c>
      <c r="AH259" s="187">
        <f t="shared" si="135"/>
        <v>145303</v>
      </c>
      <c r="AI259" s="179">
        <f t="shared" si="136"/>
        <v>2524.9209999999998</v>
      </c>
      <c r="AK259" s="210">
        <f t="shared" si="137"/>
        <v>-1.169811836426059</v>
      </c>
      <c r="AL259" s="88" t="s">
        <v>57</v>
      </c>
      <c r="AM259" s="200">
        <f>AVERAGE($B270:$B274)</f>
        <v>129900.8</v>
      </c>
      <c r="AN259" s="187">
        <f t="shared" si="138"/>
        <v>145203</v>
      </c>
      <c r="AO259" s="179">
        <f t="shared" si="139"/>
        <v>2852.721</v>
      </c>
      <c r="AQ259" s="210">
        <f t="shared" si="140"/>
        <v>-0.90038235304186964</v>
      </c>
      <c r="AR259" s="88" t="s">
        <v>57</v>
      </c>
      <c r="AS259" s="200">
        <f>AVERAGE($B270:$B274)</f>
        <v>129900.8</v>
      </c>
      <c r="AT259" s="187">
        <f t="shared" si="141"/>
        <v>145148</v>
      </c>
      <c r="AU259" s="179">
        <f t="shared" si="142"/>
        <v>3041.5360000000001</v>
      </c>
      <c r="AW259" s="210">
        <f t="shared" si="143"/>
        <v>-0.68835244150225416</v>
      </c>
      <c r="AX259" s="88" t="s">
        <v>57</v>
      </c>
      <c r="AY259" s="200">
        <f>AVERAGE($B270:$B274)</f>
        <v>129900.8</v>
      </c>
      <c r="AZ259" s="187">
        <f t="shared" si="144"/>
        <v>145113</v>
      </c>
      <c r="BA259" s="179">
        <f t="shared" si="145"/>
        <v>3164.8409999999999</v>
      </c>
      <c r="BC259" s="210">
        <f t="shared" si="146"/>
        <v>-0.51350919481923563</v>
      </c>
      <c r="BD259" s="88" t="s">
        <v>57</v>
      </c>
      <c r="BE259" s="200">
        <f>AVERAGE($B270:$B274)</f>
        <v>129900.8</v>
      </c>
      <c r="BF259" s="187">
        <f t="shared" si="147"/>
        <v>145089</v>
      </c>
      <c r="BG259" s="179">
        <f t="shared" si="148"/>
        <v>3250.8090000000002</v>
      </c>
      <c r="BI259" s="210">
        <f t="shared" si="149"/>
        <v>-0.36473461356673198</v>
      </c>
      <c r="BJ259" s="88" t="s">
        <v>57</v>
      </c>
      <c r="BK259" s="200">
        <f>AVERAGE($B270:$B274)</f>
        <v>129900.8</v>
      </c>
      <c r="BL259" s="187">
        <f t="shared" si="150"/>
        <v>145072</v>
      </c>
      <c r="BM259" s="179">
        <f t="shared" si="151"/>
        <v>3312.4</v>
      </c>
    </row>
    <row r="260" spans="1:65" ht="15" customHeight="1">
      <c r="A260" s="21">
        <f t="shared" si="120"/>
        <v>1999</v>
      </c>
      <c r="B260" s="176">
        <f t="shared" si="120"/>
        <v>144791</v>
      </c>
      <c r="C260" s="209">
        <f t="shared" si="121"/>
        <v>-0.31934247534869881</v>
      </c>
      <c r="D260" s="22">
        <v>6</v>
      </c>
      <c r="G260" s="27"/>
      <c r="H260" s="26"/>
      <c r="I260" s="179">
        <f t="shared" si="122"/>
        <v>143807</v>
      </c>
      <c r="J260" s="180">
        <f t="shared" si="123"/>
        <v>0.67960025139684088</v>
      </c>
      <c r="K260" s="179">
        <f t="shared" si="124"/>
        <v>968.25599999999997</v>
      </c>
      <c r="M260" s="210">
        <f t="shared" si="125"/>
        <v>-3.288892369753571</v>
      </c>
      <c r="P260" s="187">
        <f t="shared" si="126"/>
        <v>148769</v>
      </c>
      <c r="Q260" s="179">
        <f t="shared" si="127"/>
        <v>15824.484</v>
      </c>
      <c r="S260" s="210">
        <f t="shared" si="128"/>
        <v>-3.288892369753571</v>
      </c>
      <c r="V260" s="187">
        <f t="shared" si="129"/>
        <v>148769</v>
      </c>
      <c r="W260" s="179">
        <f t="shared" si="130"/>
        <v>15824.484</v>
      </c>
      <c r="Y260" s="210">
        <f t="shared" si="131"/>
        <v>-2.0048768577540992</v>
      </c>
      <c r="AB260" s="187">
        <f t="shared" si="132"/>
        <v>144484</v>
      </c>
      <c r="AC260" s="179">
        <f t="shared" si="133"/>
        <v>94.248999999999995</v>
      </c>
      <c r="AE260" s="210">
        <f t="shared" si="134"/>
        <v>-1.460765256354642</v>
      </c>
      <c r="AH260" s="187">
        <f t="shared" si="135"/>
        <v>144148</v>
      </c>
      <c r="AI260" s="179">
        <f t="shared" si="136"/>
        <v>413.44900000000001</v>
      </c>
      <c r="AK260" s="210">
        <f t="shared" si="137"/>
        <v>-1.1103599254295051</v>
      </c>
      <c r="AN260" s="187">
        <f t="shared" si="138"/>
        <v>144004</v>
      </c>
      <c r="AO260" s="179">
        <f t="shared" si="139"/>
        <v>619.36900000000003</v>
      </c>
      <c r="AQ260" s="210">
        <f t="shared" si="140"/>
        <v>-0.85138795886015495</v>
      </c>
      <c r="AT260" s="187">
        <f t="shared" si="141"/>
        <v>143923</v>
      </c>
      <c r="AU260" s="179">
        <f t="shared" si="142"/>
        <v>753.42399999999998</v>
      </c>
      <c r="AW260" s="210">
        <f t="shared" si="143"/>
        <v>-0.64587463892221597</v>
      </c>
      <c r="AZ260" s="187">
        <f t="shared" si="144"/>
        <v>143871</v>
      </c>
      <c r="BA260" s="179">
        <f t="shared" si="145"/>
        <v>846.4</v>
      </c>
      <c r="BC260" s="210">
        <f t="shared" si="146"/>
        <v>-0.47548165299353518</v>
      </c>
      <c r="BF260" s="187">
        <f t="shared" si="147"/>
        <v>143835</v>
      </c>
      <c r="BG260" s="179">
        <f t="shared" si="148"/>
        <v>913.93600000000004</v>
      </c>
      <c r="BI260" s="210">
        <f t="shared" si="149"/>
        <v>-0.32993934770287708</v>
      </c>
      <c r="BL260" s="187">
        <f t="shared" si="150"/>
        <v>143809</v>
      </c>
      <c r="BM260" s="179">
        <f t="shared" si="151"/>
        <v>964.32399999999996</v>
      </c>
    </row>
    <row r="261" spans="1:65" ht="15" customHeight="1">
      <c r="A261" s="21">
        <f t="shared" si="120"/>
        <v>2000</v>
      </c>
      <c r="B261" s="176">
        <f t="shared" si="120"/>
        <v>142828</v>
      </c>
      <c r="C261" s="209">
        <f t="shared" si="121"/>
        <v>-0.28720608862624414</v>
      </c>
      <c r="D261" s="22">
        <v>7</v>
      </c>
      <c r="E261" s="89" t="s">
        <v>58</v>
      </c>
      <c r="F261" s="44">
        <f>INDEX(LINEST(C255:C274,D255:D274),1)</f>
        <v>2.0713325305949069E-2</v>
      </c>
      <c r="G261" s="90"/>
      <c r="H261" s="26"/>
      <c r="I261" s="179">
        <f t="shared" si="122"/>
        <v>142540</v>
      </c>
      <c r="J261" s="180">
        <f t="shared" si="123"/>
        <v>0.20164113479149748</v>
      </c>
      <c r="K261" s="179">
        <f t="shared" si="124"/>
        <v>82.944000000000003</v>
      </c>
      <c r="M261" s="210">
        <f t="shared" si="125"/>
        <v>-2.9651736507294149</v>
      </c>
      <c r="N261" s="89" t="s">
        <v>58</v>
      </c>
      <c r="O261" s="44">
        <f>INDEX(LINEST(M255:M274,$D255:$D274),1)</f>
        <v>0.30390870400494585</v>
      </c>
      <c r="P261" s="187">
        <f t="shared" si="126"/>
        <v>148271</v>
      </c>
      <c r="Q261" s="179">
        <f t="shared" si="127"/>
        <v>29626.249</v>
      </c>
      <c r="S261" s="210">
        <f t="shared" si="128"/>
        <v>-2.9651736507294149</v>
      </c>
      <c r="T261" s="89" t="s">
        <v>58</v>
      </c>
      <c r="U261" s="44">
        <f>INDEX(LINEST(S255:S274,$D255:$D274),1)</f>
        <v>0.30390870400494585</v>
      </c>
      <c r="V261" s="187">
        <f t="shared" si="129"/>
        <v>148271</v>
      </c>
      <c r="W261" s="179">
        <f t="shared" si="130"/>
        <v>29626.249</v>
      </c>
      <c r="Y261" s="210">
        <f t="shared" si="131"/>
        <v>-1.8953105867164655</v>
      </c>
      <c r="Z261" s="89" t="s">
        <v>58</v>
      </c>
      <c r="AA261" s="44">
        <f>INDEX(LINEST(Y255:Y274,$D255:$D274),1)</f>
        <v>6.2519506239314002E-2</v>
      </c>
      <c r="AB261" s="187">
        <f t="shared" si="132"/>
        <v>143369</v>
      </c>
      <c r="AC261" s="179">
        <f t="shared" si="133"/>
        <v>292.68099999999998</v>
      </c>
      <c r="AE261" s="210">
        <f t="shared" si="134"/>
        <v>-1.390335337574327</v>
      </c>
      <c r="AF261" s="89" t="s">
        <v>58</v>
      </c>
      <c r="AG261" s="44">
        <f>INDEX(LINEST(AE255:AE274,$D255:$D274),1)</f>
        <v>4.2313050628982156E-2</v>
      </c>
      <c r="AH261" s="187">
        <f t="shared" si="135"/>
        <v>142962</v>
      </c>
      <c r="AI261" s="179">
        <f t="shared" si="136"/>
        <v>17.956</v>
      </c>
      <c r="AK261" s="210">
        <f t="shared" si="137"/>
        <v>-1.0563809200672361</v>
      </c>
      <c r="AL261" s="89" t="s">
        <v>58</v>
      </c>
      <c r="AM261" s="44">
        <f>INDEX(LINEST(AK255:AK274,$D255:$D274),1)</f>
        <v>3.3334202905904935E-2</v>
      </c>
      <c r="AN261" s="187">
        <f t="shared" si="138"/>
        <v>142784</v>
      </c>
      <c r="AO261" s="179">
        <f t="shared" si="139"/>
        <v>1.9359999999999999</v>
      </c>
      <c r="AQ261" s="210">
        <f t="shared" si="140"/>
        <v>-0.80646802429800746</v>
      </c>
      <c r="AR261" s="89" t="s">
        <v>58</v>
      </c>
      <c r="AS261" s="44">
        <f>INDEX(LINEST(AQ255:AQ274,$D255:$D274),1)</f>
        <v>2.8210562535318982E-2</v>
      </c>
      <c r="AT261" s="187">
        <f t="shared" si="141"/>
        <v>142685</v>
      </c>
      <c r="AU261" s="179">
        <f t="shared" si="142"/>
        <v>20.449000000000002</v>
      </c>
      <c r="AW261" s="210">
        <f t="shared" si="143"/>
        <v>-0.60669023697985058</v>
      </c>
      <c r="AX261" s="89" t="s">
        <v>58</v>
      </c>
      <c r="AY261" s="44">
        <f>INDEX(LINEST(AW255:AW274,$D255:$D274),1)</f>
        <v>2.4888625881426322E-2</v>
      </c>
      <c r="AZ261" s="187">
        <f t="shared" si="144"/>
        <v>142620</v>
      </c>
      <c r="BA261" s="179">
        <f t="shared" si="145"/>
        <v>43.264000000000003</v>
      </c>
      <c r="BC261" s="210">
        <f t="shared" si="146"/>
        <v>-0.44025478687361441</v>
      </c>
      <c r="BD261" s="89" t="s">
        <v>58</v>
      </c>
      <c r="BE261" s="44">
        <f>INDEX(LINEST(BC255:BC274,$D255:$D274),1)</f>
        <v>2.255746880985322E-2</v>
      </c>
      <c r="BF261" s="187">
        <f t="shared" si="147"/>
        <v>142575</v>
      </c>
      <c r="BG261" s="179">
        <f t="shared" si="148"/>
        <v>64.009</v>
      </c>
      <c r="BI261" s="210">
        <f t="shared" si="149"/>
        <v>-0.29760785193112793</v>
      </c>
      <c r="BJ261" s="89" t="s">
        <v>58</v>
      </c>
      <c r="BK261" s="44">
        <f>INDEX(LINEST(BI255:BI274,$D255:$D274),1)</f>
        <v>2.0830388397486785E-2</v>
      </c>
      <c r="BL261" s="187">
        <f t="shared" si="150"/>
        <v>142542</v>
      </c>
      <c r="BM261" s="179">
        <f t="shared" si="151"/>
        <v>81.796000000000006</v>
      </c>
    </row>
    <row r="262" spans="1:65" ht="15" customHeight="1">
      <c r="A262" s="21">
        <f t="shared" si="120"/>
        <v>2001</v>
      </c>
      <c r="B262" s="176">
        <f t="shared" si="120"/>
        <v>140793</v>
      </c>
      <c r="C262" s="209">
        <f t="shared" si="121"/>
        <v>-0.25404556275854856</v>
      </c>
      <c r="D262" s="22">
        <v>8</v>
      </c>
      <c r="E262" s="73" t="s">
        <v>29</v>
      </c>
      <c r="F262" s="44">
        <f>INDEX(LINEST(C255:C274,D255:D274),2)</f>
        <v>-0.42749706257666237</v>
      </c>
      <c r="G262" s="27"/>
      <c r="H262" s="23"/>
      <c r="I262" s="179">
        <f t="shared" si="122"/>
        <v>141269</v>
      </c>
      <c r="J262" s="180">
        <f t="shared" si="123"/>
        <v>0.33808499002081066</v>
      </c>
      <c r="K262" s="179">
        <f t="shared" si="124"/>
        <v>226.57599999999999</v>
      </c>
      <c r="M262" s="210">
        <f t="shared" si="125"/>
        <v>-2.7067938258983517</v>
      </c>
      <c r="N262" s="73" t="s">
        <v>29</v>
      </c>
      <c r="O262" s="44">
        <f>INDEX(LINEST(M255:M274,$D255:$D274),2)</f>
        <v>-6.4738575572915984</v>
      </c>
      <c r="P262" s="187">
        <f t="shared" si="126"/>
        <v>147600</v>
      </c>
      <c r="Q262" s="179">
        <f t="shared" si="127"/>
        <v>46335.249000000003</v>
      </c>
      <c r="S262" s="210">
        <f t="shared" si="128"/>
        <v>-2.7067938258983517</v>
      </c>
      <c r="T262" s="73" t="s">
        <v>29</v>
      </c>
      <c r="U262" s="44">
        <f>INDEX(LINEST(S255:S274,$D255:$D274),2)</f>
        <v>-6.4738575572915984</v>
      </c>
      <c r="V262" s="187">
        <f t="shared" si="129"/>
        <v>147600</v>
      </c>
      <c r="W262" s="179">
        <f t="shared" si="130"/>
        <v>46335.249000000003</v>
      </c>
      <c r="Y262" s="210">
        <f t="shared" si="131"/>
        <v>-1.7903754154335936</v>
      </c>
      <c r="Z262" s="73" t="s">
        <v>29</v>
      </c>
      <c r="AA262" s="44">
        <f>INDEX(LINEST(Y255:Y274,$D255:$D274),2)</f>
        <v>-2.3622596855508298</v>
      </c>
      <c r="AB262" s="187">
        <f t="shared" si="132"/>
        <v>142201</v>
      </c>
      <c r="AC262" s="179">
        <f t="shared" si="133"/>
        <v>1982.4639999999999</v>
      </c>
      <c r="AE262" s="210">
        <f t="shared" si="134"/>
        <v>-1.3203398690872044</v>
      </c>
      <c r="AF262" s="73" t="s">
        <v>29</v>
      </c>
      <c r="AG262" s="44">
        <f>INDEX(LINEST(AE255:AE274,$D255:$D274),2)</f>
        <v>-1.6912246928724186</v>
      </c>
      <c r="AH262" s="187">
        <f t="shared" si="135"/>
        <v>141745</v>
      </c>
      <c r="AI262" s="179">
        <f t="shared" si="136"/>
        <v>906.30399999999997</v>
      </c>
      <c r="AK262" s="210">
        <f t="shared" si="137"/>
        <v>-1.0018716305324</v>
      </c>
      <c r="AL262" s="73" t="s">
        <v>29</v>
      </c>
      <c r="AM262" s="44">
        <f>INDEX(LINEST(AK255:AK274,$D255:$D274),2)</f>
        <v>-1.2885396933864623</v>
      </c>
      <c r="AN262" s="187">
        <f t="shared" si="138"/>
        <v>141546</v>
      </c>
      <c r="AO262" s="179">
        <f t="shared" si="139"/>
        <v>567.00900000000001</v>
      </c>
      <c r="AQ262" s="210">
        <f t="shared" si="140"/>
        <v>-0.76070128384642255</v>
      </c>
      <c r="AR262" s="73" t="s">
        <v>29</v>
      </c>
      <c r="AS262" s="44">
        <f>INDEX(LINEST(AQ255:AQ274,$D255:$D274),2)</f>
        <v>-1.0006906847953938</v>
      </c>
      <c r="AT262" s="187">
        <f t="shared" si="141"/>
        <v>141433</v>
      </c>
      <c r="AU262" s="179">
        <f t="shared" si="142"/>
        <v>409.6</v>
      </c>
      <c r="AW262" s="210">
        <f t="shared" si="143"/>
        <v>-0.56653990540914456</v>
      </c>
      <c r="AX262" s="73" t="s">
        <v>29</v>
      </c>
      <c r="AY262" s="44">
        <f>INDEX(LINEST(AW255:AW274,$D255:$D274),2)</f>
        <v>-0.77679104423367229</v>
      </c>
      <c r="AZ262" s="187">
        <f t="shared" si="144"/>
        <v>141360</v>
      </c>
      <c r="BA262" s="179">
        <f t="shared" si="145"/>
        <v>321.48899999999998</v>
      </c>
      <c r="BC262" s="210">
        <f t="shared" si="146"/>
        <v>-0.40401722113106525</v>
      </c>
      <c r="BD262" s="73" t="s">
        <v>29</v>
      </c>
      <c r="BE262" s="44">
        <f>INDEX(LINEST(BC255:BC274,$D255:$D274),2)</f>
        <v>-0.5936435741273911</v>
      </c>
      <c r="BF262" s="187">
        <f t="shared" si="147"/>
        <v>141309</v>
      </c>
      <c r="BG262" s="179">
        <f t="shared" si="148"/>
        <v>266.25599999999997</v>
      </c>
      <c r="BI262" s="210">
        <f t="shared" si="149"/>
        <v>-0.26425250349256862</v>
      </c>
      <c r="BJ262" s="73" t="s">
        <v>29</v>
      </c>
      <c r="BK262" s="44">
        <f>INDEX(LINEST(BI255:BI274,$D255:$D274),2)</f>
        <v>-0.43872707161126601</v>
      </c>
      <c r="BL262" s="187">
        <f t="shared" si="150"/>
        <v>141272</v>
      </c>
      <c r="BM262" s="179">
        <f t="shared" si="151"/>
        <v>229.441</v>
      </c>
    </row>
    <row r="263" spans="1:65" ht="15" customHeight="1">
      <c r="A263" s="21">
        <f t="shared" si="120"/>
        <v>2002</v>
      </c>
      <c r="B263" s="176">
        <f t="shared" si="120"/>
        <v>138013</v>
      </c>
      <c r="C263" s="209">
        <f t="shared" si="121"/>
        <v>-0.2089650904892276</v>
      </c>
      <c r="D263" s="22">
        <v>9</v>
      </c>
      <c r="E263" s="88" t="s">
        <v>30</v>
      </c>
      <c r="F263" s="91">
        <f>F261*-1</f>
        <v>-2.0713325305949069E-2</v>
      </c>
      <c r="H263" s="77"/>
      <c r="I263" s="179">
        <f t="shared" si="122"/>
        <v>139995</v>
      </c>
      <c r="J263" s="180">
        <f t="shared" si="123"/>
        <v>1.4360965995956902</v>
      </c>
      <c r="K263" s="179">
        <f t="shared" si="124"/>
        <v>3928.3240000000001</v>
      </c>
      <c r="M263" s="210">
        <f t="shared" si="125"/>
        <v>-2.4277168384325578</v>
      </c>
      <c r="N263" s="88" t="s">
        <v>30</v>
      </c>
      <c r="O263" s="91">
        <f>O261*-1</f>
        <v>-0.30390870400494585</v>
      </c>
      <c r="P263" s="187">
        <f t="shared" si="126"/>
        <v>146702</v>
      </c>
      <c r="Q263" s="179">
        <f t="shared" si="127"/>
        <v>75498.721000000005</v>
      </c>
      <c r="S263" s="210">
        <f t="shared" si="128"/>
        <v>-2.4277168384325578</v>
      </c>
      <c r="T263" s="88" t="s">
        <v>30</v>
      </c>
      <c r="U263" s="91">
        <f>U261*-1</f>
        <v>-0.30390870400494585</v>
      </c>
      <c r="V263" s="187">
        <f t="shared" si="129"/>
        <v>146702</v>
      </c>
      <c r="W263" s="179">
        <f t="shared" si="130"/>
        <v>75498.721000000005</v>
      </c>
      <c r="Y263" s="210">
        <f t="shared" si="131"/>
        <v>-1.6586157963993107</v>
      </c>
      <c r="Z263" s="88" t="s">
        <v>30</v>
      </c>
      <c r="AA263" s="91">
        <f>AA261*-1</f>
        <v>-6.2519506239314002E-2</v>
      </c>
      <c r="AB263" s="187">
        <f t="shared" si="132"/>
        <v>140978</v>
      </c>
      <c r="AC263" s="179">
        <f t="shared" si="133"/>
        <v>8791.2250000000004</v>
      </c>
      <c r="AE263" s="210">
        <f t="shared" si="134"/>
        <v>-1.2290628014309086</v>
      </c>
      <c r="AF263" s="88" t="s">
        <v>30</v>
      </c>
      <c r="AG263" s="91">
        <f>AG261*-1</f>
        <v>-4.2313050628982156E-2</v>
      </c>
      <c r="AH263" s="187">
        <f t="shared" si="135"/>
        <v>140497</v>
      </c>
      <c r="AI263" s="179">
        <f t="shared" si="136"/>
        <v>6170.2560000000003</v>
      </c>
      <c r="AK263" s="210">
        <f t="shared" si="137"/>
        <v>-0.92955093317106918</v>
      </c>
      <c r="AL263" s="88" t="s">
        <v>30</v>
      </c>
      <c r="AM263" s="91">
        <f>AM261*-1</f>
        <v>-3.3334202905904935E-2</v>
      </c>
      <c r="AN263" s="187">
        <f t="shared" si="138"/>
        <v>140287</v>
      </c>
      <c r="AO263" s="179">
        <f t="shared" si="139"/>
        <v>5171.076</v>
      </c>
      <c r="AQ263" s="210">
        <f t="shared" si="140"/>
        <v>-0.69937610003070516</v>
      </c>
      <c r="AR263" s="88" t="s">
        <v>30</v>
      </c>
      <c r="AS263" s="91">
        <f>AS261*-1</f>
        <v>-2.8210562535318982E-2</v>
      </c>
      <c r="AT263" s="187">
        <f t="shared" si="141"/>
        <v>140168</v>
      </c>
      <c r="AU263" s="179">
        <f t="shared" si="142"/>
        <v>4644.0249999999996</v>
      </c>
      <c r="AW263" s="210">
        <f t="shared" si="143"/>
        <v>-0.51239433874477891</v>
      </c>
      <c r="AX263" s="88" t="s">
        <v>30</v>
      </c>
      <c r="AY263" s="91">
        <f>AY261*-1</f>
        <v>-2.4888625881426322E-2</v>
      </c>
      <c r="AZ263" s="187">
        <f t="shared" si="144"/>
        <v>140091</v>
      </c>
      <c r="BA263" s="179">
        <f t="shared" si="145"/>
        <v>4318.0839999999998</v>
      </c>
      <c r="BC263" s="210">
        <f t="shared" si="146"/>
        <v>-0.35492818789404257</v>
      </c>
      <c r="BD263" s="88" t="s">
        <v>30</v>
      </c>
      <c r="BE263" s="91">
        <f>BE261*-1</f>
        <v>-2.255746880985322E-2</v>
      </c>
      <c r="BF263" s="187">
        <f t="shared" si="147"/>
        <v>140037</v>
      </c>
      <c r="BG263" s="179">
        <f t="shared" si="148"/>
        <v>4096.576</v>
      </c>
      <c r="BI263" s="210">
        <f t="shared" si="149"/>
        <v>-0.21891738585806336</v>
      </c>
      <c r="BJ263" s="88" t="s">
        <v>30</v>
      </c>
      <c r="BK263" s="91">
        <f>BK261*-1</f>
        <v>-2.0830388397486785E-2</v>
      </c>
      <c r="BL263" s="187">
        <f t="shared" si="150"/>
        <v>139997</v>
      </c>
      <c r="BM263" s="179">
        <f t="shared" si="151"/>
        <v>3936.2559999999999</v>
      </c>
    </row>
    <row r="264" spans="1:65" ht="15" customHeight="1">
      <c r="A264" s="21">
        <f t="shared" si="120"/>
        <v>2003</v>
      </c>
      <c r="B264" s="176">
        <f t="shared" si="120"/>
        <v>135719</v>
      </c>
      <c r="C264" s="209">
        <f t="shared" si="121"/>
        <v>-0.17192624401625908</v>
      </c>
      <c r="D264" s="22">
        <v>10</v>
      </c>
      <c r="E264" s="88"/>
      <c r="H264" s="77"/>
      <c r="I264" s="179">
        <f t="shared" si="122"/>
        <v>138717</v>
      </c>
      <c r="J264" s="180">
        <f t="shared" si="123"/>
        <v>2.2089758987319388</v>
      </c>
      <c r="K264" s="179">
        <f t="shared" si="124"/>
        <v>8988.0040000000008</v>
      </c>
      <c r="M264" s="210">
        <f t="shared" si="125"/>
        <v>-2.2383708236850741</v>
      </c>
      <c r="N264" s="88"/>
      <c r="P264" s="187">
        <f t="shared" si="126"/>
        <v>145501</v>
      </c>
      <c r="Q264" s="179">
        <f t="shared" si="127"/>
        <v>95687.524000000005</v>
      </c>
      <c r="S264" s="210">
        <f t="shared" si="128"/>
        <v>-2.2383708236850741</v>
      </c>
      <c r="T264" s="88"/>
      <c r="V264" s="187">
        <f t="shared" si="129"/>
        <v>145501</v>
      </c>
      <c r="W264" s="179">
        <f t="shared" si="130"/>
        <v>95687.524000000005</v>
      </c>
      <c r="Y264" s="210">
        <f t="shared" si="131"/>
        <v>-1.5581593544853425</v>
      </c>
      <c r="Z264" s="88"/>
      <c r="AB264" s="187">
        <f t="shared" si="132"/>
        <v>139699</v>
      </c>
      <c r="AC264" s="179">
        <f t="shared" si="133"/>
        <v>15840.4</v>
      </c>
      <c r="AE264" s="210">
        <f t="shared" si="134"/>
        <v>-1.1570436043384096</v>
      </c>
      <c r="AF264" s="88"/>
      <c r="AH264" s="187">
        <f t="shared" si="135"/>
        <v>139219</v>
      </c>
      <c r="AI264" s="179">
        <f t="shared" si="136"/>
        <v>12250</v>
      </c>
      <c r="AK264" s="210">
        <f t="shared" si="137"/>
        <v>-0.87154332534105705</v>
      </c>
      <c r="AL264" s="88"/>
      <c r="AN264" s="187">
        <f t="shared" si="138"/>
        <v>139009</v>
      </c>
      <c r="AO264" s="179">
        <f t="shared" si="139"/>
        <v>10824.1</v>
      </c>
      <c r="AQ264" s="210">
        <f t="shared" si="140"/>
        <v>-0.6497111386683373</v>
      </c>
      <c r="AR264" s="88"/>
      <c r="AT264" s="187">
        <f t="shared" si="141"/>
        <v>138890</v>
      </c>
      <c r="AU264" s="179">
        <f t="shared" si="142"/>
        <v>10055.241</v>
      </c>
      <c r="AW264" s="210">
        <f t="shared" si="143"/>
        <v>-0.46826478132043103</v>
      </c>
      <c r="AX264" s="88"/>
      <c r="AZ264" s="187">
        <f t="shared" si="144"/>
        <v>138813</v>
      </c>
      <c r="BA264" s="179">
        <f t="shared" si="145"/>
        <v>9572.8359999999993</v>
      </c>
      <c r="BC264" s="210">
        <f t="shared" si="146"/>
        <v>-0.31473971325086114</v>
      </c>
      <c r="BD264" s="88"/>
      <c r="BF264" s="187">
        <f t="shared" si="147"/>
        <v>138760</v>
      </c>
      <c r="BG264" s="179">
        <f t="shared" si="148"/>
        <v>9247.6810000000005</v>
      </c>
      <c r="BI264" s="210">
        <f t="shared" si="149"/>
        <v>-0.18167778642832039</v>
      </c>
      <c r="BJ264" s="88"/>
      <c r="BL264" s="187">
        <f t="shared" si="150"/>
        <v>138720</v>
      </c>
      <c r="BM264" s="179">
        <f t="shared" si="151"/>
        <v>9006.0010000000002</v>
      </c>
    </row>
    <row r="265" spans="1:65" ht="15" customHeight="1">
      <c r="A265" s="21">
        <f t="shared" si="120"/>
        <v>2004</v>
      </c>
      <c r="B265" s="176">
        <f t="shared" si="120"/>
        <v>135572</v>
      </c>
      <c r="C265" s="209">
        <f t="shared" si="121"/>
        <v>-0.16955706026607631</v>
      </c>
      <c r="D265" s="22">
        <v>11</v>
      </c>
      <c r="E265" s="347" t="s">
        <v>7</v>
      </c>
      <c r="F265" s="348"/>
      <c r="G265" s="357">
        <f>I254</f>
        <v>0.94207886893761206</v>
      </c>
      <c r="H265" s="358"/>
      <c r="I265" s="179">
        <f t="shared" si="122"/>
        <v>137437</v>
      </c>
      <c r="J265" s="180">
        <f t="shared" si="123"/>
        <v>1.375652789661582</v>
      </c>
      <c r="K265" s="179">
        <f t="shared" si="124"/>
        <v>3478.2249999999999</v>
      </c>
      <c r="M265" s="210">
        <f t="shared" si="125"/>
        <v>-2.2271808119793719</v>
      </c>
      <c r="N265" s="23" t="s">
        <v>36</v>
      </c>
      <c r="O265" s="44">
        <f>P254</f>
        <v>0.56261936173789862</v>
      </c>
      <c r="P265" s="187">
        <f t="shared" si="126"/>
        <v>143905</v>
      </c>
      <c r="Q265" s="179">
        <f t="shared" si="127"/>
        <v>69438.888999999996</v>
      </c>
      <c r="S265" s="210">
        <f t="shared" si="128"/>
        <v>-2.2271808119793719</v>
      </c>
      <c r="T265" s="23" t="s">
        <v>36</v>
      </c>
      <c r="U265" s="44">
        <f>V254</f>
        <v>0.56261936173789862</v>
      </c>
      <c r="V265" s="187">
        <f t="shared" si="129"/>
        <v>143905</v>
      </c>
      <c r="W265" s="179">
        <f t="shared" si="130"/>
        <v>69438.888999999996</v>
      </c>
      <c r="Y265" s="210">
        <f t="shared" si="131"/>
        <v>-1.5519439398765251</v>
      </c>
      <c r="Z265" s="23" t="s">
        <v>36</v>
      </c>
      <c r="AA265" s="44">
        <f>AB254</f>
        <v>0.8953508965882383</v>
      </c>
      <c r="AB265" s="187">
        <f t="shared" si="132"/>
        <v>138363</v>
      </c>
      <c r="AC265" s="179">
        <f t="shared" si="133"/>
        <v>7789.6809999999996</v>
      </c>
      <c r="AE265" s="210">
        <f t="shared" si="134"/>
        <v>-1.1525209351931092</v>
      </c>
      <c r="AF265" s="23" t="s">
        <v>36</v>
      </c>
      <c r="AG265" s="44">
        <f>AH254</f>
        <v>0.92026401589232565</v>
      </c>
      <c r="AH265" s="187">
        <f t="shared" si="135"/>
        <v>137910</v>
      </c>
      <c r="AI265" s="179">
        <f t="shared" si="136"/>
        <v>5466.2439999999997</v>
      </c>
      <c r="AK265" s="210">
        <f t="shared" si="137"/>
        <v>-0.86787365995874433</v>
      </c>
      <c r="AL265" s="23" t="s">
        <v>36</v>
      </c>
      <c r="AM265" s="44">
        <f>AN254</f>
        <v>0.93000327762634361</v>
      </c>
      <c r="AN265" s="187">
        <f t="shared" si="138"/>
        <v>137712</v>
      </c>
      <c r="AO265" s="179">
        <f t="shared" si="139"/>
        <v>4579.6000000000004</v>
      </c>
      <c r="AQ265" s="210">
        <f t="shared" si="140"/>
        <v>-0.64655541763373336</v>
      </c>
      <c r="AR265" s="23" t="s">
        <v>36</v>
      </c>
      <c r="AS265" s="44">
        <f>AT254</f>
        <v>0.93514049338279515</v>
      </c>
      <c r="AT265" s="187">
        <f t="shared" si="141"/>
        <v>137600</v>
      </c>
      <c r="AU265" s="179">
        <f t="shared" si="142"/>
        <v>4112.7839999999997</v>
      </c>
      <c r="AW265" s="210">
        <f t="shared" si="143"/>
        <v>-0.46545258710482701</v>
      </c>
      <c r="AX265" s="23" t="s">
        <v>36</v>
      </c>
      <c r="AY265" s="44">
        <f>AZ254</f>
        <v>0.93830689098532316</v>
      </c>
      <c r="AZ265" s="187">
        <f t="shared" si="144"/>
        <v>137528</v>
      </c>
      <c r="BA265" s="179">
        <f t="shared" si="145"/>
        <v>3825.9360000000001</v>
      </c>
      <c r="BC265" s="210">
        <f t="shared" si="146"/>
        <v>-0.31217333629992017</v>
      </c>
      <c r="BD265" s="23" t="s">
        <v>36</v>
      </c>
      <c r="BE265" s="44">
        <f>BF254</f>
        <v>0.94043616675501474</v>
      </c>
      <c r="BF265" s="187">
        <f t="shared" si="147"/>
        <v>137477</v>
      </c>
      <c r="BG265" s="179">
        <f t="shared" si="148"/>
        <v>3629.0250000000001</v>
      </c>
      <c r="BI265" s="210">
        <f t="shared" si="149"/>
        <v>-0.17929601415306778</v>
      </c>
      <c r="BJ265" s="23" t="s">
        <v>36</v>
      </c>
      <c r="BK265" s="44">
        <f>BL254</f>
        <v>0.94199077305837442</v>
      </c>
      <c r="BL265" s="187">
        <f t="shared" si="150"/>
        <v>137439</v>
      </c>
      <c r="BM265" s="179">
        <f t="shared" si="151"/>
        <v>3485.6889999999999</v>
      </c>
    </row>
    <row r="266" spans="1:65" ht="15" customHeight="1">
      <c r="A266" s="21">
        <f t="shared" si="120"/>
        <v>2005</v>
      </c>
      <c r="B266" s="176">
        <f t="shared" si="120"/>
        <v>135210</v>
      </c>
      <c r="C266" s="209">
        <f t="shared" si="121"/>
        <v>-0.16372475329326114</v>
      </c>
      <c r="D266" s="22">
        <v>12</v>
      </c>
      <c r="E266" s="347" t="s">
        <v>8</v>
      </c>
      <c r="F266" s="348"/>
      <c r="G266" s="355">
        <f>SUM(K255:K274)</f>
        <v>66403.448999999993</v>
      </c>
      <c r="H266" s="356"/>
      <c r="I266" s="179">
        <f t="shared" si="122"/>
        <v>136154</v>
      </c>
      <c r="J266" s="180">
        <f t="shared" si="123"/>
        <v>0.69817321204052951</v>
      </c>
      <c r="K266" s="179">
        <f t="shared" si="124"/>
        <v>891.13599999999997</v>
      </c>
      <c r="M266" s="210">
        <f t="shared" si="125"/>
        <v>-2.2000463938354211</v>
      </c>
      <c r="N266" s="23" t="s">
        <v>37</v>
      </c>
      <c r="O266" s="211">
        <f>SUM(Q255:Q274)</f>
        <v>3451516.4189999998</v>
      </c>
      <c r="P266" s="187">
        <f t="shared" si="126"/>
        <v>141798</v>
      </c>
      <c r="Q266" s="179">
        <f t="shared" si="127"/>
        <v>43401.743999999999</v>
      </c>
      <c r="S266" s="210">
        <f t="shared" si="128"/>
        <v>-2.2000463938354211</v>
      </c>
      <c r="T266" s="23" t="s">
        <v>37</v>
      </c>
      <c r="U266" s="211">
        <f>SUM(W255:W274)</f>
        <v>3451516.4189999998</v>
      </c>
      <c r="V266" s="187">
        <f t="shared" si="129"/>
        <v>141798</v>
      </c>
      <c r="W266" s="179">
        <f t="shared" si="130"/>
        <v>43401.743999999999</v>
      </c>
      <c r="Y266" s="210">
        <f t="shared" si="131"/>
        <v>-1.5367440854011372</v>
      </c>
      <c r="Z266" s="23" t="s">
        <v>37</v>
      </c>
      <c r="AA266" s="211">
        <f>SUM(AC255:AC274)</f>
        <v>128454.87399999998</v>
      </c>
      <c r="AB266" s="187">
        <f t="shared" si="132"/>
        <v>136968</v>
      </c>
      <c r="AC266" s="179">
        <f t="shared" si="133"/>
        <v>3090.5639999999999</v>
      </c>
      <c r="AE266" s="210">
        <f t="shared" si="134"/>
        <v>-1.1414285416823207</v>
      </c>
      <c r="AF266" s="23" t="s">
        <v>37</v>
      </c>
      <c r="AG266" s="211">
        <f>SUM(AI255:AI274)</f>
        <v>93137.678</v>
      </c>
      <c r="AH266" s="187">
        <f t="shared" si="135"/>
        <v>136571</v>
      </c>
      <c r="AI266" s="179">
        <f t="shared" si="136"/>
        <v>1852.3209999999999</v>
      </c>
      <c r="AK266" s="210">
        <f t="shared" si="137"/>
        <v>-0.85886014477010886</v>
      </c>
      <c r="AL266" s="23" t="s">
        <v>37</v>
      </c>
      <c r="AM266" s="211">
        <f>SUM(AO255:AO274)</f>
        <v>80796.203000000009</v>
      </c>
      <c r="AN266" s="187">
        <f t="shared" si="138"/>
        <v>136397</v>
      </c>
      <c r="AO266" s="179">
        <f t="shared" si="139"/>
        <v>1408.9690000000001</v>
      </c>
      <c r="AQ266" s="210">
        <f t="shared" si="140"/>
        <v>-0.63879739788030665</v>
      </c>
      <c r="AR266" s="23" t="s">
        <v>37</v>
      </c>
      <c r="AS266" s="211">
        <f>SUM(AU255:AU274)</f>
        <v>74561.2</v>
      </c>
      <c r="AT266" s="187">
        <f t="shared" si="141"/>
        <v>136298</v>
      </c>
      <c r="AU266" s="179">
        <f t="shared" si="142"/>
        <v>1183.7439999999999</v>
      </c>
      <c r="AW266" s="210">
        <f t="shared" si="143"/>
        <v>-0.45853499634519085</v>
      </c>
      <c r="AX266" s="23" t="s">
        <v>37</v>
      </c>
      <c r="AY266" s="211">
        <f>SUM(BA255:BA274)</f>
        <v>70803.035000000003</v>
      </c>
      <c r="AZ266" s="187">
        <f t="shared" si="144"/>
        <v>136234</v>
      </c>
      <c r="BA266" s="179">
        <f t="shared" si="145"/>
        <v>1048.576</v>
      </c>
      <c r="BC266" s="210">
        <f t="shared" si="146"/>
        <v>-0.30585774202990829</v>
      </c>
      <c r="BD266" s="23" t="s">
        <v>37</v>
      </c>
      <c r="BE266" s="211">
        <f>SUM(BG255:BG274)</f>
        <v>68309.335999999996</v>
      </c>
      <c r="BF266" s="187">
        <f t="shared" si="147"/>
        <v>136189</v>
      </c>
      <c r="BG266" s="179">
        <f t="shared" si="148"/>
        <v>958.44100000000003</v>
      </c>
      <c r="BI266" s="210">
        <f t="shared" si="149"/>
        <v>-0.17343284499841444</v>
      </c>
      <c r="BJ266" s="23" t="s">
        <v>37</v>
      </c>
      <c r="BK266" s="211">
        <f>SUM(BM255:BM274)</f>
        <v>66505.353000000003</v>
      </c>
      <c r="BL266" s="187">
        <f t="shared" si="150"/>
        <v>136156</v>
      </c>
      <c r="BM266" s="179">
        <f t="shared" si="151"/>
        <v>894.91600000000005</v>
      </c>
    </row>
    <row r="267" spans="1:65" ht="15" customHeight="1">
      <c r="A267" s="21">
        <f t="shared" si="120"/>
        <v>2006</v>
      </c>
      <c r="B267" s="176">
        <f t="shared" si="120"/>
        <v>132814</v>
      </c>
      <c r="C267" s="209">
        <f t="shared" si="121"/>
        <v>-0.12518723708979582</v>
      </c>
      <c r="D267" s="22">
        <v>13</v>
      </c>
      <c r="E267" s="347" t="s">
        <v>9</v>
      </c>
      <c r="F267" s="348"/>
      <c r="G267" s="355">
        <f>SUM(K265:K274)</f>
        <v>43531.511000000006</v>
      </c>
      <c r="H267" s="356"/>
      <c r="I267" s="179">
        <f t="shared" si="122"/>
        <v>134868</v>
      </c>
      <c r="J267" s="180">
        <f t="shared" si="123"/>
        <v>1.5465237098498652</v>
      </c>
      <c r="K267" s="179">
        <f t="shared" si="124"/>
        <v>4218.9160000000002</v>
      </c>
      <c r="M267" s="210">
        <f t="shared" si="125"/>
        <v>-2.0338021604324878</v>
      </c>
      <c r="O267" s="41"/>
      <c r="P267" s="187">
        <f t="shared" si="126"/>
        <v>139038</v>
      </c>
      <c r="Q267" s="179">
        <f t="shared" si="127"/>
        <v>38738.175999999999</v>
      </c>
      <c r="S267" s="210">
        <f t="shared" si="128"/>
        <v>-2.0338021604324878</v>
      </c>
      <c r="U267" s="41"/>
      <c r="V267" s="187">
        <f t="shared" si="129"/>
        <v>139038</v>
      </c>
      <c r="W267" s="179">
        <f t="shared" si="130"/>
        <v>38738.175999999999</v>
      </c>
      <c r="Y267" s="210">
        <f t="shared" si="131"/>
        <v>-1.4396925327668901</v>
      </c>
      <c r="AA267" s="41"/>
      <c r="AB267" s="187">
        <f t="shared" si="132"/>
        <v>135514</v>
      </c>
      <c r="AC267" s="179">
        <f t="shared" si="133"/>
        <v>7290</v>
      </c>
      <c r="AE267" s="210">
        <f t="shared" si="134"/>
        <v>-1.0695464498625669</v>
      </c>
      <c r="AG267" s="41"/>
      <c r="AH267" s="187">
        <f t="shared" si="135"/>
        <v>135201</v>
      </c>
      <c r="AI267" s="179">
        <f t="shared" si="136"/>
        <v>5697.7690000000002</v>
      </c>
      <c r="AK267" s="210">
        <f t="shared" si="137"/>
        <v>-0.80000296663709725</v>
      </c>
      <c r="AM267" s="41"/>
      <c r="AN267" s="187">
        <f t="shared" si="138"/>
        <v>135062</v>
      </c>
      <c r="AO267" s="179">
        <f t="shared" si="139"/>
        <v>5053.5039999999999</v>
      </c>
      <c r="AQ267" s="210">
        <f t="shared" si="140"/>
        <v>-0.58790262325663412</v>
      </c>
      <c r="AS267" s="41"/>
      <c r="AT267" s="187">
        <f t="shared" si="141"/>
        <v>134984</v>
      </c>
      <c r="AU267" s="179">
        <f t="shared" si="142"/>
        <v>4708.8999999999996</v>
      </c>
      <c r="AW267" s="210">
        <f t="shared" si="143"/>
        <v>-0.41301154369906484</v>
      </c>
      <c r="AY267" s="41"/>
      <c r="AZ267" s="187">
        <f t="shared" si="144"/>
        <v>134932</v>
      </c>
      <c r="BA267" s="179">
        <f t="shared" si="145"/>
        <v>4485.924</v>
      </c>
      <c r="BC267" s="210">
        <f t="shared" si="146"/>
        <v>-0.26420235551114901</v>
      </c>
      <c r="BE267" s="41"/>
      <c r="BF267" s="187">
        <f t="shared" si="147"/>
        <v>134897</v>
      </c>
      <c r="BG267" s="179">
        <f t="shared" si="148"/>
        <v>4338.8890000000001</v>
      </c>
      <c r="BI267" s="210">
        <f t="shared" si="149"/>
        <v>-0.13469588917598896</v>
      </c>
      <c r="BK267" s="41"/>
      <c r="BL267" s="187">
        <f t="shared" si="150"/>
        <v>134870</v>
      </c>
      <c r="BM267" s="179">
        <f t="shared" si="151"/>
        <v>4227.1360000000004</v>
      </c>
    </row>
    <row r="268" spans="1:65" ht="15" customHeight="1">
      <c r="A268" s="21">
        <f t="shared" si="120"/>
        <v>2007</v>
      </c>
      <c r="B268" s="176">
        <f t="shared" si="120"/>
        <v>131365</v>
      </c>
      <c r="C268" s="209">
        <f t="shared" si="121"/>
        <v>-0.10192815567763089</v>
      </c>
      <c r="D268" s="22">
        <v>14</v>
      </c>
      <c r="E268" s="347" t="s">
        <v>10</v>
      </c>
      <c r="F268" s="348"/>
      <c r="G268" s="349">
        <f>SUM(J255:J274)/D274</f>
        <v>1.1851572256923719</v>
      </c>
      <c r="H268" s="350"/>
      <c r="I268" s="179">
        <f t="shared" si="122"/>
        <v>133581</v>
      </c>
      <c r="J268" s="180">
        <f t="shared" si="123"/>
        <v>1.6869029041221024</v>
      </c>
      <c r="K268" s="179">
        <f t="shared" si="124"/>
        <v>4910.6559999999999</v>
      </c>
      <c r="M268" s="210">
        <f t="shared" si="125"/>
        <v>-1.9427408151920924</v>
      </c>
      <c r="P268" s="187">
        <f t="shared" si="126"/>
        <v>135465</v>
      </c>
      <c r="Q268" s="179">
        <f t="shared" si="127"/>
        <v>16810</v>
      </c>
      <c r="S268" s="210">
        <f t="shared" si="128"/>
        <v>-1.9427408151920924</v>
      </c>
      <c r="V268" s="187">
        <f t="shared" si="129"/>
        <v>135465</v>
      </c>
      <c r="W268" s="179">
        <f t="shared" si="130"/>
        <v>16810</v>
      </c>
      <c r="Y268" s="210">
        <f t="shared" si="131"/>
        <v>-1.3837170890912907</v>
      </c>
      <c r="AB268" s="187">
        <f t="shared" si="132"/>
        <v>134000</v>
      </c>
      <c r="AC268" s="179">
        <f t="shared" si="133"/>
        <v>6943.2250000000004</v>
      </c>
      <c r="AE268" s="210">
        <f t="shared" si="134"/>
        <v>-1.027279068071707</v>
      </c>
      <c r="AH268" s="187">
        <f t="shared" si="135"/>
        <v>133801</v>
      </c>
      <c r="AI268" s="179">
        <f t="shared" si="136"/>
        <v>5934.0959999999995</v>
      </c>
      <c r="AK268" s="210">
        <f t="shared" si="137"/>
        <v>-0.76504240073770668</v>
      </c>
      <c r="AN268" s="187">
        <f t="shared" si="138"/>
        <v>133710</v>
      </c>
      <c r="AO268" s="179">
        <f t="shared" si="139"/>
        <v>5499.0249999999996</v>
      </c>
      <c r="AQ268" s="210">
        <f t="shared" si="140"/>
        <v>-0.55748279243639498</v>
      </c>
      <c r="AT268" s="187">
        <f t="shared" si="141"/>
        <v>133658</v>
      </c>
      <c r="AU268" s="179">
        <f t="shared" si="142"/>
        <v>5257.8490000000002</v>
      </c>
      <c r="AW268" s="210">
        <f t="shared" si="143"/>
        <v>-0.38568710939614459</v>
      </c>
      <c r="AZ268" s="187">
        <f t="shared" si="144"/>
        <v>133624</v>
      </c>
      <c r="BA268" s="179">
        <f t="shared" si="145"/>
        <v>5103.0810000000001</v>
      </c>
      <c r="BC268" s="210">
        <f t="shared" si="146"/>
        <v>-0.23912332717423262</v>
      </c>
      <c r="BF268" s="187">
        <f t="shared" si="147"/>
        <v>133600</v>
      </c>
      <c r="BG268" s="179">
        <f t="shared" si="148"/>
        <v>4995.2250000000004</v>
      </c>
      <c r="BI268" s="210">
        <f t="shared" si="149"/>
        <v>-0.11132012261521769</v>
      </c>
      <c r="BL268" s="187">
        <f t="shared" si="150"/>
        <v>133582</v>
      </c>
      <c r="BM268" s="179">
        <f t="shared" si="151"/>
        <v>4915.0889999999999</v>
      </c>
    </row>
    <row r="269" spans="1:65" ht="15" customHeight="1">
      <c r="A269" s="21">
        <f t="shared" si="120"/>
        <v>2008</v>
      </c>
      <c r="B269" s="176">
        <f t="shared" si="120"/>
        <v>130114</v>
      </c>
      <c r="C269" s="209">
        <f t="shared" si="121"/>
        <v>-8.1869698014048795E-2</v>
      </c>
      <c r="D269" s="22">
        <v>15</v>
      </c>
      <c r="E269" s="347" t="s">
        <v>11</v>
      </c>
      <c r="F269" s="348"/>
      <c r="G269" s="349">
        <f>SUM(J265:J274)/10</f>
        <v>1.4871436297862468</v>
      </c>
      <c r="H269" s="350"/>
      <c r="I269" s="179">
        <f t="shared" si="122"/>
        <v>132292</v>
      </c>
      <c r="J269" s="180">
        <f t="shared" si="123"/>
        <v>1.6739167191847149</v>
      </c>
      <c r="K269" s="179">
        <f t="shared" si="124"/>
        <v>4743.6840000000002</v>
      </c>
      <c r="M269" s="210">
        <f t="shared" si="125"/>
        <v>-1.8688361079886577</v>
      </c>
      <c r="P269" s="187">
        <f t="shared" si="126"/>
        <v>130907</v>
      </c>
      <c r="Q269" s="179">
        <f t="shared" si="127"/>
        <v>628.84900000000005</v>
      </c>
      <c r="S269" s="210">
        <f t="shared" si="128"/>
        <v>-1.8688361079886577</v>
      </c>
      <c r="V269" s="187">
        <f t="shared" si="129"/>
        <v>130907</v>
      </c>
      <c r="W269" s="179">
        <f t="shared" si="130"/>
        <v>628.84900000000005</v>
      </c>
      <c r="Y269" s="210">
        <f t="shared" si="131"/>
        <v>-1.3368580860508184</v>
      </c>
      <c r="AB269" s="187">
        <f t="shared" si="132"/>
        <v>132425</v>
      </c>
      <c r="AC269" s="179">
        <f t="shared" si="133"/>
        <v>5340.7209999999995</v>
      </c>
      <c r="AE269" s="210">
        <f t="shared" si="134"/>
        <v>-0.99145573249245378</v>
      </c>
      <c r="AH269" s="187">
        <f t="shared" si="135"/>
        <v>132371</v>
      </c>
      <c r="AI269" s="179">
        <f t="shared" si="136"/>
        <v>5094.049</v>
      </c>
      <c r="AK269" s="210">
        <f t="shared" si="137"/>
        <v>-0.73521437157420289</v>
      </c>
      <c r="AN269" s="187">
        <f t="shared" si="138"/>
        <v>132340</v>
      </c>
      <c r="AO269" s="179">
        <f t="shared" si="139"/>
        <v>4955.076</v>
      </c>
      <c r="AQ269" s="210">
        <f t="shared" si="140"/>
        <v>-0.53142094722773325</v>
      </c>
      <c r="AT269" s="187">
        <f t="shared" si="141"/>
        <v>132321</v>
      </c>
      <c r="AU269" s="179">
        <f t="shared" si="142"/>
        <v>4870.8490000000002</v>
      </c>
      <c r="AW269" s="210">
        <f t="shared" si="143"/>
        <v>-0.36221067157452352</v>
      </c>
      <c r="AZ269" s="187">
        <f t="shared" si="144"/>
        <v>132308</v>
      </c>
      <c r="BA269" s="179">
        <f t="shared" si="145"/>
        <v>4813.6360000000004</v>
      </c>
      <c r="BC269" s="210">
        <f t="shared" si="146"/>
        <v>-0.21753157077840801</v>
      </c>
      <c r="BF269" s="187">
        <f t="shared" si="147"/>
        <v>132299</v>
      </c>
      <c r="BG269" s="179">
        <f t="shared" si="148"/>
        <v>4774.2250000000004</v>
      </c>
      <c r="BI269" s="210">
        <f t="shared" si="149"/>
        <v>-9.1163203768578144E-2</v>
      </c>
      <c r="BL269" s="187">
        <f t="shared" si="150"/>
        <v>132292</v>
      </c>
      <c r="BM269" s="179">
        <f t="shared" si="151"/>
        <v>4743.6840000000002</v>
      </c>
    </row>
    <row r="270" spans="1:65" ht="15" customHeight="1">
      <c r="A270" s="21">
        <f t="shared" si="120"/>
        <v>2009</v>
      </c>
      <c r="B270" s="176">
        <f t="shared" si="120"/>
        <v>129597</v>
      </c>
      <c r="C270" s="209">
        <f t="shared" si="121"/>
        <v>-7.3585185994283195E-2</v>
      </c>
      <c r="D270" s="22">
        <v>16</v>
      </c>
      <c r="G270" s="27"/>
      <c r="H270" s="77"/>
      <c r="I270" s="179">
        <f t="shared" si="122"/>
        <v>131001</v>
      </c>
      <c r="J270" s="180">
        <f t="shared" si="123"/>
        <v>1.0833584110743304</v>
      </c>
      <c r="K270" s="179">
        <f t="shared" si="124"/>
        <v>1971.2159999999999</v>
      </c>
      <c r="M270" s="210">
        <f t="shared" si="125"/>
        <v>-1.8394298642675444</v>
      </c>
      <c r="P270" s="187">
        <f t="shared" si="126"/>
        <v>125198</v>
      </c>
      <c r="Q270" s="179">
        <f t="shared" si="127"/>
        <v>19351.201000000001</v>
      </c>
      <c r="S270" s="210">
        <f t="shared" si="128"/>
        <v>-1.8394298642675444</v>
      </c>
      <c r="V270" s="187">
        <f t="shared" si="129"/>
        <v>125198</v>
      </c>
      <c r="W270" s="179">
        <f t="shared" si="130"/>
        <v>19351.201000000001</v>
      </c>
      <c r="Y270" s="210">
        <f t="shared" si="131"/>
        <v>-1.3178628741628866</v>
      </c>
      <c r="AB270" s="187">
        <f t="shared" si="132"/>
        <v>130788</v>
      </c>
      <c r="AC270" s="179">
        <f t="shared" si="133"/>
        <v>1418.481</v>
      </c>
      <c r="AE270" s="210">
        <f t="shared" si="134"/>
        <v>-0.97682228102174606</v>
      </c>
      <c r="AH270" s="187">
        <f t="shared" si="135"/>
        <v>130911</v>
      </c>
      <c r="AI270" s="179">
        <f t="shared" si="136"/>
        <v>1726.596</v>
      </c>
      <c r="AK270" s="210">
        <f t="shared" si="137"/>
        <v>-0.72297886585273163</v>
      </c>
      <c r="AN270" s="187">
        <f t="shared" si="138"/>
        <v>130953</v>
      </c>
      <c r="AO270" s="179">
        <f t="shared" si="139"/>
        <v>1838.7360000000001</v>
      </c>
      <c r="AQ270" s="210">
        <f t="shared" si="140"/>
        <v>-0.52070213876242455</v>
      </c>
      <c r="AT270" s="187">
        <f t="shared" si="141"/>
        <v>130974</v>
      </c>
      <c r="AU270" s="179">
        <f t="shared" si="142"/>
        <v>1896.1289999999999</v>
      </c>
      <c r="AW270" s="210">
        <f t="shared" si="143"/>
        <v>-0.35253769509561739</v>
      </c>
      <c r="AZ270" s="187">
        <f t="shared" si="144"/>
        <v>130986</v>
      </c>
      <c r="BA270" s="179">
        <f t="shared" si="145"/>
        <v>1929.3209999999999</v>
      </c>
      <c r="BC270" s="210">
        <f t="shared" si="146"/>
        <v>-0.20862337104553949</v>
      </c>
      <c r="BF270" s="187">
        <f t="shared" si="147"/>
        <v>130995</v>
      </c>
      <c r="BG270" s="179">
        <f t="shared" si="148"/>
        <v>1954.404</v>
      </c>
      <c r="BI270" s="210">
        <f t="shared" si="149"/>
        <v>-8.283860104102618E-2</v>
      </c>
      <c r="BL270" s="187">
        <f t="shared" si="150"/>
        <v>131000</v>
      </c>
      <c r="BM270" s="179">
        <f t="shared" si="151"/>
        <v>1968.4090000000001</v>
      </c>
    </row>
    <row r="271" spans="1:65" s="27" customFormat="1" ht="15" customHeight="1">
      <c r="A271" s="21">
        <f t="shared" si="120"/>
        <v>2010</v>
      </c>
      <c r="B271" s="176">
        <f t="shared" si="120"/>
        <v>130311</v>
      </c>
      <c r="C271" s="209">
        <f t="shared" si="121"/>
        <v>-8.5027189201995895E-2</v>
      </c>
      <c r="D271" s="22">
        <v>17</v>
      </c>
      <c r="H271" s="77"/>
      <c r="I271" s="179">
        <f t="shared" si="122"/>
        <v>129708</v>
      </c>
      <c r="J271" s="180">
        <f t="shared" si="123"/>
        <v>0.46273913944333173</v>
      </c>
      <c r="K271" s="179">
        <f t="shared" si="124"/>
        <v>363.60899999999998</v>
      </c>
      <c r="M271" s="210">
        <f t="shared" si="125"/>
        <v>-1.8802096999070761</v>
      </c>
      <c r="P271" s="187">
        <f t="shared" si="126"/>
        <v>118212</v>
      </c>
      <c r="Q271" s="179">
        <f t="shared" si="127"/>
        <v>146385.80100000001</v>
      </c>
      <c r="S271" s="210">
        <f t="shared" si="128"/>
        <v>-1.8802096999070761</v>
      </c>
      <c r="V271" s="187">
        <f t="shared" si="129"/>
        <v>118212</v>
      </c>
      <c r="W271" s="179">
        <f t="shared" si="130"/>
        <v>146385.80100000001</v>
      </c>
      <c r="Y271" s="210">
        <f t="shared" si="131"/>
        <v>-1.3441517848917179</v>
      </c>
      <c r="AB271" s="187">
        <f t="shared" si="132"/>
        <v>129090</v>
      </c>
      <c r="AC271" s="179">
        <f t="shared" si="133"/>
        <v>1490.8409999999999</v>
      </c>
      <c r="AE271" s="210">
        <f t="shared" si="134"/>
        <v>-0.99705761090855183</v>
      </c>
      <c r="AH271" s="187">
        <f t="shared" si="135"/>
        <v>129422</v>
      </c>
      <c r="AI271" s="179">
        <f t="shared" si="136"/>
        <v>790.32100000000003</v>
      </c>
      <c r="AK271" s="210">
        <f t="shared" si="137"/>
        <v>-0.73989049650489624</v>
      </c>
      <c r="AN271" s="187">
        <f t="shared" si="138"/>
        <v>129550</v>
      </c>
      <c r="AO271" s="179">
        <f t="shared" si="139"/>
        <v>579.12099999999998</v>
      </c>
      <c r="AQ271" s="210">
        <f t="shared" si="140"/>
        <v>-0.53551312040328569</v>
      </c>
      <c r="AT271" s="187">
        <f t="shared" si="141"/>
        <v>129617</v>
      </c>
      <c r="AU271" s="179">
        <f t="shared" si="142"/>
        <v>481.63600000000002</v>
      </c>
      <c r="AW271" s="210">
        <f t="shared" si="143"/>
        <v>-0.36590089715237034</v>
      </c>
      <c r="AZ271" s="187">
        <f t="shared" si="144"/>
        <v>129658</v>
      </c>
      <c r="BA271" s="179">
        <f t="shared" si="145"/>
        <v>426.40899999999999</v>
      </c>
      <c r="BC271" s="210">
        <f t="shared" si="146"/>
        <v>-0.22092823560738303</v>
      </c>
      <c r="BF271" s="187">
        <f t="shared" si="147"/>
        <v>129687</v>
      </c>
      <c r="BG271" s="179">
        <f t="shared" si="148"/>
        <v>389.37599999999998</v>
      </c>
      <c r="BI271" s="210">
        <f t="shared" si="149"/>
        <v>-9.4336062856282321E-2</v>
      </c>
      <c r="BL271" s="187">
        <f t="shared" si="150"/>
        <v>129707</v>
      </c>
      <c r="BM271" s="179">
        <f t="shared" si="151"/>
        <v>364.81599999999997</v>
      </c>
    </row>
    <row r="272" spans="1:65" ht="15" customHeight="1">
      <c r="A272" s="21">
        <f t="shared" si="120"/>
        <v>2011</v>
      </c>
      <c r="B272" s="176">
        <f t="shared" si="120"/>
        <v>130710</v>
      </c>
      <c r="C272" s="209">
        <f t="shared" si="121"/>
        <v>-9.1423625503605929E-2</v>
      </c>
      <c r="D272" s="22">
        <v>18</v>
      </c>
      <c r="E272" s="52"/>
      <c r="F272" s="27"/>
      <c r="G272" s="27"/>
      <c r="H272" s="77"/>
      <c r="I272" s="179">
        <f t="shared" si="122"/>
        <v>128415</v>
      </c>
      <c r="J272" s="180">
        <f t="shared" si="123"/>
        <v>1.7557952719761305</v>
      </c>
      <c r="K272" s="179">
        <f t="shared" si="124"/>
        <v>5267.0249999999996</v>
      </c>
      <c r="M272" s="210">
        <f t="shared" si="125"/>
        <v>-1.9035414971983937</v>
      </c>
      <c r="N272" s="52"/>
      <c r="O272" s="27"/>
      <c r="P272" s="187">
        <f t="shared" si="126"/>
        <v>109902</v>
      </c>
      <c r="Q272" s="179">
        <f t="shared" si="127"/>
        <v>432972.864</v>
      </c>
      <c r="S272" s="210">
        <f t="shared" si="128"/>
        <v>-1.9035414971983937</v>
      </c>
      <c r="T272" s="52"/>
      <c r="U272" s="27"/>
      <c r="V272" s="187">
        <f t="shared" si="129"/>
        <v>109902</v>
      </c>
      <c r="W272" s="179">
        <f t="shared" si="130"/>
        <v>432972.864</v>
      </c>
      <c r="Y272" s="210">
        <f t="shared" si="131"/>
        <v>-1.359020697960738</v>
      </c>
      <c r="Z272" s="52"/>
      <c r="AA272" s="27"/>
      <c r="AB272" s="187">
        <f t="shared" si="132"/>
        <v>127330</v>
      </c>
      <c r="AC272" s="179">
        <f t="shared" si="133"/>
        <v>11424.4</v>
      </c>
      <c r="AE272" s="210">
        <f t="shared" si="134"/>
        <v>-1.0084481331059372</v>
      </c>
      <c r="AF272" s="52"/>
      <c r="AG272" s="27"/>
      <c r="AH272" s="187">
        <f t="shared" si="135"/>
        <v>127905</v>
      </c>
      <c r="AI272" s="179">
        <f t="shared" si="136"/>
        <v>7868.0249999999996</v>
      </c>
      <c r="AK272" s="210">
        <f t="shared" si="137"/>
        <v>-0.7493852549699116</v>
      </c>
      <c r="AL272" s="52"/>
      <c r="AM272" s="27"/>
      <c r="AN272" s="187">
        <f t="shared" si="138"/>
        <v>128129</v>
      </c>
      <c r="AO272" s="179">
        <f t="shared" si="139"/>
        <v>6661.5609999999997</v>
      </c>
      <c r="AQ272" s="210">
        <f t="shared" si="140"/>
        <v>-0.54381480511426983</v>
      </c>
      <c r="AR272" s="52"/>
      <c r="AS272" s="27"/>
      <c r="AT272" s="187">
        <f t="shared" si="141"/>
        <v>128250</v>
      </c>
      <c r="AU272" s="179">
        <f t="shared" si="142"/>
        <v>6051.6</v>
      </c>
      <c r="AW272" s="210">
        <f t="shared" si="143"/>
        <v>-0.37338259186539374</v>
      </c>
      <c r="AX272" s="52"/>
      <c r="AY272" s="27"/>
      <c r="AZ272" s="187">
        <f t="shared" si="144"/>
        <v>128324</v>
      </c>
      <c r="BA272" s="179">
        <f t="shared" si="145"/>
        <v>5692.9960000000001</v>
      </c>
      <c r="BC272" s="210">
        <f t="shared" si="146"/>
        <v>-0.22781168664551615</v>
      </c>
      <c r="BD272" s="52"/>
      <c r="BE272" s="27"/>
      <c r="BF272" s="187">
        <f t="shared" si="147"/>
        <v>128376</v>
      </c>
      <c r="BG272" s="179">
        <f t="shared" si="148"/>
        <v>5447.5559999999996</v>
      </c>
      <c r="BI272" s="210">
        <f t="shared" si="149"/>
        <v>-0.10076378124709059</v>
      </c>
      <c r="BJ272" s="52"/>
      <c r="BK272" s="27"/>
      <c r="BL272" s="187">
        <f t="shared" si="150"/>
        <v>128413</v>
      </c>
      <c r="BM272" s="179">
        <f t="shared" si="151"/>
        <v>5276.2089999999998</v>
      </c>
    </row>
    <row r="273" spans="1:70" s="27" customFormat="1" ht="15" customHeight="1">
      <c r="A273" s="21">
        <f t="shared" si="120"/>
        <v>2012</v>
      </c>
      <c r="B273" s="176">
        <f t="shared" si="120"/>
        <v>129921</v>
      </c>
      <c r="C273" s="209">
        <f t="shared" si="121"/>
        <v>-7.8776713919029462E-2</v>
      </c>
      <c r="D273" s="22">
        <v>19</v>
      </c>
      <c r="E273" s="52"/>
      <c r="H273" s="34"/>
      <c r="I273" s="179">
        <f t="shared" si="122"/>
        <v>127121</v>
      </c>
      <c r="J273" s="180">
        <f t="shared" si="123"/>
        <v>2.155155825463166</v>
      </c>
      <c r="K273" s="179">
        <f t="shared" si="124"/>
        <v>7840</v>
      </c>
      <c r="M273" s="210">
        <f t="shared" si="125"/>
        <v>-1.857784612964172</v>
      </c>
      <c r="N273" s="52"/>
      <c r="P273" s="187">
        <f t="shared" si="126"/>
        <v>100342</v>
      </c>
      <c r="Q273" s="179">
        <f t="shared" si="127"/>
        <v>874917.24100000004</v>
      </c>
      <c r="S273" s="210">
        <f t="shared" si="128"/>
        <v>-1.857784612964172</v>
      </c>
      <c r="T273" s="52"/>
      <c r="V273" s="187">
        <f t="shared" si="129"/>
        <v>100342</v>
      </c>
      <c r="W273" s="179">
        <f t="shared" si="130"/>
        <v>874917.24100000004</v>
      </c>
      <c r="Y273" s="210">
        <f t="shared" si="131"/>
        <v>-1.329742482566338</v>
      </c>
      <c r="Z273" s="52"/>
      <c r="AB273" s="187">
        <f t="shared" si="132"/>
        <v>125508</v>
      </c>
      <c r="AC273" s="179">
        <f t="shared" si="133"/>
        <v>19474.569</v>
      </c>
      <c r="AE273" s="210">
        <f t="shared" si="134"/>
        <v>-0.98598152357079638</v>
      </c>
      <c r="AF273" s="52"/>
      <c r="AH273" s="187">
        <f t="shared" si="135"/>
        <v>126359</v>
      </c>
      <c r="AI273" s="179">
        <f t="shared" si="136"/>
        <v>12687.843999999999</v>
      </c>
      <c r="AK273" s="210">
        <f t="shared" si="137"/>
        <v>-0.73064064341780866</v>
      </c>
      <c r="AL273" s="52"/>
      <c r="AN273" s="187">
        <f t="shared" si="138"/>
        <v>126694</v>
      </c>
      <c r="AO273" s="179">
        <f t="shared" si="139"/>
        <v>10413.529</v>
      </c>
      <c r="AQ273" s="210">
        <f t="shared" si="140"/>
        <v>-0.52741607585727757</v>
      </c>
      <c r="AR273" s="52"/>
      <c r="AT273" s="187">
        <f t="shared" si="141"/>
        <v>126873</v>
      </c>
      <c r="AU273" s="179">
        <f t="shared" si="142"/>
        <v>9290.3040000000001</v>
      </c>
      <c r="AW273" s="210">
        <f t="shared" si="143"/>
        <v>-0.35859773888954471</v>
      </c>
      <c r="AX273" s="52"/>
      <c r="AZ273" s="187">
        <f t="shared" si="144"/>
        <v>126985</v>
      </c>
      <c r="BA273" s="179">
        <f t="shared" si="145"/>
        <v>8620.0959999999995</v>
      </c>
      <c r="BC273" s="210">
        <f t="shared" si="146"/>
        <v>-0.21420508558176704</v>
      </c>
      <c r="BD273" s="52"/>
      <c r="BF273" s="187">
        <f t="shared" si="147"/>
        <v>127062</v>
      </c>
      <c r="BG273" s="179">
        <f t="shared" si="148"/>
        <v>8173.8810000000003</v>
      </c>
      <c r="BI273" s="210">
        <f t="shared" si="149"/>
        <v>-8.8055212939646077E-2</v>
      </c>
      <c r="BJ273" s="52"/>
      <c r="BL273" s="187">
        <f t="shared" si="150"/>
        <v>127118</v>
      </c>
      <c r="BM273" s="179">
        <f t="shared" si="151"/>
        <v>7856.8090000000002</v>
      </c>
    </row>
    <row r="274" spans="1:70" s="27" customFormat="1" ht="15" customHeight="1" thickBot="1">
      <c r="A274" s="30">
        <f t="shared" si="120"/>
        <v>2013</v>
      </c>
      <c r="B274" s="184">
        <f t="shared" si="120"/>
        <v>128965</v>
      </c>
      <c r="C274" s="212">
        <f t="shared" si="121"/>
        <v>-6.3461289750293956E-2</v>
      </c>
      <c r="D274" s="31">
        <v>20</v>
      </c>
      <c r="E274" s="53"/>
      <c r="F274" s="32"/>
      <c r="G274" s="32"/>
      <c r="H274" s="80"/>
      <c r="I274" s="185">
        <f t="shared" si="122"/>
        <v>125827</v>
      </c>
      <c r="J274" s="186">
        <f t="shared" si="123"/>
        <v>2.4332183150467181</v>
      </c>
      <c r="K274" s="185">
        <f t="shared" si="124"/>
        <v>9847.0439999999999</v>
      </c>
      <c r="M274" s="213">
        <f t="shared" si="125"/>
        <v>-1.8043142043792433</v>
      </c>
      <c r="N274" s="53"/>
      <c r="O274" s="32"/>
      <c r="P274" s="207">
        <f t="shared" si="126"/>
        <v>89762</v>
      </c>
      <c r="Q274" s="185">
        <f t="shared" si="127"/>
        <v>1536875.209</v>
      </c>
      <c r="S274" s="213">
        <f t="shared" si="128"/>
        <v>-1.8043142043792433</v>
      </c>
      <c r="T274" s="53"/>
      <c r="U274" s="32"/>
      <c r="V274" s="207">
        <f t="shared" si="129"/>
        <v>89762</v>
      </c>
      <c r="W274" s="185">
        <f t="shared" si="130"/>
        <v>1536875.209</v>
      </c>
      <c r="Y274" s="213">
        <f t="shared" si="131"/>
        <v>-1.2949218129856217</v>
      </c>
      <c r="Z274" s="53"/>
      <c r="AA274" s="32"/>
      <c r="AB274" s="207">
        <f t="shared" si="132"/>
        <v>123625</v>
      </c>
      <c r="AC274" s="185">
        <f t="shared" si="133"/>
        <v>28515.599999999999</v>
      </c>
      <c r="AE274" s="213">
        <f t="shared" si="134"/>
        <v>-0.95906444819109959</v>
      </c>
      <c r="AF274" s="53"/>
      <c r="AG274" s="32"/>
      <c r="AH274" s="207">
        <f t="shared" si="135"/>
        <v>124786</v>
      </c>
      <c r="AI274" s="185">
        <f t="shared" si="136"/>
        <v>17464.041000000001</v>
      </c>
      <c r="AK274" s="213">
        <f t="shared" si="137"/>
        <v>-0.70809177880262331</v>
      </c>
      <c r="AL274" s="53"/>
      <c r="AM274" s="32"/>
      <c r="AN274" s="207">
        <f t="shared" si="138"/>
        <v>125242</v>
      </c>
      <c r="AO274" s="185">
        <f t="shared" si="139"/>
        <v>13860.728999999999</v>
      </c>
      <c r="AQ274" s="213">
        <f t="shared" si="140"/>
        <v>-0.50763862710054375</v>
      </c>
      <c r="AR274" s="53"/>
      <c r="AS274" s="32"/>
      <c r="AT274" s="207">
        <f t="shared" si="141"/>
        <v>125487</v>
      </c>
      <c r="AU274" s="185">
        <f t="shared" si="142"/>
        <v>12096.484</v>
      </c>
      <c r="AW274" s="213">
        <f t="shared" si="143"/>
        <v>-0.34073517738378045</v>
      </c>
      <c r="AX274" s="53"/>
      <c r="AY274" s="32"/>
      <c r="AZ274" s="207">
        <f t="shared" si="144"/>
        <v>125641</v>
      </c>
      <c r="BA274" s="185">
        <f t="shared" si="145"/>
        <v>11048.976000000001</v>
      </c>
      <c r="BC274" s="213">
        <f t="shared" si="146"/>
        <v>-0.19774481379357531</v>
      </c>
      <c r="BD274" s="53"/>
      <c r="BE274" s="32"/>
      <c r="BF274" s="207">
        <f t="shared" si="147"/>
        <v>125745</v>
      </c>
      <c r="BG274" s="185">
        <f t="shared" si="148"/>
        <v>10368.4</v>
      </c>
      <c r="BI274" s="213">
        <f t="shared" si="149"/>
        <v>-7.2666163820587604E-2</v>
      </c>
      <c r="BJ274" s="53"/>
      <c r="BK274" s="32"/>
      <c r="BL274" s="207">
        <f t="shared" si="150"/>
        <v>125822</v>
      </c>
      <c r="BM274" s="185">
        <f t="shared" si="151"/>
        <v>9878.4490000000005</v>
      </c>
    </row>
    <row r="275" spans="1:70" ht="15" customHeight="1" thickTop="1">
      <c r="A275" s="21">
        <f t="shared" ref="A275:A296" si="152">A230</f>
        <v>2014</v>
      </c>
      <c r="B275" s="176">
        <f t="shared" ref="B275:B296" si="153">ROUND(F$257/(1+EXP(F$262+F$261*D275)),$G$1)</f>
        <v>124532</v>
      </c>
      <c r="C275" s="54"/>
      <c r="D275" s="22">
        <v>21</v>
      </c>
      <c r="E275" s="55"/>
      <c r="F275" s="82"/>
      <c r="G275" s="27"/>
      <c r="H275" s="34"/>
      <c r="I275" s="179">
        <f t="shared" si="122"/>
        <v>124532</v>
      </c>
      <c r="J275" s="187"/>
      <c r="K275" s="187"/>
    </row>
    <row r="276" spans="1:70" ht="15" customHeight="1" thickBot="1">
      <c r="A276" s="21">
        <f t="shared" si="152"/>
        <v>2015</v>
      </c>
      <c r="B276" s="176">
        <f t="shared" si="153"/>
        <v>123238</v>
      </c>
      <c r="C276" s="54"/>
      <c r="D276" s="22">
        <v>22</v>
      </c>
      <c r="E276" s="64" t="s">
        <v>59</v>
      </c>
      <c r="F276" s="65" t="s">
        <v>39</v>
      </c>
      <c r="G276" s="351" t="s">
        <v>40</v>
      </c>
      <c r="H276" s="352"/>
      <c r="I276" s="179">
        <f t="shared" si="122"/>
        <v>123238</v>
      </c>
      <c r="J276" s="187"/>
      <c r="K276" s="187"/>
      <c r="M276" s="200" t="str">
        <f>E258</f>
        <v>max(y) =</v>
      </c>
      <c r="N276" s="200">
        <f>F258</f>
        <v>150190</v>
      </c>
      <c r="O276" s="200"/>
      <c r="P276" s="200"/>
      <c r="Q276" s="200"/>
      <c r="R276" s="200"/>
      <c r="S276" s="200" t="str">
        <f>M276</f>
        <v>max(y) =</v>
      </c>
      <c r="T276" s="200">
        <f>N276</f>
        <v>150190</v>
      </c>
      <c r="U276" s="200"/>
      <c r="V276" s="200"/>
      <c r="W276" s="200"/>
      <c r="X276" s="200"/>
      <c r="Y276" s="200" t="str">
        <f>S276</f>
        <v>max(y) =</v>
      </c>
      <c r="Z276" s="200">
        <f>T276</f>
        <v>150190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150190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150190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150190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150190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150190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150190</v>
      </c>
    </row>
    <row r="277" spans="1:70" ht="15" customHeight="1" thickTop="1">
      <c r="A277" s="21">
        <f t="shared" si="152"/>
        <v>2016</v>
      </c>
      <c r="B277" s="176">
        <f t="shared" si="153"/>
        <v>121944</v>
      </c>
      <c r="C277" s="54"/>
      <c r="D277" s="22">
        <v>23</v>
      </c>
      <c r="E277" s="200">
        <f>O257</f>
        <v>150191</v>
      </c>
      <c r="F277" s="203">
        <f>O265</f>
        <v>0.56261936173789862</v>
      </c>
      <c r="G277" s="345">
        <f>O266</f>
        <v>3451516.4189999998</v>
      </c>
      <c r="H277" s="346"/>
      <c r="I277" s="179">
        <f t="shared" si="122"/>
        <v>121944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2"/>
        <v>2017</v>
      </c>
      <c r="B278" s="176">
        <f t="shared" si="153"/>
        <v>120650</v>
      </c>
      <c r="C278" s="54"/>
      <c r="D278" s="22">
        <v>24</v>
      </c>
      <c r="E278" s="200">
        <f>U257</f>
        <v>150191</v>
      </c>
      <c r="F278" s="203">
        <f>U265</f>
        <v>0.56261936173789862</v>
      </c>
      <c r="G278" s="345">
        <f>U266</f>
        <v>3451516.4189999998</v>
      </c>
      <c r="H278" s="346"/>
      <c r="I278" s="179">
        <f t="shared" si="122"/>
        <v>120650</v>
      </c>
      <c r="J278" s="187"/>
      <c r="K278" s="187"/>
      <c r="M278" s="200" t="s">
        <v>60</v>
      </c>
      <c r="N278" s="214">
        <v>14100</v>
      </c>
      <c r="O278" s="200"/>
      <c r="P278" s="200"/>
      <c r="Q278" s="200"/>
      <c r="R278" s="200"/>
      <c r="S278" s="200" t="s">
        <v>60</v>
      </c>
      <c r="T278" s="200">
        <f>N278</f>
        <v>14100</v>
      </c>
      <c r="U278" s="200"/>
      <c r="V278" s="200"/>
      <c r="W278" s="200"/>
      <c r="X278" s="200"/>
      <c r="Y278" s="200" t="s">
        <v>60</v>
      </c>
      <c r="Z278" s="200">
        <f>T278</f>
        <v>14100</v>
      </c>
      <c r="AA278" s="200"/>
      <c r="AB278" s="200"/>
      <c r="AC278" s="200"/>
      <c r="AD278" s="200"/>
      <c r="AE278" s="200" t="s">
        <v>60</v>
      </c>
      <c r="AF278" s="200">
        <f>Z278</f>
        <v>14100</v>
      </c>
      <c r="AG278" s="200"/>
      <c r="AH278" s="200"/>
      <c r="AI278" s="200"/>
      <c r="AJ278" s="200"/>
      <c r="AK278" s="200" t="s">
        <v>60</v>
      </c>
      <c r="AL278" s="200">
        <f>AF278</f>
        <v>14100</v>
      </c>
      <c r="AM278" s="200"/>
      <c r="AN278" s="200"/>
      <c r="AO278" s="200"/>
      <c r="AP278" s="200"/>
      <c r="AQ278" s="200" t="s">
        <v>60</v>
      </c>
      <c r="AR278" s="200">
        <f>AL278</f>
        <v>14100</v>
      </c>
      <c r="AS278" s="200"/>
      <c r="AT278" s="200"/>
      <c r="AU278" s="200"/>
      <c r="AV278" s="200"/>
      <c r="AW278" s="200" t="s">
        <v>60</v>
      </c>
      <c r="AX278" s="200">
        <f>AR278</f>
        <v>14100</v>
      </c>
      <c r="AY278" s="200"/>
      <c r="AZ278" s="200"/>
      <c r="BA278" s="200"/>
      <c r="BB278" s="200"/>
      <c r="BC278" s="200" t="s">
        <v>60</v>
      </c>
      <c r="BD278" s="200">
        <f>AX278</f>
        <v>14100</v>
      </c>
      <c r="BE278" s="200"/>
      <c r="BF278" s="200"/>
      <c r="BG278" s="200"/>
      <c r="BH278" s="200"/>
      <c r="BI278" s="200" t="s">
        <v>60</v>
      </c>
      <c r="BJ278" s="200">
        <f>BD278</f>
        <v>14100</v>
      </c>
    </row>
    <row r="279" spans="1:70" ht="15" customHeight="1">
      <c r="A279" s="21">
        <f t="shared" si="152"/>
        <v>2018</v>
      </c>
      <c r="B279" s="176">
        <f t="shared" si="153"/>
        <v>119358</v>
      </c>
      <c r="C279" s="54"/>
      <c r="D279" s="22">
        <v>25</v>
      </c>
      <c r="E279" s="200">
        <f>AA257</f>
        <v>164291</v>
      </c>
      <c r="F279" s="203">
        <f>AA265</f>
        <v>0.8953508965882383</v>
      </c>
      <c r="G279" s="345">
        <f>AA266</f>
        <v>128454.87399999998</v>
      </c>
      <c r="H279" s="346"/>
      <c r="I279" s="179">
        <f t="shared" si="122"/>
        <v>119358</v>
      </c>
      <c r="J279" s="187"/>
      <c r="K279" s="187"/>
    </row>
    <row r="280" spans="1:70" ht="15" customHeight="1">
      <c r="A280" s="21">
        <f t="shared" si="152"/>
        <v>2019</v>
      </c>
      <c r="B280" s="176">
        <f t="shared" si="153"/>
        <v>118067</v>
      </c>
      <c r="C280" s="54"/>
      <c r="D280" s="22">
        <v>26</v>
      </c>
      <c r="E280" s="200">
        <f>AG257</f>
        <v>178391</v>
      </c>
      <c r="F280" s="203">
        <f>AG265</f>
        <v>0.92026401589232565</v>
      </c>
      <c r="G280" s="345">
        <f>AG266</f>
        <v>93137.678</v>
      </c>
      <c r="H280" s="346"/>
      <c r="I280" s="179">
        <f t="shared" si="122"/>
        <v>118067</v>
      </c>
      <c r="J280" s="187"/>
      <c r="K280" s="187"/>
    </row>
    <row r="281" spans="1:70" ht="15" customHeight="1">
      <c r="A281" s="21">
        <f t="shared" si="152"/>
        <v>2020</v>
      </c>
      <c r="B281" s="176">
        <f t="shared" si="153"/>
        <v>116777</v>
      </c>
      <c r="C281" s="54"/>
      <c r="D281" s="22">
        <v>27</v>
      </c>
      <c r="E281" s="200">
        <f>AM257</f>
        <v>192491</v>
      </c>
      <c r="F281" s="203">
        <f>AM265</f>
        <v>0.93000327762634361</v>
      </c>
      <c r="G281" s="345">
        <f>AM266</f>
        <v>80796.203000000009</v>
      </c>
      <c r="H281" s="346"/>
      <c r="I281" s="179">
        <f t="shared" si="122"/>
        <v>116777</v>
      </c>
      <c r="J281" s="187"/>
      <c r="K281" s="187"/>
    </row>
    <row r="282" spans="1:70" ht="15" customHeight="1">
      <c r="A282" s="21">
        <f t="shared" si="152"/>
        <v>2021</v>
      </c>
      <c r="B282" s="176">
        <f t="shared" si="153"/>
        <v>115489</v>
      </c>
      <c r="C282" s="54"/>
      <c r="D282" s="22">
        <v>28</v>
      </c>
      <c r="E282" s="200">
        <f>AS257</f>
        <v>206591</v>
      </c>
      <c r="F282" s="203">
        <f>AS265</f>
        <v>0.93514049338279515</v>
      </c>
      <c r="G282" s="345">
        <f>AS266</f>
        <v>74561.2</v>
      </c>
      <c r="H282" s="346"/>
      <c r="I282" s="179">
        <f t="shared" si="122"/>
        <v>115489</v>
      </c>
      <c r="J282" s="187"/>
      <c r="K282" s="187"/>
    </row>
    <row r="283" spans="1:70" ht="15" customHeight="1">
      <c r="A283" s="21">
        <f t="shared" si="152"/>
        <v>2022</v>
      </c>
      <c r="B283" s="176">
        <f t="shared" si="153"/>
        <v>114203</v>
      </c>
      <c r="C283" s="54"/>
      <c r="D283" s="22">
        <v>29</v>
      </c>
      <c r="E283" s="200">
        <f>AY257</f>
        <v>220691</v>
      </c>
      <c r="F283" s="203">
        <f>AY265</f>
        <v>0.93830689098532316</v>
      </c>
      <c r="G283" s="345">
        <f>AY266</f>
        <v>70803.035000000003</v>
      </c>
      <c r="H283" s="346"/>
      <c r="I283" s="179">
        <f t="shared" si="122"/>
        <v>114203</v>
      </c>
      <c r="J283" s="187"/>
      <c r="K283" s="187"/>
    </row>
    <row r="284" spans="1:70" ht="15" customHeight="1">
      <c r="A284" s="21">
        <f t="shared" si="152"/>
        <v>2023</v>
      </c>
      <c r="B284" s="176">
        <f t="shared" si="153"/>
        <v>112919</v>
      </c>
      <c r="C284" s="54"/>
      <c r="D284" s="22">
        <v>30</v>
      </c>
      <c r="E284" s="200">
        <f>BE257</f>
        <v>234791</v>
      </c>
      <c r="F284" s="203">
        <f>BE265</f>
        <v>0.94043616675501474</v>
      </c>
      <c r="G284" s="345">
        <f>BE266</f>
        <v>68309.335999999996</v>
      </c>
      <c r="H284" s="346"/>
      <c r="I284" s="179">
        <f t="shared" si="122"/>
        <v>112919</v>
      </c>
      <c r="J284" s="187"/>
      <c r="K284" s="187"/>
    </row>
    <row r="285" spans="1:70" ht="15" customHeight="1">
      <c r="A285" s="21">
        <f t="shared" si="152"/>
        <v>2024</v>
      </c>
      <c r="B285" s="176">
        <f t="shared" si="153"/>
        <v>111638</v>
      </c>
      <c r="C285" s="54"/>
      <c r="D285" s="22">
        <v>31</v>
      </c>
      <c r="E285" s="200">
        <f>BK257</f>
        <v>248891</v>
      </c>
      <c r="F285" s="203">
        <f>BK265</f>
        <v>0.94199077305837442</v>
      </c>
      <c r="G285" s="345">
        <f>BK266</f>
        <v>66505.353000000003</v>
      </c>
      <c r="H285" s="346"/>
      <c r="I285" s="179">
        <f t="shared" si="122"/>
        <v>111638</v>
      </c>
      <c r="J285" s="187"/>
      <c r="K285" s="187"/>
    </row>
    <row r="286" spans="1:70" ht="15" customHeight="1">
      <c r="A286" s="21">
        <f t="shared" si="152"/>
        <v>2025</v>
      </c>
      <c r="B286" s="176">
        <f t="shared" si="153"/>
        <v>110359</v>
      </c>
      <c r="C286" s="54"/>
      <c r="D286" s="22">
        <v>32</v>
      </c>
      <c r="E286" s="66"/>
      <c r="F286" s="203"/>
      <c r="G286" s="215"/>
      <c r="H286" s="34"/>
      <c r="I286" s="179">
        <f t="shared" si="122"/>
        <v>110359</v>
      </c>
      <c r="J286" s="187"/>
      <c r="K286" s="187"/>
    </row>
    <row r="287" spans="1:70" ht="15" customHeight="1">
      <c r="A287" s="21">
        <f t="shared" si="152"/>
        <v>2026</v>
      </c>
      <c r="B287" s="176">
        <f t="shared" si="153"/>
        <v>109084</v>
      </c>
      <c r="C287" s="54"/>
      <c r="D287" s="22">
        <v>33</v>
      </c>
      <c r="E287" s="66"/>
      <c r="F287" s="203"/>
      <c r="G287" s="215"/>
      <c r="H287" s="34"/>
      <c r="I287" s="179">
        <f t="shared" si="122"/>
        <v>109084</v>
      </c>
      <c r="J287" s="187"/>
      <c r="K287" s="187"/>
    </row>
    <row r="288" spans="1:70" ht="15" customHeight="1">
      <c r="A288" s="21">
        <f t="shared" si="152"/>
        <v>2027</v>
      </c>
      <c r="B288" s="176">
        <f t="shared" si="153"/>
        <v>107812</v>
      </c>
      <c r="C288" s="54"/>
      <c r="D288" s="22">
        <v>34</v>
      </c>
      <c r="E288" s="66"/>
      <c r="F288" s="203"/>
      <c r="G288" s="215"/>
      <c r="H288" s="34"/>
      <c r="I288" s="179">
        <f t="shared" si="122"/>
        <v>107812</v>
      </c>
      <c r="J288" s="187"/>
      <c r="K288" s="187"/>
    </row>
    <row r="289" spans="1:65" ht="15" customHeight="1">
      <c r="A289" s="21">
        <f t="shared" si="152"/>
        <v>2028</v>
      </c>
      <c r="B289" s="176">
        <f t="shared" si="153"/>
        <v>106544</v>
      </c>
      <c r="C289" s="54"/>
      <c r="D289" s="22">
        <v>35</v>
      </c>
      <c r="E289" s="66"/>
      <c r="F289" s="203"/>
      <c r="G289" s="215"/>
      <c r="H289" s="34"/>
      <c r="I289" s="179">
        <f t="shared" si="122"/>
        <v>106544</v>
      </c>
      <c r="J289" s="187"/>
      <c r="K289" s="187"/>
    </row>
    <row r="290" spans="1:65" ht="15" customHeight="1">
      <c r="A290" s="21">
        <f t="shared" si="152"/>
        <v>2029</v>
      </c>
      <c r="B290" s="176">
        <f t="shared" si="153"/>
        <v>105280</v>
      </c>
      <c r="C290" s="54"/>
      <c r="D290" s="22">
        <v>36</v>
      </c>
      <c r="E290" s="66"/>
      <c r="F290" s="203"/>
      <c r="G290" s="215"/>
      <c r="H290" s="34"/>
      <c r="I290" s="179">
        <f t="shared" si="122"/>
        <v>105280</v>
      </c>
      <c r="J290" s="187"/>
      <c r="K290" s="187"/>
    </row>
    <row r="291" spans="1:65" ht="15" customHeight="1">
      <c r="A291" s="21">
        <f t="shared" si="152"/>
        <v>2030</v>
      </c>
      <c r="B291" s="176">
        <f t="shared" si="153"/>
        <v>104019</v>
      </c>
      <c r="C291" s="54"/>
      <c r="D291" s="22">
        <v>37</v>
      </c>
      <c r="E291" s="55"/>
      <c r="F291" s="82"/>
      <c r="G291" s="27"/>
      <c r="H291" s="34"/>
      <c r="I291" s="179">
        <f t="shared" si="122"/>
        <v>104019</v>
      </c>
      <c r="J291" s="187"/>
      <c r="K291" s="187"/>
    </row>
    <row r="292" spans="1:65" ht="15" customHeight="1">
      <c r="A292" s="21">
        <f t="shared" si="152"/>
        <v>2031</v>
      </c>
      <c r="B292" s="176">
        <f t="shared" si="153"/>
        <v>102764</v>
      </c>
      <c r="C292" s="54"/>
      <c r="D292" s="22">
        <v>38</v>
      </c>
      <c r="E292" s="55"/>
      <c r="F292" s="82"/>
      <c r="G292" s="27"/>
      <c r="H292" s="34"/>
      <c r="I292" s="179">
        <f t="shared" si="122"/>
        <v>102764</v>
      </c>
      <c r="J292" s="187"/>
      <c r="K292" s="187"/>
    </row>
    <row r="293" spans="1:65" ht="15" customHeight="1">
      <c r="A293" s="21">
        <f t="shared" si="152"/>
        <v>2032</v>
      </c>
      <c r="B293" s="176">
        <f t="shared" si="153"/>
        <v>101512</v>
      </c>
      <c r="C293" s="54"/>
      <c r="D293" s="22">
        <v>39</v>
      </c>
      <c r="E293" s="55"/>
      <c r="F293" s="82"/>
      <c r="G293" s="27"/>
      <c r="H293" s="34"/>
      <c r="I293" s="179">
        <f t="shared" si="122"/>
        <v>101512</v>
      </c>
      <c r="J293" s="187"/>
      <c r="K293" s="187"/>
    </row>
    <row r="294" spans="1:65" ht="15" customHeight="1">
      <c r="A294" s="21">
        <f t="shared" si="152"/>
        <v>2033</v>
      </c>
      <c r="B294" s="176">
        <f t="shared" si="153"/>
        <v>100266</v>
      </c>
      <c r="C294" s="54"/>
      <c r="D294" s="22">
        <v>40</v>
      </c>
      <c r="E294" s="55"/>
      <c r="F294" s="82"/>
      <c r="G294" s="27"/>
      <c r="H294" s="34"/>
      <c r="I294" s="179">
        <f t="shared" si="122"/>
        <v>100266</v>
      </c>
      <c r="J294" s="187"/>
      <c r="K294" s="187"/>
    </row>
    <row r="295" spans="1:65" ht="15" customHeight="1">
      <c r="A295" s="105">
        <f t="shared" si="152"/>
        <v>2034</v>
      </c>
      <c r="B295" s="188">
        <f t="shared" si="153"/>
        <v>99025</v>
      </c>
      <c r="C295" s="195"/>
      <c r="D295" s="35">
        <v>41</v>
      </c>
      <c r="E295" s="56"/>
      <c r="F295" s="84"/>
      <c r="G295" s="11"/>
      <c r="H295" s="37"/>
      <c r="I295" s="189">
        <f t="shared" si="122"/>
        <v>99025</v>
      </c>
      <c r="J295" s="190"/>
      <c r="K295" s="190"/>
    </row>
    <row r="296" spans="1:65" ht="15" customHeight="1">
      <c r="A296" s="105">
        <f t="shared" si="152"/>
        <v>2035</v>
      </c>
      <c r="B296" s="188">
        <f t="shared" si="153"/>
        <v>97789</v>
      </c>
      <c r="C296" s="195"/>
      <c r="D296" s="35">
        <v>42</v>
      </c>
      <c r="E296" s="56"/>
      <c r="F296" s="84"/>
      <c r="G296" s="11"/>
      <c r="H296" s="37"/>
      <c r="I296" s="189">
        <f t="shared" si="122"/>
        <v>97789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0.93269111114593883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0.47603014760204326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0.47603014760204326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0.87854229419763197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0.90720475244420851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0.91849083545596988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0.92450500331685648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0.9282327457765216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0.93074738900928489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0.93256317754362972</v>
      </c>
      <c r="BM299" s="20" t="s">
        <v>16</v>
      </c>
    </row>
    <row r="300" spans="1:65" ht="15" customHeight="1">
      <c r="A300" s="21">
        <f t="shared" ref="A300:B319" si="154">A255</f>
        <v>1994</v>
      </c>
      <c r="B300" s="176">
        <f t="shared" si="154"/>
        <v>150136</v>
      </c>
      <c r="C300" s="191">
        <f t="shared" ref="C300:C319" si="155">LN($F$302-B300)</f>
        <v>11.511564539330887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56">ROUND($F$302-$F$307*$F$308^D300,$G$1)</f>
        <v>149877</v>
      </c>
      <c r="J300" s="180">
        <f t="shared" ref="J300:J319" si="157">ABS(B300-I300)/B300*100</f>
        <v>0.17251025736665423</v>
      </c>
      <c r="K300" s="179">
        <f t="shared" ref="K300:K319" si="158">(B300-I300)^2/1000</f>
        <v>67.081000000000003</v>
      </c>
      <c r="M300" s="218">
        <f t="shared" ref="M300:M319" si="159">LN(O$302-$B300)</f>
        <v>4.0073331852324712</v>
      </c>
      <c r="N300" s="98" t="s">
        <v>63</v>
      </c>
      <c r="O300" s="57"/>
      <c r="P300" s="187">
        <f t="shared" ref="P300:P319" si="160">ROUND(O$302-O$307*O$308^$D300,$G$1)</f>
        <v>149876</v>
      </c>
      <c r="Q300" s="179">
        <f t="shared" ref="Q300:Q319" si="161">($B300-P300)^2/1000</f>
        <v>67.599999999999994</v>
      </c>
      <c r="S300" s="218">
        <f t="shared" ref="S300:S319" si="162">LN(U$302-$B300)</f>
        <v>4.0073331852324712</v>
      </c>
      <c r="T300" s="98" t="s">
        <v>63</v>
      </c>
      <c r="U300" s="57"/>
      <c r="V300" s="187">
        <f t="shared" ref="V300:V319" si="163">ROUND(U$302-U$307*U$308^$D300,$G$1)</f>
        <v>149876</v>
      </c>
      <c r="W300" s="179">
        <f t="shared" ref="W300:W319" si="164">($B300-V300)^2/1000</f>
        <v>67.599999999999994</v>
      </c>
      <c r="Y300" s="218">
        <f t="shared" ref="Y300:Y319" si="165">LN(AA$302-$B300)</f>
        <v>9.557823197546</v>
      </c>
      <c r="Z300" s="98" t="s">
        <v>63</v>
      </c>
      <c r="AA300" s="57"/>
      <c r="AB300" s="187">
        <f t="shared" ref="AB300:AB319" si="166">ROUND(AA$302-AA$307*AA$308^$D300,$G$1)</f>
        <v>149210</v>
      </c>
      <c r="AC300" s="179">
        <f t="shared" ref="AC300:AC319" si="167">($B300-AB300)^2/1000</f>
        <v>857.476</v>
      </c>
      <c r="AE300" s="218">
        <f t="shared" ref="AE300:AE319" si="168">LN(AG$302-$B300)</f>
        <v>10.249025712063943</v>
      </c>
      <c r="AF300" s="98" t="s">
        <v>63</v>
      </c>
      <c r="AG300" s="57"/>
      <c r="AH300" s="187">
        <f t="shared" ref="AH300:AH319" si="169">ROUND(AG$302-AG$307*AG$308^$D300,$G$1)</f>
        <v>149479</v>
      </c>
      <c r="AI300" s="179">
        <f t="shared" ref="AI300:AI319" si="170">($B300-AH300)^2/1000</f>
        <v>431.649</v>
      </c>
      <c r="AK300" s="218">
        <f t="shared" ref="AK300:AK319" si="171">LN(AM$302-$B300)</f>
        <v>10.653841756865651</v>
      </c>
      <c r="AL300" s="98" t="s">
        <v>63</v>
      </c>
      <c r="AM300" s="57"/>
      <c r="AN300" s="187">
        <f t="shared" ref="AN300:AN319" si="172">ROUND(AM$302-AM$307*AM$308^$D300,$G$1)</f>
        <v>149629</v>
      </c>
      <c r="AO300" s="179">
        <f t="shared" ref="AO300:AO319" si="173">($B300-AN300)^2/1000</f>
        <v>257.04899999999998</v>
      </c>
      <c r="AQ300" s="218">
        <f t="shared" ref="AQ300:AQ319" si="174">LN(AS$302-$B300)</f>
        <v>10.941199139614623</v>
      </c>
      <c r="AR300" s="98" t="s">
        <v>63</v>
      </c>
      <c r="AS300" s="57"/>
      <c r="AT300" s="187">
        <f t="shared" ref="AT300:AT319" si="175">ROUND(AS$302-AS$307*AS$308^$D300,$G$1)</f>
        <v>149725</v>
      </c>
      <c r="AU300" s="179">
        <f t="shared" ref="AU300:AU319" si="176">($B300-AT300)^2/1000</f>
        <v>168.92099999999999</v>
      </c>
      <c r="AW300" s="218">
        <f t="shared" ref="AW300:AW319" si="177">LN(AY$302-$B300)</f>
        <v>11.164147826491861</v>
      </c>
      <c r="AX300" s="98" t="s">
        <v>63</v>
      </c>
      <c r="AY300" s="57"/>
      <c r="AZ300" s="187">
        <f t="shared" ref="AZ300:AZ319" si="178">ROUND(AY$302-AY$307*AY$308^$D300,$G$1)</f>
        <v>149790</v>
      </c>
      <c r="BA300" s="179">
        <f t="shared" ref="BA300:BA319" si="179">($B300-AZ300)^2/1000</f>
        <v>119.71599999999999</v>
      </c>
      <c r="BC300" s="218">
        <f t="shared" ref="BC300:BC319" si="180">LN(BE$302-$B300)</f>
        <v>11.346339452562333</v>
      </c>
      <c r="BD300" s="98" t="s">
        <v>63</v>
      </c>
      <c r="BE300" s="57"/>
      <c r="BF300" s="187">
        <f t="shared" ref="BF300:BF319" si="181">ROUND(BE$302-BE$307*BE$308^$D300,$G$1)</f>
        <v>149838</v>
      </c>
      <c r="BG300" s="179">
        <f t="shared" ref="BG300:BG319" si="182">($B300-BF300)^2/1000</f>
        <v>88.804000000000002</v>
      </c>
      <c r="BI300" s="218">
        <f t="shared" ref="BI300:BI319" si="183">LN(BK$302-$B300)</f>
        <v>11.500397314392957</v>
      </c>
      <c r="BJ300" s="98" t="s">
        <v>63</v>
      </c>
      <c r="BK300" s="57"/>
      <c r="BL300" s="187">
        <f t="shared" ref="BL300:BL319" si="184">ROUND(BK$302-BK$307*BK$308^$D300,$G$1)</f>
        <v>149874</v>
      </c>
      <c r="BM300" s="179">
        <f t="shared" ref="BM300:BM319" si="185">($B300-BL300)^2/1000</f>
        <v>68.644000000000005</v>
      </c>
    </row>
    <row r="301" spans="1:65" ht="15" customHeight="1">
      <c r="A301" s="21">
        <f t="shared" si="154"/>
        <v>1995</v>
      </c>
      <c r="B301" s="176">
        <f t="shared" si="154"/>
        <v>150190</v>
      </c>
      <c r="C301" s="191">
        <f t="shared" si="155"/>
        <v>11.511023657680632</v>
      </c>
      <c r="D301" s="22">
        <v>2</v>
      </c>
      <c r="E301" s="40" t="s">
        <v>64</v>
      </c>
      <c r="G301" s="23"/>
      <c r="H301" s="27"/>
      <c r="I301" s="179">
        <f t="shared" si="156"/>
        <v>148716</v>
      </c>
      <c r="J301" s="180">
        <f t="shared" si="157"/>
        <v>0.98142353019508632</v>
      </c>
      <c r="K301" s="179">
        <f t="shared" si="158"/>
        <v>2172.6759999999999</v>
      </c>
      <c r="M301" s="218">
        <f t="shared" si="159"/>
        <v>0</v>
      </c>
      <c r="N301" s="72" t="s">
        <v>64</v>
      </c>
      <c r="P301" s="187">
        <f t="shared" si="160"/>
        <v>149769</v>
      </c>
      <c r="Q301" s="179">
        <f t="shared" si="161"/>
        <v>177.24100000000001</v>
      </c>
      <c r="S301" s="218">
        <f t="shared" si="162"/>
        <v>0</v>
      </c>
      <c r="T301" s="72" t="s">
        <v>64</v>
      </c>
      <c r="V301" s="187">
        <f t="shared" si="163"/>
        <v>149769</v>
      </c>
      <c r="W301" s="179">
        <f t="shared" si="164"/>
        <v>177.24100000000001</v>
      </c>
      <c r="Y301" s="218">
        <f t="shared" si="165"/>
        <v>9.5540009958372298</v>
      </c>
      <c r="Z301" s="72" t="s">
        <v>64</v>
      </c>
      <c r="AB301" s="187">
        <f t="shared" si="166"/>
        <v>148384</v>
      </c>
      <c r="AC301" s="179">
        <f t="shared" si="167"/>
        <v>3261.636</v>
      </c>
      <c r="AE301" s="218">
        <f t="shared" si="168"/>
        <v>10.247112717290387</v>
      </c>
      <c r="AF301" s="72" t="s">
        <v>64</v>
      </c>
      <c r="AH301" s="187">
        <f t="shared" si="169"/>
        <v>148505</v>
      </c>
      <c r="AI301" s="179">
        <f t="shared" si="170"/>
        <v>2839.2249999999999</v>
      </c>
      <c r="AK301" s="218">
        <f t="shared" si="171"/>
        <v>10.652566005416872</v>
      </c>
      <c r="AL301" s="72" t="s">
        <v>64</v>
      </c>
      <c r="AN301" s="187">
        <f t="shared" si="172"/>
        <v>148582</v>
      </c>
      <c r="AO301" s="179">
        <f t="shared" si="173"/>
        <v>2585.6640000000002</v>
      </c>
      <c r="AQ301" s="218">
        <f t="shared" si="174"/>
        <v>10.940242167825421</v>
      </c>
      <c r="AR301" s="72" t="s">
        <v>64</v>
      </c>
      <c r="AT301" s="187">
        <f t="shared" si="175"/>
        <v>148632</v>
      </c>
      <c r="AU301" s="179">
        <f t="shared" si="176"/>
        <v>2427.364</v>
      </c>
      <c r="AW301" s="218">
        <f t="shared" si="177"/>
        <v>11.163382173096926</v>
      </c>
      <c r="AX301" s="72" t="s">
        <v>64</v>
      </c>
      <c r="AZ301" s="187">
        <f t="shared" si="178"/>
        <v>148668</v>
      </c>
      <c r="BA301" s="179">
        <f t="shared" si="179"/>
        <v>2316.4839999999999</v>
      </c>
      <c r="BC301" s="218">
        <f t="shared" si="180"/>
        <v>11.345701365855424</v>
      </c>
      <c r="BD301" s="72" t="s">
        <v>64</v>
      </c>
      <c r="BF301" s="187">
        <f t="shared" si="181"/>
        <v>148694</v>
      </c>
      <c r="BG301" s="179">
        <f t="shared" si="182"/>
        <v>2238.0160000000001</v>
      </c>
      <c r="BI301" s="218">
        <f t="shared" si="183"/>
        <v>11.499850357082506</v>
      </c>
      <c r="BJ301" s="72" t="s">
        <v>64</v>
      </c>
      <c r="BL301" s="187">
        <f t="shared" si="184"/>
        <v>148714</v>
      </c>
      <c r="BM301" s="179">
        <f t="shared" si="185"/>
        <v>2178.576</v>
      </c>
    </row>
    <row r="302" spans="1:65" ht="15" customHeight="1">
      <c r="A302" s="21">
        <f t="shared" si="154"/>
        <v>1996</v>
      </c>
      <c r="B302" s="176">
        <f t="shared" si="154"/>
        <v>148970</v>
      </c>
      <c r="C302" s="191">
        <f t="shared" si="155"/>
        <v>11.523172781421778</v>
      </c>
      <c r="D302" s="22">
        <v>3</v>
      </c>
      <c r="E302" s="99" t="s">
        <v>65</v>
      </c>
      <c r="F302" s="243">
        <v>250000</v>
      </c>
      <c r="G302" s="23"/>
      <c r="H302" s="27"/>
      <c r="I302" s="179">
        <f t="shared" si="156"/>
        <v>147541</v>
      </c>
      <c r="J302" s="180">
        <f t="shared" si="157"/>
        <v>0.95925354098140569</v>
      </c>
      <c r="K302" s="179">
        <f t="shared" si="158"/>
        <v>2042.0409999999999</v>
      </c>
      <c r="M302" s="218">
        <f t="shared" si="159"/>
        <v>7.1074254741107046</v>
      </c>
      <c r="N302" s="97" t="s">
        <v>65</v>
      </c>
      <c r="O302" s="201">
        <f>ROUNDDOWN(O258,0)+1</f>
        <v>150191</v>
      </c>
      <c r="P302" s="187">
        <f t="shared" si="160"/>
        <v>149624</v>
      </c>
      <c r="Q302" s="179">
        <f t="shared" si="161"/>
        <v>427.71600000000001</v>
      </c>
      <c r="S302" s="218">
        <f t="shared" si="162"/>
        <v>7.1074254741107046</v>
      </c>
      <c r="T302" s="97" t="s">
        <v>65</v>
      </c>
      <c r="U302" s="201">
        <f>ROUNDDOWN(U258,0)+1</f>
        <v>150191</v>
      </c>
      <c r="V302" s="187">
        <f t="shared" si="163"/>
        <v>149624</v>
      </c>
      <c r="W302" s="179">
        <f t="shared" si="164"/>
        <v>427.71600000000001</v>
      </c>
      <c r="Y302" s="218">
        <f t="shared" si="165"/>
        <v>9.6369797153157535</v>
      </c>
      <c r="Z302" s="97" t="s">
        <v>65</v>
      </c>
      <c r="AA302" s="201">
        <f>U302+Z324</f>
        <v>164291</v>
      </c>
      <c r="AB302" s="187">
        <f t="shared" si="166"/>
        <v>147512</v>
      </c>
      <c r="AC302" s="179">
        <f t="shared" si="167"/>
        <v>2125.7640000000001</v>
      </c>
      <c r="AE302" s="218">
        <f t="shared" si="168"/>
        <v>10.289463984060429</v>
      </c>
      <c r="AF302" s="97" t="s">
        <v>65</v>
      </c>
      <c r="AG302" s="201">
        <f>AA302+AF324</f>
        <v>178391</v>
      </c>
      <c r="AH302" s="187">
        <f t="shared" si="169"/>
        <v>147498</v>
      </c>
      <c r="AI302" s="179">
        <f t="shared" si="170"/>
        <v>2166.7840000000001</v>
      </c>
      <c r="AK302" s="218">
        <f t="shared" si="171"/>
        <v>10.680998859207012</v>
      </c>
      <c r="AL302" s="97" t="s">
        <v>65</v>
      </c>
      <c r="AM302" s="201">
        <f>AG302+AL324</f>
        <v>192491</v>
      </c>
      <c r="AN302" s="187">
        <f t="shared" si="172"/>
        <v>147508</v>
      </c>
      <c r="AO302" s="179">
        <f t="shared" si="173"/>
        <v>2137.444</v>
      </c>
      <c r="AQ302" s="218">
        <f t="shared" si="174"/>
        <v>10.961642363572961</v>
      </c>
      <c r="AR302" s="97" t="s">
        <v>65</v>
      </c>
      <c r="AS302" s="201">
        <f>AM302+AR324</f>
        <v>206591</v>
      </c>
      <c r="AT302" s="187">
        <f t="shared" si="175"/>
        <v>147519</v>
      </c>
      <c r="AU302" s="179">
        <f t="shared" si="176"/>
        <v>2105.4009999999998</v>
      </c>
      <c r="AW302" s="218">
        <f t="shared" si="177"/>
        <v>11.180538870733967</v>
      </c>
      <c r="AX302" s="97" t="s">
        <v>65</v>
      </c>
      <c r="AY302" s="201">
        <f>AS302+AX324</f>
        <v>220691</v>
      </c>
      <c r="AZ302" s="187">
        <f t="shared" si="178"/>
        <v>147528</v>
      </c>
      <c r="BA302" s="179">
        <f t="shared" si="179"/>
        <v>2079.364</v>
      </c>
      <c r="BC302" s="218">
        <f t="shared" si="180"/>
        <v>11.360019010773131</v>
      </c>
      <c r="BD302" s="97" t="s">
        <v>65</v>
      </c>
      <c r="BE302" s="201">
        <f>AY302+BD324</f>
        <v>234791</v>
      </c>
      <c r="BF302" s="187">
        <f t="shared" si="181"/>
        <v>147535</v>
      </c>
      <c r="BG302" s="179">
        <f t="shared" si="182"/>
        <v>2059.2249999999999</v>
      </c>
      <c r="BI302" s="218">
        <f t="shared" si="183"/>
        <v>11.512135152755784</v>
      </c>
      <c r="BJ302" s="97" t="s">
        <v>65</v>
      </c>
      <c r="BK302" s="201">
        <f>BE302+BJ324</f>
        <v>248891</v>
      </c>
      <c r="BL302" s="187">
        <f t="shared" si="184"/>
        <v>147541</v>
      </c>
      <c r="BM302" s="179">
        <f t="shared" si="185"/>
        <v>2042.0409999999999</v>
      </c>
    </row>
    <row r="303" spans="1:65" ht="15" customHeight="1">
      <c r="A303" s="21">
        <f t="shared" si="154"/>
        <v>1997</v>
      </c>
      <c r="B303" s="176">
        <f t="shared" si="154"/>
        <v>147593</v>
      </c>
      <c r="C303" s="191">
        <f t="shared" si="155"/>
        <v>11.53671034862615</v>
      </c>
      <c r="D303" s="22">
        <v>4</v>
      </c>
      <c r="G303" s="23"/>
      <c r="H303" s="27"/>
      <c r="I303" s="179">
        <f t="shared" si="156"/>
        <v>146353</v>
      </c>
      <c r="J303" s="180">
        <f t="shared" si="157"/>
        <v>0.8401482455129986</v>
      </c>
      <c r="K303" s="179">
        <f t="shared" si="158"/>
        <v>1537.6</v>
      </c>
      <c r="M303" s="218">
        <f t="shared" si="159"/>
        <v>7.8624971972305451</v>
      </c>
      <c r="P303" s="187">
        <f t="shared" si="160"/>
        <v>149430</v>
      </c>
      <c r="Q303" s="179">
        <f t="shared" si="161"/>
        <v>3374.569</v>
      </c>
      <c r="S303" s="218">
        <f t="shared" si="162"/>
        <v>7.8624971972305451</v>
      </c>
      <c r="V303" s="187">
        <f t="shared" si="163"/>
        <v>149430</v>
      </c>
      <c r="W303" s="179">
        <f t="shared" si="164"/>
        <v>3374.569</v>
      </c>
      <c r="Y303" s="218">
        <f t="shared" si="165"/>
        <v>9.7230442307539455</v>
      </c>
      <c r="AB303" s="187">
        <f t="shared" si="166"/>
        <v>146593</v>
      </c>
      <c r="AC303" s="179">
        <f t="shared" si="167"/>
        <v>1000</v>
      </c>
      <c r="AE303" s="218">
        <f t="shared" si="168"/>
        <v>10.335205031788359</v>
      </c>
      <c r="AH303" s="187">
        <f t="shared" si="169"/>
        <v>146457</v>
      </c>
      <c r="AI303" s="179">
        <f t="shared" si="170"/>
        <v>1290.4960000000001</v>
      </c>
      <c r="AK303" s="218">
        <f t="shared" si="171"/>
        <v>10.712148529308413</v>
      </c>
      <c r="AN303" s="187">
        <f t="shared" si="172"/>
        <v>146409</v>
      </c>
      <c r="AO303" s="179">
        <f t="shared" si="173"/>
        <v>1401.856</v>
      </c>
      <c r="AQ303" s="218">
        <f t="shared" si="174"/>
        <v>10.985258824008211</v>
      </c>
      <c r="AT303" s="187">
        <f t="shared" si="175"/>
        <v>146384</v>
      </c>
      <c r="AU303" s="179">
        <f t="shared" si="176"/>
        <v>1461.681</v>
      </c>
      <c r="AW303" s="218">
        <f t="shared" si="177"/>
        <v>11.199556285582462</v>
      </c>
      <c r="AZ303" s="187">
        <f t="shared" si="178"/>
        <v>146370</v>
      </c>
      <c r="BA303" s="179">
        <f t="shared" si="179"/>
        <v>1495.729</v>
      </c>
      <c r="BC303" s="218">
        <f t="shared" si="180"/>
        <v>11.375936673854225</v>
      </c>
      <c r="BF303" s="187">
        <f t="shared" si="181"/>
        <v>146360</v>
      </c>
      <c r="BG303" s="179">
        <f t="shared" si="182"/>
        <v>1520.289</v>
      </c>
      <c r="BI303" s="218">
        <f t="shared" si="183"/>
        <v>11.525821946705248</v>
      </c>
      <c r="BL303" s="187">
        <f t="shared" si="184"/>
        <v>146353</v>
      </c>
      <c r="BM303" s="179">
        <f t="shared" si="185"/>
        <v>1537.6</v>
      </c>
    </row>
    <row r="304" spans="1:65" ht="15" customHeight="1">
      <c r="A304" s="21">
        <f t="shared" si="154"/>
        <v>1998</v>
      </c>
      <c r="B304" s="176">
        <f t="shared" si="154"/>
        <v>146892</v>
      </c>
      <c r="C304" s="191">
        <f t="shared" si="155"/>
        <v>11.543532261563129</v>
      </c>
      <c r="D304" s="22">
        <v>5</v>
      </c>
      <c r="E304" s="99" t="s">
        <v>66</v>
      </c>
      <c r="F304" s="42">
        <f>INDEX(LINEST(C300:C319,D300:D319),2)</f>
        <v>11.502624097974396</v>
      </c>
      <c r="G304" s="23"/>
      <c r="H304" s="27"/>
      <c r="I304" s="179">
        <f t="shared" si="156"/>
        <v>145151</v>
      </c>
      <c r="J304" s="180">
        <f t="shared" si="157"/>
        <v>1.1852245186940065</v>
      </c>
      <c r="K304" s="179">
        <f t="shared" si="158"/>
        <v>3031.0810000000001</v>
      </c>
      <c r="M304" s="218">
        <f t="shared" si="159"/>
        <v>8.1013746712285819</v>
      </c>
      <c r="N304" s="97" t="s">
        <v>66</v>
      </c>
      <c r="O304" s="42">
        <f>INDEX(LINEST(M300:M319,$D300:$D319),2)</f>
        <v>5.4562636032584804</v>
      </c>
      <c r="P304" s="187">
        <f t="shared" si="160"/>
        <v>149169</v>
      </c>
      <c r="Q304" s="179">
        <f t="shared" si="161"/>
        <v>5184.7290000000003</v>
      </c>
      <c r="S304" s="218">
        <f t="shared" si="162"/>
        <v>8.1013746712285819</v>
      </c>
      <c r="T304" s="97" t="s">
        <v>66</v>
      </c>
      <c r="U304" s="42">
        <f>INDEX(LINEST(S300:S319,$D300:$D319),2)</f>
        <v>5.4562636032584804</v>
      </c>
      <c r="V304" s="187">
        <f t="shared" si="163"/>
        <v>149169</v>
      </c>
      <c r="W304" s="179">
        <f t="shared" si="164"/>
        <v>5184.7290000000003</v>
      </c>
      <c r="Y304" s="218">
        <f t="shared" si="165"/>
        <v>9.7641680122867154</v>
      </c>
      <c r="Z304" s="97" t="s">
        <v>66</v>
      </c>
      <c r="AA304" s="42">
        <f>INDEX(LINEST(Y300:Y319,$D300:$D319),2)</f>
        <v>9.5678614750002282</v>
      </c>
      <c r="AB304" s="187">
        <f t="shared" si="166"/>
        <v>145623</v>
      </c>
      <c r="AC304" s="179">
        <f t="shared" si="167"/>
        <v>1610.3610000000001</v>
      </c>
      <c r="AE304" s="218">
        <f t="shared" si="168"/>
        <v>10.357711078278063</v>
      </c>
      <c r="AF304" s="97" t="s">
        <v>66</v>
      </c>
      <c r="AG304" s="42">
        <f>INDEX(LINEST(AE300:AE319,$D300:$D319),2)</f>
        <v>10.238896467678641</v>
      </c>
      <c r="AH304" s="187">
        <f t="shared" si="169"/>
        <v>145382</v>
      </c>
      <c r="AI304" s="179">
        <f t="shared" si="170"/>
        <v>2280.1</v>
      </c>
      <c r="AK304" s="218">
        <f t="shared" si="171"/>
        <v>10.727641065437455</v>
      </c>
      <c r="AL304" s="97" t="s">
        <v>66</v>
      </c>
      <c r="AM304" s="42">
        <f>INDEX(LINEST(AK300:AK319,$D300:$D319),2)</f>
        <v>10.641581467164597</v>
      </c>
      <c r="AN304" s="187">
        <f t="shared" si="172"/>
        <v>145282</v>
      </c>
      <c r="AO304" s="179">
        <f t="shared" si="173"/>
        <v>2592.1</v>
      </c>
      <c r="AQ304" s="218">
        <f t="shared" si="174"/>
        <v>10.997070548821643</v>
      </c>
      <c r="AR304" s="97" t="s">
        <v>66</v>
      </c>
      <c r="AS304" s="42">
        <f>INDEX(LINEST(AQ300:AQ319,$D300:$D319),2)</f>
        <v>10.929430475755666</v>
      </c>
      <c r="AT304" s="187">
        <f t="shared" si="175"/>
        <v>145228</v>
      </c>
      <c r="AU304" s="179">
        <f t="shared" si="176"/>
        <v>2768.8960000000002</v>
      </c>
      <c r="AW304" s="218">
        <f t="shared" si="177"/>
        <v>11.209100460361258</v>
      </c>
      <c r="AX304" s="97" t="s">
        <v>66</v>
      </c>
      <c r="AY304" s="42">
        <f>INDEX(LINEST(AW300:AW319,$D300:$D319),2)</f>
        <v>11.153330116317385</v>
      </c>
      <c r="AZ304" s="187">
        <f t="shared" si="178"/>
        <v>145193</v>
      </c>
      <c r="BA304" s="179">
        <f t="shared" si="179"/>
        <v>2886.6010000000001</v>
      </c>
      <c r="BC304" s="218">
        <f t="shared" si="180"/>
        <v>11.383943707044278</v>
      </c>
      <c r="BD304" s="97" t="s">
        <v>66</v>
      </c>
      <c r="BE304" s="42">
        <f>INDEX(LINEST(BC300:BC319,$D300:$D319),2)</f>
        <v>11.336477586423669</v>
      </c>
      <c r="BF304" s="187">
        <f t="shared" si="181"/>
        <v>145169</v>
      </c>
      <c r="BG304" s="179">
        <f t="shared" si="182"/>
        <v>2968.7289999999998</v>
      </c>
      <c r="BI304" s="218">
        <f t="shared" si="183"/>
        <v>11.532718288296781</v>
      </c>
      <c r="BJ304" s="97" t="s">
        <v>66</v>
      </c>
      <c r="BK304" s="42">
        <f>INDEX(LINEST(BI300:BI319,$D300:$D319),2)</f>
        <v>11.491394088939794</v>
      </c>
      <c r="BL304" s="187">
        <f t="shared" si="184"/>
        <v>145152</v>
      </c>
      <c r="BM304" s="179">
        <f t="shared" si="185"/>
        <v>3027.6</v>
      </c>
    </row>
    <row r="305" spans="1:65" ht="15" customHeight="1">
      <c r="A305" s="21">
        <f t="shared" si="154"/>
        <v>1999</v>
      </c>
      <c r="B305" s="176">
        <f t="shared" si="154"/>
        <v>144791</v>
      </c>
      <c r="C305" s="191">
        <f t="shared" si="155"/>
        <v>11.563704126957239</v>
      </c>
      <c r="D305" s="22">
        <v>6</v>
      </c>
      <c r="E305" s="99" t="s">
        <v>67</v>
      </c>
      <c r="F305" s="42">
        <f>INDEX(LINEST(C300:C319,D300:D319),1)</f>
        <v>1.1530746131165892E-2</v>
      </c>
      <c r="G305" s="27"/>
      <c r="H305" s="27"/>
      <c r="I305" s="179">
        <f t="shared" si="156"/>
        <v>143935</v>
      </c>
      <c r="J305" s="180">
        <f t="shared" si="157"/>
        <v>0.5911969666622926</v>
      </c>
      <c r="K305" s="179">
        <f t="shared" si="158"/>
        <v>732.73599999999999</v>
      </c>
      <c r="M305" s="218">
        <f t="shared" si="159"/>
        <v>8.5941542325523663</v>
      </c>
      <c r="N305" s="97" t="s">
        <v>67</v>
      </c>
      <c r="O305" s="42">
        <f>INDEX(LINEST(M300:M319,$D300:$D319),1)</f>
        <v>0.29472612483023086</v>
      </c>
      <c r="P305" s="187">
        <f t="shared" si="160"/>
        <v>148818</v>
      </c>
      <c r="Q305" s="179">
        <f t="shared" si="161"/>
        <v>16216.728999999999</v>
      </c>
      <c r="S305" s="218">
        <f t="shared" si="162"/>
        <v>8.5941542325523663</v>
      </c>
      <c r="T305" s="97" t="s">
        <v>67</v>
      </c>
      <c r="U305" s="42">
        <f>INDEX(LINEST(S300:S319,$D300:$D319),1)</f>
        <v>0.29472612483023086</v>
      </c>
      <c r="V305" s="187">
        <f t="shared" si="163"/>
        <v>148818</v>
      </c>
      <c r="W305" s="179">
        <f t="shared" si="164"/>
        <v>16216.728999999999</v>
      </c>
      <c r="Y305" s="218">
        <f t="shared" si="165"/>
        <v>9.8781697445518386</v>
      </c>
      <c r="Z305" s="97" t="s">
        <v>67</v>
      </c>
      <c r="AA305" s="42">
        <f>INDEX(LINEST(Y300:Y319,$D300:$D319),1)</f>
        <v>5.3336927064530873E-2</v>
      </c>
      <c r="AB305" s="187">
        <f t="shared" si="166"/>
        <v>144601</v>
      </c>
      <c r="AC305" s="179">
        <f t="shared" si="167"/>
        <v>36.1</v>
      </c>
      <c r="AE305" s="218">
        <f t="shared" si="168"/>
        <v>10.422281345951296</v>
      </c>
      <c r="AF305" s="97" t="s">
        <v>67</v>
      </c>
      <c r="AG305" s="42">
        <f>INDEX(LINEST(AE300:AE319,$D300:$D319),1)</f>
        <v>3.3130471454198993E-2</v>
      </c>
      <c r="AH305" s="187">
        <f t="shared" si="169"/>
        <v>144270</v>
      </c>
      <c r="AI305" s="179">
        <f t="shared" si="170"/>
        <v>271.44099999999997</v>
      </c>
      <c r="AK305" s="218">
        <f t="shared" si="171"/>
        <v>10.772686676876432</v>
      </c>
      <c r="AL305" s="97" t="s">
        <v>67</v>
      </c>
      <c r="AM305" s="42">
        <f>INDEX(LINEST(AK300:AK319,$D300:$D319),1)</f>
        <v>2.4151623731121775E-2</v>
      </c>
      <c r="AN305" s="187">
        <f t="shared" si="172"/>
        <v>144128</v>
      </c>
      <c r="AO305" s="179">
        <f t="shared" si="173"/>
        <v>439.56900000000002</v>
      </c>
      <c r="AQ305" s="218">
        <f t="shared" si="174"/>
        <v>11.031658643445782</v>
      </c>
      <c r="AR305" s="97" t="s">
        <v>67</v>
      </c>
      <c r="AS305" s="42">
        <f>INDEX(LINEST(AQ300:AQ319,$D300:$D319),1)</f>
        <v>1.9027983360535829E-2</v>
      </c>
      <c r="AT305" s="187">
        <f t="shared" si="175"/>
        <v>144049</v>
      </c>
      <c r="AU305" s="179">
        <f t="shared" si="176"/>
        <v>550.56399999999996</v>
      </c>
      <c r="AW305" s="218">
        <f t="shared" si="177"/>
        <v>11.237171963383721</v>
      </c>
      <c r="AX305" s="97" t="s">
        <v>67</v>
      </c>
      <c r="AY305" s="42">
        <f>INDEX(LINEST(AW300:AW319,$D300:$D319),1)</f>
        <v>1.5706046706643193E-2</v>
      </c>
      <c r="AZ305" s="187">
        <f t="shared" si="178"/>
        <v>143998</v>
      </c>
      <c r="BA305" s="179">
        <f t="shared" si="179"/>
        <v>628.84900000000005</v>
      </c>
      <c r="BC305" s="218">
        <f t="shared" si="180"/>
        <v>11.407564949312402</v>
      </c>
      <c r="BD305" s="97" t="s">
        <v>67</v>
      </c>
      <c r="BE305" s="42">
        <f>INDEX(LINEST(BC300:BC319,$D300:$D319),1)</f>
        <v>1.3374889635070043E-2</v>
      </c>
      <c r="BF305" s="187">
        <f t="shared" si="181"/>
        <v>143963</v>
      </c>
      <c r="BG305" s="179">
        <f t="shared" si="182"/>
        <v>685.58399999999995</v>
      </c>
      <c r="BI305" s="218">
        <f t="shared" si="183"/>
        <v>11.553107254603061</v>
      </c>
      <c r="BJ305" s="97" t="s">
        <v>67</v>
      </c>
      <c r="BK305" s="42">
        <f>INDEX(LINEST(BI300:BI319,$D300:$D319),1)</f>
        <v>1.1647809222703641E-2</v>
      </c>
      <c r="BL305" s="187">
        <f t="shared" si="184"/>
        <v>143937</v>
      </c>
      <c r="BM305" s="179">
        <f t="shared" si="185"/>
        <v>729.31600000000003</v>
      </c>
    </row>
    <row r="306" spans="1:65" ht="15" customHeight="1">
      <c r="A306" s="21">
        <f t="shared" si="154"/>
        <v>2000</v>
      </c>
      <c r="B306" s="176">
        <f t="shared" si="154"/>
        <v>142828</v>
      </c>
      <c r="C306" s="191">
        <f t="shared" si="155"/>
        <v>11.582190299471886</v>
      </c>
      <c r="D306" s="22">
        <v>7</v>
      </c>
      <c r="G306" s="27"/>
      <c r="H306" s="27"/>
      <c r="I306" s="179">
        <f t="shared" si="156"/>
        <v>142705</v>
      </c>
      <c r="J306" s="180">
        <f t="shared" si="157"/>
        <v>8.6117567983868715E-2</v>
      </c>
      <c r="K306" s="179">
        <f t="shared" si="158"/>
        <v>15.129</v>
      </c>
      <c r="M306" s="218">
        <f t="shared" si="159"/>
        <v>8.9042227373687162</v>
      </c>
      <c r="P306" s="187">
        <f t="shared" si="160"/>
        <v>148348</v>
      </c>
      <c r="Q306" s="179">
        <f t="shared" si="161"/>
        <v>30470.400000000001</v>
      </c>
      <c r="S306" s="218">
        <f t="shared" si="162"/>
        <v>8.9042227373687162</v>
      </c>
      <c r="V306" s="187">
        <f t="shared" si="163"/>
        <v>148348</v>
      </c>
      <c r="W306" s="179">
        <f t="shared" si="164"/>
        <v>30470.400000000001</v>
      </c>
      <c r="Y306" s="218">
        <f t="shared" si="165"/>
        <v>9.9740858013816656</v>
      </c>
      <c r="AB306" s="187">
        <f t="shared" si="166"/>
        <v>143522</v>
      </c>
      <c r="AC306" s="179">
        <f t="shared" si="167"/>
        <v>481.63600000000002</v>
      </c>
      <c r="AE306" s="218">
        <f t="shared" si="168"/>
        <v>10.479061050523804</v>
      </c>
      <c r="AH306" s="187">
        <f t="shared" si="169"/>
        <v>143120</v>
      </c>
      <c r="AI306" s="179">
        <f t="shared" si="170"/>
        <v>85.263999999999996</v>
      </c>
      <c r="AK306" s="218">
        <f t="shared" si="171"/>
        <v>10.813015468030894</v>
      </c>
      <c r="AN306" s="187">
        <f t="shared" si="172"/>
        <v>142946</v>
      </c>
      <c r="AO306" s="179">
        <f t="shared" si="173"/>
        <v>13.923999999999999</v>
      </c>
      <c r="AQ306" s="218">
        <f t="shared" si="174"/>
        <v>11.062928363800124</v>
      </c>
      <c r="AT306" s="187">
        <f t="shared" si="175"/>
        <v>142847</v>
      </c>
      <c r="AU306" s="179">
        <f t="shared" si="176"/>
        <v>0.36099999999999999</v>
      </c>
      <c r="AW306" s="218">
        <f t="shared" si="177"/>
        <v>11.26270615111828</v>
      </c>
      <c r="AZ306" s="187">
        <f t="shared" si="178"/>
        <v>142784</v>
      </c>
      <c r="BA306" s="179">
        <f t="shared" si="179"/>
        <v>1.9359999999999999</v>
      </c>
      <c r="BC306" s="218">
        <f t="shared" si="180"/>
        <v>11.429141601224517</v>
      </c>
      <c r="BF306" s="187">
        <f t="shared" si="181"/>
        <v>142740</v>
      </c>
      <c r="BG306" s="179">
        <f t="shared" si="182"/>
        <v>7.7439999999999998</v>
      </c>
      <c r="BI306" s="218">
        <f t="shared" si="183"/>
        <v>11.571788536167002</v>
      </c>
      <c r="BL306" s="187">
        <f t="shared" si="184"/>
        <v>142707</v>
      </c>
      <c r="BM306" s="179">
        <f t="shared" si="185"/>
        <v>14.641</v>
      </c>
    </row>
    <row r="307" spans="1:65" ht="15" customHeight="1">
      <c r="A307" s="21">
        <f t="shared" si="154"/>
        <v>2001</v>
      </c>
      <c r="B307" s="176">
        <f t="shared" si="154"/>
        <v>140793</v>
      </c>
      <c r="C307" s="191">
        <f t="shared" si="155"/>
        <v>11.601000442802563</v>
      </c>
      <c r="D307" s="22">
        <v>8</v>
      </c>
      <c r="E307" s="99" t="s">
        <v>29</v>
      </c>
      <c r="F307" s="240">
        <f>EXP(F304)</f>
        <v>98975.151035971605</v>
      </c>
      <c r="G307" s="27"/>
      <c r="H307" s="27"/>
      <c r="I307" s="179">
        <f t="shared" si="156"/>
        <v>141460</v>
      </c>
      <c r="J307" s="180">
        <f t="shared" si="157"/>
        <v>0.47374514357958136</v>
      </c>
      <c r="K307" s="179">
        <f t="shared" si="158"/>
        <v>444.88900000000001</v>
      </c>
      <c r="M307" s="218">
        <f t="shared" si="159"/>
        <v>9.1482521796627605</v>
      </c>
      <c r="N307" s="97" t="s">
        <v>29</v>
      </c>
      <c r="O307" s="201">
        <f>EXP(O304)</f>
        <v>234.22064613060348</v>
      </c>
      <c r="P307" s="187">
        <f t="shared" si="160"/>
        <v>147716</v>
      </c>
      <c r="Q307" s="179">
        <f t="shared" si="161"/>
        <v>47927.928999999996</v>
      </c>
      <c r="S307" s="218">
        <f t="shared" si="162"/>
        <v>9.1482521796627605</v>
      </c>
      <c r="T307" s="97" t="s">
        <v>29</v>
      </c>
      <c r="U307" s="201">
        <f>EXP(U304)</f>
        <v>234.22064613060348</v>
      </c>
      <c r="V307" s="187">
        <f t="shared" si="163"/>
        <v>147716</v>
      </c>
      <c r="W307" s="179">
        <f t="shared" si="164"/>
        <v>47927.928999999996</v>
      </c>
      <c r="Y307" s="218">
        <f t="shared" si="165"/>
        <v>10.064670590127518</v>
      </c>
      <c r="Z307" s="97" t="s">
        <v>29</v>
      </c>
      <c r="AA307" s="201">
        <f>EXP(AA304)</f>
        <v>14297.807388270088</v>
      </c>
      <c r="AB307" s="187">
        <f t="shared" si="166"/>
        <v>142384</v>
      </c>
      <c r="AC307" s="179">
        <f t="shared" si="167"/>
        <v>2531.2809999999999</v>
      </c>
      <c r="AE307" s="218">
        <f t="shared" si="168"/>
        <v>10.534706136473906</v>
      </c>
      <c r="AF307" s="97" t="s">
        <v>29</v>
      </c>
      <c r="AG307" s="201">
        <f>EXP(AG304)</f>
        <v>27970.242822123349</v>
      </c>
      <c r="AH307" s="187">
        <f t="shared" si="169"/>
        <v>141932</v>
      </c>
      <c r="AI307" s="179">
        <f t="shared" si="170"/>
        <v>1297.3209999999999</v>
      </c>
      <c r="AK307" s="218">
        <f t="shared" si="171"/>
        <v>10.853174375028711</v>
      </c>
      <c r="AL307" s="97" t="s">
        <v>29</v>
      </c>
      <c r="AM307" s="201">
        <f>EXP(AM304)</f>
        <v>41838.885749772351</v>
      </c>
      <c r="AN307" s="187">
        <f t="shared" si="172"/>
        <v>141735</v>
      </c>
      <c r="AO307" s="179">
        <f t="shared" si="173"/>
        <v>887.36400000000003</v>
      </c>
      <c r="AQ307" s="218">
        <f t="shared" si="174"/>
        <v>11.094344721714689</v>
      </c>
      <c r="AR307" s="97" t="s">
        <v>29</v>
      </c>
      <c r="AS307" s="201">
        <f>EXP(AS304)</f>
        <v>55794.494339786921</v>
      </c>
      <c r="AT307" s="187">
        <f t="shared" si="175"/>
        <v>141623</v>
      </c>
      <c r="AU307" s="179">
        <f t="shared" si="176"/>
        <v>688.9</v>
      </c>
      <c r="AW307" s="218">
        <f t="shared" si="177"/>
        <v>11.288506100151967</v>
      </c>
      <c r="AX307" s="97" t="s">
        <v>29</v>
      </c>
      <c r="AY307" s="201">
        <f>EXP(AY304)</f>
        <v>69795.869886366709</v>
      </c>
      <c r="AZ307" s="187">
        <f t="shared" si="178"/>
        <v>141551</v>
      </c>
      <c r="BA307" s="179">
        <f t="shared" si="179"/>
        <v>574.56399999999996</v>
      </c>
      <c r="BC307" s="218">
        <f t="shared" si="180"/>
        <v>11.451028784430047</v>
      </c>
      <c r="BD307" s="97" t="s">
        <v>29</v>
      </c>
      <c r="BE307" s="201">
        <f>EXP(BE304)</f>
        <v>83824.24684323906</v>
      </c>
      <c r="BF307" s="187">
        <f t="shared" si="181"/>
        <v>141500</v>
      </c>
      <c r="BG307" s="179">
        <f t="shared" si="182"/>
        <v>499.84899999999999</v>
      </c>
      <c r="BI307" s="218">
        <f t="shared" si="183"/>
        <v>11.590793502068543</v>
      </c>
      <c r="BJ307" s="97" t="s">
        <v>29</v>
      </c>
      <c r="BK307" s="201">
        <f>EXP(BK304)</f>
        <v>97869.876930502796</v>
      </c>
      <c r="BL307" s="187">
        <f t="shared" si="184"/>
        <v>141463</v>
      </c>
      <c r="BM307" s="179">
        <f t="shared" si="185"/>
        <v>448.9</v>
      </c>
    </row>
    <row r="308" spans="1:65" ht="15" customHeight="1">
      <c r="A308" s="21">
        <f t="shared" si="154"/>
        <v>2002</v>
      </c>
      <c r="B308" s="176">
        <f t="shared" si="154"/>
        <v>138013</v>
      </c>
      <c r="C308" s="191">
        <f t="shared" si="155"/>
        <v>11.62613807211185</v>
      </c>
      <c r="D308" s="22">
        <v>9</v>
      </c>
      <c r="E308" s="99" t="s">
        <v>30</v>
      </c>
      <c r="F308" s="42">
        <f>EXP(F305)</f>
        <v>1.011597481440311</v>
      </c>
      <c r="G308" s="27"/>
      <c r="H308" s="27"/>
      <c r="I308" s="179">
        <f t="shared" si="156"/>
        <v>140202</v>
      </c>
      <c r="J308" s="180">
        <f t="shared" si="157"/>
        <v>1.5860824704919101</v>
      </c>
      <c r="K308" s="179">
        <f t="shared" si="158"/>
        <v>4791.7209999999995</v>
      </c>
      <c r="M308" s="218">
        <f t="shared" si="159"/>
        <v>9.4073863241685203</v>
      </c>
      <c r="N308" s="97" t="s">
        <v>30</v>
      </c>
      <c r="O308" s="42">
        <f>EXP(O305)</f>
        <v>1.34275856009452</v>
      </c>
      <c r="P308" s="187">
        <f t="shared" si="160"/>
        <v>146867</v>
      </c>
      <c r="Q308" s="179">
        <f t="shared" si="161"/>
        <v>78393.316000000006</v>
      </c>
      <c r="S308" s="218">
        <f t="shared" si="162"/>
        <v>9.4073863241685203</v>
      </c>
      <c r="T308" s="97" t="s">
        <v>30</v>
      </c>
      <c r="U308" s="42">
        <f>EXP(U305)</f>
        <v>1.34275856009452</v>
      </c>
      <c r="V308" s="187">
        <f t="shared" si="163"/>
        <v>146867</v>
      </c>
      <c r="W308" s="179">
        <f t="shared" si="164"/>
        <v>78393.316000000006</v>
      </c>
      <c r="Y308" s="218">
        <f t="shared" si="165"/>
        <v>10.176487366201767</v>
      </c>
      <c r="Z308" s="97" t="s">
        <v>30</v>
      </c>
      <c r="AA308" s="42">
        <f>EXP(AA305)</f>
        <v>1.0547849708605084</v>
      </c>
      <c r="AB308" s="187">
        <f t="shared" si="166"/>
        <v>141184</v>
      </c>
      <c r="AC308" s="179">
        <f t="shared" si="167"/>
        <v>10055.241</v>
      </c>
      <c r="AE308" s="218">
        <f t="shared" si="168"/>
        <v>10.606040361170169</v>
      </c>
      <c r="AF308" s="97" t="s">
        <v>30</v>
      </c>
      <c r="AG308" s="42">
        <f>EXP(AG305)</f>
        <v>1.0336853968804933</v>
      </c>
      <c r="AH308" s="187">
        <f t="shared" si="169"/>
        <v>140704</v>
      </c>
      <c r="AI308" s="179">
        <f t="shared" si="170"/>
        <v>7241.4809999999998</v>
      </c>
      <c r="AK308" s="218">
        <f t="shared" si="171"/>
        <v>10.905552229430009</v>
      </c>
      <c r="AL308" s="97" t="s">
        <v>30</v>
      </c>
      <c r="AM308" s="42">
        <f>EXP(AM305)</f>
        <v>1.0244456363850594</v>
      </c>
      <c r="AN308" s="187">
        <f t="shared" si="172"/>
        <v>140494</v>
      </c>
      <c r="AO308" s="179">
        <f t="shared" si="173"/>
        <v>6155.3609999999999</v>
      </c>
      <c r="AQ308" s="218">
        <f t="shared" si="174"/>
        <v>11.135727062570373</v>
      </c>
      <c r="AR308" s="97" t="s">
        <v>30</v>
      </c>
      <c r="AS308" s="42">
        <f>EXP(AS305)</f>
        <v>1.019210169143981</v>
      </c>
      <c r="AT308" s="187">
        <f t="shared" si="175"/>
        <v>140375</v>
      </c>
      <c r="AU308" s="179">
        <f t="shared" si="176"/>
        <v>5579.0439999999999</v>
      </c>
      <c r="AW308" s="218">
        <f t="shared" si="177"/>
        <v>11.322708823856299</v>
      </c>
      <c r="AX308" s="97" t="s">
        <v>30</v>
      </c>
      <c r="AY308" s="42">
        <f>EXP(AY305)</f>
        <v>1.0158300349293414</v>
      </c>
      <c r="AZ308" s="187">
        <f t="shared" si="178"/>
        <v>140298</v>
      </c>
      <c r="BA308" s="179">
        <f t="shared" si="179"/>
        <v>5221.2250000000004</v>
      </c>
      <c r="BC308" s="218">
        <f t="shared" si="180"/>
        <v>11.480174974707035</v>
      </c>
      <c r="BD308" s="97" t="s">
        <v>30</v>
      </c>
      <c r="BE308" s="42">
        <f>EXP(BE305)</f>
        <v>1.0134647335755331</v>
      </c>
      <c r="BF308" s="187">
        <f t="shared" si="181"/>
        <v>140244</v>
      </c>
      <c r="BG308" s="179">
        <f t="shared" si="182"/>
        <v>4977.3609999999999</v>
      </c>
      <c r="BI308" s="218">
        <f t="shared" si="183"/>
        <v>11.616185776743015</v>
      </c>
      <c r="BJ308" s="97" t="s">
        <v>30</v>
      </c>
      <c r="BK308" s="42">
        <f>EXP(BK305)</f>
        <v>1.011715909100499</v>
      </c>
      <c r="BL308" s="187">
        <f t="shared" si="184"/>
        <v>140204</v>
      </c>
      <c r="BM308" s="179">
        <f t="shared" si="185"/>
        <v>4800.4809999999998</v>
      </c>
    </row>
    <row r="309" spans="1:65" ht="15" customHeight="1">
      <c r="A309" s="21">
        <f t="shared" si="154"/>
        <v>2003</v>
      </c>
      <c r="B309" s="176">
        <f t="shared" si="154"/>
        <v>135719</v>
      </c>
      <c r="C309" s="191">
        <f t="shared" si="155"/>
        <v>11.646415606743947</v>
      </c>
      <c r="D309" s="22">
        <v>10</v>
      </c>
      <c r="E309" s="73"/>
      <c r="F309" s="23"/>
      <c r="G309" s="27"/>
      <c r="H309" s="27"/>
      <c r="I309" s="179">
        <f t="shared" si="156"/>
        <v>138928</v>
      </c>
      <c r="J309" s="180">
        <f t="shared" si="157"/>
        <v>2.3644441824652409</v>
      </c>
      <c r="K309" s="179">
        <f t="shared" si="158"/>
        <v>10297.681</v>
      </c>
      <c r="M309" s="218">
        <f t="shared" si="159"/>
        <v>9.5799710270751319</v>
      </c>
      <c r="N309" s="23"/>
      <c r="O309" s="23"/>
      <c r="P309" s="187">
        <f t="shared" si="160"/>
        <v>145728</v>
      </c>
      <c r="Q309" s="179">
        <f t="shared" si="161"/>
        <v>100180.08100000001</v>
      </c>
      <c r="S309" s="218">
        <f t="shared" si="162"/>
        <v>9.5799710270751319</v>
      </c>
      <c r="T309" s="23"/>
      <c r="U309" s="23"/>
      <c r="V309" s="187">
        <f t="shared" si="163"/>
        <v>145728</v>
      </c>
      <c r="W309" s="179">
        <f t="shared" si="164"/>
        <v>100180.08100000001</v>
      </c>
      <c r="Y309" s="218">
        <f t="shared" si="165"/>
        <v>10.260182496274863</v>
      </c>
      <c r="Z309" s="23"/>
      <c r="AA309" s="23"/>
      <c r="AB309" s="187">
        <f t="shared" si="166"/>
        <v>139918</v>
      </c>
      <c r="AC309" s="179">
        <f t="shared" si="167"/>
        <v>17631.600999999999</v>
      </c>
      <c r="AE309" s="218">
        <f t="shared" si="168"/>
        <v>10.661298246421795</v>
      </c>
      <c r="AF309" s="23"/>
      <c r="AG309" s="23"/>
      <c r="AH309" s="187">
        <f t="shared" si="169"/>
        <v>139434</v>
      </c>
      <c r="AI309" s="179">
        <f t="shared" si="170"/>
        <v>13801.225</v>
      </c>
      <c r="AK309" s="218">
        <f t="shared" si="171"/>
        <v>10.946798525419148</v>
      </c>
      <c r="AL309" s="23"/>
      <c r="AM309" s="23"/>
      <c r="AN309" s="187">
        <f t="shared" si="172"/>
        <v>139223</v>
      </c>
      <c r="AO309" s="179">
        <f t="shared" si="173"/>
        <v>12278.016</v>
      </c>
      <c r="AQ309" s="218">
        <f t="shared" si="174"/>
        <v>11.168630712091868</v>
      </c>
      <c r="AR309" s="23"/>
      <c r="AS309" s="23"/>
      <c r="AT309" s="187">
        <f t="shared" si="175"/>
        <v>139103</v>
      </c>
      <c r="AU309" s="179">
        <f t="shared" si="176"/>
        <v>11451.456</v>
      </c>
      <c r="AW309" s="218">
        <f t="shared" si="177"/>
        <v>11.350077069439774</v>
      </c>
      <c r="AX309" s="23"/>
      <c r="AY309" s="23"/>
      <c r="AZ309" s="187">
        <f t="shared" si="178"/>
        <v>139025</v>
      </c>
      <c r="BA309" s="179">
        <f t="shared" si="179"/>
        <v>10929.636</v>
      </c>
      <c r="BC309" s="218">
        <f t="shared" si="180"/>
        <v>11.503602137509345</v>
      </c>
      <c r="BD309" s="23"/>
      <c r="BE309" s="23"/>
      <c r="BF309" s="187">
        <f t="shared" si="181"/>
        <v>138971</v>
      </c>
      <c r="BG309" s="179">
        <f t="shared" si="182"/>
        <v>10575.504000000001</v>
      </c>
      <c r="BI309" s="218">
        <f t="shared" si="183"/>
        <v>11.636664064331885</v>
      </c>
      <c r="BJ309" s="23"/>
      <c r="BK309" s="23"/>
      <c r="BL309" s="187">
        <f t="shared" si="184"/>
        <v>138931</v>
      </c>
      <c r="BM309" s="179">
        <f t="shared" si="185"/>
        <v>10316.944</v>
      </c>
    </row>
    <row r="310" spans="1:65" ht="15" customHeight="1">
      <c r="A310" s="21">
        <f t="shared" si="154"/>
        <v>2004</v>
      </c>
      <c r="B310" s="176">
        <f t="shared" si="154"/>
        <v>135572</v>
      </c>
      <c r="C310" s="191">
        <f t="shared" si="155"/>
        <v>11.647701083224911</v>
      </c>
      <c r="D310" s="22">
        <v>11</v>
      </c>
      <c r="E310" s="347" t="s">
        <v>7</v>
      </c>
      <c r="F310" s="348"/>
      <c r="G310" s="357">
        <f>I299</f>
        <v>0.93269111114593883</v>
      </c>
      <c r="H310" s="358"/>
      <c r="I310" s="179">
        <f t="shared" si="156"/>
        <v>137640</v>
      </c>
      <c r="J310" s="180">
        <f t="shared" si="157"/>
        <v>1.5253887233352019</v>
      </c>
      <c r="K310" s="179">
        <f t="shared" si="158"/>
        <v>4276.6239999999998</v>
      </c>
      <c r="M310" s="218">
        <f t="shared" si="159"/>
        <v>9.5900773315116155</v>
      </c>
      <c r="N310" s="23" t="s">
        <v>36</v>
      </c>
      <c r="O310" s="44">
        <f>P299</f>
        <v>0.47603014760204326</v>
      </c>
      <c r="P310" s="187">
        <f t="shared" si="160"/>
        <v>144199</v>
      </c>
      <c r="Q310" s="179">
        <f t="shared" si="161"/>
        <v>74425.129000000001</v>
      </c>
      <c r="S310" s="218">
        <f t="shared" si="162"/>
        <v>9.5900773315116155</v>
      </c>
      <c r="T310" s="23" t="s">
        <v>36</v>
      </c>
      <c r="U310" s="44">
        <f>V299</f>
        <v>0.47603014760204326</v>
      </c>
      <c r="V310" s="187">
        <f t="shared" si="163"/>
        <v>144199</v>
      </c>
      <c r="W310" s="179">
        <f t="shared" si="164"/>
        <v>74425.129000000001</v>
      </c>
      <c r="Y310" s="218">
        <f t="shared" si="165"/>
        <v>10.265314203614462</v>
      </c>
      <c r="Z310" s="23" t="s">
        <v>36</v>
      </c>
      <c r="AA310" s="44">
        <f>AB299</f>
        <v>0.87854229419763197</v>
      </c>
      <c r="AB310" s="187">
        <f t="shared" si="166"/>
        <v>138583</v>
      </c>
      <c r="AC310" s="179">
        <f t="shared" si="167"/>
        <v>9066.1209999999992</v>
      </c>
      <c r="AE310" s="218">
        <f t="shared" si="168"/>
        <v>10.664737208297877</v>
      </c>
      <c r="AF310" s="23" t="s">
        <v>36</v>
      </c>
      <c r="AG310" s="44">
        <f>AH299</f>
        <v>0.90720475244420851</v>
      </c>
      <c r="AH310" s="187">
        <f t="shared" si="169"/>
        <v>138122</v>
      </c>
      <c r="AI310" s="179">
        <f t="shared" si="170"/>
        <v>6502.5</v>
      </c>
      <c r="AK310" s="218">
        <f t="shared" si="171"/>
        <v>10.949384483532244</v>
      </c>
      <c r="AL310" s="23" t="s">
        <v>36</v>
      </c>
      <c r="AM310" s="44">
        <f>AN299</f>
        <v>0.91849083545596988</v>
      </c>
      <c r="AN310" s="187">
        <f t="shared" si="172"/>
        <v>137920</v>
      </c>
      <c r="AO310" s="179">
        <f t="shared" si="173"/>
        <v>5513.1040000000003</v>
      </c>
      <c r="AQ310" s="218">
        <f t="shared" si="174"/>
        <v>11.170702725857254</v>
      </c>
      <c r="AR310" s="23" t="s">
        <v>36</v>
      </c>
      <c r="AS310" s="44">
        <f>AT299</f>
        <v>0.92450500331685648</v>
      </c>
      <c r="AT310" s="187">
        <f t="shared" si="175"/>
        <v>137806</v>
      </c>
      <c r="AU310" s="179">
        <f t="shared" si="176"/>
        <v>4990.7560000000003</v>
      </c>
      <c r="AW310" s="218">
        <f t="shared" si="177"/>
        <v>11.351805556386161</v>
      </c>
      <c r="AX310" s="23" t="s">
        <v>36</v>
      </c>
      <c r="AY310" s="44">
        <f>AZ299</f>
        <v>0.9282327457765216</v>
      </c>
      <c r="AZ310" s="187">
        <f t="shared" si="178"/>
        <v>137732</v>
      </c>
      <c r="BA310" s="179">
        <f t="shared" si="179"/>
        <v>4665.6000000000004</v>
      </c>
      <c r="BC310" s="218">
        <f t="shared" si="180"/>
        <v>11.505084807191068</v>
      </c>
      <c r="BD310" s="23" t="s">
        <v>36</v>
      </c>
      <c r="BE310" s="44">
        <f>BF299</f>
        <v>0.93074738900928489</v>
      </c>
      <c r="BF310" s="187">
        <f t="shared" si="181"/>
        <v>137681</v>
      </c>
      <c r="BG310" s="179">
        <f t="shared" si="182"/>
        <v>4447.8810000000003</v>
      </c>
      <c r="BI310" s="218">
        <f t="shared" si="183"/>
        <v>11.63796212933792</v>
      </c>
      <c r="BJ310" s="23" t="s">
        <v>36</v>
      </c>
      <c r="BK310" s="44">
        <f>BL299</f>
        <v>0.93256317754362972</v>
      </c>
      <c r="BL310" s="187">
        <f t="shared" si="184"/>
        <v>137643</v>
      </c>
      <c r="BM310" s="179">
        <f t="shared" si="185"/>
        <v>4289.0410000000002</v>
      </c>
    </row>
    <row r="311" spans="1:65" ht="15" customHeight="1">
      <c r="A311" s="21">
        <f t="shared" si="154"/>
        <v>2005</v>
      </c>
      <c r="B311" s="176">
        <f t="shared" si="154"/>
        <v>135210</v>
      </c>
      <c r="C311" s="191">
        <f t="shared" si="155"/>
        <v>11.650859651059543</v>
      </c>
      <c r="D311" s="22">
        <v>12</v>
      </c>
      <c r="E311" s="347" t="s">
        <v>8</v>
      </c>
      <c r="F311" s="348"/>
      <c r="G311" s="355">
        <f>SUM(K300:K319)</f>
        <v>77495.212</v>
      </c>
      <c r="H311" s="356"/>
      <c r="I311" s="179">
        <f t="shared" si="156"/>
        <v>136337</v>
      </c>
      <c r="J311" s="180">
        <f t="shared" si="157"/>
        <v>0.83351823090008126</v>
      </c>
      <c r="K311" s="179">
        <f t="shared" si="158"/>
        <v>1270.1289999999999</v>
      </c>
      <c r="M311" s="218">
        <f t="shared" si="159"/>
        <v>9.6145380105173821</v>
      </c>
      <c r="N311" s="23" t="s">
        <v>37</v>
      </c>
      <c r="O311" s="201">
        <f>SUM(Q300:Q319)</f>
        <v>7421790.1900000004</v>
      </c>
      <c r="P311" s="187">
        <f t="shared" si="160"/>
        <v>142145</v>
      </c>
      <c r="Q311" s="179">
        <f t="shared" si="161"/>
        <v>48094.224999999999</v>
      </c>
      <c r="S311" s="218">
        <f t="shared" si="162"/>
        <v>9.6145380105173821</v>
      </c>
      <c r="T311" s="23" t="s">
        <v>37</v>
      </c>
      <c r="U311" s="201">
        <f>SUM(W300:W319)</f>
        <v>7421790.1900000004</v>
      </c>
      <c r="V311" s="187">
        <f t="shared" si="163"/>
        <v>142145</v>
      </c>
      <c r="W311" s="179">
        <f t="shared" si="164"/>
        <v>48094.224999999999</v>
      </c>
      <c r="Y311" s="218">
        <f t="shared" si="165"/>
        <v>10.277840318951666</v>
      </c>
      <c r="Z311" s="23" t="s">
        <v>37</v>
      </c>
      <c r="AA311" s="201">
        <f>SUM(AC300:AC319)</f>
        <v>155303.48200000002</v>
      </c>
      <c r="AB311" s="187">
        <f t="shared" si="166"/>
        <v>137174</v>
      </c>
      <c r="AC311" s="179">
        <f t="shared" si="167"/>
        <v>3857.2959999999998</v>
      </c>
      <c r="AE311" s="218">
        <f t="shared" si="168"/>
        <v>10.673155862670484</v>
      </c>
      <c r="AF311" s="23" t="s">
        <v>37</v>
      </c>
      <c r="AG311" s="201">
        <f>SUM(AI300:AI319)</f>
        <v>110738.87999999999</v>
      </c>
      <c r="AH311" s="187">
        <f t="shared" si="169"/>
        <v>136766</v>
      </c>
      <c r="AI311" s="179">
        <f t="shared" si="170"/>
        <v>2421.136</v>
      </c>
      <c r="AK311" s="218">
        <f t="shared" si="171"/>
        <v>10.955724259582695</v>
      </c>
      <c r="AL311" s="23" t="s">
        <v>37</v>
      </c>
      <c r="AM311" s="201">
        <f>SUM(AO300:AO319)</f>
        <v>95383.574000000008</v>
      </c>
      <c r="AN311" s="187">
        <f t="shared" si="172"/>
        <v>136586</v>
      </c>
      <c r="AO311" s="179">
        <f t="shared" si="173"/>
        <v>1893.376</v>
      </c>
      <c r="AQ311" s="218">
        <f t="shared" si="174"/>
        <v>11.175787006472497</v>
      </c>
      <c r="AR311" s="23" t="s">
        <v>37</v>
      </c>
      <c r="AS311" s="201">
        <f>SUM(AU300:AU319)</f>
        <v>87628.202000000019</v>
      </c>
      <c r="AT311" s="187">
        <f t="shared" si="175"/>
        <v>136485</v>
      </c>
      <c r="AU311" s="179">
        <f t="shared" si="176"/>
        <v>1625.625</v>
      </c>
      <c r="AW311" s="218">
        <f t="shared" si="177"/>
        <v>11.356049408007612</v>
      </c>
      <c r="AX311" s="23" t="s">
        <v>37</v>
      </c>
      <c r="AY311" s="201">
        <f>SUM(BA300:BA319)</f>
        <v>82956.044999999998</v>
      </c>
      <c r="AZ311" s="187">
        <f t="shared" si="178"/>
        <v>136419</v>
      </c>
      <c r="BA311" s="179">
        <f t="shared" si="179"/>
        <v>1461.681</v>
      </c>
      <c r="BC311" s="218">
        <f t="shared" si="180"/>
        <v>11.508726662322895</v>
      </c>
      <c r="BD311" s="23" t="s">
        <v>37</v>
      </c>
      <c r="BE311" s="201">
        <f>SUM(BG300:BG319)</f>
        <v>79858.656000000003</v>
      </c>
      <c r="BF311" s="187">
        <f t="shared" si="181"/>
        <v>136373</v>
      </c>
      <c r="BG311" s="179">
        <f t="shared" si="182"/>
        <v>1352.569</v>
      </c>
      <c r="BI311" s="218">
        <f t="shared" si="183"/>
        <v>11.641151559354389</v>
      </c>
      <c r="BJ311" s="23" t="s">
        <v>37</v>
      </c>
      <c r="BK311" s="201">
        <f>SUM(BM300:BM319)</f>
        <v>77649.10100000001</v>
      </c>
      <c r="BL311" s="187">
        <f t="shared" si="184"/>
        <v>136339</v>
      </c>
      <c r="BM311" s="179">
        <f t="shared" si="185"/>
        <v>1274.6410000000001</v>
      </c>
    </row>
    <row r="312" spans="1:65" ht="15" customHeight="1">
      <c r="A312" s="21">
        <f t="shared" si="154"/>
        <v>2006</v>
      </c>
      <c r="B312" s="176">
        <f t="shared" si="154"/>
        <v>132814</v>
      </c>
      <c r="C312" s="191">
        <f t="shared" si="155"/>
        <v>11.671517695064946</v>
      </c>
      <c r="D312" s="22">
        <v>13</v>
      </c>
      <c r="E312" s="347" t="s">
        <v>9</v>
      </c>
      <c r="F312" s="348"/>
      <c r="G312" s="355">
        <f>SUM(K310:K319)</f>
        <v>52362.576999999997</v>
      </c>
      <c r="H312" s="356"/>
      <c r="I312" s="179">
        <f t="shared" si="156"/>
        <v>135019</v>
      </c>
      <c r="J312" s="180">
        <f t="shared" si="157"/>
        <v>1.660216543436686</v>
      </c>
      <c r="K312" s="179">
        <f t="shared" si="158"/>
        <v>4862.0249999999996</v>
      </c>
      <c r="M312" s="218">
        <f t="shared" si="159"/>
        <v>9.7629027717222545</v>
      </c>
      <c r="O312" s="100"/>
      <c r="P312" s="187">
        <f t="shared" si="160"/>
        <v>139387</v>
      </c>
      <c r="Q312" s="179">
        <f t="shared" si="161"/>
        <v>43204.328999999998</v>
      </c>
      <c r="S312" s="218">
        <f t="shared" si="162"/>
        <v>9.7629027717222545</v>
      </c>
      <c r="U312" s="100"/>
      <c r="V312" s="187">
        <f t="shared" si="163"/>
        <v>139387</v>
      </c>
      <c r="W312" s="179">
        <f t="shared" si="164"/>
        <v>43204.328999999998</v>
      </c>
      <c r="Y312" s="218">
        <f t="shared" si="165"/>
        <v>10.357012399387852</v>
      </c>
      <c r="AA312" s="100"/>
      <c r="AB312" s="187">
        <f t="shared" si="166"/>
        <v>135689</v>
      </c>
      <c r="AC312" s="179">
        <f t="shared" si="167"/>
        <v>8265.625</v>
      </c>
      <c r="AE312" s="218">
        <f t="shared" si="168"/>
        <v>10.727158482292175</v>
      </c>
      <c r="AG312" s="100"/>
      <c r="AH312" s="187">
        <f t="shared" si="169"/>
        <v>135364</v>
      </c>
      <c r="AI312" s="179">
        <f t="shared" si="170"/>
        <v>6502.5</v>
      </c>
      <c r="AK312" s="218">
        <f t="shared" si="171"/>
        <v>10.996701965517644</v>
      </c>
      <c r="AM312" s="100"/>
      <c r="AN312" s="187">
        <f t="shared" si="172"/>
        <v>135220</v>
      </c>
      <c r="AO312" s="179">
        <f t="shared" si="173"/>
        <v>5788.8360000000002</v>
      </c>
      <c r="AQ312" s="218">
        <f t="shared" si="174"/>
        <v>11.208802308898107</v>
      </c>
      <c r="AS312" s="100"/>
      <c r="AT312" s="187">
        <f t="shared" si="175"/>
        <v>135138</v>
      </c>
      <c r="AU312" s="179">
        <f t="shared" si="176"/>
        <v>5400.9759999999997</v>
      </c>
      <c r="AW312" s="218">
        <f t="shared" si="177"/>
        <v>11.383693388455677</v>
      </c>
      <c r="AY312" s="100"/>
      <c r="AZ312" s="187">
        <f t="shared" si="178"/>
        <v>135085</v>
      </c>
      <c r="BA312" s="179">
        <f t="shared" si="179"/>
        <v>5157.4409999999998</v>
      </c>
      <c r="BC312" s="218">
        <f t="shared" si="180"/>
        <v>11.532502576643592</v>
      </c>
      <c r="BE312" s="100"/>
      <c r="BF312" s="187">
        <f t="shared" si="181"/>
        <v>135048</v>
      </c>
      <c r="BG312" s="179">
        <f t="shared" si="182"/>
        <v>4990.7560000000003</v>
      </c>
      <c r="BI312" s="218">
        <f t="shared" si="183"/>
        <v>11.662009042978752</v>
      </c>
      <c r="BK312" s="100"/>
      <c r="BL312" s="187">
        <f t="shared" si="184"/>
        <v>135021</v>
      </c>
      <c r="BM312" s="179">
        <f t="shared" si="185"/>
        <v>4870.8490000000002</v>
      </c>
    </row>
    <row r="313" spans="1:65" ht="15" customHeight="1">
      <c r="A313" s="21">
        <f t="shared" si="154"/>
        <v>2007</v>
      </c>
      <c r="B313" s="176">
        <f t="shared" si="154"/>
        <v>131365</v>
      </c>
      <c r="C313" s="191">
        <f t="shared" si="155"/>
        <v>11.683806831621627</v>
      </c>
      <c r="D313" s="22">
        <v>14</v>
      </c>
      <c r="E313" s="347" t="s">
        <v>10</v>
      </c>
      <c r="F313" s="348"/>
      <c r="G313" s="349">
        <f>SUM(J300:J319)/D319</f>
        <v>1.2743765392790132</v>
      </c>
      <c r="H313" s="350"/>
      <c r="I313" s="179">
        <f t="shared" si="156"/>
        <v>133685</v>
      </c>
      <c r="J313" s="180">
        <f t="shared" si="157"/>
        <v>1.7660716324744035</v>
      </c>
      <c r="K313" s="179">
        <f t="shared" si="158"/>
        <v>5382.4</v>
      </c>
      <c r="M313" s="218">
        <f t="shared" si="159"/>
        <v>9.842994172107165</v>
      </c>
      <c r="P313" s="187">
        <f t="shared" si="160"/>
        <v>135683</v>
      </c>
      <c r="Q313" s="179">
        <f t="shared" si="161"/>
        <v>18645.124</v>
      </c>
      <c r="S313" s="218">
        <f t="shared" si="162"/>
        <v>9.842994172107165</v>
      </c>
      <c r="V313" s="187">
        <f t="shared" si="163"/>
        <v>135683</v>
      </c>
      <c r="W313" s="179">
        <f t="shared" si="164"/>
        <v>18645.124</v>
      </c>
      <c r="Y313" s="218">
        <f t="shared" si="165"/>
        <v>10.402017898207967</v>
      </c>
      <c r="AB313" s="187">
        <f t="shared" si="166"/>
        <v>134122</v>
      </c>
      <c r="AC313" s="179">
        <f t="shared" si="167"/>
        <v>7601.049</v>
      </c>
      <c r="AE313" s="218">
        <f t="shared" si="168"/>
        <v>10.758455919227551</v>
      </c>
      <c r="AH313" s="187">
        <f t="shared" si="169"/>
        <v>133914</v>
      </c>
      <c r="AI313" s="179">
        <f t="shared" si="170"/>
        <v>6497.4009999999998</v>
      </c>
      <c r="AK313" s="218">
        <f t="shared" si="171"/>
        <v>11.020692586561552</v>
      </c>
      <c r="AN313" s="187">
        <f t="shared" si="172"/>
        <v>133820</v>
      </c>
      <c r="AO313" s="179">
        <f t="shared" si="173"/>
        <v>6027.0249999999996</v>
      </c>
      <c r="AQ313" s="218">
        <f t="shared" si="174"/>
        <v>11.228252194862863</v>
      </c>
      <c r="AT313" s="187">
        <f t="shared" si="175"/>
        <v>133765</v>
      </c>
      <c r="AU313" s="179">
        <f t="shared" si="176"/>
        <v>5760</v>
      </c>
      <c r="AW313" s="218">
        <f t="shared" si="177"/>
        <v>11.400047877903113</v>
      </c>
      <c r="AZ313" s="187">
        <f t="shared" si="178"/>
        <v>133730</v>
      </c>
      <c r="BA313" s="179">
        <f t="shared" si="179"/>
        <v>5593.2250000000004</v>
      </c>
      <c r="BC313" s="218">
        <f t="shared" si="180"/>
        <v>11.546611660125025</v>
      </c>
      <c r="BF313" s="187">
        <f t="shared" si="181"/>
        <v>133705</v>
      </c>
      <c r="BG313" s="179">
        <f t="shared" si="182"/>
        <v>5475.6</v>
      </c>
      <c r="BI313" s="218">
        <f t="shared" si="183"/>
        <v>11.67441486468404</v>
      </c>
      <c r="BL313" s="187">
        <f t="shared" si="184"/>
        <v>133687</v>
      </c>
      <c r="BM313" s="179">
        <f t="shared" si="185"/>
        <v>5391.6840000000002</v>
      </c>
    </row>
    <row r="314" spans="1:65" ht="15" customHeight="1">
      <c r="A314" s="21">
        <f t="shared" si="154"/>
        <v>2008</v>
      </c>
      <c r="B314" s="176">
        <f t="shared" si="154"/>
        <v>130114</v>
      </c>
      <c r="C314" s="191">
        <f t="shared" si="155"/>
        <v>11.694296570228188</v>
      </c>
      <c r="D314" s="22">
        <v>15</v>
      </c>
      <c r="E314" s="347" t="s">
        <v>11</v>
      </c>
      <c r="F314" s="348"/>
      <c r="G314" s="349">
        <f>SUM(J310:J319)/10</f>
        <v>1.6247384361647217</v>
      </c>
      <c r="H314" s="350"/>
      <c r="I314" s="179">
        <f t="shared" si="156"/>
        <v>132336</v>
      </c>
      <c r="J314" s="180">
        <f t="shared" si="157"/>
        <v>1.7077332185621839</v>
      </c>
      <c r="K314" s="179">
        <f t="shared" si="158"/>
        <v>4937.2839999999997</v>
      </c>
      <c r="M314" s="218">
        <f t="shared" si="159"/>
        <v>9.9073301602535793</v>
      </c>
      <c r="N314" s="23"/>
      <c r="O314" s="57"/>
      <c r="P314" s="187">
        <f t="shared" si="160"/>
        <v>130711</v>
      </c>
      <c r="Q314" s="179">
        <f t="shared" si="161"/>
        <v>356.40899999999999</v>
      </c>
      <c r="S314" s="218">
        <f t="shared" si="162"/>
        <v>9.9073301602535793</v>
      </c>
      <c r="T314" s="23"/>
      <c r="U314" s="57"/>
      <c r="V314" s="187">
        <f t="shared" si="163"/>
        <v>130711</v>
      </c>
      <c r="W314" s="179">
        <f t="shared" si="164"/>
        <v>356.40899999999999</v>
      </c>
      <c r="Y314" s="218">
        <f t="shared" si="165"/>
        <v>10.439308182191418</v>
      </c>
      <c r="Z314" s="23"/>
      <c r="AA314" s="57"/>
      <c r="AB314" s="187">
        <f t="shared" si="166"/>
        <v>132469</v>
      </c>
      <c r="AC314" s="179">
        <f t="shared" si="167"/>
        <v>5546.0249999999996</v>
      </c>
      <c r="AE314" s="218">
        <f t="shared" si="168"/>
        <v>10.784710535749783</v>
      </c>
      <c r="AF314" s="23"/>
      <c r="AG314" s="57"/>
      <c r="AH314" s="187">
        <f t="shared" si="169"/>
        <v>132416</v>
      </c>
      <c r="AI314" s="179">
        <f t="shared" si="170"/>
        <v>5299.2039999999997</v>
      </c>
      <c r="AK314" s="218">
        <f t="shared" si="171"/>
        <v>11.040951896668034</v>
      </c>
      <c r="AL314" s="23"/>
      <c r="AM314" s="57"/>
      <c r="AN314" s="187">
        <f t="shared" si="172"/>
        <v>132386</v>
      </c>
      <c r="AO314" s="179">
        <f t="shared" si="173"/>
        <v>5161.9840000000004</v>
      </c>
      <c r="AQ314" s="218">
        <f t="shared" si="174"/>
        <v>11.244745321014502</v>
      </c>
      <c r="AR314" s="23"/>
      <c r="AS314" s="57"/>
      <c r="AT314" s="187">
        <f t="shared" si="175"/>
        <v>132366</v>
      </c>
      <c r="AU314" s="179">
        <f t="shared" si="176"/>
        <v>5071.5039999999999</v>
      </c>
      <c r="AW314" s="218">
        <f t="shared" si="177"/>
        <v>11.413955596667712</v>
      </c>
      <c r="AX314" s="23"/>
      <c r="AY314" s="57"/>
      <c r="AZ314" s="187">
        <f t="shared" si="178"/>
        <v>132353</v>
      </c>
      <c r="BA314" s="179">
        <f t="shared" si="179"/>
        <v>5013.1210000000001</v>
      </c>
      <c r="BC314" s="218">
        <f t="shared" si="180"/>
        <v>11.558634697463829</v>
      </c>
      <c r="BD314" s="23"/>
      <c r="BE314" s="57"/>
      <c r="BF314" s="187">
        <f t="shared" si="181"/>
        <v>132344</v>
      </c>
      <c r="BG314" s="179">
        <f t="shared" si="182"/>
        <v>4972.8999999999996</v>
      </c>
      <c r="BI314" s="218">
        <f t="shared" si="183"/>
        <v>11.685003064473658</v>
      </c>
      <c r="BJ314" s="23"/>
      <c r="BK314" s="57"/>
      <c r="BL314" s="187">
        <f t="shared" si="184"/>
        <v>132337</v>
      </c>
      <c r="BM314" s="179">
        <f t="shared" si="185"/>
        <v>4941.7290000000003</v>
      </c>
    </row>
    <row r="315" spans="1:65" ht="15" customHeight="1">
      <c r="A315" s="21">
        <f t="shared" si="154"/>
        <v>2009</v>
      </c>
      <c r="B315" s="176">
        <f t="shared" si="154"/>
        <v>129597</v>
      </c>
      <c r="C315" s="191">
        <f t="shared" si="155"/>
        <v>11.698599728489958</v>
      </c>
      <c r="D315" s="22">
        <v>16</v>
      </c>
      <c r="E315" s="73"/>
      <c r="F315" s="57"/>
      <c r="G315" s="27"/>
      <c r="H315" s="27"/>
      <c r="I315" s="179">
        <f t="shared" si="156"/>
        <v>130972</v>
      </c>
      <c r="J315" s="180">
        <f t="shared" si="157"/>
        <v>1.060981349876926</v>
      </c>
      <c r="K315" s="179">
        <f t="shared" si="158"/>
        <v>1890.625</v>
      </c>
      <c r="M315" s="218">
        <f t="shared" si="159"/>
        <v>9.9327550502166968</v>
      </c>
      <c r="N315" s="23"/>
      <c r="O315" s="57"/>
      <c r="P315" s="187">
        <f t="shared" si="160"/>
        <v>124034</v>
      </c>
      <c r="Q315" s="179">
        <f t="shared" si="161"/>
        <v>30946.969000000001</v>
      </c>
      <c r="S315" s="218">
        <f t="shared" si="162"/>
        <v>9.9327550502166968</v>
      </c>
      <c r="T315" s="23"/>
      <c r="U315" s="57"/>
      <c r="V315" s="187">
        <f t="shared" si="163"/>
        <v>124034</v>
      </c>
      <c r="W315" s="179">
        <f t="shared" si="164"/>
        <v>30946.969000000001</v>
      </c>
      <c r="Y315" s="218">
        <f t="shared" si="165"/>
        <v>10.454322040321355</v>
      </c>
      <c r="Z315" s="23"/>
      <c r="AA315" s="57"/>
      <c r="AB315" s="187">
        <f t="shared" si="166"/>
        <v>130726</v>
      </c>
      <c r="AC315" s="179">
        <f t="shared" si="167"/>
        <v>1274.6410000000001</v>
      </c>
      <c r="AE315" s="218">
        <f t="shared" si="168"/>
        <v>10.795362633462494</v>
      </c>
      <c r="AF315" s="23"/>
      <c r="AG315" s="57"/>
      <c r="AH315" s="187">
        <f t="shared" si="169"/>
        <v>130867</v>
      </c>
      <c r="AI315" s="179">
        <f t="shared" si="170"/>
        <v>1612.9</v>
      </c>
      <c r="AK315" s="218">
        <f t="shared" si="171"/>
        <v>11.049206048631509</v>
      </c>
      <c r="AL315" s="23"/>
      <c r="AM315" s="57"/>
      <c r="AN315" s="187">
        <f t="shared" si="172"/>
        <v>130916</v>
      </c>
      <c r="AO315" s="179">
        <f t="shared" si="173"/>
        <v>1739.761</v>
      </c>
      <c r="AQ315" s="218">
        <f t="shared" si="174"/>
        <v>11.251482775721817</v>
      </c>
      <c r="AR315" s="23"/>
      <c r="AS315" s="57"/>
      <c r="AT315" s="187">
        <f t="shared" si="175"/>
        <v>130941</v>
      </c>
      <c r="AU315" s="179">
        <f t="shared" si="176"/>
        <v>1806.336</v>
      </c>
      <c r="AW315" s="218">
        <f t="shared" si="177"/>
        <v>11.419647219388624</v>
      </c>
      <c r="AX315" s="23"/>
      <c r="AY315" s="57"/>
      <c r="AZ315" s="187">
        <f t="shared" si="178"/>
        <v>130955</v>
      </c>
      <c r="BA315" s="179">
        <f t="shared" si="179"/>
        <v>1844.164</v>
      </c>
      <c r="BC315" s="218">
        <f t="shared" si="180"/>
        <v>11.563561543438702</v>
      </c>
      <c r="BD315" s="23"/>
      <c r="BE315" s="57"/>
      <c r="BF315" s="187">
        <f t="shared" si="181"/>
        <v>130965</v>
      </c>
      <c r="BG315" s="179">
        <f t="shared" si="182"/>
        <v>1871.424</v>
      </c>
      <c r="BI315" s="218">
        <f t="shared" si="183"/>
        <v>11.689346313443215</v>
      </c>
      <c r="BJ315" s="23"/>
      <c r="BK315" s="57"/>
      <c r="BL315" s="187">
        <f t="shared" si="184"/>
        <v>130971</v>
      </c>
      <c r="BM315" s="179">
        <f t="shared" si="185"/>
        <v>1887.876</v>
      </c>
    </row>
    <row r="316" spans="1:65" ht="15" customHeight="1">
      <c r="A316" s="21">
        <f t="shared" si="154"/>
        <v>2010</v>
      </c>
      <c r="B316" s="176">
        <f t="shared" si="154"/>
        <v>130311</v>
      </c>
      <c r="C316" s="191">
        <f t="shared" si="155"/>
        <v>11.692651990915644</v>
      </c>
      <c r="D316" s="22">
        <v>17</v>
      </c>
      <c r="E316" s="73"/>
      <c r="F316" s="57"/>
      <c r="G316" s="27"/>
      <c r="H316" s="27"/>
      <c r="I316" s="179">
        <f t="shared" si="156"/>
        <v>129591</v>
      </c>
      <c r="J316" s="180">
        <f t="shared" si="157"/>
        <v>0.55252434560397812</v>
      </c>
      <c r="K316" s="179">
        <f t="shared" si="158"/>
        <v>518.4</v>
      </c>
      <c r="M316" s="218">
        <f t="shared" si="159"/>
        <v>9.8974694802105656</v>
      </c>
      <c r="N316" s="23"/>
      <c r="O316" s="57"/>
      <c r="P316" s="187">
        <f t="shared" si="160"/>
        <v>115068</v>
      </c>
      <c r="Q316" s="179">
        <f t="shared" si="161"/>
        <v>232349.049</v>
      </c>
      <c r="S316" s="218">
        <f t="shared" si="162"/>
        <v>9.8974694802105656</v>
      </c>
      <c r="T316" s="23"/>
      <c r="U316" s="57"/>
      <c r="V316" s="187">
        <f t="shared" si="163"/>
        <v>115068</v>
      </c>
      <c r="W316" s="179">
        <f t="shared" si="164"/>
        <v>232349.049</v>
      </c>
      <c r="Y316" s="218">
        <f t="shared" si="165"/>
        <v>10.433527395225923</v>
      </c>
      <c r="Z316" s="23"/>
      <c r="AA316" s="57"/>
      <c r="AB316" s="187">
        <f t="shared" si="166"/>
        <v>128887</v>
      </c>
      <c r="AC316" s="179">
        <f t="shared" si="167"/>
        <v>2027.7760000000001</v>
      </c>
      <c r="AE316" s="218">
        <f t="shared" si="168"/>
        <v>10.780621569209089</v>
      </c>
      <c r="AF316" s="23"/>
      <c r="AG316" s="57"/>
      <c r="AH316" s="187">
        <f t="shared" si="169"/>
        <v>129266</v>
      </c>
      <c r="AI316" s="179">
        <f t="shared" si="170"/>
        <v>1092.0250000000001</v>
      </c>
      <c r="AK316" s="218">
        <f t="shared" si="171"/>
        <v>11.037788683612744</v>
      </c>
      <c r="AL316" s="23"/>
      <c r="AM316" s="57"/>
      <c r="AN316" s="187">
        <f t="shared" si="172"/>
        <v>129411</v>
      </c>
      <c r="AO316" s="179">
        <f t="shared" si="173"/>
        <v>810</v>
      </c>
      <c r="AQ316" s="218">
        <f t="shared" si="174"/>
        <v>11.242166059714355</v>
      </c>
      <c r="AR316" s="23"/>
      <c r="AS316" s="57"/>
      <c r="AT316" s="187">
        <f t="shared" si="175"/>
        <v>129487</v>
      </c>
      <c r="AU316" s="179">
        <f t="shared" si="176"/>
        <v>678.976</v>
      </c>
      <c r="AW316" s="218">
        <f t="shared" si="177"/>
        <v>11.411778282965271</v>
      </c>
      <c r="AX316" s="23"/>
      <c r="AY316" s="57"/>
      <c r="AZ316" s="187">
        <f t="shared" si="178"/>
        <v>129535</v>
      </c>
      <c r="BA316" s="179">
        <f t="shared" si="179"/>
        <v>602.17600000000004</v>
      </c>
      <c r="BC316" s="218">
        <f t="shared" si="180"/>
        <v>11.556750944510258</v>
      </c>
      <c r="BD316" s="23"/>
      <c r="BE316" s="57"/>
      <c r="BF316" s="187">
        <f t="shared" si="181"/>
        <v>129567</v>
      </c>
      <c r="BG316" s="179">
        <f t="shared" si="182"/>
        <v>553.53599999999994</v>
      </c>
      <c r="BI316" s="218">
        <f t="shared" si="183"/>
        <v>11.683343117261359</v>
      </c>
      <c r="BJ316" s="23"/>
      <c r="BK316" s="57"/>
      <c r="BL316" s="187">
        <f t="shared" si="184"/>
        <v>129590</v>
      </c>
      <c r="BM316" s="179">
        <f t="shared" si="185"/>
        <v>519.84100000000001</v>
      </c>
    </row>
    <row r="317" spans="1:65" ht="15" customHeight="1">
      <c r="A317" s="21">
        <f t="shared" si="154"/>
        <v>2011</v>
      </c>
      <c r="B317" s="176">
        <f t="shared" si="154"/>
        <v>130710</v>
      </c>
      <c r="C317" s="191">
        <f t="shared" si="155"/>
        <v>11.689312782275991</v>
      </c>
      <c r="D317" s="22">
        <v>18</v>
      </c>
      <c r="E317" s="73"/>
      <c r="F317" s="57"/>
      <c r="G317" s="27"/>
      <c r="H317" s="27"/>
      <c r="I317" s="179">
        <f t="shared" si="156"/>
        <v>128195</v>
      </c>
      <c r="J317" s="180">
        <f t="shared" si="157"/>
        <v>1.9241068013158902</v>
      </c>
      <c r="K317" s="179">
        <f t="shared" si="158"/>
        <v>6325.2250000000004</v>
      </c>
      <c r="M317" s="218">
        <f t="shared" si="159"/>
        <v>9.8771949105812045</v>
      </c>
      <c r="N317" s="23"/>
      <c r="O317" s="57"/>
      <c r="P317" s="187">
        <f t="shared" si="160"/>
        <v>103029</v>
      </c>
      <c r="Q317" s="179">
        <f t="shared" si="161"/>
        <v>766237.76100000006</v>
      </c>
      <c r="S317" s="218">
        <f t="shared" si="162"/>
        <v>9.8771949105812045</v>
      </c>
      <c r="T317" s="23"/>
      <c r="U317" s="57"/>
      <c r="V317" s="187">
        <f t="shared" si="163"/>
        <v>103029</v>
      </c>
      <c r="W317" s="179">
        <f t="shared" si="164"/>
        <v>766237.76100000006</v>
      </c>
      <c r="Y317" s="218">
        <f t="shared" si="165"/>
        <v>10.42171570981886</v>
      </c>
      <c r="Z317" s="23"/>
      <c r="AA317" s="57"/>
      <c r="AB317" s="187">
        <f t="shared" si="166"/>
        <v>126947</v>
      </c>
      <c r="AC317" s="179">
        <f t="shared" si="167"/>
        <v>14160.169</v>
      </c>
      <c r="AE317" s="218">
        <f t="shared" si="168"/>
        <v>10.772288274673659</v>
      </c>
      <c r="AF317" s="23"/>
      <c r="AG317" s="57"/>
      <c r="AH317" s="187">
        <f t="shared" si="169"/>
        <v>127612</v>
      </c>
      <c r="AI317" s="179">
        <f t="shared" si="170"/>
        <v>9597.6039999999994</v>
      </c>
      <c r="AK317" s="218">
        <f t="shared" si="171"/>
        <v>11.031351152809686</v>
      </c>
      <c r="AL317" s="23"/>
      <c r="AM317" s="57"/>
      <c r="AN317" s="187">
        <f t="shared" si="172"/>
        <v>127869</v>
      </c>
      <c r="AO317" s="179">
        <f t="shared" si="173"/>
        <v>8071.2809999999999</v>
      </c>
      <c r="AQ317" s="218">
        <f t="shared" si="174"/>
        <v>11.236921602665328</v>
      </c>
      <c r="AR317" s="23"/>
      <c r="AS317" s="57"/>
      <c r="AT317" s="187">
        <f t="shared" si="175"/>
        <v>128006</v>
      </c>
      <c r="AU317" s="179">
        <f t="shared" si="176"/>
        <v>7311.616</v>
      </c>
      <c r="AW317" s="218">
        <f t="shared" si="177"/>
        <v>11.407353815914204</v>
      </c>
      <c r="AX317" s="23"/>
      <c r="AY317" s="57"/>
      <c r="AZ317" s="187">
        <f t="shared" si="178"/>
        <v>128092</v>
      </c>
      <c r="BA317" s="179">
        <f t="shared" si="179"/>
        <v>6853.924</v>
      </c>
      <c r="BC317" s="218">
        <f t="shared" si="180"/>
        <v>11.552924721134081</v>
      </c>
      <c r="BD317" s="23"/>
      <c r="BE317" s="57"/>
      <c r="BF317" s="187">
        <f t="shared" si="181"/>
        <v>128150</v>
      </c>
      <c r="BG317" s="179">
        <f t="shared" si="182"/>
        <v>6553.6</v>
      </c>
      <c r="BI317" s="218">
        <f t="shared" si="183"/>
        <v>11.679972626532507</v>
      </c>
      <c r="BJ317" s="23"/>
      <c r="BK317" s="57"/>
      <c r="BL317" s="187">
        <f t="shared" si="184"/>
        <v>128192</v>
      </c>
      <c r="BM317" s="179">
        <f t="shared" si="185"/>
        <v>6340.3239999999996</v>
      </c>
    </row>
    <row r="318" spans="1:65" ht="15" customHeight="1">
      <c r="A318" s="21">
        <f t="shared" si="154"/>
        <v>2012</v>
      </c>
      <c r="B318" s="176">
        <f t="shared" si="154"/>
        <v>129921</v>
      </c>
      <c r="C318" s="191">
        <f t="shared" si="155"/>
        <v>11.695905138491188</v>
      </c>
      <c r="D318" s="22">
        <v>19</v>
      </c>
      <c r="E318" s="73"/>
      <c r="F318" s="57"/>
      <c r="G318" s="27"/>
      <c r="H318" s="27"/>
      <c r="I318" s="179">
        <f t="shared" si="156"/>
        <v>126782</v>
      </c>
      <c r="J318" s="180">
        <f t="shared" si="157"/>
        <v>2.4160836200460278</v>
      </c>
      <c r="K318" s="179">
        <f t="shared" si="158"/>
        <v>9853.3209999999999</v>
      </c>
      <c r="M318" s="218">
        <f t="shared" si="159"/>
        <v>9.9168972394460457</v>
      </c>
      <c r="N318" s="23"/>
      <c r="O318" s="57"/>
      <c r="P318" s="187">
        <f t="shared" si="160"/>
        <v>86864</v>
      </c>
      <c r="Q318" s="179">
        <f t="shared" si="161"/>
        <v>1853905.2490000001</v>
      </c>
      <c r="S318" s="218">
        <f t="shared" si="162"/>
        <v>9.9168972394460457</v>
      </c>
      <c r="T318" s="23"/>
      <c r="U318" s="57"/>
      <c r="V318" s="187">
        <f t="shared" si="163"/>
        <v>86864</v>
      </c>
      <c r="W318" s="179">
        <f t="shared" si="164"/>
        <v>1853905.2490000001</v>
      </c>
      <c r="Y318" s="218">
        <f t="shared" si="165"/>
        <v>10.44493936984388</v>
      </c>
      <c r="Z318" s="23"/>
      <c r="AA318" s="57"/>
      <c r="AB318" s="187">
        <f t="shared" si="166"/>
        <v>124901</v>
      </c>
      <c r="AC318" s="179">
        <f t="shared" si="167"/>
        <v>25200.400000000001</v>
      </c>
      <c r="AE318" s="218">
        <f t="shared" si="168"/>
        <v>10.788700328839422</v>
      </c>
      <c r="AF318" s="23"/>
      <c r="AG318" s="57"/>
      <c r="AH318" s="187">
        <f t="shared" si="169"/>
        <v>125901</v>
      </c>
      <c r="AI318" s="179">
        <f t="shared" si="170"/>
        <v>16160.4</v>
      </c>
      <c r="AK318" s="218">
        <f t="shared" si="171"/>
        <v>11.044041208992409</v>
      </c>
      <c r="AL318" s="23"/>
      <c r="AM318" s="57"/>
      <c r="AN318" s="187">
        <f t="shared" si="172"/>
        <v>126289</v>
      </c>
      <c r="AO318" s="179">
        <f t="shared" si="173"/>
        <v>13191.424000000001</v>
      </c>
      <c r="AQ318" s="218">
        <f t="shared" si="174"/>
        <v>11.24726577655294</v>
      </c>
      <c r="AR318" s="23"/>
      <c r="AS318" s="57"/>
      <c r="AT318" s="187">
        <f t="shared" si="175"/>
        <v>126497</v>
      </c>
      <c r="AU318" s="179">
        <f t="shared" si="176"/>
        <v>11723.776</v>
      </c>
      <c r="AW318" s="218">
        <f t="shared" si="177"/>
        <v>11.416084113520673</v>
      </c>
      <c r="AX318" s="23"/>
      <c r="AY318" s="57"/>
      <c r="AZ318" s="187">
        <f t="shared" si="178"/>
        <v>126626</v>
      </c>
      <c r="BA318" s="179">
        <f t="shared" si="179"/>
        <v>10857.025</v>
      </c>
      <c r="BC318" s="218">
        <f t="shared" si="180"/>
        <v>11.560476766828451</v>
      </c>
      <c r="BD318" s="23"/>
      <c r="BE318" s="57"/>
      <c r="BF318" s="187">
        <f t="shared" si="181"/>
        <v>126714</v>
      </c>
      <c r="BG318" s="179">
        <f t="shared" si="182"/>
        <v>10284.849</v>
      </c>
      <c r="BI318" s="218">
        <f t="shared" si="183"/>
        <v>11.686626639470571</v>
      </c>
      <c r="BJ318" s="23"/>
      <c r="BK318" s="57"/>
      <c r="BL318" s="187">
        <f t="shared" si="184"/>
        <v>126778</v>
      </c>
      <c r="BM318" s="179">
        <f t="shared" si="185"/>
        <v>9878.4490000000005</v>
      </c>
    </row>
    <row r="319" spans="1:65" ht="15" customHeight="1" thickBot="1">
      <c r="A319" s="30">
        <f t="shared" si="154"/>
        <v>2013</v>
      </c>
      <c r="B319" s="184">
        <f t="shared" si="154"/>
        <v>128965</v>
      </c>
      <c r="C319" s="219">
        <f t="shared" si="155"/>
        <v>11.703835038950716</v>
      </c>
      <c r="D319" s="31">
        <v>20</v>
      </c>
      <c r="E319" s="101"/>
      <c r="F319" s="102"/>
      <c r="G319" s="32"/>
      <c r="H319" s="32"/>
      <c r="I319" s="185">
        <f t="shared" si="156"/>
        <v>125353</v>
      </c>
      <c r="J319" s="186">
        <f t="shared" si="157"/>
        <v>2.80075989609584</v>
      </c>
      <c r="K319" s="185">
        <f t="shared" si="158"/>
        <v>13046.544</v>
      </c>
      <c r="M319" s="220">
        <f t="shared" si="159"/>
        <v>9.9629821243217673</v>
      </c>
      <c r="N319" s="103"/>
      <c r="O319" s="102"/>
      <c r="P319" s="207">
        <f t="shared" si="160"/>
        <v>65159</v>
      </c>
      <c r="Q319" s="185">
        <f t="shared" si="161"/>
        <v>4071205.6359999999</v>
      </c>
      <c r="S319" s="220">
        <f t="shared" si="162"/>
        <v>9.9629821243217673</v>
      </c>
      <c r="T319" s="103"/>
      <c r="U319" s="102"/>
      <c r="V319" s="207">
        <f t="shared" si="163"/>
        <v>65159</v>
      </c>
      <c r="W319" s="185">
        <f t="shared" si="164"/>
        <v>4071205.6359999999</v>
      </c>
      <c r="Y319" s="220">
        <f t="shared" si="165"/>
        <v>10.472374515715389</v>
      </c>
      <c r="Z319" s="103"/>
      <c r="AA319" s="102"/>
      <c r="AB319" s="207">
        <f t="shared" si="166"/>
        <v>122743</v>
      </c>
      <c r="AC319" s="185">
        <f t="shared" si="167"/>
        <v>38713.284</v>
      </c>
      <c r="AE319" s="220">
        <f t="shared" si="168"/>
        <v>10.808231880509911</v>
      </c>
      <c r="AF319" s="103"/>
      <c r="AG319" s="102"/>
      <c r="AH319" s="207">
        <f t="shared" si="169"/>
        <v>124133</v>
      </c>
      <c r="AI319" s="185">
        <f t="shared" si="170"/>
        <v>23348.223999999998</v>
      </c>
      <c r="AK319" s="220">
        <f t="shared" si="171"/>
        <v>11.059204549898388</v>
      </c>
      <c r="AL319" s="103"/>
      <c r="AM319" s="102"/>
      <c r="AN319" s="207">
        <f t="shared" si="172"/>
        <v>124671</v>
      </c>
      <c r="AO319" s="185">
        <f t="shared" si="173"/>
        <v>18438.436000000002</v>
      </c>
      <c r="AQ319" s="220">
        <f t="shared" si="174"/>
        <v>11.259657701600467</v>
      </c>
      <c r="AR319" s="103"/>
      <c r="AS319" s="102"/>
      <c r="AT319" s="207">
        <f t="shared" si="175"/>
        <v>124958</v>
      </c>
      <c r="AU319" s="185">
        <f t="shared" si="176"/>
        <v>16056.049000000001</v>
      </c>
      <c r="AW319" s="220">
        <f t="shared" si="177"/>
        <v>11.42656115131723</v>
      </c>
      <c r="AX319" s="103"/>
      <c r="AY319" s="102"/>
      <c r="AZ319" s="207">
        <f t="shared" si="178"/>
        <v>125137</v>
      </c>
      <c r="BA319" s="185">
        <f t="shared" si="179"/>
        <v>14653.584000000001</v>
      </c>
      <c r="BC319" s="220">
        <f t="shared" si="180"/>
        <v>11.569551514907435</v>
      </c>
      <c r="BD319" s="103"/>
      <c r="BE319" s="102"/>
      <c r="BF319" s="207">
        <f t="shared" si="181"/>
        <v>125259</v>
      </c>
      <c r="BG319" s="185">
        <f t="shared" si="182"/>
        <v>13734.436</v>
      </c>
      <c r="BI319" s="220">
        <f t="shared" si="183"/>
        <v>11.694630164880422</v>
      </c>
      <c r="BJ319" s="103"/>
      <c r="BK319" s="102"/>
      <c r="BL319" s="207">
        <f t="shared" si="184"/>
        <v>125347</v>
      </c>
      <c r="BM319" s="185">
        <f t="shared" si="185"/>
        <v>13089.924000000001</v>
      </c>
    </row>
    <row r="320" spans="1:65" ht="15" customHeight="1" thickTop="1">
      <c r="A320" s="21">
        <f t="shared" ref="A320:A341" si="186">A275</f>
        <v>2014</v>
      </c>
      <c r="B320" s="176">
        <f t="shared" ref="B320:B341" si="187">ROUND($F$302-$F$307*$F$308^D320,$G$1)</f>
        <v>123908</v>
      </c>
      <c r="C320" s="221"/>
      <c r="D320" s="22">
        <v>21</v>
      </c>
      <c r="E320" s="73"/>
      <c r="F320" s="57"/>
      <c r="G320" s="27"/>
      <c r="H320" s="27"/>
      <c r="I320" s="179">
        <f t="shared" si="156"/>
        <v>123908</v>
      </c>
      <c r="J320" s="187"/>
      <c r="K320" s="187"/>
    </row>
    <row r="321" spans="1:62" ht="15" customHeight="1" thickBot="1">
      <c r="A321" s="21">
        <f t="shared" si="186"/>
        <v>2015</v>
      </c>
      <c r="B321" s="176">
        <f t="shared" si="187"/>
        <v>122445</v>
      </c>
      <c r="C321" s="221"/>
      <c r="D321" s="22">
        <v>22</v>
      </c>
      <c r="E321" s="64" t="s">
        <v>59</v>
      </c>
      <c r="F321" s="65" t="s">
        <v>39</v>
      </c>
      <c r="G321" s="351" t="s">
        <v>40</v>
      </c>
      <c r="H321" s="352"/>
      <c r="I321" s="179">
        <f t="shared" si="156"/>
        <v>122445</v>
      </c>
      <c r="J321" s="187"/>
      <c r="K321" s="187"/>
      <c r="N321" s="104"/>
    </row>
    <row r="322" spans="1:62" ht="15" customHeight="1" thickTop="1">
      <c r="A322" s="21">
        <f t="shared" si="186"/>
        <v>2016</v>
      </c>
      <c r="B322" s="176">
        <f t="shared" si="187"/>
        <v>120966</v>
      </c>
      <c r="C322" s="221"/>
      <c r="D322" s="22">
        <v>23</v>
      </c>
      <c r="E322" s="200">
        <f>O302</f>
        <v>150191</v>
      </c>
      <c r="F322" s="203">
        <f>O310</f>
        <v>0.47603014760204326</v>
      </c>
      <c r="G322" s="364">
        <f>O311</f>
        <v>7421790.1900000004</v>
      </c>
      <c r="H322" s="365"/>
      <c r="I322" s="179">
        <f t="shared" si="156"/>
        <v>120966</v>
      </c>
      <c r="J322" s="187"/>
      <c r="K322" s="187"/>
      <c r="M322" s="200" t="str">
        <f>M276</f>
        <v>max(y) =</v>
      </c>
      <c r="N322" s="200">
        <f>N276</f>
        <v>150190</v>
      </c>
      <c r="S322" s="200" t="str">
        <f>S276</f>
        <v>max(y) =</v>
      </c>
      <c r="T322" s="200">
        <f>N322</f>
        <v>150190</v>
      </c>
      <c r="Y322" s="200" t="str">
        <f>Y276</f>
        <v>max(y) =</v>
      </c>
      <c r="Z322" s="200">
        <f>T322</f>
        <v>150190</v>
      </c>
      <c r="AE322" s="200" t="str">
        <f>AE276</f>
        <v>max(y) =</v>
      </c>
      <c r="AF322" s="200">
        <f>Z322</f>
        <v>150190</v>
      </c>
      <c r="AK322" s="200" t="str">
        <f>AK276</f>
        <v>max(y) =</v>
      </c>
      <c r="AL322" s="200">
        <f>AF322</f>
        <v>150190</v>
      </c>
      <c r="AQ322" s="200" t="str">
        <f>AQ276</f>
        <v>max(y) =</v>
      </c>
      <c r="AR322" s="200">
        <f>AL322</f>
        <v>150190</v>
      </c>
      <c r="AW322" s="200" t="str">
        <f>AW276</f>
        <v>max(y) =</v>
      </c>
      <c r="AX322" s="200">
        <f>AR322</f>
        <v>150190</v>
      </c>
      <c r="BC322" s="200" t="str">
        <f>BC276</f>
        <v>max(y) =</v>
      </c>
      <c r="BD322" s="200">
        <f>AX322</f>
        <v>150190</v>
      </c>
      <c r="BI322" s="200" t="str">
        <f>BI276</f>
        <v>max(y) =</v>
      </c>
      <c r="BJ322" s="200">
        <f>BD322</f>
        <v>150190</v>
      </c>
    </row>
    <row r="323" spans="1:62" ht="15" customHeight="1">
      <c r="A323" s="21">
        <f t="shared" si="186"/>
        <v>2017</v>
      </c>
      <c r="B323" s="176">
        <f t="shared" si="187"/>
        <v>119470</v>
      </c>
      <c r="C323" s="221"/>
      <c r="D323" s="22">
        <v>24</v>
      </c>
      <c r="E323" s="200">
        <f>U302</f>
        <v>150191</v>
      </c>
      <c r="F323" s="203">
        <f>U310</f>
        <v>0.47603014760204326</v>
      </c>
      <c r="G323" s="345">
        <f>U311</f>
        <v>7421790.1900000004</v>
      </c>
      <c r="H323" s="346"/>
      <c r="I323" s="179">
        <f t="shared" si="156"/>
        <v>119470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86"/>
        <v>2018</v>
      </c>
      <c r="B324" s="176">
        <f t="shared" si="187"/>
        <v>117956</v>
      </c>
      <c r="C324" s="221"/>
      <c r="D324" s="22">
        <v>25</v>
      </c>
      <c r="E324" s="200">
        <f>AA302</f>
        <v>164291</v>
      </c>
      <c r="F324" s="203">
        <f>AA310</f>
        <v>0.87854229419763197</v>
      </c>
      <c r="G324" s="345">
        <f>AA311</f>
        <v>155303.48200000002</v>
      </c>
      <c r="H324" s="346"/>
      <c r="I324" s="179">
        <f t="shared" si="156"/>
        <v>117956</v>
      </c>
      <c r="J324" s="187"/>
      <c r="K324" s="187"/>
      <c r="M324" s="200" t="s">
        <v>60</v>
      </c>
      <c r="N324" s="214">
        <v>14100</v>
      </c>
      <c r="S324" s="200" t="s">
        <v>60</v>
      </c>
      <c r="T324" s="214">
        <f>N324</f>
        <v>14100</v>
      </c>
      <c r="Y324" s="200" t="s">
        <v>60</v>
      </c>
      <c r="Z324" s="214">
        <f>T324</f>
        <v>14100</v>
      </c>
      <c r="AE324" s="200" t="s">
        <v>60</v>
      </c>
      <c r="AF324" s="214">
        <f>Z324</f>
        <v>14100</v>
      </c>
      <c r="AK324" s="200" t="s">
        <v>60</v>
      </c>
      <c r="AL324" s="214">
        <f>AF324</f>
        <v>14100</v>
      </c>
      <c r="AQ324" s="200" t="s">
        <v>60</v>
      </c>
      <c r="AR324" s="214">
        <f>AL324</f>
        <v>14100</v>
      </c>
      <c r="AW324" s="200" t="s">
        <v>60</v>
      </c>
      <c r="AX324" s="214">
        <f>AR324</f>
        <v>14100</v>
      </c>
      <c r="BC324" s="200" t="s">
        <v>60</v>
      </c>
      <c r="BD324" s="214">
        <f>AX324</f>
        <v>14100</v>
      </c>
      <c r="BI324" s="200" t="s">
        <v>60</v>
      </c>
      <c r="BJ324" s="214">
        <f>BD324</f>
        <v>14100</v>
      </c>
    </row>
    <row r="325" spans="1:62" ht="15" customHeight="1">
      <c r="A325" s="21">
        <f t="shared" si="186"/>
        <v>2019</v>
      </c>
      <c r="B325" s="176">
        <f t="shared" si="187"/>
        <v>116424</v>
      </c>
      <c r="C325" s="221"/>
      <c r="D325" s="22">
        <v>26</v>
      </c>
      <c r="E325" s="200">
        <f>AG302</f>
        <v>178391</v>
      </c>
      <c r="F325" s="203">
        <f>AG310</f>
        <v>0.90720475244420851</v>
      </c>
      <c r="G325" s="345">
        <f>AG311</f>
        <v>110738.87999999999</v>
      </c>
      <c r="H325" s="346"/>
      <c r="I325" s="179">
        <f t="shared" si="156"/>
        <v>116424</v>
      </c>
      <c r="J325" s="187"/>
      <c r="K325" s="187"/>
    </row>
    <row r="326" spans="1:62" ht="15" customHeight="1">
      <c r="A326" s="21">
        <f t="shared" si="186"/>
        <v>2020</v>
      </c>
      <c r="B326" s="176">
        <f t="shared" si="187"/>
        <v>114875</v>
      </c>
      <c r="C326" s="221"/>
      <c r="D326" s="22">
        <v>27</v>
      </c>
      <c r="E326" s="200">
        <f>AM302</f>
        <v>192491</v>
      </c>
      <c r="F326" s="203">
        <f>AM310</f>
        <v>0.91849083545596988</v>
      </c>
      <c r="G326" s="345">
        <f>AM311</f>
        <v>95383.574000000008</v>
      </c>
      <c r="H326" s="346"/>
      <c r="I326" s="179">
        <f t="shared" si="156"/>
        <v>114875</v>
      </c>
      <c r="J326" s="187"/>
      <c r="K326" s="187"/>
    </row>
    <row r="327" spans="1:62" ht="15" customHeight="1">
      <c r="A327" s="21">
        <f t="shared" si="186"/>
        <v>2021</v>
      </c>
      <c r="B327" s="176">
        <f t="shared" si="187"/>
        <v>113308</v>
      </c>
      <c r="C327" s="221"/>
      <c r="D327" s="22">
        <v>28</v>
      </c>
      <c r="E327" s="200">
        <f>AS302</f>
        <v>206591</v>
      </c>
      <c r="F327" s="203">
        <f>AS310</f>
        <v>0.92450500331685648</v>
      </c>
      <c r="G327" s="345">
        <f>AS311</f>
        <v>87628.202000000019</v>
      </c>
      <c r="H327" s="346"/>
      <c r="I327" s="179">
        <f t="shared" si="156"/>
        <v>113308</v>
      </c>
      <c r="J327" s="187"/>
      <c r="K327" s="187"/>
    </row>
    <row r="328" spans="1:62" ht="15" customHeight="1">
      <c r="A328" s="21">
        <f t="shared" si="186"/>
        <v>2022</v>
      </c>
      <c r="B328" s="176">
        <f t="shared" si="187"/>
        <v>111723</v>
      </c>
      <c r="C328" s="221"/>
      <c r="D328" s="22">
        <v>29</v>
      </c>
      <c r="E328" s="200">
        <f>AY302</f>
        <v>220691</v>
      </c>
      <c r="F328" s="203">
        <f>AY310</f>
        <v>0.9282327457765216</v>
      </c>
      <c r="G328" s="345">
        <f>AY311</f>
        <v>82956.044999999998</v>
      </c>
      <c r="H328" s="346"/>
      <c r="I328" s="179">
        <f t="shared" si="156"/>
        <v>111723</v>
      </c>
      <c r="J328" s="187"/>
      <c r="K328" s="187"/>
    </row>
    <row r="329" spans="1:62" ht="15" customHeight="1">
      <c r="A329" s="21">
        <f t="shared" si="186"/>
        <v>2023</v>
      </c>
      <c r="B329" s="176">
        <f t="shared" si="187"/>
        <v>110119</v>
      </c>
      <c r="C329" s="221"/>
      <c r="D329" s="22">
        <v>30</v>
      </c>
      <c r="E329" s="200">
        <f>BE302</f>
        <v>234791</v>
      </c>
      <c r="F329" s="203">
        <f>BE310</f>
        <v>0.93074738900928489</v>
      </c>
      <c r="G329" s="345">
        <f>BE311</f>
        <v>79858.656000000003</v>
      </c>
      <c r="H329" s="346"/>
      <c r="I329" s="179">
        <f t="shared" si="156"/>
        <v>110119</v>
      </c>
      <c r="J329" s="187"/>
      <c r="K329" s="187"/>
    </row>
    <row r="330" spans="1:62" ht="15" customHeight="1">
      <c r="A330" s="21">
        <f t="shared" si="186"/>
        <v>2024</v>
      </c>
      <c r="B330" s="176">
        <f t="shared" si="187"/>
        <v>108497</v>
      </c>
      <c r="C330" s="221"/>
      <c r="D330" s="22">
        <v>31</v>
      </c>
      <c r="E330" s="200">
        <f>BK302</f>
        <v>248891</v>
      </c>
      <c r="F330" s="203">
        <f>BK310</f>
        <v>0.93256317754362972</v>
      </c>
      <c r="G330" s="345">
        <f>BK311</f>
        <v>77649.10100000001</v>
      </c>
      <c r="H330" s="346"/>
      <c r="I330" s="179">
        <f t="shared" si="156"/>
        <v>108497</v>
      </c>
      <c r="J330" s="187"/>
      <c r="K330" s="187"/>
    </row>
    <row r="331" spans="1:62" ht="15" customHeight="1">
      <c r="A331" s="21">
        <f t="shared" si="186"/>
        <v>2025</v>
      </c>
      <c r="B331" s="176">
        <f t="shared" si="187"/>
        <v>106856</v>
      </c>
      <c r="C331" s="221"/>
      <c r="D331" s="22">
        <v>32</v>
      </c>
      <c r="E331" s="66"/>
      <c r="F331" s="203"/>
      <c r="G331" s="215"/>
      <c r="H331" s="27"/>
      <c r="I331" s="179">
        <f t="shared" si="156"/>
        <v>106856</v>
      </c>
      <c r="J331" s="187"/>
      <c r="K331" s="187"/>
    </row>
    <row r="332" spans="1:62" ht="15" customHeight="1">
      <c r="A332" s="21">
        <f t="shared" si="186"/>
        <v>2026</v>
      </c>
      <c r="B332" s="176">
        <f t="shared" si="187"/>
        <v>105196</v>
      </c>
      <c r="C332" s="221"/>
      <c r="D332" s="22">
        <v>33</v>
      </c>
      <c r="E332" s="66"/>
      <c r="F332" s="203"/>
      <c r="G332" s="215"/>
      <c r="H332" s="27"/>
      <c r="I332" s="179">
        <f t="shared" si="156"/>
        <v>105196</v>
      </c>
      <c r="J332" s="187"/>
      <c r="K332" s="187"/>
    </row>
    <row r="333" spans="1:62" ht="15" customHeight="1">
      <c r="A333" s="21">
        <f t="shared" si="186"/>
        <v>2027</v>
      </c>
      <c r="B333" s="176">
        <f t="shared" si="187"/>
        <v>103516</v>
      </c>
      <c r="C333" s="221"/>
      <c r="D333" s="22">
        <v>34</v>
      </c>
      <c r="E333" s="66"/>
      <c r="F333" s="203"/>
      <c r="G333" s="215"/>
      <c r="H333" s="27"/>
      <c r="I333" s="179">
        <f t="shared" si="156"/>
        <v>103516</v>
      </c>
      <c r="J333" s="187"/>
      <c r="K333" s="187"/>
    </row>
    <row r="334" spans="1:62" ht="15" customHeight="1">
      <c r="A334" s="21">
        <f t="shared" si="186"/>
        <v>2028</v>
      </c>
      <c r="B334" s="176">
        <f t="shared" si="187"/>
        <v>101817</v>
      </c>
      <c r="C334" s="221"/>
      <c r="D334" s="22">
        <v>35</v>
      </c>
      <c r="E334" s="66"/>
      <c r="F334" s="203"/>
      <c r="G334" s="215"/>
      <c r="H334" s="27"/>
      <c r="I334" s="179">
        <f t="shared" si="156"/>
        <v>101817</v>
      </c>
      <c r="J334" s="187"/>
      <c r="K334" s="187"/>
    </row>
    <row r="335" spans="1:62" ht="15" customHeight="1">
      <c r="A335" s="21">
        <f t="shared" si="186"/>
        <v>2029</v>
      </c>
      <c r="B335" s="176">
        <f t="shared" si="187"/>
        <v>100099</v>
      </c>
      <c r="C335" s="221"/>
      <c r="D335" s="22">
        <v>36</v>
      </c>
      <c r="E335" s="66"/>
      <c r="F335" s="203"/>
      <c r="G335" s="215"/>
      <c r="H335" s="27"/>
      <c r="I335" s="179">
        <f t="shared" si="156"/>
        <v>100099</v>
      </c>
      <c r="J335" s="187"/>
      <c r="K335" s="187"/>
    </row>
    <row r="336" spans="1:62" ht="15" customHeight="1">
      <c r="A336" s="21">
        <f t="shared" si="186"/>
        <v>2030</v>
      </c>
      <c r="B336" s="176">
        <f t="shared" si="187"/>
        <v>98360</v>
      </c>
      <c r="C336" s="221"/>
      <c r="D336" s="22">
        <v>37</v>
      </c>
      <c r="E336" s="73"/>
      <c r="F336" s="57"/>
      <c r="G336" s="27"/>
      <c r="H336" s="27"/>
      <c r="I336" s="179">
        <f t="shared" si="156"/>
        <v>98360</v>
      </c>
      <c r="J336" s="187"/>
      <c r="K336" s="187"/>
    </row>
    <row r="337" spans="1:41" ht="15" customHeight="1">
      <c r="A337" s="21">
        <f t="shared" si="186"/>
        <v>2031</v>
      </c>
      <c r="B337" s="176">
        <f t="shared" si="187"/>
        <v>96602</v>
      </c>
      <c r="C337" s="221"/>
      <c r="D337" s="22">
        <v>38</v>
      </c>
      <c r="E337" s="73"/>
      <c r="F337" s="57"/>
      <c r="G337" s="27"/>
      <c r="H337" s="27"/>
      <c r="I337" s="179">
        <f t="shared" si="156"/>
        <v>96602</v>
      </c>
      <c r="J337" s="187"/>
      <c r="K337" s="187"/>
    </row>
    <row r="338" spans="1:41" ht="15" customHeight="1">
      <c r="A338" s="21">
        <f t="shared" si="186"/>
        <v>2032</v>
      </c>
      <c r="B338" s="176">
        <f t="shared" si="187"/>
        <v>94823</v>
      </c>
      <c r="C338" s="221"/>
      <c r="D338" s="22">
        <v>39</v>
      </c>
      <c r="E338" s="73"/>
      <c r="F338" s="57"/>
      <c r="G338" s="27"/>
      <c r="H338" s="27"/>
      <c r="I338" s="179">
        <f t="shared" si="156"/>
        <v>94823</v>
      </c>
      <c r="J338" s="187"/>
      <c r="K338" s="187"/>
    </row>
    <row r="339" spans="1:41" ht="15" customHeight="1">
      <c r="A339" s="21">
        <f t="shared" si="186"/>
        <v>2033</v>
      </c>
      <c r="B339" s="176">
        <f t="shared" si="187"/>
        <v>93023</v>
      </c>
      <c r="C339" s="221"/>
      <c r="D339" s="22">
        <v>40</v>
      </c>
      <c r="E339" s="73"/>
      <c r="F339" s="57"/>
      <c r="G339" s="27"/>
      <c r="H339" s="27"/>
      <c r="I339" s="179">
        <f t="shared" si="156"/>
        <v>93023</v>
      </c>
      <c r="J339" s="187"/>
      <c r="K339" s="187"/>
    </row>
    <row r="340" spans="1:41" ht="15" customHeight="1">
      <c r="A340" s="105">
        <f t="shared" si="186"/>
        <v>2034</v>
      </c>
      <c r="B340" s="188">
        <f t="shared" si="187"/>
        <v>91203</v>
      </c>
      <c r="C340" s="223"/>
      <c r="D340" s="35">
        <v>41</v>
      </c>
      <c r="E340" s="106"/>
      <c r="F340" s="107"/>
      <c r="G340" s="11"/>
      <c r="H340" s="11"/>
      <c r="I340" s="189">
        <f t="shared" si="156"/>
        <v>91203</v>
      </c>
      <c r="J340" s="190"/>
      <c r="K340" s="190"/>
    </row>
    <row r="341" spans="1:41" ht="15" customHeight="1">
      <c r="A341" s="105">
        <f t="shared" si="186"/>
        <v>2035</v>
      </c>
      <c r="B341" s="188">
        <f t="shared" si="187"/>
        <v>89361</v>
      </c>
      <c r="C341" s="223"/>
      <c r="D341" s="35">
        <v>42</v>
      </c>
      <c r="E341" s="106"/>
      <c r="F341" s="107"/>
      <c r="G341" s="11"/>
      <c r="H341" s="11"/>
      <c r="I341" s="189">
        <f t="shared" si="156"/>
        <v>89361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G329:H329"/>
    <mergeCell ref="G330:H330"/>
    <mergeCell ref="G325:H325"/>
    <mergeCell ref="G326:H326"/>
    <mergeCell ref="G327:H327"/>
    <mergeCell ref="G328:H328"/>
    <mergeCell ref="G323:H323"/>
    <mergeCell ref="G324:H324"/>
    <mergeCell ref="G279:H279"/>
    <mergeCell ref="G280:H280"/>
    <mergeCell ref="G281:H281"/>
    <mergeCell ref="G282:H282"/>
    <mergeCell ref="G283:H283"/>
    <mergeCell ref="G284:H284"/>
    <mergeCell ref="G285:H285"/>
    <mergeCell ref="G310:H310"/>
    <mergeCell ref="G311:H311"/>
    <mergeCell ref="G312:H312"/>
    <mergeCell ref="G313:H313"/>
    <mergeCell ref="G314:H314"/>
    <mergeCell ref="G321:H321"/>
    <mergeCell ref="G322:H322"/>
    <mergeCell ref="F221:G221"/>
    <mergeCell ref="F222:G222"/>
    <mergeCell ref="G277:H277"/>
    <mergeCell ref="G278:H278"/>
    <mergeCell ref="G265:H265"/>
    <mergeCell ref="G266:H266"/>
    <mergeCell ref="G267:H267"/>
    <mergeCell ref="G268:H268"/>
    <mergeCell ref="G276:H276"/>
    <mergeCell ref="F223:G223"/>
    <mergeCell ref="E265:F265"/>
    <mergeCell ref="E266:F266"/>
    <mergeCell ref="E267:F267"/>
    <mergeCell ref="E268:F268"/>
    <mergeCell ref="F219:G219"/>
    <mergeCell ref="G189:H189"/>
    <mergeCell ref="E269:F269"/>
    <mergeCell ref="E314:F314"/>
    <mergeCell ref="E310:F310"/>
    <mergeCell ref="E311:F311"/>
    <mergeCell ref="E312:F312"/>
    <mergeCell ref="E313:F313"/>
    <mergeCell ref="G195:H195"/>
    <mergeCell ref="G196:H196"/>
    <mergeCell ref="G197:H197"/>
    <mergeCell ref="G269:H269"/>
    <mergeCell ref="G198:H198"/>
    <mergeCell ref="G199:H199"/>
    <mergeCell ref="G200:H200"/>
    <mergeCell ref="F220:G220"/>
    <mergeCell ref="G194:H194"/>
    <mergeCell ref="E129:F129"/>
    <mergeCell ref="E130:F130"/>
    <mergeCell ref="E131:F131"/>
    <mergeCell ref="E176:F176"/>
    <mergeCell ref="E177:F177"/>
    <mergeCell ref="E178:F178"/>
    <mergeCell ref="E179:F179"/>
    <mergeCell ref="G179:H179"/>
    <mergeCell ref="G129:H129"/>
    <mergeCell ref="G130:H130"/>
    <mergeCell ref="G131:H131"/>
    <mergeCell ref="G132:H132"/>
    <mergeCell ref="G175:H175"/>
    <mergeCell ref="G176:H176"/>
    <mergeCell ref="G177:H177"/>
    <mergeCell ref="G190:H190"/>
    <mergeCell ref="G191:H191"/>
    <mergeCell ref="G192:H192"/>
    <mergeCell ref="G193:H193"/>
    <mergeCell ref="D82:E82"/>
    <mergeCell ref="G178:H178"/>
    <mergeCell ref="G133:H133"/>
    <mergeCell ref="G186:H186"/>
    <mergeCell ref="G187:H187"/>
    <mergeCell ref="G188:H188"/>
    <mergeCell ref="E132:F132"/>
    <mergeCell ref="E133:F133"/>
    <mergeCell ref="E175:F175"/>
    <mergeCell ref="D83:E83"/>
    <mergeCell ref="J3:K3"/>
    <mergeCell ref="A47:B47"/>
    <mergeCell ref="D80:E80"/>
    <mergeCell ref="D81:E81"/>
    <mergeCell ref="A48:B48"/>
    <mergeCell ref="A49:B49"/>
    <mergeCell ref="A50:B50"/>
    <mergeCell ref="D79:E79"/>
    <mergeCell ref="A51:B51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85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16352</v>
      </c>
      <c r="C4" s="121">
        <f t="shared" ref="C4:C45" si="0">I75</f>
        <v>15873</v>
      </c>
      <c r="D4" s="122">
        <f t="shared" ref="D4:D45" si="1">I120</f>
        <v>16044</v>
      </c>
      <c r="E4" s="122">
        <f t="shared" ref="E4:E45" si="2">I165</f>
        <v>16076</v>
      </c>
      <c r="F4" s="123">
        <f t="shared" ref="F4:F45" si="3">I210</f>
        <v>17847</v>
      </c>
      <c r="G4" s="123">
        <f t="shared" ref="G4:G45" si="4">I255</f>
        <v>15743</v>
      </c>
      <c r="H4" s="123">
        <f t="shared" ref="H4:H45" si="5">I300</f>
        <v>15662</v>
      </c>
      <c r="I4" s="124">
        <f t="shared" ref="I4:I45" si="6">ROUND(SUMIF(C$46:H$46,"○",C4:H4),$G$1)</f>
        <v>16076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15980</v>
      </c>
      <c r="C5" s="121">
        <f t="shared" si="0"/>
        <v>15593</v>
      </c>
      <c r="D5" s="122">
        <f t="shared" si="1"/>
        <v>15708</v>
      </c>
      <c r="E5" s="122">
        <f t="shared" si="2"/>
        <v>15729</v>
      </c>
      <c r="F5" s="123">
        <f t="shared" si="3"/>
        <v>16136</v>
      </c>
      <c r="G5" s="123">
        <f t="shared" si="4"/>
        <v>15522</v>
      </c>
      <c r="H5" s="123">
        <f t="shared" si="5"/>
        <v>15469</v>
      </c>
      <c r="I5" s="124">
        <f t="shared" si="6"/>
        <v>15729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15311</v>
      </c>
      <c r="C6" s="121">
        <f t="shared" si="0"/>
        <v>15314</v>
      </c>
      <c r="D6" s="122">
        <f t="shared" si="1"/>
        <v>15378</v>
      </c>
      <c r="E6" s="122">
        <f t="shared" si="2"/>
        <v>15391</v>
      </c>
      <c r="F6" s="123">
        <f t="shared" si="3"/>
        <v>15212</v>
      </c>
      <c r="G6" s="123">
        <f t="shared" si="4"/>
        <v>15293</v>
      </c>
      <c r="H6" s="123">
        <f t="shared" si="5"/>
        <v>15266</v>
      </c>
      <c r="I6" s="124">
        <f t="shared" si="6"/>
        <v>15391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14734</v>
      </c>
      <c r="C7" s="121">
        <f t="shared" si="0"/>
        <v>15035</v>
      </c>
      <c r="D7" s="122">
        <f t="shared" si="1"/>
        <v>15056</v>
      </c>
      <c r="E7" s="122">
        <f t="shared" si="2"/>
        <v>15061</v>
      </c>
      <c r="F7" s="123">
        <f t="shared" si="3"/>
        <v>14589</v>
      </c>
      <c r="G7" s="123">
        <f t="shared" si="4"/>
        <v>15055</v>
      </c>
      <c r="H7" s="123">
        <f t="shared" si="5"/>
        <v>15055</v>
      </c>
      <c r="I7" s="124">
        <f t="shared" si="6"/>
        <v>15061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14370</v>
      </c>
      <c r="C8" s="121">
        <f t="shared" si="0"/>
        <v>14755</v>
      </c>
      <c r="D8" s="122">
        <f t="shared" si="1"/>
        <v>14740</v>
      </c>
      <c r="E8" s="122">
        <f t="shared" si="2"/>
        <v>14739</v>
      </c>
      <c r="F8" s="123">
        <f t="shared" si="3"/>
        <v>14123</v>
      </c>
      <c r="G8" s="123">
        <f t="shared" si="4"/>
        <v>14810</v>
      </c>
      <c r="H8" s="123">
        <f t="shared" si="5"/>
        <v>14834</v>
      </c>
      <c r="I8" s="124">
        <f t="shared" si="6"/>
        <v>14739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14093</v>
      </c>
      <c r="C9" s="121">
        <f t="shared" si="0"/>
        <v>14476</v>
      </c>
      <c r="D9" s="122">
        <f t="shared" si="1"/>
        <v>14431</v>
      </c>
      <c r="E9" s="122">
        <f t="shared" si="2"/>
        <v>14425</v>
      </c>
      <c r="F9" s="123">
        <f t="shared" si="3"/>
        <v>13754</v>
      </c>
      <c r="G9" s="123">
        <f t="shared" si="4"/>
        <v>14557</v>
      </c>
      <c r="H9" s="123">
        <f t="shared" si="5"/>
        <v>14603</v>
      </c>
      <c r="I9" s="124">
        <f t="shared" si="6"/>
        <v>14425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14074</v>
      </c>
      <c r="C10" s="121">
        <f t="shared" si="0"/>
        <v>14196</v>
      </c>
      <c r="D10" s="122">
        <f t="shared" si="1"/>
        <v>14129</v>
      </c>
      <c r="E10" s="122">
        <f t="shared" si="2"/>
        <v>14119</v>
      </c>
      <c r="F10" s="123">
        <f t="shared" si="3"/>
        <v>13449</v>
      </c>
      <c r="G10" s="123">
        <f t="shared" si="4"/>
        <v>14296</v>
      </c>
      <c r="H10" s="123">
        <f t="shared" si="5"/>
        <v>14362</v>
      </c>
      <c r="I10" s="124">
        <f t="shared" si="6"/>
        <v>14119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14143</v>
      </c>
      <c r="C11" s="121">
        <f t="shared" si="0"/>
        <v>13917</v>
      </c>
      <c r="D11" s="122">
        <f t="shared" si="1"/>
        <v>13833</v>
      </c>
      <c r="E11" s="122">
        <f t="shared" si="2"/>
        <v>13820</v>
      </c>
      <c r="F11" s="123">
        <f t="shared" si="3"/>
        <v>13191</v>
      </c>
      <c r="G11" s="123">
        <f t="shared" si="4"/>
        <v>14028</v>
      </c>
      <c r="H11" s="123">
        <f t="shared" si="5"/>
        <v>14111</v>
      </c>
      <c r="I11" s="124">
        <f t="shared" si="6"/>
        <v>13820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13647</v>
      </c>
      <c r="C12" s="121">
        <f t="shared" si="0"/>
        <v>13638</v>
      </c>
      <c r="D12" s="122">
        <f t="shared" si="1"/>
        <v>13543</v>
      </c>
      <c r="E12" s="122">
        <f t="shared" si="2"/>
        <v>13528</v>
      </c>
      <c r="F12" s="123">
        <f t="shared" si="3"/>
        <v>12967</v>
      </c>
      <c r="G12" s="123">
        <f t="shared" si="4"/>
        <v>13753</v>
      </c>
      <c r="H12" s="123">
        <f t="shared" si="5"/>
        <v>13848</v>
      </c>
      <c r="I12" s="124">
        <f t="shared" si="6"/>
        <v>13528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13218</v>
      </c>
      <c r="C13" s="121">
        <f t="shared" si="0"/>
        <v>13358</v>
      </c>
      <c r="D13" s="122">
        <f t="shared" si="1"/>
        <v>13259</v>
      </c>
      <c r="E13" s="122">
        <f t="shared" si="2"/>
        <v>13243</v>
      </c>
      <c r="F13" s="123">
        <f t="shared" si="3"/>
        <v>12770</v>
      </c>
      <c r="G13" s="123">
        <f t="shared" si="4"/>
        <v>13471</v>
      </c>
      <c r="H13" s="123">
        <f t="shared" si="5"/>
        <v>13573</v>
      </c>
      <c r="I13" s="124">
        <f t="shared" si="6"/>
        <v>13243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12985</v>
      </c>
      <c r="C14" s="121">
        <f t="shared" si="0"/>
        <v>13079</v>
      </c>
      <c r="D14" s="122">
        <f t="shared" si="1"/>
        <v>12981</v>
      </c>
      <c r="E14" s="122">
        <f t="shared" si="2"/>
        <v>12965</v>
      </c>
      <c r="F14" s="123">
        <f t="shared" si="3"/>
        <v>12594</v>
      </c>
      <c r="G14" s="123">
        <f t="shared" si="4"/>
        <v>13182</v>
      </c>
      <c r="H14" s="123">
        <f t="shared" si="5"/>
        <v>13286</v>
      </c>
      <c r="I14" s="124">
        <f t="shared" si="6"/>
        <v>12965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12910</v>
      </c>
      <c r="C15" s="121">
        <f t="shared" si="0"/>
        <v>12800</v>
      </c>
      <c r="D15" s="122">
        <f t="shared" si="1"/>
        <v>12709</v>
      </c>
      <c r="E15" s="122">
        <f t="shared" si="2"/>
        <v>12694</v>
      </c>
      <c r="F15" s="123">
        <f t="shared" si="3"/>
        <v>12436</v>
      </c>
      <c r="G15" s="123">
        <f t="shared" si="4"/>
        <v>12888</v>
      </c>
      <c r="H15" s="123">
        <f t="shared" si="5"/>
        <v>12986</v>
      </c>
      <c r="I15" s="124">
        <f t="shared" si="6"/>
        <v>12694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12599</v>
      </c>
      <c r="C16" s="121">
        <f t="shared" si="0"/>
        <v>12520</v>
      </c>
      <c r="D16" s="122">
        <f t="shared" si="1"/>
        <v>12443</v>
      </c>
      <c r="E16" s="122">
        <f t="shared" si="2"/>
        <v>12430</v>
      </c>
      <c r="F16" s="123">
        <f t="shared" si="3"/>
        <v>12292</v>
      </c>
      <c r="G16" s="123">
        <f t="shared" si="4"/>
        <v>12588</v>
      </c>
      <c r="H16" s="123">
        <f t="shared" si="5"/>
        <v>12673</v>
      </c>
      <c r="I16" s="124">
        <f t="shared" si="6"/>
        <v>12430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12193</v>
      </c>
      <c r="C17" s="121">
        <f t="shared" si="0"/>
        <v>12241</v>
      </c>
      <c r="D17" s="122">
        <f t="shared" si="1"/>
        <v>12182</v>
      </c>
      <c r="E17" s="122">
        <f t="shared" si="2"/>
        <v>12172</v>
      </c>
      <c r="F17" s="123">
        <f t="shared" si="3"/>
        <v>12160</v>
      </c>
      <c r="G17" s="123">
        <f t="shared" si="4"/>
        <v>12283</v>
      </c>
      <c r="H17" s="123">
        <f t="shared" si="5"/>
        <v>12346</v>
      </c>
      <c r="I17" s="124">
        <f t="shared" si="6"/>
        <v>12172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11859</v>
      </c>
      <c r="C18" s="121">
        <f t="shared" si="0"/>
        <v>11962</v>
      </c>
      <c r="D18" s="122">
        <f t="shared" si="1"/>
        <v>11926</v>
      </c>
      <c r="E18" s="122">
        <f t="shared" si="2"/>
        <v>11920</v>
      </c>
      <c r="F18" s="123">
        <f t="shared" si="3"/>
        <v>12039</v>
      </c>
      <c r="G18" s="123">
        <f t="shared" si="4"/>
        <v>11973</v>
      </c>
      <c r="H18" s="123">
        <f t="shared" si="5"/>
        <v>12004</v>
      </c>
      <c r="I18" s="124">
        <f t="shared" si="6"/>
        <v>11920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11576</v>
      </c>
      <c r="C19" s="121">
        <f t="shared" si="0"/>
        <v>11682</v>
      </c>
      <c r="D19" s="122">
        <f t="shared" si="1"/>
        <v>11676</v>
      </c>
      <c r="E19" s="122">
        <f t="shared" si="2"/>
        <v>11674</v>
      </c>
      <c r="F19" s="123">
        <f t="shared" si="3"/>
        <v>11926</v>
      </c>
      <c r="G19" s="123">
        <f t="shared" si="4"/>
        <v>11659</v>
      </c>
      <c r="H19" s="123">
        <f t="shared" si="5"/>
        <v>11647</v>
      </c>
      <c r="I19" s="124">
        <f t="shared" si="6"/>
        <v>11674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11488</v>
      </c>
      <c r="C20" s="121">
        <f t="shared" si="0"/>
        <v>11403</v>
      </c>
      <c r="D20" s="122">
        <f t="shared" si="1"/>
        <v>11432</v>
      </c>
      <c r="E20" s="122">
        <f t="shared" si="2"/>
        <v>11435</v>
      </c>
      <c r="F20" s="123">
        <f t="shared" si="3"/>
        <v>11822</v>
      </c>
      <c r="G20" s="123">
        <f t="shared" si="4"/>
        <v>11342</v>
      </c>
      <c r="H20" s="123">
        <f t="shared" si="5"/>
        <v>11274</v>
      </c>
      <c r="I20" s="124">
        <f t="shared" si="6"/>
        <v>11435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11318</v>
      </c>
      <c r="C21" s="121">
        <f t="shared" si="0"/>
        <v>11123</v>
      </c>
      <c r="D21" s="122">
        <f t="shared" si="1"/>
        <v>11192</v>
      </c>
      <c r="E21" s="122">
        <f t="shared" si="2"/>
        <v>11201</v>
      </c>
      <c r="F21" s="123">
        <f t="shared" si="3"/>
        <v>11724</v>
      </c>
      <c r="G21" s="123">
        <f t="shared" si="4"/>
        <v>11023</v>
      </c>
      <c r="H21" s="123">
        <f t="shared" si="5"/>
        <v>10885</v>
      </c>
      <c r="I21" s="124">
        <f t="shared" si="6"/>
        <v>11201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10949</v>
      </c>
      <c r="C22" s="121">
        <f t="shared" si="0"/>
        <v>10844</v>
      </c>
      <c r="D22" s="122">
        <f t="shared" si="1"/>
        <v>10957</v>
      </c>
      <c r="E22" s="122">
        <f t="shared" si="2"/>
        <v>10972</v>
      </c>
      <c r="F22" s="123">
        <f t="shared" si="3"/>
        <v>11632</v>
      </c>
      <c r="G22" s="123">
        <f t="shared" si="4"/>
        <v>10701</v>
      </c>
      <c r="H22" s="123">
        <f t="shared" si="5"/>
        <v>10478</v>
      </c>
      <c r="I22" s="124">
        <f t="shared" si="6"/>
        <v>10972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10575</v>
      </c>
      <c r="C23" s="130">
        <f t="shared" si="0"/>
        <v>10565</v>
      </c>
      <c r="D23" s="131">
        <f t="shared" si="1"/>
        <v>10728</v>
      </c>
      <c r="E23" s="131">
        <f t="shared" si="2"/>
        <v>10750</v>
      </c>
      <c r="F23" s="132">
        <f t="shared" si="3"/>
        <v>11546</v>
      </c>
      <c r="G23" s="132">
        <f t="shared" si="4"/>
        <v>10377</v>
      </c>
      <c r="H23" s="132">
        <f t="shared" si="5"/>
        <v>10053</v>
      </c>
      <c r="I23" s="133">
        <f t="shared" si="6"/>
        <v>10750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10285</v>
      </c>
      <c r="D24" s="140">
        <f t="shared" si="1"/>
        <v>10503</v>
      </c>
      <c r="E24" s="139">
        <f t="shared" si="2"/>
        <v>10532</v>
      </c>
      <c r="F24" s="139">
        <f t="shared" si="3"/>
        <v>11464</v>
      </c>
      <c r="G24" s="139">
        <f t="shared" si="4"/>
        <v>10053</v>
      </c>
      <c r="H24" s="139">
        <f t="shared" si="5"/>
        <v>9608</v>
      </c>
      <c r="I24" s="251">
        <f t="shared" si="6"/>
        <v>10532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10006</v>
      </c>
      <c r="D25" s="255">
        <f t="shared" si="1"/>
        <v>10283</v>
      </c>
      <c r="E25" s="254">
        <f t="shared" si="2"/>
        <v>10320</v>
      </c>
      <c r="F25" s="254">
        <f t="shared" si="3"/>
        <v>11387</v>
      </c>
      <c r="G25" s="254">
        <f t="shared" si="4"/>
        <v>9729</v>
      </c>
      <c r="H25" s="254">
        <f t="shared" si="5"/>
        <v>9144</v>
      </c>
      <c r="I25" s="256">
        <f t="shared" si="6"/>
        <v>10320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9727</v>
      </c>
      <c r="D26" s="255">
        <f t="shared" si="1"/>
        <v>10067</v>
      </c>
      <c r="E26" s="254">
        <f t="shared" si="2"/>
        <v>10113</v>
      </c>
      <c r="F26" s="254">
        <f t="shared" si="3"/>
        <v>11313</v>
      </c>
      <c r="G26" s="254">
        <f t="shared" si="4"/>
        <v>9405</v>
      </c>
      <c r="H26" s="254">
        <f t="shared" si="5"/>
        <v>8660</v>
      </c>
      <c r="I26" s="256">
        <f t="shared" si="6"/>
        <v>10113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9447</v>
      </c>
      <c r="D27" s="255">
        <f t="shared" si="1"/>
        <v>9856</v>
      </c>
      <c r="E27" s="254">
        <f t="shared" si="2"/>
        <v>9912</v>
      </c>
      <c r="F27" s="254">
        <f t="shared" si="3"/>
        <v>11244</v>
      </c>
      <c r="G27" s="254">
        <f t="shared" si="4"/>
        <v>9083</v>
      </c>
      <c r="H27" s="254">
        <f t="shared" si="5"/>
        <v>8153</v>
      </c>
      <c r="I27" s="256">
        <f t="shared" si="6"/>
        <v>9912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9168</v>
      </c>
      <c r="D28" s="255">
        <f t="shared" si="1"/>
        <v>9650</v>
      </c>
      <c r="E28" s="254">
        <f t="shared" si="2"/>
        <v>9715</v>
      </c>
      <c r="F28" s="254">
        <f t="shared" si="3"/>
        <v>11177</v>
      </c>
      <c r="G28" s="254">
        <f t="shared" si="4"/>
        <v>8762</v>
      </c>
      <c r="H28" s="254">
        <f t="shared" si="5"/>
        <v>7624</v>
      </c>
      <c r="I28" s="256">
        <f t="shared" si="6"/>
        <v>9715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8889</v>
      </c>
      <c r="D29" s="140">
        <f t="shared" si="1"/>
        <v>9447</v>
      </c>
      <c r="E29" s="139">
        <f t="shared" si="2"/>
        <v>9522</v>
      </c>
      <c r="F29" s="139">
        <f t="shared" si="3"/>
        <v>11114</v>
      </c>
      <c r="G29" s="139">
        <f t="shared" si="4"/>
        <v>8444</v>
      </c>
      <c r="H29" s="139">
        <f t="shared" si="5"/>
        <v>7072</v>
      </c>
      <c r="I29" s="251">
        <f t="shared" si="6"/>
        <v>9522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8609</v>
      </c>
      <c r="D30" s="255">
        <f t="shared" si="1"/>
        <v>9249</v>
      </c>
      <c r="E30" s="254">
        <f t="shared" si="2"/>
        <v>9335</v>
      </c>
      <c r="F30" s="254">
        <f t="shared" si="3"/>
        <v>11053</v>
      </c>
      <c r="G30" s="254">
        <f t="shared" si="4"/>
        <v>8130</v>
      </c>
      <c r="H30" s="254">
        <f t="shared" si="5"/>
        <v>6495</v>
      </c>
      <c r="I30" s="256">
        <f t="shared" si="6"/>
        <v>9335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8330</v>
      </c>
      <c r="D31" s="255">
        <f t="shared" si="1"/>
        <v>9055</v>
      </c>
      <c r="E31" s="254">
        <f t="shared" si="2"/>
        <v>9152</v>
      </c>
      <c r="F31" s="254">
        <f t="shared" si="3"/>
        <v>10994</v>
      </c>
      <c r="G31" s="254">
        <f t="shared" si="4"/>
        <v>7819</v>
      </c>
      <c r="H31" s="254">
        <f t="shared" si="5"/>
        <v>5892</v>
      </c>
      <c r="I31" s="256">
        <f t="shared" si="6"/>
        <v>9152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8050</v>
      </c>
      <c r="D32" s="255">
        <f t="shared" si="1"/>
        <v>8866</v>
      </c>
      <c r="E32" s="254">
        <f t="shared" si="2"/>
        <v>8973</v>
      </c>
      <c r="F32" s="254">
        <f t="shared" si="3"/>
        <v>10938</v>
      </c>
      <c r="G32" s="254">
        <f t="shared" si="4"/>
        <v>7512</v>
      </c>
      <c r="H32" s="254">
        <f t="shared" si="5"/>
        <v>5262</v>
      </c>
      <c r="I32" s="256">
        <f t="shared" si="6"/>
        <v>8973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7771</v>
      </c>
      <c r="D33" s="255">
        <f t="shared" si="1"/>
        <v>8680</v>
      </c>
      <c r="E33" s="254">
        <f t="shared" si="2"/>
        <v>8799</v>
      </c>
      <c r="F33" s="254">
        <f t="shared" si="3"/>
        <v>10885</v>
      </c>
      <c r="G33" s="254">
        <f t="shared" si="4"/>
        <v>7210</v>
      </c>
      <c r="H33" s="254">
        <f t="shared" si="5"/>
        <v>4604</v>
      </c>
      <c r="I33" s="256">
        <f t="shared" si="6"/>
        <v>8799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7492</v>
      </c>
      <c r="D34" s="140">
        <f t="shared" si="1"/>
        <v>8498</v>
      </c>
      <c r="E34" s="139">
        <f t="shared" si="2"/>
        <v>8629</v>
      </c>
      <c r="F34" s="139">
        <f t="shared" si="3"/>
        <v>10833</v>
      </c>
      <c r="G34" s="139">
        <f t="shared" si="4"/>
        <v>6914</v>
      </c>
      <c r="H34" s="139">
        <f t="shared" si="5"/>
        <v>3916</v>
      </c>
      <c r="I34" s="251">
        <f t="shared" si="6"/>
        <v>8629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7212</v>
      </c>
      <c r="D35" s="255">
        <f t="shared" si="1"/>
        <v>8320</v>
      </c>
      <c r="E35" s="254">
        <f t="shared" si="2"/>
        <v>8463</v>
      </c>
      <c r="F35" s="254">
        <f t="shared" si="3"/>
        <v>10783</v>
      </c>
      <c r="G35" s="254">
        <f t="shared" si="4"/>
        <v>6623</v>
      </c>
      <c r="H35" s="254">
        <f t="shared" si="5"/>
        <v>3198</v>
      </c>
      <c r="I35" s="256">
        <f t="shared" si="6"/>
        <v>8463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6933</v>
      </c>
      <c r="D36" s="255">
        <f t="shared" si="1"/>
        <v>8145</v>
      </c>
      <c r="E36" s="254">
        <f t="shared" si="2"/>
        <v>8302</v>
      </c>
      <c r="F36" s="254">
        <f t="shared" si="3"/>
        <v>10735</v>
      </c>
      <c r="G36" s="254">
        <f t="shared" si="4"/>
        <v>6339</v>
      </c>
      <c r="H36" s="254">
        <f t="shared" si="5"/>
        <v>2448</v>
      </c>
      <c r="I36" s="256">
        <f t="shared" si="6"/>
        <v>8302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6654</v>
      </c>
      <c r="D37" s="255">
        <f t="shared" si="1"/>
        <v>7975</v>
      </c>
      <c r="E37" s="254">
        <f t="shared" si="2"/>
        <v>8144</v>
      </c>
      <c r="F37" s="254">
        <f t="shared" si="3"/>
        <v>10688</v>
      </c>
      <c r="G37" s="254">
        <f t="shared" si="4"/>
        <v>6062</v>
      </c>
      <c r="H37" s="254">
        <f t="shared" si="5"/>
        <v>1664</v>
      </c>
      <c r="I37" s="256">
        <f t="shared" si="6"/>
        <v>8144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6374</v>
      </c>
      <c r="D38" s="255">
        <f t="shared" si="1"/>
        <v>7807</v>
      </c>
      <c r="E38" s="254">
        <f t="shared" si="2"/>
        <v>7990</v>
      </c>
      <c r="F38" s="254">
        <f t="shared" si="3"/>
        <v>10643</v>
      </c>
      <c r="G38" s="254">
        <f t="shared" si="4"/>
        <v>5791</v>
      </c>
      <c r="H38" s="254">
        <f t="shared" si="5"/>
        <v>845</v>
      </c>
      <c r="I38" s="256">
        <f t="shared" si="6"/>
        <v>7990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6095</v>
      </c>
      <c r="D39" s="140">
        <f t="shared" si="1"/>
        <v>7644</v>
      </c>
      <c r="E39" s="139">
        <f t="shared" si="2"/>
        <v>7839</v>
      </c>
      <c r="F39" s="139">
        <f t="shared" si="3"/>
        <v>10600</v>
      </c>
      <c r="G39" s="139">
        <f t="shared" si="4"/>
        <v>5528</v>
      </c>
      <c r="H39" s="139">
        <f t="shared" si="5"/>
        <v>-10</v>
      </c>
      <c r="I39" s="251">
        <f t="shared" si="6"/>
        <v>7839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5816</v>
      </c>
      <c r="D40" s="255">
        <f t="shared" si="1"/>
        <v>7484</v>
      </c>
      <c r="E40" s="254">
        <f t="shared" si="2"/>
        <v>7693</v>
      </c>
      <c r="F40" s="254">
        <f t="shared" si="3"/>
        <v>10558</v>
      </c>
      <c r="G40" s="254">
        <f t="shared" si="4"/>
        <v>5273</v>
      </c>
      <c r="H40" s="254">
        <f t="shared" si="5"/>
        <v>-903</v>
      </c>
      <c r="I40" s="256">
        <f t="shared" si="6"/>
        <v>7693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5536</v>
      </c>
      <c r="D41" s="255">
        <f t="shared" si="1"/>
        <v>7327</v>
      </c>
      <c r="E41" s="254">
        <f t="shared" si="2"/>
        <v>7550</v>
      </c>
      <c r="F41" s="254">
        <f t="shared" si="3"/>
        <v>10517</v>
      </c>
      <c r="G41" s="254">
        <f t="shared" si="4"/>
        <v>5025</v>
      </c>
      <c r="H41" s="254">
        <f t="shared" si="5"/>
        <v>-1837</v>
      </c>
      <c r="I41" s="256">
        <f t="shared" si="6"/>
        <v>7550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5257</v>
      </c>
      <c r="D42" s="255">
        <f t="shared" si="1"/>
        <v>7173</v>
      </c>
      <c r="E42" s="254">
        <f t="shared" si="2"/>
        <v>7410</v>
      </c>
      <c r="F42" s="254">
        <f t="shared" si="3"/>
        <v>10477</v>
      </c>
      <c r="G42" s="254">
        <f t="shared" si="4"/>
        <v>4784</v>
      </c>
      <c r="H42" s="254">
        <f t="shared" si="5"/>
        <v>-2812</v>
      </c>
      <c r="I42" s="256">
        <f t="shared" si="6"/>
        <v>7410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4977</v>
      </c>
      <c r="D43" s="255">
        <f t="shared" si="1"/>
        <v>7023</v>
      </c>
      <c r="E43" s="254">
        <f t="shared" si="2"/>
        <v>7274</v>
      </c>
      <c r="F43" s="254">
        <f t="shared" si="3"/>
        <v>10439</v>
      </c>
      <c r="G43" s="254">
        <f t="shared" si="4"/>
        <v>4552</v>
      </c>
      <c r="H43" s="254">
        <f t="shared" si="5"/>
        <v>-3830</v>
      </c>
      <c r="I43" s="256">
        <f t="shared" si="6"/>
        <v>7274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4698</v>
      </c>
      <c r="D44" s="140">
        <f t="shared" si="1"/>
        <v>6876</v>
      </c>
      <c r="E44" s="139">
        <f t="shared" si="2"/>
        <v>7141</v>
      </c>
      <c r="F44" s="139">
        <f t="shared" si="3"/>
        <v>10401</v>
      </c>
      <c r="G44" s="261">
        <f t="shared" si="4"/>
        <v>4328</v>
      </c>
      <c r="H44" s="261">
        <f t="shared" si="5"/>
        <v>-4894</v>
      </c>
      <c r="I44" s="251">
        <f t="shared" si="6"/>
        <v>7141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4419</v>
      </c>
      <c r="D45" s="140">
        <f t="shared" si="1"/>
        <v>6731</v>
      </c>
      <c r="E45" s="139">
        <f t="shared" si="2"/>
        <v>7011</v>
      </c>
      <c r="F45" s="139">
        <f t="shared" si="3"/>
        <v>10365</v>
      </c>
      <c r="G45" s="261">
        <f t="shared" si="4"/>
        <v>4112</v>
      </c>
      <c r="H45" s="261">
        <f t="shared" si="5"/>
        <v>-6006</v>
      </c>
      <c r="I45" s="251">
        <f t="shared" si="6"/>
        <v>7011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0.98187429879761345</v>
      </c>
      <c r="D47" s="232">
        <f>G129</f>
        <v>0.98559272252937657</v>
      </c>
      <c r="E47" s="232">
        <f>G175</f>
        <v>0.98567816063584757</v>
      </c>
      <c r="F47" s="232">
        <f>H219</f>
        <v>0.87646132205425431</v>
      </c>
      <c r="G47" s="245">
        <f>G265</f>
        <v>0.97211276711991879</v>
      </c>
      <c r="H47" s="245">
        <f>G310</f>
        <v>0.95792060006794233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958.07600000000014</v>
      </c>
      <c r="D48" s="246">
        <f>G130</f>
        <v>761.63499999999999</v>
      </c>
      <c r="E48" s="246">
        <f>G176</f>
        <v>757.06599999999992</v>
      </c>
      <c r="F48" s="241">
        <f>H220</f>
        <v>6739.6669999999995</v>
      </c>
      <c r="G48" s="246">
        <f>G266</f>
        <v>1507.1079999999999</v>
      </c>
      <c r="H48" s="246">
        <f>G311</f>
        <v>2447.0150000000003</v>
      </c>
      <c r="I48" s="242"/>
      <c r="J48" s="250" t="s">
        <v>80</v>
      </c>
      <c r="K48" s="268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107.70099999999999</v>
      </c>
      <c r="D49" s="233">
        <f>G131</f>
        <v>121.84799999999998</v>
      </c>
      <c r="E49" s="247">
        <f>G177</f>
        <v>137.035</v>
      </c>
      <c r="F49" s="248">
        <f>H221</f>
        <v>2313.5170000000003</v>
      </c>
      <c r="G49" s="247">
        <f>G267</f>
        <v>276.44799999999998</v>
      </c>
      <c r="H49" s="260">
        <f>G312</f>
        <v>878.93799999999987</v>
      </c>
      <c r="I49" s="166"/>
      <c r="J49" s="250" t="s">
        <v>81</v>
      </c>
      <c r="K49" s="268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1.2148807271421991</v>
      </c>
      <c r="D50" s="259">
        <f>G132</f>
        <v>1.115119810945467</v>
      </c>
      <c r="E50" s="259">
        <f>G178</f>
        <v>1.1325232229677633</v>
      </c>
      <c r="F50" s="249">
        <f>H222</f>
        <v>3.5632030800929235</v>
      </c>
      <c r="G50" s="259">
        <f>G268</f>
        <v>1.6264126384598203</v>
      </c>
      <c r="H50" s="259">
        <f>G313</f>
        <v>2.2340178675109805</v>
      </c>
      <c r="I50" s="170"/>
      <c r="J50" s="167"/>
      <c r="K50" s="268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0.78972696479732118</v>
      </c>
      <c r="D51" s="234">
        <f>G133</f>
        <v>0.74655852168464509</v>
      </c>
      <c r="E51" s="234">
        <f>G179</f>
        <v>0.80617218509615451</v>
      </c>
      <c r="F51" s="249">
        <f>H223</f>
        <v>3.5846052556164052</v>
      </c>
      <c r="G51" s="249">
        <f>G269</f>
        <v>1.2206024951690961</v>
      </c>
      <c r="H51" s="234">
        <f>G314</f>
        <v>2.1511465347273524</v>
      </c>
      <c r="I51" s="170"/>
      <c r="J51" s="167"/>
      <c r="K51" s="268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0.98187429879761345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16352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15873</v>
      </c>
      <c r="J75" s="180">
        <f t="shared" ref="J75:J94" si="10">ABS(B75-I75)/B75*100</f>
        <v>2.9293052837573388</v>
      </c>
      <c r="K75" s="179">
        <f t="shared" ref="K75:K94" si="11">(B75-I75)^2/1000</f>
        <v>229.441</v>
      </c>
    </row>
    <row r="76" spans="1:40" ht="15" customHeight="1">
      <c r="A76" s="21">
        <f t="shared" ref="A76:A116" si="12">A75+1</f>
        <v>1995</v>
      </c>
      <c r="B76" s="176">
        <f t="shared" si="8"/>
        <v>15980</v>
      </c>
      <c r="C76" s="22">
        <v>2</v>
      </c>
      <c r="D76" s="23" t="s">
        <v>18</v>
      </c>
      <c r="E76" s="28">
        <f>INDEX(LINEST(B75:B94,C75:C94),1)</f>
        <v>-279.36390977443614</v>
      </c>
      <c r="G76" s="29"/>
      <c r="H76" s="26"/>
      <c r="I76" s="179">
        <f t="shared" si="9"/>
        <v>15593</v>
      </c>
      <c r="J76" s="180">
        <f t="shared" si="10"/>
        <v>2.4217772215269084</v>
      </c>
      <c r="K76" s="179">
        <f t="shared" si="11"/>
        <v>149.76900000000001</v>
      </c>
    </row>
    <row r="77" spans="1:40" ht="15" customHeight="1">
      <c r="A77" s="21">
        <f t="shared" si="12"/>
        <v>1996</v>
      </c>
      <c r="B77" s="176">
        <f t="shared" si="8"/>
        <v>15311</v>
      </c>
      <c r="C77" s="22">
        <v>3</v>
      </c>
      <c r="D77" s="23" t="s">
        <v>19</v>
      </c>
      <c r="E77" s="28">
        <f>INDEX(LINEST(B75:B94,C75:C94),2)</f>
        <v>16152.02105263158</v>
      </c>
      <c r="G77" s="29"/>
      <c r="H77" s="26"/>
      <c r="I77" s="179">
        <f t="shared" si="9"/>
        <v>15314</v>
      </c>
      <c r="J77" s="180">
        <f t="shared" si="10"/>
        <v>1.959375612304879E-2</v>
      </c>
      <c r="K77" s="179">
        <f t="shared" si="11"/>
        <v>8.9999999999999993E-3</v>
      </c>
    </row>
    <row r="78" spans="1:40" ht="15" customHeight="1">
      <c r="A78" s="21">
        <f t="shared" si="12"/>
        <v>1997</v>
      </c>
      <c r="B78" s="176">
        <f t="shared" si="8"/>
        <v>14734</v>
      </c>
      <c r="C78" s="22">
        <v>4</v>
      </c>
      <c r="G78" s="29"/>
      <c r="H78" s="26"/>
      <c r="I78" s="179">
        <f t="shared" si="9"/>
        <v>15035</v>
      </c>
      <c r="J78" s="180">
        <f t="shared" si="10"/>
        <v>2.0428939866974347</v>
      </c>
      <c r="K78" s="179">
        <f t="shared" si="11"/>
        <v>90.600999999999999</v>
      </c>
    </row>
    <row r="79" spans="1:40" ht="15" customHeight="1">
      <c r="A79" s="21">
        <f t="shared" si="12"/>
        <v>1998</v>
      </c>
      <c r="B79" s="176">
        <f t="shared" si="8"/>
        <v>14370</v>
      </c>
      <c r="C79" s="22">
        <v>5</v>
      </c>
      <c r="D79" s="347" t="s">
        <v>7</v>
      </c>
      <c r="E79" s="348"/>
      <c r="F79" s="181">
        <f>I74</f>
        <v>0.98187429879761345</v>
      </c>
      <c r="G79" s="29"/>
      <c r="H79" s="26"/>
      <c r="I79" s="179">
        <f t="shared" si="9"/>
        <v>14755</v>
      </c>
      <c r="J79" s="180">
        <f t="shared" si="10"/>
        <v>2.6791927627000693</v>
      </c>
      <c r="K79" s="179">
        <f t="shared" si="11"/>
        <v>148.22499999999999</v>
      </c>
    </row>
    <row r="80" spans="1:40" ht="15" customHeight="1">
      <c r="A80" s="21">
        <f t="shared" si="12"/>
        <v>1999</v>
      </c>
      <c r="B80" s="176">
        <f t="shared" si="8"/>
        <v>14093</v>
      </c>
      <c r="C80" s="22">
        <v>6</v>
      </c>
      <c r="D80" s="347" t="s">
        <v>8</v>
      </c>
      <c r="E80" s="348"/>
      <c r="F80" s="182">
        <f>SUM(K75:K94)</f>
        <v>958.07600000000014</v>
      </c>
      <c r="G80" s="29"/>
      <c r="H80" s="26"/>
      <c r="I80" s="179">
        <f t="shared" si="9"/>
        <v>14476</v>
      </c>
      <c r="J80" s="180">
        <f t="shared" si="10"/>
        <v>2.7176612502660893</v>
      </c>
      <c r="K80" s="179">
        <f t="shared" si="11"/>
        <v>146.68899999999999</v>
      </c>
    </row>
    <row r="81" spans="1:11" ht="15" customHeight="1">
      <c r="A81" s="21">
        <f t="shared" si="12"/>
        <v>2000</v>
      </c>
      <c r="B81" s="176">
        <f t="shared" si="8"/>
        <v>14074</v>
      </c>
      <c r="C81" s="22">
        <v>7</v>
      </c>
      <c r="D81" s="347" t="s">
        <v>9</v>
      </c>
      <c r="E81" s="348"/>
      <c r="F81" s="182">
        <f>SUM(K85:K94)</f>
        <v>107.70099999999999</v>
      </c>
      <c r="G81" s="29"/>
      <c r="H81" s="26"/>
      <c r="I81" s="179">
        <f t="shared" si="9"/>
        <v>14196</v>
      </c>
      <c r="J81" s="180">
        <f t="shared" si="10"/>
        <v>0.86684666761404006</v>
      </c>
      <c r="K81" s="179">
        <f t="shared" si="11"/>
        <v>14.884</v>
      </c>
    </row>
    <row r="82" spans="1:11" ht="15" customHeight="1">
      <c r="A82" s="21">
        <f t="shared" si="12"/>
        <v>2001</v>
      </c>
      <c r="B82" s="176">
        <f t="shared" si="8"/>
        <v>14143</v>
      </c>
      <c r="C82" s="22">
        <v>8</v>
      </c>
      <c r="D82" s="347" t="s">
        <v>10</v>
      </c>
      <c r="E82" s="348"/>
      <c r="F82" s="183">
        <f>SUM(J75:J94)/C94</f>
        <v>1.2148807271421991</v>
      </c>
      <c r="G82" s="23"/>
      <c r="H82" s="27"/>
      <c r="I82" s="179">
        <f t="shared" si="9"/>
        <v>13917</v>
      </c>
      <c r="J82" s="180">
        <f t="shared" si="10"/>
        <v>1.5979636569327584</v>
      </c>
      <c r="K82" s="179">
        <f t="shared" si="11"/>
        <v>51.076000000000001</v>
      </c>
    </row>
    <row r="83" spans="1:11" ht="15" customHeight="1">
      <c r="A83" s="21">
        <f t="shared" si="12"/>
        <v>2002</v>
      </c>
      <c r="B83" s="176">
        <f t="shared" si="8"/>
        <v>13647</v>
      </c>
      <c r="C83" s="22">
        <v>9</v>
      </c>
      <c r="D83" s="347" t="s">
        <v>11</v>
      </c>
      <c r="E83" s="348"/>
      <c r="F83" s="183">
        <f>SUM(J85:J94)/10</f>
        <v>0.78972696479732118</v>
      </c>
      <c r="G83" s="23"/>
      <c r="H83" s="27"/>
      <c r="I83" s="179">
        <f t="shared" si="9"/>
        <v>13638</v>
      </c>
      <c r="J83" s="180">
        <f t="shared" si="10"/>
        <v>6.5948560123103975E-2</v>
      </c>
      <c r="K83" s="179">
        <f t="shared" si="11"/>
        <v>8.1000000000000003E-2</v>
      </c>
    </row>
    <row r="84" spans="1:11" ht="15" customHeight="1">
      <c r="A84" s="21">
        <f t="shared" si="12"/>
        <v>2003</v>
      </c>
      <c r="B84" s="176">
        <f t="shared" si="8"/>
        <v>13218</v>
      </c>
      <c r="C84" s="22">
        <v>10</v>
      </c>
      <c r="G84" s="23"/>
      <c r="H84" s="27"/>
      <c r="I84" s="179">
        <f t="shared" si="9"/>
        <v>13358</v>
      </c>
      <c r="J84" s="180">
        <f t="shared" si="10"/>
        <v>1.0591617491299743</v>
      </c>
      <c r="K84" s="179">
        <f t="shared" si="11"/>
        <v>19.600000000000001</v>
      </c>
    </row>
    <row r="85" spans="1:11" ht="15" customHeight="1">
      <c r="A85" s="21">
        <f t="shared" si="12"/>
        <v>2004</v>
      </c>
      <c r="B85" s="176">
        <f t="shared" si="8"/>
        <v>12985</v>
      </c>
      <c r="C85" s="22">
        <v>11</v>
      </c>
      <c r="F85" s="27"/>
      <c r="G85" s="23"/>
      <c r="H85" s="27"/>
      <c r="I85" s="179">
        <f t="shared" si="9"/>
        <v>13079</v>
      </c>
      <c r="J85" s="180">
        <f t="shared" si="10"/>
        <v>0.72391220639199072</v>
      </c>
      <c r="K85" s="179">
        <f t="shared" si="11"/>
        <v>8.8360000000000003</v>
      </c>
    </row>
    <row r="86" spans="1:11" ht="15" customHeight="1">
      <c r="A86" s="21">
        <f t="shared" si="12"/>
        <v>2005</v>
      </c>
      <c r="B86" s="176">
        <f t="shared" si="8"/>
        <v>12910</v>
      </c>
      <c r="C86" s="22">
        <v>12</v>
      </c>
      <c r="F86" s="27"/>
      <c r="G86" s="23"/>
      <c r="H86" s="27"/>
      <c r="I86" s="179">
        <f t="shared" si="9"/>
        <v>12800</v>
      </c>
      <c r="J86" s="180">
        <f t="shared" si="10"/>
        <v>0.85205267234701787</v>
      </c>
      <c r="K86" s="179">
        <f t="shared" si="11"/>
        <v>12.1</v>
      </c>
    </row>
    <row r="87" spans="1:11" ht="15" customHeight="1">
      <c r="A87" s="21">
        <f t="shared" si="12"/>
        <v>2006</v>
      </c>
      <c r="B87" s="176">
        <f t="shared" si="8"/>
        <v>12599</v>
      </c>
      <c r="C87" s="22">
        <v>13</v>
      </c>
      <c r="F87" s="27"/>
      <c r="G87" s="23"/>
      <c r="H87" s="27"/>
      <c r="I87" s="179">
        <f t="shared" si="9"/>
        <v>12520</v>
      </c>
      <c r="J87" s="180">
        <f t="shared" si="10"/>
        <v>0.62703389157869671</v>
      </c>
      <c r="K87" s="179">
        <f t="shared" si="11"/>
        <v>6.2409999999999997</v>
      </c>
    </row>
    <row r="88" spans="1:11" ht="15" customHeight="1">
      <c r="A88" s="21">
        <f t="shared" si="12"/>
        <v>2007</v>
      </c>
      <c r="B88" s="176">
        <f t="shared" si="8"/>
        <v>12193</v>
      </c>
      <c r="C88" s="22">
        <v>14</v>
      </c>
      <c r="F88" s="27"/>
      <c r="G88" s="23"/>
      <c r="H88" s="27"/>
      <c r="I88" s="179">
        <f t="shared" si="9"/>
        <v>12241</v>
      </c>
      <c r="J88" s="180">
        <f t="shared" si="10"/>
        <v>0.39366849831870743</v>
      </c>
      <c r="K88" s="179">
        <f t="shared" si="11"/>
        <v>2.3039999999999998</v>
      </c>
    </row>
    <row r="89" spans="1:11" ht="15" customHeight="1">
      <c r="A89" s="21">
        <f t="shared" si="12"/>
        <v>2008</v>
      </c>
      <c r="B89" s="176">
        <f t="shared" si="8"/>
        <v>11859</v>
      </c>
      <c r="C89" s="22">
        <v>15</v>
      </c>
      <c r="D89" s="23"/>
      <c r="E89" s="23"/>
      <c r="F89" s="27"/>
      <c r="G89" s="23"/>
      <c r="H89" s="27"/>
      <c r="I89" s="179">
        <f t="shared" si="9"/>
        <v>11962</v>
      </c>
      <c r="J89" s="180">
        <f t="shared" si="10"/>
        <v>0.86853866261910784</v>
      </c>
      <c r="K89" s="179">
        <f t="shared" si="11"/>
        <v>10.609</v>
      </c>
    </row>
    <row r="90" spans="1:11" ht="15" customHeight="1">
      <c r="A90" s="21">
        <f t="shared" si="12"/>
        <v>2009</v>
      </c>
      <c r="B90" s="176">
        <f t="shared" si="8"/>
        <v>11576</v>
      </c>
      <c r="C90" s="22">
        <v>16</v>
      </c>
      <c r="D90" s="23"/>
      <c r="E90" s="23"/>
      <c r="F90" s="27"/>
      <c r="G90" s="23"/>
      <c r="H90" s="27"/>
      <c r="I90" s="179">
        <f t="shared" si="9"/>
        <v>11682</v>
      </c>
      <c r="J90" s="180">
        <f t="shared" si="10"/>
        <v>0.91568762957843808</v>
      </c>
      <c r="K90" s="179">
        <f t="shared" si="11"/>
        <v>11.236000000000001</v>
      </c>
    </row>
    <row r="91" spans="1:11" s="27" customFormat="1" ht="15" customHeight="1">
      <c r="A91" s="21">
        <f t="shared" si="12"/>
        <v>2010</v>
      </c>
      <c r="B91" s="176">
        <f t="shared" si="8"/>
        <v>11488</v>
      </c>
      <c r="C91" s="22">
        <v>17</v>
      </c>
      <c r="G91" s="23"/>
      <c r="H91" s="23"/>
      <c r="I91" s="179">
        <f t="shared" si="9"/>
        <v>11403</v>
      </c>
      <c r="J91" s="180">
        <f t="shared" si="10"/>
        <v>0.73990250696378834</v>
      </c>
      <c r="K91" s="179">
        <f t="shared" si="11"/>
        <v>7.2249999999999996</v>
      </c>
    </row>
    <row r="92" spans="1:11" ht="15" customHeight="1">
      <c r="A92" s="21">
        <f t="shared" si="12"/>
        <v>2011</v>
      </c>
      <c r="B92" s="176">
        <f t="shared" si="8"/>
        <v>11318</v>
      </c>
      <c r="C92" s="22">
        <v>18</v>
      </c>
      <c r="D92" s="27"/>
      <c r="E92" s="27"/>
      <c r="F92" s="27"/>
      <c r="G92" s="23"/>
      <c r="H92" s="27"/>
      <c r="I92" s="179">
        <f t="shared" si="9"/>
        <v>11123</v>
      </c>
      <c r="J92" s="180">
        <f t="shared" si="10"/>
        <v>1.7229192436826295</v>
      </c>
      <c r="K92" s="179">
        <f t="shared" si="11"/>
        <v>38.024999999999999</v>
      </c>
    </row>
    <row r="93" spans="1:11" s="27" customFormat="1" ht="15" customHeight="1">
      <c r="A93" s="21">
        <f t="shared" si="12"/>
        <v>2012</v>
      </c>
      <c r="B93" s="176">
        <f t="shared" si="8"/>
        <v>10949</v>
      </c>
      <c r="C93" s="22">
        <v>19</v>
      </c>
      <c r="G93" s="23"/>
      <c r="I93" s="179">
        <f t="shared" si="9"/>
        <v>10844</v>
      </c>
      <c r="J93" s="180">
        <f t="shared" si="10"/>
        <v>0.95899168873869767</v>
      </c>
      <c r="K93" s="179">
        <f t="shared" si="11"/>
        <v>11.025</v>
      </c>
    </row>
    <row r="94" spans="1:11" s="27" customFormat="1" ht="15" customHeight="1" thickBot="1">
      <c r="A94" s="30">
        <f t="shared" si="12"/>
        <v>2013</v>
      </c>
      <c r="B94" s="184">
        <f t="shared" si="8"/>
        <v>10575</v>
      </c>
      <c r="C94" s="31">
        <v>20</v>
      </c>
      <c r="D94" s="32"/>
      <c r="E94" s="32"/>
      <c r="F94" s="32"/>
      <c r="G94" s="32"/>
      <c r="H94" s="32"/>
      <c r="I94" s="185">
        <f t="shared" si="9"/>
        <v>10565</v>
      </c>
      <c r="J94" s="186">
        <f t="shared" si="10"/>
        <v>9.4562647754137114E-2</v>
      </c>
      <c r="K94" s="185">
        <f t="shared" si="11"/>
        <v>0.1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10285</v>
      </c>
      <c r="C95" s="22">
        <v>21</v>
      </c>
      <c r="D95" s="33"/>
      <c r="E95" s="33"/>
      <c r="I95" s="179">
        <f t="shared" si="9"/>
        <v>10285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10006</v>
      </c>
      <c r="C96" s="22">
        <v>22</v>
      </c>
      <c r="D96" s="33"/>
      <c r="E96" s="33"/>
      <c r="F96" s="27"/>
      <c r="G96" s="27"/>
      <c r="H96" s="27"/>
      <c r="I96" s="179">
        <f t="shared" si="9"/>
        <v>10006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9727</v>
      </c>
      <c r="C97" s="22">
        <v>23</v>
      </c>
      <c r="D97" s="33"/>
      <c r="E97" s="33"/>
      <c r="F97" s="27"/>
      <c r="G97" s="27"/>
      <c r="H97" s="27"/>
      <c r="I97" s="179">
        <f t="shared" si="9"/>
        <v>9727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9447</v>
      </c>
      <c r="C98" s="22">
        <v>24</v>
      </c>
      <c r="D98" s="33"/>
      <c r="E98" s="33"/>
      <c r="F98" s="27"/>
      <c r="G98" s="27"/>
      <c r="H98" s="27"/>
      <c r="I98" s="179">
        <f t="shared" si="9"/>
        <v>9447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9168</v>
      </c>
      <c r="C99" s="22">
        <v>25</v>
      </c>
      <c r="D99" s="33"/>
      <c r="E99" s="33"/>
      <c r="F99" s="27"/>
      <c r="G99" s="27"/>
      <c r="H99" s="27"/>
      <c r="I99" s="179">
        <f t="shared" si="9"/>
        <v>9168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8889</v>
      </c>
      <c r="C100" s="22">
        <v>26</v>
      </c>
      <c r="D100" s="33"/>
      <c r="E100" s="33"/>
      <c r="F100" s="27"/>
      <c r="G100" s="27"/>
      <c r="H100" s="27"/>
      <c r="I100" s="179">
        <f t="shared" si="9"/>
        <v>8889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8609</v>
      </c>
      <c r="C101" s="22">
        <v>27</v>
      </c>
      <c r="D101" s="33"/>
      <c r="E101" s="33"/>
      <c r="F101" s="27"/>
      <c r="G101" s="27"/>
      <c r="H101" s="27"/>
      <c r="I101" s="179">
        <f t="shared" si="9"/>
        <v>8609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8330</v>
      </c>
      <c r="C102" s="22">
        <v>28</v>
      </c>
      <c r="D102" s="33"/>
      <c r="E102" s="33"/>
      <c r="F102" s="27"/>
      <c r="G102" s="27"/>
      <c r="H102" s="27"/>
      <c r="I102" s="179">
        <f t="shared" si="9"/>
        <v>8330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8050</v>
      </c>
      <c r="C103" s="22">
        <v>29</v>
      </c>
      <c r="D103" s="33"/>
      <c r="E103" s="33"/>
      <c r="F103" s="27"/>
      <c r="G103" s="27"/>
      <c r="H103" s="27"/>
      <c r="I103" s="179">
        <f t="shared" si="9"/>
        <v>8050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7771</v>
      </c>
      <c r="C104" s="22">
        <v>30</v>
      </c>
      <c r="D104" s="33"/>
      <c r="E104" s="33"/>
      <c r="F104" s="27"/>
      <c r="G104" s="27"/>
      <c r="H104" s="27"/>
      <c r="I104" s="179">
        <f t="shared" si="9"/>
        <v>7771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7492</v>
      </c>
      <c r="C105" s="22">
        <v>31</v>
      </c>
      <c r="D105" s="33"/>
      <c r="E105" s="33"/>
      <c r="F105" s="27"/>
      <c r="G105" s="27"/>
      <c r="H105" s="27"/>
      <c r="I105" s="179">
        <f t="shared" si="9"/>
        <v>7492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7212</v>
      </c>
      <c r="C106" s="22">
        <v>32</v>
      </c>
      <c r="D106" s="33"/>
      <c r="E106" s="33"/>
      <c r="F106" s="27"/>
      <c r="G106" s="27"/>
      <c r="H106" s="27"/>
      <c r="I106" s="179">
        <f t="shared" si="9"/>
        <v>7212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6933</v>
      </c>
      <c r="C107" s="22">
        <v>33</v>
      </c>
      <c r="D107" s="33"/>
      <c r="E107" s="33"/>
      <c r="F107" s="27"/>
      <c r="G107" s="27"/>
      <c r="H107" s="27"/>
      <c r="I107" s="179">
        <f t="shared" si="9"/>
        <v>6933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6654</v>
      </c>
      <c r="C108" s="22">
        <v>34</v>
      </c>
      <c r="D108" s="33"/>
      <c r="E108" s="33"/>
      <c r="F108" s="27"/>
      <c r="G108" s="27"/>
      <c r="H108" s="27"/>
      <c r="I108" s="179">
        <f t="shared" si="9"/>
        <v>6654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6374</v>
      </c>
      <c r="C109" s="22">
        <v>35</v>
      </c>
      <c r="D109" s="33"/>
      <c r="E109" s="33"/>
      <c r="F109" s="27"/>
      <c r="G109" s="27"/>
      <c r="H109" s="27"/>
      <c r="I109" s="179">
        <f t="shared" si="9"/>
        <v>6374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6095</v>
      </c>
      <c r="C110" s="22">
        <v>36</v>
      </c>
      <c r="D110" s="33"/>
      <c r="E110" s="33"/>
      <c r="F110" s="27"/>
      <c r="G110" s="27"/>
      <c r="H110" s="27"/>
      <c r="I110" s="179">
        <f t="shared" si="9"/>
        <v>6095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5816</v>
      </c>
      <c r="C111" s="22">
        <v>37</v>
      </c>
      <c r="D111" s="33"/>
      <c r="E111" s="33"/>
      <c r="F111" s="27"/>
      <c r="G111" s="27"/>
      <c r="H111" s="27"/>
      <c r="I111" s="179">
        <f t="shared" si="9"/>
        <v>5816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5536</v>
      </c>
      <c r="C112" s="22">
        <v>38</v>
      </c>
      <c r="D112" s="33"/>
      <c r="E112" s="33"/>
      <c r="F112" s="27"/>
      <c r="G112" s="27"/>
      <c r="H112" s="27"/>
      <c r="I112" s="179">
        <f t="shared" si="9"/>
        <v>5536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5257</v>
      </c>
      <c r="C113" s="22">
        <v>39</v>
      </c>
      <c r="D113" s="33"/>
      <c r="E113" s="33"/>
      <c r="F113" s="27"/>
      <c r="G113" s="27"/>
      <c r="H113" s="27"/>
      <c r="I113" s="179">
        <f t="shared" si="9"/>
        <v>5257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4977</v>
      </c>
      <c r="C114" s="22">
        <v>40</v>
      </c>
      <c r="D114" s="33"/>
      <c r="E114" s="33"/>
      <c r="F114" s="27"/>
      <c r="G114" s="27"/>
      <c r="H114" s="27"/>
      <c r="I114" s="179">
        <f t="shared" si="9"/>
        <v>4977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4698</v>
      </c>
      <c r="C115" s="35">
        <v>41</v>
      </c>
      <c r="D115" s="36"/>
      <c r="E115" s="36"/>
      <c r="F115" s="11"/>
      <c r="G115" s="11"/>
      <c r="H115" s="11"/>
      <c r="I115" s="189">
        <f t="shared" si="9"/>
        <v>4698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4419</v>
      </c>
      <c r="C116" s="35">
        <v>42</v>
      </c>
      <c r="D116" s="36"/>
      <c r="E116" s="36"/>
      <c r="F116" s="11"/>
      <c r="G116" s="11"/>
      <c r="H116" s="11"/>
      <c r="I116" s="189">
        <f t="shared" si="9"/>
        <v>4419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0.98559272252937657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16352</v>
      </c>
      <c r="C120" s="193">
        <f t="shared" ref="C120:C139" si="15">LN(B120)</f>
        <v>9.7021054930034314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16044</v>
      </c>
      <c r="J120" s="180">
        <f t="shared" ref="J120:J139" si="17">ABS(B120-I120)/B120*100</f>
        <v>1.8835616438356164</v>
      </c>
      <c r="K120" s="179">
        <f t="shared" ref="K120:K139" si="18">(B120-I120)^2/1000</f>
        <v>94.864000000000004</v>
      </c>
    </row>
    <row r="121" spans="1:11" ht="15" customHeight="1">
      <c r="A121" s="21">
        <f t="shared" si="14"/>
        <v>1995</v>
      </c>
      <c r="B121" s="176">
        <f t="shared" si="14"/>
        <v>15980</v>
      </c>
      <c r="C121" s="193">
        <f t="shared" si="15"/>
        <v>9.679093219320265</v>
      </c>
      <c r="D121" s="22">
        <v>2</v>
      </c>
      <c r="E121" s="40" t="s">
        <v>23</v>
      </c>
      <c r="G121" s="27"/>
      <c r="H121" s="26"/>
      <c r="I121" s="179">
        <f t="shared" si="16"/>
        <v>15708</v>
      </c>
      <c r="J121" s="180">
        <f t="shared" si="17"/>
        <v>1.7021276595744681</v>
      </c>
      <c r="K121" s="179">
        <f t="shared" si="18"/>
        <v>73.983999999999995</v>
      </c>
    </row>
    <row r="122" spans="1:11" ht="15" customHeight="1">
      <c r="A122" s="21">
        <f t="shared" si="14"/>
        <v>1996</v>
      </c>
      <c r="B122" s="176">
        <f t="shared" si="14"/>
        <v>15311</v>
      </c>
      <c r="C122" s="193">
        <f t="shared" si="15"/>
        <v>9.6363268033050957</v>
      </c>
      <c r="D122" s="22">
        <v>3</v>
      </c>
      <c r="E122" s="2" t="s">
        <v>24</v>
      </c>
      <c r="H122" s="26"/>
      <c r="I122" s="179">
        <f t="shared" si="16"/>
        <v>15378</v>
      </c>
      <c r="J122" s="180">
        <f t="shared" si="17"/>
        <v>0.43759388674808963</v>
      </c>
      <c r="K122" s="179">
        <f t="shared" si="18"/>
        <v>4.4889999999999999</v>
      </c>
    </row>
    <row r="123" spans="1:11" ht="15" customHeight="1">
      <c r="A123" s="21">
        <f t="shared" si="14"/>
        <v>1997</v>
      </c>
      <c r="B123" s="176">
        <f t="shared" si="14"/>
        <v>14734</v>
      </c>
      <c r="C123" s="193">
        <f t="shared" si="15"/>
        <v>9.5979130272427593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9.7042692075128034</v>
      </c>
      <c r="H123" s="26"/>
      <c r="I123" s="179">
        <f t="shared" si="16"/>
        <v>15056</v>
      </c>
      <c r="J123" s="180">
        <f t="shared" si="17"/>
        <v>2.1854214741414415</v>
      </c>
      <c r="K123" s="179">
        <f t="shared" si="18"/>
        <v>103.684</v>
      </c>
    </row>
    <row r="124" spans="1:11" ht="15" customHeight="1">
      <c r="A124" s="21">
        <f t="shared" si="14"/>
        <v>1998</v>
      </c>
      <c r="B124" s="176">
        <f t="shared" si="14"/>
        <v>14370</v>
      </c>
      <c r="C124" s="193">
        <f t="shared" si="15"/>
        <v>9.5728979790730708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-2.1184077262102322E-2</v>
      </c>
      <c r="H124" s="26"/>
      <c r="I124" s="179">
        <f t="shared" si="16"/>
        <v>14740</v>
      </c>
      <c r="J124" s="180">
        <f t="shared" si="17"/>
        <v>2.5748086290883787</v>
      </c>
      <c r="K124" s="179">
        <f t="shared" si="18"/>
        <v>136.9</v>
      </c>
    </row>
    <row r="125" spans="1:11" ht="15" customHeight="1">
      <c r="A125" s="21">
        <f t="shared" si="14"/>
        <v>1999</v>
      </c>
      <c r="B125" s="176">
        <f t="shared" si="14"/>
        <v>14093</v>
      </c>
      <c r="C125" s="193">
        <f t="shared" si="15"/>
        <v>9.5534334991915113</v>
      </c>
      <c r="D125" s="22">
        <v>6</v>
      </c>
      <c r="H125" s="26"/>
      <c r="I125" s="179">
        <f t="shared" si="16"/>
        <v>14431</v>
      </c>
      <c r="J125" s="180">
        <f t="shared" si="17"/>
        <v>2.3983537926630238</v>
      </c>
      <c r="K125" s="179">
        <f t="shared" si="18"/>
        <v>114.244</v>
      </c>
    </row>
    <row r="126" spans="1:11" ht="15" customHeight="1">
      <c r="A126" s="21">
        <f t="shared" si="14"/>
        <v>2000</v>
      </c>
      <c r="B126" s="176">
        <f t="shared" si="14"/>
        <v>14074</v>
      </c>
      <c r="C126" s="193">
        <f t="shared" si="15"/>
        <v>9.5520844025264946</v>
      </c>
      <c r="D126" s="22">
        <v>7</v>
      </c>
      <c r="E126" s="5" t="s">
        <v>29</v>
      </c>
      <c r="F126" s="45">
        <f>EXP(G123)</f>
        <v>16387.419364535286</v>
      </c>
      <c r="G126" s="27"/>
      <c r="H126" s="26"/>
      <c r="I126" s="179">
        <f t="shared" si="16"/>
        <v>14129</v>
      </c>
      <c r="J126" s="180">
        <f t="shared" si="17"/>
        <v>0.39079153048173942</v>
      </c>
      <c r="K126" s="179">
        <f t="shared" si="18"/>
        <v>3.0249999999999999</v>
      </c>
    </row>
    <row r="127" spans="1:11" ht="15" customHeight="1">
      <c r="A127" s="21">
        <f t="shared" si="14"/>
        <v>2001</v>
      </c>
      <c r="B127" s="176">
        <f t="shared" si="14"/>
        <v>14143</v>
      </c>
      <c r="C127" s="193">
        <f t="shared" si="15"/>
        <v>9.5569750810205001</v>
      </c>
      <c r="D127" s="22">
        <v>8</v>
      </c>
      <c r="E127" s="5" t="s">
        <v>30</v>
      </c>
      <c r="F127" s="46">
        <f>EXP(G124)-1</f>
        <v>-2.0961270787412611E-2</v>
      </c>
      <c r="G127" s="27"/>
      <c r="H127" s="47"/>
      <c r="I127" s="179">
        <f t="shared" si="16"/>
        <v>13833</v>
      </c>
      <c r="J127" s="180">
        <f t="shared" si="17"/>
        <v>2.1918970515449341</v>
      </c>
      <c r="K127" s="179">
        <f t="shared" si="18"/>
        <v>96.1</v>
      </c>
    </row>
    <row r="128" spans="1:11" ht="15" customHeight="1">
      <c r="A128" s="21">
        <f t="shared" si="14"/>
        <v>2002</v>
      </c>
      <c r="B128" s="176">
        <f t="shared" si="14"/>
        <v>13647</v>
      </c>
      <c r="C128" s="193">
        <f t="shared" si="15"/>
        <v>9.5212749962381142</v>
      </c>
      <c r="D128" s="22">
        <v>9</v>
      </c>
      <c r="G128" s="48"/>
      <c r="H128" s="47"/>
      <c r="I128" s="179">
        <f t="shared" si="16"/>
        <v>13543</v>
      </c>
      <c r="J128" s="180">
        <f t="shared" si="17"/>
        <v>0.76207225031142378</v>
      </c>
      <c r="K128" s="179">
        <f t="shared" si="18"/>
        <v>10.816000000000001</v>
      </c>
    </row>
    <row r="129" spans="1:11" ht="15" customHeight="1">
      <c r="A129" s="21">
        <f t="shared" si="14"/>
        <v>2003</v>
      </c>
      <c r="B129" s="176">
        <f t="shared" si="14"/>
        <v>13218</v>
      </c>
      <c r="C129" s="193">
        <f t="shared" si="15"/>
        <v>9.4893348160303983</v>
      </c>
      <c r="D129" s="22">
        <v>10</v>
      </c>
      <c r="E129" s="347" t="s">
        <v>7</v>
      </c>
      <c r="F129" s="348"/>
      <c r="G129" s="357">
        <f>I119</f>
        <v>0.98559272252937657</v>
      </c>
      <c r="H129" s="358"/>
      <c r="I129" s="179">
        <f t="shared" si="16"/>
        <v>13259</v>
      </c>
      <c r="J129" s="180">
        <f t="shared" si="17"/>
        <v>0.31018308367377817</v>
      </c>
      <c r="K129" s="179">
        <f t="shared" si="18"/>
        <v>1.681</v>
      </c>
    </row>
    <row r="130" spans="1:11" ht="15" customHeight="1">
      <c r="A130" s="21">
        <f t="shared" si="14"/>
        <v>2004</v>
      </c>
      <c r="B130" s="176">
        <f t="shared" si="14"/>
        <v>12985</v>
      </c>
      <c r="C130" s="193">
        <f t="shared" si="15"/>
        <v>9.4715501240968489</v>
      </c>
      <c r="D130" s="22">
        <v>11</v>
      </c>
      <c r="E130" s="347" t="s">
        <v>8</v>
      </c>
      <c r="F130" s="348"/>
      <c r="G130" s="355">
        <f>SUM(K120:K139)</f>
        <v>761.63499999999999</v>
      </c>
      <c r="H130" s="356"/>
      <c r="I130" s="179">
        <f t="shared" si="16"/>
        <v>12981</v>
      </c>
      <c r="J130" s="180">
        <f t="shared" si="17"/>
        <v>3.0804774740084716E-2</v>
      </c>
      <c r="K130" s="179">
        <f t="shared" si="18"/>
        <v>1.6E-2</v>
      </c>
    </row>
    <row r="131" spans="1:11" ht="15" customHeight="1">
      <c r="A131" s="21">
        <f t="shared" si="14"/>
        <v>2005</v>
      </c>
      <c r="B131" s="176">
        <f t="shared" si="14"/>
        <v>12910</v>
      </c>
      <c r="C131" s="193">
        <f t="shared" si="15"/>
        <v>9.4657574838406884</v>
      </c>
      <c r="D131" s="22">
        <v>12</v>
      </c>
      <c r="E131" s="347" t="s">
        <v>9</v>
      </c>
      <c r="F131" s="348"/>
      <c r="G131" s="355">
        <f>SUM(K130:K139)</f>
        <v>121.84799999999998</v>
      </c>
      <c r="H131" s="356"/>
      <c r="I131" s="179">
        <f t="shared" si="16"/>
        <v>12709</v>
      </c>
      <c r="J131" s="180">
        <f t="shared" si="17"/>
        <v>1.5569326103795507</v>
      </c>
      <c r="K131" s="179">
        <f t="shared" si="18"/>
        <v>40.401000000000003</v>
      </c>
    </row>
    <row r="132" spans="1:11" ht="15" customHeight="1">
      <c r="A132" s="21">
        <f t="shared" si="14"/>
        <v>2006</v>
      </c>
      <c r="B132" s="176">
        <f t="shared" si="14"/>
        <v>12599</v>
      </c>
      <c r="C132" s="193">
        <f t="shared" si="15"/>
        <v>9.4413727247106305</v>
      </c>
      <c r="D132" s="22">
        <v>13</v>
      </c>
      <c r="E132" s="347" t="s">
        <v>10</v>
      </c>
      <c r="F132" s="348"/>
      <c r="G132" s="349">
        <f>SUM(J120:J139)/D139</f>
        <v>1.115119810945467</v>
      </c>
      <c r="H132" s="350"/>
      <c r="I132" s="179">
        <f t="shared" si="16"/>
        <v>12443</v>
      </c>
      <c r="J132" s="180">
        <f t="shared" si="17"/>
        <v>1.2381935074212238</v>
      </c>
      <c r="K132" s="179">
        <f t="shared" si="18"/>
        <v>24.335999999999999</v>
      </c>
    </row>
    <row r="133" spans="1:11" ht="15" customHeight="1">
      <c r="A133" s="21">
        <f t="shared" si="14"/>
        <v>2007</v>
      </c>
      <c r="B133" s="176">
        <f t="shared" si="14"/>
        <v>12193</v>
      </c>
      <c r="C133" s="193">
        <f t="shared" si="15"/>
        <v>9.4086172955602656</v>
      </c>
      <c r="D133" s="22">
        <v>14</v>
      </c>
      <c r="E133" s="347" t="s">
        <v>11</v>
      </c>
      <c r="F133" s="348"/>
      <c r="G133" s="349">
        <f>SUM(J130:J139)/10</f>
        <v>0.74655852168464509</v>
      </c>
      <c r="H133" s="350"/>
      <c r="I133" s="179">
        <f t="shared" si="16"/>
        <v>12182</v>
      </c>
      <c r="J133" s="180">
        <f t="shared" si="17"/>
        <v>9.0215697531370459E-2</v>
      </c>
      <c r="K133" s="179">
        <f t="shared" si="18"/>
        <v>0.121</v>
      </c>
    </row>
    <row r="134" spans="1:11" ht="15" customHeight="1">
      <c r="A134" s="21">
        <f t="shared" si="14"/>
        <v>2008</v>
      </c>
      <c r="B134" s="176">
        <f t="shared" si="14"/>
        <v>11859</v>
      </c>
      <c r="C134" s="193">
        <f t="shared" si="15"/>
        <v>9.3808423519647945</v>
      </c>
      <c r="D134" s="22">
        <v>15</v>
      </c>
      <c r="E134" s="49"/>
      <c r="F134" s="50"/>
      <c r="G134" s="47"/>
      <c r="H134" s="47"/>
      <c r="I134" s="179">
        <f t="shared" si="16"/>
        <v>11926</v>
      </c>
      <c r="J134" s="180">
        <f t="shared" si="17"/>
        <v>0.56497175141242939</v>
      </c>
      <c r="K134" s="179">
        <f t="shared" si="18"/>
        <v>4.4889999999999999</v>
      </c>
    </row>
    <row r="135" spans="1:11" ht="15" customHeight="1">
      <c r="A135" s="21">
        <f t="shared" si="14"/>
        <v>2009</v>
      </c>
      <c r="B135" s="176">
        <f t="shared" si="14"/>
        <v>11576</v>
      </c>
      <c r="C135" s="193">
        <f t="shared" si="15"/>
        <v>9.3566892683113192</v>
      </c>
      <c r="D135" s="22">
        <v>16</v>
      </c>
      <c r="E135" s="47"/>
      <c r="F135" s="47"/>
      <c r="G135" s="51"/>
      <c r="H135" s="47"/>
      <c r="I135" s="179">
        <f t="shared" si="16"/>
        <v>11676</v>
      </c>
      <c r="J135" s="180">
        <f t="shared" si="17"/>
        <v>0.86385625431928126</v>
      </c>
      <c r="K135" s="179">
        <f t="shared" si="18"/>
        <v>10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11488</v>
      </c>
      <c r="C136" s="193">
        <f t="shared" si="15"/>
        <v>9.3490582912880047</v>
      </c>
      <c r="D136" s="22">
        <v>17</v>
      </c>
      <c r="G136" s="51"/>
      <c r="H136" s="47"/>
      <c r="I136" s="179">
        <f t="shared" si="16"/>
        <v>11432</v>
      </c>
      <c r="J136" s="180">
        <f t="shared" si="17"/>
        <v>0.48746518105849584</v>
      </c>
      <c r="K136" s="179">
        <f t="shared" si="18"/>
        <v>3.1360000000000001</v>
      </c>
    </row>
    <row r="137" spans="1:11" ht="15" customHeight="1">
      <c r="A137" s="21">
        <f t="shared" si="19"/>
        <v>2011</v>
      </c>
      <c r="B137" s="176">
        <f t="shared" si="19"/>
        <v>11318</v>
      </c>
      <c r="C137" s="193">
        <f t="shared" si="15"/>
        <v>9.3341496577024685</v>
      </c>
      <c r="D137" s="22">
        <v>18</v>
      </c>
      <c r="E137" s="52"/>
      <c r="F137" s="27"/>
      <c r="G137" s="27"/>
      <c r="H137" s="27"/>
      <c r="I137" s="179">
        <f t="shared" si="16"/>
        <v>11192</v>
      </c>
      <c r="J137" s="180">
        <f t="shared" si="17"/>
        <v>1.1132708959180067</v>
      </c>
      <c r="K137" s="179">
        <f t="shared" si="18"/>
        <v>15.875999999999999</v>
      </c>
    </row>
    <row r="138" spans="1:11" s="27" customFormat="1" ht="15" customHeight="1">
      <c r="A138" s="21">
        <f t="shared" si="19"/>
        <v>2012</v>
      </c>
      <c r="B138" s="176">
        <f t="shared" si="19"/>
        <v>10949</v>
      </c>
      <c r="C138" s="193">
        <f t="shared" si="15"/>
        <v>9.3010034068734253</v>
      </c>
      <c r="D138" s="22">
        <v>19</v>
      </c>
      <c r="E138" s="52"/>
      <c r="I138" s="179">
        <f t="shared" si="16"/>
        <v>10957</v>
      </c>
      <c r="J138" s="180">
        <f t="shared" si="17"/>
        <v>7.3066033427710286E-2</v>
      </c>
      <c r="K138" s="179">
        <f t="shared" si="18"/>
        <v>6.4000000000000001E-2</v>
      </c>
    </row>
    <row r="139" spans="1:11" s="27" customFormat="1" ht="15" customHeight="1" thickBot="1">
      <c r="A139" s="30">
        <f t="shared" si="19"/>
        <v>2013</v>
      </c>
      <c r="B139" s="184">
        <f t="shared" si="19"/>
        <v>10575</v>
      </c>
      <c r="C139" s="194">
        <f t="shared" si="15"/>
        <v>9.2662480039144786</v>
      </c>
      <c r="D139" s="31">
        <v>20</v>
      </c>
      <c r="E139" s="53"/>
      <c r="F139" s="32"/>
      <c r="G139" s="32"/>
      <c r="H139" s="32"/>
      <c r="I139" s="185">
        <f t="shared" si="16"/>
        <v>10728</v>
      </c>
      <c r="J139" s="186">
        <f t="shared" si="17"/>
        <v>1.446808510638298</v>
      </c>
      <c r="K139" s="185">
        <f t="shared" si="18"/>
        <v>23.408999999999999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10503</v>
      </c>
      <c r="C140" s="54"/>
      <c r="D140" s="22">
        <v>21</v>
      </c>
      <c r="E140" s="55"/>
      <c r="F140" s="33"/>
      <c r="G140" s="27"/>
      <c r="H140" s="27"/>
      <c r="I140" s="179">
        <f t="shared" si="16"/>
        <v>10503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10283</v>
      </c>
      <c r="C141" s="54"/>
      <c r="D141" s="22">
        <v>22</v>
      </c>
      <c r="E141" s="55"/>
      <c r="F141" s="33"/>
      <c r="G141" s="27"/>
      <c r="H141" s="27"/>
      <c r="I141" s="179">
        <f t="shared" si="16"/>
        <v>10283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10067</v>
      </c>
      <c r="C142" s="54"/>
      <c r="D142" s="22">
        <v>23</v>
      </c>
      <c r="E142" s="55"/>
      <c r="F142" s="33"/>
      <c r="G142" s="27"/>
      <c r="H142" s="27"/>
      <c r="I142" s="179">
        <f t="shared" si="16"/>
        <v>10067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9856</v>
      </c>
      <c r="C143" s="54"/>
      <c r="D143" s="22">
        <v>24</v>
      </c>
      <c r="E143" s="55"/>
      <c r="F143" s="33"/>
      <c r="G143" s="27"/>
      <c r="H143" s="27"/>
      <c r="I143" s="179">
        <f t="shared" si="16"/>
        <v>9856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9650</v>
      </c>
      <c r="C144" s="54"/>
      <c r="D144" s="22">
        <v>25</v>
      </c>
      <c r="E144" s="55"/>
      <c r="F144" s="33"/>
      <c r="G144" s="27"/>
      <c r="H144" s="27"/>
      <c r="I144" s="179">
        <f t="shared" si="16"/>
        <v>9650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9447</v>
      </c>
      <c r="C145" s="54"/>
      <c r="D145" s="22">
        <v>26</v>
      </c>
      <c r="E145" s="55"/>
      <c r="F145" s="33"/>
      <c r="G145" s="27"/>
      <c r="H145" s="27"/>
      <c r="I145" s="179">
        <f t="shared" si="16"/>
        <v>9447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9249</v>
      </c>
      <c r="C146" s="54"/>
      <c r="D146" s="22">
        <v>27</v>
      </c>
      <c r="E146" s="55"/>
      <c r="F146" s="33"/>
      <c r="G146" s="27"/>
      <c r="H146" s="27"/>
      <c r="I146" s="179">
        <f t="shared" si="16"/>
        <v>9249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9055</v>
      </c>
      <c r="C147" s="54"/>
      <c r="D147" s="22">
        <v>28</v>
      </c>
      <c r="E147" s="55"/>
      <c r="F147" s="33"/>
      <c r="G147" s="27"/>
      <c r="H147" s="27"/>
      <c r="I147" s="179">
        <f t="shared" si="16"/>
        <v>9055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8866</v>
      </c>
      <c r="C148" s="54"/>
      <c r="D148" s="22">
        <v>29</v>
      </c>
      <c r="E148" s="55"/>
      <c r="F148" s="33"/>
      <c r="G148" s="27"/>
      <c r="H148" s="27"/>
      <c r="I148" s="179">
        <f t="shared" si="16"/>
        <v>8866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8680</v>
      </c>
      <c r="C149" s="54"/>
      <c r="D149" s="22">
        <v>30</v>
      </c>
      <c r="E149" s="55"/>
      <c r="F149" s="33"/>
      <c r="G149" s="27"/>
      <c r="H149" s="27"/>
      <c r="I149" s="179">
        <f t="shared" si="16"/>
        <v>8680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8498</v>
      </c>
      <c r="C150" s="54"/>
      <c r="D150" s="22">
        <v>31</v>
      </c>
      <c r="E150" s="55"/>
      <c r="F150" s="33"/>
      <c r="G150" s="27"/>
      <c r="H150" s="27"/>
      <c r="I150" s="179">
        <f t="shared" si="16"/>
        <v>8498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8320</v>
      </c>
      <c r="C151" s="54"/>
      <c r="D151" s="22">
        <v>32</v>
      </c>
      <c r="E151" s="55"/>
      <c r="F151" s="33"/>
      <c r="G151" s="27"/>
      <c r="H151" s="27"/>
      <c r="I151" s="179">
        <f t="shared" si="16"/>
        <v>8320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8145</v>
      </c>
      <c r="C152" s="54"/>
      <c r="D152" s="22">
        <v>33</v>
      </c>
      <c r="E152" s="55"/>
      <c r="F152" s="33"/>
      <c r="G152" s="27"/>
      <c r="H152" s="27"/>
      <c r="I152" s="179">
        <f t="shared" si="16"/>
        <v>8145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7975</v>
      </c>
      <c r="C153" s="54"/>
      <c r="D153" s="22">
        <v>34</v>
      </c>
      <c r="E153" s="55"/>
      <c r="F153" s="33"/>
      <c r="G153" s="27"/>
      <c r="H153" s="27"/>
      <c r="I153" s="179">
        <f t="shared" si="16"/>
        <v>7975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7807</v>
      </c>
      <c r="C154" s="54"/>
      <c r="D154" s="22">
        <v>35</v>
      </c>
      <c r="E154" s="55"/>
      <c r="F154" s="33"/>
      <c r="G154" s="27"/>
      <c r="H154" s="27"/>
      <c r="I154" s="179">
        <f t="shared" si="16"/>
        <v>7807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7644</v>
      </c>
      <c r="C155" s="54"/>
      <c r="D155" s="22">
        <v>36</v>
      </c>
      <c r="E155" s="55"/>
      <c r="F155" s="33"/>
      <c r="G155" s="27"/>
      <c r="H155" s="27"/>
      <c r="I155" s="179">
        <f t="shared" si="16"/>
        <v>7644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7484</v>
      </c>
      <c r="C156" s="54"/>
      <c r="D156" s="22">
        <v>37</v>
      </c>
      <c r="E156" s="55"/>
      <c r="F156" s="33"/>
      <c r="G156" s="27"/>
      <c r="H156" s="27"/>
      <c r="I156" s="179">
        <f t="shared" si="16"/>
        <v>7484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7327</v>
      </c>
      <c r="C157" s="54"/>
      <c r="D157" s="22">
        <v>38</v>
      </c>
      <c r="E157" s="55"/>
      <c r="F157" s="33"/>
      <c r="G157" s="27"/>
      <c r="H157" s="27"/>
      <c r="I157" s="179">
        <f t="shared" si="16"/>
        <v>7327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7173</v>
      </c>
      <c r="C158" s="54"/>
      <c r="D158" s="22">
        <v>39</v>
      </c>
      <c r="E158" s="55"/>
      <c r="F158" s="33"/>
      <c r="G158" s="27"/>
      <c r="H158" s="27"/>
      <c r="I158" s="179">
        <f t="shared" si="16"/>
        <v>7173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7023</v>
      </c>
      <c r="C159" s="54"/>
      <c r="D159" s="22">
        <v>40</v>
      </c>
      <c r="E159" s="55"/>
      <c r="F159" s="33"/>
      <c r="G159" s="27"/>
      <c r="H159" s="27"/>
      <c r="I159" s="179">
        <f t="shared" si="16"/>
        <v>7023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6876</v>
      </c>
      <c r="C160" s="195"/>
      <c r="D160" s="35">
        <v>41</v>
      </c>
      <c r="E160" s="56"/>
      <c r="F160" s="36"/>
      <c r="G160" s="11"/>
      <c r="H160" s="11"/>
      <c r="I160" s="189">
        <f t="shared" si="16"/>
        <v>6876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6731</v>
      </c>
      <c r="C161" s="195"/>
      <c r="D161" s="35">
        <v>42</v>
      </c>
      <c r="E161" s="56"/>
      <c r="F161" s="36"/>
      <c r="G161" s="11"/>
      <c r="H161" s="11"/>
      <c r="I161" s="189">
        <f t="shared" si="16"/>
        <v>6731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0.98567816063584757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0.98559272252937657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0.98563013112771347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0.98567816063584757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0.98566076480005405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0.98559283699856604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0.985456128302302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0.98520532892011881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0.9847007596898546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0.98384661217619107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0.98234823965269191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0.97957806644221146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0.97403376205533332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0.96097922221744836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0.89490220405417464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16352</v>
      </c>
      <c r="C165" s="193">
        <f t="shared" ref="C165:C184" si="23">LN(B165-$F$168)</f>
        <v>9.5858272565646612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16076</v>
      </c>
      <c r="J165" s="180">
        <f t="shared" ref="J165:J184" si="25">ABS(B165-I165)/B165*100</f>
        <v>1.687866927592955</v>
      </c>
      <c r="K165" s="179">
        <f t="shared" ref="K165:K184" si="26">(B165-I165)^2/1000</f>
        <v>76.176000000000002</v>
      </c>
      <c r="M165" s="199">
        <f t="shared" ref="M165:M184" si="27">LN($B165-O$168)</f>
        <v>9.7021054930034314</v>
      </c>
      <c r="N165" s="27"/>
      <c r="O165" s="27"/>
      <c r="P165" s="27"/>
      <c r="Q165" s="179">
        <f t="shared" ref="Q165:Q184" si="28">ROUND(O$172*(1+O$173)^$D165+O$168,$G$1)</f>
        <v>16044</v>
      </c>
      <c r="R165" s="179">
        <f t="shared" ref="R165:R184" si="29">($B165-Q165)^2/1000</f>
        <v>94.864000000000004</v>
      </c>
      <c r="T165" s="199">
        <f t="shared" ref="T165:T184" si="30">LN($B165-V$168)</f>
        <v>9.6390010376875352</v>
      </c>
      <c r="U165" s="27"/>
      <c r="V165" s="27"/>
      <c r="W165" s="27"/>
      <c r="X165" s="179">
        <f t="shared" ref="X165:X184" si="31">ROUND(V$172*(1+V$173)^$D165+V$168,$G$1)</f>
        <v>16060</v>
      </c>
      <c r="Y165" s="179">
        <f t="shared" ref="Y165:Y184" si="32">($B165-X165)^2/1000</f>
        <v>85.263999999999996</v>
      </c>
      <c r="AA165" s="199">
        <f t="shared" ref="AA165:AA184" si="33">LN($B165-AC$168)</f>
        <v>9.5858272565646612</v>
      </c>
      <c r="AB165" s="27"/>
      <c r="AC165" s="27"/>
      <c r="AD165" s="27"/>
      <c r="AE165" s="179">
        <f t="shared" ref="AE165:AE184" si="34">ROUND(AC$172*(1+AC$173)^$D165+AC$168,$G$1)</f>
        <v>16076</v>
      </c>
      <c r="AF165" s="179">
        <f t="shared" ref="AF165:AF184" si="35">($B165-AE165)^2/1000</f>
        <v>76.176000000000002</v>
      </c>
      <c r="AH165" s="199">
        <f t="shared" ref="AH165:AH184" si="36">LN($B165-AJ$168)</f>
        <v>9.5296664497624253</v>
      </c>
      <c r="AI165" s="27"/>
      <c r="AJ165" s="27"/>
      <c r="AK165" s="27"/>
      <c r="AL165" s="179">
        <f t="shared" ref="AL165:AL184" si="37">ROUND(AJ$172*(1+AJ$173)^$D165+AJ$168,$G$1)</f>
        <v>16094</v>
      </c>
      <c r="AM165" s="179">
        <f t="shared" ref="AM165:AM184" si="38">($B165-AL165)^2/1000</f>
        <v>66.563999999999993</v>
      </c>
      <c r="AO165" s="199">
        <f t="shared" ref="AO165:AO184" si="39">LN($B165-AQ$168)</f>
        <v>9.470162947548884</v>
      </c>
      <c r="AP165" s="27"/>
      <c r="AQ165" s="27"/>
      <c r="AR165" s="27"/>
      <c r="AS165" s="179">
        <f t="shared" ref="AS165:AS184" si="40">ROUND(AQ$172*(1+AQ$173)^$D165+AQ$168,$G$1)</f>
        <v>16116</v>
      </c>
      <c r="AT165" s="179">
        <f t="shared" ref="AT165:AT184" si="41">($B165-AS165)^2/1000</f>
        <v>55.695999999999998</v>
      </c>
      <c r="AV165" s="199">
        <f t="shared" ref="AV165:AV184" si="42">LN($B165-AX$168)</f>
        <v>9.406893511016861</v>
      </c>
      <c r="AW165" s="27"/>
      <c r="AX165" s="27"/>
      <c r="AY165" s="27"/>
      <c r="AZ165" s="179">
        <f t="shared" ref="AZ165:AZ184" si="43">ROUND(AX$172*(1+AX$173)^$D165+AX$168,$G$1)</f>
        <v>16143</v>
      </c>
      <c r="BA165" s="179">
        <f t="shared" ref="BA165:BA184" si="44">($B165-AZ165)^2/1000</f>
        <v>43.680999999999997</v>
      </c>
      <c r="BC165" s="199">
        <f t="shared" ref="BC165:BC184" si="45">LN($B165-BE$168)</f>
        <v>9.3393490525397169</v>
      </c>
      <c r="BD165" s="27"/>
      <c r="BE165" s="27"/>
      <c r="BF165" s="27"/>
      <c r="BG165" s="179">
        <f t="shared" ref="BG165:BG184" si="46">ROUND(BE$172*(1+BE$173)^$D165+BE$168,$G$1)</f>
        <v>16177</v>
      </c>
      <c r="BH165" s="179">
        <f t="shared" ref="BH165:BH184" si="47">($B165-BG165)^2/1000</f>
        <v>30.625</v>
      </c>
      <c r="BJ165" s="199">
        <f t="shared" ref="BJ165:BJ184" si="48">LN($B165-BL$168)</f>
        <v>9.2669097234640763</v>
      </c>
      <c r="BK165" s="27"/>
      <c r="BL165" s="27"/>
      <c r="BM165" s="27"/>
      <c r="BN165" s="179">
        <f t="shared" ref="BN165:BN184" si="49">ROUND(BL$172*(1+BL$173)^$D165+BL$168,$G$1)</f>
        <v>16220</v>
      </c>
      <c r="BO165" s="179">
        <f t="shared" ref="BO165:BO184" si="50">($B165-BN165)^2/1000</f>
        <v>17.423999999999999</v>
      </c>
      <c r="BQ165" s="199">
        <f t="shared" ref="BQ165:BQ184" si="51">LN($B165-BS$168)</f>
        <v>9.1888102534258191</v>
      </c>
      <c r="BR165" s="27"/>
      <c r="BS165" s="27"/>
      <c r="BT165" s="27"/>
      <c r="BU165" s="179">
        <f t="shared" ref="BU165:BU184" si="52">ROUND(BS$172*(1+BS$173)^$D165+BS$168,$G$1)</f>
        <v>16277</v>
      </c>
      <c r="BV165" s="179">
        <f t="shared" ref="BV165:BV184" si="53">($B165-BU165)^2/1000</f>
        <v>5.625</v>
      </c>
      <c r="BX165" s="199">
        <f t="shared" ref="BX165:BX184" si="54">LN($B165-BZ$168)</f>
        <v>9.1040905721334724</v>
      </c>
      <c r="BY165" s="27"/>
      <c r="BZ165" s="27"/>
      <c r="CA165" s="27"/>
      <c r="CB165" s="179">
        <f t="shared" ref="CB165:CB184" si="55">ROUND(BZ$172*(1+BZ$173)^$D165+BZ$168,$G$1)</f>
        <v>16357</v>
      </c>
      <c r="CC165" s="179">
        <f t="shared" ref="CC165:CC184" si="56">($B165-CB165)^2/1000</f>
        <v>2.5000000000000001E-2</v>
      </c>
      <c r="CE165" s="199">
        <f t="shared" ref="CE165:CE184" si="57">LN($B165-CG$168)</f>
        <v>9.0115235126530315</v>
      </c>
      <c r="CF165" s="27"/>
      <c r="CG165" s="27"/>
      <c r="CH165" s="27"/>
      <c r="CI165" s="179">
        <f t="shared" ref="CI165:CI184" si="58">ROUND(CG$172*(1+CG$173)^$D165+CG$168,$G$1)</f>
        <v>16476</v>
      </c>
      <c r="CJ165" s="179">
        <f t="shared" ref="CJ165:CJ184" si="59">($B165-CI165)^2/1000</f>
        <v>15.375999999999999</v>
      </c>
      <c r="CL165" s="199">
        <f t="shared" ref="CL165:CL184" si="60">LN($B165-CN$168)</f>
        <v>8.9095055129461009</v>
      </c>
      <c r="CM165" s="27"/>
      <c r="CN165" s="27"/>
      <c r="CO165" s="27"/>
      <c r="CP165" s="179">
        <f t="shared" ref="CP165:CP184" si="61">ROUND(CN$172*(1+CN$173)^$D165+CN$168,$G$1)</f>
        <v>16675</v>
      </c>
      <c r="CQ165" s="179">
        <f t="shared" ref="CQ165:CQ184" si="62">($B165-CP165)^2/1000</f>
        <v>104.32899999999999</v>
      </c>
      <c r="CS165" s="199">
        <f t="shared" ref="CS165:CS184" si="63">LN($B165-CU$168)</f>
        <v>8.7958849720298851</v>
      </c>
      <c r="CT165" s="27"/>
      <c r="CU165" s="27"/>
      <c r="CV165" s="27"/>
      <c r="CW165" s="179">
        <f t="shared" ref="CW165:CW184" si="64">ROUND(CU$172*(1+CU$173)^$D165+CU$168,$G$1)</f>
        <v>17089</v>
      </c>
      <c r="CX165" s="179">
        <f t="shared" ref="CX165:CX184" si="65">($B165-CW165)^2/1000</f>
        <v>543.16899999999998</v>
      </c>
      <c r="CZ165" s="199">
        <f t="shared" ref="CZ165:CZ184" si="66">LN($B165-DB$168)</f>
        <v>8.6676800246901742</v>
      </c>
      <c r="DA165" s="27"/>
      <c r="DB165" s="27"/>
      <c r="DC165" s="27"/>
      <c r="DD165" s="179">
        <f t="shared" ref="DD165:DD184" si="67">ROUND(DB$172*(1+DB$173)^$D165+DB$168,$G$1)</f>
        <v>19517</v>
      </c>
      <c r="DE165" s="179">
        <f t="shared" ref="DE165:DE184" si="68">($B165-DD165)^2/1000</f>
        <v>10017.225</v>
      </c>
    </row>
    <row r="166" spans="1:109" ht="15" customHeight="1">
      <c r="A166" s="21">
        <f t="shared" si="22"/>
        <v>1995</v>
      </c>
      <c r="B166" s="176">
        <f t="shared" si="22"/>
        <v>15980</v>
      </c>
      <c r="C166" s="193">
        <f t="shared" si="23"/>
        <v>9.5599403472429518</v>
      </c>
      <c r="D166" s="22">
        <v>2</v>
      </c>
      <c r="E166" s="40" t="s">
        <v>34</v>
      </c>
      <c r="G166" s="27"/>
      <c r="H166" s="26"/>
      <c r="I166" s="179">
        <f t="shared" si="24"/>
        <v>15729</v>
      </c>
      <c r="J166" s="180">
        <f t="shared" si="25"/>
        <v>1.5707133917396747</v>
      </c>
      <c r="K166" s="179">
        <f t="shared" si="26"/>
        <v>63.000999999999998</v>
      </c>
      <c r="M166" s="199">
        <f t="shared" si="27"/>
        <v>9.679093219320265</v>
      </c>
      <c r="N166" s="27"/>
      <c r="O166" s="27"/>
      <c r="P166" s="27"/>
      <c r="Q166" s="179">
        <f t="shared" si="28"/>
        <v>15708</v>
      </c>
      <c r="R166" s="179">
        <f t="shared" si="29"/>
        <v>73.983999999999995</v>
      </c>
      <c r="T166" s="199">
        <f t="shared" si="30"/>
        <v>9.6144712570712105</v>
      </c>
      <c r="U166" s="27"/>
      <c r="V166" s="27"/>
      <c r="W166" s="27"/>
      <c r="X166" s="179">
        <f t="shared" si="31"/>
        <v>15719</v>
      </c>
      <c r="Y166" s="179">
        <f t="shared" si="32"/>
        <v>68.120999999999995</v>
      </c>
      <c r="AA166" s="199">
        <f t="shared" si="33"/>
        <v>9.5599403472429518</v>
      </c>
      <c r="AB166" s="27"/>
      <c r="AC166" s="27"/>
      <c r="AD166" s="27"/>
      <c r="AE166" s="179">
        <f t="shared" si="34"/>
        <v>15729</v>
      </c>
      <c r="AF166" s="179">
        <f t="shared" si="35"/>
        <v>63.000999999999998</v>
      </c>
      <c r="AH166" s="199">
        <f t="shared" si="36"/>
        <v>9.5022634386852189</v>
      </c>
      <c r="AI166" s="27"/>
      <c r="AJ166" s="27"/>
      <c r="AK166" s="27"/>
      <c r="AL166" s="179">
        <f t="shared" si="37"/>
        <v>15742</v>
      </c>
      <c r="AM166" s="179">
        <f t="shared" si="38"/>
        <v>56.643999999999998</v>
      </c>
      <c r="AO166" s="199">
        <f t="shared" si="39"/>
        <v>9.4410551887867111</v>
      </c>
      <c r="AP166" s="27"/>
      <c r="AQ166" s="27"/>
      <c r="AR166" s="27"/>
      <c r="AS166" s="179">
        <f t="shared" si="40"/>
        <v>15757</v>
      </c>
      <c r="AT166" s="179">
        <f t="shared" si="41"/>
        <v>49.728999999999999</v>
      </c>
      <c r="AV166" s="199">
        <f t="shared" si="42"/>
        <v>9.375854810453756</v>
      </c>
      <c r="AW166" s="27"/>
      <c r="AX166" s="27"/>
      <c r="AY166" s="27"/>
      <c r="AZ166" s="179">
        <f t="shared" si="43"/>
        <v>15776</v>
      </c>
      <c r="BA166" s="179">
        <f t="shared" si="44"/>
        <v>41.616</v>
      </c>
      <c r="BC166" s="199">
        <f t="shared" si="45"/>
        <v>9.3061049939605613</v>
      </c>
      <c r="BD166" s="27"/>
      <c r="BE166" s="27"/>
      <c r="BF166" s="27"/>
      <c r="BG166" s="179">
        <f t="shared" si="46"/>
        <v>15799</v>
      </c>
      <c r="BH166" s="179">
        <f t="shared" si="47"/>
        <v>32.761000000000003</v>
      </c>
      <c r="BJ166" s="199">
        <f t="shared" si="48"/>
        <v>9.2311229111587121</v>
      </c>
      <c r="BK166" s="27"/>
      <c r="BL166" s="27"/>
      <c r="BM166" s="27"/>
      <c r="BN166" s="179">
        <f t="shared" si="49"/>
        <v>15828</v>
      </c>
      <c r="BO166" s="179">
        <f t="shared" si="50"/>
        <v>23.103999999999999</v>
      </c>
      <c r="BQ166" s="199">
        <f t="shared" si="51"/>
        <v>9.150059441091253</v>
      </c>
      <c r="BR166" s="27"/>
      <c r="BS166" s="27"/>
      <c r="BT166" s="27"/>
      <c r="BU166" s="179">
        <f t="shared" si="52"/>
        <v>15868</v>
      </c>
      <c r="BV166" s="179">
        <f t="shared" si="53"/>
        <v>12.544</v>
      </c>
      <c r="BX166" s="199">
        <f t="shared" si="54"/>
        <v>9.0618403636577387</v>
      </c>
      <c r="BY166" s="27"/>
      <c r="BZ166" s="27"/>
      <c r="CA166" s="27"/>
      <c r="CB166" s="179">
        <f t="shared" si="55"/>
        <v>15923</v>
      </c>
      <c r="CC166" s="179">
        <f t="shared" si="56"/>
        <v>3.2490000000000001</v>
      </c>
      <c r="CE166" s="199">
        <f t="shared" si="57"/>
        <v>8.9650790154083548</v>
      </c>
      <c r="CF166" s="27"/>
      <c r="CG166" s="27"/>
      <c r="CH166" s="27"/>
      <c r="CI166" s="179">
        <f t="shared" si="58"/>
        <v>16006</v>
      </c>
      <c r="CJ166" s="179">
        <f t="shared" si="59"/>
        <v>0.67600000000000005</v>
      </c>
      <c r="CL166" s="199">
        <f t="shared" si="60"/>
        <v>8.857941984804711</v>
      </c>
      <c r="CM166" s="27"/>
      <c r="CN166" s="27"/>
      <c r="CO166" s="27"/>
      <c r="CP166" s="179">
        <f t="shared" si="61"/>
        <v>16146</v>
      </c>
      <c r="CQ166" s="179">
        <f t="shared" si="62"/>
        <v>27.556000000000001</v>
      </c>
      <c r="CS166" s="199">
        <f t="shared" si="63"/>
        <v>8.7379338581141361</v>
      </c>
      <c r="CT166" s="27"/>
      <c r="CU166" s="27"/>
      <c r="CV166" s="27"/>
      <c r="CW166" s="179">
        <f t="shared" si="64"/>
        <v>16437</v>
      </c>
      <c r="CX166" s="179">
        <f t="shared" si="65"/>
        <v>208.84899999999999</v>
      </c>
      <c r="CZ166" s="199">
        <f t="shared" si="66"/>
        <v>8.6015343398499891</v>
      </c>
      <c r="DA166" s="27"/>
      <c r="DB166" s="27"/>
      <c r="DC166" s="27"/>
      <c r="DD166" s="179">
        <f t="shared" si="67"/>
        <v>18148</v>
      </c>
      <c r="DE166" s="179">
        <f t="shared" si="68"/>
        <v>4700.2240000000002</v>
      </c>
    </row>
    <row r="167" spans="1:109" ht="15" customHeight="1">
      <c r="A167" s="21">
        <f t="shared" si="22"/>
        <v>1996</v>
      </c>
      <c r="B167" s="176">
        <f t="shared" si="22"/>
        <v>15311</v>
      </c>
      <c r="C167" s="193">
        <f t="shared" si="23"/>
        <v>9.5116294478341814</v>
      </c>
      <c r="D167" s="22">
        <v>3</v>
      </c>
      <c r="E167" s="2" t="s">
        <v>24</v>
      </c>
      <c r="H167" s="26"/>
      <c r="I167" s="179">
        <f t="shared" si="24"/>
        <v>15391</v>
      </c>
      <c r="J167" s="180">
        <f t="shared" si="25"/>
        <v>0.522500163281301</v>
      </c>
      <c r="K167" s="179">
        <f t="shared" si="26"/>
        <v>6.4</v>
      </c>
      <c r="M167" s="199">
        <f t="shared" si="27"/>
        <v>9.6363268033050957</v>
      </c>
      <c r="N167" s="27"/>
      <c r="O167" s="27"/>
      <c r="P167" s="27"/>
      <c r="Q167" s="179">
        <f t="shared" si="28"/>
        <v>15378</v>
      </c>
      <c r="R167" s="179">
        <f t="shared" si="29"/>
        <v>4.4889999999999999</v>
      </c>
      <c r="T167" s="199">
        <f t="shared" si="30"/>
        <v>9.5687837513108764</v>
      </c>
      <c r="U167" s="27"/>
      <c r="V167" s="27"/>
      <c r="W167" s="27"/>
      <c r="X167" s="179">
        <f t="shared" si="31"/>
        <v>15385</v>
      </c>
      <c r="Y167" s="179">
        <f t="shared" si="32"/>
        <v>5.476</v>
      </c>
      <c r="AA167" s="199">
        <f t="shared" si="33"/>
        <v>9.5116294478341814</v>
      </c>
      <c r="AB167" s="27"/>
      <c r="AC167" s="27"/>
      <c r="AD167" s="27"/>
      <c r="AE167" s="179">
        <f t="shared" si="34"/>
        <v>15391</v>
      </c>
      <c r="AF167" s="179">
        <f t="shared" si="35"/>
        <v>6.4</v>
      </c>
      <c r="AH167" s="199">
        <f t="shared" si="36"/>
        <v>9.4510094501562101</v>
      </c>
      <c r="AI167" s="27"/>
      <c r="AJ167" s="27"/>
      <c r="AK167" s="27"/>
      <c r="AL167" s="179">
        <f t="shared" si="37"/>
        <v>15399</v>
      </c>
      <c r="AM167" s="179">
        <f t="shared" si="38"/>
        <v>7.7439999999999998</v>
      </c>
      <c r="AO167" s="199">
        <f t="shared" si="39"/>
        <v>9.3864761696830517</v>
      </c>
      <c r="AP167" s="27"/>
      <c r="AQ167" s="27"/>
      <c r="AR167" s="27"/>
      <c r="AS167" s="179">
        <f t="shared" si="40"/>
        <v>15408</v>
      </c>
      <c r="AT167" s="179">
        <f t="shared" si="41"/>
        <v>9.4090000000000007</v>
      </c>
      <c r="AV167" s="199">
        <f t="shared" si="42"/>
        <v>9.3174892874932258</v>
      </c>
      <c r="AW167" s="27"/>
      <c r="AX167" s="27"/>
      <c r="AY167" s="27"/>
      <c r="AZ167" s="179">
        <f t="shared" si="43"/>
        <v>15419</v>
      </c>
      <c r="BA167" s="179">
        <f t="shared" si="44"/>
        <v>11.664</v>
      </c>
      <c r="BC167" s="199">
        <f t="shared" si="45"/>
        <v>9.2433882260223825</v>
      </c>
      <c r="BD167" s="27"/>
      <c r="BE167" s="27"/>
      <c r="BF167" s="27"/>
      <c r="BG167" s="179">
        <f t="shared" si="46"/>
        <v>15433</v>
      </c>
      <c r="BH167" s="179">
        <f t="shared" si="47"/>
        <v>14.884</v>
      </c>
      <c r="BJ167" s="199">
        <f t="shared" si="48"/>
        <v>9.1633535807518456</v>
      </c>
      <c r="BK167" s="27"/>
      <c r="BL167" s="27"/>
      <c r="BM167" s="27"/>
      <c r="BN167" s="179">
        <f t="shared" si="49"/>
        <v>15451</v>
      </c>
      <c r="BO167" s="179">
        <f t="shared" si="50"/>
        <v>19.600000000000001</v>
      </c>
      <c r="BQ167" s="199">
        <f t="shared" si="51"/>
        <v>9.0763517319728653</v>
      </c>
      <c r="BR167" s="27"/>
      <c r="BS167" s="27"/>
      <c r="BT167" s="27"/>
      <c r="BU167" s="179">
        <f t="shared" si="52"/>
        <v>15476</v>
      </c>
      <c r="BV167" s="179">
        <f t="shared" si="53"/>
        <v>27.225000000000001</v>
      </c>
      <c r="BX167" s="199">
        <f t="shared" si="54"/>
        <v>8.9810529859014832</v>
      </c>
      <c r="BY167" s="27"/>
      <c r="BZ167" s="27"/>
      <c r="CA167" s="27"/>
      <c r="CB167" s="179">
        <f t="shared" si="55"/>
        <v>15511</v>
      </c>
      <c r="CC167" s="179">
        <f t="shared" si="56"/>
        <v>40</v>
      </c>
      <c r="CE167" s="199">
        <f t="shared" si="57"/>
        <v>8.8757064446286105</v>
      </c>
      <c r="CF167" s="27"/>
      <c r="CG167" s="27"/>
      <c r="CH167" s="27"/>
      <c r="CI167" s="179">
        <f t="shared" si="58"/>
        <v>15564</v>
      </c>
      <c r="CJ167" s="179">
        <f t="shared" si="59"/>
        <v>64.009</v>
      </c>
      <c r="CL167" s="199">
        <f t="shared" si="60"/>
        <v>8.7579408766788038</v>
      </c>
      <c r="CM167" s="27"/>
      <c r="CN167" s="27"/>
      <c r="CO167" s="27"/>
      <c r="CP167" s="179">
        <f t="shared" si="61"/>
        <v>15653</v>
      </c>
      <c r="CQ167" s="179">
        <f t="shared" si="62"/>
        <v>116.964</v>
      </c>
      <c r="CS167" s="199">
        <f t="shared" si="63"/>
        <v>8.6244319420858364</v>
      </c>
      <c r="CT167" s="27"/>
      <c r="CU167" s="27"/>
      <c r="CV167" s="27"/>
      <c r="CW167" s="179">
        <f t="shared" si="64"/>
        <v>15844</v>
      </c>
      <c r="CX167" s="179">
        <f t="shared" si="65"/>
        <v>284.089</v>
      </c>
      <c r="CZ167" s="199">
        <f t="shared" si="66"/>
        <v>8.4703112055161078</v>
      </c>
      <c r="DA167" s="27"/>
      <c r="DB167" s="27"/>
      <c r="DC167" s="27"/>
      <c r="DD167" s="179">
        <f t="shared" si="67"/>
        <v>16988</v>
      </c>
      <c r="DE167" s="179">
        <f t="shared" si="68"/>
        <v>2812.3290000000002</v>
      </c>
    </row>
    <row r="168" spans="1:109" ht="15" customHeight="1">
      <c r="A168" s="21">
        <f t="shared" si="22"/>
        <v>1997</v>
      </c>
      <c r="B168" s="176">
        <f t="shared" si="22"/>
        <v>14734</v>
      </c>
      <c r="C168" s="193">
        <f t="shared" si="23"/>
        <v>9.4680012853159532</v>
      </c>
      <c r="D168" s="22">
        <v>4</v>
      </c>
      <c r="E168" s="5" t="s">
        <v>35</v>
      </c>
      <c r="F168" s="214">
        <v>1795</v>
      </c>
      <c r="H168" s="26"/>
      <c r="I168" s="179">
        <f t="shared" si="24"/>
        <v>15061</v>
      </c>
      <c r="J168" s="180">
        <f t="shared" si="25"/>
        <v>2.2193565901995385</v>
      </c>
      <c r="K168" s="179">
        <f t="shared" si="26"/>
        <v>106.929</v>
      </c>
      <c r="M168" s="199">
        <f t="shared" si="27"/>
        <v>9.5979130272427593</v>
      </c>
      <c r="N168" s="29" t="s">
        <v>35</v>
      </c>
      <c r="O168" s="27">
        <v>0</v>
      </c>
      <c r="P168" s="27"/>
      <c r="Q168" s="179">
        <f t="shared" si="28"/>
        <v>15056</v>
      </c>
      <c r="R168" s="179">
        <f t="shared" si="29"/>
        <v>103.684</v>
      </c>
      <c r="T168" s="199">
        <f t="shared" si="30"/>
        <v>9.5276297891806223</v>
      </c>
      <c r="U168" s="29" t="s">
        <v>35</v>
      </c>
      <c r="V168" s="85">
        <f>10^U188</f>
        <v>1000</v>
      </c>
      <c r="W168" s="27"/>
      <c r="X168" s="179">
        <f t="shared" si="31"/>
        <v>15059</v>
      </c>
      <c r="Y168" s="179">
        <f t="shared" si="32"/>
        <v>105.625</v>
      </c>
      <c r="AA168" s="199">
        <f t="shared" si="33"/>
        <v>9.4680012853159532</v>
      </c>
      <c r="AB168" s="29" t="s">
        <v>35</v>
      </c>
      <c r="AC168" s="85">
        <f>V168+AB189</f>
        <v>1795</v>
      </c>
      <c r="AD168" s="27"/>
      <c r="AE168" s="179">
        <f t="shared" si="34"/>
        <v>15061</v>
      </c>
      <c r="AF168" s="179">
        <f t="shared" si="35"/>
        <v>106.929</v>
      </c>
      <c r="AH168" s="199">
        <f t="shared" si="36"/>
        <v>9.404590499635411</v>
      </c>
      <c r="AI168" s="29" t="s">
        <v>35</v>
      </c>
      <c r="AJ168" s="85">
        <f>AC168+AI189</f>
        <v>2590</v>
      </c>
      <c r="AK168" s="27"/>
      <c r="AL168" s="179">
        <f t="shared" si="37"/>
        <v>15065</v>
      </c>
      <c r="AM168" s="179">
        <f t="shared" si="38"/>
        <v>109.56100000000001</v>
      </c>
      <c r="AO168" s="199">
        <f t="shared" si="39"/>
        <v>9.3368849133011391</v>
      </c>
      <c r="AP168" s="29" t="s">
        <v>35</v>
      </c>
      <c r="AQ168" s="85">
        <f>AJ168+AP189</f>
        <v>3385</v>
      </c>
      <c r="AR168" s="27"/>
      <c r="AS168" s="179">
        <f t="shared" si="40"/>
        <v>15069</v>
      </c>
      <c r="AT168" s="179">
        <f t="shared" si="41"/>
        <v>112.22499999999999</v>
      </c>
      <c r="AV168" s="199">
        <f t="shared" si="42"/>
        <v>9.2642602139656134</v>
      </c>
      <c r="AW168" s="29" t="s">
        <v>35</v>
      </c>
      <c r="AX168" s="85">
        <f>AQ168+AW189</f>
        <v>4180</v>
      </c>
      <c r="AY168" s="27"/>
      <c r="AZ168" s="179">
        <f t="shared" si="43"/>
        <v>15074</v>
      </c>
      <c r="BA168" s="179">
        <f t="shared" si="44"/>
        <v>115.6</v>
      </c>
      <c r="BC168" s="199">
        <f t="shared" si="45"/>
        <v>9.1859452151414605</v>
      </c>
      <c r="BD168" s="29" t="s">
        <v>35</v>
      </c>
      <c r="BE168" s="85">
        <f>AX168+BD189</f>
        <v>4975</v>
      </c>
      <c r="BF168" s="27"/>
      <c r="BG168" s="179">
        <f t="shared" si="46"/>
        <v>15080</v>
      </c>
      <c r="BH168" s="179">
        <f t="shared" si="47"/>
        <v>119.71599999999999</v>
      </c>
      <c r="BJ168" s="199">
        <f t="shared" si="48"/>
        <v>9.1009718349208182</v>
      </c>
      <c r="BK168" s="29" t="s">
        <v>35</v>
      </c>
      <c r="BL168" s="85">
        <f>BE168+BK189</f>
        <v>5770</v>
      </c>
      <c r="BM168" s="27"/>
      <c r="BN168" s="179">
        <f t="shared" si="49"/>
        <v>15089</v>
      </c>
      <c r="BO168" s="179">
        <f t="shared" si="50"/>
        <v>126.02500000000001</v>
      </c>
      <c r="BQ168" s="199">
        <f t="shared" si="51"/>
        <v>9.0081017813418693</v>
      </c>
      <c r="BR168" s="29" t="s">
        <v>35</v>
      </c>
      <c r="BS168" s="85">
        <f>BL168+BR189</f>
        <v>6565</v>
      </c>
      <c r="BT168" s="27"/>
      <c r="BU168" s="179">
        <f t="shared" si="52"/>
        <v>15101</v>
      </c>
      <c r="BV168" s="179">
        <f t="shared" si="53"/>
        <v>134.68899999999999</v>
      </c>
      <c r="BX168" s="199">
        <f t="shared" si="54"/>
        <v>8.9057155787940907</v>
      </c>
      <c r="BY168" s="29" t="s">
        <v>35</v>
      </c>
      <c r="BZ168" s="85">
        <f>BS168+BY189</f>
        <v>7360</v>
      </c>
      <c r="CA168" s="27"/>
      <c r="CB168" s="179">
        <f t="shared" si="55"/>
        <v>15118</v>
      </c>
      <c r="CC168" s="179">
        <f t="shared" si="56"/>
        <v>147.45599999999999</v>
      </c>
      <c r="CE168" s="199">
        <f t="shared" si="57"/>
        <v>8.7916380370859972</v>
      </c>
      <c r="CF168" s="29" t="s">
        <v>35</v>
      </c>
      <c r="CG168" s="85">
        <f>BZ168+CF189</f>
        <v>8155</v>
      </c>
      <c r="CH168" s="27"/>
      <c r="CI168" s="179">
        <f t="shared" si="58"/>
        <v>15146</v>
      </c>
      <c r="CJ168" s="179">
        <f t="shared" si="59"/>
        <v>169.744</v>
      </c>
      <c r="CL168" s="199">
        <f t="shared" si="60"/>
        <v>8.6628507638386001</v>
      </c>
      <c r="CM168" s="29" t="s">
        <v>35</v>
      </c>
      <c r="CN168" s="85">
        <f>CG168+CM189</f>
        <v>8950</v>
      </c>
      <c r="CO168" s="27"/>
      <c r="CP168" s="179">
        <f t="shared" si="61"/>
        <v>15194</v>
      </c>
      <c r="CQ168" s="179">
        <f t="shared" si="62"/>
        <v>211.6</v>
      </c>
      <c r="CS168" s="199">
        <f t="shared" si="63"/>
        <v>8.5149907678610379</v>
      </c>
      <c r="CT168" s="29" t="s">
        <v>35</v>
      </c>
      <c r="CU168" s="85">
        <f>CN168+CT189</f>
        <v>9745</v>
      </c>
      <c r="CV168" s="27"/>
      <c r="CW168" s="179">
        <f t="shared" si="64"/>
        <v>15303</v>
      </c>
      <c r="CX168" s="179">
        <f t="shared" si="65"/>
        <v>323.76100000000002</v>
      </c>
      <c r="CZ168" s="199">
        <f t="shared" si="66"/>
        <v>8.3414102114618647</v>
      </c>
      <c r="DA168" s="29" t="s">
        <v>35</v>
      </c>
      <c r="DB168" s="85">
        <f>CU168+DA189</f>
        <v>10540</v>
      </c>
      <c r="DC168" s="27"/>
      <c r="DD168" s="179">
        <f t="shared" si="67"/>
        <v>16005</v>
      </c>
      <c r="DE168" s="179">
        <f t="shared" si="68"/>
        <v>1615.441</v>
      </c>
    </row>
    <row r="169" spans="1:109" ht="15" customHeight="1">
      <c r="A169" s="21">
        <f t="shared" si="22"/>
        <v>1998</v>
      </c>
      <c r="B169" s="176">
        <f t="shared" si="22"/>
        <v>14370</v>
      </c>
      <c r="C169" s="193">
        <f t="shared" si="23"/>
        <v>9.4394659949679394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9.5912524175371825</v>
      </c>
      <c r="H169" s="26"/>
      <c r="I169" s="179">
        <f t="shared" si="24"/>
        <v>14739</v>
      </c>
      <c r="J169" s="180">
        <f t="shared" si="25"/>
        <v>2.5678496868475991</v>
      </c>
      <c r="K169" s="179">
        <f t="shared" si="26"/>
        <v>136.161</v>
      </c>
      <c r="M169" s="199">
        <f t="shared" si="27"/>
        <v>9.5728979790730708</v>
      </c>
      <c r="N169" s="29" t="s">
        <v>25</v>
      </c>
      <c r="O169" s="29" t="s">
        <v>26</v>
      </c>
      <c r="P169" s="44">
        <f>INDEX(LINEST(M165:M184,$D165:$D184),2)</f>
        <v>9.7042692075128034</v>
      </c>
      <c r="Q169" s="179">
        <f t="shared" si="28"/>
        <v>14740</v>
      </c>
      <c r="R169" s="179">
        <f t="shared" si="29"/>
        <v>136.9</v>
      </c>
      <c r="T169" s="199">
        <f t="shared" si="30"/>
        <v>9.5007686700959884</v>
      </c>
      <c r="U169" s="29" t="s">
        <v>25</v>
      </c>
      <c r="V169" s="29" t="s">
        <v>26</v>
      </c>
      <c r="W169" s="44">
        <f>INDEX(LINEST(T165:T184,$D165:$D184),2)</f>
        <v>9.6427686141569531</v>
      </c>
      <c r="X169" s="179">
        <f t="shared" si="31"/>
        <v>14740</v>
      </c>
      <c r="Y169" s="179">
        <f t="shared" si="32"/>
        <v>136.9</v>
      </c>
      <c r="AA169" s="199">
        <f t="shared" si="33"/>
        <v>9.4394659949679394</v>
      </c>
      <c r="AB169" s="29" t="s">
        <v>25</v>
      </c>
      <c r="AC169" s="29" t="s">
        <v>26</v>
      </c>
      <c r="AD169" s="44">
        <f>INDEX(LINEST(AA165:AA184,$D165:$D184),2)</f>
        <v>9.5912524175371825</v>
      </c>
      <c r="AE169" s="179">
        <f t="shared" si="34"/>
        <v>14739</v>
      </c>
      <c r="AF169" s="179">
        <f t="shared" si="35"/>
        <v>136.161</v>
      </c>
      <c r="AH169" s="199">
        <f t="shared" si="36"/>
        <v>9.3741584572055778</v>
      </c>
      <c r="AI169" s="29" t="s">
        <v>25</v>
      </c>
      <c r="AJ169" s="29" t="s">
        <v>26</v>
      </c>
      <c r="AK169" s="44">
        <f>INDEX(LINEST(AH165:AH184,$D165:$D184),2)</f>
        <v>9.5372123455694116</v>
      </c>
      <c r="AL169" s="179">
        <f t="shared" si="37"/>
        <v>14739</v>
      </c>
      <c r="AM169" s="179">
        <f t="shared" si="38"/>
        <v>136.161</v>
      </c>
      <c r="AO169" s="199">
        <f t="shared" si="39"/>
        <v>9.3042859848187103</v>
      </c>
      <c r="AP169" s="29" t="s">
        <v>25</v>
      </c>
      <c r="AQ169" s="29" t="s">
        <v>26</v>
      </c>
      <c r="AR169" s="44">
        <f>INDEX(LINEST(AO165:AO184,$D165:$D184),2)</f>
        <v>9.480461364539627</v>
      </c>
      <c r="AS169" s="179">
        <f t="shared" si="40"/>
        <v>14739</v>
      </c>
      <c r="AT169" s="179">
        <f t="shared" si="41"/>
        <v>136.161</v>
      </c>
      <c r="AV169" s="199">
        <f t="shared" si="42"/>
        <v>9.2291621262167709</v>
      </c>
      <c r="AW169" s="29" t="s">
        <v>25</v>
      </c>
      <c r="AX169" s="29" t="s">
        <v>26</v>
      </c>
      <c r="AY169" s="44">
        <f>INDEX(LINEST(AV165:AV184,$D165:$D184),2)</f>
        <v>9.4208268375859312</v>
      </c>
      <c r="AZ169" s="179">
        <f t="shared" si="43"/>
        <v>14739</v>
      </c>
      <c r="BA169" s="179">
        <f t="shared" si="44"/>
        <v>136.161</v>
      </c>
      <c r="BC169" s="199">
        <f t="shared" si="45"/>
        <v>9.1479329118475654</v>
      </c>
      <c r="BD169" s="29" t="s">
        <v>25</v>
      </c>
      <c r="BE169" s="29" t="s">
        <v>26</v>
      </c>
      <c r="BF169" s="44">
        <f>INDEX(LINEST(BC165:BC184,$D165:$D184),2)</f>
        <v>9.3581851352412997</v>
      </c>
      <c r="BG169" s="179">
        <f t="shared" si="46"/>
        <v>14739</v>
      </c>
      <c r="BH169" s="179">
        <f t="shared" si="47"/>
        <v>136.161</v>
      </c>
      <c r="BJ169" s="199">
        <f t="shared" si="48"/>
        <v>9.0595174822415991</v>
      </c>
      <c r="BK169" s="29" t="s">
        <v>25</v>
      </c>
      <c r="BL169" s="29" t="s">
        <v>26</v>
      </c>
      <c r="BM169" s="44">
        <f>INDEX(LINEST(BJ165:BJ184,$D165:$D184),2)</f>
        <v>9.2925348475941369</v>
      </c>
      <c r="BN169" s="179">
        <f t="shared" si="49"/>
        <v>14739</v>
      </c>
      <c r="BO169" s="179">
        <f t="shared" si="50"/>
        <v>136.161</v>
      </c>
      <c r="BQ169" s="199">
        <f t="shared" si="51"/>
        <v>8.9625198329495319</v>
      </c>
      <c r="BR169" s="29" t="s">
        <v>25</v>
      </c>
      <c r="BS169" s="29" t="s">
        <v>26</v>
      </c>
      <c r="BT169" s="44">
        <f>INDEX(LINEST(BQ165:BQ184,$D165:$D184),2)</f>
        <v>9.2241571671149423</v>
      </c>
      <c r="BU169" s="179">
        <f t="shared" si="52"/>
        <v>14741</v>
      </c>
      <c r="BV169" s="179">
        <f t="shared" si="53"/>
        <v>137.64099999999999</v>
      </c>
      <c r="BX169" s="199">
        <f t="shared" si="54"/>
        <v>8.8550929800286351</v>
      </c>
      <c r="BY169" s="29" t="s">
        <v>25</v>
      </c>
      <c r="BZ169" s="29" t="s">
        <v>26</v>
      </c>
      <c r="CA169" s="44">
        <f>INDEX(LINEST(BX165:BX184,$D165:$D184),2)</f>
        <v>9.1539907486802967</v>
      </c>
      <c r="CB169" s="179">
        <f t="shared" si="55"/>
        <v>14744</v>
      </c>
      <c r="CC169" s="179">
        <f t="shared" si="56"/>
        <v>139.876</v>
      </c>
      <c r="CE169" s="199">
        <f t="shared" si="57"/>
        <v>8.7347210039448111</v>
      </c>
      <c r="CF169" s="29" t="s">
        <v>25</v>
      </c>
      <c r="CG169" s="29" t="s">
        <v>26</v>
      </c>
      <c r="CH169" s="44">
        <f>INDEX(LINEST(CE165:CE184,$D165:$D184),2)</f>
        <v>9.0846045830559845</v>
      </c>
      <c r="CI169" s="179">
        <f t="shared" si="58"/>
        <v>14751</v>
      </c>
      <c r="CJ169" s="179">
        <f t="shared" si="59"/>
        <v>145.161</v>
      </c>
      <c r="CL169" s="199">
        <f t="shared" si="60"/>
        <v>8.5978510944336914</v>
      </c>
      <c r="CM169" s="29" t="s">
        <v>25</v>
      </c>
      <c r="CN169" s="29" t="s">
        <v>26</v>
      </c>
      <c r="CO169" s="44">
        <f>INDEX(LINEST(CL165:CL184,$D165:$D184),2)</f>
        <v>9.023198814484557</v>
      </c>
      <c r="CP169" s="179">
        <f t="shared" si="61"/>
        <v>14767</v>
      </c>
      <c r="CQ169" s="179">
        <f t="shared" si="62"/>
        <v>157.60900000000001</v>
      </c>
      <c r="CS169" s="199">
        <f t="shared" si="63"/>
        <v>8.4392316499465263</v>
      </c>
      <c r="CT169" s="29" t="s">
        <v>25</v>
      </c>
      <c r="CU169" s="29" t="s">
        <v>26</v>
      </c>
      <c r="CV169" s="44">
        <f>INDEX(LINEST(CS165:CS184,$D165:$D184),2)</f>
        <v>8.9944763537991612</v>
      </c>
      <c r="CW169" s="179">
        <f t="shared" si="64"/>
        <v>14810</v>
      </c>
      <c r="CX169" s="179">
        <f t="shared" si="65"/>
        <v>193.6</v>
      </c>
      <c r="CZ169" s="199">
        <f t="shared" si="66"/>
        <v>8.2506200821746916</v>
      </c>
      <c r="DA169" s="29" t="s">
        <v>25</v>
      </c>
      <c r="DB169" s="29" t="s">
        <v>26</v>
      </c>
      <c r="DC169" s="44">
        <f>INDEX(LINEST(CZ165:CZ184,$D165:$D184),2)</f>
        <v>9.2677967340904246</v>
      </c>
      <c r="DD169" s="179">
        <f t="shared" si="67"/>
        <v>15172</v>
      </c>
      <c r="DE169" s="179">
        <f t="shared" si="68"/>
        <v>643.20399999999995</v>
      </c>
    </row>
    <row r="170" spans="1:109" ht="15" customHeight="1">
      <c r="A170" s="21">
        <f t="shared" si="22"/>
        <v>1999</v>
      </c>
      <c r="B170" s="176">
        <f t="shared" si="22"/>
        <v>14093</v>
      </c>
      <c r="C170" s="193">
        <f t="shared" si="23"/>
        <v>9.4171919265134143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-2.4566068727495456E-2</v>
      </c>
      <c r="H170" s="26"/>
      <c r="I170" s="179">
        <f t="shared" si="24"/>
        <v>14425</v>
      </c>
      <c r="J170" s="180">
        <f t="shared" si="25"/>
        <v>2.3557794649826156</v>
      </c>
      <c r="K170" s="179">
        <f t="shared" si="26"/>
        <v>110.224</v>
      </c>
      <c r="M170" s="199">
        <f t="shared" si="27"/>
        <v>9.5534334991915113</v>
      </c>
      <c r="N170" s="29" t="s">
        <v>27</v>
      </c>
      <c r="O170" s="29" t="s">
        <v>28</v>
      </c>
      <c r="P170" s="44">
        <f>INDEX(LINEST(M165:M184,$D165:$D184),1)</f>
        <v>-2.1184077262102322E-2</v>
      </c>
      <c r="Q170" s="179">
        <f t="shared" si="28"/>
        <v>14431</v>
      </c>
      <c r="R170" s="179">
        <f t="shared" si="29"/>
        <v>114.244</v>
      </c>
      <c r="T170" s="199">
        <f t="shared" si="30"/>
        <v>9.4798330152277526</v>
      </c>
      <c r="U170" s="29" t="s">
        <v>27</v>
      </c>
      <c r="V170" s="29" t="s">
        <v>28</v>
      </c>
      <c r="W170" s="44">
        <f>INDEX(LINEST(T165:T184,$D165:$D184),1)</f>
        <v>-2.2942348690652561E-2</v>
      </c>
      <c r="X170" s="179">
        <f t="shared" si="31"/>
        <v>14428</v>
      </c>
      <c r="Y170" s="179">
        <f t="shared" si="32"/>
        <v>112.22499999999999</v>
      </c>
      <c r="AA170" s="199">
        <f t="shared" si="33"/>
        <v>9.4171919265134143</v>
      </c>
      <c r="AB170" s="29" t="s">
        <v>27</v>
      </c>
      <c r="AC170" s="29" t="s">
        <v>28</v>
      </c>
      <c r="AD170" s="44">
        <f>INDEX(LINEST(AA165:AA184,$D165:$D184),1)</f>
        <v>-2.4566068727495456E-2</v>
      </c>
      <c r="AE170" s="179">
        <f t="shared" si="34"/>
        <v>14425</v>
      </c>
      <c r="AF170" s="179">
        <f t="shared" si="35"/>
        <v>110.224</v>
      </c>
      <c r="AH170" s="199">
        <f t="shared" si="36"/>
        <v>9.35036314989601</v>
      </c>
      <c r="AI170" s="29" t="s">
        <v>27</v>
      </c>
      <c r="AJ170" s="29" t="s">
        <v>28</v>
      </c>
      <c r="AK170" s="44">
        <f>INDEX(LINEST(AH165:AH184,$D165:$D184),1)</f>
        <v>-2.6440892004683376E-2</v>
      </c>
      <c r="AL170" s="179">
        <f t="shared" si="37"/>
        <v>14422</v>
      </c>
      <c r="AM170" s="179">
        <f t="shared" si="38"/>
        <v>108.241</v>
      </c>
      <c r="AO170" s="199">
        <f t="shared" si="39"/>
        <v>9.278746404640243</v>
      </c>
      <c r="AP170" s="29" t="s">
        <v>27</v>
      </c>
      <c r="AQ170" s="29" t="s">
        <v>28</v>
      </c>
      <c r="AR170" s="44">
        <f>INDEX(LINEST(AO165:AO184,$D165:$D184),1)</f>
        <v>-2.8631057239605295E-2</v>
      </c>
      <c r="AS170" s="179">
        <f t="shared" si="40"/>
        <v>14418</v>
      </c>
      <c r="AT170" s="179">
        <f t="shared" si="41"/>
        <v>105.625</v>
      </c>
      <c r="AV170" s="199">
        <f t="shared" si="42"/>
        <v>9.201602306032898</v>
      </c>
      <c r="AW170" s="29" t="s">
        <v>27</v>
      </c>
      <c r="AX170" s="29" t="s">
        <v>28</v>
      </c>
      <c r="AY170" s="44">
        <f>INDEX(LINEST(AV165:AV184,$D165:$D184),1)</f>
        <v>-3.1225246522952839E-2</v>
      </c>
      <c r="AZ170" s="179">
        <f t="shared" si="43"/>
        <v>14414</v>
      </c>
      <c r="BA170" s="179">
        <f t="shared" si="44"/>
        <v>103.041</v>
      </c>
      <c r="BC170" s="199">
        <f t="shared" si="45"/>
        <v>9.1180057607733875</v>
      </c>
      <c r="BD170" s="29" t="s">
        <v>27</v>
      </c>
      <c r="BE170" s="29" t="s">
        <v>28</v>
      </c>
      <c r="BF170" s="44">
        <f>INDEX(LINEST(BC165:BC184,$D165:$D184),1)</f>
        <v>-3.4349740966559947E-2</v>
      </c>
      <c r="BG170" s="179">
        <f t="shared" si="46"/>
        <v>14409</v>
      </c>
      <c r="BH170" s="179">
        <f t="shared" si="47"/>
        <v>99.855999999999995</v>
      </c>
      <c r="BJ170" s="199">
        <f t="shared" si="48"/>
        <v>9.0267780457460951</v>
      </c>
      <c r="BK170" s="29" t="s">
        <v>27</v>
      </c>
      <c r="BL170" s="29" t="s">
        <v>28</v>
      </c>
      <c r="BM170" s="44">
        <f>INDEX(LINEST(BJ165:BJ184,$D165:$D184),1)</f>
        <v>-3.8191368401096937E-2</v>
      </c>
      <c r="BN170" s="179">
        <f t="shared" si="49"/>
        <v>14403</v>
      </c>
      <c r="BO170" s="179">
        <f t="shared" si="50"/>
        <v>96.1</v>
      </c>
      <c r="BQ170" s="199">
        <f t="shared" si="51"/>
        <v>8.9263846812652154</v>
      </c>
      <c r="BR170" s="29" t="s">
        <v>27</v>
      </c>
      <c r="BS170" s="29" t="s">
        <v>28</v>
      </c>
      <c r="BT170" s="44">
        <f>INDEX(LINEST(BQ165:BQ184,$D165:$D184),1)</f>
        <v>-4.3040285134889888E-2</v>
      </c>
      <c r="BU170" s="179">
        <f t="shared" si="52"/>
        <v>14397</v>
      </c>
      <c r="BV170" s="179">
        <f t="shared" si="53"/>
        <v>92.415999999999997</v>
      </c>
      <c r="BX170" s="199">
        <f t="shared" si="54"/>
        <v>8.8147760885452815</v>
      </c>
      <c r="BY170" s="29" t="s">
        <v>27</v>
      </c>
      <c r="BZ170" s="29" t="s">
        <v>28</v>
      </c>
      <c r="CA170" s="44">
        <f>INDEX(LINEST(BX165:BX184,$D165:$D184),1)</f>
        <v>-4.9377019738173142E-2</v>
      </c>
      <c r="CB170" s="179">
        <f t="shared" si="55"/>
        <v>14389</v>
      </c>
      <c r="CC170" s="179">
        <f t="shared" si="56"/>
        <v>87.616</v>
      </c>
      <c r="CE170" s="199">
        <f t="shared" si="57"/>
        <v>8.6891276553237056</v>
      </c>
      <c r="CF170" s="29" t="s">
        <v>27</v>
      </c>
      <c r="CG170" s="29" t="s">
        <v>28</v>
      </c>
      <c r="CH170" s="44">
        <f>INDEX(LINEST(CE165:CE184,$D165:$D184),1)</f>
        <v>-5.8072457620971449E-2</v>
      </c>
      <c r="CI170" s="179">
        <f t="shared" si="58"/>
        <v>14379</v>
      </c>
      <c r="CJ170" s="179">
        <f t="shared" si="59"/>
        <v>81.796000000000006</v>
      </c>
      <c r="CL170" s="199">
        <f t="shared" si="60"/>
        <v>8.5453918457749154</v>
      </c>
      <c r="CM170" s="29" t="s">
        <v>27</v>
      </c>
      <c r="CN170" s="29" t="s">
        <v>28</v>
      </c>
      <c r="CO170" s="44">
        <f>INDEX(LINEST(CL165:CL184,$D165:$D184),1)</f>
        <v>-7.0940731387181002E-2</v>
      </c>
      <c r="CP170" s="179">
        <f t="shared" si="61"/>
        <v>14368</v>
      </c>
      <c r="CQ170" s="179">
        <f t="shared" si="62"/>
        <v>75.625</v>
      </c>
      <c r="CS170" s="199">
        <f t="shared" si="63"/>
        <v>8.3774712482411005</v>
      </c>
      <c r="CT170" s="29" t="s">
        <v>27</v>
      </c>
      <c r="CU170" s="29" t="s">
        <v>28</v>
      </c>
      <c r="CV170" s="44">
        <f>INDEX(LINEST(CS165:CS184,$D165:$D184),1)</f>
        <v>-9.2880660351642066E-2</v>
      </c>
      <c r="CW170" s="179">
        <f t="shared" si="64"/>
        <v>14361</v>
      </c>
      <c r="CX170" s="179">
        <f t="shared" si="65"/>
        <v>71.823999999999998</v>
      </c>
      <c r="CZ170" s="199">
        <f t="shared" si="66"/>
        <v>8.1755475960210262</v>
      </c>
      <c r="DA170" s="29" t="s">
        <v>27</v>
      </c>
      <c r="DB170" s="29" t="s">
        <v>28</v>
      </c>
      <c r="DC170" s="44">
        <f>INDEX(LINEST(CZ165:CZ184,$D165:$D184),1)</f>
        <v>-0.16540105124968288</v>
      </c>
      <c r="DD170" s="179">
        <f t="shared" si="67"/>
        <v>14466</v>
      </c>
      <c r="DE170" s="179">
        <f t="shared" si="68"/>
        <v>139.12899999999999</v>
      </c>
    </row>
    <row r="171" spans="1:109" ht="15" customHeight="1">
      <c r="A171" s="21">
        <f t="shared" si="22"/>
        <v>2000</v>
      </c>
      <c r="B171" s="176">
        <f t="shared" si="22"/>
        <v>14074</v>
      </c>
      <c r="C171" s="193">
        <f t="shared" si="23"/>
        <v>9.4156457651605123</v>
      </c>
      <c r="D171" s="22">
        <v>7</v>
      </c>
      <c r="H171" s="26"/>
      <c r="I171" s="179">
        <f t="shared" si="24"/>
        <v>14119</v>
      </c>
      <c r="J171" s="180">
        <f t="shared" si="25"/>
        <v>0.31973852493960497</v>
      </c>
      <c r="K171" s="179">
        <f t="shared" si="26"/>
        <v>2.0249999999999999</v>
      </c>
      <c r="M171" s="199">
        <f t="shared" si="27"/>
        <v>9.5520844025264946</v>
      </c>
      <c r="N171" s="27"/>
      <c r="O171" s="27"/>
      <c r="P171" s="27"/>
      <c r="Q171" s="179">
        <f t="shared" si="28"/>
        <v>14129</v>
      </c>
      <c r="R171" s="179">
        <f t="shared" si="29"/>
        <v>3.0249999999999999</v>
      </c>
      <c r="T171" s="199">
        <f t="shared" si="30"/>
        <v>9.4783808041726747</v>
      </c>
      <c r="U171" s="27"/>
      <c r="V171" s="27"/>
      <c r="W171" s="27"/>
      <c r="X171" s="179">
        <f t="shared" si="31"/>
        <v>14124</v>
      </c>
      <c r="Y171" s="179">
        <f t="shared" si="32"/>
        <v>2.5</v>
      </c>
      <c r="AA171" s="199">
        <f t="shared" si="33"/>
        <v>9.4156457651605123</v>
      </c>
      <c r="AB171" s="27"/>
      <c r="AC171" s="27"/>
      <c r="AD171" s="27"/>
      <c r="AE171" s="179">
        <f t="shared" si="34"/>
        <v>14119</v>
      </c>
      <c r="AF171" s="179">
        <f t="shared" si="35"/>
        <v>2.0249999999999999</v>
      </c>
      <c r="AH171" s="199">
        <f t="shared" si="36"/>
        <v>9.3487100412409543</v>
      </c>
      <c r="AI171" s="27"/>
      <c r="AJ171" s="27"/>
      <c r="AK171" s="27"/>
      <c r="AL171" s="179">
        <f t="shared" si="37"/>
        <v>14113</v>
      </c>
      <c r="AM171" s="179">
        <f t="shared" si="38"/>
        <v>1.5209999999999999</v>
      </c>
      <c r="AO171" s="199">
        <f t="shared" si="39"/>
        <v>9.2769704542739451</v>
      </c>
      <c r="AP171" s="27"/>
      <c r="AQ171" s="27"/>
      <c r="AR171" s="27"/>
      <c r="AS171" s="179">
        <f t="shared" si="40"/>
        <v>14107</v>
      </c>
      <c r="AT171" s="179">
        <f t="shared" si="41"/>
        <v>1.089</v>
      </c>
      <c r="AV171" s="199">
        <f t="shared" si="42"/>
        <v>9.1996837917876544</v>
      </c>
      <c r="AW171" s="27"/>
      <c r="AX171" s="27"/>
      <c r="AY171" s="27"/>
      <c r="AZ171" s="179">
        <f t="shared" si="43"/>
        <v>14099</v>
      </c>
      <c r="BA171" s="179">
        <f t="shared" si="44"/>
        <v>0.625</v>
      </c>
      <c r="BC171" s="199">
        <f t="shared" si="45"/>
        <v>9.1159197963566907</v>
      </c>
      <c r="BD171" s="27"/>
      <c r="BE171" s="27"/>
      <c r="BF171" s="27"/>
      <c r="BG171" s="179">
        <f t="shared" si="46"/>
        <v>14091</v>
      </c>
      <c r="BH171" s="179">
        <f t="shared" si="47"/>
        <v>0.28899999999999998</v>
      </c>
      <c r="BJ171" s="199">
        <f t="shared" si="48"/>
        <v>9.0244926054056691</v>
      </c>
      <c r="BK171" s="27"/>
      <c r="BL171" s="27"/>
      <c r="BM171" s="27"/>
      <c r="BN171" s="179">
        <f t="shared" si="49"/>
        <v>14080</v>
      </c>
      <c r="BO171" s="179">
        <f t="shared" si="50"/>
        <v>3.5999999999999997E-2</v>
      </c>
      <c r="BQ171" s="199">
        <f t="shared" si="51"/>
        <v>8.9238575800998845</v>
      </c>
      <c r="BR171" s="27"/>
      <c r="BS171" s="27"/>
      <c r="BT171" s="27"/>
      <c r="BU171" s="179">
        <f t="shared" si="52"/>
        <v>14067</v>
      </c>
      <c r="BV171" s="179">
        <f t="shared" si="53"/>
        <v>4.9000000000000002E-2</v>
      </c>
      <c r="BX171" s="199">
        <f t="shared" si="54"/>
        <v>8.8119501775399804</v>
      </c>
      <c r="BY171" s="27"/>
      <c r="BZ171" s="27"/>
      <c r="CA171" s="27"/>
      <c r="CB171" s="179">
        <f t="shared" si="55"/>
        <v>14050</v>
      </c>
      <c r="CC171" s="179">
        <f t="shared" si="56"/>
        <v>0.57599999999999996</v>
      </c>
      <c r="CE171" s="199">
        <f t="shared" si="57"/>
        <v>8.6859227946907254</v>
      </c>
      <c r="CF171" s="27"/>
      <c r="CG171" s="27"/>
      <c r="CH171" s="27"/>
      <c r="CI171" s="179">
        <f t="shared" si="58"/>
        <v>14028</v>
      </c>
      <c r="CJ171" s="179">
        <f t="shared" si="59"/>
        <v>2.1160000000000001</v>
      </c>
      <c r="CL171" s="199">
        <f t="shared" si="60"/>
        <v>8.5416906630166256</v>
      </c>
      <c r="CM171" s="27"/>
      <c r="CN171" s="27"/>
      <c r="CO171" s="27"/>
      <c r="CP171" s="179">
        <f t="shared" si="61"/>
        <v>13997</v>
      </c>
      <c r="CQ171" s="179">
        <f t="shared" si="62"/>
        <v>5.9290000000000003</v>
      </c>
      <c r="CS171" s="199">
        <f t="shared" si="63"/>
        <v>8.3730918474419802</v>
      </c>
      <c r="CT171" s="27"/>
      <c r="CU171" s="27"/>
      <c r="CV171" s="27"/>
      <c r="CW171" s="179">
        <f t="shared" si="64"/>
        <v>13951</v>
      </c>
      <c r="CX171" s="179">
        <f t="shared" si="65"/>
        <v>15.129</v>
      </c>
      <c r="CZ171" s="199">
        <f t="shared" si="66"/>
        <v>8.1701856528796419</v>
      </c>
      <c r="DA171" s="27"/>
      <c r="DB171" s="27"/>
      <c r="DC171" s="27"/>
      <c r="DD171" s="179">
        <f t="shared" si="67"/>
        <v>13868</v>
      </c>
      <c r="DE171" s="179">
        <f t="shared" si="68"/>
        <v>42.436</v>
      </c>
    </row>
    <row r="172" spans="1:109" ht="15" customHeight="1">
      <c r="A172" s="21">
        <f t="shared" si="22"/>
        <v>2001</v>
      </c>
      <c r="B172" s="176">
        <f t="shared" si="22"/>
        <v>14143</v>
      </c>
      <c r="C172" s="193">
        <f t="shared" si="23"/>
        <v>9.4212493856220494</v>
      </c>
      <c r="D172" s="22">
        <v>8</v>
      </c>
      <c r="E172" s="5" t="s">
        <v>29</v>
      </c>
      <c r="F172" s="45">
        <f>EXP(G169)</f>
        <v>14636.188679718543</v>
      </c>
      <c r="G172" s="27"/>
      <c r="H172" s="47"/>
      <c r="I172" s="179">
        <f t="shared" si="24"/>
        <v>13820</v>
      </c>
      <c r="J172" s="180">
        <f t="shared" si="25"/>
        <v>2.2838153149968186</v>
      </c>
      <c r="K172" s="179">
        <f t="shared" si="26"/>
        <v>104.32899999999999</v>
      </c>
      <c r="M172" s="199">
        <f t="shared" si="27"/>
        <v>9.5569750810205001</v>
      </c>
      <c r="N172" s="29" t="s">
        <v>29</v>
      </c>
      <c r="O172" s="61">
        <f>EXP(P169)</f>
        <v>16387.419364535286</v>
      </c>
      <c r="P172" s="27"/>
      <c r="Q172" s="179">
        <f t="shared" si="28"/>
        <v>13833</v>
      </c>
      <c r="R172" s="179">
        <f t="shared" si="29"/>
        <v>96.1</v>
      </c>
      <c r="T172" s="199">
        <f t="shared" si="30"/>
        <v>9.4836445764820088</v>
      </c>
      <c r="U172" s="29" t="s">
        <v>29</v>
      </c>
      <c r="V172" s="61">
        <f>EXP(W169)</f>
        <v>15409.948928922047</v>
      </c>
      <c r="W172" s="27"/>
      <c r="X172" s="179">
        <f t="shared" si="31"/>
        <v>13826</v>
      </c>
      <c r="Y172" s="179">
        <f t="shared" si="32"/>
        <v>100.489</v>
      </c>
      <c r="AA172" s="199">
        <f t="shared" si="33"/>
        <v>9.4212493856220494</v>
      </c>
      <c r="AB172" s="29" t="s">
        <v>29</v>
      </c>
      <c r="AC172" s="61">
        <f>EXP(AD169)</f>
        <v>14636.188679718543</v>
      </c>
      <c r="AD172" s="27"/>
      <c r="AE172" s="179">
        <f t="shared" si="34"/>
        <v>13820</v>
      </c>
      <c r="AF172" s="179">
        <f t="shared" si="35"/>
        <v>104.32899999999999</v>
      </c>
      <c r="AH172" s="199">
        <f t="shared" si="36"/>
        <v>9.3547004224830186</v>
      </c>
      <c r="AI172" s="29" t="s">
        <v>29</v>
      </c>
      <c r="AJ172" s="61">
        <f>EXP(AK169)</f>
        <v>13866.239413351544</v>
      </c>
      <c r="AK172" s="27"/>
      <c r="AL172" s="179">
        <f t="shared" si="37"/>
        <v>13813</v>
      </c>
      <c r="AM172" s="179">
        <f t="shared" si="38"/>
        <v>108.9</v>
      </c>
      <c r="AO172" s="199">
        <f t="shared" si="39"/>
        <v>9.2834049428331884</v>
      </c>
      <c r="AP172" s="29" t="s">
        <v>29</v>
      </c>
      <c r="AQ172" s="61">
        <f>EXP(AR169)</f>
        <v>13101.229562789651</v>
      </c>
      <c r="AR172" s="27"/>
      <c r="AS172" s="179">
        <f t="shared" si="40"/>
        <v>13804</v>
      </c>
      <c r="AT172" s="179">
        <f t="shared" si="41"/>
        <v>114.92100000000001</v>
      </c>
      <c r="AV172" s="199">
        <f t="shared" si="42"/>
        <v>9.2066335100448562</v>
      </c>
      <c r="AW172" s="29" t="s">
        <v>29</v>
      </c>
      <c r="AX172" s="61">
        <f>EXP(AY169)</f>
        <v>12342.783479042964</v>
      </c>
      <c r="AY172" s="27"/>
      <c r="AZ172" s="179">
        <f t="shared" si="43"/>
        <v>13794</v>
      </c>
      <c r="BA172" s="179">
        <f t="shared" si="44"/>
        <v>121.801</v>
      </c>
      <c r="BC172" s="199">
        <f t="shared" si="45"/>
        <v>9.1234744389545206</v>
      </c>
      <c r="BD172" s="29" t="s">
        <v>29</v>
      </c>
      <c r="BE172" s="61">
        <f>EXP(BF169)</f>
        <v>11593.329113373931</v>
      </c>
      <c r="BF172" s="27"/>
      <c r="BG172" s="179">
        <f t="shared" si="46"/>
        <v>13783</v>
      </c>
      <c r="BH172" s="179">
        <f t="shared" si="47"/>
        <v>129.6</v>
      </c>
      <c r="BJ172" s="199">
        <f t="shared" si="48"/>
        <v>9.0327675222044324</v>
      </c>
      <c r="BK172" s="29" t="s">
        <v>29</v>
      </c>
      <c r="BL172" s="61">
        <f>EXP(BM169)</f>
        <v>10856.669250466433</v>
      </c>
      <c r="BM172" s="27"/>
      <c r="BN172" s="179">
        <f t="shared" si="49"/>
        <v>13768</v>
      </c>
      <c r="BO172" s="179">
        <f t="shared" si="50"/>
        <v>140.625</v>
      </c>
      <c r="BQ172" s="199">
        <f t="shared" si="51"/>
        <v>8.9330045915785465</v>
      </c>
      <c r="BR172" s="29" t="s">
        <v>29</v>
      </c>
      <c r="BS172" s="61">
        <f>EXP(BT169)</f>
        <v>10139.126881886103</v>
      </c>
      <c r="BT172" s="27"/>
      <c r="BU172" s="179">
        <f t="shared" si="52"/>
        <v>13751</v>
      </c>
      <c r="BV172" s="179">
        <f t="shared" si="53"/>
        <v>153.66399999999999</v>
      </c>
      <c r="BX172" s="199">
        <f t="shared" si="54"/>
        <v>8.8221747609460799</v>
      </c>
      <c r="BY172" s="29" t="s">
        <v>29</v>
      </c>
      <c r="BZ172" s="61">
        <f>EXP(CA169)</f>
        <v>9452.0861116425604</v>
      </c>
      <c r="CA172" s="27"/>
      <c r="CB172" s="179">
        <f t="shared" si="55"/>
        <v>13728</v>
      </c>
      <c r="CC172" s="179">
        <f t="shared" si="56"/>
        <v>172.22499999999999</v>
      </c>
      <c r="CE172" s="199">
        <f t="shared" si="57"/>
        <v>8.6975127455395196</v>
      </c>
      <c r="CF172" s="29" t="s">
        <v>29</v>
      </c>
      <c r="CG172" s="61">
        <f>EXP(CH169)</f>
        <v>8818.4780996842601</v>
      </c>
      <c r="CH172" s="27"/>
      <c r="CI172" s="179">
        <f t="shared" si="58"/>
        <v>13697</v>
      </c>
      <c r="CJ172" s="179">
        <f t="shared" si="59"/>
        <v>198.916</v>
      </c>
      <c r="CL172" s="199">
        <f t="shared" si="60"/>
        <v>8.5550668438443189</v>
      </c>
      <c r="CM172" s="29" t="s">
        <v>29</v>
      </c>
      <c r="CN172" s="61">
        <f>EXP(CO169)</f>
        <v>8293.2633072065819</v>
      </c>
      <c r="CO172" s="27"/>
      <c r="CP172" s="179">
        <f t="shared" si="61"/>
        <v>13652</v>
      </c>
      <c r="CQ172" s="179">
        <f t="shared" si="62"/>
        <v>241.08099999999999</v>
      </c>
      <c r="CS172" s="199">
        <f t="shared" si="63"/>
        <v>8.3889051711147058</v>
      </c>
      <c r="CT172" s="29" t="s">
        <v>29</v>
      </c>
      <c r="CU172" s="61">
        <f>EXP(CV169)</f>
        <v>8058.4487467845256</v>
      </c>
      <c r="CV172" s="27"/>
      <c r="CW172" s="179">
        <f t="shared" si="64"/>
        <v>13578</v>
      </c>
      <c r="CX172" s="179">
        <f t="shared" si="65"/>
        <v>319.22500000000002</v>
      </c>
      <c r="CZ172" s="199">
        <f t="shared" si="66"/>
        <v>8.1895221107480936</v>
      </c>
      <c r="DA172" s="29" t="s">
        <v>29</v>
      </c>
      <c r="DB172" s="61">
        <f>EXP(DC169)</f>
        <v>10591.390510573648</v>
      </c>
      <c r="DC172" s="27"/>
      <c r="DD172" s="179">
        <f t="shared" si="67"/>
        <v>13360</v>
      </c>
      <c r="DE172" s="179">
        <f t="shared" si="68"/>
        <v>613.08900000000006</v>
      </c>
    </row>
    <row r="173" spans="1:109" ht="15" customHeight="1">
      <c r="A173" s="21">
        <f t="shared" si="22"/>
        <v>2002</v>
      </c>
      <c r="B173" s="176">
        <f t="shared" si="22"/>
        <v>13647</v>
      </c>
      <c r="C173" s="193">
        <f t="shared" si="23"/>
        <v>9.3802519086934559</v>
      </c>
      <c r="D173" s="22">
        <v>9</v>
      </c>
      <c r="E173" s="5" t="s">
        <v>30</v>
      </c>
      <c r="F173" s="46">
        <f>EXP(G170)-1</f>
        <v>-2.4266778663523558E-2</v>
      </c>
      <c r="G173" s="27"/>
      <c r="H173" s="47"/>
      <c r="I173" s="179">
        <f t="shared" si="24"/>
        <v>13528</v>
      </c>
      <c r="J173" s="180">
        <f t="shared" si="25"/>
        <v>0.8719865171832637</v>
      </c>
      <c r="K173" s="179">
        <f t="shared" si="26"/>
        <v>14.161</v>
      </c>
      <c r="M173" s="199">
        <f t="shared" si="27"/>
        <v>9.5212749962381142</v>
      </c>
      <c r="N173" s="29" t="s">
        <v>30</v>
      </c>
      <c r="O173" s="62">
        <f>EXP(P170)-1</f>
        <v>-2.0961270787412611E-2</v>
      </c>
      <c r="P173" s="27"/>
      <c r="Q173" s="179">
        <f t="shared" si="28"/>
        <v>13543</v>
      </c>
      <c r="R173" s="179">
        <f t="shared" si="29"/>
        <v>10.816000000000001</v>
      </c>
      <c r="T173" s="199">
        <f t="shared" si="30"/>
        <v>9.4451753118799768</v>
      </c>
      <c r="U173" s="29" t="s">
        <v>30</v>
      </c>
      <c r="V173" s="62">
        <f>EXP(W170)-1</f>
        <v>-2.2681174140875338E-2</v>
      </c>
      <c r="W173" s="27"/>
      <c r="X173" s="179">
        <f t="shared" si="31"/>
        <v>13535</v>
      </c>
      <c r="Y173" s="179">
        <f t="shared" si="32"/>
        <v>12.544</v>
      </c>
      <c r="AA173" s="199">
        <f t="shared" si="33"/>
        <v>9.3802519086934559</v>
      </c>
      <c r="AB173" s="29" t="s">
        <v>30</v>
      </c>
      <c r="AC173" s="62">
        <f>EXP(AD170)-1</f>
        <v>-2.4266778663523558E-2</v>
      </c>
      <c r="AD173" s="27"/>
      <c r="AE173" s="179">
        <f t="shared" si="34"/>
        <v>13528</v>
      </c>
      <c r="AF173" s="179">
        <f t="shared" si="35"/>
        <v>14.161</v>
      </c>
      <c r="AH173" s="199">
        <f t="shared" si="36"/>
        <v>9.3108189905424013</v>
      </c>
      <c r="AI173" s="29" t="s">
        <v>30</v>
      </c>
      <c r="AJ173" s="62">
        <f>EXP(AK170)-1</f>
        <v>-2.6094392257623999E-2</v>
      </c>
      <c r="AK173" s="27"/>
      <c r="AL173" s="179">
        <f t="shared" si="37"/>
        <v>13520</v>
      </c>
      <c r="AM173" s="179">
        <f t="shared" si="38"/>
        <v>16.129000000000001</v>
      </c>
      <c r="AO173" s="199">
        <f t="shared" si="39"/>
        <v>9.2362030315019101</v>
      </c>
      <c r="AP173" s="29" t="s">
        <v>30</v>
      </c>
      <c r="AQ173" s="62">
        <f>EXP(AR170)-1</f>
        <v>-2.8225072339367996E-2</v>
      </c>
      <c r="AR173" s="27"/>
      <c r="AS173" s="179">
        <f t="shared" si="40"/>
        <v>13510</v>
      </c>
      <c r="AT173" s="179">
        <f t="shared" si="41"/>
        <v>18.768999999999998</v>
      </c>
      <c r="AV173" s="199">
        <f t="shared" si="42"/>
        <v>9.1555673461288904</v>
      </c>
      <c r="AW173" s="29" t="s">
        <v>30</v>
      </c>
      <c r="AX173" s="62">
        <f>EXP(AY170)-1</f>
        <v>-3.0742773334089146E-2</v>
      </c>
      <c r="AY173" s="27"/>
      <c r="AZ173" s="179">
        <f t="shared" si="43"/>
        <v>13499</v>
      </c>
      <c r="BA173" s="179">
        <f t="shared" si="44"/>
        <v>21.904</v>
      </c>
      <c r="BC173" s="199">
        <f t="shared" si="45"/>
        <v>9.067854723679428</v>
      </c>
      <c r="BD173" s="29" t="s">
        <v>30</v>
      </c>
      <c r="BE173" s="62">
        <f>EXP(BF170)-1</f>
        <v>-3.3766485906759569E-2</v>
      </c>
      <c r="BF173" s="27"/>
      <c r="BG173" s="179">
        <f t="shared" si="46"/>
        <v>13485</v>
      </c>
      <c r="BH173" s="179">
        <f t="shared" si="47"/>
        <v>26.244</v>
      </c>
      <c r="BJ173" s="199">
        <f t="shared" si="48"/>
        <v>8.9717023997033252</v>
      </c>
      <c r="BK173" s="29" t="s">
        <v>30</v>
      </c>
      <c r="BL173" s="62">
        <f>EXP(BM170)-1</f>
        <v>-3.7471274317966929E-2</v>
      </c>
      <c r="BM173" s="27"/>
      <c r="BN173" s="179">
        <f t="shared" si="49"/>
        <v>13469</v>
      </c>
      <c r="BO173" s="179">
        <f t="shared" si="50"/>
        <v>31.684000000000001</v>
      </c>
      <c r="BQ173" s="199">
        <f t="shared" si="51"/>
        <v>8.8653116326718493</v>
      </c>
      <c r="BR173" s="29" t="s">
        <v>30</v>
      </c>
      <c r="BS173" s="62">
        <f>EXP(BT170)-1</f>
        <v>-4.2127198745247729E-2</v>
      </c>
      <c r="BT173" s="27"/>
      <c r="BU173" s="179">
        <f t="shared" si="52"/>
        <v>13448</v>
      </c>
      <c r="BV173" s="179">
        <f t="shared" si="53"/>
        <v>39.600999999999999</v>
      </c>
      <c r="BX173" s="199">
        <f t="shared" si="54"/>
        <v>8.7462392883830606</v>
      </c>
      <c r="BY173" s="29" t="s">
        <v>30</v>
      </c>
      <c r="BZ173" s="62">
        <f>EXP(CA170)-1</f>
        <v>-4.8177793716849826E-2</v>
      </c>
      <c r="CA173" s="27"/>
      <c r="CB173" s="179">
        <f t="shared" si="55"/>
        <v>13421</v>
      </c>
      <c r="CC173" s="179">
        <f t="shared" si="56"/>
        <v>51.076000000000001</v>
      </c>
      <c r="CE173" s="199">
        <f t="shared" si="57"/>
        <v>8.6110477668878609</v>
      </c>
      <c r="CF173" s="29" t="s">
        <v>30</v>
      </c>
      <c r="CG173" s="62">
        <f>EXP(CH170)-1</f>
        <v>-5.6418424716350946E-2</v>
      </c>
      <c r="CH173" s="27"/>
      <c r="CI173" s="179">
        <f t="shared" si="58"/>
        <v>13384</v>
      </c>
      <c r="CJ173" s="179">
        <f t="shared" si="59"/>
        <v>69.168999999999997</v>
      </c>
      <c r="CL173" s="199">
        <f t="shared" si="60"/>
        <v>8.4546792860269946</v>
      </c>
      <c r="CM173" s="29" t="s">
        <v>30</v>
      </c>
      <c r="CN173" s="62">
        <f>EXP(CO170)-1</f>
        <v>-6.8482899782130402E-2</v>
      </c>
      <c r="CO173" s="27"/>
      <c r="CP173" s="179">
        <f t="shared" si="61"/>
        <v>13330</v>
      </c>
      <c r="CQ173" s="179">
        <f t="shared" si="62"/>
        <v>100.489</v>
      </c>
      <c r="CS173" s="199">
        <f t="shared" si="63"/>
        <v>8.2692445211830563</v>
      </c>
      <c r="CT173" s="29" t="s">
        <v>30</v>
      </c>
      <c r="CU173" s="62">
        <f>EXP(CV170)-1</f>
        <v>-8.8697751703103012E-2</v>
      </c>
      <c r="CV173" s="27"/>
      <c r="CW173" s="179">
        <f t="shared" si="64"/>
        <v>13238</v>
      </c>
      <c r="CX173" s="179">
        <f t="shared" si="65"/>
        <v>167.28100000000001</v>
      </c>
      <c r="CZ173" s="199">
        <f t="shared" si="66"/>
        <v>8.0414129093930473</v>
      </c>
      <c r="DA173" s="29" t="s">
        <v>30</v>
      </c>
      <c r="DB173" s="62">
        <f>EXP(DC170)-1</f>
        <v>-0.15244627656231757</v>
      </c>
      <c r="DC173" s="27"/>
      <c r="DD173" s="179">
        <f t="shared" si="67"/>
        <v>12930</v>
      </c>
      <c r="DE173" s="179">
        <f t="shared" si="68"/>
        <v>514.08900000000006</v>
      </c>
    </row>
    <row r="174" spans="1:109" ht="15" customHeight="1">
      <c r="A174" s="21">
        <f t="shared" si="22"/>
        <v>2003</v>
      </c>
      <c r="B174" s="176">
        <f t="shared" si="22"/>
        <v>13218</v>
      </c>
      <c r="C174" s="193">
        <f t="shared" si="23"/>
        <v>9.3433841457339479</v>
      </c>
      <c r="D174" s="22">
        <v>10</v>
      </c>
      <c r="G174" s="48"/>
      <c r="H174" s="47"/>
      <c r="I174" s="179">
        <f t="shared" si="24"/>
        <v>13243</v>
      </c>
      <c r="J174" s="180">
        <f t="shared" si="25"/>
        <v>0.18913602663035256</v>
      </c>
      <c r="K174" s="179">
        <f t="shared" si="26"/>
        <v>0.625</v>
      </c>
      <c r="M174" s="199">
        <f t="shared" si="27"/>
        <v>9.4893348160303983</v>
      </c>
      <c r="N174" s="27"/>
      <c r="O174" s="27"/>
      <c r="P174" s="48"/>
      <c r="Q174" s="179">
        <f t="shared" si="28"/>
        <v>13259</v>
      </c>
      <c r="R174" s="179">
        <f t="shared" si="29"/>
        <v>1.681</v>
      </c>
      <c r="T174" s="199">
        <f t="shared" si="30"/>
        <v>9.4106655532097125</v>
      </c>
      <c r="U174" s="27"/>
      <c r="V174" s="27"/>
      <c r="W174" s="48"/>
      <c r="X174" s="179">
        <f t="shared" si="31"/>
        <v>13251</v>
      </c>
      <c r="Y174" s="179">
        <f t="shared" si="32"/>
        <v>1.089</v>
      </c>
      <c r="AA174" s="199">
        <f t="shared" si="33"/>
        <v>9.3433841457339479</v>
      </c>
      <c r="AB174" s="27"/>
      <c r="AC174" s="27"/>
      <c r="AD174" s="48"/>
      <c r="AE174" s="179">
        <f t="shared" si="34"/>
        <v>13243</v>
      </c>
      <c r="AF174" s="179">
        <f t="shared" si="35"/>
        <v>0.625</v>
      </c>
      <c r="AH174" s="199">
        <f t="shared" si="36"/>
        <v>9.2712473068797046</v>
      </c>
      <c r="AI174" s="27"/>
      <c r="AJ174" s="27"/>
      <c r="AK174" s="48"/>
      <c r="AL174" s="179">
        <f t="shared" si="37"/>
        <v>13235</v>
      </c>
      <c r="AM174" s="179">
        <f t="shared" si="38"/>
        <v>0.28899999999999998</v>
      </c>
      <c r="AO174" s="199">
        <f t="shared" si="39"/>
        <v>9.1934993547801565</v>
      </c>
      <c r="AP174" s="27"/>
      <c r="AQ174" s="27"/>
      <c r="AR174" s="48"/>
      <c r="AS174" s="179">
        <f t="shared" si="40"/>
        <v>13224</v>
      </c>
      <c r="AT174" s="179">
        <f t="shared" si="41"/>
        <v>3.5999999999999997E-2</v>
      </c>
      <c r="AV174" s="199">
        <f t="shared" si="42"/>
        <v>9.1091931899712257</v>
      </c>
      <c r="AW174" s="27"/>
      <c r="AX174" s="27"/>
      <c r="AY174" s="48"/>
      <c r="AZ174" s="179">
        <f t="shared" si="43"/>
        <v>13212</v>
      </c>
      <c r="BA174" s="179">
        <f t="shared" si="44"/>
        <v>3.5999999999999997E-2</v>
      </c>
      <c r="BC174" s="199">
        <f t="shared" si="45"/>
        <v>9.0171196343132269</v>
      </c>
      <c r="BD174" s="27"/>
      <c r="BE174" s="27"/>
      <c r="BF174" s="48"/>
      <c r="BG174" s="179">
        <f t="shared" si="46"/>
        <v>13198</v>
      </c>
      <c r="BH174" s="179">
        <f t="shared" si="47"/>
        <v>0.4</v>
      </c>
      <c r="BJ174" s="199">
        <f t="shared" si="48"/>
        <v>8.9157008189569034</v>
      </c>
      <c r="BK174" s="27"/>
      <c r="BL174" s="27"/>
      <c r="BM174" s="48"/>
      <c r="BN174" s="179">
        <f t="shared" si="49"/>
        <v>13180</v>
      </c>
      <c r="BO174" s="179">
        <f t="shared" si="50"/>
        <v>1.444</v>
      </c>
      <c r="BQ174" s="199">
        <f t="shared" si="51"/>
        <v>8.8028231597418873</v>
      </c>
      <c r="BR174" s="27"/>
      <c r="BS174" s="27"/>
      <c r="BT174" s="48"/>
      <c r="BU174" s="179">
        <f t="shared" si="52"/>
        <v>13158</v>
      </c>
      <c r="BV174" s="179">
        <f t="shared" si="53"/>
        <v>3.6</v>
      </c>
      <c r="BX174" s="199">
        <f t="shared" si="54"/>
        <v>8.6755635273876788</v>
      </c>
      <c r="BY174" s="27"/>
      <c r="BZ174" s="27"/>
      <c r="CA174" s="48"/>
      <c r="CB174" s="179">
        <f t="shared" si="55"/>
        <v>13129</v>
      </c>
      <c r="CC174" s="179">
        <f t="shared" si="56"/>
        <v>7.9210000000000003</v>
      </c>
      <c r="CE174" s="199">
        <f t="shared" si="57"/>
        <v>8.5297144719699087</v>
      </c>
      <c r="CF174" s="27"/>
      <c r="CG174" s="27"/>
      <c r="CH174" s="48"/>
      <c r="CI174" s="179">
        <f t="shared" si="58"/>
        <v>13089</v>
      </c>
      <c r="CJ174" s="179">
        <f t="shared" si="59"/>
        <v>16.640999999999998</v>
      </c>
      <c r="CL174" s="199">
        <f t="shared" si="60"/>
        <v>8.3589006124216443</v>
      </c>
      <c r="CM174" s="27"/>
      <c r="CN174" s="27"/>
      <c r="CO174" s="48"/>
      <c r="CP174" s="179">
        <f t="shared" si="61"/>
        <v>13030</v>
      </c>
      <c r="CQ174" s="179">
        <f t="shared" si="62"/>
        <v>35.344000000000001</v>
      </c>
      <c r="CS174" s="199">
        <f t="shared" si="63"/>
        <v>8.1527740527440749</v>
      </c>
      <c r="CT174" s="27"/>
      <c r="CU174" s="27"/>
      <c r="CV174" s="48"/>
      <c r="CW174" s="179">
        <f t="shared" si="64"/>
        <v>12928</v>
      </c>
      <c r="CX174" s="179">
        <f t="shared" si="65"/>
        <v>84.1</v>
      </c>
      <c r="CZ174" s="199">
        <f t="shared" si="66"/>
        <v>7.8928255262511176</v>
      </c>
      <c r="DA174" s="27"/>
      <c r="DB174" s="27"/>
      <c r="DC174" s="48"/>
      <c r="DD174" s="179">
        <f t="shared" si="67"/>
        <v>12566</v>
      </c>
      <c r="DE174" s="179">
        <f t="shared" si="68"/>
        <v>425.10399999999998</v>
      </c>
    </row>
    <row r="175" spans="1:109" ht="15" customHeight="1">
      <c r="A175" s="21">
        <f t="shared" si="22"/>
        <v>2004</v>
      </c>
      <c r="B175" s="176">
        <f t="shared" si="22"/>
        <v>12985</v>
      </c>
      <c r="C175" s="193">
        <f t="shared" si="23"/>
        <v>9.3227758013059709</v>
      </c>
      <c r="D175" s="22">
        <v>11</v>
      </c>
      <c r="E175" s="347" t="s">
        <v>7</v>
      </c>
      <c r="F175" s="348"/>
      <c r="G175" s="357">
        <f>I164</f>
        <v>0.98567816063584757</v>
      </c>
      <c r="H175" s="358"/>
      <c r="I175" s="179">
        <f t="shared" si="24"/>
        <v>12965</v>
      </c>
      <c r="J175" s="180">
        <f t="shared" si="25"/>
        <v>0.15402387370042356</v>
      </c>
      <c r="K175" s="179">
        <f t="shared" si="26"/>
        <v>0.4</v>
      </c>
      <c r="M175" s="199">
        <f t="shared" si="27"/>
        <v>9.4715501240968489</v>
      </c>
      <c r="N175" s="23" t="s">
        <v>36</v>
      </c>
      <c r="O175" s="44">
        <f>Q164</f>
        <v>0.98559272252937657</v>
      </c>
      <c r="P175" s="48"/>
      <c r="Q175" s="179">
        <f t="shared" si="28"/>
        <v>12981</v>
      </c>
      <c r="R175" s="179">
        <f t="shared" si="29"/>
        <v>1.6E-2</v>
      </c>
      <c r="T175" s="199">
        <f t="shared" si="30"/>
        <v>9.3914111468684851</v>
      </c>
      <c r="U175" s="23" t="s">
        <v>36</v>
      </c>
      <c r="V175" s="44">
        <f>X164</f>
        <v>0.98563013112771347</v>
      </c>
      <c r="W175" s="48"/>
      <c r="X175" s="179">
        <f t="shared" si="31"/>
        <v>12973</v>
      </c>
      <c r="Y175" s="179">
        <f t="shared" si="32"/>
        <v>0.14399999999999999</v>
      </c>
      <c r="AA175" s="199">
        <f t="shared" si="33"/>
        <v>9.3227758013059709</v>
      </c>
      <c r="AB175" s="23" t="s">
        <v>36</v>
      </c>
      <c r="AC175" s="44">
        <f>AE164</f>
        <v>0.98567816063584757</v>
      </c>
      <c r="AD175" s="48"/>
      <c r="AE175" s="179">
        <f t="shared" si="34"/>
        <v>12965</v>
      </c>
      <c r="AF175" s="179">
        <f t="shared" si="35"/>
        <v>0.4</v>
      </c>
      <c r="AH175" s="199">
        <f t="shared" si="36"/>
        <v>9.2490802002921129</v>
      </c>
      <c r="AI175" s="23" t="s">
        <v>36</v>
      </c>
      <c r="AJ175" s="44">
        <f>AL164</f>
        <v>0.98566076480005405</v>
      </c>
      <c r="AK175" s="48"/>
      <c r="AL175" s="179">
        <f t="shared" si="37"/>
        <v>12957</v>
      </c>
      <c r="AM175" s="179">
        <f t="shared" si="38"/>
        <v>0.78400000000000003</v>
      </c>
      <c r="AO175" s="199">
        <f t="shared" si="39"/>
        <v>9.1695183774559279</v>
      </c>
      <c r="AP175" s="23" t="s">
        <v>36</v>
      </c>
      <c r="AQ175" s="44">
        <f>AS164</f>
        <v>0.98559283699856604</v>
      </c>
      <c r="AR175" s="48"/>
      <c r="AS175" s="179">
        <f t="shared" si="40"/>
        <v>12947</v>
      </c>
      <c r="AT175" s="179">
        <f t="shared" si="41"/>
        <v>1.444</v>
      </c>
      <c r="AV175" s="199">
        <f t="shared" si="42"/>
        <v>9.0830750209303073</v>
      </c>
      <c r="AW175" s="23" t="s">
        <v>36</v>
      </c>
      <c r="AX175" s="44">
        <f>AZ164</f>
        <v>0.985456128302302</v>
      </c>
      <c r="AY175" s="48"/>
      <c r="AZ175" s="179">
        <f t="shared" si="43"/>
        <v>12935</v>
      </c>
      <c r="BA175" s="179">
        <f t="shared" si="44"/>
        <v>2.5</v>
      </c>
      <c r="BC175" s="199">
        <f t="shared" si="45"/>
        <v>8.9884460400624047</v>
      </c>
      <c r="BD175" s="23" t="s">
        <v>36</v>
      </c>
      <c r="BE175" s="44">
        <f>BG164</f>
        <v>0.98520532892011881</v>
      </c>
      <c r="BF175" s="48"/>
      <c r="BG175" s="179">
        <f t="shared" si="46"/>
        <v>12920</v>
      </c>
      <c r="BH175" s="179">
        <f t="shared" si="47"/>
        <v>4.2249999999999996</v>
      </c>
      <c r="BJ175" s="199">
        <f t="shared" si="48"/>
        <v>8.8839174712079707</v>
      </c>
      <c r="BK175" s="23" t="s">
        <v>36</v>
      </c>
      <c r="BL175" s="44">
        <f>BN164</f>
        <v>0.9847007596898546</v>
      </c>
      <c r="BM175" s="48"/>
      <c r="BN175" s="179">
        <f t="shared" si="49"/>
        <v>12903</v>
      </c>
      <c r="BO175" s="179">
        <f t="shared" si="50"/>
        <v>6.7240000000000002</v>
      </c>
      <c r="BQ175" s="199">
        <f t="shared" si="51"/>
        <v>8.7671733966840062</v>
      </c>
      <c r="BR175" s="23" t="s">
        <v>36</v>
      </c>
      <c r="BS175" s="44">
        <f>BU164</f>
        <v>0.98384661217619107</v>
      </c>
      <c r="BT175" s="48"/>
      <c r="BU175" s="179">
        <f t="shared" si="52"/>
        <v>12880</v>
      </c>
      <c r="BV175" s="179">
        <f t="shared" si="53"/>
        <v>11.025</v>
      </c>
      <c r="BX175" s="199">
        <f t="shared" si="54"/>
        <v>8.6349762270726202</v>
      </c>
      <c r="BY175" s="23" t="s">
        <v>36</v>
      </c>
      <c r="BZ175" s="44">
        <f>CB164</f>
        <v>0.98234823965269191</v>
      </c>
      <c r="CA175" s="48"/>
      <c r="CB175" s="179">
        <f t="shared" si="55"/>
        <v>12851</v>
      </c>
      <c r="CC175" s="179">
        <f t="shared" si="56"/>
        <v>17.956</v>
      </c>
      <c r="CE175" s="199">
        <f t="shared" si="57"/>
        <v>8.482601746646619</v>
      </c>
      <c r="CF175" s="23" t="s">
        <v>36</v>
      </c>
      <c r="CG175" s="44">
        <f>CI164</f>
        <v>0.97957806644221146</v>
      </c>
      <c r="CH175" s="48"/>
      <c r="CI175" s="179">
        <f t="shared" si="58"/>
        <v>12811</v>
      </c>
      <c r="CJ175" s="179">
        <f t="shared" si="59"/>
        <v>30.276</v>
      </c>
      <c r="CL175" s="199">
        <f t="shared" si="60"/>
        <v>8.3027615807040487</v>
      </c>
      <c r="CM175" s="23" t="s">
        <v>36</v>
      </c>
      <c r="CN175" s="44">
        <f>CP164</f>
        <v>0.97403376205533332</v>
      </c>
      <c r="CO175" s="48"/>
      <c r="CP175" s="179">
        <f t="shared" si="61"/>
        <v>12750</v>
      </c>
      <c r="CQ175" s="179">
        <f t="shared" si="62"/>
        <v>55.225000000000001</v>
      </c>
      <c r="CS175" s="199">
        <f t="shared" si="63"/>
        <v>8.0833286087863758</v>
      </c>
      <c r="CT175" s="23" t="s">
        <v>36</v>
      </c>
      <c r="CU175" s="44">
        <f>CW164</f>
        <v>0.96097922221744836</v>
      </c>
      <c r="CV175" s="48"/>
      <c r="CW175" s="179">
        <f t="shared" si="64"/>
        <v>12646</v>
      </c>
      <c r="CX175" s="179">
        <f t="shared" si="65"/>
        <v>114.92100000000001</v>
      </c>
      <c r="CZ175" s="199">
        <f t="shared" si="66"/>
        <v>7.8018004019089728</v>
      </c>
      <c r="DA175" s="23" t="s">
        <v>36</v>
      </c>
      <c r="DB175" s="44">
        <f>DD164</f>
        <v>0.89490220405417464</v>
      </c>
      <c r="DC175" s="48"/>
      <c r="DD175" s="179">
        <f t="shared" si="67"/>
        <v>12257</v>
      </c>
      <c r="DE175" s="179">
        <f t="shared" si="68"/>
        <v>529.98400000000004</v>
      </c>
    </row>
    <row r="176" spans="1:109" ht="15" customHeight="1">
      <c r="A176" s="21">
        <f t="shared" si="22"/>
        <v>2005</v>
      </c>
      <c r="B176" s="176">
        <f t="shared" si="22"/>
        <v>12910</v>
      </c>
      <c r="C176" s="193">
        <f t="shared" si="23"/>
        <v>9.3160508263982962</v>
      </c>
      <c r="D176" s="22">
        <v>12</v>
      </c>
      <c r="E176" s="347" t="s">
        <v>8</v>
      </c>
      <c r="F176" s="348"/>
      <c r="G176" s="355">
        <f>SUM(K165:K184)</f>
        <v>757.06599999999992</v>
      </c>
      <c r="H176" s="356"/>
      <c r="I176" s="179">
        <f t="shared" si="24"/>
        <v>12694</v>
      </c>
      <c r="J176" s="180">
        <f t="shared" si="25"/>
        <v>1.673121611154144</v>
      </c>
      <c r="K176" s="179">
        <f t="shared" si="26"/>
        <v>46.655999999999999</v>
      </c>
      <c r="M176" s="199">
        <f t="shared" si="27"/>
        <v>9.4657574838406884</v>
      </c>
      <c r="N176" s="23" t="s">
        <v>37</v>
      </c>
      <c r="O176" s="201">
        <f>SUM(R165:R184)</f>
        <v>761.63499999999999</v>
      </c>
      <c r="P176" s="47"/>
      <c r="Q176" s="179">
        <f t="shared" si="28"/>
        <v>12709</v>
      </c>
      <c r="R176" s="179">
        <f t="shared" si="29"/>
        <v>40.401000000000003</v>
      </c>
      <c r="T176" s="199">
        <f t="shared" si="30"/>
        <v>9.3851336623493467</v>
      </c>
      <c r="U176" s="23" t="s">
        <v>37</v>
      </c>
      <c r="V176" s="201">
        <f>SUM(Y165:Y184)</f>
        <v>759.59799999999996</v>
      </c>
      <c r="W176" s="47"/>
      <c r="X176" s="179">
        <f t="shared" si="31"/>
        <v>12701</v>
      </c>
      <c r="Y176" s="179">
        <f t="shared" si="32"/>
        <v>43.680999999999997</v>
      </c>
      <c r="AA176" s="199">
        <f t="shared" si="33"/>
        <v>9.3160508263982962</v>
      </c>
      <c r="AB176" s="23" t="s">
        <v>37</v>
      </c>
      <c r="AC176" s="201">
        <f>SUM(AF165:AF184)</f>
        <v>757.06599999999992</v>
      </c>
      <c r="AD176" s="47"/>
      <c r="AE176" s="179">
        <f t="shared" si="34"/>
        <v>12694</v>
      </c>
      <c r="AF176" s="179">
        <f t="shared" si="35"/>
        <v>46.655999999999999</v>
      </c>
      <c r="AH176" s="199">
        <f t="shared" si="36"/>
        <v>9.241839039035554</v>
      </c>
      <c r="AI176" s="23" t="s">
        <v>37</v>
      </c>
      <c r="AJ176" s="201">
        <f>SUM(AM165:AM184)</f>
        <v>758.10700000000008</v>
      </c>
      <c r="AK176" s="47"/>
      <c r="AL176" s="179">
        <f t="shared" si="37"/>
        <v>12686</v>
      </c>
      <c r="AM176" s="179">
        <f t="shared" si="38"/>
        <v>50.176000000000002</v>
      </c>
      <c r="AO176" s="199">
        <f t="shared" si="39"/>
        <v>9.1616751999949013</v>
      </c>
      <c r="AP176" s="23" t="s">
        <v>37</v>
      </c>
      <c r="AQ176" s="201">
        <f>SUM(AT165:AT184)</f>
        <v>762.03699999999992</v>
      </c>
      <c r="AR176" s="47"/>
      <c r="AS176" s="179">
        <f t="shared" si="40"/>
        <v>12677</v>
      </c>
      <c r="AT176" s="179">
        <f t="shared" si="41"/>
        <v>54.289000000000001</v>
      </c>
      <c r="AV176" s="199">
        <f t="shared" si="42"/>
        <v>9.0745206488336478</v>
      </c>
      <c r="AW176" s="23" t="s">
        <v>37</v>
      </c>
      <c r="AX176" s="201">
        <f>SUM(BA165:BA184)</f>
        <v>770.06599999999992</v>
      </c>
      <c r="AY176" s="47"/>
      <c r="AZ176" s="179">
        <f t="shared" si="43"/>
        <v>12666</v>
      </c>
      <c r="BA176" s="179">
        <f t="shared" si="44"/>
        <v>59.536000000000001</v>
      </c>
      <c r="BC176" s="199">
        <f t="shared" si="45"/>
        <v>8.9790386329605099</v>
      </c>
      <c r="BD176" s="23" t="s">
        <v>37</v>
      </c>
      <c r="BE176" s="201">
        <f>SUM(BH165:BH184)</f>
        <v>785.23599999999999</v>
      </c>
      <c r="BF176" s="47"/>
      <c r="BG176" s="179">
        <f t="shared" si="46"/>
        <v>12652</v>
      </c>
      <c r="BH176" s="179">
        <f t="shared" si="47"/>
        <v>66.563999999999993</v>
      </c>
      <c r="BJ176" s="199">
        <f t="shared" si="48"/>
        <v>8.87346805533363</v>
      </c>
      <c r="BK176" s="23" t="s">
        <v>37</v>
      </c>
      <c r="BL176" s="201">
        <f>SUM(BO165:BO184)</f>
        <v>815.8420000000001</v>
      </c>
      <c r="BM176" s="47"/>
      <c r="BN176" s="179">
        <f t="shared" si="49"/>
        <v>12635</v>
      </c>
      <c r="BO176" s="179">
        <f t="shared" si="50"/>
        <v>75.625</v>
      </c>
      <c r="BQ176" s="199">
        <f t="shared" si="51"/>
        <v>8.7554223801484881</v>
      </c>
      <c r="BR176" s="23" t="s">
        <v>37</v>
      </c>
      <c r="BS176" s="201">
        <f>SUM(BV165:BV184)</f>
        <v>870.20300000000009</v>
      </c>
      <c r="BT176" s="47"/>
      <c r="BU176" s="179">
        <f t="shared" si="52"/>
        <v>12614</v>
      </c>
      <c r="BV176" s="179">
        <f t="shared" si="53"/>
        <v>87.616</v>
      </c>
      <c r="BX176" s="199">
        <f t="shared" si="54"/>
        <v>8.6215532067404794</v>
      </c>
      <c r="BY176" s="23" t="s">
        <v>37</v>
      </c>
      <c r="BZ176" s="201">
        <f>SUM(CC165:CC184)</f>
        <v>970.73700000000008</v>
      </c>
      <c r="CA176" s="47"/>
      <c r="CB176" s="179">
        <f t="shared" si="55"/>
        <v>12586</v>
      </c>
      <c r="CC176" s="179">
        <f t="shared" si="56"/>
        <v>104.976</v>
      </c>
      <c r="CE176" s="199">
        <f t="shared" si="57"/>
        <v>8.4669519749794908</v>
      </c>
      <c r="CF176" s="23" t="s">
        <v>37</v>
      </c>
      <c r="CG176" s="201">
        <f>SUM(CJ165:CJ184)</f>
        <v>1173.5459999999998</v>
      </c>
      <c r="CH176" s="47"/>
      <c r="CI176" s="179">
        <f t="shared" si="58"/>
        <v>12548</v>
      </c>
      <c r="CJ176" s="179">
        <f t="shared" si="59"/>
        <v>131.04400000000001</v>
      </c>
      <c r="CL176" s="199">
        <f t="shared" si="60"/>
        <v>8.2839993042485265</v>
      </c>
      <c r="CM176" s="23" t="s">
        <v>37</v>
      </c>
      <c r="CN176" s="201">
        <f>SUM(CQ165:CQ184)</f>
        <v>1640.8070000000002</v>
      </c>
      <c r="CO176" s="47"/>
      <c r="CP176" s="179">
        <f t="shared" si="61"/>
        <v>12490</v>
      </c>
      <c r="CQ176" s="179">
        <f t="shared" si="62"/>
        <v>176.4</v>
      </c>
      <c r="CS176" s="199">
        <f t="shared" si="63"/>
        <v>8.0599083345782763</v>
      </c>
      <c r="CT176" s="23" t="s">
        <v>37</v>
      </c>
      <c r="CU176" s="201">
        <f>SUM(CX165:CX184)</f>
        <v>3095.6029999999996</v>
      </c>
      <c r="CV176" s="47"/>
      <c r="CW176" s="179">
        <f t="shared" si="64"/>
        <v>12389</v>
      </c>
      <c r="CX176" s="179">
        <f t="shared" si="65"/>
        <v>271.44099999999997</v>
      </c>
      <c r="CZ176" s="199">
        <f t="shared" si="66"/>
        <v>7.7706452341291765</v>
      </c>
      <c r="DA176" s="23" t="s">
        <v>37</v>
      </c>
      <c r="DB176" s="201">
        <f>SUM(DE165:DE184)</f>
        <v>24491.511000000006</v>
      </c>
      <c r="DC176" s="47"/>
      <c r="DD176" s="179">
        <f t="shared" si="67"/>
        <v>11995</v>
      </c>
      <c r="DE176" s="179">
        <f t="shared" si="68"/>
        <v>837.22500000000002</v>
      </c>
    </row>
    <row r="177" spans="1:109" ht="15" customHeight="1">
      <c r="A177" s="21">
        <f t="shared" si="22"/>
        <v>2006</v>
      </c>
      <c r="B177" s="176">
        <f t="shared" si="22"/>
        <v>12599</v>
      </c>
      <c r="C177" s="193">
        <f t="shared" si="23"/>
        <v>9.2876717149125056</v>
      </c>
      <c r="D177" s="22">
        <v>13</v>
      </c>
      <c r="E177" s="347" t="s">
        <v>9</v>
      </c>
      <c r="F177" s="348"/>
      <c r="G177" s="355">
        <f>SUM(K175:K184)</f>
        <v>137.035</v>
      </c>
      <c r="H177" s="356"/>
      <c r="I177" s="179">
        <f t="shared" si="24"/>
        <v>12430</v>
      </c>
      <c r="J177" s="180">
        <f t="shared" si="25"/>
        <v>1.3413762997063259</v>
      </c>
      <c r="K177" s="179">
        <f t="shared" si="26"/>
        <v>28.561</v>
      </c>
      <c r="M177" s="199">
        <f t="shared" si="27"/>
        <v>9.4413727247106305</v>
      </c>
      <c r="N177" s="27"/>
      <c r="O177" s="63"/>
      <c r="P177" s="27"/>
      <c r="Q177" s="179">
        <f t="shared" si="28"/>
        <v>12443</v>
      </c>
      <c r="R177" s="179">
        <f t="shared" si="29"/>
        <v>24.335999999999999</v>
      </c>
      <c r="T177" s="199">
        <f t="shared" si="30"/>
        <v>9.358674166481876</v>
      </c>
      <c r="U177" s="27"/>
      <c r="V177" s="63"/>
      <c r="W177" s="27"/>
      <c r="X177" s="179">
        <f t="shared" si="31"/>
        <v>12436</v>
      </c>
      <c r="Y177" s="179">
        <f t="shared" si="32"/>
        <v>26.568999999999999</v>
      </c>
      <c r="AA177" s="199">
        <f t="shared" si="33"/>
        <v>9.2876717149125056</v>
      </c>
      <c r="AB177" s="27"/>
      <c r="AC177" s="63"/>
      <c r="AD177" s="27"/>
      <c r="AE177" s="179">
        <f t="shared" si="34"/>
        <v>12430</v>
      </c>
      <c r="AF177" s="179">
        <f t="shared" si="35"/>
        <v>28.561</v>
      </c>
      <c r="AH177" s="199">
        <f t="shared" si="36"/>
        <v>9.2112399672190186</v>
      </c>
      <c r="AI177" s="27"/>
      <c r="AJ177" s="63"/>
      <c r="AK177" s="27"/>
      <c r="AL177" s="179">
        <f t="shared" si="37"/>
        <v>12423</v>
      </c>
      <c r="AM177" s="179">
        <f t="shared" si="38"/>
        <v>30.975999999999999</v>
      </c>
      <c r="AO177" s="199">
        <f t="shared" si="39"/>
        <v>9.1284793454958617</v>
      </c>
      <c r="AP177" s="27"/>
      <c r="AQ177" s="63"/>
      <c r="AR177" s="27"/>
      <c r="AS177" s="179">
        <f t="shared" si="40"/>
        <v>12415</v>
      </c>
      <c r="AT177" s="179">
        <f t="shared" si="41"/>
        <v>33.856000000000002</v>
      </c>
      <c r="AV177" s="199">
        <f t="shared" si="42"/>
        <v>9.0382463353376643</v>
      </c>
      <c r="AW177" s="27"/>
      <c r="AX177" s="63"/>
      <c r="AY177" s="27"/>
      <c r="AZ177" s="179">
        <f t="shared" si="43"/>
        <v>12405</v>
      </c>
      <c r="BA177" s="179">
        <f t="shared" si="44"/>
        <v>37.636000000000003</v>
      </c>
      <c r="BC177" s="199">
        <f t="shared" si="45"/>
        <v>8.9390564453340389</v>
      </c>
      <c r="BD177" s="27"/>
      <c r="BE177" s="63"/>
      <c r="BF177" s="27"/>
      <c r="BG177" s="179">
        <f t="shared" si="46"/>
        <v>12393</v>
      </c>
      <c r="BH177" s="179">
        <f t="shared" si="47"/>
        <v>42.436</v>
      </c>
      <c r="BJ177" s="199">
        <f t="shared" si="48"/>
        <v>8.8289335289610893</v>
      </c>
      <c r="BK177" s="27"/>
      <c r="BL177" s="63"/>
      <c r="BM177" s="27"/>
      <c r="BN177" s="179">
        <f t="shared" si="49"/>
        <v>12378</v>
      </c>
      <c r="BO177" s="179">
        <f t="shared" si="50"/>
        <v>48.841000000000001</v>
      </c>
      <c r="BQ177" s="199">
        <f t="shared" si="51"/>
        <v>8.7051654197190071</v>
      </c>
      <c r="BR177" s="27"/>
      <c r="BS177" s="63"/>
      <c r="BT177" s="27"/>
      <c r="BU177" s="179">
        <f t="shared" si="52"/>
        <v>12359</v>
      </c>
      <c r="BV177" s="179">
        <f t="shared" si="53"/>
        <v>57.6</v>
      </c>
      <c r="BX177" s="199">
        <f t="shared" si="54"/>
        <v>8.5638859194082197</v>
      </c>
      <c r="BY177" s="27"/>
      <c r="BZ177" s="63"/>
      <c r="CA177" s="27"/>
      <c r="CB177" s="179">
        <f t="shared" si="55"/>
        <v>12335</v>
      </c>
      <c r="CC177" s="179">
        <f t="shared" si="56"/>
        <v>69.695999999999998</v>
      </c>
      <c r="CE177" s="199">
        <f t="shared" si="57"/>
        <v>8.3993101507595203</v>
      </c>
      <c r="CF177" s="27"/>
      <c r="CG177" s="63"/>
      <c r="CH177" s="27"/>
      <c r="CI177" s="179">
        <f t="shared" si="58"/>
        <v>12300</v>
      </c>
      <c r="CJ177" s="179">
        <f t="shared" si="59"/>
        <v>89.400999999999996</v>
      </c>
      <c r="CL177" s="199">
        <f t="shared" si="60"/>
        <v>8.2022084364364485</v>
      </c>
      <c r="CM177" s="27"/>
      <c r="CN177" s="63"/>
      <c r="CO177" s="27"/>
      <c r="CP177" s="179">
        <f t="shared" si="61"/>
        <v>12248</v>
      </c>
      <c r="CQ177" s="179">
        <f t="shared" si="62"/>
        <v>123.20099999999999</v>
      </c>
      <c r="CS177" s="199">
        <f t="shared" si="63"/>
        <v>7.9564767980367819</v>
      </c>
      <c r="CT177" s="27"/>
      <c r="CU177" s="63"/>
      <c r="CV177" s="27"/>
      <c r="CW177" s="179">
        <f t="shared" si="64"/>
        <v>12154</v>
      </c>
      <c r="CX177" s="179">
        <f t="shared" si="65"/>
        <v>198.02500000000001</v>
      </c>
      <c r="CZ177" s="199">
        <f t="shared" si="66"/>
        <v>7.6299757070277892</v>
      </c>
      <c r="DA177" s="27"/>
      <c r="DB177" s="63"/>
      <c r="DC177" s="27"/>
      <c r="DD177" s="179">
        <f t="shared" si="67"/>
        <v>11773</v>
      </c>
      <c r="DE177" s="179">
        <f t="shared" si="68"/>
        <v>682.27599999999995</v>
      </c>
    </row>
    <row r="178" spans="1:109" ht="15" customHeight="1">
      <c r="A178" s="21">
        <f t="shared" si="22"/>
        <v>2007</v>
      </c>
      <c r="B178" s="176">
        <f t="shared" si="22"/>
        <v>12193</v>
      </c>
      <c r="C178" s="193">
        <f t="shared" si="23"/>
        <v>9.2493687589436604</v>
      </c>
      <c r="D178" s="22">
        <v>14</v>
      </c>
      <c r="E178" s="347" t="s">
        <v>10</v>
      </c>
      <c r="F178" s="348"/>
      <c r="G178" s="349">
        <f>SUM(J165:J184)/D184</f>
        <v>1.1325232229677633</v>
      </c>
      <c r="H178" s="350"/>
      <c r="I178" s="179">
        <f t="shared" si="24"/>
        <v>12172</v>
      </c>
      <c r="J178" s="180">
        <f t="shared" si="25"/>
        <v>0.17222996801443452</v>
      </c>
      <c r="K178" s="179">
        <f t="shared" si="26"/>
        <v>0.441</v>
      </c>
      <c r="M178" s="199">
        <f t="shared" si="27"/>
        <v>9.4086172955602656</v>
      </c>
      <c r="N178" s="27"/>
      <c r="O178" s="27"/>
      <c r="P178" s="27"/>
      <c r="Q178" s="179">
        <f t="shared" si="28"/>
        <v>12182</v>
      </c>
      <c r="R178" s="179">
        <f t="shared" si="29"/>
        <v>0.121</v>
      </c>
      <c r="T178" s="199">
        <f t="shared" si="30"/>
        <v>9.3230438618892677</v>
      </c>
      <c r="U178" s="27"/>
      <c r="V178" s="27"/>
      <c r="W178" s="27"/>
      <c r="X178" s="179">
        <f t="shared" si="31"/>
        <v>12177</v>
      </c>
      <c r="Y178" s="179">
        <f t="shared" si="32"/>
        <v>0.25600000000000001</v>
      </c>
      <c r="AA178" s="199">
        <f t="shared" si="33"/>
        <v>9.2493687589436604</v>
      </c>
      <c r="AB178" s="27"/>
      <c r="AC178" s="27"/>
      <c r="AD178" s="27"/>
      <c r="AE178" s="179">
        <f t="shared" si="34"/>
        <v>12172</v>
      </c>
      <c r="AF178" s="179">
        <f t="shared" si="35"/>
        <v>0.441</v>
      </c>
      <c r="AH178" s="199">
        <f t="shared" si="36"/>
        <v>9.1698308286379735</v>
      </c>
      <c r="AI178" s="27"/>
      <c r="AJ178" s="27"/>
      <c r="AK178" s="27"/>
      <c r="AL178" s="179">
        <f t="shared" si="37"/>
        <v>12166</v>
      </c>
      <c r="AM178" s="179">
        <f t="shared" si="38"/>
        <v>0.72899999999999998</v>
      </c>
      <c r="AO178" s="199">
        <f t="shared" si="39"/>
        <v>9.0834156784025151</v>
      </c>
      <c r="AP178" s="27"/>
      <c r="AQ178" s="27"/>
      <c r="AR178" s="27"/>
      <c r="AS178" s="179">
        <f t="shared" si="40"/>
        <v>12160</v>
      </c>
      <c r="AT178" s="179">
        <f t="shared" si="41"/>
        <v>1.089</v>
      </c>
      <c r="AV178" s="199">
        <f t="shared" si="42"/>
        <v>8.9888205017780702</v>
      </c>
      <c r="AW178" s="27"/>
      <c r="AX178" s="27"/>
      <c r="AY178" s="27"/>
      <c r="AZ178" s="179">
        <f t="shared" si="43"/>
        <v>12152</v>
      </c>
      <c r="BA178" s="179">
        <f t="shared" si="44"/>
        <v>1.681</v>
      </c>
      <c r="BC178" s="199">
        <f t="shared" si="45"/>
        <v>8.8843331852027347</v>
      </c>
      <c r="BD178" s="27"/>
      <c r="BE178" s="27"/>
      <c r="BF178" s="27"/>
      <c r="BG178" s="179">
        <f t="shared" si="46"/>
        <v>12142</v>
      </c>
      <c r="BH178" s="179">
        <f t="shared" si="47"/>
        <v>2.601</v>
      </c>
      <c r="BJ178" s="199">
        <f t="shared" si="48"/>
        <v>8.7676405772577919</v>
      </c>
      <c r="BK178" s="27"/>
      <c r="BL178" s="27"/>
      <c r="BM178" s="27"/>
      <c r="BN178" s="179">
        <f t="shared" si="49"/>
        <v>12130</v>
      </c>
      <c r="BO178" s="179">
        <f t="shared" si="50"/>
        <v>3.9689999999999999</v>
      </c>
      <c r="BQ178" s="199">
        <f t="shared" si="51"/>
        <v>8.63550941823428</v>
      </c>
      <c r="BR178" s="27"/>
      <c r="BS178" s="27"/>
      <c r="BT178" s="27"/>
      <c r="BU178" s="179">
        <f t="shared" si="52"/>
        <v>12115</v>
      </c>
      <c r="BV178" s="179">
        <f t="shared" si="53"/>
        <v>6.0839999999999996</v>
      </c>
      <c r="BX178" s="199">
        <f t="shared" si="54"/>
        <v>8.4832226718450841</v>
      </c>
      <c r="BY178" s="27"/>
      <c r="BZ178" s="27"/>
      <c r="CA178" s="27"/>
      <c r="CB178" s="179">
        <f t="shared" si="55"/>
        <v>12095</v>
      </c>
      <c r="CC178" s="179">
        <f t="shared" si="56"/>
        <v>9.6039999999999992</v>
      </c>
      <c r="CE178" s="199">
        <f t="shared" si="57"/>
        <v>8.3035047988727833</v>
      </c>
      <c r="CF178" s="27"/>
      <c r="CG178" s="27"/>
      <c r="CH178" s="27"/>
      <c r="CI178" s="179">
        <f t="shared" si="58"/>
        <v>12066</v>
      </c>
      <c r="CJ178" s="179">
        <f t="shared" si="59"/>
        <v>16.129000000000001</v>
      </c>
      <c r="CL178" s="199">
        <f t="shared" si="60"/>
        <v>8.0842541063073181</v>
      </c>
      <c r="CM178" s="27"/>
      <c r="CN178" s="27"/>
      <c r="CO178" s="27"/>
      <c r="CP178" s="179">
        <f t="shared" si="61"/>
        <v>12022</v>
      </c>
      <c r="CQ178" s="179">
        <f t="shared" si="62"/>
        <v>29.241</v>
      </c>
      <c r="CS178" s="199">
        <f t="shared" si="63"/>
        <v>7.8030266436322169</v>
      </c>
      <c r="CT178" s="27"/>
      <c r="CU178" s="27"/>
      <c r="CV178" s="27"/>
      <c r="CW178" s="179">
        <f t="shared" si="64"/>
        <v>11940</v>
      </c>
      <c r="CX178" s="179">
        <f t="shared" si="65"/>
        <v>64.009</v>
      </c>
      <c r="CZ178" s="199">
        <f t="shared" si="66"/>
        <v>7.410347097821024</v>
      </c>
      <c r="DA178" s="27"/>
      <c r="DB178" s="27"/>
      <c r="DC178" s="27"/>
      <c r="DD178" s="179">
        <f t="shared" si="67"/>
        <v>11585</v>
      </c>
      <c r="DE178" s="179">
        <f t="shared" si="68"/>
        <v>369.66399999999999</v>
      </c>
    </row>
    <row r="179" spans="1:109" ht="15" customHeight="1">
      <c r="A179" s="21">
        <f t="shared" si="22"/>
        <v>2008</v>
      </c>
      <c r="B179" s="176">
        <f t="shared" si="22"/>
        <v>11859</v>
      </c>
      <c r="C179" s="193">
        <f t="shared" si="23"/>
        <v>9.2167199789402225</v>
      </c>
      <c r="D179" s="22">
        <v>15</v>
      </c>
      <c r="E179" s="347" t="s">
        <v>11</v>
      </c>
      <c r="F179" s="348"/>
      <c r="G179" s="349">
        <f>SUM(J175:J184)/10</f>
        <v>0.80617218509615451</v>
      </c>
      <c r="H179" s="350"/>
      <c r="I179" s="179">
        <f t="shared" si="24"/>
        <v>11920</v>
      </c>
      <c r="J179" s="180">
        <f t="shared" si="25"/>
        <v>0.5143772662113163</v>
      </c>
      <c r="K179" s="179">
        <f t="shared" si="26"/>
        <v>3.7210000000000001</v>
      </c>
      <c r="M179" s="199">
        <f t="shared" si="27"/>
        <v>9.3808423519647945</v>
      </c>
      <c r="N179" s="27"/>
      <c r="O179" s="27"/>
      <c r="P179" s="27"/>
      <c r="Q179" s="179">
        <f t="shared" si="28"/>
        <v>11926</v>
      </c>
      <c r="R179" s="179">
        <f t="shared" si="29"/>
        <v>4.4889999999999999</v>
      </c>
      <c r="T179" s="199">
        <f t="shared" si="30"/>
        <v>9.2927495082169003</v>
      </c>
      <c r="U179" s="27"/>
      <c r="V179" s="27"/>
      <c r="W179" s="27"/>
      <c r="X179" s="179">
        <f t="shared" si="31"/>
        <v>11923</v>
      </c>
      <c r="Y179" s="179">
        <f t="shared" si="32"/>
        <v>4.0960000000000001</v>
      </c>
      <c r="AA179" s="199">
        <f t="shared" si="33"/>
        <v>9.2167199789402225</v>
      </c>
      <c r="AB179" s="27"/>
      <c r="AC179" s="27"/>
      <c r="AD179" s="27"/>
      <c r="AE179" s="179">
        <f t="shared" si="34"/>
        <v>11920</v>
      </c>
      <c r="AF179" s="179">
        <f t="shared" si="35"/>
        <v>3.7210000000000001</v>
      </c>
      <c r="AH179" s="199">
        <f t="shared" si="36"/>
        <v>9.1344307778758331</v>
      </c>
      <c r="AI179" s="27"/>
      <c r="AJ179" s="27"/>
      <c r="AK179" s="27"/>
      <c r="AL179" s="179">
        <f t="shared" si="37"/>
        <v>11916</v>
      </c>
      <c r="AM179" s="179">
        <f t="shared" si="38"/>
        <v>3.2490000000000001</v>
      </c>
      <c r="AO179" s="199">
        <f t="shared" si="39"/>
        <v>9.0447579311865045</v>
      </c>
      <c r="AP179" s="27"/>
      <c r="AQ179" s="27"/>
      <c r="AR179" s="27"/>
      <c r="AS179" s="179">
        <f t="shared" si="40"/>
        <v>11912</v>
      </c>
      <c r="AT179" s="179">
        <f t="shared" si="41"/>
        <v>2.8090000000000002</v>
      </c>
      <c r="AV179" s="199">
        <f t="shared" si="42"/>
        <v>8.9462446093305434</v>
      </c>
      <c r="AW179" s="27"/>
      <c r="AX179" s="27"/>
      <c r="AY179" s="27"/>
      <c r="AZ179" s="179">
        <f t="shared" si="43"/>
        <v>11907</v>
      </c>
      <c r="BA179" s="179">
        <f t="shared" si="44"/>
        <v>2.3039999999999998</v>
      </c>
      <c r="BC179" s="199">
        <f t="shared" si="45"/>
        <v>8.8369551573314293</v>
      </c>
      <c r="BD179" s="27"/>
      <c r="BE179" s="27"/>
      <c r="BF179" s="27"/>
      <c r="BG179" s="179">
        <f t="shared" si="46"/>
        <v>11900</v>
      </c>
      <c r="BH179" s="179">
        <f t="shared" si="47"/>
        <v>1.681</v>
      </c>
      <c r="BJ179" s="199">
        <f t="shared" si="48"/>
        <v>8.7142391436085749</v>
      </c>
      <c r="BK179" s="27"/>
      <c r="BL179" s="27"/>
      <c r="BM179" s="27"/>
      <c r="BN179" s="179">
        <f t="shared" si="49"/>
        <v>11892</v>
      </c>
      <c r="BO179" s="179">
        <f t="shared" si="50"/>
        <v>1.089</v>
      </c>
      <c r="BQ179" s="199">
        <f t="shared" si="51"/>
        <v>8.574329382787047</v>
      </c>
      <c r="BR179" s="27"/>
      <c r="BS179" s="27"/>
      <c r="BT179" s="27"/>
      <c r="BU179" s="179">
        <f t="shared" si="52"/>
        <v>11881</v>
      </c>
      <c r="BV179" s="179">
        <f t="shared" si="53"/>
        <v>0.48399999999999999</v>
      </c>
      <c r="BX179" s="199">
        <f t="shared" si="54"/>
        <v>8.4116104288411719</v>
      </c>
      <c r="BY179" s="27"/>
      <c r="BZ179" s="27"/>
      <c r="CA179" s="27"/>
      <c r="CB179" s="179">
        <f t="shared" si="55"/>
        <v>11867</v>
      </c>
      <c r="CC179" s="179">
        <f t="shared" si="56"/>
        <v>6.4000000000000001E-2</v>
      </c>
      <c r="CE179" s="199">
        <f t="shared" si="57"/>
        <v>8.2171685957660703</v>
      </c>
      <c r="CF179" s="27"/>
      <c r="CG179" s="27"/>
      <c r="CH179" s="27"/>
      <c r="CI179" s="179">
        <f t="shared" si="58"/>
        <v>11846</v>
      </c>
      <c r="CJ179" s="179">
        <f t="shared" si="59"/>
        <v>0.16900000000000001</v>
      </c>
      <c r="CL179" s="199">
        <f t="shared" si="60"/>
        <v>7.9755646584952018</v>
      </c>
      <c r="CM179" s="27"/>
      <c r="CN179" s="27"/>
      <c r="CO179" s="27"/>
      <c r="CP179" s="179">
        <f t="shared" si="61"/>
        <v>11811</v>
      </c>
      <c r="CQ179" s="179">
        <f t="shared" si="62"/>
        <v>2.3039999999999998</v>
      </c>
      <c r="CS179" s="199">
        <f t="shared" si="63"/>
        <v>7.6563371664301831</v>
      </c>
      <c r="CT179" s="27"/>
      <c r="CU179" s="27"/>
      <c r="CV179" s="27"/>
      <c r="CW179" s="179">
        <f t="shared" si="64"/>
        <v>11746</v>
      </c>
      <c r="CX179" s="179">
        <f t="shared" si="65"/>
        <v>12.769</v>
      </c>
      <c r="CZ179" s="199">
        <f t="shared" si="66"/>
        <v>7.1846291527173145</v>
      </c>
      <c r="DA179" s="27"/>
      <c r="DB179" s="27"/>
      <c r="DC179" s="27"/>
      <c r="DD179" s="179">
        <f t="shared" si="67"/>
        <v>11426</v>
      </c>
      <c r="DE179" s="179">
        <f t="shared" si="68"/>
        <v>187.489</v>
      </c>
    </row>
    <row r="180" spans="1:109" ht="15" customHeight="1">
      <c r="A180" s="21">
        <f t="shared" si="22"/>
        <v>2009</v>
      </c>
      <c r="B180" s="176">
        <f t="shared" si="22"/>
        <v>11576</v>
      </c>
      <c r="C180" s="193">
        <f t="shared" si="23"/>
        <v>9.1881970072904924</v>
      </c>
      <c r="D180" s="22">
        <v>16</v>
      </c>
      <c r="E180" s="47"/>
      <c r="F180" s="47"/>
      <c r="G180" s="51"/>
      <c r="H180" s="47"/>
      <c r="I180" s="179">
        <f t="shared" si="24"/>
        <v>11674</v>
      </c>
      <c r="J180" s="180">
        <f t="shared" si="25"/>
        <v>0.84657912923289569</v>
      </c>
      <c r="K180" s="179">
        <f t="shared" si="26"/>
        <v>9.6039999999999992</v>
      </c>
      <c r="M180" s="199">
        <f t="shared" si="27"/>
        <v>9.3566892683113192</v>
      </c>
      <c r="N180" s="27"/>
      <c r="O180" s="27"/>
      <c r="P180" s="27"/>
      <c r="Q180" s="179">
        <f t="shared" si="28"/>
        <v>11676</v>
      </c>
      <c r="R180" s="179">
        <f t="shared" si="29"/>
        <v>10</v>
      </c>
      <c r="T180" s="199">
        <f t="shared" si="30"/>
        <v>9.2663425620914683</v>
      </c>
      <c r="U180" s="27"/>
      <c r="V180" s="27"/>
      <c r="W180" s="27"/>
      <c r="X180" s="179">
        <f t="shared" si="31"/>
        <v>11675</v>
      </c>
      <c r="Y180" s="179">
        <f t="shared" si="32"/>
        <v>9.8010000000000002</v>
      </c>
      <c r="AA180" s="199">
        <f t="shared" si="33"/>
        <v>9.1881970072904924</v>
      </c>
      <c r="AB180" s="27"/>
      <c r="AC180" s="27"/>
      <c r="AD180" s="27"/>
      <c r="AE180" s="179">
        <f t="shared" si="34"/>
        <v>11674</v>
      </c>
      <c r="AF180" s="179">
        <f t="shared" si="35"/>
        <v>9.6039999999999992</v>
      </c>
      <c r="AH180" s="199">
        <f t="shared" si="36"/>
        <v>9.1034230896301054</v>
      </c>
      <c r="AI180" s="27"/>
      <c r="AJ180" s="27"/>
      <c r="AK180" s="27"/>
      <c r="AL180" s="179">
        <f t="shared" si="37"/>
        <v>11673</v>
      </c>
      <c r="AM180" s="179">
        <f t="shared" si="38"/>
        <v>9.4090000000000007</v>
      </c>
      <c r="AO180" s="199">
        <f t="shared" si="39"/>
        <v>9.0107912695156021</v>
      </c>
      <c r="AP180" s="27"/>
      <c r="AQ180" s="27"/>
      <c r="AR180" s="27"/>
      <c r="AS180" s="179">
        <f t="shared" si="40"/>
        <v>11671</v>
      </c>
      <c r="AT180" s="179">
        <f t="shared" si="41"/>
        <v>9.0250000000000004</v>
      </c>
      <c r="AV180" s="199">
        <f t="shared" si="42"/>
        <v>8.9086945925070147</v>
      </c>
      <c r="AW180" s="27"/>
      <c r="AX180" s="27"/>
      <c r="AY180" s="27"/>
      <c r="AZ180" s="179">
        <f t="shared" si="43"/>
        <v>11669</v>
      </c>
      <c r="BA180" s="179">
        <f t="shared" si="44"/>
        <v>8.6489999999999991</v>
      </c>
      <c r="BC180" s="199">
        <f t="shared" si="45"/>
        <v>8.7949764316887702</v>
      </c>
      <c r="BD180" s="27"/>
      <c r="BE180" s="27"/>
      <c r="BF180" s="27"/>
      <c r="BG180" s="179">
        <f t="shared" si="46"/>
        <v>11666</v>
      </c>
      <c r="BH180" s="179">
        <f t="shared" si="47"/>
        <v>8.1</v>
      </c>
      <c r="BJ180" s="199">
        <f t="shared" si="48"/>
        <v>8.6666471445845747</v>
      </c>
      <c r="BK180" s="27"/>
      <c r="BL180" s="27"/>
      <c r="BM180" s="27"/>
      <c r="BN180" s="179">
        <f t="shared" si="49"/>
        <v>11663</v>
      </c>
      <c r="BO180" s="179">
        <f t="shared" si="50"/>
        <v>7.569</v>
      </c>
      <c r="BQ180" s="199">
        <f t="shared" si="51"/>
        <v>8.5193907749597244</v>
      </c>
      <c r="BR180" s="27"/>
      <c r="BS180" s="27"/>
      <c r="BT180" s="27"/>
      <c r="BU180" s="179">
        <f t="shared" si="52"/>
        <v>11657</v>
      </c>
      <c r="BV180" s="179">
        <f t="shared" si="53"/>
        <v>6.5609999999999999</v>
      </c>
      <c r="BX180" s="199">
        <f t="shared" si="54"/>
        <v>8.3466420902211986</v>
      </c>
      <c r="BY180" s="27"/>
      <c r="BZ180" s="27"/>
      <c r="CA180" s="27"/>
      <c r="CB180" s="179">
        <f t="shared" si="55"/>
        <v>11650</v>
      </c>
      <c r="CC180" s="179">
        <f t="shared" si="56"/>
        <v>5.476</v>
      </c>
      <c r="CE180" s="199">
        <f t="shared" si="57"/>
        <v>8.1376881849776055</v>
      </c>
      <c r="CF180" s="27"/>
      <c r="CG180" s="27"/>
      <c r="CH180" s="27"/>
      <c r="CI180" s="179">
        <f t="shared" si="58"/>
        <v>11637</v>
      </c>
      <c r="CJ180" s="179">
        <f t="shared" si="59"/>
        <v>3.7210000000000001</v>
      </c>
      <c r="CL180" s="199">
        <f t="shared" si="60"/>
        <v>7.8732170548627414</v>
      </c>
      <c r="CM180" s="27"/>
      <c r="CN180" s="27"/>
      <c r="CO180" s="27"/>
      <c r="CP180" s="179">
        <f t="shared" si="61"/>
        <v>11616</v>
      </c>
      <c r="CQ180" s="179">
        <f t="shared" si="62"/>
        <v>1.6</v>
      </c>
      <c r="CS180" s="199">
        <f t="shared" si="63"/>
        <v>7.5126175446745105</v>
      </c>
      <c r="CT180" s="27"/>
      <c r="CU180" s="27"/>
      <c r="CV180" s="27"/>
      <c r="CW180" s="179">
        <f t="shared" si="64"/>
        <v>11568</v>
      </c>
      <c r="CX180" s="179">
        <f t="shared" si="65"/>
        <v>6.4000000000000001E-2</v>
      </c>
      <c r="CZ180" s="199">
        <f t="shared" si="66"/>
        <v>6.9431224228194282</v>
      </c>
      <c r="DA180" s="27"/>
      <c r="DB180" s="27"/>
      <c r="DC180" s="27"/>
      <c r="DD180" s="179">
        <f t="shared" si="67"/>
        <v>11291</v>
      </c>
      <c r="DE180" s="179">
        <f t="shared" si="68"/>
        <v>81.224999999999994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11488</v>
      </c>
      <c r="C181" s="193">
        <f t="shared" si="23"/>
        <v>9.1791592544926086</v>
      </c>
      <c r="D181" s="22">
        <v>17</v>
      </c>
      <c r="G181" s="51"/>
      <c r="H181" s="47"/>
      <c r="I181" s="179">
        <f t="shared" si="24"/>
        <v>11435</v>
      </c>
      <c r="J181" s="180">
        <f t="shared" si="25"/>
        <v>0.46135097493036209</v>
      </c>
      <c r="K181" s="179">
        <f t="shared" si="26"/>
        <v>2.8090000000000002</v>
      </c>
      <c r="M181" s="199">
        <f t="shared" si="27"/>
        <v>9.3490582912880047</v>
      </c>
      <c r="Q181" s="179">
        <f t="shared" si="28"/>
        <v>11432</v>
      </c>
      <c r="R181" s="179">
        <f t="shared" si="29"/>
        <v>3.1360000000000001</v>
      </c>
      <c r="T181" s="199">
        <f t="shared" si="30"/>
        <v>9.2579870254435352</v>
      </c>
      <c r="X181" s="179">
        <f t="shared" si="31"/>
        <v>11433</v>
      </c>
      <c r="Y181" s="179">
        <f t="shared" si="32"/>
        <v>3.0249999999999999</v>
      </c>
      <c r="AA181" s="199">
        <f t="shared" si="33"/>
        <v>9.1791592544926086</v>
      </c>
      <c r="AE181" s="179">
        <f t="shared" si="34"/>
        <v>11435</v>
      </c>
      <c r="AF181" s="179">
        <f t="shared" si="35"/>
        <v>2.8090000000000002</v>
      </c>
      <c r="AH181" s="199">
        <f t="shared" si="36"/>
        <v>9.0935818113659863</v>
      </c>
      <c r="AL181" s="179">
        <f t="shared" si="37"/>
        <v>11436</v>
      </c>
      <c r="AM181" s="179">
        <f t="shared" si="38"/>
        <v>2.7040000000000002</v>
      </c>
      <c r="AO181" s="199">
        <f t="shared" si="39"/>
        <v>8.9999896424607257</v>
      </c>
      <c r="AS181" s="179">
        <f t="shared" si="40"/>
        <v>11437</v>
      </c>
      <c r="AT181" s="179">
        <f t="shared" si="41"/>
        <v>2.601</v>
      </c>
      <c r="AV181" s="199">
        <f t="shared" si="42"/>
        <v>8.8967249174978971</v>
      </c>
      <c r="AZ181" s="179">
        <f t="shared" si="43"/>
        <v>11439</v>
      </c>
      <c r="BA181" s="179">
        <f t="shared" si="44"/>
        <v>2.4009999999999998</v>
      </c>
      <c r="BC181" s="199">
        <f t="shared" si="45"/>
        <v>8.7815554585464017</v>
      </c>
      <c r="BG181" s="179">
        <f t="shared" si="46"/>
        <v>11441</v>
      </c>
      <c r="BH181" s="179">
        <f t="shared" si="47"/>
        <v>2.2090000000000001</v>
      </c>
      <c r="BJ181" s="199">
        <f t="shared" si="48"/>
        <v>8.6513743728822572</v>
      </c>
      <c r="BN181" s="179">
        <f t="shared" si="49"/>
        <v>11442</v>
      </c>
      <c r="BO181" s="179">
        <f t="shared" si="50"/>
        <v>2.1160000000000001</v>
      </c>
      <c r="BQ181" s="199">
        <f t="shared" si="51"/>
        <v>8.5016733797582003</v>
      </c>
      <c r="BU181" s="179">
        <f t="shared" si="52"/>
        <v>11443</v>
      </c>
      <c r="BV181" s="179">
        <f t="shared" si="53"/>
        <v>2.0249999999999999</v>
      </c>
      <c r="BX181" s="199">
        <f t="shared" si="54"/>
        <v>8.325548307161398</v>
      </c>
      <c r="CB181" s="179">
        <f t="shared" si="55"/>
        <v>11443</v>
      </c>
      <c r="CC181" s="179">
        <f t="shared" si="56"/>
        <v>2.0249999999999999</v>
      </c>
      <c r="CE181" s="199">
        <f t="shared" si="57"/>
        <v>8.1116280783077404</v>
      </c>
      <c r="CI181" s="179">
        <f t="shared" si="58"/>
        <v>11441</v>
      </c>
      <c r="CJ181" s="179">
        <f t="shared" si="59"/>
        <v>2.2090000000000001</v>
      </c>
      <c r="CL181" s="199">
        <f t="shared" si="60"/>
        <v>7.839131648274333</v>
      </c>
      <c r="CP181" s="179">
        <f t="shared" si="61"/>
        <v>11433</v>
      </c>
      <c r="CQ181" s="179">
        <f t="shared" si="62"/>
        <v>3.0249999999999999</v>
      </c>
      <c r="CS181" s="199">
        <f t="shared" si="63"/>
        <v>7.4633630455200208</v>
      </c>
      <c r="CW181" s="179">
        <f t="shared" si="64"/>
        <v>11407</v>
      </c>
      <c r="CX181" s="179">
        <f t="shared" si="65"/>
        <v>6.5609999999999999</v>
      </c>
      <c r="CZ181" s="199">
        <f t="shared" si="66"/>
        <v>6.8543545022550214</v>
      </c>
      <c r="DD181" s="179">
        <f t="shared" si="67"/>
        <v>11176</v>
      </c>
      <c r="DE181" s="179">
        <f t="shared" si="68"/>
        <v>97.343999999999994</v>
      </c>
    </row>
    <row r="182" spans="1:109" ht="15" customHeight="1">
      <c r="A182" s="21">
        <f t="shared" si="69"/>
        <v>2011</v>
      </c>
      <c r="B182" s="176">
        <f t="shared" si="69"/>
        <v>11318</v>
      </c>
      <c r="C182" s="193">
        <f t="shared" si="23"/>
        <v>9.1614652041940463</v>
      </c>
      <c r="D182" s="22">
        <v>18</v>
      </c>
      <c r="E182" s="52"/>
      <c r="F182" s="27"/>
      <c r="G182" s="27"/>
      <c r="H182" s="27"/>
      <c r="I182" s="179">
        <f t="shared" si="24"/>
        <v>11201</v>
      </c>
      <c r="J182" s="180">
        <f t="shared" si="25"/>
        <v>1.0337515462095777</v>
      </c>
      <c r="K182" s="179">
        <f t="shared" si="26"/>
        <v>13.689</v>
      </c>
      <c r="M182" s="199">
        <f t="shared" si="27"/>
        <v>9.3341496577024685</v>
      </c>
      <c r="N182" s="27"/>
      <c r="O182" s="27"/>
      <c r="P182" s="27"/>
      <c r="Q182" s="179">
        <f t="shared" si="28"/>
        <v>11192</v>
      </c>
      <c r="R182" s="179">
        <f t="shared" si="29"/>
        <v>15.875999999999999</v>
      </c>
      <c r="T182" s="199">
        <f t="shared" si="30"/>
        <v>9.2416452218045944</v>
      </c>
      <c r="U182" s="27"/>
      <c r="V182" s="27"/>
      <c r="W182" s="27"/>
      <c r="X182" s="179">
        <f t="shared" si="31"/>
        <v>11197</v>
      </c>
      <c r="Y182" s="179">
        <f t="shared" si="32"/>
        <v>14.641</v>
      </c>
      <c r="AA182" s="199">
        <f t="shared" si="33"/>
        <v>9.1614652041940463</v>
      </c>
      <c r="AB182" s="27"/>
      <c r="AC182" s="27"/>
      <c r="AD182" s="27"/>
      <c r="AE182" s="179">
        <f t="shared" si="34"/>
        <v>11201</v>
      </c>
      <c r="AF182" s="179">
        <f t="shared" si="35"/>
        <v>13.689</v>
      </c>
      <c r="AH182" s="199">
        <f t="shared" si="36"/>
        <v>9.0742915275129068</v>
      </c>
      <c r="AI182" s="27"/>
      <c r="AJ182" s="27"/>
      <c r="AK182" s="27"/>
      <c r="AL182" s="179">
        <f t="shared" si="37"/>
        <v>11205</v>
      </c>
      <c r="AM182" s="179">
        <f t="shared" si="38"/>
        <v>12.769</v>
      </c>
      <c r="AO182" s="199">
        <f t="shared" si="39"/>
        <v>8.9787865533020028</v>
      </c>
      <c r="AP182" s="27"/>
      <c r="AQ182" s="27"/>
      <c r="AR182" s="27"/>
      <c r="AS182" s="179">
        <f t="shared" si="40"/>
        <v>11210</v>
      </c>
      <c r="AT182" s="179">
        <f t="shared" si="41"/>
        <v>11.664</v>
      </c>
      <c r="AV182" s="199">
        <f t="shared" si="42"/>
        <v>8.8731879040501056</v>
      </c>
      <c r="AW182" s="27"/>
      <c r="AX182" s="27"/>
      <c r="AY182" s="27"/>
      <c r="AZ182" s="179">
        <f t="shared" si="43"/>
        <v>11216</v>
      </c>
      <c r="BA182" s="179">
        <f t="shared" si="44"/>
        <v>10.404</v>
      </c>
      <c r="BC182" s="199">
        <f t="shared" si="45"/>
        <v>8.7551071216338965</v>
      </c>
      <c r="BD182" s="27"/>
      <c r="BE182" s="27"/>
      <c r="BF182" s="27"/>
      <c r="BG182" s="179">
        <f t="shared" si="46"/>
        <v>11222</v>
      </c>
      <c r="BH182" s="179">
        <f t="shared" si="47"/>
        <v>9.2159999999999993</v>
      </c>
      <c r="BJ182" s="199">
        <f t="shared" si="48"/>
        <v>8.621192781434722</v>
      </c>
      <c r="BK182" s="27"/>
      <c r="BL182" s="27"/>
      <c r="BM182" s="27"/>
      <c r="BN182" s="179">
        <f t="shared" si="49"/>
        <v>11229</v>
      </c>
      <c r="BO182" s="179">
        <f t="shared" si="50"/>
        <v>7.9210000000000003</v>
      </c>
      <c r="BQ182" s="199">
        <f t="shared" si="51"/>
        <v>8.4665312766140097</v>
      </c>
      <c r="BR182" s="27"/>
      <c r="BS182" s="27"/>
      <c r="BT182" s="27"/>
      <c r="BU182" s="179">
        <f t="shared" si="52"/>
        <v>11237</v>
      </c>
      <c r="BV182" s="179">
        <f t="shared" si="53"/>
        <v>6.5609999999999999</v>
      </c>
      <c r="BX182" s="199">
        <f t="shared" si="54"/>
        <v>8.2834941261625108</v>
      </c>
      <c r="BY182" s="27"/>
      <c r="BZ182" s="27"/>
      <c r="CA182" s="27"/>
      <c r="CB182" s="179">
        <f t="shared" si="55"/>
        <v>11246</v>
      </c>
      <c r="CC182" s="179">
        <f t="shared" si="56"/>
        <v>5.1840000000000002</v>
      </c>
      <c r="CE182" s="199">
        <f t="shared" si="57"/>
        <v>8.0592762233056483</v>
      </c>
      <c r="CF182" s="27"/>
      <c r="CG182" s="27"/>
      <c r="CH182" s="27"/>
      <c r="CI182" s="179">
        <f t="shared" si="58"/>
        <v>11255</v>
      </c>
      <c r="CJ182" s="179">
        <f t="shared" si="59"/>
        <v>3.9689999999999999</v>
      </c>
      <c r="CL182" s="199">
        <f t="shared" si="60"/>
        <v>7.7698009960038963</v>
      </c>
      <c r="CM182" s="27"/>
      <c r="CN182" s="27"/>
      <c r="CO182" s="27"/>
      <c r="CP182" s="179">
        <f t="shared" si="61"/>
        <v>11263</v>
      </c>
      <c r="CQ182" s="179">
        <f t="shared" si="62"/>
        <v>3.0249999999999999</v>
      </c>
      <c r="CS182" s="199">
        <f t="shared" si="63"/>
        <v>7.3607399030582776</v>
      </c>
      <c r="CT182" s="27"/>
      <c r="CU182" s="27"/>
      <c r="CV182" s="27"/>
      <c r="CW182" s="179">
        <f t="shared" si="64"/>
        <v>11259</v>
      </c>
      <c r="CX182" s="179">
        <f t="shared" si="65"/>
        <v>3.4809999999999999</v>
      </c>
      <c r="CZ182" s="199">
        <f t="shared" si="66"/>
        <v>6.6567265241783913</v>
      </c>
      <c r="DA182" s="27"/>
      <c r="DB182" s="27"/>
      <c r="DC182" s="27"/>
      <c r="DD182" s="179">
        <f t="shared" si="67"/>
        <v>11079</v>
      </c>
      <c r="DE182" s="179">
        <f t="shared" si="68"/>
        <v>57.121000000000002</v>
      </c>
    </row>
    <row r="183" spans="1:109" s="27" customFormat="1" ht="15" customHeight="1">
      <c r="A183" s="21">
        <f t="shared" si="69"/>
        <v>2012</v>
      </c>
      <c r="B183" s="176">
        <f t="shared" si="69"/>
        <v>10949</v>
      </c>
      <c r="C183" s="193">
        <f t="shared" si="23"/>
        <v>9.1219462212135873</v>
      </c>
      <c r="D183" s="22">
        <v>19</v>
      </c>
      <c r="E183" s="52"/>
      <c r="I183" s="179">
        <f t="shared" si="24"/>
        <v>10972</v>
      </c>
      <c r="J183" s="180">
        <f t="shared" si="25"/>
        <v>0.21006484610466711</v>
      </c>
      <c r="K183" s="179">
        <f t="shared" si="26"/>
        <v>0.52900000000000003</v>
      </c>
      <c r="M183" s="199">
        <f t="shared" si="27"/>
        <v>9.3010034068734253</v>
      </c>
      <c r="Q183" s="179">
        <f t="shared" si="28"/>
        <v>10957</v>
      </c>
      <c r="R183" s="179">
        <f t="shared" si="29"/>
        <v>6.4000000000000001E-2</v>
      </c>
      <c r="T183" s="199">
        <f t="shared" si="30"/>
        <v>9.2052273225893604</v>
      </c>
      <c r="X183" s="179">
        <f t="shared" si="31"/>
        <v>10965</v>
      </c>
      <c r="Y183" s="179">
        <f t="shared" si="32"/>
        <v>0.25600000000000001</v>
      </c>
      <c r="AA183" s="199">
        <f t="shared" si="33"/>
        <v>9.1219462212135873</v>
      </c>
      <c r="AE183" s="179">
        <f t="shared" si="34"/>
        <v>10972</v>
      </c>
      <c r="AF183" s="179">
        <f t="shared" si="35"/>
        <v>0.52900000000000003</v>
      </c>
      <c r="AH183" s="199">
        <f t="shared" si="36"/>
        <v>9.0310940816991554</v>
      </c>
      <c r="AL183" s="179">
        <f t="shared" si="37"/>
        <v>10980</v>
      </c>
      <c r="AM183" s="179">
        <f t="shared" si="38"/>
        <v>0.96099999999999997</v>
      </c>
      <c r="AO183" s="199">
        <f t="shared" si="39"/>
        <v>8.9311554297783484</v>
      </c>
      <c r="AS183" s="179">
        <f t="shared" si="40"/>
        <v>10989</v>
      </c>
      <c r="AT183" s="179">
        <f t="shared" si="41"/>
        <v>1.6</v>
      </c>
      <c r="AV183" s="199">
        <f t="shared" si="42"/>
        <v>8.8201086445086077</v>
      </c>
      <c r="AZ183" s="179">
        <f t="shared" si="43"/>
        <v>11000</v>
      </c>
      <c r="BA183" s="179">
        <f t="shared" si="44"/>
        <v>2.601</v>
      </c>
      <c r="BC183" s="199">
        <f t="shared" si="45"/>
        <v>8.6951719987760558</v>
      </c>
      <c r="BG183" s="179">
        <f t="shared" si="46"/>
        <v>11011</v>
      </c>
      <c r="BH183" s="179">
        <f t="shared" si="47"/>
        <v>3.8439999999999999</v>
      </c>
      <c r="BJ183" s="199">
        <f t="shared" si="48"/>
        <v>8.5523672664238912</v>
      </c>
      <c r="BN183" s="179">
        <f t="shared" si="49"/>
        <v>11025</v>
      </c>
      <c r="BO183" s="179">
        <f t="shared" si="50"/>
        <v>5.7759999999999998</v>
      </c>
      <c r="BQ183" s="199">
        <f t="shared" si="51"/>
        <v>8.3857168286278512</v>
      </c>
      <c r="BU183" s="179">
        <f t="shared" si="52"/>
        <v>11041</v>
      </c>
      <c r="BV183" s="179">
        <f t="shared" si="53"/>
        <v>8.4640000000000004</v>
      </c>
      <c r="BX183" s="199">
        <f t="shared" si="54"/>
        <v>8.1856288911476067</v>
      </c>
      <c r="CB183" s="179">
        <f t="shared" si="55"/>
        <v>11059</v>
      </c>
      <c r="CC183" s="179">
        <f t="shared" si="56"/>
        <v>12.1</v>
      </c>
      <c r="CE183" s="199">
        <f t="shared" si="57"/>
        <v>7.9352295398169073</v>
      </c>
      <c r="CI183" s="179">
        <f t="shared" si="58"/>
        <v>11081</v>
      </c>
      <c r="CJ183" s="179">
        <f t="shared" si="59"/>
        <v>17.423999999999999</v>
      </c>
      <c r="CL183" s="199">
        <f t="shared" si="60"/>
        <v>7.6004023345003997</v>
      </c>
      <c r="CP183" s="179">
        <f t="shared" si="61"/>
        <v>11105</v>
      </c>
      <c r="CQ183" s="179">
        <f t="shared" si="62"/>
        <v>24.335999999999999</v>
      </c>
      <c r="CS183" s="199">
        <f t="shared" si="63"/>
        <v>7.0934046258687662</v>
      </c>
      <c r="CW183" s="179">
        <f t="shared" si="64"/>
        <v>11125</v>
      </c>
      <c r="CX183" s="179">
        <f t="shared" si="65"/>
        <v>30.975999999999999</v>
      </c>
      <c r="CZ183" s="199">
        <f t="shared" si="66"/>
        <v>6.0137151560428022</v>
      </c>
      <c r="DD183" s="179">
        <f t="shared" si="67"/>
        <v>10997</v>
      </c>
      <c r="DE183" s="179">
        <f t="shared" si="68"/>
        <v>2.3039999999999998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10575</v>
      </c>
      <c r="C184" s="194">
        <f t="shared" si="23"/>
        <v>9.0802316866291619</v>
      </c>
      <c r="D184" s="31">
        <v>20</v>
      </c>
      <c r="E184" s="53"/>
      <c r="F184" s="32"/>
      <c r="G184" s="32"/>
      <c r="H184" s="32"/>
      <c r="I184" s="185">
        <f t="shared" si="24"/>
        <v>10750</v>
      </c>
      <c r="J184" s="186">
        <f t="shared" si="25"/>
        <v>1.6548463356973995</v>
      </c>
      <c r="K184" s="185">
        <f t="shared" si="26"/>
        <v>30.625</v>
      </c>
      <c r="M184" s="202">
        <f t="shared" si="27"/>
        <v>9.2662480039144786</v>
      </c>
      <c r="N184" s="11"/>
      <c r="O184" s="11"/>
      <c r="P184" s="11"/>
      <c r="Q184" s="189">
        <f t="shared" si="28"/>
        <v>10728</v>
      </c>
      <c r="R184" s="189">
        <f t="shared" si="29"/>
        <v>23.408999999999999</v>
      </c>
      <c r="T184" s="202">
        <f t="shared" si="30"/>
        <v>9.1669108140488476</v>
      </c>
      <c r="U184" s="11"/>
      <c r="V184" s="11"/>
      <c r="W184" s="11"/>
      <c r="X184" s="189">
        <f t="shared" si="31"/>
        <v>10739</v>
      </c>
      <c r="Y184" s="189">
        <f t="shared" si="32"/>
        <v>26.896000000000001</v>
      </c>
      <c r="AA184" s="202">
        <f t="shared" si="33"/>
        <v>9.0802316866291619</v>
      </c>
      <c r="AB184" s="11"/>
      <c r="AC184" s="11"/>
      <c r="AD184" s="11"/>
      <c r="AE184" s="189">
        <f t="shared" si="34"/>
        <v>10750</v>
      </c>
      <c r="AF184" s="189">
        <f t="shared" si="35"/>
        <v>30.625</v>
      </c>
      <c r="AH184" s="202">
        <f t="shared" si="36"/>
        <v>8.9853200606491122</v>
      </c>
      <c r="AI184" s="11"/>
      <c r="AJ184" s="11"/>
      <c r="AK184" s="11"/>
      <c r="AL184" s="189">
        <f t="shared" si="37"/>
        <v>10761</v>
      </c>
      <c r="AM184" s="189">
        <f t="shared" si="38"/>
        <v>34.595999999999997</v>
      </c>
      <c r="AO184" s="202">
        <f t="shared" si="39"/>
        <v>8.8804464507150929</v>
      </c>
      <c r="AP184" s="11"/>
      <c r="AQ184" s="11"/>
      <c r="AR184" s="11"/>
      <c r="AS184" s="189">
        <f t="shared" si="40"/>
        <v>10775</v>
      </c>
      <c r="AT184" s="189">
        <f t="shared" si="41"/>
        <v>40</v>
      </c>
      <c r="AV184" s="202">
        <f t="shared" si="42"/>
        <v>8.7632717140129426</v>
      </c>
      <c r="AW184" s="11"/>
      <c r="AX184" s="11"/>
      <c r="AY184" s="11"/>
      <c r="AZ184" s="189">
        <f t="shared" si="43"/>
        <v>10790</v>
      </c>
      <c r="BA184" s="189">
        <f t="shared" si="44"/>
        <v>46.225000000000001</v>
      </c>
      <c r="BC184" s="202">
        <f t="shared" si="45"/>
        <v>8.6305218767232414</v>
      </c>
      <c r="BD184" s="11"/>
      <c r="BE184" s="11"/>
      <c r="BF184" s="11"/>
      <c r="BG184" s="189">
        <f t="shared" si="46"/>
        <v>10807</v>
      </c>
      <c r="BH184" s="189">
        <f t="shared" si="47"/>
        <v>53.823999999999998</v>
      </c>
      <c r="BJ184" s="202">
        <f t="shared" si="48"/>
        <v>8.4774123214043922</v>
      </c>
      <c r="BK184" s="11"/>
      <c r="BL184" s="11"/>
      <c r="BM184" s="11"/>
      <c r="BN184" s="189">
        <f t="shared" si="49"/>
        <v>10828</v>
      </c>
      <c r="BO184" s="189">
        <f t="shared" si="50"/>
        <v>64.009</v>
      </c>
      <c r="BQ184" s="202">
        <f t="shared" si="51"/>
        <v>8.2965465203006143</v>
      </c>
      <c r="BR184" s="11"/>
      <c r="BS184" s="11"/>
      <c r="BT184" s="11"/>
      <c r="BU184" s="189">
        <f t="shared" si="52"/>
        <v>10852</v>
      </c>
      <c r="BV184" s="189">
        <f t="shared" si="53"/>
        <v>76.728999999999999</v>
      </c>
      <c r="BX184" s="202">
        <f t="shared" si="54"/>
        <v>8.0755826366717205</v>
      </c>
      <c r="BY184" s="11"/>
      <c r="BZ184" s="11"/>
      <c r="CA184" s="11"/>
      <c r="CB184" s="189">
        <f t="shared" si="55"/>
        <v>10881</v>
      </c>
      <c r="CC184" s="189">
        <f t="shared" si="56"/>
        <v>93.635999999999996</v>
      </c>
      <c r="CE184" s="202">
        <f t="shared" si="57"/>
        <v>7.7915228191507317</v>
      </c>
      <c r="CF184" s="11"/>
      <c r="CG184" s="11"/>
      <c r="CH184" s="11"/>
      <c r="CI184" s="189">
        <f t="shared" si="58"/>
        <v>10915</v>
      </c>
      <c r="CJ184" s="189">
        <f t="shared" si="59"/>
        <v>115.6</v>
      </c>
      <c r="CL184" s="202">
        <f t="shared" si="60"/>
        <v>7.3932630947638378</v>
      </c>
      <c r="CM184" s="11"/>
      <c r="CN184" s="11"/>
      <c r="CO184" s="11"/>
      <c r="CP184" s="189">
        <f t="shared" si="61"/>
        <v>10957</v>
      </c>
      <c r="CQ184" s="189">
        <f t="shared" si="62"/>
        <v>145.92400000000001</v>
      </c>
      <c r="CS184" s="202">
        <f t="shared" si="63"/>
        <v>6.7214257007906433</v>
      </c>
      <c r="CT184" s="11"/>
      <c r="CU184" s="11"/>
      <c r="CV184" s="11"/>
      <c r="CW184" s="189">
        <f t="shared" si="64"/>
        <v>11002</v>
      </c>
      <c r="CX184" s="189">
        <f t="shared" si="65"/>
        <v>182.32900000000001</v>
      </c>
      <c r="CZ184" s="202">
        <f t="shared" si="66"/>
        <v>3.5553480614894135</v>
      </c>
      <c r="DA184" s="11"/>
      <c r="DB184" s="11"/>
      <c r="DC184" s="11"/>
      <c r="DD184" s="189">
        <f t="shared" si="67"/>
        <v>10928</v>
      </c>
      <c r="DE184" s="189">
        <f t="shared" si="68"/>
        <v>124.60899999999999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10532</v>
      </c>
      <c r="C185" s="54"/>
      <c r="D185" s="22">
        <v>21</v>
      </c>
      <c r="E185" s="55"/>
      <c r="F185" s="33"/>
      <c r="G185" s="27"/>
      <c r="H185" s="27"/>
      <c r="I185" s="179">
        <f t="shared" si="24"/>
        <v>10532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10320</v>
      </c>
      <c r="C186" s="54"/>
      <c r="D186" s="22">
        <v>22</v>
      </c>
      <c r="E186" s="64" t="s">
        <v>38</v>
      </c>
      <c r="F186" s="266" t="s">
        <v>39</v>
      </c>
      <c r="G186" s="351" t="s">
        <v>40</v>
      </c>
      <c r="H186" s="352"/>
      <c r="I186" s="179">
        <f t="shared" si="24"/>
        <v>10320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10113</v>
      </c>
      <c r="C187" s="54"/>
      <c r="D187" s="22">
        <v>23</v>
      </c>
      <c r="E187" s="200">
        <f>O168</f>
        <v>0</v>
      </c>
      <c r="F187" s="203">
        <f>O175</f>
        <v>0.98559272252937657</v>
      </c>
      <c r="G187" s="359">
        <f>O176</f>
        <v>761.63499999999999</v>
      </c>
      <c r="H187" s="360"/>
      <c r="I187" s="179">
        <f t="shared" si="24"/>
        <v>10113</v>
      </c>
      <c r="J187" s="187"/>
      <c r="K187" s="187"/>
      <c r="M187" s="200" t="s">
        <v>72</v>
      </c>
      <c r="N187" s="200">
        <f>MIN(B165:B184)</f>
        <v>10575</v>
      </c>
      <c r="T187" s="200" t="s">
        <v>72</v>
      </c>
      <c r="U187" s="200">
        <f>N187</f>
        <v>10575</v>
      </c>
      <c r="AA187" s="200" t="s">
        <v>72</v>
      </c>
      <c r="AB187" s="200">
        <f>U187</f>
        <v>10575</v>
      </c>
      <c r="AH187" s="200" t="s">
        <v>72</v>
      </c>
      <c r="AI187" s="200">
        <f>AB187</f>
        <v>10575</v>
      </c>
      <c r="AO187" s="200" t="s">
        <v>72</v>
      </c>
      <c r="AP187" s="200">
        <f>AI187</f>
        <v>10575</v>
      </c>
      <c r="AV187" s="200" t="s">
        <v>72</v>
      </c>
      <c r="AW187" s="200">
        <f>AP187</f>
        <v>10575</v>
      </c>
      <c r="BC187" s="200" t="s">
        <v>72</v>
      </c>
      <c r="BD187" s="200">
        <f>AW187</f>
        <v>10575</v>
      </c>
      <c r="BJ187" s="200" t="s">
        <v>72</v>
      </c>
      <c r="BK187" s="200">
        <f>BD187</f>
        <v>10575</v>
      </c>
      <c r="BQ187" s="200" t="s">
        <v>72</v>
      </c>
      <c r="BR187" s="200">
        <f>BK187</f>
        <v>10575</v>
      </c>
      <c r="BX187" s="200" t="s">
        <v>72</v>
      </c>
      <c r="BY187" s="200">
        <f>BR187</f>
        <v>10575</v>
      </c>
      <c r="CE187" s="200" t="s">
        <v>72</v>
      </c>
      <c r="CF187" s="200">
        <f>BY187</f>
        <v>10575</v>
      </c>
      <c r="CL187" s="200" t="s">
        <v>72</v>
      </c>
      <c r="CM187" s="200">
        <f>CF187</f>
        <v>10575</v>
      </c>
      <c r="CS187" s="200" t="s">
        <v>72</v>
      </c>
      <c r="CT187" s="200">
        <f>CM187</f>
        <v>10575</v>
      </c>
      <c r="CZ187" s="200" t="s">
        <v>72</v>
      </c>
      <c r="DA187" s="200">
        <f>CT187</f>
        <v>10575</v>
      </c>
    </row>
    <row r="188" spans="1:109" ht="15" customHeight="1">
      <c r="A188" s="21">
        <f t="shared" si="69"/>
        <v>2017</v>
      </c>
      <c r="B188" s="176">
        <f t="shared" si="70"/>
        <v>9912</v>
      </c>
      <c r="C188" s="54"/>
      <c r="D188" s="22">
        <v>24</v>
      </c>
      <c r="E188" s="200">
        <f>V168</f>
        <v>1000</v>
      </c>
      <c r="F188" s="203">
        <f>V175</f>
        <v>0.98563013112771347</v>
      </c>
      <c r="G188" s="359">
        <f>V176</f>
        <v>759.59799999999996</v>
      </c>
      <c r="H188" s="360"/>
      <c r="I188" s="179">
        <f t="shared" si="24"/>
        <v>9912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9715</v>
      </c>
      <c r="C189" s="54"/>
      <c r="D189" s="22">
        <v>25</v>
      </c>
      <c r="E189" s="200">
        <f>AC168</f>
        <v>1795</v>
      </c>
      <c r="F189" s="203">
        <f>AC175</f>
        <v>0.98567816063584757</v>
      </c>
      <c r="G189" s="359">
        <f>AC176</f>
        <v>757.06599999999992</v>
      </c>
      <c r="H189" s="360"/>
      <c r="I189" s="179">
        <f t="shared" si="24"/>
        <v>9715</v>
      </c>
      <c r="J189" s="187"/>
      <c r="K189" s="187"/>
      <c r="M189" s="200" t="s">
        <v>50</v>
      </c>
      <c r="N189" s="200">
        <v>795</v>
      </c>
      <c r="T189" s="200" t="s">
        <v>50</v>
      </c>
      <c r="U189" s="200">
        <f>N189</f>
        <v>795</v>
      </c>
      <c r="AA189" s="200" t="s">
        <v>50</v>
      </c>
      <c r="AB189" s="200">
        <f>U189</f>
        <v>795</v>
      </c>
      <c r="AH189" s="200" t="s">
        <v>50</v>
      </c>
      <c r="AI189" s="200">
        <f>AB189</f>
        <v>795</v>
      </c>
      <c r="AO189" s="200" t="s">
        <v>50</v>
      </c>
      <c r="AP189" s="200">
        <f>AI189</f>
        <v>795</v>
      </c>
      <c r="AV189" s="200" t="s">
        <v>50</v>
      </c>
      <c r="AW189" s="200">
        <f>AP189</f>
        <v>795</v>
      </c>
      <c r="BC189" s="200" t="s">
        <v>50</v>
      </c>
      <c r="BD189" s="200">
        <f>AW189</f>
        <v>795</v>
      </c>
      <c r="BJ189" s="200" t="s">
        <v>50</v>
      </c>
      <c r="BK189" s="200">
        <f>BD189</f>
        <v>795</v>
      </c>
      <c r="BQ189" s="200" t="s">
        <v>50</v>
      </c>
      <c r="BR189" s="200">
        <f>BK189</f>
        <v>795</v>
      </c>
      <c r="BX189" s="200" t="s">
        <v>50</v>
      </c>
      <c r="BY189" s="200">
        <f>BR189</f>
        <v>795</v>
      </c>
      <c r="CE189" s="200" t="s">
        <v>50</v>
      </c>
      <c r="CF189" s="200">
        <f>BY189</f>
        <v>795</v>
      </c>
      <c r="CL189" s="200" t="s">
        <v>50</v>
      </c>
      <c r="CM189" s="200">
        <f>CF189</f>
        <v>795</v>
      </c>
      <c r="CS189" s="200" t="s">
        <v>50</v>
      </c>
      <c r="CT189" s="200">
        <f>CM189</f>
        <v>795</v>
      </c>
      <c r="CZ189" s="200" t="s">
        <v>50</v>
      </c>
      <c r="DA189" s="200">
        <f>CT189</f>
        <v>795</v>
      </c>
    </row>
    <row r="190" spans="1:109" ht="15" customHeight="1">
      <c r="A190" s="21">
        <f t="shared" si="69"/>
        <v>2019</v>
      </c>
      <c r="B190" s="176">
        <f t="shared" si="70"/>
        <v>9522</v>
      </c>
      <c r="C190" s="54"/>
      <c r="D190" s="22">
        <v>26</v>
      </c>
      <c r="E190" s="200">
        <f>AJ168</f>
        <v>2590</v>
      </c>
      <c r="F190" s="203">
        <f>AJ175</f>
        <v>0.98566076480005405</v>
      </c>
      <c r="G190" s="359">
        <f>AJ176</f>
        <v>758.10700000000008</v>
      </c>
      <c r="H190" s="360"/>
      <c r="I190" s="179">
        <f t="shared" si="24"/>
        <v>9522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9335</v>
      </c>
      <c r="C191" s="54"/>
      <c r="D191" s="22">
        <v>27</v>
      </c>
      <c r="E191" s="200">
        <f>AQ168</f>
        <v>3385</v>
      </c>
      <c r="F191" s="203">
        <f>AQ175</f>
        <v>0.98559283699856604</v>
      </c>
      <c r="G191" s="359">
        <f>AQ176</f>
        <v>762.03699999999992</v>
      </c>
      <c r="H191" s="360"/>
      <c r="I191" s="179">
        <f t="shared" si="24"/>
        <v>9335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9152</v>
      </c>
      <c r="C192" s="54"/>
      <c r="D192" s="22">
        <v>28</v>
      </c>
      <c r="E192" s="200">
        <f>AX168</f>
        <v>4180</v>
      </c>
      <c r="F192" s="203">
        <f>AX175</f>
        <v>0.985456128302302</v>
      </c>
      <c r="G192" s="359">
        <f>AX176</f>
        <v>770.06599999999992</v>
      </c>
      <c r="H192" s="360"/>
      <c r="I192" s="179">
        <f t="shared" si="24"/>
        <v>9152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8973</v>
      </c>
      <c r="C193" s="54"/>
      <c r="D193" s="22">
        <v>29</v>
      </c>
      <c r="E193" s="200">
        <f>BE168</f>
        <v>4975</v>
      </c>
      <c r="F193" s="203">
        <f>BE175</f>
        <v>0.98520532892011881</v>
      </c>
      <c r="G193" s="359">
        <f>BE176</f>
        <v>785.23599999999999</v>
      </c>
      <c r="H193" s="360"/>
      <c r="I193" s="179">
        <f t="shared" si="24"/>
        <v>8973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8799</v>
      </c>
      <c r="C194" s="54"/>
      <c r="D194" s="22">
        <v>30</v>
      </c>
      <c r="E194" s="200">
        <f>BL168</f>
        <v>5770</v>
      </c>
      <c r="F194" s="203">
        <f>BL175</f>
        <v>0.9847007596898546</v>
      </c>
      <c r="G194" s="359">
        <f>BL176</f>
        <v>815.8420000000001</v>
      </c>
      <c r="H194" s="360"/>
      <c r="I194" s="179">
        <f t="shared" si="24"/>
        <v>8799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8629</v>
      </c>
      <c r="C195" s="54"/>
      <c r="D195" s="22">
        <v>31</v>
      </c>
      <c r="E195" s="200">
        <f>BS168</f>
        <v>6565</v>
      </c>
      <c r="F195" s="203">
        <f>BS175</f>
        <v>0.98384661217619107</v>
      </c>
      <c r="G195" s="359">
        <f>BS176</f>
        <v>870.20300000000009</v>
      </c>
      <c r="H195" s="360"/>
      <c r="I195" s="179">
        <f t="shared" si="24"/>
        <v>8629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8463</v>
      </c>
      <c r="C196" s="54"/>
      <c r="D196" s="22">
        <v>32</v>
      </c>
      <c r="E196" s="200">
        <f>BZ168</f>
        <v>7360</v>
      </c>
      <c r="F196" s="203">
        <f>BZ175</f>
        <v>0.98234823965269191</v>
      </c>
      <c r="G196" s="359">
        <f>BZ176</f>
        <v>970.73700000000008</v>
      </c>
      <c r="H196" s="360"/>
      <c r="I196" s="179">
        <f t="shared" si="24"/>
        <v>8463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8302</v>
      </c>
      <c r="C197" s="54"/>
      <c r="D197" s="22">
        <v>33</v>
      </c>
      <c r="E197" s="200">
        <f>CG168</f>
        <v>8155</v>
      </c>
      <c r="F197" s="203">
        <f>CG175</f>
        <v>0.97957806644221146</v>
      </c>
      <c r="G197" s="359">
        <f>CG176</f>
        <v>1173.5459999999998</v>
      </c>
      <c r="H197" s="360"/>
      <c r="I197" s="179">
        <f t="shared" si="24"/>
        <v>8302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8144</v>
      </c>
      <c r="C198" s="54"/>
      <c r="D198" s="22">
        <v>34</v>
      </c>
      <c r="E198" s="200">
        <f>CN168</f>
        <v>8950</v>
      </c>
      <c r="F198" s="203">
        <f>CN175</f>
        <v>0.97403376205533332</v>
      </c>
      <c r="G198" s="359">
        <f>CN176</f>
        <v>1640.8070000000002</v>
      </c>
      <c r="H198" s="360"/>
      <c r="I198" s="179">
        <f t="shared" si="24"/>
        <v>8144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7990</v>
      </c>
      <c r="C199" s="54"/>
      <c r="D199" s="22">
        <v>35</v>
      </c>
      <c r="E199" s="200">
        <f>CU168</f>
        <v>9745</v>
      </c>
      <c r="F199" s="203">
        <f>CU175</f>
        <v>0.96097922221744836</v>
      </c>
      <c r="G199" s="359">
        <f>CU176</f>
        <v>3095.6029999999996</v>
      </c>
      <c r="H199" s="360"/>
      <c r="I199" s="179">
        <f t="shared" si="24"/>
        <v>7990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7839</v>
      </c>
      <c r="C200" s="54"/>
      <c r="D200" s="22">
        <v>36</v>
      </c>
      <c r="E200" s="200">
        <f>DB168</f>
        <v>10540</v>
      </c>
      <c r="F200" s="203">
        <f>DB175</f>
        <v>0.89490220405417464</v>
      </c>
      <c r="G200" s="359">
        <f>DB176</f>
        <v>24491.511000000006</v>
      </c>
      <c r="H200" s="360"/>
      <c r="I200" s="179">
        <f t="shared" si="24"/>
        <v>7839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7693</v>
      </c>
      <c r="C201" s="54"/>
      <c r="D201" s="22">
        <v>37</v>
      </c>
      <c r="E201" s="55"/>
      <c r="F201" s="33"/>
      <c r="G201" s="27"/>
      <c r="H201" s="27"/>
      <c r="I201" s="179">
        <f t="shared" si="24"/>
        <v>7693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7550</v>
      </c>
      <c r="C202" s="54"/>
      <c r="D202" s="22">
        <v>38</v>
      </c>
      <c r="E202" s="55"/>
      <c r="F202" s="33"/>
      <c r="G202" s="27"/>
      <c r="H202" s="27"/>
      <c r="I202" s="179">
        <f t="shared" si="24"/>
        <v>7550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7410</v>
      </c>
      <c r="C203" s="54"/>
      <c r="D203" s="22">
        <v>39</v>
      </c>
      <c r="E203" s="55"/>
      <c r="F203" s="33"/>
      <c r="G203" s="27"/>
      <c r="H203" s="27"/>
      <c r="I203" s="179">
        <f t="shared" si="24"/>
        <v>7410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7274</v>
      </c>
      <c r="C204" s="54"/>
      <c r="D204" s="22">
        <v>40</v>
      </c>
      <c r="E204" s="55"/>
      <c r="F204" s="33"/>
      <c r="G204" s="27"/>
      <c r="H204" s="27"/>
      <c r="I204" s="179">
        <f t="shared" si="24"/>
        <v>7274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7141</v>
      </c>
      <c r="C205" s="195"/>
      <c r="D205" s="35">
        <v>41</v>
      </c>
      <c r="E205" s="56"/>
      <c r="F205" s="36"/>
      <c r="G205" s="11"/>
      <c r="H205" s="11"/>
      <c r="I205" s="189">
        <f t="shared" si="24"/>
        <v>7141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7011</v>
      </c>
      <c r="C206" s="195"/>
      <c r="D206" s="35">
        <v>42</v>
      </c>
      <c r="E206" s="56"/>
      <c r="F206" s="36"/>
      <c r="G206" s="11"/>
      <c r="H206" s="11"/>
      <c r="I206" s="189">
        <f t="shared" si="24"/>
        <v>7011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0.87646132205425431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0.87646132205425431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0.87330166732371739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0.87032179162023871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0.86678458696978433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0.8626709550549686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0.85769523693198757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0.8517571460702914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0.84415144342767112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0.83459573404126619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0.82182055181089075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0.80398416708881326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0.77695000566459294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0.73068557218243602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0.59110520280861467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16352</v>
      </c>
      <c r="C210" s="69">
        <f t="shared" ref="C210:C229" si="73">LN(B210-$G$213)</f>
        <v>9.7021054930034314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17847</v>
      </c>
      <c r="J210" s="180">
        <f t="shared" ref="J210:J229" si="76">ABS(B210-I210)/B210*100</f>
        <v>9.142612524461839</v>
      </c>
      <c r="K210" s="179">
        <f t="shared" ref="K210:K229" si="77">(B210-I210)^2/1000</f>
        <v>2235.0250000000001</v>
      </c>
      <c r="M210" s="70">
        <f t="shared" ref="M210:M229" si="78">LN($B210-O$213)</f>
        <v>9.7021054930034314</v>
      </c>
      <c r="N210" s="40" t="s">
        <v>43</v>
      </c>
      <c r="Q210" s="187">
        <f t="shared" ref="Q210:Q229" si="79">ROUND(O$213+O$216*$D210^O$214,$G$1)</f>
        <v>17847</v>
      </c>
      <c r="R210" s="179">
        <f t="shared" ref="R210:R229" si="80">($B210-Q210)^2/1000</f>
        <v>2235.0250000000001</v>
      </c>
      <c r="T210" s="70">
        <f t="shared" ref="T210:T229" si="81">LN($B210-V$213)</f>
        <v>9.6390010376875352</v>
      </c>
      <c r="U210" s="40" t="s">
        <v>43</v>
      </c>
      <c r="X210" s="187">
        <f t="shared" ref="X210:X229" si="82">ROUND(V$213+V$216*$D210^V$214,$G$1)</f>
        <v>17891</v>
      </c>
      <c r="Y210" s="179">
        <f t="shared" ref="Y210:Y229" si="83">($B210-X210)^2/1000</f>
        <v>2368.5210000000002</v>
      </c>
      <c r="AA210" s="70">
        <f t="shared" ref="AA210:AA229" si="84">LN($B210-AC$213)</f>
        <v>9.5858272565646612</v>
      </c>
      <c r="AB210" s="40" t="s">
        <v>43</v>
      </c>
      <c r="AE210" s="187">
        <f t="shared" ref="AE210:AE229" si="85">ROUND(AC$213+AC$216*$D210^AC$214,$G$1)</f>
        <v>17933</v>
      </c>
      <c r="AF210" s="179">
        <f t="shared" ref="AF210:AF229" si="86">($B210-AE210)^2/1000</f>
        <v>2499.5610000000001</v>
      </c>
      <c r="AH210" s="70">
        <f t="shared" ref="AH210:AH229" si="87">LN($B210-AJ$213)</f>
        <v>9.5296664497624253</v>
      </c>
      <c r="AI210" s="40" t="s">
        <v>43</v>
      </c>
      <c r="AL210" s="187">
        <f t="shared" ref="AL210:AL229" si="88">ROUND(AJ$213+AJ$216*$D210^AJ$214,$G$1)</f>
        <v>17982</v>
      </c>
      <c r="AM210" s="179">
        <f t="shared" ref="AM210:AM229" si="89">($B210-AL210)^2/1000</f>
        <v>2656.9</v>
      </c>
      <c r="AO210" s="70">
        <f t="shared" ref="AO210:AO229" si="90">LN($B210-AQ$213)</f>
        <v>9.470162947548884</v>
      </c>
      <c r="AP210" s="40" t="s">
        <v>43</v>
      </c>
      <c r="AS210" s="187">
        <f t="shared" ref="AS210:AS229" si="91">ROUND(AQ$213+AQ$216*$D210^AQ$214,$G$1)</f>
        <v>18041</v>
      </c>
      <c r="AT210" s="179">
        <f t="shared" ref="AT210:AT229" si="92">($B210-AS210)^2/1000</f>
        <v>2852.721</v>
      </c>
      <c r="AV210" s="70">
        <f t="shared" ref="AV210:AV229" si="93">LN($B210-AX$213)</f>
        <v>9.406893511016861</v>
      </c>
      <c r="AW210" s="40" t="s">
        <v>43</v>
      </c>
      <c r="AZ210" s="187">
        <f t="shared" ref="AZ210:AZ229" si="94">ROUND(AX$213+AX$216*$D210^AX$214,$G$1)</f>
        <v>18113</v>
      </c>
      <c r="BA210" s="179">
        <f t="shared" ref="BA210:BA229" si="95">($B210-AZ210)^2/1000</f>
        <v>3101.1210000000001</v>
      </c>
      <c r="BC210" s="70">
        <f t="shared" ref="BC210:BC229" si="96">LN($B210-BE$213)</f>
        <v>9.3393490525397169</v>
      </c>
      <c r="BD210" s="40" t="s">
        <v>43</v>
      </c>
      <c r="BG210" s="187">
        <f t="shared" ref="BG210:BG229" si="97">ROUND(BE$213+BE$216*$D210^BE$214,$G$1)</f>
        <v>18201</v>
      </c>
      <c r="BH210" s="179">
        <f t="shared" ref="BH210:BH229" si="98">($B210-BG210)^2/1000</f>
        <v>3418.8009999999999</v>
      </c>
      <c r="BJ210" s="70">
        <f t="shared" ref="BJ210:BJ229" si="99">LN($B210-BL$213)</f>
        <v>9.2669097234640763</v>
      </c>
      <c r="BK210" s="40" t="s">
        <v>43</v>
      </c>
      <c r="BN210" s="187">
        <f t="shared" ref="BN210:BN229" si="100">ROUND(BL$213+BL$216*$D210^BL$214,$G$1)</f>
        <v>18314</v>
      </c>
      <c r="BO210" s="179">
        <f t="shared" ref="BO210:BO229" si="101">($B210-BN210)^2/1000</f>
        <v>3849.444</v>
      </c>
      <c r="BQ210" s="70">
        <f t="shared" ref="BQ210:BQ229" si="102">LN($B210-BS$213)</f>
        <v>9.1888102534258191</v>
      </c>
      <c r="BR210" s="40" t="s">
        <v>43</v>
      </c>
      <c r="BU210" s="187">
        <f t="shared" ref="BU210:BU229" si="103">ROUND(BS$213+BS$216*$D210^BS$214,$G$1)</f>
        <v>18462</v>
      </c>
      <c r="BV210" s="179">
        <f t="shared" ref="BV210:BV229" si="104">($B210-BU210)^2/1000</f>
        <v>4452.1000000000004</v>
      </c>
      <c r="BX210" s="70">
        <f t="shared" ref="BX210:BX229" si="105">LN($B210-BZ$213)</f>
        <v>9.1040905721334724</v>
      </c>
      <c r="BY210" s="40" t="s">
        <v>43</v>
      </c>
      <c r="CB210" s="187">
        <f t="shared" ref="CB210:CB229" si="106">ROUND(BZ$213+BZ$216*$D210^BZ$214,$G$1)</f>
        <v>18667</v>
      </c>
      <c r="CC210" s="179">
        <f t="shared" ref="CC210:CC229" si="107">($B210-CB210)^2/1000</f>
        <v>5359.2250000000004</v>
      </c>
      <c r="CE210" s="70">
        <f t="shared" ref="CE210:CE229" si="108">LN($B210-CG$213)</f>
        <v>9.0115235126530315</v>
      </c>
      <c r="CF210" s="40" t="s">
        <v>43</v>
      </c>
      <c r="CI210" s="187">
        <f t="shared" ref="CI210:CI229" si="109">ROUND(CG$213+CG$216*$D210^CG$214,$G$1)</f>
        <v>18969</v>
      </c>
      <c r="CJ210" s="179">
        <f t="shared" ref="CJ210:CJ229" si="110">($B210-CI210)^2/1000</f>
        <v>6848.6890000000003</v>
      </c>
      <c r="CL210" s="70">
        <f t="shared" ref="CL210:CL229" si="111">LN($B210-CN$213)</f>
        <v>8.9095055129461009</v>
      </c>
      <c r="CM210" s="40" t="s">
        <v>43</v>
      </c>
      <c r="CP210" s="187">
        <f t="shared" ref="CP210:CP229" si="112">ROUND(CN$213+CN$216*$D210^CN$214,$G$1)</f>
        <v>19466</v>
      </c>
      <c r="CQ210" s="179">
        <f t="shared" ref="CQ210:CQ229" si="113">($B210-CP210)^2/1000</f>
        <v>9696.9959999999992</v>
      </c>
      <c r="CS210" s="70">
        <f t="shared" ref="CS210:CS229" si="114">LN($B210-CU$213)</f>
        <v>8.7958849720298851</v>
      </c>
      <c r="CT210" s="40" t="s">
        <v>43</v>
      </c>
      <c r="CW210" s="187">
        <f t="shared" ref="CW210:CW229" si="115">ROUND(CU$213+CU$216*$D210^CU$214,$G$1)</f>
        <v>20465</v>
      </c>
      <c r="CX210" s="179">
        <f t="shared" ref="CX210:CX229" si="116">($B210-CW210)^2/1000</f>
        <v>16916.769</v>
      </c>
      <c r="CZ210" s="70">
        <f t="shared" ref="CZ210:CZ229" si="117">LN($B210-DB$213)</f>
        <v>8.6676800246901742</v>
      </c>
      <c r="DA210" s="40" t="s">
        <v>43</v>
      </c>
      <c r="DD210" s="187">
        <f t="shared" ref="DD210:DD229" si="118">ROUND(DB$213+DB$216*$D210^DB$214,$G$1)</f>
        <v>25731</v>
      </c>
      <c r="DE210" s="179">
        <f t="shared" ref="DE210:DE229" si="119">($B210-DD210)^2/1000</f>
        <v>87965.641000000003</v>
      </c>
    </row>
    <row r="211" spans="1:109" ht="15" customHeight="1">
      <c r="A211" s="21">
        <f t="shared" si="72"/>
        <v>1995</v>
      </c>
      <c r="B211" s="176">
        <f t="shared" si="72"/>
        <v>15980</v>
      </c>
      <c r="C211" s="69">
        <f t="shared" si="73"/>
        <v>9.679093219320265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16136</v>
      </c>
      <c r="J211" s="180">
        <f t="shared" si="76"/>
        <v>0.97622027534418032</v>
      </c>
      <c r="K211" s="179">
        <f t="shared" si="77"/>
        <v>24.335999999999999</v>
      </c>
      <c r="M211" s="70">
        <f t="shared" si="78"/>
        <v>9.679093219320265</v>
      </c>
      <c r="N211" s="40" t="s">
        <v>44</v>
      </c>
      <c r="O211" s="72"/>
      <c r="P211" s="23"/>
      <c r="Q211" s="187">
        <f t="shared" si="79"/>
        <v>16136</v>
      </c>
      <c r="R211" s="179">
        <f t="shared" si="80"/>
        <v>24.335999999999999</v>
      </c>
      <c r="T211" s="70">
        <f t="shared" si="81"/>
        <v>9.6144712570712105</v>
      </c>
      <c r="U211" s="40" t="s">
        <v>44</v>
      </c>
      <c r="V211" s="72"/>
      <c r="W211" s="23"/>
      <c r="X211" s="187">
        <f t="shared" si="82"/>
        <v>16148</v>
      </c>
      <c r="Y211" s="179">
        <f t="shared" si="83"/>
        <v>28.224</v>
      </c>
      <c r="AA211" s="70">
        <f t="shared" si="84"/>
        <v>9.5599403472429518</v>
      </c>
      <c r="AB211" s="40" t="s">
        <v>44</v>
      </c>
      <c r="AC211" s="72"/>
      <c r="AD211" s="23"/>
      <c r="AE211" s="187">
        <f t="shared" si="85"/>
        <v>16159</v>
      </c>
      <c r="AF211" s="179">
        <f t="shared" si="86"/>
        <v>32.040999999999997</v>
      </c>
      <c r="AH211" s="70">
        <f t="shared" si="87"/>
        <v>9.5022634386852189</v>
      </c>
      <c r="AI211" s="40" t="s">
        <v>44</v>
      </c>
      <c r="AJ211" s="72"/>
      <c r="AK211" s="23"/>
      <c r="AL211" s="187">
        <f t="shared" si="88"/>
        <v>16172</v>
      </c>
      <c r="AM211" s="179">
        <f t="shared" si="89"/>
        <v>36.863999999999997</v>
      </c>
      <c r="AO211" s="70">
        <f t="shared" si="90"/>
        <v>9.4410551887867111</v>
      </c>
      <c r="AP211" s="40" t="s">
        <v>44</v>
      </c>
      <c r="AQ211" s="72"/>
      <c r="AR211" s="23"/>
      <c r="AS211" s="187">
        <f t="shared" si="91"/>
        <v>16188</v>
      </c>
      <c r="AT211" s="179">
        <f t="shared" si="92"/>
        <v>43.264000000000003</v>
      </c>
      <c r="AV211" s="70">
        <f t="shared" si="93"/>
        <v>9.375854810453756</v>
      </c>
      <c r="AW211" s="40" t="s">
        <v>44</v>
      </c>
      <c r="AX211" s="72"/>
      <c r="AY211" s="23"/>
      <c r="AZ211" s="187">
        <f t="shared" si="94"/>
        <v>16208</v>
      </c>
      <c r="BA211" s="179">
        <f t="shared" si="95"/>
        <v>51.984000000000002</v>
      </c>
      <c r="BC211" s="70">
        <f t="shared" si="96"/>
        <v>9.3061049939605613</v>
      </c>
      <c r="BD211" s="40" t="s">
        <v>44</v>
      </c>
      <c r="BE211" s="72"/>
      <c r="BF211" s="23"/>
      <c r="BG211" s="187">
        <f t="shared" si="97"/>
        <v>16232</v>
      </c>
      <c r="BH211" s="179">
        <f t="shared" si="98"/>
        <v>63.503999999999998</v>
      </c>
      <c r="BJ211" s="70">
        <f t="shared" si="99"/>
        <v>9.2311229111587121</v>
      </c>
      <c r="BK211" s="40" t="s">
        <v>44</v>
      </c>
      <c r="BL211" s="72"/>
      <c r="BM211" s="23"/>
      <c r="BN211" s="187">
        <f t="shared" si="100"/>
        <v>16262</v>
      </c>
      <c r="BO211" s="179">
        <f t="shared" si="101"/>
        <v>79.524000000000001</v>
      </c>
      <c r="BQ211" s="70">
        <f t="shared" si="102"/>
        <v>9.150059441091253</v>
      </c>
      <c r="BR211" s="40" t="s">
        <v>44</v>
      </c>
      <c r="BS211" s="72"/>
      <c r="BT211" s="23"/>
      <c r="BU211" s="187">
        <f t="shared" si="103"/>
        <v>16302</v>
      </c>
      <c r="BV211" s="179">
        <f t="shared" si="104"/>
        <v>103.684</v>
      </c>
      <c r="BX211" s="70">
        <f t="shared" si="105"/>
        <v>9.0618403636577387</v>
      </c>
      <c r="BY211" s="40" t="s">
        <v>44</v>
      </c>
      <c r="BZ211" s="72"/>
      <c r="CA211" s="23"/>
      <c r="CB211" s="187">
        <f t="shared" si="106"/>
        <v>16358</v>
      </c>
      <c r="CC211" s="179">
        <f t="shared" si="107"/>
        <v>142.88399999999999</v>
      </c>
      <c r="CE211" s="70">
        <f t="shared" si="108"/>
        <v>8.9650790154083548</v>
      </c>
      <c r="CF211" s="40" t="s">
        <v>44</v>
      </c>
      <c r="CG211" s="72"/>
      <c r="CH211" s="23"/>
      <c r="CI211" s="187">
        <f t="shared" si="109"/>
        <v>16440</v>
      </c>
      <c r="CJ211" s="179">
        <f t="shared" si="110"/>
        <v>211.6</v>
      </c>
      <c r="CL211" s="70">
        <f t="shared" si="111"/>
        <v>8.857941984804711</v>
      </c>
      <c r="CM211" s="40" t="s">
        <v>44</v>
      </c>
      <c r="CN211" s="72"/>
      <c r="CO211" s="23"/>
      <c r="CP211" s="187">
        <f t="shared" si="112"/>
        <v>16573</v>
      </c>
      <c r="CQ211" s="179">
        <f t="shared" si="113"/>
        <v>351.649</v>
      </c>
      <c r="CS211" s="70">
        <f t="shared" si="114"/>
        <v>8.7379338581141361</v>
      </c>
      <c r="CT211" s="40" t="s">
        <v>44</v>
      </c>
      <c r="CU211" s="72"/>
      <c r="CV211" s="23"/>
      <c r="CW211" s="187">
        <f t="shared" si="115"/>
        <v>16839</v>
      </c>
      <c r="CX211" s="179">
        <f t="shared" si="116"/>
        <v>737.88099999999997</v>
      </c>
      <c r="CZ211" s="70">
        <f t="shared" si="117"/>
        <v>8.6015343398499891</v>
      </c>
      <c r="DA211" s="40" t="s">
        <v>44</v>
      </c>
      <c r="DB211" s="72"/>
      <c r="DC211" s="23"/>
      <c r="DD211" s="187">
        <f t="shared" si="118"/>
        <v>18184</v>
      </c>
      <c r="DE211" s="179">
        <f t="shared" si="119"/>
        <v>4857.616</v>
      </c>
    </row>
    <row r="212" spans="1:109" ht="15" customHeight="1">
      <c r="A212" s="21">
        <f t="shared" si="72"/>
        <v>1996</v>
      </c>
      <c r="B212" s="176">
        <f t="shared" si="72"/>
        <v>15311</v>
      </c>
      <c r="C212" s="69">
        <f t="shared" si="73"/>
        <v>9.6363268033050957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15212</v>
      </c>
      <c r="J212" s="180">
        <f t="shared" si="76"/>
        <v>0.64659395206060999</v>
      </c>
      <c r="K212" s="179">
        <f t="shared" si="77"/>
        <v>9.8010000000000002</v>
      </c>
      <c r="M212" s="70">
        <f t="shared" si="78"/>
        <v>9.6363268033050957</v>
      </c>
      <c r="N212" s="27" t="s">
        <v>45</v>
      </c>
      <c r="Q212" s="187">
        <f t="shared" si="79"/>
        <v>15212</v>
      </c>
      <c r="R212" s="179">
        <f t="shared" si="80"/>
        <v>9.8010000000000002</v>
      </c>
      <c r="T212" s="70">
        <f t="shared" si="81"/>
        <v>9.5687837513108764</v>
      </c>
      <c r="U212" s="27" t="s">
        <v>45</v>
      </c>
      <c r="X212" s="187">
        <f t="shared" si="82"/>
        <v>15213</v>
      </c>
      <c r="Y212" s="179">
        <f t="shared" si="83"/>
        <v>9.6039999999999992</v>
      </c>
      <c r="AA212" s="70">
        <f t="shared" si="84"/>
        <v>9.5116294478341814</v>
      </c>
      <c r="AB212" s="27" t="s">
        <v>45</v>
      </c>
      <c r="AE212" s="187">
        <f t="shared" si="85"/>
        <v>15213</v>
      </c>
      <c r="AF212" s="179">
        <f t="shared" si="86"/>
        <v>9.6039999999999992</v>
      </c>
      <c r="AH212" s="70">
        <f t="shared" si="87"/>
        <v>9.4510094501562101</v>
      </c>
      <c r="AI212" s="27" t="s">
        <v>45</v>
      </c>
      <c r="AL212" s="187">
        <f t="shared" si="88"/>
        <v>15214</v>
      </c>
      <c r="AM212" s="179">
        <f t="shared" si="89"/>
        <v>9.4090000000000007</v>
      </c>
      <c r="AO212" s="70">
        <f t="shared" si="90"/>
        <v>9.3864761696830517</v>
      </c>
      <c r="AP212" s="27" t="s">
        <v>45</v>
      </c>
      <c r="AS212" s="187">
        <f t="shared" si="91"/>
        <v>15215</v>
      </c>
      <c r="AT212" s="179">
        <f t="shared" si="92"/>
        <v>9.2159999999999993</v>
      </c>
      <c r="AV212" s="70">
        <f t="shared" si="93"/>
        <v>9.3174892874932258</v>
      </c>
      <c r="AW212" s="27" t="s">
        <v>45</v>
      </c>
      <c r="AZ212" s="187">
        <f t="shared" si="94"/>
        <v>15216</v>
      </c>
      <c r="BA212" s="179">
        <f t="shared" si="95"/>
        <v>9.0250000000000004</v>
      </c>
      <c r="BC212" s="70">
        <f t="shared" si="96"/>
        <v>9.2433882260223825</v>
      </c>
      <c r="BD212" s="27" t="s">
        <v>45</v>
      </c>
      <c r="BG212" s="187">
        <f t="shared" si="97"/>
        <v>15218</v>
      </c>
      <c r="BH212" s="179">
        <f t="shared" si="98"/>
        <v>8.6489999999999991</v>
      </c>
      <c r="BJ212" s="70">
        <f t="shared" si="99"/>
        <v>9.1633535807518456</v>
      </c>
      <c r="BK212" s="27" t="s">
        <v>45</v>
      </c>
      <c r="BN212" s="187">
        <f t="shared" si="100"/>
        <v>15221</v>
      </c>
      <c r="BO212" s="179">
        <f t="shared" si="101"/>
        <v>8.1</v>
      </c>
      <c r="BQ212" s="70">
        <f t="shared" si="102"/>
        <v>9.0763517319728653</v>
      </c>
      <c r="BR212" s="27" t="s">
        <v>45</v>
      </c>
      <c r="BU212" s="187">
        <f t="shared" si="103"/>
        <v>15225</v>
      </c>
      <c r="BV212" s="179">
        <f t="shared" si="104"/>
        <v>7.3959999999999999</v>
      </c>
      <c r="BX212" s="70">
        <f t="shared" si="105"/>
        <v>8.9810529859014832</v>
      </c>
      <c r="BY212" s="27" t="s">
        <v>45</v>
      </c>
      <c r="CB212" s="187">
        <f t="shared" si="106"/>
        <v>15232</v>
      </c>
      <c r="CC212" s="179">
        <f t="shared" si="107"/>
        <v>6.2409999999999997</v>
      </c>
      <c r="CE212" s="70">
        <f t="shared" si="108"/>
        <v>8.8757064446286105</v>
      </c>
      <c r="CF212" s="27" t="s">
        <v>45</v>
      </c>
      <c r="CI212" s="187">
        <f t="shared" si="109"/>
        <v>15244</v>
      </c>
      <c r="CJ212" s="179">
        <f t="shared" si="110"/>
        <v>4.4889999999999999</v>
      </c>
      <c r="CL212" s="70">
        <f t="shared" si="111"/>
        <v>8.7579408766788038</v>
      </c>
      <c r="CM212" s="27" t="s">
        <v>45</v>
      </c>
      <c r="CP212" s="187">
        <f t="shared" si="112"/>
        <v>15266</v>
      </c>
      <c r="CQ212" s="179">
        <f t="shared" si="113"/>
        <v>2.0249999999999999</v>
      </c>
      <c r="CS212" s="70">
        <f t="shared" si="114"/>
        <v>8.6244319420858364</v>
      </c>
      <c r="CT212" s="27" t="s">
        <v>45</v>
      </c>
      <c r="CW212" s="187">
        <f t="shared" si="115"/>
        <v>15317</v>
      </c>
      <c r="CX212" s="179">
        <f t="shared" si="116"/>
        <v>3.5999999999999997E-2</v>
      </c>
      <c r="CZ212" s="70">
        <f t="shared" si="117"/>
        <v>8.4703112055161078</v>
      </c>
      <c r="DA212" s="27" t="s">
        <v>45</v>
      </c>
      <c r="DD212" s="187">
        <f t="shared" si="118"/>
        <v>15655</v>
      </c>
      <c r="DE212" s="179">
        <f t="shared" si="119"/>
        <v>118.336</v>
      </c>
    </row>
    <row r="213" spans="1:109" ht="15" customHeight="1">
      <c r="A213" s="21">
        <f t="shared" si="72"/>
        <v>1997</v>
      </c>
      <c r="B213" s="176">
        <f t="shared" si="72"/>
        <v>14734</v>
      </c>
      <c r="C213" s="69">
        <f t="shared" si="73"/>
        <v>9.5979130272427593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14589</v>
      </c>
      <c r="J213" s="180">
        <f t="shared" si="76"/>
        <v>0.9841183656848107</v>
      </c>
      <c r="K213" s="179">
        <f t="shared" si="77"/>
        <v>21.024999999999999</v>
      </c>
      <c r="M213" s="70">
        <f t="shared" si="78"/>
        <v>9.5979130272427593</v>
      </c>
      <c r="N213" s="73" t="s">
        <v>35</v>
      </c>
      <c r="O213" s="206">
        <v>0</v>
      </c>
      <c r="P213" s="23"/>
      <c r="Q213" s="187">
        <f t="shared" si="79"/>
        <v>14589</v>
      </c>
      <c r="R213" s="179">
        <f t="shared" si="80"/>
        <v>21.024999999999999</v>
      </c>
      <c r="T213" s="70">
        <f t="shared" si="81"/>
        <v>9.5276297891806223</v>
      </c>
      <c r="U213" s="73" t="s">
        <v>35</v>
      </c>
      <c r="V213" s="206">
        <f>10^U233</f>
        <v>1000</v>
      </c>
      <c r="W213" s="23"/>
      <c r="X213" s="187">
        <f t="shared" si="82"/>
        <v>14584</v>
      </c>
      <c r="Y213" s="179">
        <f t="shared" si="83"/>
        <v>22.5</v>
      </c>
      <c r="AA213" s="70">
        <f t="shared" si="84"/>
        <v>9.4680012853159532</v>
      </c>
      <c r="AB213" s="73" t="s">
        <v>35</v>
      </c>
      <c r="AC213" s="206">
        <f>V213+AB234</f>
        <v>1795</v>
      </c>
      <c r="AD213" s="23"/>
      <c r="AE213" s="187">
        <f t="shared" si="85"/>
        <v>14580</v>
      </c>
      <c r="AF213" s="179">
        <f t="shared" si="86"/>
        <v>23.716000000000001</v>
      </c>
      <c r="AH213" s="70">
        <f t="shared" si="87"/>
        <v>9.404590499635411</v>
      </c>
      <c r="AI213" s="73" t="s">
        <v>35</v>
      </c>
      <c r="AJ213" s="206">
        <f>AC213+AI234</f>
        <v>2590</v>
      </c>
      <c r="AK213" s="23"/>
      <c r="AL213" s="187">
        <f t="shared" si="88"/>
        <v>14575</v>
      </c>
      <c r="AM213" s="179">
        <f t="shared" si="89"/>
        <v>25.280999999999999</v>
      </c>
      <c r="AO213" s="70">
        <f t="shared" si="90"/>
        <v>9.3368849133011391</v>
      </c>
      <c r="AP213" s="73" t="s">
        <v>35</v>
      </c>
      <c r="AQ213" s="206">
        <f>AJ213+AP234</f>
        <v>3385</v>
      </c>
      <c r="AR213" s="23"/>
      <c r="AS213" s="187">
        <f t="shared" si="91"/>
        <v>14570</v>
      </c>
      <c r="AT213" s="179">
        <f t="shared" si="92"/>
        <v>26.896000000000001</v>
      </c>
      <c r="AV213" s="70">
        <f t="shared" si="93"/>
        <v>9.2642602139656134</v>
      </c>
      <c r="AW213" s="73" t="s">
        <v>35</v>
      </c>
      <c r="AX213" s="206">
        <f>AQ213+AW234</f>
        <v>4180</v>
      </c>
      <c r="AY213" s="23"/>
      <c r="AZ213" s="187">
        <f t="shared" si="94"/>
        <v>14563</v>
      </c>
      <c r="BA213" s="179">
        <f t="shared" si="95"/>
        <v>29.241</v>
      </c>
      <c r="BC213" s="70">
        <f t="shared" si="96"/>
        <v>9.1859452151414605</v>
      </c>
      <c r="BD213" s="73" t="s">
        <v>35</v>
      </c>
      <c r="BE213" s="206">
        <f>AX213+BD234</f>
        <v>4975</v>
      </c>
      <c r="BF213" s="23"/>
      <c r="BG213" s="187">
        <f t="shared" si="97"/>
        <v>14555</v>
      </c>
      <c r="BH213" s="179">
        <f t="shared" si="98"/>
        <v>32.040999999999997</v>
      </c>
      <c r="BJ213" s="70">
        <f t="shared" si="99"/>
        <v>9.1009718349208182</v>
      </c>
      <c r="BK213" s="73" t="s">
        <v>35</v>
      </c>
      <c r="BL213" s="206">
        <f>BE213+BK234</f>
        <v>5770</v>
      </c>
      <c r="BM213" s="23"/>
      <c r="BN213" s="187">
        <f t="shared" si="100"/>
        <v>14546</v>
      </c>
      <c r="BO213" s="179">
        <f t="shared" si="101"/>
        <v>35.344000000000001</v>
      </c>
      <c r="BQ213" s="70">
        <f t="shared" si="102"/>
        <v>9.0081017813418693</v>
      </c>
      <c r="BR213" s="73" t="s">
        <v>35</v>
      </c>
      <c r="BS213" s="206">
        <f>BL213+BR234</f>
        <v>6565</v>
      </c>
      <c r="BT213" s="23"/>
      <c r="BU213" s="187">
        <f t="shared" si="103"/>
        <v>14534</v>
      </c>
      <c r="BV213" s="179">
        <f t="shared" si="104"/>
        <v>40</v>
      </c>
      <c r="BX213" s="70">
        <f t="shared" si="105"/>
        <v>8.9057155787940907</v>
      </c>
      <c r="BY213" s="73" t="s">
        <v>35</v>
      </c>
      <c r="BZ213" s="206">
        <f>BS213+BY234</f>
        <v>7360</v>
      </c>
      <c r="CA213" s="23"/>
      <c r="CB213" s="187">
        <f t="shared" si="106"/>
        <v>14520</v>
      </c>
      <c r="CC213" s="179">
        <f t="shared" si="107"/>
        <v>45.795999999999999</v>
      </c>
      <c r="CE213" s="70">
        <f t="shared" si="108"/>
        <v>8.7916380370859972</v>
      </c>
      <c r="CF213" s="73" t="s">
        <v>35</v>
      </c>
      <c r="CG213" s="206">
        <f>BZ213+CF234</f>
        <v>8155</v>
      </c>
      <c r="CH213" s="23"/>
      <c r="CI213" s="187">
        <f t="shared" si="109"/>
        <v>14502</v>
      </c>
      <c r="CJ213" s="179">
        <f t="shared" si="110"/>
        <v>53.823999999999998</v>
      </c>
      <c r="CL213" s="70">
        <f t="shared" si="111"/>
        <v>8.6628507638386001</v>
      </c>
      <c r="CM213" s="73" t="s">
        <v>35</v>
      </c>
      <c r="CN213" s="206">
        <f>CG213+CM234</f>
        <v>8950</v>
      </c>
      <c r="CO213" s="23"/>
      <c r="CP213" s="187">
        <f t="shared" si="112"/>
        <v>14477</v>
      </c>
      <c r="CQ213" s="179">
        <f t="shared" si="113"/>
        <v>66.049000000000007</v>
      </c>
      <c r="CS213" s="70">
        <f t="shared" si="114"/>
        <v>8.5149907678610379</v>
      </c>
      <c r="CT213" s="73" t="s">
        <v>35</v>
      </c>
      <c r="CU213" s="206">
        <f>CN213+CT234</f>
        <v>9745</v>
      </c>
      <c r="CV213" s="23"/>
      <c r="CW213" s="187">
        <f t="shared" si="115"/>
        <v>14440</v>
      </c>
      <c r="CX213" s="179">
        <f t="shared" si="116"/>
        <v>86.436000000000007</v>
      </c>
      <c r="CZ213" s="70">
        <f t="shared" si="117"/>
        <v>8.3414102114618647</v>
      </c>
      <c r="DA213" s="73" t="s">
        <v>35</v>
      </c>
      <c r="DB213" s="206">
        <f>CU213+DA234</f>
        <v>10540</v>
      </c>
      <c r="DC213" s="23"/>
      <c r="DD213" s="187">
        <f t="shared" si="118"/>
        <v>14386</v>
      </c>
      <c r="DE213" s="179">
        <f t="shared" si="119"/>
        <v>121.104</v>
      </c>
    </row>
    <row r="214" spans="1:109" ht="15" customHeight="1">
      <c r="A214" s="21">
        <f t="shared" si="72"/>
        <v>1998</v>
      </c>
      <c r="B214" s="176">
        <f t="shared" si="72"/>
        <v>14370</v>
      </c>
      <c r="C214" s="69">
        <f t="shared" si="73"/>
        <v>9.5728979790730708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-0.14537539129409061</v>
      </c>
      <c r="H214" s="23"/>
      <c r="I214" s="179">
        <f t="shared" si="75"/>
        <v>14123</v>
      </c>
      <c r="J214" s="180">
        <f t="shared" si="76"/>
        <v>1.7188587334725121</v>
      </c>
      <c r="K214" s="179">
        <f t="shared" si="77"/>
        <v>61.009</v>
      </c>
      <c r="M214" s="70">
        <f t="shared" si="78"/>
        <v>9.5728979790730708</v>
      </c>
      <c r="N214" s="73" t="s">
        <v>30</v>
      </c>
      <c r="O214" s="44">
        <f>INDEX(LINEST(M210:M229,$E210:$E229),1)</f>
        <v>-0.14537539129409061</v>
      </c>
      <c r="P214" s="23"/>
      <c r="Q214" s="187">
        <f t="shared" si="79"/>
        <v>14123</v>
      </c>
      <c r="R214" s="179">
        <f t="shared" si="80"/>
        <v>61.009</v>
      </c>
      <c r="T214" s="70">
        <f t="shared" si="81"/>
        <v>9.5007686700959884</v>
      </c>
      <c r="U214" s="73" t="s">
        <v>30</v>
      </c>
      <c r="V214" s="44">
        <f>INDEX(LINEST(T210:T229,$E210:$E229),1)</f>
        <v>-0.15716015902271319</v>
      </c>
      <c r="W214" s="23"/>
      <c r="X214" s="187">
        <f t="shared" si="82"/>
        <v>14116</v>
      </c>
      <c r="Y214" s="179">
        <f t="shared" si="83"/>
        <v>64.516000000000005</v>
      </c>
      <c r="AA214" s="70">
        <f t="shared" si="84"/>
        <v>9.4394659949679394</v>
      </c>
      <c r="AB214" s="73" t="s">
        <v>30</v>
      </c>
      <c r="AC214" s="44">
        <f>INDEX(LINEST(AA210:AA229,$E210:$E229),1)</f>
        <v>-0.16800658694639495</v>
      </c>
      <c r="AD214" s="23"/>
      <c r="AE214" s="187">
        <f t="shared" si="85"/>
        <v>14110</v>
      </c>
      <c r="AF214" s="179">
        <f t="shared" si="86"/>
        <v>67.599999999999994</v>
      </c>
      <c r="AH214" s="70">
        <f t="shared" si="87"/>
        <v>9.3741584572055778</v>
      </c>
      <c r="AI214" s="73" t="s">
        <v>30</v>
      </c>
      <c r="AJ214" s="44">
        <f>INDEX(LINEST(AH210:AH229,$E210:$E229),1)</f>
        <v>-0.18048717814252513</v>
      </c>
      <c r="AK214" s="23"/>
      <c r="AL214" s="187">
        <f t="shared" si="88"/>
        <v>14102</v>
      </c>
      <c r="AM214" s="179">
        <f t="shared" si="89"/>
        <v>71.823999999999998</v>
      </c>
      <c r="AO214" s="70">
        <f t="shared" si="90"/>
        <v>9.3042859848187103</v>
      </c>
      <c r="AP214" s="73" t="s">
        <v>30</v>
      </c>
      <c r="AQ214" s="44">
        <f>INDEX(LINEST(AO210:AO229,$E210:$E229),1)</f>
        <v>-0.19500892369208642</v>
      </c>
      <c r="AR214" s="23"/>
      <c r="AS214" s="187">
        <f t="shared" si="91"/>
        <v>14093</v>
      </c>
      <c r="AT214" s="179">
        <f t="shared" si="92"/>
        <v>76.728999999999999</v>
      </c>
      <c r="AV214" s="70">
        <f t="shared" si="93"/>
        <v>9.2291621262167709</v>
      </c>
      <c r="AW214" s="73" t="s">
        <v>30</v>
      </c>
      <c r="AX214" s="44">
        <f>INDEX(LINEST(AV210:AV229,$E210:$E229),1)</f>
        <v>-0.21212950099106484</v>
      </c>
      <c r="AY214" s="23"/>
      <c r="AZ214" s="187">
        <f t="shared" si="94"/>
        <v>14083</v>
      </c>
      <c r="BA214" s="179">
        <f t="shared" si="95"/>
        <v>82.369</v>
      </c>
      <c r="BC214" s="70">
        <f t="shared" si="96"/>
        <v>9.1479329118475654</v>
      </c>
      <c r="BD214" s="73" t="s">
        <v>30</v>
      </c>
      <c r="BE214" s="44">
        <f>INDEX(LINEST(BC210:BC229,$E210:$E229),1)</f>
        <v>-0.23263616875991899</v>
      </c>
      <c r="BF214" s="23"/>
      <c r="BG214" s="187">
        <f t="shared" si="97"/>
        <v>14071</v>
      </c>
      <c r="BH214" s="179">
        <f t="shared" si="98"/>
        <v>89.400999999999996</v>
      </c>
      <c r="BJ214" s="70">
        <f t="shared" si="99"/>
        <v>9.0595174822415991</v>
      </c>
      <c r="BK214" s="73" t="s">
        <v>30</v>
      </c>
      <c r="BL214" s="44">
        <f>INDEX(LINEST(BJ210:BJ229,$E210:$E229),1)</f>
        <v>-0.25768179218066567</v>
      </c>
      <c r="BM214" s="23"/>
      <c r="BN214" s="187">
        <f t="shared" si="100"/>
        <v>14055</v>
      </c>
      <c r="BO214" s="179">
        <f t="shared" si="101"/>
        <v>99.224999999999994</v>
      </c>
      <c r="BQ214" s="70">
        <f t="shared" si="102"/>
        <v>8.9625198329495319</v>
      </c>
      <c r="BR214" s="73" t="s">
        <v>30</v>
      </c>
      <c r="BS214" s="44">
        <f>INDEX(LINEST(BQ210:BQ229,$E210:$E229),1)</f>
        <v>-0.28903501730065728</v>
      </c>
      <c r="BT214" s="23"/>
      <c r="BU214" s="187">
        <f t="shared" si="103"/>
        <v>14037</v>
      </c>
      <c r="BV214" s="179">
        <f t="shared" si="104"/>
        <v>110.889</v>
      </c>
      <c r="BX214" s="70">
        <f t="shared" si="105"/>
        <v>8.8550929800286351</v>
      </c>
      <c r="BY214" s="73" t="s">
        <v>30</v>
      </c>
      <c r="BZ214" s="44">
        <f>INDEX(LINEST(BX210:BX229,$E210:$E229),1)</f>
        <v>-0.32958115596654924</v>
      </c>
      <c r="CA214" s="23"/>
      <c r="CB214" s="187">
        <f t="shared" si="106"/>
        <v>14012</v>
      </c>
      <c r="CC214" s="179">
        <f t="shared" si="107"/>
        <v>128.16399999999999</v>
      </c>
      <c r="CE214" s="70">
        <f t="shared" si="108"/>
        <v>8.7347210039448111</v>
      </c>
      <c r="CF214" s="73" t="s">
        <v>30</v>
      </c>
      <c r="CG214" s="44">
        <f>INDEX(LINEST(CE210:CE229,$E210:$E229),1)</f>
        <v>-0.38445078602490856</v>
      </c>
      <c r="CH214" s="23"/>
      <c r="CI214" s="187">
        <f t="shared" si="109"/>
        <v>13980</v>
      </c>
      <c r="CJ214" s="179">
        <f t="shared" si="110"/>
        <v>152.1</v>
      </c>
      <c r="CL214" s="70">
        <f t="shared" si="111"/>
        <v>8.5978510944336914</v>
      </c>
      <c r="CM214" s="73" t="s">
        <v>30</v>
      </c>
      <c r="CN214" s="44">
        <f>INDEX(LINEST(CL210:CL229,$E210:$E229),1)</f>
        <v>-0.46406475544737652</v>
      </c>
      <c r="CO214" s="23"/>
      <c r="CP214" s="187">
        <f t="shared" si="112"/>
        <v>13933</v>
      </c>
      <c r="CQ214" s="179">
        <f t="shared" si="113"/>
        <v>190.96899999999999</v>
      </c>
      <c r="CS214" s="70">
        <f t="shared" si="114"/>
        <v>8.4392316499465263</v>
      </c>
      <c r="CT214" s="73" t="s">
        <v>30</v>
      </c>
      <c r="CU214" s="44">
        <f>INDEX(LINEST(CS210:CS229,$E210:$E229),1)</f>
        <v>-0.59554863981638617</v>
      </c>
      <c r="CV214" s="23"/>
      <c r="CW214" s="187">
        <f t="shared" si="115"/>
        <v>13856</v>
      </c>
      <c r="CX214" s="179">
        <f t="shared" si="116"/>
        <v>264.19600000000003</v>
      </c>
      <c r="CZ214" s="70">
        <f t="shared" si="117"/>
        <v>8.2506200821746916</v>
      </c>
      <c r="DA214" s="73" t="s">
        <v>30</v>
      </c>
      <c r="DB214" s="44">
        <f>INDEX(LINEST(CZ210:CZ229,$E210:$E229),1)</f>
        <v>-0.99083883860577238</v>
      </c>
      <c r="DC214" s="23"/>
      <c r="DD214" s="187">
        <f t="shared" si="118"/>
        <v>13623</v>
      </c>
      <c r="DE214" s="179">
        <f t="shared" si="119"/>
        <v>558.00900000000001</v>
      </c>
    </row>
    <row r="215" spans="1:109" ht="15" customHeight="1">
      <c r="A215" s="21">
        <f t="shared" si="72"/>
        <v>1999</v>
      </c>
      <c r="B215" s="176">
        <f t="shared" si="72"/>
        <v>14093</v>
      </c>
      <c r="C215" s="69">
        <f t="shared" si="73"/>
        <v>9.5534334991915113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9.7895642366936571</v>
      </c>
      <c r="H215" s="74" t="s">
        <v>46</v>
      </c>
      <c r="I215" s="179">
        <f t="shared" si="75"/>
        <v>13754</v>
      </c>
      <c r="J215" s="180">
        <f t="shared" si="76"/>
        <v>2.4054495139430925</v>
      </c>
      <c r="K215" s="179">
        <f t="shared" si="77"/>
        <v>114.92100000000001</v>
      </c>
      <c r="M215" s="70">
        <f t="shared" si="78"/>
        <v>9.5534334991915113</v>
      </c>
      <c r="N215" s="73" t="s">
        <v>25</v>
      </c>
      <c r="O215" s="44">
        <f>INDEX(LINEST(M210:M229,$E210:$E229),2)</f>
        <v>9.7895642366936571</v>
      </c>
      <c r="P215" s="74" t="s">
        <v>46</v>
      </c>
      <c r="Q215" s="187">
        <f t="shared" si="79"/>
        <v>13754</v>
      </c>
      <c r="R215" s="179">
        <f t="shared" si="80"/>
        <v>114.92100000000001</v>
      </c>
      <c r="T215" s="70">
        <f t="shared" si="81"/>
        <v>9.4798330152277526</v>
      </c>
      <c r="U215" s="73" t="s">
        <v>25</v>
      </c>
      <c r="V215" s="44">
        <f>INDEX(LINEST(T210:T229,$E210:$E229),2)</f>
        <v>9.7345475636699312</v>
      </c>
      <c r="W215" s="74" t="s">
        <v>46</v>
      </c>
      <c r="X215" s="187">
        <f t="shared" si="82"/>
        <v>13746</v>
      </c>
      <c r="Y215" s="179">
        <f t="shared" si="83"/>
        <v>120.40900000000001</v>
      </c>
      <c r="AA215" s="70">
        <f t="shared" si="84"/>
        <v>9.4171919265134143</v>
      </c>
      <c r="AB215" s="73" t="s">
        <v>25</v>
      </c>
      <c r="AC215" s="44">
        <f>INDEX(LINEST(AA210:AA229,$E210:$E229),2)</f>
        <v>9.6889418172906208</v>
      </c>
      <c r="AD215" s="74" t="s">
        <v>46</v>
      </c>
      <c r="AE215" s="187">
        <f t="shared" si="85"/>
        <v>13738</v>
      </c>
      <c r="AF215" s="179">
        <f t="shared" si="86"/>
        <v>126.02500000000001</v>
      </c>
      <c r="AH215" s="70">
        <f t="shared" si="87"/>
        <v>9.35036314989601</v>
      </c>
      <c r="AI215" s="73" t="s">
        <v>25</v>
      </c>
      <c r="AJ215" s="44">
        <f>INDEX(LINEST(AH210:AH229,$E210:$E229),2)</f>
        <v>9.6416347770165167</v>
      </c>
      <c r="AK215" s="74" t="s">
        <v>46</v>
      </c>
      <c r="AL215" s="187">
        <f t="shared" si="88"/>
        <v>13729</v>
      </c>
      <c r="AM215" s="179">
        <f t="shared" si="89"/>
        <v>132.49600000000001</v>
      </c>
      <c r="AO215" s="70">
        <f t="shared" si="90"/>
        <v>9.278746404640243</v>
      </c>
      <c r="AP215" s="73" t="s">
        <v>25</v>
      </c>
      <c r="AQ215" s="44">
        <f>INDEX(LINEST(AO210:AO229,$E210:$E229),2)</f>
        <v>9.5926264135163954</v>
      </c>
      <c r="AR215" s="74" t="s">
        <v>46</v>
      </c>
      <c r="AS215" s="187">
        <f t="shared" si="91"/>
        <v>13719</v>
      </c>
      <c r="AT215" s="179">
        <f t="shared" si="92"/>
        <v>139.876</v>
      </c>
      <c r="AV215" s="70">
        <f t="shared" si="93"/>
        <v>9.201602306032898</v>
      </c>
      <c r="AW215" s="73" t="s">
        <v>25</v>
      </c>
      <c r="AX215" s="44">
        <f>INDEX(LINEST(AV210:AV229,$E210:$E229),2)</f>
        <v>9.5419934087933633</v>
      </c>
      <c r="AY215" s="74" t="s">
        <v>46</v>
      </c>
      <c r="AZ215" s="187">
        <f t="shared" si="94"/>
        <v>13707</v>
      </c>
      <c r="BA215" s="179">
        <f t="shared" si="95"/>
        <v>148.99600000000001</v>
      </c>
      <c r="BC215" s="70">
        <f t="shared" si="96"/>
        <v>9.1180057607733875</v>
      </c>
      <c r="BD215" s="73" t="s">
        <v>25</v>
      </c>
      <c r="BE215" s="44">
        <f>INDEX(LINEST(BC210:BC229,$E210:$E229),2)</f>
        <v>9.4899526358683737</v>
      </c>
      <c r="BF215" s="74" t="s">
        <v>46</v>
      </c>
      <c r="BG215" s="187">
        <f t="shared" si="97"/>
        <v>13693</v>
      </c>
      <c r="BH215" s="179">
        <f t="shared" si="98"/>
        <v>160</v>
      </c>
      <c r="BJ215" s="70">
        <f t="shared" si="99"/>
        <v>9.0267780457460951</v>
      </c>
      <c r="BK215" s="73" t="s">
        <v>25</v>
      </c>
      <c r="BL215" s="44">
        <f>INDEX(LINEST(BJ210:BJ229,$E210:$E229),2)</f>
        <v>9.4369813555166306</v>
      </c>
      <c r="BM215" s="74" t="s">
        <v>46</v>
      </c>
      <c r="BN215" s="187">
        <f t="shared" si="100"/>
        <v>13675</v>
      </c>
      <c r="BO215" s="179">
        <f t="shared" si="101"/>
        <v>174.72399999999999</v>
      </c>
      <c r="BQ215" s="70">
        <f t="shared" si="102"/>
        <v>8.9263846812652154</v>
      </c>
      <c r="BR215" s="73" t="s">
        <v>25</v>
      </c>
      <c r="BS215" s="44">
        <f>INDEX(LINEST(BQ210:BQ229,$E210:$E229),2)</f>
        <v>9.3840579550069911</v>
      </c>
      <c r="BT215" s="74" t="s">
        <v>46</v>
      </c>
      <c r="BU215" s="187">
        <f t="shared" si="103"/>
        <v>13653</v>
      </c>
      <c r="BV215" s="179">
        <f t="shared" si="104"/>
        <v>193.6</v>
      </c>
      <c r="BX215" s="70">
        <f t="shared" si="105"/>
        <v>8.8147760885452815</v>
      </c>
      <c r="BY215" s="73" t="s">
        <v>25</v>
      </c>
      <c r="BZ215" s="44">
        <f>INDEX(LINEST(BX210:BX229,$E210:$E229),2)</f>
        <v>9.3331831120140585</v>
      </c>
      <c r="CA215" s="74" t="s">
        <v>46</v>
      </c>
      <c r="CB215" s="187">
        <f t="shared" si="106"/>
        <v>13624</v>
      </c>
      <c r="CC215" s="179">
        <f t="shared" si="107"/>
        <v>219.96100000000001</v>
      </c>
      <c r="CE215" s="70">
        <f t="shared" si="108"/>
        <v>8.6891276553237056</v>
      </c>
      <c r="CF215" s="73" t="s">
        <v>25</v>
      </c>
      <c r="CG215" s="44">
        <f>INDEX(LINEST(CE210:CE229,$E210:$E229),2)</f>
        <v>9.2886418292950719</v>
      </c>
      <c r="CH215" s="74" t="s">
        <v>46</v>
      </c>
      <c r="CI215" s="187">
        <f t="shared" si="109"/>
        <v>13586</v>
      </c>
      <c r="CJ215" s="179">
        <f t="shared" si="110"/>
        <v>257.04899999999998</v>
      </c>
      <c r="CL215" s="70">
        <f t="shared" si="111"/>
        <v>8.5453918457749154</v>
      </c>
      <c r="CM215" s="73" t="s">
        <v>25</v>
      </c>
      <c r="CN215" s="44">
        <f>INDEX(LINEST(CL210:CL229,$E210:$E229),2)</f>
        <v>9.2606445098978316</v>
      </c>
      <c r="CO215" s="74" t="s">
        <v>46</v>
      </c>
      <c r="CP215" s="187">
        <f t="shared" si="112"/>
        <v>13529</v>
      </c>
      <c r="CQ215" s="179">
        <f t="shared" si="113"/>
        <v>318.096</v>
      </c>
      <c r="CS215" s="70">
        <f t="shared" si="114"/>
        <v>8.3774712482411005</v>
      </c>
      <c r="CT215" s="73" t="s">
        <v>25</v>
      </c>
      <c r="CU215" s="44">
        <f>INDEX(LINEST(CS210:CS229,$E210:$E229),2)</f>
        <v>9.2798753600564172</v>
      </c>
      <c r="CV215" s="74" t="s">
        <v>46</v>
      </c>
      <c r="CW215" s="187">
        <f t="shared" si="115"/>
        <v>13433</v>
      </c>
      <c r="CX215" s="179">
        <f t="shared" si="116"/>
        <v>435.6</v>
      </c>
      <c r="CZ215" s="70">
        <f t="shared" si="117"/>
        <v>8.1755475960210262</v>
      </c>
      <c r="DA215" s="73" t="s">
        <v>25</v>
      </c>
      <c r="DB215" s="44">
        <f>INDEX(LINEST(CZ210:CZ229,$E210:$E229),2)</f>
        <v>9.628474348250375</v>
      </c>
      <c r="DC215" s="74" t="s">
        <v>46</v>
      </c>
      <c r="DD215" s="187">
        <f t="shared" si="118"/>
        <v>13114</v>
      </c>
      <c r="DE215" s="179">
        <f t="shared" si="119"/>
        <v>958.44100000000003</v>
      </c>
    </row>
    <row r="216" spans="1:109" ht="15" customHeight="1">
      <c r="A216" s="21">
        <f t="shared" si="72"/>
        <v>2000</v>
      </c>
      <c r="B216" s="176">
        <f t="shared" si="72"/>
        <v>14074</v>
      </c>
      <c r="C216" s="69">
        <f t="shared" si="73"/>
        <v>9.5520844025264946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17846.527611111287</v>
      </c>
      <c r="I216" s="179">
        <f t="shared" si="75"/>
        <v>13449</v>
      </c>
      <c r="J216" s="180">
        <f t="shared" si="76"/>
        <v>4.4408128463834018</v>
      </c>
      <c r="K216" s="179">
        <f t="shared" si="77"/>
        <v>390.625</v>
      </c>
      <c r="M216" s="70">
        <f t="shared" si="78"/>
        <v>9.5520844025264946</v>
      </c>
      <c r="N216" s="73" t="s">
        <v>29</v>
      </c>
      <c r="O216" s="75">
        <f>EXP(O215)</f>
        <v>17846.527611111287</v>
      </c>
      <c r="Q216" s="187">
        <f t="shared" si="79"/>
        <v>13449</v>
      </c>
      <c r="R216" s="179">
        <f t="shared" si="80"/>
        <v>390.625</v>
      </c>
      <c r="T216" s="70">
        <f t="shared" si="81"/>
        <v>9.4783808041726747</v>
      </c>
      <c r="U216" s="73" t="s">
        <v>29</v>
      </c>
      <c r="V216" s="75">
        <f>EXP(V215)</f>
        <v>16891.191696870883</v>
      </c>
      <c r="X216" s="187">
        <f t="shared" si="82"/>
        <v>13441</v>
      </c>
      <c r="Y216" s="179">
        <f t="shared" si="83"/>
        <v>400.68900000000002</v>
      </c>
      <c r="AA216" s="70">
        <f t="shared" si="84"/>
        <v>9.4156457651605123</v>
      </c>
      <c r="AB216" s="73" t="s">
        <v>29</v>
      </c>
      <c r="AC216" s="75">
        <f>EXP(AC215)</f>
        <v>16138.158135135214</v>
      </c>
      <c r="AE216" s="187">
        <f t="shared" si="85"/>
        <v>13433</v>
      </c>
      <c r="AF216" s="179">
        <f t="shared" si="86"/>
        <v>410.88099999999997</v>
      </c>
      <c r="AH216" s="70">
        <f t="shared" si="87"/>
        <v>9.3487100412409543</v>
      </c>
      <c r="AI216" s="73" t="s">
        <v>29</v>
      </c>
      <c r="AJ216" s="75">
        <f>EXP(AJ215)</f>
        <v>15392.486458163956</v>
      </c>
      <c r="AL216" s="187">
        <f t="shared" si="88"/>
        <v>13424</v>
      </c>
      <c r="AM216" s="179">
        <f t="shared" si="89"/>
        <v>422.5</v>
      </c>
      <c r="AO216" s="70">
        <f t="shared" si="90"/>
        <v>9.2769704542739451</v>
      </c>
      <c r="AP216" s="73" t="s">
        <v>29</v>
      </c>
      <c r="AQ216" s="75">
        <f>EXP(AQ215)</f>
        <v>14656.312566018978</v>
      </c>
      <c r="AS216" s="187">
        <f t="shared" si="91"/>
        <v>13413</v>
      </c>
      <c r="AT216" s="179">
        <f t="shared" si="92"/>
        <v>436.92099999999999</v>
      </c>
      <c r="AV216" s="70">
        <f t="shared" si="93"/>
        <v>9.1996837917876544</v>
      </c>
      <c r="AW216" s="73" t="s">
        <v>29</v>
      </c>
      <c r="AX216" s="75">
        <f>EXP(AX215)</f>
        <v>13932.693514708197</v>
      </c>
      <c r="AZ216" s="187">
        <f t="shared" si="94"/>
        <v>13401</v>
      </c>
      <c r="BA216" s="179">
        <f t="shared" si="95"/>
        <v>452.92899999999997</v>
      </c>
      <c r="BC216" s="70">
        <f t="shared" si="96"/>
        <v>9.1159197963566907</v>
      </c>
      <c r="BD216" s="73" t="s">
        <v>29</v>
      </c>
      <c r="BE216" s="75">
        <f>EXP(BE215)</f>
        <v>13226.168865802196</v>
      </c>
      <c r="BG216" s="187">
        <f t="shared" si="97"/>
        <v>13386</v>
      </c>
      <c r="BH216" s="179">
        <f t="shared" si="98"/>
        <v>473.34399999999999</v>
      </c>
      <c r="BJ216" s="70">
        <f t="shared" si="99"/>
        <v>9.0244926054056691</v>
      </c>
      <c r="BK216" s="73" t="s">
        <v>29</v>
      </c>
      <c r="BL216" s="75">
        <f>EXP(BL215)</f>
        <v>12543.794442233533</v>
      </c>
      <c r="BN216" s="187">
        <f t="shared" si="100"/>
        <v>13367</v>
      </c>
      <c r="BO216" s="179">
        <f t="shared" si="101"/>
        <v>499.84899999999999</v>
      </c>
      <c r="BQ216" s="70">
        <f t="shared" si="102"/>
        <v>8.9238575800998845</v>
      </c>
      <c r="BR216" s="73" t="s">
        <v>29</v>
      </c>
      <c r="BS216" s="75">
        <f>EXP(BS215)</f>
        <v>11897.195213888526</v>
      </c>
      <c r="BU216" s="187">
        <f t="shared" si="103"/>
        <v>13344</v>
      </c>
      <c r="BV216" s="179">
        <f t="shared" si="104"/>
        <v>532.9</v>
      </c>
      <c r="BX216" s="70">
        <f t="shared" si="105"/>
        <v>8.8119501775399804</v>
      </c>
      <c r="BY216" s="73" t="s">
        <v>29</v>
      </c>
      <c r="BZ216" s="75">
        <f>EXP(BZ215)</f>
        <v>11307.065920893305</v>
      </c>
      <c r="CB216" s="187">
        <f t="shared" si="106"/>
        <v>13314</v>
      </c>
      <c r="CC216" s="179">
        <f t="shared" si="107"/>
        <v>577.6</v>
      </c>
      <c r="CE216" s="70">
        <f t="shared" si="108"/>
        <v>8.6859227946907254</v>
      </c>
      <c r="CF216" s="73" t="s">
        <v>29</v>
      </c>
      <c r="CG216" s="75">
        <f>EXP(CG215)</f>
        <v>10814.486201374226</v>
      </c>
      <c r="CI216" s="187">
        <f t="shared" si="109"/>
        <v>13273</v>
      </c>
      <c r="CJ216" s="179">
        <f t="shared" si="110"/>
        <v>641.601</v>
      </c>
      <c r="CL216" s="70">
        <f t="shared" si="111"/>
        <v>8.5416906630166256</v>
      </c>
      <c r="CM216" s="73" t="s">
        <v>29</v>
      </c>
      <c r="CN216" s="75">
        <f>EXP(CN215)</f>
        <v>10515.908764085176</v>
      </c>
      <c r="CP216" s="187">
        <f t="shared" si="112"/>
        <v>13213</v>
      </c>
      <c r="CQ216" s="179">
        <f t="shared" si="113"/>
        <v>741.32100000000003</v>
      </c>
      <c r="CS216" s="70">
        <f t="shared" si="114"/>
        <v>8.3730918474419802</v>
      </c>
      <c r="CT216" s="73" t="s">
        <v>29</v>
      </c>
      <c r="CU216" s="75">
        <f>EXP(CU215)</f>
        <v>10720.095681054008</v>
      </c>
      <c r="CW216" s="187">
        <f t="shared" si="115"/>
        <v>13109</v>
      </c>
      <c r="CX216" s="179">
        <f t="shared" si="116"/>
        <v>931.22500000000002</v>
      </c>
      <c r="CZ216" s="70">
        <f t="shared" si="117"/>
        <v>8.1701856528796419</v>
      </c>
      <c r="DA216" s="73" t="s">
        <v>29</v>
      </c>
      <c r="DB216" s="75">
        <f>EXP(DB215)</f>
        <v>15191.241873676399</v>
      </c>
      <c r="DD216" s="187">
        <f t="shared" si="118"/>
        <v>12749</v>
      </c>
      <c r="DE216" s="179">
        <f t="shared" si="119"/>
        <v>1755.625</v>
      </c>
    </row>
    <row r="217" spans="1:109" ht="15" customHeight="1">
      <c r="A217" s="21">
        <f t="shared" si="72"/>
        <v>2001</v>
      </c>
      <c r="B217" s="176">
        <f t="shared" si="72"/>
        <v>14143</v>
      </c>
      <c r="C217" s="69">
        <f t="shared" si="73"/>
        <v>9.5569750810205001</v>
      </c>
      <c r="D217" s="22">
        <v>8</v>
      </c>
      <c r="E217" s="71">
        <f t="shared" si="74"/>
        <v>2.0794415416798357</v>
      </c>
      <c r="H217" s="23"/>
      <c r="I217" s="179">
        <f t="shared" si="75"/>
        <v>13191</v>
      </c>
      <c r="J217" s="180">
        <f t="shared" si="76"/>
        <v>6.7312451389379895</v>
      </c>
      <c r="K217" s="179">
        <f t="shared" si="77"/>
        <v>906.30399999999997</v>
      </c>
      <c r="M217" s="70">
        <f t="shared" si="78"/>
        <v>9.5569750810205001</v>
      </c>
      <c r="P217" s="23"/>
      <c r="Q217" s="187">
        <f t="shared" si="79"/>
        <v>13191</v>
      </c>
      <c r="R217" s="179">
        <f t="shared" si="80"/>
        <v>906.30399999999997</v>
      </c>
      <c r="T217" s="70">
        <f t="shared" si="81"/>
        <v>9.4836445764820088</v>
      </c>
      <c r="W217" s="23"/>
      <c r="X217" s="187">
        <f t="shared" si="82"/>
        <v>13182</v>
      </c>
      <c r="Y217" s="179">
        <f t="shared" si="83"/>
        <v>923.52099999999996</v>
      </c>
      <c r="AA217" s="70">
        <f t="shared" si="84"/>
        <v>9.4212493856220494</v>
      </c>
      <c r="AD217" s="23"/>
      <c r="AE217" s="187">
        <f t="shared" si="85"/>
        <v>13175</v>
      </c>
      <c r="AF217" s="179">
        <f t="shared" si="86"/>
        <v>937.024</v>
      </c>
      <c r="AH217" s="70">
        <f t="shared" si="87"/>
        <v>9.3547004224830186</v>
      </c>
      <c r="AK217" s="23"/>
      <c r="AL217" s="187">
        <f t="shared" si="88"/>
        <v>13166</v>
      </c>
      <c r="AM217" s="179">
        <f t="shared" si="89"/>
        <v>954.529</v>
      </c>
      <c r="AO217" s="70">
        <f t="shared" si="90"/>
        <v>9.2834049428331884</v>
      </c>
      <c r="AR217" s="23"/>
      <c r="AS217" s="187">
        <f t="shared" si="91"/>
        <v>13155</v>
      </c>
      <c r="AT217" s="179">
        <f t="shared" si="92"/>
        <v>976.14400000000001</v>
      </c>
      <c r="AV217" s="70">
        <f t="shared" si="93"/>
        <v>9.2066335100448562</v>
      </c>
      <c r="AY217" s="23"/>
      <c r="AZ217" s="187">
        <f t="shared" si="94"/>
        <v>13143</v>
      </c>
      <c r="BA217" s="179">
        <f t="shared" si="95"/>
        <v>1000</v>
      </c>
      <c r="BC217" s="70">
        <f t="shared" si="96"/>
        <v>9.1234744389545206</v>
      </c>
      <c r="BF217" s="23"/>
      <c r="BG217" s="187">
        <f t="shared" si="97"/>
        <v>13128</v>
      </c>
      <c r="BH217" s="179">
        <f t="shared" si="98"/>
        <v>1030.2249999999999</v>
      </c>
      <c r="BJ217" s="70">
        <f t="shared" si="99"/>
        <v>9.0327675222044324</v>
      </c>
      <c r="BM217" s="23"/>
      <c r="BN217" s="187">
        <f t="shared" si="100"/>
        <v>13110</v>
      </c>
      <c r="BO217" s="179">
        <f t="shared" si="101"/>
        <v>1067.0889999999999</v>
      </c>
      <c r="BQ217" s="70">
        <f t="shared" si="102"/>
        <v>8.9330045915785465</v>
      </c>
      <c r="BT217" s="23"/>
      <c r="BU217" s="187">
        <f t="shared" si="103"/>
        <v>13088</v>
      </c>
      <c r="BV217" s="179">
        <f t="shared" si="104"/>
        <v>1113.0250000000001</v>
      </c>
      <c r="BX217" s="70">
        <f t="shared" si="105"/>
        <v>8.8221747609460799</v>
      </c>
      <c r="CA217" s="23"/>
      <c r="CB217" s="187">
        <f t="shared" si="106"/>
        <v>13058</v>
      </c>
      <c r="CC217" s="179">
        <f t="shared" si="107"/>
        <v>1177.2249999999999</v>
      </c>
      <c r="CE217" s="70">
        <f t="shared" si="108"/>
        <v>8.6975127455395196</v>
      </c>
      <c r="CH217" s="23"/>
      <c r="CI217" s="187">
        <f t="shared" si="109"/>
        <v>13017</v>
      </c>
      <c r="CJ217" s="179">
        <f t="shared" si="110"/>
        <v>1267.876</v>
      </c>
      <c r="CL217" s="70">
        <f t="shared" si="111"/>
        <v>8.5550668438443189</v>
      </c>
      <c r="CO217" s="23"/>
      <c r="CP217" s="187">
        <f t="shared" si="112"/>
        <v>12956</v>
      </c>
      <c r="CQ217" s="179">
        <f t="shared" si="113"/>
        <v>1408.9690000000001</v>
      </c>
      <c r="CS217" s="70">
        <f t="shared" si="114"/>
        <v>8.3889051711147058</v>
      </c>
      <c r="CV217" s="23"/>
      <c r="CW217" s="187">
        <f t="shared" si="115"/>
        <v>12852</v>
      </c>
      <c r="CX217" s="179">
        <f t="shared" si="116"/>
        <v>1666.681</v>
      </c>
      <c r="CZ217" s="70">
        <f t="shared" si="117"/>
        <v>8.1895221107480936</v>
      </c>
      <c r="DC217" s="23"/>
      <c r="DD217" s="187">
        <f t="shared" si="118"/>
        <v>12475</v>
      </c>
      <c r="DE217" s="179">
        <f t="shared" si="119"/>
        <v>2782.2240000000002</v>
      </c>
    </row>
    <row r="218" spans="1:109" ht="15" customHeight="1">
      <c r="A218" s="21">
        <f t="shared" si="72"/>
        <v>2002</v>
      </c>
      <c r="B218" s="176">
        <f t="shared" si="72"/>
        <v>13647</v>
      </c>
      <c r="C218" s="69">
        <f t="shared" si="73"/>
        <v>9.5212749962381142</v>
      </c>
      <c r="D218" s="22">
        <v>9</v>
      </c>
      <c r="E218" s="71">
        <f t="shared" si="74"/>
        <v>2.1972245773362196</v>
      </c>
      <c r="I218" s="179">
        <f t="shared" si="75"/>
        <v>12967</v>
      </c>
      <c r="J218" s="180">
        <f t="shared" si="76"/>
        <v>4.9827800981900783</v>
      </c>
      <c r="K218" s="179">
        <f t="shared" si="77"/>
        <v>462.4</v>
      </c>
      <c r="M218" s="70">
        <f t="shared" si="78"/>
        <v>9.5212749962381142</v>
      </c>
      <c r="Q218" s="187">
        <f t="shared" si="79"/>
        <v>12967</v>
      </c>
      <c r="R218" s="179">
        <f t="shared" si="80"/>
        <v>462.4</v>
      </c>
      <c r="T218" s="70">
        <f t="shared" si="81"/>
        <v>9.4451753118799768</v>
      </c>
      <c r="X218" s="187">
        <f t="shared" si="82"/>
        <v>12959</v>
      </c>
      <c r="Y218" s="179">
        <f t="shared" si="83"/>
        <v>473.34399999999999</v>
      </c>
      <c r="AA218" s="70">
        <f t="shared" si="84"/>
        <v>9.3802519086934559</v>
      </c>
      <c r="AE218" s="187">
        <f t="shared" si="85"/>
        <v>12952</v>
      </c>
      <c r="AF218" s="179">
        <f t="shared" si="86"/>
        <v>483.02499999999998</v>
      </c>
      <c r="AH218" s="70">
        <f t="shared" si="87"/>
        <v>9.3108189905424013</v>
      </c>
      <c r="AL218" s="187">
        <f t="shared" si="88"/>
        <v>12943</v>
      </c>
      <c r="AM218" s="179">
        <f t="shared" si="89"/>
        <v>495.61599999999999</v>
      </c>
      <c r="AO218" s="70">
        <f t="shared" si="90"/>
        <v>9.2362030315019101</v>
      </c>
      <c r="AS218" s="187">
        <f t="shared" si="91"/>
        <v>12934</v>
      </c>
      <c r="AT218" s="179">
        <f t="shared" si="92"/>
        <v>508.36900000000003</v>
      </c>
      <c r="AV218" s="70">
        <f t="shared" si="93"/>
        <v>9.1555673461288904</v>
      </c>
      <c r="AZ218" s="187">
        <f t="shared" si="94"/>
        <v>12922</v>
      </c>
      <c r="BA218" s="179">
        <f t="shared" si="95"/>
        <v>525.625</v>
      </c>
      <c r="BC218" s="70">
        <f t="shared" si="96"/>
        <v>9.067854723679428</v>
      </c>
      <c r="BG218" s="187">
        <f t="shared" si="97"/>
        <v>12908</v>
      </c>
      <c r="BH218" s="179">
        <f t="shared" si="98"/>
        <v>546.12099999999998</v>
      </c>
      <c r="BJ218" s="70">
        <f t="shared" si="99"/>
        <v>8.9717023997033252</v>
      </c>
      <c r="BN218" s="187">
        <f t="shared" si="100"/>
        <v>12891</v>
      </c>
      <c r="BO218" s="179">
        <f t="shared" si="101"/>
        <v>571.53599999999994</v>
      </c>
      <c r="BQ218" s="70">
        <f t="shared" si="102"/>
        <v>8.8653116326718493</v>
      </c>
      <c r="BU218" s="187">
        <f t="shared" si="103"/>
        <v>12869</v>
      </c>
      <c r="BV218" s="179">
        <f t="shared" si="104"/>
        <v>605.28399999999999</v>
      </c>
      <c r="BX218" s="70">
        <f t="shared" si="105"/>
        <v>8.7462392883830606</v>
      </c>
      <c r="CB218" s="187">
        <f t="shared" si="106"/>
        <v>12841</v>
      </c>
      <c r="CC218" s="179">
        <f t="shared" si="107"/>
        <v>649.63599999999997</v>
      </c>
      <c r="CE218" s="70">
        <f t="shared" si="108"/>
        <v>8.6110477668878609</v>
      </c>
      <c r="CI218" s="187">
        <f t="shared" si="109"/>
        <v>12802</v>
      </c>
      <c r="CJ218" s="179">
        <f t="shared" si="110"/>
        <v>714.02499999999998</v>
      </c>
      <c r="CL218" s="70">
        <f t="shared" si="111"/>
        <v>8.4546792860269946</v>
      </c>
      <c r="CP218" s="187">
        <f t="shared" si="112"/>
        <v>12743</v>
      </c>
      <c r="CQ218" s="179">
        <f t="shared" si="113"/>
        <v>817.21600000000001</v>
      </c>
      <c r="CS218" s="70">
        <f t="shared" si="114"/>
        <v>8.2692445211830563</v>
      </c>
      <c r="CW218" s="187">
        <f t="shared" si="115"/>
        <v>12642</v>
      </c>
      <c r="CX218" s="179">
        <f t="shared" si="116"/>
        <v>1010.025</v>
      </c>
      <c r="CZ218" s="70">
        <f t="shared" si="117"/>
        <v>8.0414129093930473</v>
      </c>
      <c r="DD218" s="187">
        <f t="shared" si="118"/>
        <v>12262</v>
      </c>
      <c r="DE218" s="179">
        <f t="shared" si="119"/>
        <v>1918.2249999999999</v>
      </c>
    </row>
    <row r="219" spans="1:109" ht="15" customHeight="1">
      <c r="A219" s="21">
        <f t="shared" si="72"/>
        <v>2003</v>
      </c>
      <c r="B219" s="176">
        <f t="shared" si="72"/>
        <v>13218</v>
      </c>
      <c r="C219" s="69">
        <f t="shared" si="73"/>
        <v>9.4893348160303983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0.87646132205425431</v>
      </c>
      <c r="I219" s="179">
        <f t="shared" si="75"/>
        <v>12770</v>
      </c>
      <c r="J219" s="180">
        <f t="shared" si="76"/>
        <v>3.3893175972159177</v>
      </c>
      <c r="K219" s="179">
        <f t="shared" si="77"/>
        <v>200.70400000000001</v>
      </c>
      <c r="M219" s="70">
        <f t="shared" si="78"/>
        <v>9.4893348160303983</v>
      </c>
      <c r="N219" s="23" t="s">
        <v>36</v>
      </c>
      <c r="O219" s="44">
        <f>Q209</f>
        <v>0.87646132205425431</v>
      </c>
      <c r="Q219" s="187">
        <f t="shared" si="79"/>
        <v>12770</v>
      </c>
      <c r="R219" s="179">
        <f t="shared" si="80"/>
        <v>200.70400000000001</v>
      </c>
      <c r="T219" s="70">
        <f t="shared" si="81"/>
        <v>9.4106655532097125</v>
      </c>
      <c r="U219" s="23" t="s">
        <v>36</v>
      </c>
      <c r="V219" s="44">
        <f>X209</f>
        <v>0.87330166732371739</v>
      </c>
      <c r="X219" s="187">
        <f t="shared" si="82"/>
        <v>12763</v>
      </c>
      <c r="Y219" s="179">
        <f t="shared" si="83"/>
        <v>207.02500000000001</v>
      </c>
      <c r="AA219" s="70">
        <f t="shared" si="84"/>
        <v>9.3433841457339479</v>
      </c>
      <c r="AB219" s="23" t="s">
        <v>36</v>
      </c>
      <c r="AC219" s="44">
        <f>AE209</f>
        <v>0.87032179162023871</v>
      </c>
      <c r="AE219" s="187">
        <f t="shared" si="85"/>
        <v>12756</v>
      </c>
      <c r="AF219" s="179">
        <f t="shared" si="86"/>
        <v>213.44399999999999</v>
      </c>
      <c r="AH219" s="70">
        <f t="shared" si="87"/>
        <v>9.2712473068797046</v>
      </c>
      <c r="AI219" s="23" t="s">
        <v>36</v>
      </c>
      <c r="AJ219" s="44">
        <f>AL209</f>
        <v>0.86678458696978433</v>
      </c>
      <c r="AL219" s="187">
        <f t="shared" si="88"/>
        <v>12748</v>
      </c>
      <c r="AM219" s="179">
        <f t="shared" si="89"/>
        <v>220.9</v>
      </c>
      <c r="AO219" s="70">
        <f t="shared" si="90"/>
        <v>9.1934993547801565</v>
      </c>
      <c r="AP219" s="23" t="s">
        <v>36</v>
      </c>
      <c r="AQ219" s="44">
        <f>AS209</f>
        <v>0.8626709550549686</v>
      </c>
      <c r="AS219" s="187">
        <f t="shared" si="91"/>
        <v>12739</v>
      </c>
      <c r="AT219" s="179">
        <f t="shared" si="92"/>
        <v>229.441</v>
      </c>
      <c r="AV219" s="70">
        <f t="shared" si="93"/>
        <v>9.1091931899712257</v>
      </c>
      <c r="AW219" s="23" t="s">
        <v>36</v>
      </c>
      <c r="AX219" s="44">
        <f>AZ209</f>
        <v>0.85769523693198757</v>
      </c>
      <c r="AZ219" s="187">
        <f t="shared" si="94"/>
        <v>12729</v>
      </c>
      <c r="BA219" s="179">
        <f t="shared" si="95"/>
        <v>239.12100000000001</v>
      </c>
      <c r="BC219" s="70">
        <f t="shared" si="96"/>
        <v>9.0171196343132269</v>
      </c>
      <c r="BD219" s="23" t="s">
        <v>36</v>
      </c>
      <c r="BE219" s="44">
        <f>BG209</f>
        <v>0.8517571460702914</v>
      </c>
      <c r="BG219" s="187">
        <f t="shared" si="97"/>
        <v>12716</v>
      </c>
      <c r="BH219" s="179">
        <f t="shared" si="98"/>
        <v>252.00399999999999</v>
      </c>
      <c r="BJ219" s="70">
        <f t="shared" si="99"/>
        <v>8.9157008189569034</v>
      </c>
      <c r="BK219" s="23" t="s">
        <v>36</v>
      </c>
      <c r="BL219" s="44">
        <f>BN209</f>
        <v>0.84415144342767112</v>
      </c>
      <c r="BN219" s="187">
        <f t="shared" si="100"/>
        <v>12700</v>
      </c>
      <c r="BO219" s="179">
        <f t="shared" si="101"/>
        <v>268.32400000000001</v>
      </c>
      <c r="BQ219" s="70">
        <f t="shared" si="102"/>
        <v>8.8028231597418873</v>
      </c>
      <c r="BR219" s="23" t="s">
        <v>36</v>
      </c>
      <c r="BS219" s="44">
        <f>BU209</f>
        <v>0.83459573404126619</v>
      </c>
      <c r="BU219" s="187">
        <f t="shared" si="103"/>
        <v>12680</v>
      </c>
      <c r="BV219" s="179">
        <f t="shared" si="104"/>
        <v>289.44400000000002</v>
      </c>
      <c r="BX219" s="70">
        <f t="shared" si="105"/>
        <v>8.6755635273876788</v>
      </c>
      <c r="BY219" s="23" t="s">
        <v>36</v>
      </c>
      <c r="BZ219" s="44">
        <f>CB209</f>
        <v>0.82182055181089075</v>
      </c>
      <c r="CB219" s="187">
        <f t="shared" si="106"/>
        <v>12654</v>
      </c>
      <c r="CC219" s="179">
        <f t="shared" si="107"/>
        <v>318.096</v>
      </c>
      <c r="CE219" s="70">
        <f t="shared" si="108"/>
        <v>8.5297144719699087</v>
      </c>
      <c r="CF219" s="23" t="s">
        <v>36</v>
      </c>
      <c r="CG219" s="44">
        <f>CI209</f>
        <v>0.80398416708881326</v>
      </c>
      <c r="CI219" s="187">
        <f t="shared" si="109"/>
        <v>12617</v>
      </c>
      <c r="CJ219" s="179">
        <f t="shared" si="110"/>
        <v>361.20100000000002</v>
      </c>
      <c r="CL219" s="70">
        <f t="shared" si="111"/>
        <v>8.3589006124216443</v>
      </c>
      <c r="CM219" s="23" t="s">
        <v>36</v>
      </c>
      <c r="CN219" s="44">
        <f>CP209</f>
        <v>0.77695000566459294</v>
      </c>
      <c r="CP219" s="187">
        <f t="shared" si="112"/>
        <v>12562</v>
      </c>
      <c r="CQ219" s="179">
        <f t="shared" si="113"/>
        <v>430.33600000000001</v>
      </c>
      <c r="CS219" s="70">
        <f t="shared" si="114"/>
        <v>8.1527740527440749</v>
      </c>
      <c r="CT219" s="23" t="s">
        <v>36</v>
      </c>
      <c r="CU219" s="44">
        <f>CW209</f>
        <v>0.73068557218243602</v>
      </c>
      <c r="CW219" s="187">
        <f t="shared" si="115"/>
        <v>12466</v>
      </c>
      <c r="CX219" s="179">
        <f t="shared" si="116"/>
        <v>565.50400000000002</v>
      </c>
      <c r="CZ219" s="70">
        <f t="shared" si="117"/>
        <v>7.8928255262511176</v>
      </c>
      <c r="DA219" s="23" t="s">
        <v>36</v>
      </c>
      <c r="DB219" s="44">
        <f>DD209</f>
        <v>0.59110520280861467</v>
      </c>
      <c r="DD219" s="187">
        <f t="shared" si="118"/>
        <v>12092</v>
      </c>
      <c r="DE219" s="179">
        <f t="shared" si="119"/>
        <v>1267.876</v>
      </c>
    </row>
    <row r="220" spans="1:109" ht="15" customHeight="1">
      <c r="A220" s="21">
        <f t="shared" si="72"/>
        <v>2004</v>
      </c>
      <c r="B220" s="176">
        <f t="shared" si="72"/>
        <v>12985</v>
      </c>
      <c r="C220" s="69">
        <f t="shared" si="73"/>
        <v>9.4715501240968489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6739.6669999999995</v>
      </c>
      <c r="I220" s="179">
        <f t="shared" si="75"/>
        <v>12594</v>
      </c>
      <c r="J220" s="180">
        <f t="shared" si="76"/>
        <v>3.0111667308432808</v>
      </c>
      <c r="K220" s="179">
        <f t="shared" si="77"/>
        <v>152.881</v>
      </c>
      <c r="M220" s="70">
        <f t="shared" si="78"/>
        <v>9.4715501240968489</v>
      </c>
      <c r="N220" s="23" t="s">
        <v>37</v>
      </c>
      <c r="O220" s="200">
        <f>SUM(R210:R229)</f>
        <v>6739.6669999999995</v>
      </c>
      <c r="Q220" s="187">
        <f t="shared" si="79"/>
        <v>12594</v>
      </c>
      <c r="R220" s="179">
        <f t="shared" si="80"/>
        <v>152.881</v>
      </c>
      <c r="T220" s="70">
        <f t="shared" si="81"/>
        <v>9.3914111468684851</v>
      </c>
      <c r="U220" s="23" t="s">
        <v>37</v>
      </c>
      <c r="V220" s="200">
        <f>SUM(Y210:Y229)</f>
        <v>6950.6240000000016</v>
      </c>
      <c r="X220" s="187">
        <f t="shared" si="82"/>
        <v>12588</v>
      </c>
      <c r="Y220" s="179">
        <f t="shared" si="83"/>
        <v>157.60900000000001</v>
      </c>
      <c r="AA220" s="70">
        <f t="shared" si="84"/>
        <v>9.3227758013059709</v>
      </c>
      <c r="AB220" s="23" t="s">
        <v>37</v>
      </c>
      <c r="AC220" s="200">
        <f>SUM(AF210:AF229)</f>
        <v>7153.3710000000001</v>
      </c>
      <c r="AE220" s="187">
        <f t="shared" si="85"/>
        <v>12582</v>
      </c>
      <c r="AF220" s="179">
        <f t="shared" si="86"/>
        <v>162.40899999999999</v>
      </c>
      <c r="AH220" s="70">
        <f t="shared" si="87"/>
        <v>9.2490802002921129</v>
      </c>
      <c r="AI220" s="23" t="s">
        <v>37</v>
      </c>
      <c r="AJ220" s="200">
        <f>SUM(AM210:AM229)</f>
        <v>7398.8280000000004</v>
      </c>
      <c r="AL220" s="187">
        <f t="shared" si="88"/>
        <v>12575</v>
      </c>
      <c r="AM220" s="179">
        <f t="shared" si="89"/>
        <v>168.1</v>
      </c>
      <c r="AO220" s="70">
        <f t="shared" si="90"/>
        <v>9.1695183774559279</v>
      </c>
      <c r="AP220" s="23" t="s">
        <v>37</v>
      </c>
      <c r="AQ220" s="200">
        <f>SUM(AT210:AT229)</f>
        <v>7693.8989999999994</v>
      </c>
      <c r="AS220" s="187">
        <f t="shared" si="91"/>
        <v>12567</v>
      </c>
      <c r="AT220" s="179">
        <f t="shared" si="92"/>
        <v>174.72399999999999</v>
      </c>
      <c r="AV220" s="70">
        <f t="shared" si="93"/>
        <v>9.0830750209303073</v>
      </c>
      <c r="AW220" s="23" t="s">
        <v>37</v>
      </c>
      <c r="AX220" s="200">
        <f>SUM(BA210:BA229)</f>
        <v>8062.594000000001</v>
      </c>
      <c r="AZ220" s="187">
        <f t="shared" si="94"/>
        <v>12558</v>
      </c>
      <c r="BA220" s="179">
        <f t="shared" si="95"/>
        <v>182.32900000000001</v>
      </c>
      <c r="BC220" s="70">
        <f t="shared" si="96"/>
        <v>8.9884460400624047</v>
      </c>
      <c r="BD220" s="23" t="s">
        <v>37</v>
      </c>
      <c r="BE220" s="200">
        <f>SUM(BH210:BH229)</f>
        <v>8523.6759999999995</v>
      </c>
      <c r="BG220" s="187">
        <f t="shared" si="97"/>
        <v>12546</v>
      </c>
      <c r="BH220" s="179">
        <f t="shared" si="98"/>
        <v>192.721</v>
      </c>
      <c r="BJ220" s="70">
        <f t="shared" si="99"/>
        <v>8.8839174712079707</v>
      </c>
      <c r="BK220" s="23" t="s">
        <v>37</v>
      </c>
      <c r="BL220" s="200">
        <f>SUM(BO210:BO229)</f>
        <v>9141.4339999999975</v>
      </c>
      <c r="BN220" s="187">
        <f t="shared" si="100"/>
        <v>12532</v>
      </c>
      <c r="BO220" s="179">
        <f t="shared" si="101"/>
        <v>205.209</v>
      </c>
      <c r="BQ220" s="70">
        <f t="shared" si="102"/>
        <v>8.7671733966840062</v>
      </c>
      <c r="BR220" s="23" t="s">
        <v>37</v>
      </c>
      <c r="BS220" s="200">
        <f>SUM(BV210:BV229)</f>
        <v>9978.0969999999979</v>
      </c>
      <c r="BU220" s="187">
        <f t="shared" si="103"/>
        <v>12514</v>
      </c>
      <c r="BV220" s="179">
        <f t="shared" si="104"/>
        <v>221.84100000000001</v>
      </c>
      <c r="BX220" s="70">
        <f t="shared" si="105"/>
        <v>8.6349762270726202</v>
      </c>
      <c r="BY220" s="23" t="s">
        <v>37</v>
      </c>
      <c r="BZ220" s="200">
        <f>SUM(CC210:CC229)</f>
        <v>11205.666000000001</v>
      </c>
      <c r="CB220" s="187">
        <f t="shared" si="106"/>
        <v>12490</v>
      </c>
      <c r="CC220" s="179">
        <f t="shared" si="107"/>
        <v>245.02500000000001</v>
      </c>
      <c r="CE220" s="70">
        <f t="shared" si="108"/>
        <v>8.482601746646619</v>
      </c>
      <c r="CF220" s="23" t="s">
        <v>37</v>
      </c>
      <c r="CG220" s="200">
        <f>SUM(CJ210:CJ229)</f>
        <v>13158.576999999997</v>
      </c>
      <c r="CI220" s="187">
        <f t="shared" si="109"/>
        <v>12457</v>
      </c>
      <c r="CJ220" s="179">
        <f t="shared" si="110"/>
        <v>278.78399999999999</v>
      </c>
      <c r="CL220" s="70">
        <f t="shared" si="111"/>
        <v>8.3027615807040487</v>
      </c>
      <c r="CM220" s="23" t="s">
        <v>37</v>
      </c>
      <c r="CN220" s="200">
        <f>SUM(CQ210:CQ229)</f>
        <v>16763.142999999996</v>
      </c>
      <c r="CP220" s="187">
        <f t="shared" si="112"/>
        <v>12406</v>
      </c>
      <c r="CQ220" s="179">
        <f t="shared" si="113"/>
        <v>335.24099999999999</v>
      </c>
      <c r="CS220" s="70">
        <f t="shared" si="114"/>
        <v>8.0833286087863758</v>
      </c>
      <c r="CT220" s="23" t="s">
        <v>37</v>
      </c>
      <c r="CU220" s="200">
        <f>SUM(CX210:CX229)</f>
        <v>25507.093000000001</v>
      </c>
      <c r="CW220" s="187">
        <f t="shared" si="115"/>
        <v>12315</v>
      </c>
      <c r="CX220" s="179">
        <f t="shared" si="116"/>
        <v>448.9</v>
      </c>
      <c r="CZ220" s="70">
        <f t="shared" si="117"/>
        <v>7.8018004019089728</v>
      </c>
      <c r="DA220" s="23" t="s">
        <v>37</v>
      </c>
      <c r="DB220" s="200">
        <f>SUM(DE210:DE229)</f>
        <v>106381.20800000001</v>
      </c>
      <c r="DD220" s="187">
        <f t="shared" si="118"/>
        <v>11952</v>
      </c>
      <c r="DE220" s="179">
        <f t="shared" si="119"/>
        <v>1067.0889999999999</v>
      </c>
    </row>
    <row r="221" spans="1:109" ht="15" customHeight="1">
      <c r="A221" s="21">
        <f t="shared" si="72"/>
        <v>2005</v>
      </c>
      <c r="B221" s="176">
        <f t="shared" si="72"/>
        <v>12910</v>
      </c>
      <c r="C221" s="69">
        <f t="shared" si="73"/>
        <v>9.4657574838406884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2313.5170000000003</v>
      </c>
      <c r="I221" s="179">
        <f t="shared" si="75"/>
        <v>12436</v>
      </c>
      <c r="J221" s="180">
        <f t="shared" si="76"/>
        <v>3.6715724244771493</v>
      </c>
      <c r="K221" s="179">
        <f t="shared" si="77"/>
        <v>224.67599999999999</v>
      </c>
      <c r="M221" s="70">
        <f t="shared" si="78"/>
        <v>9.4657574838406884</v>
      </c>
      <c r="O221" s="76"/>
      <c r="Q221" s="187">
        <f t="shared" si="79"/>
        <v>12436</v>
      </c>
      <c r="R221" s="179">
        <f t="shared" si="80"/>
        <v>224.67599999999999</v>
      </c>
      <c r="T221" s="70">
        <f t="shared" si="81"/>
        <v>9.3851336623493467</v>
      </c>
      <c r="V221" s="76"/>
      <c r="X221" s="187">
        <f t="shared" si="82"/>
        <v>12430</v>
      </c>
      <c r="Y221" s="179">
        <f t="shared" si="83"/>
        <v>230.4</v>
      </c>
      <c r="AA221" s="70">
        <f t="shared" si="84"/>
        <v>9.3160508263982962</v>
      </c>
      <c r="AC221" s="76"/>
      <c r="AE221" s="187">
        <f t="shared" si="85"/>
        <v>12425</v>
      </c>
      <c r="AF221" s="179">
        <f t="shared" si="86"/>
        <v>235.22499999999999</v>
      </c>
      <c r="AH221" s="70">
        <f t="shared" si="87"/>
        <v>9.241839039035554</v>
      </c>
      <c r="AJ221" s="76"/>
      <c r="AL221" s="187">
        <f t="shared" si="88"/>
        <v>12419</v>
      </c>
      <c r="AM221" s="179">
        <f t="shared" si="89"/>
        <v>241.08099999999999</v>
      </c>
      <c r="AO221" s="70">
        <f t="shared" si="90"/>
        <v>9.1616751999949013</v>
      </c>
      <c r="AQ221" s="76"/>
      <c r="AS221" s="187">
        <f t="shared" si="91"/>
        <v>12413</v>
      </c>
      <c r="AT221" s="179">
        <f t="shared" si="92"/>
        <v>247.00899999999999</v>
      </c>
      <c r="AV221" s="70">
        <f t="shared" si="93"/>
        <v>9.0745206488336478</v>
      </c>
      <c r="AX221" s="76"/>
      <c r="AZ221" s="187">
        <f t="shared" si="94"/>
        <v>12404</v>
      </c>
      <c r="BA221" s="179">
        <f t="shared" si="95"/>
        <v>256.036</v>
      </c>
      <c r="BC221" s="70">
        <f t="shared" si="96"/>
        <v>8.9790386329605099</v>
      </c>
      <c r="BE221" s="76"/>
      <c r="BG221" s="187">
        <f t="shared" si="97"/>
        <v>12395</v>
      </c>
      <c r="BH221" s="179">
        <f t="shared" si="98"/>
        <v>265.22500000000002</v>
      </c>
      <c r="BJ221" s="70">
        <f t="shared" si="99"/>
        <v>8.87346805533363</v>
      </c>
      <c r="BL221" s="76"/>
      <c r="BN221" s="187">
        <f t="shared" si="100"/>
        <v>12382</v>
      </c>
      <c r="BO221" s="179">
        <f t="shared" si="101"/>
        <v>278.78399999999999</v>
      </c>
      <c r="BQ221" s="70">
        <f t="shared" si="102"/>
        <v>8.7554223801484881</v>
      </c>
      <c r="BS221" s="76"/>
      <c r="BU221" s="187">
        <f t="shared" si="103"/>
        <v>12366</v>
      </c>
      <c r="BV221" s="179">
        <f t="shared" si="104"/>
        <v>295.93599999999998</v>
      </c>
      <c r="BX221" s="70">
        <f t="shared" si="105"/>
        <v>8.6215532067404794</v>
      </c>
      <c r="BZ221" s="76"/>
      <c r="CB221" s="187">
        <f t="shared" si="106"/>
        <v>12345</v>
      </c>
      <c r="CC221" s="179">
        <f t="shared" si="107"/>
        <v>319.22500000000002</v>
      </c>
      <c r="CE221" s="70">
        <f t="shared" si="108"/>
        <v>8.4669519749794908</v>
      </c>
      <c r="CG221" s="76"/>
      <c r="CI221" s="187">
        <f t="shared" si="109"/>
        <v>12315</v>
      </c>
      <c r="CJ221" s="179">
        <f t="shared" si="110"/>
        <v>354.02499999999998</v>
      </c>
      <c r="CL221" s="70">
        <f t="shared" si="111"/>
        <v>8.2839993042485265</v>
      </c>
      <c r="CN221" s="76"/>
      <c r="CP221" s="187">
        <f t="shared" si="112"/>
        <v>12269</v>
      </c>
      <c r="CQ221" s="179">
        <f t="shared" si="113"/>
        <v>410.88099999999997</v>
      </c>
      <c r="CS221" s="70">
        <f t="shared" si="114"/>
        <v>8.0599083345782763</v>
      </c>
      <c r="CU221" s="76"/>
      <c r="CW221" s="187">
        <f t="shared" si="115"/>
        <v>12186</v>
      </c>
      <c r="CX221" s="179">
        <f t="shared" si="116"/>
        <v>524.17600000000004</v>
      </c>
      <c r="CZ221" s="70">
        <f t="shared" si="117"/>
        <v>7.7706452341291765</v>
      </c>
      <c r="DB221" s="76"/>
      <c r="DD221" s="187">
        <f t="shared" si="118"/>
        <v>11835</v>
      </c>
      <c r="DE221" s="179">
        <f t="shared" si="119"/>
        <v>1155.625</v>
      </c>
    </row>
    <row r="222" spans="1:109" ht="15" customHeight="1">
      <c r="A222" s="21">
        <f t="shared" si="72"/>
        <v>2006</v>
      </c>
      <c r="B222" s="176">
        <f t="shared" si="72"/>
        <v>12599</v>
      </c>
      <c r="C222" s="69">
        <f t="shared" si="73"/>
        <v>9.4413727247106305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3.5632030800929235</v>
      </c>
      <c r="I222" s="179">
        <f t="shared" si="75"/>
        <v>12292</v>
      </c>
      <c r="J222" s="180">
        <f t="shared" si="76"/>
        <v>2.4367013255020242</v>
      </c>
      <c r="K222" s="179">
        <f t="shared" si="77"/>
        <v>94.248999999999995</v>
      </c>
      <c r="M222" s="70">
        <f t="shared" si="78"/>
        <v>9.4413727247106305</v>
      </c>
      <c r="Q222" s="187">
        <f t="shared" si="79"/>
        <v>12292</v>
      </c>
      <c r="R222" s="179">
        <f t="shared" si="80"/>
        <v>94.248999999999995</v>
      </c>
      <c r="T222" s="70">
        <f t="shared" si="81"/>
        <v>9.358674166481876</v>
      </c>
      <c r="X222" s="187">
        <f t="shared" si="82"/>
        <v>12287</v>
      </c>
      <c r="Y222" s="179">
        <f t="shared" si="83"/>
        <v>97.343999999999994</v>
      </c>
      <c r="AA222" s="70">
        <f t="shared" si="84"/>
        <v>9.2876717149125056</v>
      </c>
      <c r="AE222" s="187">
        <f t="shared" si="85"/>
        <v>12283</v>
      </c>
      <c r="AF222" s="179">
        <f t="shared" si="86"/>
        <v>99.855999999999995</v>
      </c>
      <c r="AH222" s="70">
        <f t="shared" si="87"/>
        <v>9.2112399672190186</v>
      </c>
      <c r="AL222" s="187">
        <f t="shared" si="88"/>
        <v>12278</v>
      </c>
      <c r="AM222" s="179">
        <f t="shared" si="89"/>
        <v>103.041</v>
      </c>
      <c r="AO222" s="70">
        <f t="shared" si="90"/>
        <v>9.1284793454958617</v>
      </c>
      <c r="AS222" s="187">
        <f t="shared" si="91"/>
        <v>12273</v>
      </c>
      <c r="AT222" s="179">
        <f t="shared" si="92"/>
        <v>106.276</v>
      </c>
      <c r="AV222" s="70">
        <f t="shared" si="93"/>
        <v>9.0382463353376643</v>
      </c>
      <c r="AZ222" s="187">
        <f t="shared" si="94"/>
        <v>12266</v>
      </c>
      <c r="BA222" s="179">
        <f t="shared" si="95"/>
        <v>110.889</v>
      </c>
      <c r="BC222" s="70">
        <f t="shared" si="96"/>
        <v>8.9390564453340389</v>
      </c>
      <c r="BG222" s="187">
        <f t="shared" si="97"/>
        <v>12258</v>
      </c>
      <c r="BH222" s="179">
        <f t="shared" si="98"/>
        <v>116.28100000000001</v>
      </c>
      <c r="BJ222" s="70">
        <f t="shared" si="99"/>
        <v>8.8289335289610893</v>
      </c>
      <c r="BN222" s="187">
        <f t="shared" si="100"/>
        <v>12247</v>
      </c>
      <c r="BO222" s="179">
        <f t="shared" si="101"/>
        <v>123.904</v>
      </c>
      <c r="BQ222" s="70">
        <f t="shared" si="102"/>
        <v>8.7051654197190071</v>
      </c>
      <c r="BU222" s="187">
        <f t="shared" si="103"/>
        <v>12234</v>
      </c>
      <c r="BV222" s="179">
        <f t="shared" si="104"/>
        <v>133.22499999999999</v>
      </c>
      <c r="BX222" s="70">
        <f t="shared" si="105"/>
        <v>8.5638859194082197</v>
      </c>
      <c r="CB222" s="187">
        <f t="shared" si="106"/>
        <v>12215</v>
      </c>
      <c r="CC222" s="179">
        <f t="shared" si="107"/>
        <v>147.45599999999999</v>
      </c>
      <c r="CE222" s="70">
        <f t="shared" si="108"/>
        <v>8.3993101507595203</v>
      </c>
      <c r="CI222" s="187">
        <f t="shared" si="109"/>
        <v>12189</v>
      </c>
      <c r="CJ222" s="179">
        <f t="shared" si="110"/>
        <v>168.1</v>
      </c>
      <c r="CL222" s="70">
        <f t="shared" si="111"/>
        <v>8.2022084364364485</v>
      </c>
      <c r="CP222" s="187">
        <f t="shared" si="112"/>
        <v>12148</v>
      </c>
      <c r="CQ222" s="179">
        <f t="shared" si="113"/>
        <v>203.40100000000001</v>
      </c>
      <c r="CS222" s="70">
        <f t="shared" si="114"/>
        <v>7.9564767980367819</v>
      </c>
      <c r="CW222" s="187">
        <f t="shared" si="115"/>
        <v>12072</v>
      </c>
      <c r="CX222" s="179">
        <f t="shared" si="116"/>
        <v>277.72899999999998</v>
      </c>
      <c r="CZ222" s="70">
        <f t="shared" si="117"/>
        <v>7.6299757070277892</v>
      </c>
      <c r="DD222" s="187">
        <f t="shared" si="118"/>
        <v>11736</v>
      </c>
      <c r="DE222" s="179">
        <f t="shared" si="119"/>
        <v>744.76900000000001</v>
      </c>
    </row>
    <row r="223" spans="1:109" ht="15" customHeight="1">
      <c r="A223" s="21">
        <f t="shared" si="72"/>
        <v>2007</v>
      </c>
      <c r="B223" s="176">
        <f t="shared" si="72"/>
        <v>12193</v>
      </c>
      <c r="C223" s="69">
        <f t="shared" si="73"/>
        <v>9.4086172955602656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3.5846052556164052</v>
      </c>
      <c r="I223" s="179">
        <f t="shared" si="75"/>
        <v>12160</v>
      </c>
      <c r="J223" s="180">
        <f t="shared" si="76"/>
        <v>0.27064709259411135</v>
      </c>
      <c r="K223" s="179">
        <f t="shared" si="77"/>
        <v>1.089</v>
      </c>
      <c r="M223" s="70">
        <f t="shared" si="78"/>
        <v>9.4086172955602656</v>
      </c>
      <c r="Q223" s="187">
        <f t="shared" si="79"/>
        <v>12160</v>
      </c>
      <c r="R223" s="179">
        <f t="shared" si="80"/>
        <v>1.089</v>
      </c>
      <c r="T223" s="70">
        <f t="shared" si="81"/>
        <v>9.3230438618892677</v>
      </c>
      <c r="X223" s="187">
        <f t="shared" si="82"/>
        <v>12157</v>
      </c>
      <c r="Y223" s="179">
        <f t="shared" si="83"/>
        <v>1.296</v>
      </c>
      <c r="AA223" s="70">
        <f t="shared" si="84"/>
        <v>9.2493687589436604</v>
      </c>
      <c r="AE223" s="187">
        <f t="shared" si="85"/>
        <v>12154</v>
      </c>
      <c r="AF223" s="179">
        <f t="shared" si="86"/>
        <v>1.5209999999999999</v>
      </c>
      <c r="AH223" s="70">
        <f t="shared" si="87"/>
        <v>9.1698308286379735</v>
      </c>
      <c r="AL223" s="187">
        <f t="shared" si="88"/>
        <v>12150</v>
      </c>
      <c r="AM223" s="179">
        <f t="shared" si="89"/>
        <v>1.849</v>
      </c>
      <c r="AO223" s="70">
        <f t="shared" si="90"/>
        <v>9.0834156784025151</v>
      </c>
      <c r="AS223" s="187">
        <f t="shared" si="91"/>
        <v>12145</v>
      </c>
      <c r="AT223" s="179">
        <f t="shared" si="92"/>
        <v>2.3039999999999998</v>
      </c>
      <c r="AV223" s="70">
        <f t="shared" si="93"/>
        <v>8.9888205017780702</v>
      </c>
      <c r="AZ223" s="187">
        <f t="shared" si="94"/>
        <v>12140</v>
      </c>
      <c r="BA223" s="179">
        <f t="shared" si="95"/>
        <v>2.8090000000000002</v>
      </c>
      <c r="BC223" s="70">
        <f t="shared" si="96"/>
        <v>8.8843331852027347</v>
      </c>
      <c r="BG223" s="187">
        <f t="shared" si="97"/>
        <v>12133</v>
      </c>
      <c r="BH223" s="179">
        <f t="shared" si="98"/>
        <v>3.6</v>
      </c>
      <c r="BJ223" s="70">
        <f t="shared" si="99"/>
        <v>8.7676405772577919</v>
      </c>
      <c r="BN223" s="187">
        <f t="shared" si="100"/>
        <v>12125</v>
      </c>
      <c r="BO223" s="179">
        <f t="shared" si="101"/>
        <v>4.6239999999999997</v>
      </c>
      <c r="BQ223" s="70">
        <f t="shared" si="102"/>
        <v>8.63550941823428</v>
      </c>
      <c r="BU223" s="187">
        <f t="shared" si="103"/>
        <v>12113</v>
      </c>
      <c r="BV223" s="179">
        <f t="shared" si="104"/>
        <v>6.4</v>
      </c>
      <c r="BX223" s="70">
        <f t="shared" si="105"/>
        <v>8.4832226718450841</v>
      </c>
      <c r="CB223" s="187">
        <f t="shared" si="106"/>
        <v>12098</v>
      </c>
      <c r="CC223" s="179">
        <f t="shared" si="107"/>
        <v>9.0250000000000004</v>
      </c>
      <c r="CE223" s="70">
        <f t="shared" si="108"/>
        <v>8.3035047988727833</v>
      </c>
      <c r="CI223" s="187">
        <f t="shared" si="109"/>
        <v>12076</v>
      </c>
      <c r="CJ223" s="179">
        <f t="shared" si="110"/>
        <v>13.689</v>
      </c>
      <c r="CL223" s="70">
        <f t="shared" si="111"/>
        <v>8.0842541063073181</v>
      </c>
      <c r="CP223" s="187">
        <f t="shared" si="112"/>
        <v>12040</v>
      </c>
      <c r="CQ223" s="179">
        <f t="shared" si="113"/>
        <v>23.408999999999999</v>
      </c>
      <c r="CS223" s="70">
        <f t="shared" si="114"/>
        <v>7.8030266436322169</v>
      </c>
      <c r="CW223" s="187">
        <f t="shared" si="115"/>
        <v>11972</v>
      </c>
      <c r="CX223" s="179">
        <f t="shared" si="116"/>
        <v>48.841000000000001</v>
      </c>
      <c r="CZ223" s="70">
        <f t="shared" si="117"/>
        <v>7.410347097821024</v>
      </c>
      <c r="DD223" s="187">
        <f t="shared" si="118"/>
        <v>11652</v>
      </c>
      <c r="DE223" s="179">
        <f t="shared" si="119"/>
        <v>292.68099999999998</v>
      </c>
    </row>
    <row r="224" spans="1:109" ht="15" customHeight="1">
      <c r="A224" s="21">
        <f t="shared" si="72"/>
        <v>2008</v>
      </c>
      <c r="B224" s="176">
        <f t="shared" si="72"/>
        <v>11859</v>
      </c>
      <c r="C224" s="69">
        <f t="shared" si="73"/>
        <v>9.3808423519647945</v>
      </c>
      <c r="D224" s="22">
        <v>15</v>
      </c>
      <c r="E224" s="71">
        <f t="shared" si="74"/>
        <v>2.7080502011022101</v>
      </c>
      <c r="I224" s="179">
        <f t="shared" si="75"/>
        <v>12039</v>
      </c>
      <c r="J224" s="180">
        <f t="shared" si="76"/>
        <v>1.5178345560333923</v>
      </c>
      <c r="K224" s="179">
        <f t="shared" si="77"/>
        <v>32.4</v>
      </c>
      <c r="M224" s="70">
        <f t="shared" si="78"/>
        <v>9.3808423519647945</v>
      </c>
      <c r="Q224" s="187">
        <f t="shared" si="79"/>
        <v>12039</v>
      </c>
      <c r="R224" s="179">
        <f t="shared" si="80"/>
        <v>32.4</v>
      </c>
      <c r="T224" s="70">
        <f t="shared" si="81"/>
        <v>9.2927495082169003</v>
      </c>
      <c r="X224" s="187">
        <f t="shared" si="82"/>
        <v>12036</v>
      </c>
      <c r="Y224" s="179">
        <f t="shared" si="83"/>
        <v>31.329000000000001</v>
      </c>
      <c r="AA224" s="70">
        <f t="shared" si="84"/>
        <v>9.2167199789402225</v>
      </c>
      <c r="AE224" s="187">
        <f t="shared" si="85"/>
        <v>12034</v>
      </c>
      <c r="AF224" s="179">
        <f t="shared" si="86"/>
        <v>30.625</v>
      </c>
      <c r="AH224" s="70">
        <f t="shared" si="87"/>
        <v>9.1344307778758331</v>
      </c>
      <c r="AL224" s="187">
        <f t="shared" si="88"/>
        <v>12031</v>
      </c>
      <c r="AM224" s="179">
        <f t="shared" si="89"/>
        <v>29.584</v>
      </c>
      <c r="AO224" s="70">
        <f t="shared" si="90"/>
        <v>9.0447579311865045</v>
      </c>
      <c r="AS224" s="187">
        <f t="shared" si="91"/>
        <v>12028</v>
      </c>
      <c r="AT224" s="179">
        <f t="shared" si="92"/>
        <v>28.561</v>
      </c>
      <c r="AV224" s="70">
        <f t="shared" si="93"/>
        <v>8.9462446093305434</v>
      </c>
      <c r="AZ224" s="187">
        <f t="shared" si="94"/>
        <v>12024</v>
      </c>
      <c r="BA224" s="179">
        <f t="shared" si="95"/>
        <v>27.225000000000001</v>
      </c>
      <c r="BC224" s="70">
        <f t="shared" si="96"/>
        <v>8.8369551573314293</v>
      </c>
      <c r="BG224" s="187">
        <f t="shared" si="97"/>
        <v>12019</v>
      </c>
      <c r="BH224" s="179">
        <f t="shared" si="98"/>
        <v>25.6</v>
      </c>
      <c r="BJ224" s="70">
        <f t="shared" si="99"/>
        <v>8.7142391436085749</v>
      </c>
      <c r="BN224" s="187">
        <f t="shared" si="100"/>
        <v>12013</v>
      </c>
      <c r="BO224" s="179">
        <f t="shared" si="101"/>
        <v>23.716000000000001</v>
      </c>
      <c r="BQ224" s="70">
        <f t="shared" si="102"/>
        <v>8.574329382787047</v>
      </c>
      <c r="BU224" s="187">
        <f t="shared" si="103"/>
        <v>12004</v>
      </c>
      <c r="BV224" s="179">
        <f t="shared" si="104"/>
        <v>21.024999999999999</v>
      </c>
      <c r="BX224" s="70">
        <f t="shared" si="105"/>
        <v>8.4116104288411719</v>
      </c>
      <c r="CB224" s="187">
        <f t="shared" si="106"/>
        <v>11992</v>
      </c>
      <c r="CC224" s="179">
        <f t="shared" si="107"/>
        <v>17.689</v>
      </c>
      <c r="CE224" s="70">
        <f t="shared" si="108"/>
        <v>8.2171685957660703</v>
      </c>
      <c r="CI224" s="187">
        <f t="shared" si="109"/>
        <v>11973</v>
      </c>
      <c r="CJ224" s="179">
        <f t="shared" si="110"/>
        <v>12.996</v>
      </c>
      <c r="CL224" s="70">
        <f t="shared" si="111"/>
        <v>7.9755646584952018</v>
      </c>
      <c r="CP224" s="187">
        <f t="shared" si="112"/>
        <v>11943</v>
      </c>
      <c r="CQ224" s="179">
        <f t="shared" si="113"/>
        <v>7.056</v>
      </c>
      <c r="CS224" s="70">
        <f t="shared" si="114"/>
        <v>7.6563371664301831</v>
      </c>
      <c r="CW224" s="187">
        <f t="shared" si="115"/>
        <v>11882</v>
      </c>
      <c r="CX224" s="179">
        <f t="shared" si="116"/>
        <v>0.52900000000000003</v>
      </c>
      <c r="CZ224" s="70">
        <f t="shared" si="117"/>
        <v>7.1846291527173145</v>
      </c>
      <c r="DD224" s="187">
        <f t="shared" si="118"/>
        <v>11578</v>
      </c>
      <c r="DE224" s="179">
        <f t="shared" si="119"/>
        <v>78.960999999999999</v>
      </c>
    </row>
    <row r="225" spans="1:109" ht="15" customHeight="1">
      <c r="A225" s="21">
        <f t="shared" si="72"/>
        <v>2009</v>
      </c>
      <c r="B225" s="176">
        <f t="shared" si="72"/>
        <v>11576</v>
      </c>
      <c r="C225" s="69">
        <f t="shared" si="73"/>
        <v>9.3566892683113192</v>
      </c>
      <c r="D225" s="22">
        <v>16</v>
      </c>
      <c r="E225" s="71">
        <f t="shared" si="74"/>
        <v>2.7725887222397811</v>
      </c>
      <c r="I225" s="179">
        <f t="shared" si="75"/>
        <v>11926</v>
      </c>
      <c r="J225" s="180">
        <f t="shared" si="76"/>
        <v>3.0234968901174843</v>
      </c>
      <c r="K225" s="179">
        <f t="shared" si="77"/>
        <v>122.5</v>
      </c>
      <c r="M225" s="70">
        <f t="shared" si="78"/>
        <v>9.3566892683113192</v>
      </c>
      <c r="Q225" s="187">
        <f t="shared" si="79"/>
        <v>11926</v>
      </c>
      <c r="R225" s="179">
        <f t="shared" si="80"/>
        <v>122.5</v>
      </c>
      <c r="T225" s="70">
        <f t="shared" si="81"/>
        <v>9.2663425620914683</v>
      </c>
      <c r="X225" s="187">
        <f t="shared" si="82"/>
        <v>11925</v>
      </c>
      <c r="Y225" s="179">
        <f t="shared" si="83"/>
        <v>121.801</v>
      </c>
      <c r="AA225" s="70">
        <f t="shared" si="84"/>
        <v>9.1881970072904924</v>
      </c>
      <c r="AE225" s="187">
        <f t="shared" si="85"/>
        <v>11924</v>
      </c>
      <c r="AF225" s="179">
        <f t="shared" si="86"/>
        <v>121.104</v>
      </c>
      <c r="AH225" s="70">
        <f t="shared" si="87"/>
        <v>9.1034230896301054</v>
      </c>
      <c r="AL225" s="187">
        <f t="shared" si="88"/>
        <v>11922</v>
      </c>
      <c r="AM225" s="179">
        <f t="shared" si="89"/>
        <v>119.71599999999999</v>
      </c>
      <c r="AO225" s="70">
        <f t="shared" si="90"/>
        <v>9.0107912695156021</v>
      </c>
      <c r="AS225" s="187">
        <f t="shared" si="91"/>
        <v>11920</v>
      </c>
      <c r="AT225" s="179">
        <f t="shared" si="92"/>
        <v>118.336</v>
      </c>
      <c r="AV225" s="70">
        <f t="shared" si="93"/>
        <v>8.9086945925070147</v>
      </c>
      <c r="AZ225" s="187">
        <f t="shared" si="94"/>
        <v>11918</v>
      </c>
      <c r="BA225" s="179">
        <f t="shared" si="95"/>
        <v>116.964</v>
      </c>
      <c r="BC225" s="70">
        <f t="shared" si="96"/>
        <v>8.7949764316887702</v>
      </c>
      <c r="BG225" s="187">
        <f t="shared" si="97"/>
        <v>11914</v>
      </c>
      <c r="BH225" s="179">
        <f t="shared" si="98"/>
        <v>114.244</v>
      </c>
      <c r="BJ225" s="70">
        <f t="shared" si="99"/>
        <v>8.6666471445845747</v>
      </c>
      <c r="BN225" s="187">
        <f t="shared" si="100"/>
        <v>11910</v>
      </c>
      <c r="BO225" s="179">
        <f t="shared" si="101"/>
        <v>111.556</v>
      </c>
      <c r="BQ225" s="70">
        <f t="shared" si="102"/>
        <v>8.5193907749597244</v>
      </c>
      <c r="BU225" s="187">
        <f t="shared" si="103"/>
        <v>11903</v>
      </c>
      <c r="BV225" s="179">
        <f t="shared" si="104"/>
        <v>106.929</v>
      </c>
      <c r="BX225" s="70">
        <f t="shared" si="105"/>
        <v>8.3466420902211986</v>
      </c>
      <c r="CB225" s="187">
        <f t="shared" si="106"/>
        <v>11894</v>
      </c>
      <c r="CC225" s="179">
        <f t="shared" si="107"/>
        <v>101.124</v>
      </c>
      <c r="CE225" s="70">
        <f t="shared" si="108"/>
        <v>8.1376881849776055</v>
      </c>
      <c r="CI225" s="187">
        <f t="shared" si="109"/>
        <v>11880</v>
      </c>
      <c r="CJ225" s="179">
        <f t="shared" si="110"/>
        <v>92.415999999999997</v>
      </c>
      <c r="CL225" s="70">
        <f t="shared" si="111"/>
        <v>7.8732170548627414</v>
      </c>
      <c r="CP225" s="187">
        <f t="shared" si="112"/>
        <v>11854</v>
      </c>
      <c r="CQ225" s="179">
        <f t="shared" si="113"/>
        <v>77.284000000000006</v>
      </c>
      <c r="CS225" s="70">
        <f t="shared" si="114"/>
        <v>7.5126175446745105</v>
      </c>
      <c r="CW225" s="187">
        <f t="shared" si="115"/>
        <v>11801</v>
      </c>
      <c r="CX225" s="179">
        <f t="shared" si="116"/>
        <v>50.625</v>
      </c>
      <c r="CZ225" s="70">
        <f t="shared" si="117"/>
        <v>6.9431224228194282</v>
      </c>
      <c r="DD225" s="187">
        <f t="shared" si="118"/>
        <v>11514</v>
      </c>
      <c r="DE225" s="179">
        <f t="shared" si="119"/>
        <v>3.8439999999999999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11488</v>
      </c>
      <c r="C226" s="69">
        <f t="shared" si="73"/>
        <v>9.3490582912880047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11822</v>
      </c>
      <c r="J226" s="180">
        <f t="shared" si="76"/>
        <v>2.9073816155988861</v>
      </c>
      <c r="K226" s="179">
        <f t="shared" si="77"/>
        <v>111.556</v>
      </c>
      <c r="M226" s="70">
        <f t="shared" si="78"/>
        <v>9.3490582912880047</v>
      </c>
      <c r="N226" s="52"/>
      <c r="P226" s="77"/>
      <c r="Q226" s="187">
        <f t="shared" si="79"/>
        <v>11822</v>
      </c>
      <c r="R226" s="179">
        <f t="shared" si="80"/>
        <v>111.556</v>
      </c>
      <c r="T226" s="70">
        <f t="shared" si="81"/>
        <v>9.2579870254435352</v>
      </c>
      <c r="U226" s="52"/>
      <c r="W226" s="77"/>
      <c r="X226" s="187">
        <f t="shared" si="82"/>
        <v>11821</v>
      </c>
      <c r="Y226" s="179">
        <f t="shared" si="83"/>
        <v>110.889</v>
      </c>
      <c r="AA226" s="70">
        <f t="shared" si="84"/>
        <v>9.1791592544926086</v>
      </c>
      <c r="AB226" s="52"/>
      <c r="AD226" s="77"/>
      <c r="AE226" s="187">
        <f t="shared" si="85"/>
        <v>11821</v>
      </c>
      <c r="AF226" s="179">
        <f t="shared" si="86"/>
        <v>110.889</v>
      </c>
      <c r="AH226" s="70">
        <f t="shared" si="87"/>
        <v>9.0935818113659863</v>
      </c>
      <c r="AI226" s="52"/>
      <c r="AK226" s="77"/>
      <c r="AL226" s="187">
        <f t="shared" si="88"/>
        <v>11821</v>
      </c>
      <c r="AM226" s="179">
        <f t="shared" si="89"/>
        <v>110.889</v>
      </c>
      <c r="AO226" s="70">
        <f t="shared" si="90"/>
        <v>8.9999896424607257</v>
      </c>
      <c r="AP226" s="52"/>
      <c r="AR226" s="77"/>
      <c r="AS226" s="187">
        <f t="shared" si="91"/>
        <v>11820</v>
      </c>
      <c r="AT226" s="179">
        <f t="shared" si="92"/>
        <v>110.224</v>
      </c>
      <c r="AV226" s="70">
        <f t="shared" si="93"/>
        <v>8.8967249174978971</v>
      </c>
      <c r="AW226" s="52"/>
      <c r="AY226" s="77"/>
      <c r="AZ226" s="187">
        <f t="shared" si="94"/>
        <v>11819</v>
      </c>
      <c r="BA226" s="179">
        <f t="shared" si="95"/>
        <v>109.56100000000001</v>
      </c>
      <c r="BC226" s="70">
        <f t="shared" si="96"/>
        <v>8.7815554585464017</v>
      </c>
      <c r="BD226" s="52"/>
      <c r="BF226" s="77"/>
      <c r="BG226" s="187">
        <f t="shared" si="97"/>
        <v>11817</v>
      </c>
      <c r="BH226" s="179">
        <f t="shared" si="98"/>
        <v>108.241</v>
      </c>
      <c r="BJ226" s="70">
        <f t="shared" si="99"/>
        <v>8.6513743728822572</v>
      </c>
      <c r="BK226" s="52"/>
      <c r="BM226" s="77"/>
      <c r="BN226" s="187">
        <f t="shared" si="100"/>
        <v>11815</v>
      </c>
      <c r="BO226" s="179">
        <f t="shared" si="101"/>
        <v>106.929</v>
      </c>
      <c r="BQ226" s="70">
        <f t="shared" si="102"/>
        <v>8.5016733797582003</v>
      </c>
      <c r="BR226" s="52"/>
      <c r="BT226" s="77"/>
      <c r="BU226" s="187">
        <f t="shared" si="103"/>
        <v>11811</v>
      </c>
      <c r="BV226" s="179">
        <f t="shared" si="104"/>
        <v>104.32899999999999</v>
      </c>
      <c r="BX226" s="70">
        <f t="shared" si="105"/>
        <v>8.325548307161398</v>
      </c>
      <c r="BY226" s="52"/>
      <c r="CA226" s="77"/>
      <c r="CB226" s="187">
        <f t="shared" si="106"/>
        <v>11804</v>
      </c>
      <c r="CC226" s="179">
        <f t="shared" si="107"/>
        <v>99.855999999999995</v>
      </c>
      <c r="CE226" s="70">
        <f t="shared" si="108"/>
        <v>8.1116280783077404</v>
      </c>
      <c r="CF226" s="52"/>
      <c r="CH226" s="77"/>
      <c r="CI226" s="187">
        <f t="shared" si="109"/>
        <v>11794</v>
      </c>
      <c r="CJ226" s="179">
        <f t="shared" si="110"/>
        <v>93.635999999999996</v>
      </c>
      <c r="CL226" s="70">
        <f t="shared" si="111"/>
        <v>7.839131648274333</v>
      </c>
      <c r="CM226" s="52"/>
      <c r="CO226" s="77"/>
      <c r="CP226" s="187">
        <f t="shared" si="112"/>
        <v>11774</v>
      </c>
      <c r="CQ226" s="179">
        <f t="shared" si="113"/>
        <v>81.796000000000006</v>
      </c>
      <c r="CS226" s="70">
        <f t="shared" si="114"/>
        <v>7.4633630455200208</v>
      </c>
      <c r="CT226" s="52"/>
      <c r="CV226" s="77"/>
      <c r="CW226" s="187">
        <f t="shared" si="115"/>
        <v>11728</v>
      </c>
      <c r="CX226" s="179">
        <f t="shared" si="116"/>
        <v>57.6</v>
      </c>
      <c r="CZ226" s="70">
        <f t="shared" si="117"/>
        <v>6.8543545022550214</v>
      </c>
      <c r="DA226" s="52"/>
      <c r="DC226" s="77"/>
      <c r="DD226" s="187">
        <f t="shared" si="118"/>
        <v>11457</v>
      </c>
      <c r="DE226" s="179">
        <f t="shared" si="119"/>
        <v>0.96099999999999997</v>
      </c>
    </row>
    <row r="227" spans="1:109" ht="15" customHeight="1">
      <c r="A227" s="21">
        <f t="shared" si="120"/>
        <v>2011</v>
      </c>
      <c r="B227" s="176">
        <f t="shared" si="120"/>
        <v>11318</v>
      </c>
      <c r="C227" s="69">
        <f t="shared" si="73"/>
        <v>9.3341496577024685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11724</v>
      </c>
      <c r="J227" s="180">
        <f t="shared" si="76"/>
        <v>3.5872062201802439</v>
      </c>
      <c r="K227" s="179">
        <f t="shared" si="77"/>
        <v>164.83600000000001</v>
      </c>
      <c r="M227" s="70">
        <f t="shared" si="78"/>
        <v>9.3341496577024685</v>
      </c>
      <c r="N227" s="52"/>
      <c r="O227" s="27"/>
      <c r="P227" s="77"/>
      <c r="Q227" s="187">
        <f t="shared" si="79"/>
        <v>11724</v>
      </c>
      <c r="R227" s="179">
        <f t="shared" si="80"/>
        <v>164.83600000000001</v>
      </c>
      <c r="T227" s="70">
        <f t="shared" si="81"/>
        <v>9.2416452218045944</v>
      </c>
      <c r="U227" s="52"/>
      <c r="V227" s="27"/>
      <c r="W227" s="77"/>
      <c r="X227" s="187">
        <f t="shared" si="82"/>
        <v>11725</v>
      </c>
      <c r="Y227" s="179">
        <f t="shared" si="83"/>
        <v>165.649</v>
      </c>
      <c r="AA227" s="70">
        <f t="shared" si="84"/>
        <v>9.1614652041940463</v>
      </c>
      <c r="AB227" s="52"/>
      <c r="AC227" s="27"/>
      <c r="AD227" s="77"/>
      <c r="AE227" s="187">
        <f t="shared" si="85"/>
        <v>11725</v>
      </c>
      <c r="AF227" s="179">
        <f t="shared" si="86"/>
        <v>165.649</v>
      </c>
      <c r="AH227" s="70">
        <f t="shared" si="87"/>
        <v>9.0742915275129068</v>
      </c>
      <c r="AI227" s="52"/>
      <c r="AJ227" s="27"/>
      <c r="AK227" s="77"/>
      <c r="AL227" s="187">
        <f t="shared" si="88"/>
        <v>11726</v>
      </c>
      <c r="AM227" s="179">
        <f t="shared" si="89"/>
        <v>166.464</v>
      </c>
      <c r="AO227" s="70">
        <f t="shared" si="90"/>
        <v>8.9787865533020028</v>
      </c>
      <c r="AP227" s="52"/>
      <c r="AQ227" s="27"/>
      <c r="AR227" s="77"/>
      <c r="AS227" s="187">
        <f t="shared" si="91"/>
        <v>11726</v>
      </c>
      <c r="AT227" s="179">
        <f t="shared" si="92"/>
        <v>166.464</v>
      </c>
      <c r="AV227" s="70">
        <f t="shared" si="93"/>
        <v>8.8731879040501056</v>
      </c>
      <c r="AW227" s="52"/>
      <c r="AX227" s="27"/>
      <c r="AY227" s="77"/>
      <c r="AZ227" s="187">
        <f t="shared" si="94"/>
        <v>11727</v>
      </c>
      <c r="BA227" s="179">
        <f t="shared" si="95"/>
        <v>167.28100000000001</v>
      </c>
      <c r="BC227" s="70">
        <f t="shared" si="96"/>
        <v>8.7551071216338965</v>
      </c>
      <c r="BD227" s="52"/>
      <c r="BE227" s="27"/>
      <c r="BF227" s="77"/>
      <c r="BG227" s="187">
        <f t="shared" si="97"/>
        <v>11727</v>
      </c>
      <c r="BH227" s="179">
        <f t="shared" si="98"/>
        <v>167.28100000000001</v>
      </c>
      <c r="BJ227" s="70">
        <f t="shared" si="99"/>
        <v>8.621192781434722</v>
      </c>
      <c r="BK227" s="52"/>
      <c r="BL227" s="27"/>
      <c r="BM227" s="77"/>
      <c r="BN227" s="187">
        <f t="shared" si="100"/>
        <v>11726</v>
      </c>
      <c r="BO227" s="179">
        <f t="shared" si="101"/>
        <v>166.464</v>
      </c>
      <c r="BQ227" s="70">
        <f t="shared" si="102"/>
        <v>8.4665312766140097</v>
      </c>
      <c r="BR227" s="52"/>
      <c r="BS227" s="27"/>
      <c r="BT227" s="77"/>
      <c r="BU227" s="187">
        <f t="shared" si="103"/>
        <v>11725</v>
      </c>
      <c r="BV227" s="179">
        <f t="shared" si="104"/>
        <v>165.649</v>
      </c>
      <c r="BX227" s="70">
        <f t="shared" si="105"/>
        <v>8.2834941261625108</v>
      </c>
      <c r="BY227" s="52"/>
      <c r="BZ227" s="27"/>
      <c r="CA227" s="77"/>
      <c r="CB227" s="187">
        <f t="shared" si="106"/>
        <v>11721</v>
      </c>
      <c r="CC227" s="179">
        <f t="shared" si="107"/>
        <v>162.40899999999999</v>
      </c>
      <c r="CE227" s="70">
        <f t="shared" si="108"/>
        <v>8.0592762233056483</v>
      </c>
      <c r="CF227" s="52"/>
      <c r="CG227" s="27"/>
      <c r="CH227" s="77"/>
      <c r="CI227" s="187">
        <f t="shared" si="109"/>
        <v>11715</v>
      </c>
      <c r="CJ227" s="179">
        <f t="shared" si="110"/>
        <v>157.60900000000001</v>
      </c>
      <c r="CL227" s="70">
        <f t="shared" si="111"/>
        <v>7.7698009960038963</v>
      </c>
      <c r="CM227" s="52"/>
      <c r="CN227" s="27"/>
      <c r="CO227" s="77"/>
      <c r="CP227" s="187">
        <f t="shared" si="112"/>
        <v>11700</v>
      </c>
      <c r="CQ227" s="179">
        <f t="shared" si="113"/>
        <v>145.92400000000001</v>
      </c>
      <c r="CS227" s="70">
        <f t="shared" si="114"/>
        <v>7.3607399030582776</v>
      </c>
      <c r="CT227" s="52"/>
      <c r="CU227" s="27"/>
      <c r="CV227" s="77"/>
      <c r="CW227" s="187">
        <f t="shared" si="115"/>
        <v>11662</v>
      </c>
      <c r="CX227" s="179">
        <f t="shared" si="116"/>
        <v>118.336</v>
      </c>
      <c r="CZ227" s="70">
        <f t="shared" si="117"/>
        <v>6.6567265241783913</v>
      </c>
      <c r="DA227" s="52"/>
      <c r="DB227" s="27"/>
      <c r="DC227" s="77"/>
      <c r="DD227" s="187">
        <f t="shared" si="118"/>
        <v>11407</v>
      </c>
      <c r="DE227" s="179">
        <f t="shared" si="119"/>
        <v>7.9210000000000003</v>
      </c>
    </row>
    <row r="228" spans="1:109" s="27" customFormat="1" ht="15" customHeight="1">
      <c r="A228" s="21">
        <f t="shared" si="120"/>
        <v>2012</v>
      </c>
      <c r="B228" s="176">
        <f t="shared" si="120"/>
        <v>10949</v>
      </c>
      <c r="C228" s="69">
        <f t="shared" si="73"/>
        <v>9.3010034068734253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11632</v>
      </c>
      <c r="J228" s="180">
        <f t="shared" si="76"/>
        <v>6.2380126038907662</v>
      </c>
      <c r="K228" s="179">
        <f t="shared" si="77"/>
        <v>466.48899999999998</v>
      </c>
      <c r="M228" s="70">
        <f t="shared" si="78"/>
        <v>9.3010034068734253</v>
      </c>
      <c r="N228" s="52"/>
      <c r="P228" s="34"/>
      <c r="Q228" s="187">
        <f t="shared" si="79"/>
        <v>11632</v>
      </c>
      <c r="R228" s="179">
        <f t="shared" si="80"/>
        <v>466.48899999999998</v>
      </c>
      <c r="T228" s="70">
        <f t="shared" si="81"/>
        <v>9.2052273225893604</v>
      </c>
      <c r="U228" s="52"/>
      <c r="W228" s="34"/>
      <c r="X228" s="187">
        <f t="shared" si="82"/>
        <v>11634</v>
      </c>
      <c r="Y228" s="179">
        <f t="shared" si="83"/>
        <v>469.22500000000002</v>
      </c>
      <c r="AA228" s="70">
        <f t="shared" si="84"/>
        <v>9.1219462212135873</v>
      </c>
      <c r="AB228" s="52"/>
      <c r="AD228" s="34"/>
      <c r="AE228" s="187">
        <f t="shared" si="85"/>
        <v>11635</v>
      </c>
      <c r="AF228" s="179">
        <f t="shared" si="86"/>
        <v>470.596</v>
      </c>
      <c r="AH228" s="70">
        <f t="shared" si="87"/>
        <v>9.0310940816991554</v>
      </c>
      <c r="AI228" s="52"/>
      <c r="AK228" s="34"/>
      <c r="AL228" s="187">
        <f t="shared" si="88"/>
        <v>11637</v>
      </c>
      <c r="AM228" s="179">
        <f t="shared" si="89"/>
        <v>473.34399999999999</v>
      </c>
      <c r="AO228" s="70">
        <f t="shared" si="90"/>
        <v>8.9311554297783484</v>
      </c>
      <c r="AP228" s="52"/>
      <c r="AR228" s="34"/>
      <c r="AS228" s="187">
        <f t="shared" si="91"/>
        <v>11639</v>
      </c>
      <c r="AT228" s="179">
        <f t="shared" si="92"/>
        <v>476.1</v>
      </c>
      <c r="AV228" s="70">
        <f t="shared" si="93"/>
        <v>8.8201086445086077</v>
      </c>
      <c r="AW228" s="52"/>
      <c r="AY228" s="34"/>
      <c r="AZ228" s="187">
        <f t="shared" si="94"/>
        <v>11641</v>
      </c>
      <c r="BA228" s="179">
        <f t="shared" si="95"/>
        <v>478.86399999999998</v>
      </c>
      <c r="BC228" s="70">
        <f t="shared" si="96"/>
        <v>8.6951719987760558</v>
      </c>
      <c r="BD228" s="52"/>
      <c r="BF228" s="34"/>
      <c r="BG228" s="187">
        <f t="shared" si="97"/>
        <v>11642</v>
      </c>
      <c r="BH228" s="179">
        <f t="shared" si="98"/>
        <v>480.24900000000002</v>
      </c>
      <c r="BJ228" s="70">
        <f t="shared" si="99"/>
        <v>8.5523672664238912</v>
      </c>
      <c r="BK228" s="52"/>
      <c r="BM228" s="34"/>
      <c r="BN228" s="187">
        <f t="shared" si="100"/>
        <v>11644</v>
      </c>
      <c r="BO228" s="179">
        <f t="shared" si="101"/>
        <v>483.02499999999998</v>
      </c>
      <c r="BQ228" s="70">
        <f t="shared" si="102"/>
        <v>8.3857168286278512</v>
      </c>
      <c r="BR228" s="52"/>
      <c r="BT228" s="34"/>
      <c r="BU228" s="187">
        <f t="shared" si="103"/>
        <v>11645</v>
      </c>
      <c r="BV228" s="179">
        <f t="shared" si="104"/>
        <v>484.416</v>
      </c>
      <c r="BX228" s="70">
        <f t="shared" si="105"/>
        <v>8.1856288911476067</v>
      </c>
      <c r="BY228" s="52"/>
      <c r="CA228" s="34"/>
      <c r="CB228" s="187">
        <f t="shared" si="106"/>
        <v>11644</v>
      </c>
      <c r="CC228" s="179">
        <f t="shared" si="107"/>
        <v>483.02499999999998</v>
      </c>
      <c r="CE228" s="70">
        <f t="shared" si="108"/>
        <v>7.9352295398169073</v>
      </c>
      <c r="CF228" s="52"/>
      <c r="CH228" s="34"/>
      <c r="CI228" s="187">
        <f t="shared" si="109"/>
        <v>11641</v>
      </c>
      <c r="CJ228" s="179">
        <f t="shared" si="110"/>
        <v>478.86399999999998</v>
      </c>
      <c r="CL228" s="70">
        <f t="shared" si="111"/>
        <v>7.6004023345003997</v>
      </c>
      <c r="CM228" s="52"/>
      <c r="CO228" s="34"/>
      <c r="CP228" s="187">
        <f t="shared" si="112"/>
        <v>11632</v>
      </c>
      <c r="CQ228" s="179">
        <f t="shared" si="113"/>
        <v>466.48899999999998</v>
      </c>
      <c r="CS228" s="70">
        <f t="shared" si="114"/>
        <v>7.0934046258687662</v>
      </c>
      <c r="CT228" s="52"/>
      <c r="CV228" s="34"/>
      <c r="CW228" s="187">
        <f t="shared" si="115"/>
        <v>11601</v>
      </c>
      <c r="CX228" s="179">
        <f t="shared" si="116"/>
        <v>425.10399999999998</v>
      </c>
      <c r="CZ228" s="70">
        <f t="shared" si="117"/>
        <v>6.0137151560428022</v>
      </c>
      <c r="DA228" s="52"/>
      <c r="DC228" s="34"/>
      <c r="DD228" s="187">
        <f t="shared" si="118"/>
        <v>11361</v>
      </c>
      <c r="DE228" s="179">
        <f t="shared" si="119"/>
        <v>169.744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10575</v>
      </c>
      <c r="C229" s="78">
        <f t="shared" si="73"/>
        <v>9.2662480039144786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11546</v>
      </c>
      <c r="J229" s="186">
        <f t="shared" si="76"/>
        <v>9.1820330969267143</v>
      </c>
      <c r="K229" s="185">
        <f t="shared" si="77"/>
        <v>942.84100000000001</v>
      </c>
      <c r="M229" s="81">
        <f t="shared" si="78"/>
        <v>9.2662480039144786</v>
      </c>
      <c r="N229" s="53"/>
      <c r="O229" s="32"/>
      <c r="P229" s="80"/>
      <c r="Q229" s="207">
        <f t="shared" si="79"/>
        <v>11546</v>
      </c>
      <c r="R229" s="185">
        <f t="shared" si="80"/>
        <v>942.84100000000001</v>
      </c>
      <c r="T229" s="81">
        <f t="shared" si="81"/>
        <v>9.1669108140488476</v>
      </c>
      <c r="U229" s="53"/>
      <c r="V229" s="32"/>
      <c r="W229" s="80"/>
      <c r="X229" s="207">
        <f t="shared" si="82"/>
        <v>11548</v>
      </c>
      <c r="Y229" s="185">
        <f t="shared" si="83"/>
        <v>946.72900000000004</v>
      </c>
      <c r="AA229" s="81">
        <f t="shared" si="84"/>
        <v>9.0802316866291619</v>
      </c>
      <c r="AB229" s="53"/>
      <c r="AC229" s="32"/>
      <c r="AD229" s="80"/>
      <c r="AE229" s="207">
        <f t="shared" si="85"/>
        <v>11551</v>
      </c>
      <c r="AF229" s="185">
        <f t="shared" si="86"/>
        <v>952.57600000000002</v>
      </c>
      <c r="AH229" s="81">
        <f t="shared" si="87"/>
        <v>8.9853200606491122</v>
      </c>
      <c r="AI229" s="53"/>
      <c r="AJ229" s="32"/>
      <c r="AK229" s="80"/>
      <c r="AL229" s="207">
        <f t="shared" si="88"/>
        <v>11554</v>
      </c>
      <c r="AM229" s="185">
        <f t="shared" si="89"/>
        <v>958.44100000000003</v>
      </c>
      <c r="AO229" s="81">
        <f t="shared" si="90"/>
        <v>8.8804464507150929</v>
      </c>
      <c r="AP229" s="53"/>
      <c r="AQ229" s="32"/>
      <c r="AR229" s="80"/>
      <c r="AS229" s="207">
        <f t="shared" si="91"/>
        <v>11557</v>
      </c>
      <c r="AT229" s="185">
        <f t="shared" si="92"/>
        <v>964.32399999999996</v>
      </c>
      <c r="AV229" s="81">
        <f t="shared" si="93"/>
        <v>8.7632717140129426</v>
      </c>
      <c r="AW229" s="53"/>
      <c r="AX229" s="32"/>
      <c r="AY229" s="80"/>
      <c r="AZ229" s="207">
        <f t="shared" si="94"/>
        <v>11560</v>
      </c>
      <c r="BA229" s="185">
        <f t="shared" si="95"/>
        <v>970.22500000000002</v>
      </c>
      <c r="BC229" s="81">
        <f t="shared" si="96"/>
        <v>8.6305218767232414</v>
      </c>
      <c r="BD229" s="53"/>
      <c r="BE229" s="32"/>
      <c r="BF229" s="80"/>
      <c r="BG229" s="207">
        <f t="shared" si="97"/>
        <v>11563</v>
      </c>
      <c r="BH229" s="185">
        <f t="shared" si="98"/>
        <v>976.14400000000001</v>
      </c>
      <c r="BJ229" s="81">
        <f t="shared" si="99"/>
        <v>8.4774123214043922</v>
      </c>
      <c r="BK229" s="53"/>
      <c r="BL229" s="32"/>
      <c r="BM229" s="80"/>
      <c r="BN229" s="207">
        <f t="shared" si="100"/>
        <v>11567</v>
      </c>
      <c r="BO229" s="185">
        <f t="shared" si="101"/>
        <v>984.06399999999996</v>
      </c>
      <c r="BQ229" s="81">
        <f t="shared" si="102"/>
        <v>8.2965465203006143</v>
      </c>
      <c r="BR229" s="53"/>
      <c r="BS229" s="32"/>
      <c r="BT229" s="80"/>
      <c r="BU229" s="207">
        <f t="shared" si="103"/>
        <v>11570</v>
      </c>
      <c r="BV229" s="185">
        <f t="shared" si="104"/>
        <v>990.02499999999998</v>
      </c>
      <c r="BX229" s="81">
        <f t="shared" si="105"/>
        <v>8.0755826366717205</v>
      </c>
      <c r="BY229" s="53"/>
      <c r="BZ229" s="32"/>
      <c r="CA229" s="80"/>
      <c r="CB229" s="207">
        <f t="shared" si="106"/>
        <v>11573</v>
      </c>
      <c r="CC229" s="185">
        <f t="shared" si="107"/>
        <v>996.00400000000002</v>
      </c>
      <c r="CE229" s="81">
        <f t="shared" si="108"/>
        <v>7.7915228191507317</v>
      </c>
      <c r="CF229" s="53"/>
      <c r="CG229" s="32"/>
      <c r="CH229" s="80"/>
      <c r="CI229" s="207">
        <f t="shared" si="109"/>
        <v>11573</v>
      </c>
      <c r="CJ229" s="185">
        <f t="shared" si="110"/>
        <v>996.00400000000002</v>
      </c>
      <c r="CL229" s="81">
        <f t="shared" si="111"/>
        <v>7.3932630947638378</v>
      </c>
      <c r="CM229" s="53"/>
      <c r="CN229" s="32"/>
      <c r="CO229" s="80"/>
      <c r="CP229" s="207">
        <f t="shared" si="112"/>
        <v>11569</v>
      </c>
      <c r="CQ229" s="185">
        <f t="shared" si="113"/>
        <v>988.03599999999994</v>
      </c>
      <c r="CS229" s="81">
        <f t="shared" si="114"/>
        <v>6.7214257007906433</v>
      </c>
      <c r="CT229" s="53"/>
      <c r="CU229" s="32"/>
      <c r="CV229" s="80"/>
      <c r="CW229" s="207">
        <f t="shared" si="115"/>
        <v>11545</v>
      </c>
      <c r="CX229" s="185">
        <f t="shared" si="116"/>
        <v>940.9</v>
      </c>
      <c r="CZ229" s="81">
        <f t="shared" si="117"/>
        <v>3.5553480614894135</v>
      </c>
      <c r="DA229" s="53"/>
      <c r="DB229" s="32"/>
      <c r="DC229" s="80"/>
      <c r="DD229" s="207">
        <f t="shared" si="118"/>
        <v>11321</v>
      </c>
      <c r="DE229" s="185">
        <f t="shared" si="119"/>
        <v>556.51599999999996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11464</v>
      </c>
      <c r="C230" s="54"/>
      <c r="D230" s="22">
        <v>21</v>
      </c>
      <c r="E230" s="22"/>
      <c r="F230" s="55"/>
      <c r="G230" s="82"/>
      <c r="H230" s="34"/>
      <c r="I230" s="179">
        <f t="shared" si="75"/>
        <v>11464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11387</v>
      </c>
      <c r="C231" s="54"/>
      <c r="D231" s="22">
        <v>22</v>
      </c>
      <c r="E231" s="22"/>
      <c r="F231" s="64" t="s">
        <v>47</v>
      </c>
      <c r="G231" s="266" t="s">
        <v>39</v>
      </c>
      <c r="H231" s="267" t="s">
        <v>40</v>
      </c>
      <c r="I231" s="179">
        <f t="shared" si="75"/>
        <v>11387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11313</v>
      </c>
      <c r="C232" s="54"/>
      <c r="D232" s="22">
        <v>23</v>
      </c>
      <c r="E232" s="22"/>
      <c r="F232" s="200">
        <f>O213</f>
        <v>0</v>
      </c>
      <c r="G232" s="203">
        <f>O219</f>
        <v>0.87646132205425431</v>
      </c>
      <c r="H232" s="222">
        <f>O220</f>
        <v>6739.6669999999995</v>
      </c>
      <c r="I232" s="179">
        <f t="shared" si="75"/>
        <v>11313</v>
      </c>
      <c r="J232" s="187"/>
      <c r="K232" s="187"/>
      <c r="M232" s="200" t="s">
        <v>48</v>
      </c>
      <c r="N232" s="200">
        <f>MIN(B210:B229)</f>
        <v>10575</v>
      </c>
      <c r="O232" s="200"/>
      <c r="P232" s="200"/>
      <c r="Q232" s="200"/>
      <c r="R232" s="200"/>
      <c r="S232" s="200"/>
      <c r="T232" s="200" t="s">
        <v>48</v>
      </c>
      <c r="U232" s="200">
        <f>N232</f>
        <v>10575</v>
      </c>
      <c r="V232" s="200"/>
      <c r="W232" s="200"/>
      <c r="X232" s="200"/>
      <c r="Y232" s="200"/>
      <c r="Z232" s="200"/>
      <c r="AA232" s="200" t="s">
        <v>48</v>
      </c>
      <c r="AB232" s="200">
        <f>U232</f>
        <v>10575</v>
      </c>
      <c r="AH232" s="200" t="s">
        <v>48</v>
      </c>
      <c r="AI232" s="200">
        <f>AB232</f>
        <v>10575</v>
      </c>
      <c r="AO232" s="200" t="s">
        <v>48</v>
      </c>
      <c r="AP232" s="200">
        <f>AI232</f>
        <v>10575</v>
      </c>
      <c r="AV232" s="200" t="s">
        <v>48</v>
      </c>
      <c r="AW232" s="200">
        <f>AP232</f>
        <v>10575</v>
      </c>
      <c r="BC232" s="200" t="s">
        <v>48</v>
      </c>
      <c r="BD232" s="200">
        <f>AW232</f>
        <v>10575</v>
      </c>
      <c r="BJ232" s="200" t="s">
        <v>48</v>
      </c>
      <c r="BK232" s="200">
        <f>BD232</f>
        <v>10575</v>
      </c>
      <c r="BQ232" s="200" t="s">
        <v>48</v>
      </c>
      <c r="BR232" s="200">
        <f>BK232</f>
        <v>10575</v>
      </c>
      <c r="BX232" s="200" t="s">
        <v>48</v>
      </c>
      <c r="BY232" s="200">
        <f>BR232</f>
        <v>10575</v>
      </c>
      <c r="CE232" s="200" t="s">
        <v>48</v>
      </c>
      <c r="CF232" s="200">
        <f>BY232</f>
        <v>10575</v>
      </c>
      <c r="CL232" s="200" t="s">
        <v>48</v>
      </c>
      <c r="CM232" s="200">
        <f>CF232</f>
        <v>10575</v>
      </c>
      <c r="CS232" s="200" t="s">
        <v>48</v>
      </c>
      <c r="CT232" s="200">
        <f>CM232</f>
        <v>10575</v>
      </c>
      <c r="CZ232" s="200" t="s">
        <v>48</v>
      </c>
      <c r="DA232" s="200">
        <f>CT232</f>
        <v>10575</v>
      </c>
    </row>
    <row r="233" spans="1:109" ht="15" customHeight="1">
      <c r="A233" s="21">
        <f t="shared" si="120"/>
        <v>2017</v>
      </c>
      <c r="B233" s="176">
        <f t="shared" si="121"/>
        <v>11244</v>
      </c>
      <c r="C233" s="54"/>
      <c r="D233" s="22">
        <v>24</v>
      </c>
      <c r="E233" s="22"/>
      <c r="F233" s="200">
        <f>V213</f>
        <v>1000</v>
      </c>
      <c r="G233" s="203">
        <f>V219</f>
        <v>0.87330166732371739</v>
      </c>
      <c r="H233" s="222">
        <f>V220</f>
        <v>6950.6240000000016</v>
      </c>
      <c r="I233" s="179">
        <f t="shared" si="75"/>
        <v>11244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11177</v>
      </c>
      <c r="C234" s="54"/>
      <c r="D234" s="22">
        <v>25</v>
      </c>
      <c r="E234" s="22"/>
      <c r="F234" s="200">
        <f>AC213</f>
        <v>1795</v>
      </c>
      <c r="G234" s="203">
        <f>AC219</f>
        <v>0.87032179162023871</v>
      </c>
      <c r="H234" s="222">
        <f>AC220</f>
        <v>7153.3710000000001</v>
      </c>
      <c r="I234" s="179">
        <f t="shared" si="75"/>
        <v>11177</v>
      </c>
      <c r="J234" s="187"/>
      <c r="K234" s="187"/>
      <c r="M234" s="200" t="s">
        <v>50</v>
      </c>
      <c r="N234" s="200">
        <v>795</v>
      </c>
      <c r="O234" s="200"/>
      <c r="P234" s="200"/>
      <c r="Q234" s="200"/>
      <c r="R234" s="200"/>
      <c r="S234" s="200"/>
      <c r="T234" s="200" t="s">
        <v>50</v>
      </c>
      <c r="U234" s="200">
        <f>N234</f>
        <v>795</v>
      </c>
      <c r="V234" s="200"/>
      <c r="W234" s="200"/>
      <c r="X234" s="200"/>
      <c r="Y234" s="200"/>
      <c r="Z234" s="200"/>
      <c r="AA234" s="200" t="s">
        <v>50</v>
      </c>
      <c r="AB234" s="200">
        <f>U234</f>
        <v>795</v>
      </c>
      <c r="AH234" s="200" t="s">
        <v>50</v>
      </c>
      <c r="AI234" s="200">
        <f>AB234</f>
        <v>795</v>
      </c>
      <c r="AO234" s="200" t="s">
        <v>50</v>
      </c>
      <c r="AP234" s="200">
        <f>AI234</f>
        <v>795</v>
      </c>
      <c r="AV234" s="200" t="s">
        <v>50</v>
      </c>
      <c r="AW234" s="200">
        <f>AP234</f>
        <v>795</v>
      </c>
      <c r="BC234" s="200" t="s">
        <v>50</v>
      </c>
      <c r="BD234" s="200">
        <f>AW234</f>
        <v>795</v>
      </c>
      <c r="BJ234" s="200" t="s">
        <v>50</v>
      </c>
      <c r="BK234" s="200">
        <f>BD234</f>
        <v>795</v>
      </c>
      <c r="BQ234" s="200" t="s">
        <v>50</v>
      </c>
      <c r="BR234" s="200">
        <f>BK234</f>
        <v>795</v>
      </c>
      <c r="BX234" s="200" t="s">
        <v>50</v>
      </c>
      <c r="BY234" s="200">
        <f>BR234</f>
        <v>795</v>
      </c>
      <c r="CE234" s="200" t="s">
        <v>50</v>
      </c>
      <c r="CF234" s="200">
        <f>BY234</f>
        <v>795</v>
      </c>
      <c r="CL234" s="200" t="s">
        <v>50</v>
      </c>
      <c r="CM234" s="200">
        <f>CF234</f>
        <v>795</v>
      </c>
      <c r="CS234" s="200" t="s">
        <v>50</v>
      </c>
      <c r="CT234" s="200">
        <f>CM234</f>
        <v>795</v>
      </c>
      <c r="CZ234" s="200" t="s">
        <v>50</v>
      </c>
      <c r="DA234" s="200">
        <f>CT234</f>
        <v>795</v>
      </c>
    </row>
    <row r="235" spans="1:109" ht="15" customHeight="1">
      <c r="A235" s="21">
        <f t="shared" si="120"/>
        <v>2019</v>
      </c>
      <c r="B235" s="176">
        <f t="shared" si="121"/>
        <v>11114</v>
      </c>
      <c r="C235" s="54"/>
      <c r="D235" s="22">
        <v>26</v>
      </c>
      <c r="E235" s="22"/>
      <c r="F235" s="200">
        <f>AJ213</f>
        <v>2590</v>
      </c>
      <c r="G235" s="203">
        <f>AJ219</f>
        <v>0.86678458696978433</v>
      </c>
      <c r="H235" s="222">
        <f>AJ220</f>
        <v>7398.8280000000004</v>
      </c>
      <c r="I235" s="179">
        <f t="shared" si="75"/>
        <v>11114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11053</v>
      </c>
      <c r="C236" s="54"/>
      <c r="D236" s="22">
        <v>27</v>
      </c>
      <c r="E236" s="22"/>
      <c r="F236" s="200">
        <f>AQ213</f>
        <v>3385</v>
      </c>
      <c r="G236" s="203">
        <f>AQ219</f>
        <v>0.8626709550549686</v>
      </c>
      <c r="H236" s="222">
        <f>AQ220</f>
        <v>7693.8989999999994</v>
      </c>
      <c r="I236" s="179">
        <f t="shared" si="75"/>
        <v>11053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10994</v>
      </c>
      <c r="C237" s="54"/>
      <c r="D237" s="22">
        <v>28</v>
      </c>
      <c r="E237" s="22"/>
      <c r="F237" s="200">
        <f>AX213</f>
        <v>4180</v>
      </c>
      <c r="G237" s="203">
        <f>AX219</f>
        <v>0.85769523693198757</v>
      </c>
      <c r="H237" s="222">
        <f>AX220</f>
        <v>8062.594000000001</v>
      </c>
      <c r="I237" s="179">
        <f t="shared" si="75"/>
        <v>10994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10938</v>
      </c>
      <c r="C238" s="54"/>
      <c r="D238" s="22">
        <v>29</v>
      </c>
      <c r="E238" s="22"/>
      <c r="F238" s="200">
        <f>BE213</f>
        <v>4975</v>
      </c>
      <c r="G238" s="203">
        <f>BE219</f>
        <v>0.8517571460702914</v>
      </c>
      <c r="H238" s="222">
        <f>BE220</f>
        <v>8523.6759999999995</v>
      </c>
      <c r="I238" s="179">
        <f t="shared" si="75"/>
        <v>10938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10885</v>
      </c>
      <c r="C239" s="54"/>
      <c r="D239" s="22">
        <v>30</v>
      </c>
      <c r="E239" s="22"/>
      <c r="F239" s="200">
        <f>BL213</f>
        <v>5770</v>
      </c>
      <c r="G239" s="203">
        <f>BL219</f>
        <v>0.84415144342767112</v>
      </c>
      <c r="H239" s="222">
        <f>BL220</f>
        <v>9141.4339999999975</v>
      </c>
      <c r="I239" s="179">
        <f t="shared" si="75"/>
        <v>10885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10833</v>
      </c>
      <c r="C240" s="54"/>
      <c r="D240" s="22">
        <v>31</v>
      </c>
      <c r="E240" s="22"/>
      <c r="F240" s="200">
        <f>BS213</f>
        <v>6565</v>
      </c>
      <c r="G240" s="203">
        <f>BS219</f>
        <v>0.83459573404126619</v>
      </c>
      <c r="H240" s="222">
        <f>BS220</f>
        <v>9978.0969999999979</v>
      </c>
      <c r="I240" s="179">
        <f t="shared" si="75"/>
        <v>10833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10783</v>
      </c>
      <c r="C241" s="54"/>
      <c r="D241" s="22">
        <v>32</v>
      </c>
      <c r="E241" s="22"/>
      <c r="F241" s="200">
        <f>BZ213</f>
        <v>7360</v>
      </c>
      <c r="G241" s="203">
        <f>BZ219</f>
        <v>0.82182055181089075</v>
      </c>
      <c r="H241" s="222">
        <f>BZ220</f>
        <v>11205.666000000001</v>
      </c>
      <c r="I241" s="179">
        <f t="shared" si="75"/>
        <v>10783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10735</v>
      </c>
      <c r="C242" s="54"/>
      <c r="D242" s="22">
        <v>33</v>
      </c>
      <c r="E242" s="22"/>
      <c r="F242" s="200">
        <f>CG213</f>
        <v>8155</v>
      </c>
      <c r="G242" s="203">
        <f>CG219</f>
        <v>0.80398416708881326</v>
      </c>
      <c r="H242" s="222">
        <f>CG220</f>
        <v>13158.576999999997</v>
      </c>
      <c r="I242" s="179">
        <f t="shared" si="75"/>
        <v>10735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10688</v>
      </c>
      <c r="C243" s="54"/>
      <c r="D243" s="22">
        <v>34</v>
      </c>
      <c r="E243" s="22"/>
      <c r="F243" s="200">
        <f>CN213</f>
        <v>8950</v>
      </c>
      <c r="G243" s="203">
        <f>CN219</f>
        <v>0.77695000566459294</v>
      </c>
      <c r="H243" s="222">
        <f>CN220</f>
        <v>16763.142999999996</v>
      </c>
      <c r="I243" s="179">
        <f t="shared" si="75"/>
        <v>10688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10643</v>
      </c>
      <c r="C244" s="54"/>
      <c r="D244" s="22">
        <v>35</v>
      </c>
      <c r="E244" s="22"/>
      <c r="F244" s="200">
        <f>CU213</f>
        <v>9745</v>
      </c>
      <c r="G244" s="203">
        <f>CU219</f>
        <v>0.73068557218243602</v>
      </c>
      <c r="H244" s="222">
        <f>CU220</f>
        <v>25507.093000000001</v>
      </c>
      <c r="I244" s="179">
        <f t="shared" si="75"/>
        <v>10643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10600</v>
      </c>
      <c r="C245" s="54"/>
      <c r="D245" s="22">
        <v>36</v>
      </c>
      <c r="E245" s="22"/>
      <c r="F245" s="200">
        <f>DB213</f>
        <v>10540</v>
      </c>
      <c r="G245" s="203">
        <f>DB219</f>
        <v>0.59110520280861467</v>
      </c>
      <c r="H245" s="222">
        <f>DB220</f>
        <v>106381.20800000001</v>
      </c>
      <c r="I245" s="179">
        <f t="shared" si="75"/>
        <v>10600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10558</v>
      </c>
      <c r="C246" s="54"/>
      <c r="D246" s="22">
        <v>37</v>
      </c>
      <c r="E246" s="22"/>
      <c r="F246" s="55"/>
      <c r="G246" s="82"/>
      <c r="H246" s="34"/>
      <c r="I246" s="179">
        <f t="shared" si="75"/>
        <v>10558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10517</v>
      </c>
      <c r="C247" s="54"/>
      <c r="D247" s="22">
        <v>38</v>
      </c>
      <c r="E247" s="22"/>
      <c r="F247" s="55"/>
      <c r="G247" s="82"/>
      <c r="H247" s="34"/>
      <c r="I247" s="179">
        <f t="shared" si="75"/>
        <v>10517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10477</v>
      </c>
      <c r="C248" s="54"/>
      <c r="D248" s="22">
        <v>39</v>
      </c>
      <c r="E248" s="22"/>
      <c r="F248" s="55"/>
      <c r="G248" s="82"/>
      <c r="H248" s="34"/>
      <c r="I248" s="179">
        <f t="shared" si="75"/>
        <v>10477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10439</v>
      </c>
      <c r="C249" s="54"/>
      <c r="D249" s="22">
        <v>40</v>
      </c>
      <c r="E249" s="22"/>
      <c r="F249" s="55"/>
      <c r="G249" s="82"/>
      <c r="H249" s="34"/>
      <c r="I249" s="179">
        <f t="shared" si="75"/>
        <v>10439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10401</v>
      </c>
      <c r="C250" s="195"/>
      <c r="D250" s="35">
        <v>41</v>
      </c>
      <c r="E250" s="35"/>
      <c r="F250" s="56"/>
      <c r="G250" s="84"/>
      <c r="H250" s="37"/>
      <c r="I250" s="189">
        <f t="shared" si="75"/>
        <v>10401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10365</v>
      </c>
      <c r="C251" s="195"/>
      <c r="D251" s="35">
        <v>42</v>
      </c>
      <c r="E251" s="35"/>
      <c r="F251" s="56"/>
      <c r="G251" s="84"/>
      <c r="H251" s="37"/>
      <c r="I251" s="189">
        <f t="shared" si="75"/>
        <v>10365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0.97211276711991879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0.85341240963203668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0.939585599606927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0.95008404144782166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0.95685934478106871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0.9616637467299004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0.96522090409905015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0.96794782497736609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0.97013267223356425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0.97190707486451233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16352</v>
      </c>
      <c r="C255" s="209">
        <f t="shared" ref="C255:C274" si="124">LN(F$257/B255-1)</f>
        <v>-1.5001711418092085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15743</v>
      </c>
      <c r="J255" s="180">
        <f t="shared" ref="J255:J274" si="126">ABS(B255-I255)/B255*100</f>
        <v>3.724315068493151</v>
      </c>
      <c r="K255" s="179">
        <f t="shared" ref="K255:K274" si="127">(B255-I255)^2/1000</f>
        <v>370.88099999999997</v>
      </c>
      <c r="M255" s="210">
        <f t="shared" ref="M255:M274" si="128">LN(O$257/$B255-1)</f>
        <v>-9.7021054930034598</v>
      </c>
      <c r="N255" s="40" t="s">
        <v>53</v>
      </c>
      <c r="O255" s="23"/>
      <c r="P255" s="187">
        <f t="shared" ref="P255:P274" si="129">ROUND(O$257/(1+EXP(O$262+O$261*$D255)),$G$1)</f>
        <v>16080</v>
      </c>
      <c r="Q255" s="179">
        <f t="shared" ref="Q255:Q274" si="130">($B255-P255)^2/1000</f>
        <v>73.983999999999995</v>
      </c>
      <c r="S255" s="210">
        <f t="shared" ref="S255:S274" si="131">LN(U$257/$B255-1)</f>
        <v>-3.2282147966511565</v>
      </c>
      <c r="T255" s="40" t="s">
        <v>53</v>
      </c>
      <c r="U255" s="23"/>
      <c r="V255" s="187">
        <f t="shared" ref="V255:V274" si="132">ROUND(U$257/(1+EXP(U$262+U$261*$D255)),$G$1)</f>
        <v>15660</v>
      </c>
      <c r="W255" s="179">
        <f t="shared" ref="W255:W274" si="133">($B255-V255)^2/1000</f>
        <v>478.86399999999998</v>
      </c>
      <c r="Y255" s="210">
        <f t="shared" ref="Y255:Y274" si="134">LN(AA$257/$B255-1)</f>
        <v>-2.7285624734832918</v>
      </c>
      <c r="Z255" s="40" t="s">
        <v>53</v>
      </c>
      <c r="AA255" s="23"/>
      <c r="AB255" s="187">
        <f t="shared" ref="AB255:AB274" si="135">ROUND(AA$257/(1+EXP(AA$262+AA$261*$D255)),$G$1)</f>
        <v>15660</v>
      </c>
      <c r="AC255" s="179">
        <f t="shared" ref="AC255:AC274" si="136">($B255-AB255)^2/1000</f>
        <v>478.86399999999998</v>
      </c>
      <c r="AE255" s="210">
        <f t="shared" ref="AE255:AE274" si="137">LN(AG$257/$B255-1)</f>
        <v>-2.3969172776103931</v>
      </c>
      <c r="AF255" s="40" t="s">
        <v>53</v>
      </c>
      <c r="AG255" s="23"/>
      <c r="AH255" s="187">
        <f t="shared" ref="AH255:AH274" si="138">ROUND(AG$257/(1+EXP(AG$262+AG$261*$D255)),$G$1)</f>
        <v>15670</v>
      </c>
      <c r="AI255" s="179">
        <f t="shared" ref="AI255:AI274" si="139">($B255-AH255)^2/1000</f>
        <v>465.12400000000002</v>
      </c>
      <c r="AK255" s="210">
        <f t="shared" ref="AK255:AK274" si="140">LN(AM$257/$B255-1)</f>
        <v>-2.1482946409951991</v>
      </c>
      <c r="AL255" s="40" t="s">
        <v>53</v>
      </c>
      <c r="AM255" s="23"/>
      <c r="AN255" s="187">
        <f t="shared" ref="AN255:AN274" si="141">ROUND(AM$257/(1+EXP(AM$262+AM$261*$D255)),$G$1)</f>
        <v>15685</v>
      </c>
      <c r="AO255" s="179">
        <f t="shared" ref="AO255:AO274" si="142">($B255-AN255)^2/1000</f>
        <v>444.88900000000001</v>
      </c>
      <c r="AQ255" s="210">
        <f t="shared" ref="AQ255:AQ274" si="143">LN(AS$257/$B255-1)</f>
        <v>-1.9493406841521028</v>
      </c>
      <c r="AR255" s="40" t="s">
        <v>53</v>
      </c>
      <c r="AS255" s="23"/>
      <c r="AT255" s="187">
        <f t="shared" ref="AT255:AT274" si="144">ROUND(AS$257/(1+EXP(AS$262+AS$261*$D255)),$G$1)</f>
        <v>15700</v>
      </c>
      <c r="AU255" s="179">
        <f t="shared" ref="AU255:AU274" si="145">($B255-AT255)^2/1000</f>
        <v>425.10399999999998</v>
      </c>
      <c r="AW255" s="210">
        <f t="shared" ref="AW255:AW274" si="146">LN(AY$257/$B255-1)</f>
        <v>-1.7834768396611904</v>
      </c>
      <c r="AX255" s="40" t="s">
        <v>53</v>
      </c>
      <c r="AY255" s="23"/>
      <c r="AZ255" s="187">
        <f t="shared" ref="AZ255:AZ274" si="147">ROUND(AY$257/(1+EXP(AY$262+AY$261*$D255)),$G$1)</f>
        <v>15714</v>
      </c>
      <c r="BA255" s="179">
        <f t="shared" ref="BA255:BA274" si="148">($B255-AZ255)^2/1000</f>
        <v>407.04399999999998</v>
      </c>
      <c r="BC255" s="210">
        <f t="shared" ref="BC255:BC274" si="149">LN(BE$257/$B255-1)</f>
        <v>-1.6412497400691142</v>
      </c>
      <c r="BD255" s="40" t="s">
        <v>53</v>
      </c>
      <c r="BE255" s="23"/>
      <c r="BF255" s="187">
        <f t="shared" ref="BF255:BF274" si="150">ROUND(BE$257/(1+EXP(BE$262+BE$261*$D255)),$G$1)</f>
        <v>15728</v>
      </c>
      <c r="BG255" s="179">
        <f t="shared" ref="BG255:BG274" si="151">($B255-BF255)^2/1000</f>
        <v>389.37599999999998</v>
      </c>
      <c r="BI255" s="210">
        <f t="shared" ref="BI255:BI274" si="152">LN(BK$257/$B255-1)</f>
        <v>-1.5167552698247444</v>
      </c>
      <c r="BJ255" s="40" t="s">
        <v>53</v>
      </c>
      <c r="BK255" s="23"/>
      <c r="BL255" s="187">
        <f t="shared" ref="BL255:BL274" si="153">ROUND(BK$257/(1+EXP(BK$262+BK$261*$D255)),$G$1)</f>
        <v>15742</v>
      </c>
      <c r="BM255" s="179">
        <f t="shared" ref="BM255:BM274" si="154">($B255-BL255)^2/1000</f>
        <v>372.1</v>
      </c>
    </row>
    <row r="256" spans="1:65" ht="15" customHeight="1">
      <c r="A256" s="21">
        <f t="shared" si="123"/>
        <v>1995</v>
      </c>
      <c r="B256" s="176">
        <f t="shared" si="123"/>
        <v>15980</v>
      </c>
      <c r="C256" s="209">
        <f t="shared" si="124"/>
        <v>-1.3800560377071989</v>
      </c>
      <c r="D256" s="22">
        <v>2</v>
      </c>
      <c r="E256" s="40" t="s">
        <v>54</v>
      </c>
      <c r="G256" s="27"/>
      <c r="H256" s="26"/>
      <c r="I256" s="179">
        <f t="shared" si="125"/>
        <v>15522</v>
      </c>
      <c r="J256" s="180">
        <f t="shared" si="126"/>
        <v>2.8660826032540676</v>
      </c>
      <c r="K256" s="179">
        <f t="shared" si="127"/>
        <v>209.76400000000001</v>
      </c>
      <c r="M256" s="210">
        <f t="shared" si="128"/>
        <v>-3.7575147996764544</v>
      </c>
      <c r="N256" s="40" t="s">
        <v>54</v>
      </c>
      <c r="P256" s="187">
        <f t="shared" si="129"/>
        <v>16012</v>
      </c>
      <c r="Q256" s="179">
        <f t="shared" si="130"/>
        <v>1.024</v>
      </c>
      <c r="S256" s="210">
        <f t="shared" si="131"/>
        <v>-2.7515353130419493</v>
      </c>
      <c r="T256" s="40" t="s">
        <v>54</v>
      </c>
      <c r="V256" s="187">
        <f t="shared" si="132"/>
        <v>15513</v>
      </c>
      <c r="W256" s="179">
        <f t="shared" si="133"/>
        <v>218.089</v>
      </c>
      <c r="Y256" s="210">
        <f t="shared" si="134"/>
        <v>-2.4066948267502184</v>
      </c>
      <c r="Z256" s="40" t="s">
        <v>54</v>
      </c>
      <c r="AB256" s="187">
        <f t="shared" si="135"/>
        <v>15495</v>
      </c>
      <c r="AC256" s="179">
        <f t="shared" si="136"/>
        <v>235.22499999999999</v>
      </c>
      <c r="AE256" s="210">
        <f t="shared" si="137"/>
        <v>-2.1507614526130188</v>
      </c>
      <c r="AF256" s="40" t="s">
        <v>54</v>
      </c>
      <c r="AH256" s="187">
        <f t="shared" si="138"/>
        <v>15493</v>
      </c>
      <c r="AI256" s="179">
        <f t="shared" si="139"/>
        <v>237.16900000000001</v>
      </c>
      <c r="AK256" s="210">
        <f t="shared" si="140"/>
        <v>-1.9471624973717785</v>
      </c>
      <c r="AL256" s="40" t="s">
        <v>54</v>
      </c>
      <c r="AN256" s="187">
        <f t="shared" si="141"/>
        <v>15496</v>
      </c>
      <c r="AO256" s="179">
        <f t="shared" si="142"/>
        <v>234.256</v>
      </c>
      <c r="AQ256" s="210">
        <f t="shared" si="143"/>
        <v>-1.7780861673278454</v>
      </c>
      <c r="AR256" s="40" t="s">
        <v>54</v>
      </c>
      <c r="AT256" s="187">
        <f t="shared" si="144"/>
        <v>15501</v>
      </c>
      <c r="AU256" s="179">
        <f t="shared" si="145"/>
        <v>229.441</v>
      </c>
      <c r="AW256" s="210">
        <f t="shared" si="146"/>
        <v>-1.6335049385167373</v>
      </c>
      <c r="AX256" s="40" t="s">
        <v>54</v>
      </c>
      <c r="AZ256" s="187">
        <f t="shared" si="147"/>
        <v>15507</v>
      </c>
      <c r="BA256" s="179">
        <f t="shared" si="148"/>
        <v>223.72900000000001</v>
      </c>
      <c r="BC256" s="210">
        <f t="shared" si="149"/>
        <v>-1.5072112131924456</v>
      </c>
      <c r="BD256" s="40" t="s">
        <v>54</v>
      </c>
      <c r="BF256" s="187">
        <f t="shared" si="150"/>
        <v>15514</v>
      </c>
      <c r="BG256" s="179">
        <f t="shared" si="151"/>
        <v>217.15600000000001</v>
      </c>
      <c r="BI256" s="210">
        <f t="shared" si="152"/>
        <v>-1.3950939150717392</v>
      </c>
      <c r="BJ256" s="40" t="s">
        <v>54</v>
      </c>
      <c r="BL256" s="187">
        <f t="shared" si="153"/>
        <v>15521</v>
      </c>
      <c r="BM256" s="179">
        <f t="shared" si="154"/>
        <v>210.68100000000001</v>
      </c>
    </row>
    <row r="257" spans="1:65" ht="15" customHeight="1">
      <c r="A257" s="21">
        <f t="shared" si="123"/>
        <v>1996</v>
      </c>
      <c r="B257" s="176">
        <f t="shared" si="123"/>
        <v>15311</v>
      </c>
      <c r="C257" s="209">
        <f t="shared" si="124"/>
        <v>-1.1833521842155086</v>
      </c>
      <c r="D257" s="22">
        <v>3</v>
      </c>
      <c r="E257" s="73" t="s">
        <v>55</v>
      </c>
      <c r="F257" s="243">
        <v>20000</v>
      </c>
      <c r="G257" s="27"/>
      <c r="I257" s="179">
        <f t="shared" si="125"/>
        <v>15293</v>
      </c>
      <c r="J257" s="180">
        <f t="shared" si="126"/>
        <v>0.11756253673829273</v>
      </c>
      <c r="K257" s="179">
        <f t="shared" si="127"/>
        <v>0.32400000000000001</v>
      </c>
      <c r="M257" s="210">
        <f t="shared" si="128"/>
        <v>-2.6874295809917843</v>
      </c>
      <c r="N257" s="73" t="s">
        <v>55</v>
      </c>
      <c r="O257" s="211">
        <f>ROUNDDOWN(O258,0)+1</f>
        <v>16353</v>
      </c>
      <c r="P257" s="187">
        <f t="shared" si="129"/>
        <v>15928</v>
      </c>
      <c r="Q257" s="179">
        <f t="shared" si="130"/>
        <v>380.68900000000002</v>
      </c>
      <c r="S257" s="210">
        <f t="shared" si="131"/>
        <v>-2.2044348864972942</v>
      </c>
      <c r="T257" s="73" t="s">
        <v>55</v>
      </c>
      <c r="U257" s="211">
        <f>ROUNDDOWN(U258,-T277)+10^T277</f>
        <v>17000</v>
      </c>
      <c r="V257" s="187">
        <f t="shared" si="132"/>
        <v>15351</v>
      </c>
      <c r="W257" s="179">
        <f t="shared" si="133"/>
        <v>1.6</v>
      </c>
      <c r="Y257" s="210">
        <f t="shared" si="134"/>
        <v>-1.9823576228263202</v>
      </c>
      <c r="Z257" s="73" t="s">
        <v>55</v>
      </c>
      <c r="AA257" s="211">
        <f>U257+Z278</f>
        <v>17420</v>
      </c>
      <c r="AB257" s="187">
        <f t="shared" si="135"/>
        <v>15318</v>
      </c>
      <c r="AC257" s="179">
        <f t="shared" si="136"/>
        <v>4.9000000000000002E-2</v>
      </c>
      <c r="AE257" s="210">
        <f t="shared" si="137"/>
        <v>-1.8007475566351301</v>
      </c>
      <c r="AF257" s="73" t="s">
        <v>55</v>
      </c>
      <c r="AG257" s="211">
        <f>AA257+AF278</f>
        <v>17840</v>
      </c>
      <c r="AH257" s="187">
        <f t="shared" si="138"/>
        <v>15303</v>
      </c>
      <c r="AI257" s="179">
        <f t="shared" si="139"/>
        <v>6.4000000000000001E-2</v>
      </c>
      <c r="AK257" s="210">
        <f t="shared" si="140"/>
        <v>-1.6471053944898193</v>
      </c>
      <c r="AL257" s="73" t="s">
        <v>55</v>
      </c>
      <c r="AM257" s="211">
        <f>AG257+AL278</f>
        <v>18260</v>
      </c>
      <c r="AN257" s="187">
        <f t="shared" si="141"/>
        <v>15295</v>
      </c>
      <c r="AO257" s="179">
        <f t="shared" si="142"/>
        <v>0.25600000000000001</v>
      </c>
      <c r="AQ257" s="210">
        <f t="shared" si="143"/>
        <v>-1.5139555598985419</v>
      </c>
      <c r="AR257" s="73" t="s">
        <v>55</v>
      </c>
      <c r="AS257" s="211">
        <f>AM257+AR278</f>
        <v>18680</v>
      </c>
      <c r="AT257" s="187">
        <f t="shared" si="144"/>
        <v>15292</v>
      </c>
      <c r="AU257" s="179">
        <f t="shared" si="145"/>
        <v>0.36099999999999999</v>
      </c>
      <c r="AW257" s="210">
        <f t="shared" si="146"/>
        <v>-1.3964693922864941</v>
      </c>
      <c r="AX257" s="73" t="s">
        <v>55</v>
      </c>
      <c r="AY257" s="211">
        <f>AS257+AX278</f>
        <v>19100</v>
      </c>
      <c r="AZ257" s="187">
        <f t="shared" si="147"/>
        <v>15291</v>
      </c>
      <c r="BA257" s="179">
        <f t="shared" si="148"/>
        <v>0.4</v>
      </c>
      <c r="BC257" s="210">
        <f t="shared" si="149"/>
        <v>-1.2913464345345247</v>
      </c>
      <c r="BD257" s="73" t="s">
        <v>55</v>
      </c>
      <c r="BE257" s="211">
        <f>AY257+BD278</f>
        <v>19520</v>
      </c>
      <c r="BF257" s="187">
        <f t="shared" si="150"/>
        <v>15291</v>
      </c>
      <c r="BG257" s="179">
        <f t="shared" si="151"/>
        <v>0.4</v>
      </c>
      <c r="BI257" s="210">
        <f t="shared" si="152"/>
        <v>-1.1962306622738248</v>
      </c>
      <c r="BJ257" s="73" t="s">
        <v>55</v>
      </c>
      <c r="BK257" s="211">
        <f>BE257+BJ278</f>
        <v>19940</v>
      </c>
      <c r="BL257" s="187">
        <f t="shared" si="153"/>
        <v>15292</v>
      </c>
      <c r="BM257" s="179">
        <f t="shared" si="154"/>
        <v>0.36099999999999999</v>
      </c>
    </row>
    <row r="258" spans="1:65" ht="15" customHeight="1">
      <c r="A258" s="21">
        <f t="shared" si="123"/>
        <v>1997</v>
      </c>
      <c r="B258" s="176">
        <f t="shared" si="123"/>
        <v>14734</v>
      </c>
      <c r="C258" s="209">
        <f t="shared" si="124"/>
        <v>-1.0288866871865041</v>
      </c>
      <c r="D258" s="22">
        <v>4</v>
      </c>
      <c r="E258" s="88" t="s">
        <v>56</v>
      </c>
      <c r="F258" s="200">
        <f>MAX(B255:B274)</f>
        <v>16352</v>
      </c>
      <c r="G258" s="27"/>
      <c r="H258" s="26"/>
      <c r="I258" s="179">
        <f t="shared" si="125"/>
        <v>15055</v>
      </c>
      <c r="J258" s="180">
        <f t="shared" si="126"/>
        <v>2.1786344509298221</v>
      </c>
      <c r="K258" s="179">
        <f t="shared" si="127"/>
        <v>103.041</v>
      </c>
      <c r="M258" s="210">
        <f t="shared" si="128"/>
        <v>-2.2083490735651243</v>
      </c>
      <c r="N258" s="88" t="s">
        <v>56</v>
      </c>
      <c r="O258" s="200">
        <f>MAX($B255:$B274)</f>
        <v>16352</v>
      </c>
      <c r="P258" s="187">
        <f t="shared" si="129"/>
        <v>15824</v>
      </c>
      <c r="Q258" s="179">
        <f t="shared" si="130"/>
        <v>1188.0999999999999</v>
      </c>
      <c r="S258" s="210">
        <f t="shared" si="131"/>
        <v>-1.8721415856548069</v>
      </c>
      <c r="T258" s="88" t="s">
        <v>56</v>
      </c>
      <c r="U258" s="200">
        <f>MAX($B255:$B274)</f>
        <v>16352</v>
      </c>
      <c r="V258" s="187">
        <f t="shared" si="132"/>
        <v>15174</v>
      </c>
      <c r="W258" s="179">
        <f t="shared" si="133"/>
        <v>193.6</v>
      </c>
      <c r="Y258" s="210">
        <f t="shared" si="134"/>
        <v>-1.7021046501595767</v>
      </c>
      <c r="Z258" s="88" t="s">
        <v>56</v>
      </c>
      <c r="AA258" s="200">
        <f>MAX($B255:$B274)</f>
        <v>16352</v>
      </c>
      <c r="AB258" s="187">
        <f t="shared" si="135"/>
        <v>15126</v>
      </c>
      <c r="AC258" s="179">
        <f t="shared" si="136"/>
        <v>153.66399999999999</v>
      </c>
      <c r="AE258" s="210">
        <f t="shared" si="137"/>
        <v>-1.5568220235341266</v>
      </c>
      <c r="AF258" s="88" t="s">
        <v>56</v>
      </c>
      <c r="AG258" s="200">
        <f>MAX($B255:$B274)</f>
        <v>16352</v>
      </c>
      <c r="AH258" s="187">
        <f t="shared" si="138"/>
        <v>15100</v>
      </c>
      <c r="AI258" s="179">
        <f t="shared" si="139"/>
        <v>133.95599999999999</v>
      </c>
      <c r="AK258" s="210">
        <f t="shared" si="140"/>
        <v>-1.4299936642849431</v>
      </c>
      <c r="AL258" s="88" t="s">
        <v>56</v>
      </c>
      <c r="AM258" s="200">
        <f>MAX($B255:$B274)</f>
        <v>16352</v>
      </c>
      <c r="AN258" s="187">
        <f t="shared" si="141"/>
        <v>15084</v>
      </c>
      <c r="AO258" s="179">
        <f t="shared" si="142"/>
        <v>122.5</v>
      </c>
      <c r="AQ258" s="210">
        <f t="shared" si="143"/>
        <v>-1.3174553406601985</v>
      </c>
      <c r="AR258" s="88" t="s">
        <v>56</v>
      </c>
      <c r="AS258" s="200">
        <f>MAX($B255:$B274)</f>
        <v>16352</v>
      </c>
      <c r="AT258" s="187">
        <f t="shared" si="144"/>
        <v>15073</v>
      </c>
      <c r="AU258" s="179">
        <f t="shared" si="145"/>
        <v>114.92100000000001</v>
      </c>
      <c r="AW258" s="210">
        <f t="shared" si="146"/>
        <v>-1.2163104901328696</v>
      </c>
      <c r="AX258" s="88" t="s">
        <v>56</v>
      </c>
      <c r="AY258" s="200">
        <f>MAX($B255:$B274)</f>
        <v>16352</v>
      </c>
      <c r="AZ258" s="187">
        <f t="shared" si="147"/>
        <v>15065</v>
      </c>
      <c r="BA258" s="179">
        <f t="shared" si="148"/>
        <v>109.56100000000001</v>
      </c>
      <c r="BC258" s="210">
        <f t="shared" si="149"/>
        <v>-1.12446275877444</v>
      </c>
      <c r="BD258" s="88" t="s">
        <v>56</v>
      </c>
      <c r="BE258" s="200">
        <f>MAX($B255:$B274)</f>
        <v>16352</v>
      </c>
      <c r="BF258" s="187">
        <f t="shared" si="150"/>
        <v>15060</v>
      </c>
      <c r="BG258" s="179">
        <f t="shared" si="151"/>
        <v>106.276</v>
      </c>
      <c r="BI258" s="210">
        <f t="shared" si="152"/>
        <v>-1.0403459416882483</v>
      </c>
      <c r="BJ258" s="88" t="s">
        <v>56</v>
      </c>
      <c r="BK258" s="200">
        <f>MAX($B255:$B274)</f>
        <v>16352</v>
      </c>
      <c r="BL258" s="187">
        <f t="shared" si="153"/>
        <v>15056</v>
      </c>
      <c r="BM258" s="179">
        <f t="shared" si="154"/>
        <v>103.684</v>
      </c>
    </row>
    <row r="259" spans="1:65" ht="15" customHeight="1">
      <c r="A259" s="21">
        <f t="shared" si="123"/>
        <v>1998</v>
      </c>
      <c r="B259" s="176">
        <f t="shared" si="123"/>
        <v>14370</v>
      </c>
      <c r="C259" s="209">
        <f t="shared" si="124"/>
        <v>-0.93703325793933478</v>
      </c>
      <c r="D259" s="22">
        <v>5</v>
      </c>
      <c r="E259" s="88" t="s">
        <v>57</v>
      </c>
      <c r="F259" s="200">
        <f>AVERAGE(B270:B274)</f>
        <v>11181.2</v>
      </c>
      <c r="G259" s="27"/>
      <c r="H259" s="26"/>
      <c r="I259" s="179">
        <f t="shared" si="125"/>
        <v>14810</v>
      </c>
      <c r="J259" s="180">
        <f t="shared" si="126"/>
        <v>3.0619345859429368</v>
      </c>
      <c r="K259" s="179">
        <f t="shared" si="127"/>
        <v>193.6</v>
      </c>
      <c r="M259" s="210">
        <f t="shared" si="128"/>
        <v>-1.9805318505532745</v>
      </c>
      <c r="N259" s="88" t="s">
        <v>57</v>
      </c>
      <c r="O259" s="200">
        <f>AVERAGE($B270:$B274)</f>
        <v>11181.2</v>
      </c>
      <c r="P259" s="187">
        <f t="shared" si="129"/>
        <v>15696</v>
      </c>
      <c r="Q259" s="179">
        <f t="shared" si="130"/>
        <v>1758.2760000000001</v>
      </c>
      <c r="S259" s="210">
        <f t="shared" si="131"/>
        <v>-1.6981588539012602</v>
      </c>
      <c r="T259" s="88" t="s">
        <v>57</v>
      </c>
      <c r="U259" s="200">
        <f>AVERAGE($B270:$B274)</f>
        <v>11181.2</v>
      </c>
      <c r="V259" s="187">
        <f t="shared" si="132"/>
        <v>14980</v>
      </c>
      <c r="W259" s="179">
        <f t="shared" si="133"/>
        <v>372.1</v>
      </c>
      <c r="Y259" s="210">
        <f t="shared" si="134"/>
        <v>-1.5500011094716133</v>
      </c>
      <c r="Z259" s="88" t="s">
        <v>57</v>
      </c>
      <c r="AA259" s="200">
        <f>AVERAGE($B270:$B274)</f>
        <v>11181.2</v>
      </c>
      <c r="AB259" s="187">
        <f t="shared" si="135"/>
        <v>14920</v>
      </c>
      <c r="AC259" s="179">
        <f t="shared" si="136"/>
        <v>302.5</v>
      </c>
      <c r="AE259" s="210">
        <f t="shared" si="137"/>
        <v>-1.4209881061321659</v>
      </c>
      <c r="AF259" s="88" t="s">
        <v>57</v>
      </c>
      <c r="AG259" s="200">
        <f>AVERAGE($B270:$B274)</f>
        <v>11181.2</v>
      </c>
      <c r="AH259" s="187">
        <f t="shared" si="138"/>
        <v>14884</v>
      </c>
      <c r="AI259" s="179">
        <f t="shared" si="139"/>
        <v>264.19600000000003</v>
      </c>
      <c r="AK259" s="210">
        <f t="shared" si="140"/>
        <v>-1.3067335424605786</v>
      </c>
      <c r="AL259" s="88" t="s">
        <v>57</v>
      </c>
      <c r="AM259" s="200">
        <f>AVERAGE($B270:$B274)</f>
        <v>11181.2</v>
      </c>
      <c r="AN259" s="187">
        <f t="shared" si="141"/>
        <v>14860</v>
      </c>
      <c r="AO259" s="179">
        <f t="shared" si="142"/>
        <v>240.1</v>
      </c>
      <c r="AQ259" s="210">
        <f t="shared" si="143"/>
        <v>-1.2042047959752773</v>
      </c>
      <c r="AR259" s="88" t="s">
        <v>57</v>
      </c>
      <c r="AS259" s="200">
        <f>AVERAGE($B270:$B274)</f>
        <v>11181.2</v>
      </c>
      <c r="AT259" s="187">
        <f t="shared" si="144"/>
        <v>14843</v>
      </c>
      <c r="AU259" s="179">
        <f t="shared" si="145"/>
        <v>223.72900000000001</v>
      </c>
      <c r="AW259" s="210">
        <f t="shared" si="146"/>
        <v>-1.1112174975870921</v>
      </c>
      <c r="AX259" s="88" t="s">
        <v>57</v>
      </c>
      <c r="AY259" s="200">
        <f>AVERAGE($B270:$B274)</f>
        <v>11181.2</v>
      </c>
      <c r="AZ259" s="187">
        <f t="shared" si="147"/>
        <v>14830</v>
      </c>
      <c r="BA259" s="179">
        <f t="shared" si="148"/>
        <v>211.6</v>
      </c>
      <c r="BC259" s="210">
        <f t="shared" si="149"/>
        <v>-1.026145985415289</v>
      </c>
      <c r="BD259" s="88" t="s">
        <v>57</v>
      </c>
      <c r="BE259" s="200">
        <f>AVERAGE($B270:$B274)</f>
        <v>11181.2</v>
      </c>
      <c r="BF259" s="187">
        <f t="shared" si="150"/>
        <v>14819</v>
      </c>
      <c r="BG259" s="179">
        <f t="shared" si="151"/>
        <v>201.601</v>
      </c>
      <c r="BI259" s="210">
        <f t="shared" si="152"/>
        <v>-0.94774764615174112</v>
      </c>
      <c r="BJ259" s="88" t="s">
        <v>57</v>
      </c>
      <c r="BK259" s="200">
        <f>AVERAGE($B270:$B274)</f>
        <v>11181.2</v>
      </c>
      <c r="BL259" s="187">
        <f t="shared" si="153"/>
        <v>14811</v>
      </c>
      <c r="BM259" s="179">
        <f t="shared" si="154"/>
        <v>194.48099999999999</v>
      </c>
    </row>
    <row r="260" spans="1:65" ht="15" customHeight="1">
      <c r="A260" s="21">
        <f t="shared" si="123"/>
        <v>1999</v>
      </c>
      <c r="B260" s="176">
        <f t="shared" si="123"/>
        <v>14093</v>
      </c>
      <c r="C260" s="209">
        <f t="shared" si="124"/>
        <v>-0.8695401318842757</v>
      </c>
      <c r="D260" s="22">
        <v>6</v>
      </c>
      <c r="G260" s="27"/>
      <c r="H260" s="26"/>
      <c r="I260" s="179">
        <f t="shared" si="125"/>
        <v>14557</v>
      </c>
      <c r="J260" s="180">
        <f t="shared" si="126"/>
        <v>3.2924146739516074</v>
      </c>
      <c r="K260" s="179">
        <f t="shared" si="127"/>
        <v>215.29599999999999</v>
      </c>
      <c r="M260" s="210">
        <f t="shared" si="128"/>
        <v>-1.8303134069251792</v>
      </c>
      <c r="P260" s="187">
        <f t="shared" si="129"/>
        <v>15538</v>
      </c>
      <c r="Q260" s="179">
        <f t="shared" si="130"/>
        <v>2088.0250000000001</v>
      </c>
      <c r="S260" s="210">
        <f t="shared" si="131"/>
        <v>-1.5785565986326358</v>
      </c>
      <c r="V260" s="187">
        <f t="shared" si="132"/>
        <v>14769</v>
      </c>
      <c r="W260" s="179">
        <f t="shared" si="133"/>
        <v>456.976</v>
      </c>
      <c r="Y260" s="210">
        <f t="shared" si="134"/>
        <v>-1.4436072231730344</v>
      </c>
      <c r="AB260" s="187">
        <f t="shared" si="135"/>
        <v>14699</v>
      </c>
      <c r="AC260" s="179">
        <f t="shared" si="136"/>
        <v>367.23599999999999</v>
      </c>
      <c r="AE260" s="210">
        <f t="shared" si="137"/>
        <v>-1.3247227003978235</v>
      </c>
      <c r="AH260" s="187">
        <f t="shared" si="138"/>
        <v>14655</v>
      </c>
      <c r="AI260" s="179">
        <f t="shared" si="139"/>
        <v>315.84399999999999</v>
      </c>
      <c r="AK260" s="210">
        <f t="shared" si="140"/>
        <v>-1.2184818677690579</v>
      </c>
      <c r="AN260" s="187">
        <f t="shared" si="141"/>
        <v>14625</v>
      </c>
      <c r="AO260" s="179">
        <f t="shared" si="142"/>
        <v>283.024</v>
      </c>
      <c r="AQ260" s="210">
        <f t="shared" si="143"/>
        <v>-1.1224520045943391</v>
      </c>
      <c r="AT260" s="187">
        <f t="shared" si="144"/>
        <v>14602</v>
      </c>
      <c r="AU260" s="179">
        <f t="shared" si="145"/>
        <v>259.08100000000002</v>
      </c>
      <c r="AW260" s="210">
        <f t="shared" si="146"/>
        <v>-1.0348412868615662</v>
      </c>
      <c r="AZ260" s="187">
        <f t="shared" si="147"/>
        <v>14584</v>
      </c>
      <c r="BA260" s="179">
        <f t="shared" si="148"/>
        <v>241.08099999999999</v>
      </c>
      <c r="BC260" s="210">
        <f t="shared" si="149"/>
        <v>-0.95429172512810645</v>
      </c>
      <c r="BF260" s="187">
        <f t="shared" si="150"/>
        <v>14570</v>
      </c>
      <c r="BG260" s="179">
        <f t="shared" si="151"/>
        <v>227.529</v>
      </c>
      <c r="BI260" s="210">
        <f t="shared" si="152"/>
        <v>-0.87974951101584054</v>
      </c>
      <c r="BL260" s="187">
        <f t="shared" si="153"/>
        <v>14558</v>
      </c>
      <c r="BM260" s="179">
        <f t="shared" si="154"/>
        <v>216.22499999999999</v>
      </c>
    </row>
    <row r="261" spans="1:65" ht="15" customHeight="1">
      <c r="A261" s="21">
        <f t="shared" si="123"/>
        <v>2000</v>
      </c>
      <c r="B261" s="176">
        <f t="shared" si="123"/>
        <v>14074</v>
      </c>
      <c r="C261" s="209">
        <f t="shared" si="124"/>
        <v>-0.86497967439298384</v>
      </c>
      <c r="D261" s="22">
        <v>7</v>
      </c>
      <c r="E261" s="89" t="s">
        <v>58</v>
      </c>
      <c r="F261" s="44">
        <f>INDEX(LINEST(C255:C274,D255:D274),1)</f>
        <v>6.4866138902922824E-2</v>
      </c>
      <c r="G261" s="90"/>
      <c r="H261" s="26"/>
      <c r="I261" s="179">
        <f t="shared" si="125"/>
        <v>14296</v>
      </c>
      <c r="J261" s="180">
        <f t="shared" si="126"/>
        <v>1.5773767230353846</v>
      </c>
      <c r="K261" s="179">
        <f t="shared" si="127"/>
        <v>49.283999999999999</v>
      </c>
      <c r="M261" s="210">
        <f t="shared" si="128"/>
        <v>-1.8205923732808096</v>
      </c>
      <c r="N261" s="89" t="s">
        <v>58</v>
      </c>
      <c r="O261" s="44">
        <f>INDEX(LINEST(M255:M274,$D255:$D274),1)</f>
        <v>0.22529443516435685</v>
      </c>
      <c r="P261" s="187">
        <f t="shared" si="129"/>
        <v>15345</v>
      </c>
      <c r="Q261" s="179">
        <f t="shared" si="130"/>
        <v>1615.441</v>
      </c>
      <c r="S261" s="210">
        <f t="shared" si="131"/>
        <v>-1.5706928209464246</v>
      </c>
      <c r="T261" s="89" t="s">
        <v>58</v>
      </c>
      <c r="U261" s="44">
        <f>INDEX(LINEST(S255:S274,$D255:$D274),1)</f>
        <v>0.11365953312187846</v>
      </c>
      <c r="V261" s="187">
        <f t="shared" si="132"/>
        <v>14539</v>
      </c>
      <c r="W261" s="179">
        <f t="shared" si="133"/>
        <v>216.22499999999999</v>
      </c>
      <c r="Y261" s="210">
        <f t="shared" si="134"/>
        <v>-1.4365635209797254</v>
      </c>
      <c r="Z261" s="89" t="s">
        <v>58</v>
      </c>
      <c r="AA261" s="44">
        <f>INDEX(LINEST(Y255:Y274,$D255:$D274),1)</f>
        <v>9.9753258718103643E-2</v>
      </c>
      <c r="AB261" s="187">
        <f t="shared" si="135"/>
        <v>14462</v>
      </c>
      <c r="AC261" s="179">
        <f t="shared" si="136"/>
        <v>150.54400000000001</v>
      </c>
      <c r="AE261" s="210">
        <f t="shared" si="137"/>
        <v>-1.3183156933093965</v>
      </c>
      <c r="AF261" s="89" t="s">
        <v>58</v>
      </c>
      <c r="AG261" s="44">
        <f>INDEX(LINEST(AE255:AE274,$D255:$D274),1)</f>
        <v>9.0149207708707255E-2</v>
      </c>
      <c r="AH261" s="187">
        <f t="shared" si="138"/>
        <v>14413</v>
      </c>
      <c r="AI261" s="179">
        <f t="shared" si="139"/>
        <v>114.92100000000001</v>
      </c>
      <c r="AK261" s="210">
        <f t="shared" si="140"/>
        <v>-1.2125834995205493</v>
      </c>
      <c r="AL261" s="89" t="s">
        <v>58</v>
      </c>
      <c r="AM261" s="44">
        <f>INDEX(LINEST(AK255:AK274,$D255:$D274),1)</f>
        <v>8.2915942074289858E-2</v>
      </c>
      <c r="AN261" s="187">
        <f t="shared" si="141"/>
        <v>14377</v>
      </c>
      <c r="AO261" s="179">
        <f t="shared" si="142"/>
        <v>91.808999999999997</v>
      </c>
      <c r="AQ261" s="210">
        <f t="shared" si="143"/>
        <v>-1.1169693221458634</v>
      </c>
      <c r="AR261" s="89" t="s">
        <v>58</v>
      </c>
      <c r="AS261" s="44">
        <f>INDEX(LINEST(AQ255:AQ274,$D255:$D274),1)</f>
        <v>7.7196268692159606E-2</v>
      </c>
      <c r="AT261" s="187">
        <f t="shared" si="144"/>
        <v>14351</v>
      </c>
      <c r="AU261" s="179">
        <f t="shared" si="145"/>
        <v>76.728999999999999</v>
      </c>
      <c r="AW261" s="210">
        <f t="shared" si="146"/>
        <v>-1.0297046844229567</v>
      </c>
      <c r="AX261" s="89" t="s">
        <v>58</v>
      </c>
      <c r="AY261" s="44">
        <f>INDEX(LINEST(AW255:AW274,$D255:$D274),1)</f>
        <v>7.2525651900516644E-2</v>
      </c>
      <c r="AZ261" s="187">
        <f t="shared" si="147"/>
        <v>14329</v>
      </c>
      <c r="BA261" s="179">
        <f t="shared" si="148"/>
        <v>65.025000000000006</v>
      </c>
      <c r="BC261" s="210">
        <f t="shared" si="149"/>
        <v>-0.94944772929278953</v>
      </c>
      <c r="BD261" s="89" t="s">
        <v>58</v>
      </c>
      <c r="BE261" s="44">
        <f>INDEX(LINEST(BC255:BC274,$D255:$D274),1)</f>
        <v>6.8622043105852945E-2</v>
      </c>
      <c r="BF261" s="187">
        <f t="shared" si="150"/>
        <v>14312</v>
      </c>
      <c r="BG261" s="179">
        <f t="shared" si="151"/>
        <v>56.643999999999998</v>
      </c>
      <c r="BI261" s="210">
        <f t="shared" si="152"/>
        <v>-0.87515615298909777</v>
      </c>
      <c r="BJ261" s="89" t="s">
        <v>58</v>
      </c>
      <c r="BK261" s="44">
        <f>INDEX(LINEST(BI255:BI274,$D255:$D274),1)</f>
        <v>6.5300963484015317E-2</v>
      </c>
      <c r="BL261" s="187">
        <f t="shared" si="153"/>
        <v>14298</v>
      </c>
      <c r="BM261" s="179">
        <f t="shared" si="154"/>
        <v>50.176000000000002</v>
      </c>
    </row>
    <row r="262" spans="1:65" ht="15" customHeight="1">
      <c r="A262" s="21">
        <f t="shared" si="123"/>
        <v>2001</v>
      </c>
      <c r="B262" s="176">
        <f t="shared" si="123"/>
        <v>14143</v>
      </c>
      <c r="C262" s="209">
        <f t="shared" si="124"/>
        <v>-0.88158227493071728</v>
      </c>
      <c r="D262" s="22">
        <v>8</v>
      </c>
      <c r="E262" s="73" t="s">
        <v>29</v>
      </c>
      <c r="F262" s="44">
        <f>INDEX(LINEST(C255:C274,D255:D274),2)</f>
        <v>-1.3728393434953108</v>
      </c>
      <c r="G262" s="27"/>
      <c r="H262" s="23"/>
      <c r="I262" s="179">
        <f t="shared" si="125"/>
        <v>14028</v>
      </c>
      <c r="J262" s="180">
        <f t="shared" si="126"/>
        <v>0.81312309976666908</v>
      </c>
      <c r="K262" s="179">
        <f t="shared" si="127"/>
        <v>13.225</v>
      </c>
      <c r="M262" s="210">
        <f t="shared" si="128"/>
        <v>-1.8562272865087011</v>
      </c>
      <c r="N262" s="73" t="s">
        <v>29</v>
      </c>
      <c r="O262" s="44">
        <f>INDEX(LINEST(M255:M274,$D255:$D274),2)</f>
        <v>-4.3002198576318307</v>
      </c>
      <c r="P262" s="187">
        <f t="shared" si="129"/>
        <v>15110</v>
      </c>
      <c r="Q262" s="179">
        <f t="shared" si="130"/>
        <v>935.08900000000006</v>
      </c>
      <c r="S262" s="210">
        <f t="shared" si="131"/>
        <v>-1.5994476787897263</v>
      </c>
      <c r="T262" s="73" t="s">
        <v>29</v>
      </c>
      <c r="U262" s="44">
        <f>INDEX(LINEST(S255:S274,$D255:$D274),2)</f>
        <v>-2.5720595835632336</v>
      </c>
      <c r="V262" s="187">
        <f t="shared" si="132"/>
        <v>14290</v>
      </c>
      <c r="W262" s="179">
        <f t="shared" si="133"/>
        <v>21.609000000000002</v>
      </c>
      <c r="Y262" s="210">
        <f t="shared" si="134"/>
        <v>-1.4622914323216851</v>
      </c>
      <c r="Z262" s="73" t="s">
        <v>29</v>
      </c>
      <c r="AA262" s="44">
        <f>INDEX(LINEST(Y255:Y274,$D255:$D274),2)</f>
        <v>-2.285305350369903</v>
      </c>
      <c r="AB262" s="187">
        <f t="shared" si="135"/>
        <v>14209</v>
      </c>
      <c r="AC262" s="179">
        <f t="shared" si="136"/>
        <v>4.3559999999999999</v>
      </c>
      <c r="AE262" s="210">
        <f t="shared" si="137"/>
        <v>-1.3416981220838682</v>
      </c>
      <c r="AF262" s="73" t="s">
        <v>29</v>
      </c>
      <c r="AG262" s="44">
        <f>INDEX(LINEST(AE255:AE274,$D255:$D274),2)</f>
        <v>-2.06736353780403</v>
      </c>
      <c r="AH262" s="187">
        <f t="shared" si="138"/>
        <v>14156</v>
      </c>
      <c r="AI262" s="179">
        <f t="shared" si="139"/>
        <v>0.16900000000000001</v>
      </c>
      <c r="AK262" s="210">
        <f t="shared" si="140"/>
        <v>-1.234095059250595</v>
      </c>
      <c r="AL262" s="73" t="s">
        <v>29</v>
      </c>
      <c r="AM262" s="44">
        <f>INDEX(LINEST(AK255:AK274,$D255:$D274),2)</f>
        <v>-1.8895602067978903</v>
      </c>
      <c r="AN262" s="187">
        <f t="shared" si="141"/>
        <v>14118</v>
      </c>
      <c r="AO262" s="179">
        <f t="shared" si="142"/>
        <v>0.625</v>
      </c>
      <c r="AQ262" s="210">
        <f t="shared" si="143"/>
        <v>-1.1369538013565361</v>
      </c>
      <c r="AR262" s="73" t="s">
        <v>29</v>
      </c>
      <c r="AS262" s="44">
        <f>INDEX(LINEST(AQ255:AQ274,$D255:$D274),2)</f>
        <v>-1.7387361756780826</v>
      </c>
      <c r="AT262" s="187">
        <f t="shared" si="144"/>
        <v>14089</v>
      </c>
      <c r="AU262" s="179">
        <f t="shared" si="145"/>
        <v>2.9159999999999999</v>
      </c>
      <c r="AW262" s="210">
        <f t="shared" si="146"/>
        <v>-1.0484190829999256</v>
      </c>
      <c r="AX262" s="73" t="s">
        <v>29</v>
      </c>
      <c r="AY262" s="44">
        <f>INDEX(LINEST(AW255:AW274,$D255:$D274),2)</f>
        <v>-1.6075195987479476</v>
      </c>
      <c r="AZ262" s="187">
        <f t="shared" si="147"/>
        <v>14065</v>
      </c>
      <c r="BA262" s="179">
        <f t="shared" si="148"/>
        <v>6.0839999999999996</v>
      </c>
      <c r="BC262" s="210">
        <f t="shared" si="149"/>
        <v>-0.96708920421082167</v>
      </c>
      <c r="BD262" s="73" t="s">
        <v>29</v>
      </c>
      <c r="BE262" s="44">
        <f>INDEX(LINEST(BC255:BC274,$D255:$D274),2)</f>
        <v>-1.4912871851332707</v>
      </c>
      <c r="BF262" s="187">
        <f t="shared" si="150"/>
        <v>14046</v>
      </c>
      <c r="BG262" s="179">
        <f t="shared" si="151"/>
        <v>9.4090000000000007</v>
      </c>
      <c r="BI262" s="210">
        <f t="shared" si="152"/>
        <v>-0.89187925968076709</v>
      </c>
      <c r="BJ262" s="73" t="s">
        <v>29</v>
      </c>
      <c r="BK262" s="44">
        <f>INDEX(LINEST(BI255:BI274,$D255:$D274),2)</f>
        <v>-1.3869183927732887</v>
      </c>
      <c r="BL262" s="187">
        <f t="shared" si="153"/>
        <v>14030</v>
      </c>
      <c r="BM262" s="179">
        <f t="shared" si="154"/>
        <v>12.769</v>
      </c>
    </row>
    <row r="263" spans="1:65" ht="15" customHeight="1">
      <c r="A263" s="21">
        <f t="shared" si="123"/>
        <v>2002</v>
      </c>
      <c r="B263" s="176">
        <f t="shared" si="123"/>
        <v>13647</v>
      </c>
      <c r="C263" s="209">
        <f t="shared" si="124"/>
        <v>-0.76459257497158029</v>
      </c>
      <c r="D263" s="22">
        <v>9</v>
      </c>
      <c r="E263" s="88" t="s">
        <v>30</v>
      </c>
      <c r="F263" s="91">
        <f>F261*-1</f>
        <v>-6.4866138902922824E-2</v>
      </c>
      <c r="H263" s="77"/>
      <c r="I263" s="179">
        <f t="shared" si="125"/>
        <v>13753</v>
      </c>
      <c r="J263" s="180">
        <f t="shared" si="126"/>
        <v>0.77672748589433571</v>
      </c>
      <c r="K263" s="179">
        <f t="shared" si="127"/>
        <v>11.236000000000001</v>
      </c>
      <c r="M263" s="210">
        <f t="shared" si="128"/>
        <v>-1.6180481875073809</v>
      </c>
      <c r="N263" s="88" t="s">
        <v>30</v>
      </c>
      <c r="O263" s="91">
        <f>O261*-1</f>
        <v>-0.22529443516435685</v>
      </c>
      <c r="P263" s="187">
        <f t="shared" si="129"/>
        <v>14825</v>
      </c>
      <c r="Q263" s="179">
        <f t="shared" si="130"/>
        <v>1387.684</v>
      </c>
      <c r="S263" s="210">
        <f t="shared" si="131"/>
        <v>-1.4036642497718854</v>
      </c>
      <c r="T263" s="88" t="s">
        <v>30</v>
      </c>
      <c r="U263" s="91">
        <f>U261*-1</f>
        <v>-0.11365953312187846</v>
      </c>
      <c r="V263" s="187">
        <f t="shared" si="132"/>
        <v>14021</v>
      </c>
      <c r="W263" s="179">
        <f t="shared" si="133"/>
        <v>139.876</v>
      </c>
      <c r="Y263" s="210">
        <f t="shared" si="134"/>
        <v>-1.285649276273803</v>
      </c>
      <c r="Z263" s="88" t="s">
        <v>30</v>
      </c>
      <c r="AA263" s="91">
        <f>AA261*-1</f>
        <v>-9.9753258718103643E-2</v>
      </c>
      <c r="AB263" s="187">
        <f t="shared" si="135"/>
        <v>13939</v>
      </c>
      <c r="AC263" s="179">
        <f t="shared" si="136"/>
        <v>85.263999999999996</v>
      </c>
      <c r="AE263" s="210">
        <f t="shared" si="137"/>
        <v>-1.1801032490673513</v>
      </c>
      <c r="AF263" s="88" t="s">
        <v>30</v>
      </c>
      <c r="AG263" s="91">
        <f>AG261*-1</f>
        <v>-9.0149207708707255E-2</v>
      </c>
      <c r="AH263" s="187">
        <f t="shared" si="138"/>
        <v>13886</v>
      </c>
      <c r="AI263" s="179">
        <f t="shared" si="139"/>
        <v>57.121000000000002</v>
      </c>
      <c r="AK263" s="210">
        <f t="shared" si="140"/>
        <v>-1.084641312680293</v>
      </c>
      <c r="AL263" s="88" t="s">
        <v>30</v>
      </c>
      <c r="AM263" s="91">
        <f>AM261*-1</f>
        <v>-8.2915942074289858E-2</v>
      </c>
      <c r="AN263" s="187">
        <f t="shared" si="141"/>
        <v>13846</v>
      </c>
      <c r="AO263" s="179">
        <f t="shared" si="142"/>
        <v>39.600999999999999</v>
      </c>
      <c r="AQ263" s="210">
        <f t="shared" si="143"/>
        <v>-0.99750348946175393</v>
      </c>
      <c r="AR263" s="88" t="s">
        <v>30</v>
      </c>
      <c r="AS263" s="91">
        <f>AS261*-1</f>
        <v>-7.7196268692159606E-2</v>
      </c>
      <c r="AT263" s="187">
        <f t="shared" si="144"/>
        <v>13816</v>
      </c>
      <c r="AU263" s="179">
        <f t="shared" si="145"/>
        <v>28.561</v>
      </c>
      <c r="AW263" s="210">
        <f t="shared" si="146"/>
        <v>-0.91735380131205202</v>
      </c>
      <c r="AX263" s="88" t="s">
        <v>30</v>
      </c>
      <c r="AY263" s="91">
        <f>AY261*-1</f>
        <v>-7.2525651900516644E-2</v>
      </c>
      <c r="AZ263" s="187">
        <f t="shared" si="147"/>
        <v>13792</v>
      </c>
      <c r="BA263" s="179">
        <f t="shared" si="148"/>
        <v>21.024999999999999</v>
      </c>
      <c r="BC263" s="210">
        <f t="shared" si="149"/>
        <v>-0.84315414071559447</v>
      </c>
      <c r="BD263" s="88" t="s">
        <v>30</v>
      </c>
      <c r="BE263" s="91">
        <f>BE261*-1</f>
        <v>-6.8622043105852945E-2</v>
      </c>
      <c r="BF263" s="187">
        <f t="shared" si="150"/>
        <v>13772</v>
      </c>
      <c r="BG263" s="179">
        <f t="shared" si="151"/>
        <v>15.625</v>
      </c>
      <c r="BI263" s="210">
        <f t="shared" si="152"/>
        <v>-0.77408181271118015</v>
      </c>
      <c r="BJ263" s="88" t="s">
        <v>30</v>
      </c>
      <c r="BK263" s="91">
        <f>BK261*-1</f>
        <v>-6.5300963484015317E-2</v>
      </c>
      <c r="BL263" s="187">
        <f t="shared" si="153"/>
        <v>13755</v>
      </c>
      <c r="BM263" s="179">
        <f t="shared" si="154"/>
        <v>11.664</v>
      </c>
    </row>
    <row r="264" spans="1:65" ht="15" customHeight="1">
      <c r="A264" s="21">
        <f t="shared" si="123"/>
        <v>2003</v>
      </c>
      <c r="B264" s="176">
        <f t="shared" si="123"/>
        <v>13218</v>
      </c>
      <c r="C264" s="209">
        <f t="shared" si="124"/>
        <v>-0.66730749334481398</v>
      </c>
      <c r="D264" s="22">
        <v>10</v>
      </c>
      <c r="E264" s="88"/>
      <c r="H264" s="77"/>
      <c r="I264" s="179">
        <f t="shared" si="125"/>
        <v>13471</v>
      </c>
      <c r="J264" s="180">
        <f t="shared" si="126"/>
        <v>1.9140565894991679</v>
      </c>
      <c r="K264" s="179">
        <f t="shared" si="127"/>
        <v>64.009</v>
      </c>
      <c r="M264" s="210">
        <f t="shared" si="128"/>
        <v>-1.4389503629633771</v>
      </c>
      <c r="N264" s="88"/>
      <c r="P264" s="187">
        <f t="shared" si="129"/>
        <v>14483</v>
      </c>
      <c r="Q264" s="179">
        <f t="shared" si="130"/>
        <v>1600.2249999999999</v>
      </c>
      <c r="S264" s="210">
        <f t="shared" si="131"/>
        <v>-1.2513265668119955</v>
      </c>
      <c r="T264" s="88"/>
      <c r="V264" s="187">
        <f t="shared" si="132"/>
        <v>13732</v>
      </c>
      <c r="W264" s="179">
        <f t="shared" si="133"/>
        <v>264.19600000000003</v>
      </c>
      <c r="Y264" s="210">
        <f t="shared" si="134"/>
        <v>-1.1460189346254526</v>
      </c>
      <c r="Z264" s="88"/>
      <c r="AB264" s="187">
        <f t="shared" si="135"/>
        <v>13653</v>
      </c>
      <c r="AC264" s="179">
        <f t="shared" si="136"/>
        <v>189.22499999999999</v>
      </c>
      <c r="AE264" s="210">
        <f t="shared" si="137"/>
        <v>-1.0507520251960722</v>
      </c>
      <c r="AF264" s="88"/>
      <c r="AH264" s="187">
        <f t="shared" si="138"/>
        <v>13601</v>
      </c>
      <c r="AI264" s="179">
        <f t="shared" si="139"/>
        <v>146.68899999999999</v>
      </c>
      <c r="AK264" s="210">
        <f t="shared" si="140"/>
        <v>-0.96377670828253326</v>
      </c>
      <c r="AL264" s="88"/>
      <c r="AN264" s="187">
        <f t="shared" si="141"/>
        <v>13563</v>
      </c>
      <c r="AO264" s="179">
        <f t="shared" si="142"/>
        <v>119.02500000000001</v>
      </c>
      <c r="AQ264" s="210">
        <f t="shared" si="143"/>
        <v>-0.88376451399674805</v>
      </c>
      <c r="AR264" s="88"/>
      <c r="AT264" s="187">
        <f t="shared" si="144"/>
        <v>13533</v>
      </c>
      <c r="AU264" s="179">
        <f t="shared" si="145"/>
        <v>99.224999999999994</v>
      </c>
      <c r="AW264" s="210">
        <f t="shared" si="146"/>
        <v>-0.80968269691645756</v>
      </c>
      <c r="AX264" s="88"/>
      <c r="AZ264" s="187">
        <f t="shared" si="147"/>
        <v>13509</v>
      </c>
      <c r="BA264" s="179">
        <f t="shared" si="148"/>
        <v>84.680999999999997</v>
      </c>
      <c r="BC264" s="210">
        <f t="shared" si="149"/>
        <v>-0.74071249371317804</v>
      </c>
      <c r="BD264" s="88"/>
      <c r="BF264" s="187">
        <f t="shared" si="150"/>
        <v>13489</v>
      </c>
      <c r="BG264" s="179">
        <f t="shared" si="151"/>
        <v>73.441000000000003</v>
      </c>
      <c r="BI264" s="210">
        <f t="shared" si="152"/>
        <v>-0.67619380774534699</v>
      </c>
      <c r="BJ264" s="88"/>
      <c r="BL264" s="187">
        <f t="shared" si="153"/>
        <v>13473</v>
      </c>
      <c r="BM264" s="179">
        <f t="shared" si="154"/>
        <v>65.025000000000006</v>
      </c>
    </row>
    <row r="265" spans="1:65" ht="15" customHeight="1">
      <c r="A265" s="21">
        <f t="shared" si="123"/>
        <v>2004</v>
      </c>
      <c r="B265" s="176">
        <f t="shared" si="123"/>
        <v>12985</v>
      </c>
      <c r="C265" s="209">
        <f t="shared" si="124"/>
        <v>-0.61574413156028751</v>
      </c>
      <c r="D265" s="22">
        <v>11</v>
      </c>
      <c r="E265" s="347" t="s">
        <v>7</v>
      </c>
      <c r="F265" s="348"/>
      <c r="G265" s="357">
        <f>I254</f>
        <v>0.97211276711991879</v>
      </c>
      <c r="H265" s="358"/>
      <c r="I265" s="179">
        <f t="shared" si="125"/>
        <v>13182</v>
      </c>
      <c r="J265" s="180">
        <f t="shared" si="126"/>
        <v>1.5171351559491721</v>
      </c>
      <c r="K265" s="179">
        <f t="shared" si="127"/>
        <v>38.808999999999997</v>
      </c>
      <c r="M265" s="210">
        <f t="shared" si="128"/>
        <v>-1.3494757487346316</v>
      </c>
      <c r="N265" s="23" t="s">
        <v>36</v>
      </c>
      <c r="O265" s="44">
        <f>P254</f>
        <v>0.85341240963203668</v>
      </c>
      <c r="P265" s="187">
        <f t="shared" si="129"/>
        <v>14077</v>
      </c>
      <c r="Q265" s="179">
        <f t="shared" si="130"/>
        <v>1192.4639999999999</v>
      </c>
      <c r="S265" s="210">
        <f t="shared" si="131"/>
        <v>-1.173757497715987</v>
      </c>
      <c r="T265" s="23" t="s">
        <v>36</v>
      </c>
      <c r="U265" s="44">
        <f>V254</f>
        <v>0.939585599606927</v>
      </c>
      <c r="V265" s="187">
        <f t="shared" si="132"/>
        <v>13421</v>
      </c>
      <c r="W265" s="179">
        <f t="shared" si="133"/>
        <v>190.096</v>
      </c>
      <c r="Y265" s="210">
        <f t="shared" si="134"/>
        <v>-1.0742672293531688</v>
      </c>
      <c r="Z265" s="23" t="s">
        <v>36</v>
      </c>
      <c r="AA265" s="44">
        <f>AB254</f>
        <v>0.95008404144782166</v>
      </c>
      <c r="AB265" s="187">
        <f t="shared" si="135"/>
        <v>13350</v>
      </c>
      <c r="AC265" s="179">
        <f t="shared" si="136"/>
        <v>133.22499999999999</v>
      </c>
      <c r="AE265" s="210">
        <f t="shared" si="137"/>
        <v>-0.98378574337142366</v>
      </c>
      <c r="AF265" s="23" t="s">
        <v>36</v>
      </c>
      <c r="AG265" s="44">
        <f>AH254</f>
        <v>0.95685934478106871</v>
      </c>
      <c r="AH265" s="187">
        <f t="shared" si="138"/>
        <v>13303</v>
      </c>
      <c r="AI265" s="179">
        <f t="shared" si="139"/>
        <v>101.124</v>
      </c>
      <c r="AK265" s="210">
        <f t="shared" si="140"/>
        <v>-0.90081616575258139</v>
      </c>
      <c r="AL265" s="23" t="s">
        <v>36</v>
      </c>
      <c r="AM265" s="44">
        <f>AN254</f>
        <v>0.9616637467299004</v>
      </c>
      <c r="AN265" s="187">
        <f t="shared" si="141"/>
        <v>13268</v>
      </c>
      <c r="AO265" s="179">
        <f t="shared" si="142"/>
        <v>80.088999999999999</v>
      </c>
      <c r="AQ265" s="210">
        <f t="shared" si="143"/>
        <v>-0.82420624821556632</v>
      </c>
      <c r="AR265" s="23" t="s">
        <v>36</v>
      </c>
      <c r="AS265" s="44">
        <f>AT254</f>
        <v>0.96522090409905015</v>
      </c>
      <c r="AT265" s="187">
        <f t="shared" si="144"/>
        <v>13240</v>
      </c>
      <c r="AU265" s="179">
        <f t="shared" si="145"/>
        <v>65.025000000000006</v>
      </c>
      <c r="AW265" s="210">
        <f t="shared" si="146"/>
        <v>-0.75305007597557583</v>
      </c>
      <c r="AX265" s="23" t="s">
        <v>36</v>
      </c>
      <c r="AY265" s="44">
        <f>AZ254</f>
        <v>0.96794782497736609</v>
      </c>
      <c r="AZ265" s="187">
        <f t="shared" si="147"/>
        <v>13218</v>
      </c>
      <c r="BA265" s="179">
        <f t="shared" si="148"/>
        <v>54.289000000000001</v>
      </c>
      <c r="BC265" s="210">
        <f t="shared" si="149"/>
        <v>-0.68662249803852649</v>
      </c>
      <c r="BD265" s="23" t="s">
        <v>36</v>
      </c>
      <c r="BE265" s="44">
        <f>BF254</f>
        <v>0.97013267223356425</v>
      </c>
      <c r="BF265" s="187">
        <f t="shared" si="150"/>
        <v>13200</v>
      </c>
      <c r="BG265" s="179">
        <f t="shared" si="151"/>
        <v>46.225000000000001</v>
      </c>
      <c r="BI265" s="210">
        <f t="shared" si="152"/>
        <v>-0.62433401973930569</v>
      </c>
      <c r="BJ265" s="23" t="s">
        <v>36</v>
      </c>
      <c r="BK265" s="44">
        <f>BL254</f>
        <v>0.97190707486451233</v>
      </c>
      <c r="BL265" s="187">
        <f t="shared" si="153"/>
        <v>13184</v>
      </c>
      <c r="BM265" s="179">
        <f t="shared" si="154"/>
        <v>39.600999999999999</v>
      </c>
    </row>
    <row r="266" spans="1:65" ht="15" customHeight="1">
      <c r="A266" s="21">
        <f t="shared" si="123"/>
        <v>2005</v>
      </c>
      <c r="B266" s="176">
        <f t="shared" si="123"/>
        <v>12910</v>
      </c>
      <c r="C266" s="209">
        <f t="shared" si="124"/>
        <v>-0.59931686431451492</v>
      </c>
      <c r="D266" s="22">
        <v>12</v>
      </c>
      <c r="E266" s="347" t="s">
        <v>8</v>
      </c>
      <c r="F266" s="348"/>
      <c r="G266" s="355">
        <f>SUM(K255:K274)</f>
        <v>1507.1079999999999</v>
      </c>
      <c r="H266" s="356"/>
      <c r="I266" s="179">
        <f t="shared" si="125"/>
        <v>12888</v>
      </c>
      <c r="J266" s="180">
        <f t="shared" si="126"/>
        <v>0.17041053446940357</v>
      </c>
      <c r="K266" s="179">
        <f t="shared" si="127"/>
        <v>0.48399999999999999</v>
      </c>
      <c r="M266" s="210">
        <f t="shared" si="128"/>
        <v>-1.3216590205021645</v>
      </c>
      <c r="N266" s="23" t="s">
        <v>37</v>
      </c>
      <c r="O266" s="211">
        <f>SUM(Q255:Q274)</f>
        <v>37754.292000000001</v>
      </c>
      <c r="P266" s="187">
        <f t="shared" si="129"/>
        <v>13598</v>
      </c>
      <c r="Q266" s="179">
        <f t="shared" si="130"/>
        <v>473.34399999999999</v>
      </c>
      <c r="S266" s="210">
        <f t="shared" si="131"/>
        <v>-1.1494572348038408</v>
      </c>
      <c r="T266" s="23" t="s">
        <v>37</v>
      </c>
      <c r="U266" s="211">
        <f>SUM(W255:W274)</f>
        <v>4355.3330000000005</v>
      </c>
      <c r="V266" s="187">
        <f t="shared" si="132"/>
        <v>13090</v>
      </c>
      <c r="W266" s="179">
        <f t="shared" si="133"/>
        <v>32.4</v>
      </c>
      <c r="Y266" s="210">
        <f t="shared" si="134"/>
        <v>-1.0517050513439639</v>
      </c>
      <c r="Z266" s="23" t="s">
        <v>37</v>
      </c>
      <c r="AA266" s="211">
        <f>SUM(AC255:AC274)</f>
        <v>3196.97</v>
      </c>
      <c r="AB266" s="187">
        <f t="shared" si="135"/>
        <v>13031</v>
      </c>
      <c r="AC266" s="179">
        <f t="shared" si="136"/>
        <v>14.641</v>
      </c>
      <c r="AE266" s="210">
        <f t="shared" si="137"/>
        <v>-0.96266321680395239</v>
      </c>
      <c r="AF266" s="23" t="s">
        <v>37</v>
      </c>
      <c r="AG266" s="211">
        <f>SUM(AI255:AI274)</f>
        <v>2587.6730000000007</v>
      </c>
      <c r="AH266" s="187">
        <f t="shared" si="138"/>
        <v>12991</v>
      </c>
      <c r="AI266" s="179">
        <f t="shared" si="139"/>
        <v>6.5609999999999999</v>
      </c>
      <c r="AK266" s="210">
        <f t="shared" si="140"/>
        <v>-0.8809056439506362</v>
      </c>
      <c r="AL266" s="23" t="s">
        <v>37</v>
      </c>
      <c r="AM266" s="211">
        <f>SUM(AO255:AO274)</f>
        <v>2209.5940000000001</v>
      </c>
      <c r="AN266" s="187">
        <f t="shared" si="141"/>
        <v>12962</v>
      </c>
      <c r="AO266" s="179">
        <f t="shared" si="142"/>
        <v>2.7040000000000002</v>
      </c>
      <c r="AQ266" s="210">
        <f t="shared" si="143"/>
        <v>-0.8053301243385429</v>
      </c>
      <c r="AR266" s="23" t="s">
        <v>37</v>
      </c>
      <c r="AS266" s="211">
        <f>SUM(AU255:AU274)</f>
        <v>1953.6310000000008</v>
      </c>
      <c r="AT266" s="187">
        <f t="shared" si="144"/>
        <v>12938</v>
      </c>
      <c r="AU266" s="179">
        <f t="shared" si="145"/>
        <v>0.78400000000000003</v>
      </c>
      <c r="AW266" s="210">
        <f t="shared" si="146"/>
        <v>-0.73506711816204662</v>
      </c>
      <c r="AX266" s="23" t="s">
        <v>37</v>
      </c>
      <c r="AY266" s="211">
        <f>SUM(BA255:BA274)</f>
        <v>1769.2560000000005</v>
      </c>
      <c r="AZ266" s="187">
        <f t="shared" si="147"/>
        <v>12919</v>
      </c>
      <c r="BA266" s="179">
        <f t="shared" si="148"/>
        <v>8.1000000000000003E-2</v>
      </c>
      <c r="BC266" s="210">
        <f t="shared" si="149"/>
        <v>-0.66941855099495617</v>
      </c>
      <c r="BD266" s="23" t="s">
        <v>37</v>
      </c>
      <c r="BE266" s="211">
        <f>SUM(BG255:BG274)</f>
        <v>1629.1369999999995</v>
      </c>
      <c r="BF266" s="187">
        <f t="shared" si="150"/>
        <v>12903</v>
      </c>
      <c r="BG266" s="179">
        <f t="shared" si="151"/>
        <v>4.9000000000000002E-2</v>
      </c>
      <c r="BI266" s="210">
        <f t="shared" si="152"/>
        <v>-0.60781549903597776</v>
      </c>
      <c r="BJ266" s="23" t="s">
        <v>37</v>
      </c>
      <c r="BK266" s="211">
        <f>SUM(BM255:BM274)</f>
        <v>1519.6919999999998</v>
      </c>
      <c r="BL266" s="187">
        <f t="shared" si="153"/>
        <v>12889</v>
      </c>
      <c r="BM266" s="179">
        <f t="shared" si="154"/>
        <v>0.441</v>
      </c>
    </row>
    <row r="267" spans="1:65" ht="15" customHeight="1">
      <c r="A267" s="21">
        <f t="shared" si="123"/>
        <v>2006</v>
      </c>
      <c r="B267" s="176">
        <f t="shared" si="123"/>
        <v>12599</v>
      </c>
      <c r="C267" s="209">
        <f t="shared" si="124"/>
        <v>-0.53200231951316346</v>
      </c>
      <c r="D267" s="22">
        <v>13</v>
      </c>
      <c r="E267" s="347" t="s">
        <v>9</v>
      </c>
      <c r="F267" s="348"/>
      <c r="G267" s="355">
        <f>SUM(K265:K274)</f>
        <v>276.44799999999998</v>
      </c>
      <c r="H267" s="356"/>
      <c r="I267" s="179">
        <f t="shared" si="125"/>
        <v>12588</v>
      </c>
      <c r="J267" s="180">
        <f t="shared" si="126"/>
        <v>8.7308516548932458E-2</v>
      </c>
      <c r="K267" s="179">
        <f t="shared" si="127"/>
        <v>0.121</v>
      </c>
      <c r="M267" s="210">
        <f t="shared" si="128"/>
        <v>-1.2107955075641759</v>
      </c>
      <c r="O267" s="41"/>
      <c r="P267" s="187">
        <f t="shared" si="129"/>
        <v>13043</v>
      </c>
      <c r="Q267" s="179">
        <f t="shared" si="130"/>
        <v>197.136</v>
      </c>
      <c r="S267" s="210">
        <f t="shared" si="131"/>
        <v>-1.0517856578995382</v>
      </c>
      <c r="U267" s="41"/>
      <c r="V267" s="187">
        <f t="shared" si="132"/>
        <v>12737</v>
      </c>
      <c r="W267" s="179">
        <f t="shared" si="133"/>
        <v>19.044</v>
      </c>
      <c r="Y267" s="210">
        <f t="shared" si="134"/>
        <v>-0.96063607030500753</v>
      </c>
      <c r="AA267" s="41"/>
      <c r="AB267" s="187">
        <f t="shared" si="135"/>
        <v>12696</v>
      </c>
      <c r="AC267" s="179">
        <f t="shared" si="136"/>
        <v>9.4090000000000007</v>
      </c>
      <c r="AE267" s="210">
        <f t="shared" si="137"/>
        <v>-0.87710512590846368</v>
      </c>
      <c r="AG267" s="41"/>
      <c r="AH267" s="187">
        <f t="shared" si="138"/>
        <v>12667</v>
      </c>
      <c r="AI267" s="179">
        <f t="shared" si="139"/>
        <v>4.6239999999999997</v>
      </c>
      <c r="AK267" s="210">
        <f t="shared" si="140"/>
        <v>-0.80001689067396964</v>
      </c>
      <c r="AM267" s="41"/>
      <c r="AN267" s="187">
        <f t="shared" si="141"/>
        <v>12644</v>
      </c>
      <c r="AO267" s="179">
        <f t="shared" si="142"/>
        <v>2.0249999999999999</v>
      </c>
      <c r="AQ267" s="210">
        <f t="shared" si="143"/>
        <v>-0.72844828959051988</v>
      </c>
      <c r="AS267" s="41"/>
      <c r="AT267" s="187">
        <f t="shared" si="144"/>
        <v>12627</v>
      </c>
      <c r="AU267" s="179">
        <f t="shared" si="145"/>
        <v>0.78400000000000003</v>
      </c>
      <c r="AW267" s="210">
        <f t="shared" si="146"/>
        <v>-0.66166143450616099</v>
      </c>
      <c r="AY267" s="41"/>
      <c r="AZ267" s="187">
        <f t="shared" si="147"/>
        <v>12612</v>
      </c>
      <c r="BA267" s="179">
        <f t="shared" si="148"/>
        <v>0.16900000000000001</v>
      </c>
      <c r="BC267" s="210">
        <f t="shared" si="149"/>
        <v>-0.59905717786876644</v>
      </c>
      <c r="BE267" s="41"/>
      <c r="BF267" s="187">
        <f t="shared" si="150"/>
        <v>12600</v>
      </c>
      <c r="BG267" s="179">
        <f t="shared" si="151"/>
        <v>1E-3</v>
      </c>
      <c r="BI267" s="210">
        <f t="shared" si="152"/>
        <v>-0.54014237259984821</v>
      </c>
      <c r="BK267" s="41"/>
      <c r="BL267" s="187">
        <f t="shared" si="153"/>
        <v>12589</v>
      </c>
      <c r="BM267" s="179">
        <f t="shared" si="154"/>
        <v>0.1</v>
      </c>
    </row>
    <row r="268" spans="1:65" ht="15" customHeight="1">
      <c r="A268" s="21">
        <f t="shared" si="123"/>
        <v>2007</v>
      </c>
      <c r="B268" s="176">
        <f t="shared" si="123"/>
        <v>12193</v>
      </c>
      <c r="C268" s="209">
        <f t="shared" si="124"/>
        <v>-0.44584124943997372</v>
      </c>
      <c r="D268" s="22">
        <v>14</v>
      </c>
      <c r="E268" s="347" t="s">
        <v>10</v>
      </c>
      <c r="F268" s="348"/>
      <c r="G268" s="349">
        <f>SUM(J255:J274)/D274</f>
        <v>1.6264126384598203</v>
      </c>
      <c r="H268" s="350"/>
      <c r="I268" s="179">
        <f t="shared" si="125"/>
        <v>12283</v>
      </c>
      <c r="J268" s="180">
        <f t="shared" si="126"/>
        <v>0.73812843434757647</v>
      </c>
      <c r="K268" s="179">
        <f t="shared" si="127"/>
        <v>8.1</v>
      </c>
      <c r="M268" s="210">
        <f t="shared" si="128"/>
        <v>-1.0753469423049558</v>
      </c>
      <c r="P268" s="187">
        <f t="shared" si="129"/>
        <v>12409</v>
      </c>
      <c r="Q268" s="179">
        <f t="shared" si="130"/>
        <v>46.655999999999999</v>
      </c>
      <c r="S268" s="210">
        <f t="shared" si="131"/>
        <v>-0.93078882766630389</v>
      </c>
      <c r="V268" s="187">
        <f t="shared" si="132"/>
        <v>12364</v>
      </c>
      <c r="W268" s="179">
        <f t="shared" si="133"/>
        <v>29.241</v>
      </c>
      <c r="Y268" s="210">
        <f t="shared" si="134"/>
        <v>-0.84702451684734281</v>
      </c>
      <c r="AB268" s="187">
        <f t="shared" si="135"/>
        <v>12344</v>
      </c>
      <c r="AC268" s="179">
        <f t="shared" si="136"/>
        <v>22.800999999999998</v>
      </c>
      <c r="AE268" s="210">
        <f t="shared" si="137"/>
        <v>-0.76973758588742791</v>
      </c>
      <c r="AH268" s="187">
        <f t="shared" si="138"/>
        <v>12329</v>
      </c>
      <c r="AI268" s="179">
        <f t="shared" si="139"/>
        <v>18.495999999999999</v>
      </c>
      <c r="AK268" s="210">
        <f t="shared" si="140"/>
        <v>-0.69799776761796672</v>
      </c>
      <c r="AN268" s="187">
        <f t="shared" si="141"/>
        <v>12317</v>
      </c>
      <c r="AO268" s="179">
        <f t="shared" si="142"/>
        <v>15.375999999999999</v>
      </c>
      <c r="AQ268" s="210">
        <f t="shared" si="143"/>
        <v>-0.63106184234720919</v>
      </c>
      <c r="AT268" s="187">
        <f t="shared" si="144"/>
        <v>12307</v>
      </c>
      <c r="AU268" s="179">
        <f t="shared" si="145"/>
        <v>12.996</v>
      </c>
      <c r="AW268" s="210">
        <f t="shared" si="146"/>
        <v>-0.56832662647129206</v>
      </c>
      <c r="AZ268" s="187">
        <f t="shared" si="147"/>
        <v>12298</v>
      </c>
      <c r="BA268" s="179">
        <f t="shared" si="148"/>
        <v>11.025</v>
      </c>
      <c r="BC268" s="210">
        <f t="shared" si="149"/>
        <v>-0.50929586140030103</v>
      </c>
      <c r="BF268" s="187">
        <f t="shared" si="150"/>
        <v>12290</v>
      </c>
      <c r="BG268" s="179">
        <f t="shared" si="151"/>
        <v>9.4090000000000007</v>
      </c>
      <c r="BI268" s="210">
        <f t="shared" si="152"/>
        <v>-0.45355634492836233</v>
      </c>
      <c r="BL268" s="187">
        <f t="shared" si="153"/>
        <v>12284</v>
      </c>
      <c r="BM268" s="179">
        <f t="shared" si="154"/>
        <v>8.2810000000000006</v>
      </c>
    </row>
    <row r="269" spans="1:65" ht="15" customHeight="1">
      <c r="A269" s="21">
        <f t="shared" si="123"/>
        <v>2008</v>
      </c>
      <c r="B269" s="176">
        <f t="shared" si="123"/>
        <v>11859</v>
      </c>
      <c r="C269" s="209">
        <f t="shared" si="124"/>
        <v>-0.37617405039081753</v>
      </c>
      <c r="D269" s="22">
        <v>15</v>
      </c>
      <c r="E269" s="347" t="s">
        <v>11</v>
      </c>
      <c r="F269" s="348"/>
      <c r="G269" s="349">
        <f>SUM(J265:J274)/10</f>
        <v>1.2206024951690961</v>
      </c>
      <c r="H269" s="350"/>
      <c r="I269" s="179">
        <f t="shared" si="125"/>
        <v>11973</v>
      </c>
      <c r="J269" s="180">
        <f t="shared" si="126"/>
        <v>0.96129521882114854</v>
      </c>
      <c r="K269" s="179">
        <f t="shared" si="127"/>
        <v>12.996</v>
      </c>
      <c r="M269" s="210">
        <f t="shared" si="128"/>
        <v>-0.97034389921952058</v>
      </c>
      <c r="P269" s="187">
        <f t="shared" si="129"/>
        <v>11696</v>
      </c>
      <c r="Q269" s="179">
        <f t="shared" si="130"/>
        <v>26.568999999999999</v>
      </c>
      <c r="S269" s="210">
        <f t="shared" si="131"/>
        <v>-0.83583945990929032</v>
      </c>
      <c r="V269" s="187">
        <f t="shared" si="132"/>
        <v>11971</v>
      </c>
      <c r="W269" s="179">
        <f t="shared" si="133"/>
        <v>12.544</v>
      </c>
      <c r="Y269" s="210">
        <f t="shared" si="134"/>
        <v>-0.75730912477723122</v>
      </c>
      <c r="AB269" s="187">
        <f t="shared" si="135"/>
        <v>11978</v>
      </c>
      <c r="AC269" s="179">
        <f t="shared" si="136"/>
        <v>14.161</v>
      </c>
      <c r="AE269" s="210">
        <f t="shared" si="137"/>
        <v>-0.68449929492023842</v>
      </c>
      <c r="AH269" s="187">
        <f t="shared" si="138"/>
        <v>11980</v>
      </c>
      <c r="AI269" s="179">
        <f t="shared" si="139"/>
        <v>14.641</v>
      </c>
      <c r="AK269" s="210">
        <f t="shared" si="140"/>
        <v>-0.61663284482279179</v>
      </c>
      <c r="AN269" s="187">
        <f t="shared" si="141"/>
        <v>11980</v>
      </c>
      <c r="AO269" s="179">
        <f t="shared" si="142"/>
        <v>14.641</v>
      </c>
      <c r="AQ269" s="210">
        <f t="shared" si="143"/>
        <v>-0.55308098431007602</v>
      </c>
      <c r="AT269" s="187">
        <f t="shared" si="144"/>
        <v>11979</v>
      </c>
      <c r="AU269" s="179">
        <f t="shared" si="145"/>
        <v>14.4</v>
      </c>
      <c r="AW269" s="210">
        <f t="shared" si="146"/>
        <v>-0.49332775457597439</v>
      </c>
      <c r="AZ269" s="187">
        <f t="shared" si="147"/>
        <v>11977</v>
      </c>
      <c r="BA269" s="179">
        <f t="shared" si="148"/>
        <v>13.923999999999999</v>
      </c>
      <c r="BC269" s="210">
        <f t="shared" si="149"/>
        <v>-0.43694454944797434</v>
      </c>
      <c r="BF269" s="187">
        <f t="shared" si="150"/>
        <v>11975</v>
      </c>
      <c r="BG269" s="179">
        <f t="shared" si="151"/>
        <v>13.456</v>
      </c>
      <c r="BI269" s="210">
        <f t="shared" si="152"/>
        <v>-0.38357144573134744</v>
      </c>
      <c r="BL269" s="187">
        <f t="shared" si="153"/>
        <v>11973</v>
      </c>
      <c r="BM269" s="179">
        <f t="shared" si="154"/>
        <v>12.996</v>
      </c>
    </row>
    <row r="270" spans="1:65" ht="15" customHeight="1">
      <c r="A270" s="21">
        <f t="shared" si="123"/>
        <v>2009</v>
      </c>
      <c r="B270" s="176">
        <f t="shared" si="123"/>
        <v>11576</v>
      </c>
      <c r="C270" s="209">
        <f t="shared" si="124"/>
        <v>-0.31784921449750841</v>
      </c>
      <c r="D270" s="22">
        <v>16</v>
      </c>
      <c r="G270" s="27"/>
      <c r="H270" s="77"/>
      <c r="I270" s="179">
        <f t="shared" si="125"/>
        <v>11659</v>
      </c>
      <c r="J270" s="180">
        <f t="shared" si="126"/>
        <v>0.71700069108500353</v>
      </c>
      <c r="K270" s="179">
        <f t="shared" si="127"/>
        <v>6.8890000000000002</v>
      </c>
      <c r="M270" s="210">
        <f t="shared" si="128"/>
        <v>-0.88512125492135785</v>
      </c>
      <c r="P270" s="187">
        <f t="shared" si="129"/>
        <v>10911</v>
      </c>
      <c r="Q270" s="179">
        <f t="shared" si="130"/>
        <v>442.22500000000002</v>
      </c>
      <c r="S270" s="210">
        <f t="shared" si="131"/>
        <v>-0.75810043869108823</v>
      </c>
      <c r="V270" s="187">
        <f t="shared" si="132"/>
        <v>11559</v>
      </c>
      <c r="W270" s="179">
        <f t="shared" si="133"/>
        <v>0.28899999999999998</v>
      </c>
      <c r="Y270" s="210">
        <f t="shared" si="134"/>
        <v>-0.68351849544072985</v>
      </c>
      <c r="AB270" s="187">
        <f t="shared" si="135"/>
        <v>11598</v>
      </c>
      <c r="AC270" s="179">
        <f t="shared" si="136"/>
        <v>0.48399999999999999</v>
      </c>
      <c r="AE270" s="210">
        <f t="shared" si="137"/>
        <v>-0.61411503064068063</v>
      </c>
      <c r="AH270" s="187">
        <f t="shared" si="138"/>
        <v>11620</v>
      </c>
      <c r="AI270" s="179">
        <f t="shared" si="139"/>
        <v>1.9359999999999999</v>
      </c>
      <c r="AK270" s="210">
        <f t="shared" si="140"/>
        <v>-0.54921737859603559</v>
      </c>
      <c r="AN270" s="187">
        <f t="shared" si="141"/>
        <v>11634</v>
      </c>
      <c r="AO270" s="179">
        <f t="shared" si="142"/>
        <v>3.3639999999999999</v>
      </c>
      <c r="AQ270" s="210">
        <f t="shared" si="143"/>
        <v>-0.48827598363931374</v>
      </c>
      <c r="AT270" s="187">
        <f t="shared" si="144"/>
        <v>11643</v>
      </c>
      <c r="AU270" s="179">
        <f t="shared" si="145"/>
        <v>4.4889999999999999</v>
      </c>
      <c r="AW270" s="210">
        <f t="shared" si="146"/>
        <v>-0.43083607789039885</v>
      </c>
      <c r="AZ270" s="187">
        <f t="shared" si="147"/>
        <v>11650</v>
      </c>
      <c r="BA270" s="179">
        <f t="shared" si="148"/>
        <v>5.476</v>
      </c>
      <c r="BC270" s="210">
        <f t="shared" si="149"/>
        <v>-0.37651706258631118</v>
      </c>
      <c r="BF270" s="187">
        <f t="shared" si="150"/>
        <v>11655</v>
      </c>
      <c r="BG270" s="179">
        <f t="shared" si="151"/>
        <v>6.2409999999999997</v>
      </c>
      <c r="BI270" s="210">
        <f t="shared" si="152"/>
        <v>-0.32499720776279567</v>
      </c>
      <c r="BL270" s="187">
        <f t="shared" si="153"/>
        <v>11659</v>
      </c>
      <c r="BM270" s="179">
        <f t="shared" si="154"/>
        <v>6.8890000000000002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11488</v>
      </c>
      <c r="C271" s="209">
        <f t="shared" si="124"/>
        <v>-0.29982607970657993</v>
      </c>
      <c r="D271" s="22">
        <v>17</v>
      </c>
      <c r="H271" s="77"/>
      <c r="I271" s="179">
        <f t="shared" si="125"/>
        <v>11342</v>
      </c>
      <c r="J271" s="180">
        <f t="shared" si="126"/>
        <v>1.2708913649025071</v>
      </c>
      <c r="K271" s="179">
        <f t="shared" si="127"/>
        <v>21.315999999999999</v>
      </c>
      <c r="M271" s="210">
        <f t="shared" si="128"/>
        <v>-0.85923629666789991</v>
      </c>
      <c r="P271" s="187">
        <f t="shared" si="129"/>
        <v>10064</v>
      </c>
      <c r="Q271" s="179">
        <f t="shared" si="130"/>
        <v>2027.7760000000001</v>
      </c>
      <c r="S271" s="210">
        <f t="shared" si="131"/>
        <v>-0.7343754785945108</v>
      </c>
      <c r="V271" s="187">
        <f t="shared" si="132"/>
        <v>11130</v>
      </c>
      <c r="W271" s="179">
        <f t="shared" si="133"/>
        <v>128.16399999999999</v>
      </c>
      <c r="Y271" s="210">
        <f t="shared" si="134"/>
        <v>-0.66094158803018255</v>
      </c>
      <c r="AB271" s="187">
        <f t="shared" si="135"/>
        <v>11205</v>
      </c>
      <c r="AC271" s="179">
        <f t="shared" si="136"/>
        <v>80.088999999999999</v>
      </c>
      <c r="AE271" s="210">
        <f t="shared" si="137"/>
        <v>-0.59253328836103358</v>
      </c>
      <c r="AH271" s="187">
        <f t="shared" si="138"/>
        <v>11250</v>
      </c>
      <c r="AI271" s="179">
        <f t="shared" si="139"/>
        <v>56.643999999999998</v>
      </c>
      <c r="AK271" s="210">
        <f t="shared" si="140"/>
        <v>-0.52850654803497932</v>
      </c>
      <c r="AN271" s="187">
        <f t="shared" si="141"/>
        <v>11280</v>
      </c>
      <c r="AO271" s="179">
        <f t="shared" si="142"/>
        <v>43.264000000000003</v>
      </c>
      <c r="AQ271" s="210">
        <f t="shared" si="143"/>
        <v>-0.46833371513654909</v>
      </c>
      <c r="AT271" s="187">
        <f t="shared" si="144"/>
        <v>11302</v>
      </c>
      <c r="AU271" s="179">
        <f t="shared" si="145"/>
        <v>34.595999999999997</v>
      </c>
      <c r="AW271" s="210">
        <f t="shared" si="146"/>
        <v>-0.41157706287196516</v>
      </c>
      <c r="AZ271" s="187">
        <f t="shared" si="147"/>
        <v>11318</v>
      </c>
      <c r="BA271" s="179">
        <f t="shared" si="148"/>
        <v>28.9</v>
      </c>
      <c r="BC271" s="210">
        <f t="shared" si="149"/>
        <v>-0.35786944935649484</v>
      </c>
      <c r="BF271" s="187">
        <f t="shared" si="150"/>
        <v>11331</v>
      </c>
      <c r="BG271" s="179">
        <f t="shared" si="151"/>
        <v>24.649000000000001</v>
      </c>
      <c r="BI271" s="210">
        <f t="shared" si="152"/>
        <v>-0.30689991255205795</v>
      </c>
      <c r="BL271" s="187">
        <f t="shared" si="153"/>
        <v>11341</v>
      </c>
      <c r="BM271" s="179">
        <f t="shared" si="154"/>
        <v>21.609000000000002</v>
      </c>
    </row>
    <row r="272" spans="1:65" ht="15" customHeight="1">
      <c r="A272" s="21">
        <f t="shared" si="155"/>
        <v>2011</v>
      </c>
      <c r="B272" s="176">
        <f t="shared" si="155"/>
        <v>11318</v>
      </c>
      <c r="C272" s="209">
        <f t="shared" si="124"/>
        <v>-0.26514246184293039</v>
      </c>
      <c r="D272" s="22">
        <v>18</v>
      </c>
      <c r="E272" s="52"/>
      <c r="F272" s="27"/>
      <c r="G272" s="27"/>
      <c r="H272" s="77"/>
      <c r="I272" s="179">
        <f t="shared" si="125"/>
        <v>11023</v>
      </c>
      <c r="J272" s="180">
        <f t="shared" si="126"/>
        <v>2.6064675737762855</v>
      </c>
      <c r="K272" s="179">
        <f t="shared" si="127"/>
        <v>87.025000000000006</v>
      </c>
      <c r="M272" s="210">
        <f t="shared" si="128"/>
        <v>-0.80998085254980623</v>
      </c>
      <c r="N272" s="52"/>
      <c r="O272" s="27"/>
      <c r="P272" s="187">
        <f t="shared" si="129"/>
        <v>9173</v>
      </c>
      <c r="Q272" s="179">
        <f t="shared" si="130"/>
        <v>4601.0249999999996</v>
      </c>
      <c r="S272" s="210">
        <f t="shared" si="131"/>
        <v>-0.68909109528833601</v>
      </c>
      <c r="T272" s="52"/>
      <c r="U272" s="27"/>
      <c r="V272" s="187">
        <f t="shared" si="132"/>
        <v>10686</v>
      </c>
      <c r="W272" s="179">
        <f t="shared" si="133"/>
        <v>399.42399999999998</v>
      </c>
      <c r="Y272" s="210">
        <f t="shared" si="134"/>
        <v>-0.61777779242585418</v>
      </c>
      <c r="Z272" s="52"/>
      <c r="AA272" s="27"/>
      <c r="AB272" s="187">
        <f t="shared" si="135"/>
        <v>10801</v>
      </c>
      <c r="AC272" s="179">
        <f t="shared" si="136"/>
        <v>267.28899999999999</v>
      </c>
      <c r="AE272" s="210">
        <f t="shared" si="137"/>
        <v>-0.55121330135320468</v>
      </c>
      <c r="AF272" s="52"/>
      <c r="AG272" s="27"/>
      <c r="AH272" s="187">
        <f t="shared" si="138"/>
        <v>10871</v>
      </c>
      <c r="AI272" s="179">
        <f t="shared" si="139"/>
        <v>199.809</v>
      </c>
      <c r="AK272" s="210">
        <f t="shared" si="140"/>
        <v>-0.48880446128073746</v>
      </c>
      <c r="AL272" s="52"/>
      <c r="AM272" s="27"/>
      <c r="AN272" s="187">
        <f t="shared" si="141"/>
        <v>10919</v>
      </c>
      <c r="AO272" s="179">
        <f t="shared" si="142"/>
        <v>159.20099999999999</v>
      </c>
      <c r="AQ272" s="210">
        <f t="shared" si="143"/>
        <v>-0.43006274376350284</v>
      </c>
      <c r="AR272" s="52"/>
      <c r="AS272" s="27"/>
      <c r="AT272" s="187">
        <f t="shared" si="144"/>
        <v>10954</v>
      </c>
      <c r="AU272" s="179">
        <f t="shared" si="145"/>
        <v>132.49600000000001</v>
      </c>
      <c r="AW272" s="210">
        <f t="shared" si="146"/>
        <v>-0.3745810041579703</v>
      </c>
      <c r="AX272" s="52"/>
      <c r="AY272" s="27"/>
      <c r="AZ272" s="187">
        <f t="shared" si="147"/>
        <v>10981</v>
      </c>
      <c r="BA272" s="179">
        <f t="shared" si="148"/>
        <v>113.569</v>
      </c>
      <c r="BC272" s="210">
        <f t="shared" si="149"/>
        <v>-0.32201635175046456</v>
      </c>
      <c r="BD272" s="52"/>
      <c r="BE272" s="27"/>
      <c r="BF272" s="187">
        <f t="shared" si="150"/>
        <v>11003</v>
      </c>
      <c r="BG272" s="179">
        <f t="shared" si="151"/>
        <v>99.224999999999994</v>
      </c>
      <c r="BI272" s="210">
        <f t="shared" si="152"/>
        <v>-0.27207730239538913</v>
      </c>
      <c r="BJ272" s="52"/>
      <c r="BK272" s="27"/>
      <c r="BL272" s="187">
        <f t="shared" si="153"/>
        <v>11020</v>
      </c>
      <c r="BM272" s="179">
        <f t="shared" si="154"/>
        <v>88.804000000000002</v>
      </c>
    </row>
    <row r="273" spans="1:70" s="27" customFormat="1" ht="15" customHeight="1">
      <c r="A273" s="21">
        <f t="shared" si="155"/>
        <v>2012</v>
      </c>
      <c r="B273" s="176">
        <f t="shared" si="155"/>
        <v>10949</v>
      </c>
      <c r="C273" s="209">
        <f t="shared" si="124"/>
        <v>-0.19037287904625413</v>
      </c>
      <c r="D273" s="22">
        <v>19</v>
      </c>
      <c r="E273" s="52"/>
      <c r="H273" s="34"/>
      <c r="I273" s="179">
        <f t="shared" si="125"/>
        <v>10701</v>
      </c>
      <c r="J273" s="180">
        <f t="shared" si="126"/>
        <v>2.2650470362590189</v>
      </c>
      <c r="K273" s="179">
        <f t="shared" si="127"/>
        <v>61.503999999999998</v>
      </c>
      <c r="M273" s="210">
        <f t="shared" si="128"/>
        <v>-0.70610870779333557</v>
      </c>
      <c r="N273" s="52"/>
      <c r="P273" s="187">
        <f t="shared" si="129"/>
        <v>8257</v>
      </c>
      <c r="Q273" s="179">
        <f t="shared" si="130"/>
        <v>7246.8639999999996</v>
      </c>
      <c r="S273" s="210">
        <f t="shared" si="131"/>
        <v>-0.59302458025110338</v>
      </c>
      <c r="T273" s="52"/>
      <c r="V273" s="187">
        <f t="shared" si="132"/>
        <v>10229</v>
      </c>
      <c r="W273" s="179">
        <f t="shared" si="133"/>
        <v>518.4</v>
      </c>
      <c r="Y273" s="210">
        <f t="shared" si="134"/>
        <v>-0.52591747181615889</v>
      </c>
      <c r="Z273" s="52"/>
      <c r="AB273" s="187">
        <f t="shared" si="135"/>
        <v>10387</v>
      </c>
      <c r="AC273" s="179">
        <f t="shared" si="136"/>
        <v>315.84399999999999</v>
      </c>
      <c r="AE273" s="210">
        <f t="shared" si="137"/>
        <v>-0.46303191551621697</v>
      </c>
      <c r="AF273" s="52"/>
      <c r="AH273" s="187">
        <f t="shared" si="138"/>
        <v>10485</v>
      </c>
      <c r="AI273" s="179">
        <f t="shared" si="139"/>
        <v>215.29599999999999</v>
      </c>
      <c r="AK273" s="210">
        <f t="shared" si="140"/>
        <v>-0.40386806458010904</v>
      </c>
      <c r="AL273" s="52"/>
      <c r="AN273" s="187">
        <f t="shared" si="141"/>
        <v>10552</v>
      </c>
      <c r="AO273" s="179">
        <f t="shared" si="142"/>
        <v>157.60900000000001</v>
      </c>
      <c r="AQ273" s="210">
        <f t="shared" si="143"/>
        <v>-0.34800990755295019</v>
      </c>
      <c r="AR273" s="52"/>
      <c r="AT273" s="187">
        <f t="shared" si="144"/>
        <v>10602</v>
      </c>
      <c r="AU273" s="179">
        <f t="shared" si="145"/>
        <v>120.40900000000001</v>
      </c>
      <c r="AW273" s="210">
        <f t="shared" si="146"/>
        <v>-0.29510750877896752</v>
      </c>
      <c r="AX273" s="52"/>
      <c r="AZ273" s="187">
        <f t="shared" si="147"/>
        <v>10641</v>
      </c>
      <c r="BA273" s="179">
        <f t="shared" si="148"/>
        <v>94.864000000000004</v>
      </c>
      <c r="BC273" s="210">
        <f t="shared" si="149"/>
        <v>-0.24486371597454221</v>
      </c>
      <c r="BD273" s="52"/>
      <c r="BF273" s="187">
        <f t="shared" si="150"/>
        <v>10672</v>
      </c>
      <c r="BG273" s="179">
        <f t="shared" si="151"/>
        <v>76.728999999999999</v>
      </c>
      <c r="BI273" s="210">
        <f t="shared" si="152"/>
        <v>-0.19702405088865207</v>
      </c>
      <c r="BJ273" s="52"/>
      <c r="BL273" s="187">
        <f t="shared" si="153"/>
        <v>10698</v>
      </c>
      <c r="BM273" s="179">
        <f t="shared" si="154"/>
        <v>63.000999999999998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10575</v>
      </c>
      <c r="C274" s="212">
        <f t="shared" si="124"/>
        <v>-0.11512699159826713</v>
      </c>
      <c r="D274" s="31">
        <v>20</v>
      </c>
      <c r="E274" s="53"/>
      <c r="F274" s="32"/>
      <c r="G274" s="32"/>
      <c r="H274" s="80"/>
      <c r="I274" s="185">
        <f t="shared" si="125"/>
        <v>10377</v>
      </c>
      <c r="J274" s="186">
        <f t="shared" si="126"/>
        <v>1.8723404255319149</v>
      </c>
      <c r="K274" s="185">
        <f t="shared" si="127"/>
        <v>39.204000000000001</v>
      </c>
      <c r="M274" s="213">
        <f t="shared" si="128"/>
        <v>-0.60443512288829815</v>
      </c>
      <c r="N274" s="53"/>
      <c r="O274" s="32"/>
      <c r="P274" s="207">
        <f t="shared" si="129"/>
        <v>7339</v>
      </c>
      <c r="Q274" s="185">
        <f t="shared" si="130"/>
        <v>10471.696</v>
      </c>
      <c r="S274" s="213">
        <f t="shared" si="131"/>
        <v>-0.49829609415105802</v>
      </c>
      <c r="T274" s="53"/>
      <c r="U274" s="32"/>
      <c r="V274" s="207">
        <f t="shared" si="132"/>
        <v>9761</v>
      </c>
      <c r="W274" s="185">
        <f t="shared" si="133"/>
        <v>662.596</v>
      </c>
      <c r="Y274" s="213">
        <f t="shared" si="134"/>
        <v>-0.43497426619192958</v>
      </c>
      <c r="Z274" s="53"/>
      <c r="AA274" s="32"/>
      <c r="AB274" s="207">
        <f t="shared" si="135"/>
        <v>9965</v>
      </c>
      <c r="AC274" s="185">
        <f t="shared" si="136"/>
        <v>372.1</v>
      </c>
      <c r="AE274" s="213">
        <f t="shared" si="137"/>
        <v>-0.37542442791009545</v>
      </c>
      <c r="AF274" s="53"/>
      <c r="AG274" s="32"/>
      <c r="AH274" s="207">
        <f t="shared" si="138"/>
        <v>10092</v>
      </c>
      <c r="AI274" s="185">
        <f t="shared" si="139"/>
        <v>233.28899999999999</v>
      </c>
      <c r="AK274" s="213">
        <f t="shared" si="140"/>
        <v>-0.31922234794178239</v>
      </c>
      <c r="AL274" s="53"/>
      <c r="AM274" s="32"/>
      <c r="AN274" s="207">
        <f t="shared" si="141"/>
        <v>10181</v>
      </c>
      <c r="AO274" s="185">
        <f t="shared" si="142"/>
        <v>155.23599999999999</v>
      </c>
      <c r="AQ274" s="213">
        <f t="shared" si="143"/>
        <v>-0.26601156974470208</v>
      </c>
      <c r="AR274" s="53"/>
      <c r="AS274" s="32"/>
      <c r="AT274" s="207">
        <f t="shared" si="144"/>
        <v>10247</v>
      </c>
      <c r="AU274" s="185">
        <f t="shared" si="145"/>
        <v>107.584</v>
      </c>
      <c r="AW274" s="213">
        <f t="shared" si="146"/>
        <v>-0.21548970176276125</v>
      </c>
      <c r="AX274" s="53"/>
      <c r="AY274" s="32"/>
      <c r="AZ274" s="207">
        <f t="shared" si="147"/>
        <v>10298</v>
      </c>
      <c r="BA274" s="185">
        <f t="shared" si="148"/>
        <v>76.728999999999999</v>
      </c>
      <c r="BC274" s="213">
        <f t="shared" si="149"/>
        <v>-0.16739800797165919</v>
      </c>
      <c r="BD274" s="53"/>
      <c r="BE274" s="32"/>
      <c r="BF274" s="207">
        <f t="shared" si="150"/>
        <v>10339</v>
      </c>
      <c r="BG274" s="185">
        <f t="shared" si="151"/>
        <v>55.695999999999998</v>
      </c>
      <c r="BI274" s="213">
        <f t="shared" si="152"/>
        <v>-0.12151338903628976</v>
      </c>
      <c r="BJ274" s="53"/>
      <c r="BK274" s="32"/>
      <c r="BL274" s="207">
        <f t="shared" si="153"/>
        <v>10373</v>
      </c>
      <c r="BM274" s="185">
        <f t="shared" si="154"/>
        <v>40.804000000000002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10053</v>
      </c>
      <c r="C275" s="54"/>
      <c r="D275" s="22">
        <v>21</v>
      </c>
      <c r="E275" s="55"/>
      <c r="F275" s="82"/>
      <c r="G275" s="27"/>
      <c r="H275" s="34"/>
      <c r="I275" s="179">
        <f t="shared" si="125"/>
        <v>10053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9729</v>
      </c>
      <c r="C276" s="54"/>
      <c r="D276" s="22">
        <v>22</v>
      </c>
      <c r="E276" s="64" t="s">
        <v>59</v>
      </c>
      <c r="F276" s="266" t="s">
        <v>39</v>
      </c>
      <c r="G276" s="351" t="s">
        <v>40</v>
      </c>
      <c r="H276" s="352"/>
      <c r="I276" s="179">
        <f t="shared" si="125"/>
        <v>9729</v>
      </c>
      <c r="J276" s="187"/>
      <c r="K276" s="187"/>
      <c r="M276" s="200" t="str">
        <f>E258</f>
        <v>max(y) =</v>
      </c>
      <c r="N276" s="200">
        <f>F258</f>
        <v>16352</v>
      </c>
      <c r="O276" s="200"/>
      <c r="P276" s="200"/>
      <c r="Q276" s="200"/>
      <c r="R276" s="200"/>
      <c r="S276" s="200" t="str">
        <f>M276</f>
        <v>max(y) =</v>
      </c>
      <c r="T276" s="200">
        <f>N276</f>
        <v>16352</v>
      </c>
      <c r="U276" s="200"/>
      <c r="V276" s="200"/>
      <c r="W276" s="200"/>
      <c r="X276" s="200"/>
      <c r="Y276" s="200" t="str">
        <f>S276</f>
        <v>max(y) =</v>
      </c>
      <c r="Z276" s="200">
        <f>T276</f>
        <v>16352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16352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16352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16352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16352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16352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16352</v>
      </c>
    </row>
    <row r="277" spans="1:70" ht="15" customHeight="1" thickTop="1">
      <c r="A277" s="21">
        <f t="shared" si="155"/>
        <v>2016</v>
      </c>
      <c r="B277" s="176">
        <f t="shared" si="156"/>
        <v>9405</v>
      </c>
      <c r="C277" s="54"/>
      <c r="D277" s="22">
        <v>23</v>
      </c>
      <c r="E277" s="200">
        <f>O257</f>
        <v>16353</v>
      </c>
      <c r="F277" s="203">
        <f>O265</f>
        <v>0.85341240963203668</v>
      </c>
      <c r="G277" s="345">
        <f>O266</f>
        <v>37754.292000000001</v>
      </c>
      <c r="H277" s="346"/>
      <c r="I277" s="179">
        <f t="shared" si="125"/>
        <v>9405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9083</v>
      </c>
      <c r="C278" s="54"/>
      <c r="D278" s="22">
        <v>24</v>
      </c>
      <c r="E278" s="200">
        <f>U257</f>
        <v>17000</v>
      </c>
      <c r="F278" s="203">
        <f>U265</f>
        <v>0.939585599606927</v>
      </c>
      <c r="G278" s="345">
        <f>U266</f>
        <v>4355.3330000000005</v>
      </c>
      <c r="H278" s="346"/>
      <c r="I278" s="179">
        <f t="shared" si="125"/>
        <v>9083</v>
      </c>
      <c r="J278" s="187"/>
      <c r="K278" s="187"/>
      <c r="M278" s="200" t="s">
        <v>60</v>
      </c>
      <c r="N278" s="214">
        <v>420</v>
      </c>
      <c r="O278" s="200"/>
      <c r="P278" s="200"/>
      <c r="Q278" s="200"/>
      <c r="R278" s="200"/>
      <c r="S278" s="200" t="s">
        <v>60</v>
      </c>
      <c r="T278" s="200">
        <f>N278</f>
        <v>420</v>
      </c>
      <c r="U278" s="200"/>
      <c r="V278" s="200"/>
      <c r="W278" s="200"/>
      <c r="X278" s="200"/>
      <c r="Y278" s="200" t="s">
        <v>60</v>
      </c>
      <c r="Z278" s="200">
        <f>T278</f>
        <v>420</v>
      </c>
      <c r="AA278" s="200"/>
      <c r="AB278" s="200"/>
      <c r="AC278" s="200"/>
      <c r="AD278" s="200"/>
      <c r="AE278" s="200" t="s">
        <v>60</v>
      </c>
      <c r="AF278" s="200">
        <f>Z278</f>
        <v>420</v>
      </c>
      <c r="AG278" s="200"/>
      <c r="AH278" s="200"/>
      <c r="AI278" s="200"/>
      <c r="AJ278" s="200"/>
      <c r="AK278" s="200" t="s">
        <v>60</v>
      </c>
      <c r="AL278" s="200">
        <f>AF278</f>
        <v>420</v>
      </c>
      <c r="AM278" s="200"/>
      <c r="AN278" s="200"/>
      <c r="AO278" s="200"/>
      <c r="AP278" s="200"/>
      <c r="AQ278" s="200" t="s">
        <v>60</v>
      </c>
      <c r="AR278" s="200">
        <f>AL278</f>
        <v>420</v>
      </c>
      <c r="AS278" s="200"/>
      <c r="AT278" s="200"/>
      <c r="AU278" s="200"/>
      <c r="AV278" s="200"/>
      <c r="AW278" s="200" t="s">
        <v>60</v>
      </c>
      <c r="AX278" s="200">
        <f>AR278</f>
        <v>420</v>
      </c>
      <c r="AY278" s="200"/>
      <c r="AZ278" s="200"/>
      <c r="BA278" s="200"/>
      <c r="BB278" s="200"/>
      <c r="BC278" s="200" t="s">
        <v>60</v>
      </c>
      <c r="BD278" s="200">
        <f>AX278</f>
        <v>420</v>
      </c>
      <c r="BE278" s="200"/>
      <c r="BF278" s="200"/>
      <c r="BG278" s="200"/>
      <c r="BH278" s="200"/>
      <c r="BI278" s="200" t="s">
        <v>60</v>
      </c>
      <c r="BJ278" s="200">
        <f>BD278</f>
        <v>420</v>
      </c>
    </row>
    <row r="279" spans="1:70" ht="15" customHeight="1">
      <c r="A279" s="21">
        <f t="shared" si="155"/>
        <v>2018</v>
      </c>
      <c r="B279" s="176">
        <f t="shared" si="156"/>
        <v>8762</v>
      </c>
      <c r="C279" s="54"/>
      <c r="D279" s="22">
        <v>25</v>
      </c>
      <c r="E279" s="200">
        <f>AA257</f>
        <v>17420</v>
      </c>
      <c r="F279" s="203">
        <f>AA265</f>
        <v>0.95008404144782166</v>
      </c>
      <c r="G279" s="345">
        <f>AA266</f>
        <v>3196.97</v>
      </c>
      <c r="H279" s="346"/>
      <c r="I279" s="179">
        <f t="shared" si="125"/>
        <v>8762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8444</v>
      </c>
      <c r="C280" s="54"/>
      <c r="D280" s="22">
        <v>26</v>
      </c>
      <c r="E280" s="200">
        <f>AG257</f>
        <v>17840</v>
      </c>
      <c r="F280" s="203">
        <f>AG265</f>
        <v>0.95685934478106871</v>
      </c>
      <c r="G280" s="345">
        <f>AG266</f>
        <v>2587.6730000000007</v>
      </c>
      <c r="H280" s="346"/>
      <c r="I280" s="179">
        <f t="shared" si="125"/>
        <v>8444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8130</v>
      </c>
      <c r="C281" s="54"/>
      <c r="D281" s="22">
        <v>27</v>
      </c>
      <c r="E281" s="200">
        <f>AM257</f>
        <v>18260</v>
      </c>
      <c r="F281" s="203">
        <f>AM265</f>
        <v>0.9616637467299004</v>
      </c>
      <c r="G281" s="345">
        <f>AM266</f>
        <v>2209.5940000000001</v>
      </c>
      <c r="H281" s="346"/>
      <c r="I281" s="179">
        <f t="shared" si="125"/>
        <v>8130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7819</v>
      </c>
      <c r="C282" s="54"/>
      <c r="D282" s="22">
        <v>28</v>
      </c>
      <c r="E282" s="200">
        <f>AS257</f>
        <v>18680</v>
      </c>
      <c r="F282" s="203">
        <f>AS265</f>
        <v>0.96522090409905015</v>
      </c>
      <c r="G282" s="345">
        <f>AS266</f>
        <v>1953.6310000000008</v>
      </c>
      <c r="H282" s="346"/>
      <c r="I282" s="179">
        <f t="shared" si="125"/>
        <v>7819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7512</v>
      </c>
      <c r="C283" s="54"/>
      <c r="D283" s="22">
        <v>29</v>
      </c>
      <c r="E283" s="200">
        <f>AY257</f>
        <v>19100</v>
      </c>
      <c r="F283" s="203">
        <f>AY265</f>
        <v>0.96794782497736609</v>
      </c>
      <c r="G283" s="345">
        <f>AY266</f>
        <v>1769.2560000000005</v>
      </c>
      <c r="H283" s="346"/>
      <c r="I283" s="179">
        <f t="shared" si="125"/>
        <v>7512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7210</v>
      </c>
      <c r="C284" s="54"/>
      <c r="D284" s="22">
        <v>30</v>
      </c>
      <c r="E284" s="200">
        <f>BE257</f>
        <v>19520</v>
      </c>
      <c r="F284" s="203">
        <f>BE265</f>
        <v>0.97013267223356425</v>
      </c>
      <c r="G284" s="345">
        <f>BE266</f>
        <v>1629.1369999999995</v>
      </c>
      <c r="H284" s="346"/>
      <c r="I284" s="179">
        <f t="shared" si="125"/>
        <v>7210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6914</v>
      </c>
      <c r="C285" s="54"/>
      <c r="D285" s="22">
        <v>31</v>
      </c>
      <c r="E285" s="200">
        <f>BK257</f>
        <v>19940</v>
      </c>
      <c r="F285" s="203">
        <f>BK265</f>
        <v>0.97190707486451233</v>
      </c>
      <c r="G285" s="345">
        <f>BK266</f>
        <v>1519.6919999999998</v>
      </c>
      <c r="H285" s="346"/>
      <c r="I285" s="179">
        <f t="shared" si="125"/>
        <v>6914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6623</v>
      </c>
      <c r="C286" s="54"/>
      <c r="D286" s="22">
        <v>32</v>
      </c>
      <c r="E286" s="66"/>
      <c r="F286" s="203"/>
      <c r="G286" s="215"/>
      <c r="H286" s="34"/>
      <c r="I286" s="179">
        <f t="shared" si="125"/>
        <v>6623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6339</v>
      </c>
      <c r="C287" s="54"/>
      <c r="D287" s="22">
        <v>33</v>
      </c>
      <c r="E287" s="66"/>
      <c r="F287" s="203"/>
      <c r="G287" s="215"/>
      <c r="H287" s="34"/>
      <c r="I287" s="179">
        <f t="shared" si="125"/>
        <v>6339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6062</v>
      </c>
      <c r="C288" s="54"/>
      <c r="D288" s="22">
        <v>34</v>
      </c>
      <c r="E288" s="66"/>
      <c r="F288" s="203"/>
      <c r="G288" s="215"/>
      <c r="H288" s="34"/>
      <c r="I288" s="179">
        <f t="shared" si="125"/>
        <v>6062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5791</v>
      </c>
      <c r="C289" s="54"/>
      <c r="D289" s="22">
        <v>35</v>
      </c>
      <c r="E289" s="66"/>
      <c r="F289" s="203"/>
      <c r="G289" s="215"/>
      <c r="H289" s="34"/>
      <c r="I289" s="179">
        <f t="shared" si="125"/>
        <v>5791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5528</v>
      </c>
      <c r="C290" s="54"/>
      <c r="D290" s="22">
        <v>36</v>
      </c>
      <c r="E290" s="66"/>
      <c r="F290" s="203"/>
      <c r="G290" s="215"/>
      <c r="H290" s="34"/>
      <c r="I290" s="179">
        <f t="shared" si="125"/>
        <v>5528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5273</v>
      </c>
      <c r="C291" s="54"/>
      <c r="D291" s="22">
        <v>37</v>
      </c>
      <c r="E291" s="55"/>
      <c r="F291" s="82"/>
      <c r="G291" s="27"/>
      <c r="H291" s="34"/>
      <c r="I291" s="179">
        <f t="shared" si="125"/>
        <v>5273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5025</v>
      </c>
      <c r="C292" s="54"/>
      <c r="D292" s="22">
        <v>38</v>
      </c>
      <c r="E292" s="55"/>
      <c r="F292" s="82"/>
      <c r="G292" s="27"/>
      <c r="H292" s="34"/>
      <c r="I292" s="179">
        <f t="shared" si="125"/>
        <v>5025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4784</v>
      </c>
      <c r="C293" s="54"/>
      <c r="D293" s="22">
        <v>39</v>
      </c>
      <c r="E293" s="55"/>
      <c r="F293" s="82"/>
      <c r="G293" s="27"/>
      <c r="H293" s="34"/>
      <c r="I293" s="179">
        <f t="shared" si="125"/>
        <v>4784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4552</v>
      </c>
      <c r="C294" s="54"/>
      <c r="D294" s="22">
        <v>40</v>
      </c>
      <c r="E294" s="55"/>
      <c r="F294" s="82"/>
      <c r="G294" s="27"/>
      <c r="H294" s="34"/>
      <c r="I294" s="179">
        <f t="shared" si="125"/>
        <v>4552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4328</v>
      </c>
      <c r="C295" s="195"/>
      <c r="D295" s="35">
        <v>41</v>
      </c>
      <c r="E295" s="56"/>
      <c r="F295" s="84"/>
      <c r="G295" s="11"/>
      <c r="H295" s="37"/>
      <c r="I295" s="189">
        <f t="shared" si="125"/>
        <v>4328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4112</v>
      </c>
      <c r="C296" s="195"/>
      <c r="D296" s="35">
        <v>42</v>
      </c>
      <c r="E296" s="56"/>
      <c r="F296" s="84"/>
      <c r="G296" s="11"/>
      <c r="H296" s="37"/>
      <c r="I296" s="189">
        <f t="shared" si="125"/>
        <v>4112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0.95792060006794233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0.7568490800681823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0.90901089539311231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0.92487581680137732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0.93502917113543516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0.94216239111799549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0.94746194601176403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0.9515708161809886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0.95484762940582035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0.9575582683305035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16352</v>
      </c>
      <c r="C300" s="191">
        <f t="shared" ref="C300:C319" si="159">LN($F$302-B300)</f>
        <v>8.2019343511942218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15662</v>
      </c>
      <c r="J300" s="180">
        <f t="shared" ref="J300:J319" si="161">ABS(B300-I300)/B300*100</f>
        <v>4.2196673189823874</v>
      </c>
      <c r="K300" s="179">
        <f t="shared" ref="K300:K319" si="162">(B300-I300)^2/1000</f>
        <v>476.1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16080</v>
      </c>
      <c r="Q300" s="179">
        <f t="shared" ref="Q300:Q319" si="165">($B300-P300)^2/1000</f>
        <v>73.983999999999995</v>
      </c>
      <c r="S300" s="218">
        <f t="shared" ref="S300:S319" si="166">LN(U$302-$B300)</f>
        <v>6.4738906963522744</v>
      </c>
      <c r="T300" s="98" t="s">
        <v>63</v>
      </c>
      <c r="U300" s="57"/>
      <c r="V300" s="187">
        <f t="shared" ref="V300:V319" si="167">ROUND(U$302-U$307*U$308^$D300,$G$1)</f>
        <v>15627</v>
      </c>
      <c r="W300" s="179">
        <f t="shared" ref="W300:W319" si="168">($B300-V300)^2/1000</f>
        <v>525.625</v>
      </c>
      <c r="Y300" s="218">
        <f t="shared" ref="Y300:Y319" si="169">LN(AA$302-$B300)</f>
        <v>6.9735430195201404</v>
      </c>
      <c r="Z300" s="98" t="s">
        <v>63</v>
      </c>
      <c r="AA300" s="57"/>
      <c r="AB300" s="187">
        <f t="shared" ref="AB300:AB319" si="170">ROUND(AA$302-AA$307*AA$308^$D300,$G$1)</f>
        <v>15616</v>
      </c>
      <c r="AC300" s="179">
        <f t="shared" ref="AC300:AC319" si="171">($B300-AB300)^2/1000</f>
        <v>541.69600000000003</v>
      </c>
      <c r="AE300" s="218">
        <f t="shared" ref="AE300:AE319" si="172">LN(AG$302-$B300)</f>
        <v>7.305188215393037</v>
      </c>
      <c r="AF300" s="98" t="s">
        <v>63</v>
      </c>
      <c r="AG300" s="57"/>
      <c r="AH300" s="187">
        <f t="shared" ref="AH300:AH319" si="173">ROUND(AG$302-AG$307*AG$308^$D300,$G$1)</f>
        <v>15619</v>
      </c>
      <c r="AI300" s="179">
        <f t="shared" ref="AI300:AI319" si="174">($B300-AH300)^2/1000</f>
        <v>537.28899999999999</v>
      </c>
      <c r="AK300" s="218">
        <f t="shared" ref="AK300:AK319" si="175">LN(AM$302-$B300)</f>
        <v>7.5538108520082314</v>
      </c>
      <c r="AL300" s="98" t="s">
        <v>63</v>
      </c>
      <c r="AM300" s="57"/>
      <c r="AN300" s="187">
        <f t="shared" ref="AN300:AN319" si="176">ROUND(AM$302-AM$307*AM$308^$D300,$G$1)</f>
        <v>15626</v>
      </c>
      <c r="AO300" s="179">
        <f t="shared" ref="AO300:AO319" si="177">($B300-AN300)^2/1000</f>
        <v>527.07600000000002</v>
      </c>
      <c r="AQ300" s="218">
        <f t="shared" ref="AQ300:AQ319" si="178">LN(AS$302-$B300)</f>
        <v>7.7527648088513281</v>
      </c>
      <c r="AR300" s="98" t="s">
        <v>63</v>
      </c>
      <c r="AS300" s="57"/>
      <c r="AT300" s="187">
        <f t="shared" ref="AT300:AT319" si="179">ROUND(AS$302-AS$307*AS$308^$D300,$G$1)</f>
        <v>15634</v>
      </c>
      <c r="AU300" s="179">
        <f t="shared" ref="AU300:AU319" si="180">($B300-AT300)^2/1000</f>
        <v>515.524</v>
      </c>
      <c r="AW300" s="218">
        <f t="shared" ref="AW300:AW319" si="181">LN(AY$302-$B300)</f>
        <v>7.9186286533422399</v>
      </c>
      <c r="AX300" s="98" t="s">
        <v>63</v>
      </c>
      <c r="AY300" s="57"/>
      <c r="AZ300" s="187">
        <f t="shared" ref="AZ300:AZ319" si="182">ROUND(AY$302-AY$307*AY$308^$D300,$G$1)</f>
        <v>15643</v>
      </c>
      <c r="BA300" s="179">
        <f t="shared" ref="BA300:BA319" si="183">($B300-AZ300)^2/1000</f>
        <v>502.68099999999998</v>
      </c>
      <c r="BC300" s="218">
        <f t="shared" ref="BC300:BC319" si="184">LN(BE$302-$B300)</f>
        <v>8.0608557529343159</v>
      </c>
      <c r="BD300" s="98" t="s">
        <v>63</v>
      </c>
      <c r="BE300" s="57"/>
      <c r="BF300" s="187">
        <f t="shared" ref="BF300:BF319" si="185">ROUND(BE$302-BE$307*BE$308^$D300,$G$1)</f>
        <v>15652</v>
      </c>
      <c r="BG300" s="179">
        <f t="shared" ref="BG300:BG319" si="186">($B300-BF300)^2/1000</f>
        <v>490</v>
      </c>
      <c r="BI300" s="218">
        <f t="shared" ref="BI300:BI319" si="187">LN(BK$302-$B300)</f>
        <v>8.1853502231786859</v>
      </c>
      <c r="BJ300" s="98" t="s">
        <v>63</v>
      </c>
      <c r="BK300" s="57"/>
      <c r="BL300" s="187">
        <f t="shared" ref="BL300:BL319" si="188">ROUND(BK$302-BK$307*BK$308^$D300,$G$1)</f>
        <v>15661</v>
      </c>
      <c r="BM300" s="179">
        <f t="shared" ref="BM300:BM319" si="189">($B300-BL300)^2/1000</f>
        <v>477.48099999999999</v>
      </c>
    </row>
    <row r="301" spans="1:65" ht="15" customHeight="1">
      <c r="A301" s="21">
        <f t="shared" si="158"/>
        <v>1995</v>
      </c>
      <c r="B301" s="176">
        <f t="shared" si="158"/>
        <v>15980</v>
      </c>
      <c r="C301" s="191">
        <f t="shared" si="159"/>
        <v>8.2990371816130661</v>
      </c>
      <c r="D301" s="22">
        <v>2</v>
      </c>
      <c r="E301" s="40" t="s">
        <v>64</v>
      </c>
      <c r="G301" s="23"/>
      <c r="H301" s="27"/>
      <c r="I301" s="179">
        <f t="shared" si="160"/>
        <v>15469</v>
      </c>
      <c r="J301" s="180">
        <f t="shared" si="161"/>
        <v>3.1977471839799749</v>
      </c>
      <c r="K301" s="179">
        <f t="shared" si="162"/>
        <v>261.12099999999998</v>
      </c>
      <c r="M301" s="218">
        <f t="shared" si="163"/>
        <v>5.9215784196438159</v>
      </c>
      <c r="N301" s="72" t="s">
        <v>64</v>
      </c>
      <c r="P301" s="187">
        <f t="shared" si="164"/>
        <v>16019</v>
      </c>
      <c r="Q301" s="179">
        <f t="shared" si="165"/>
        <v>1.5209999999999999</v>
      </c>
      <c r="S301" s="218">
        <f t="shared" si="166"/>
        <v>6.9275579062783166</v>
      </c>
      <c r="T301" s="72" t="s">
        <v>64</v>
      </c>
      <c r="V301" s="187">
        <f t="shared" si="167"/>
        <v>15494</v>
      </c>
      <c r="W301" s="179">
        <f t="shared" si="168"/>
        <v>236.196</v>
      </c>
      <c r="Y301" s="218">
        <f t="shared" si="169"/>
        <v>7.2723983925700466</v>
      </c>
      <c r="Z301" s="72" t="s">
        <v>64</v>
      </c>
      <c r="AB301" s="187">
        <f t="shared" si="170"/>
        <v>15469</v>
      </c>
      <c r="AC301" s="179">
        <f t="shared" si="171"/>
        <v>261.12099999999998</v>
      </c>
      <c r="AE301" s="218">
        <f t="shared" si="172"/>
        <v>7.5283317667072467</v>
      </c>
      <c r="AF301" s="72" t="s">
        <v>64</v>
      </c>
      <c r="AH301" s="187">
        <f t="shared" si="173"/>
        <v>15460</v>
      </c>
      <c r="AI301" s="179">
        <f t="shared" si="174"/>
        <v>270.39999999999998</v>
      </c>
      <c r="AK301" s="218">
        <f t="shared" si="175"/>
        <v>7.7319307219484861</v>
      </c>
      <c r="AL301" s="72" t="s">
        <v>64</v>
      </c>
      <c r="AN301" s="187">
        <f t="shared" si="176"/>
        <v>15458</v>
      </c>
      <c r="AO301" s="179">
        <f t="shared" si="177"/>
        <v>272.48399999999998</v>
      </c>
      <c r="AQ301" s="218">
        <f t="shared" si="178"/>
        <v>7.90100705199242</v>
      </c>
      <c r="AR301" s="72" t="s">
        <v>64</v>
      </c>
      <c r="AT301" s="187">
        <f t="shared" si="179"/>
        <v>15459</v>
      </c>
      <c r="AU301" s="179">
        <f t="shared" si="180"/>
        <v>271.44099999999997</v>
      </c>
      <c r="AW301" s="218">
        <f t="shared" si="181"/>
        <v>8.0455882808035284</v>
      </c>
      <c r="AX301" s="72" t="s">
        <v>64</v>
      </c>
      <c r="AZ301" s="187">
        <f t="shared" si="182"/>
        <v>15461</v>
      </c>
      <c r="BA301" s="179">
        <f t="shared" si="183"/>
        <v>269.36099999999999</v>
      </c>
      <c r="BC301" s="218">
        <f t="shared" si="184"/>
        <v>8.1718820061278201</v>
      </c>
      <c r="BD301" s="72" t="s">
        <v>64</v>
      </c>
      <c r="BF301" s="187">
        <f t="shared" si="185"/>
        <v>15464</v>
      </c>
      <c r="BG301" s="179">
        <f t="shared" si="186"/>
        <v>266.25599999999997</v>
      </c>
      <c r="BI301" s="218">
        <f t="shared" si="187"/>
        <v>8.2839993042485265</v>
      </c>
      <c r="BJ301" s="72" t="s">
        <v>64</v>
      </c>
      <c r="BL301" s="187">
        <f t="shared" si="188"/>
        <v>15468</v>
      </c>
      <c r="BM301" s="179">
        <f t="shared" si="189"/>
        <v>262.14400000000001</v>
      </c>
    </row>
    <row r="302" spans="1:65" ht="15" customHeight="1">
      <c r="A302" s="21">
        <f t="shared" si="158"/>
        <v>1996</v>
      </c>
      <c r="B302" s="176">
        <f t="shared" si="158"/>
        <v>15311</v>
      </c>
      <c r="C302" s="191">
        <f t="shared" si="159"/>
        <v>8.452974619089586</v>
      </c>
      <c r="D302" s="22">
        <v>3</v>
      </c>
      <c r="E302" s="99" t="s">
        <v>65</v>
      </c>
      <c r="F302" s="243">
        <v>20000</v>
      </c>
      <c r="G302" s="23"/>
      <c r="H302" s="27"/>
      <c r="I302" s="179">
        <f t="shared" si="160"/>
        <v>15266</v>
      </c>
      <c r="J302" s="180">
        <f t="shared" si="161"/>
        <v>0.29390634184573183</v>
      </c>
      <c r="K302" s="179">
        <f t="shared" si="162"/>
        <v>2.0249999999999999</v>
      </c>
      <c r="M302" s="218">
        <f t="shared" si="163"/>
        <v>6.9488972223133123</v>
      </c>
      <c r="N302" s="97" t="s">
        <v>65</v>
      </c>
      <c r="O302" s="201">
        <f>ROUNDDOWN(O258,0)+1</f>
        <v>16353</v>
      </c>
      <c r="P302" s="187">
        <f t="shared" si="164"/>
        <v>15943</v>
      </c>
      <c r="Q302" s="179">
        <f t="shared" si="165"/>
        <v>399.42399999999998</v>
      </c>
      <c r="S302" s="218">
        <f t="shared" si="166"/>
        <v>7.4318919168077997</v>
      </c>
      <c r="T302" s="97" t="s">
        <v>65</v>
      </c>
      <c r="U302" s="201">
        <f>ROUNDDOWN(U258,-T323)+10^T323</f>
        <v>17000</v>
      </c>
      <c r="V302" s="187">
        <f t="shared" si="167"/>
        <v>15348</v>
      </c>
      <c r="W302" s="179">
        <f t="shared" si="168"/>
        <v>1.369</v>
      </c>
      <c r="Y302" s="218">
        <f t="shared" si="169"/>
        <v>7.6539691804787742</v>
      </c>
      <c r="Z302" s="97" t="s">
        <v>65</v>
      </c>
      <c r="AA302" s="201">
        <f>U302+Z324</f>
        <v>17420</v>
      </c>
      <c r="AB302" s="187">
        <f t="shared" si="170"/>
        <v>15310</v>
      </c>
      <c r="AC302" s="179">
        <f t="shared" si="171"/>
        <v>1E-3</v>
      </c>
      <c r="AE302" s="218">
        <f t="shared" si="172"/>
        <v>7.8355792466699654</v>
      </c>
      <c r="AF302" s="97" t="s">
        <v>65</v>
      </c>
      <c r="AG302" s="201">
        <f>AA302+AF324</f>
        <v>17840</v>
      </c>
      <c r="AH302" s="187">
        <f t="shared" si="173"/>
        <v>15290</v>
      </c>
      <c r="AI302" s="179">
        <f t="shared" si="174"/>
        <v>0.441</v>
      </c>
      <c r="AK302" s="218">
        <f t="shared" si="175"/>
        <v>7.9892214088152764</v>
      </c>
      <c r="AL302" s="97" t="s">
        <v>65</v>
      </c>
      <c r="AM302" s="201">
        <f>AG302+AL324</f>
        <v>18260</v>
      </c>
      <c r="AN302" s="187">
        <f t="shared" si="176"/>
        <v>15279</v>
      </c>
      <c r="AO302" s="179">
        <f t="shared" si="177"/>
        <v>1.024</v>
      </c>
      <c r="AQ302" s="218">
        <f t="shared" si="178"/>
        <v>8.1223712434065529</v>
      </c>
      <c r="AR302" s="97" t="s">
        <v>65</v>
      </c>
      <c r="AS302" s="201">
        <f>AM302+AR324</f>
        <v>18680</v>
      </c>
      <c r="AT302" s="187">
        <f t="shared" si="179"/>
        <v>15273</v>
      </c>
      <c r="AU302" s="179">
        <f t="shared" si="180"/>
        <v>1.444</v>
      </c>
      <c r="AW302" s="218">
        <f t="shared" si="181"/>
        <v>8.2398574110186011</v>
      </c>
      <c r="AX302" s="97" t="s">
        <v>65</v>
      </c>
      <c r="AY302" s="201">
        <f>AS302+AX324</f>
        <v>19100</v>
      </c>
      <c r="AZ302" s="187">
        <f t="shared" si="182"/>
        <v>15269</v>
      </c>
      <c r="BA302" s="179">
        <f t="shared" si="183"/>
        <v>1.764</v>
      </c>
      <c r="BC302" s="218">
        <f t="shared" si="184"/>
        <v>8.344980368770571</v>
      </c>
      <c r="BD302" s="97" t="s">
        <v>65</v>
      </c>
      <c r="BE302" s="201">
        <f>AY302+BD324</f>
        <v>19520</v>
      </c>
      <c r="BF302" s="187">
        <f t="shared" si="185"/>
        <v>15267</v>
      </c>
      <c r="BG302" s="179">
        <f t="shared" si="186"/>
        <v>1.9359999999999999</v>
      </c>
      <c r="BI302" s="218">
        <f t="shared" si="187"/>
        <v>8.4400961410312707</v>
      </c>
      <c r="BJ302" s="97" t="s">
        <v>65</v>
      </c>
      <c r="BK302" s="201">
        <f>BE302+BJ324</f>
        <v>19940</v>
      </c>
      <c r="BL302" s="187">
        <f t="shared" si="188"/>
        <v>15266</v>
      </c>
      <c r="BM302" s="179">
        <f t="shared" si="189"/>
        <v>2.0249999999999999</v>
      </c>
    </row>
    <row r="303" spans="1:65" ht="15" customHeight="1">
      <c r="A303" s="21">
        <f t="shared" si="158"/>
        <v>1997</v>
      </c>
      <c r="B303" s="176">
        <f t="shared" si="158"/>
        <v>14734</v>
      </c>
      <c r="C303" s="191">
        <f t="shared" si="159"/>
        <v>8.5690263400562543</v>
      </c>
      <c r="D303" s="22">
        <v>4</v>
      </c>
      <c r="G303" s="23"/>
      <c r="H303" s="27"/>
      <c r="I303" s="179">
        <f t="shared" si="160"/>
        <v>15055</v>
      </c>
      <c r="J303" s="180">
        <f t="shared" si="161"/>
        <v>2.1786344509298221</v>
      </c>
      <c r="K303" s="179">
        <f t="shared" si="162"/>
        <v>103.041</v>
      </c>
      <c r="M303" s="218">
        <f t="shared" si="163"/>
        <v>7.3895639536776354</v>
      </c>
      <c r="P303" s="187">
        <f t="shared" si="164"/>
        <v>15850</v>
      </c>
      <c r="Q303" s="179">
        <f t="shared" si="165"/>
        <v>1245.4559999999999</v>
      </c>
      <c r="S303" s="218">
        <f t="shared" si="166"/>
        <v>7.7257714415879519</v>
      </c>
      <c r="V303" s="187">
        <f t="shared" si="167"/>
        <v>15188</v>
      </c>
      <c r="W303" s="179">
        <f t="shared" si="168"/>
        <v>206.11600000000001</v>
      </c>
      <c r="Y303" s="218">
        <f t="shared" si="169"/>
        <v>7.8958083770831831</v>
      </c>
      <c r="AB303" s="187">
        <f t="shared" si="170"/>
        <v>15137</v>
      </c>
      <c r="AC303" s="179">
        <f t="shared" si="171"/>
        <v>162.40899999999999</v>
      </c>
      <c r="AE303" s="218">
        <f t="shared" si="172"/>
        <v>8.0410910037086332</v>
      </c>
      <c r="AH303" s="187">
        <f t="shared" si="173"/>
        <v>15108</v>
      </c>
      <c r="AI303" s="179">
        <f t="shared" si="174"/>
        <v>139.876</v>
      </c>
      <c r="AK303" s="218">
        <f t="shared" si="175"/>
        <v>8.1679193629578162</v>
      </c>
      <c r="AN303" s="187">
        <f t="shared" si="176"/>
        <v>15090</v>
      </c>
      <c r="AO303" s="179">
        <f t="shared" si="177"/>
        <v>126.736</v>
      </c>
      <c r="AQ303" s="218">
        <f t="shared" si="178"/>
        <v>8.2804576865825599</v>
      </c>
      <c r="AT303" s="187">
        <f t="shared" si="179"/>
        <v>15077</v>
      </c>
      <c r="AU303" s="179">
        <f t="shared" si="180"/>
        <v>117.649</v>
      </c>
      <c r="AW303" s="218">
        <f t="shared" si="181"/>
        <v>8.3816025371098899</v>
      </c>
      <c r="AZ303" s="187">
        <f t="shared" si="182"/>
        <v>15068</v>
      </c>
      <c r="BA303" s="179">
        <f t="shared" si="183"/>
        <v>111.556</v>
      </c>
      <c r="BC303" s="218">
        <f t="shared" si="184"/>
        <v>8.4734502684683193</v>
      </c>
      <c r="BF303" s="187">
        <f t="shared" si="185"/>
        <v>15061</v>
      </c>
      <c r="BG303" s="179">
        <f t="shared" si="186"/>
        <v>106.929</v>
      </c>
      <c r="BI303" s="218">
        <f t="shared" si="187"/>
        <v>8.5575670855545098</v>
      </c>
      <c r="BL303" s="187">
        <f t="shared" si="188"/>
        <v>15056</v>
      </c>
      <c r="BM303" s="179">
        <f t="shared" si="189"/>
        <v>103.684</v>
      </c>
    </row>
    <row r="304" spans="1:65" ht="15" customHeight="1">
      <c r="A304" s="21">
        <f t="shared" si="158"/>
        <v>1998</v>
      </c>
      <c r="B304" s="176">
        <f t="shared" si="158"/>
        <v>14370</v>
      </c>
      <c r="C304" s="191">
        <f t="shared" si="159"/>
        <v>8.6358647211337356</v>
      </c>
      <c r="D304" s="22">
        <v>5</v>
      </c>
      <c r="E304" s="99" t="s">
        <v>66</v>
      </c>
      <c r="F304" s="42">
        <f>INDEX(LINEST(C300:C319,D300:D319),2)</f>
        <v>8.3314298640174904</v>
      </c>
      <c r="G304" s="23"/>
      <c r="H304" s="27"/>
      <c r="I304" s="179">
        <f t="shared" si="160"/>
        <v>14834</v>
      </c>
      <c r="J304" s="180">
        <f t="shared" si="161"/>
        <v>3.2289491997216424</v>
      </c>
      <c r="K304" s="179">
        <f t="shared" si="162"/>
        <v>215.29599999999999</v>
      </c>
      <c r="M304" s="218">
        <f t="shared" si="163"/>
        <v>7.5923661285197959</v>
      </c>
      <c r="N304" s="97" t="s">
        <v>66</v>
      </c>
      <c r="O304" s="42">
        <f>INDEX(LINEST(M300:M319,$D300:$D319),2)</f>
        <v>5.4040493498809781</v>
      </c>
      <c r="P304" s="187">
        <f t="shared" si="164"/>
        <v>15736</v>
      </c>
      <c r="Q304" s="179">
        <f t="shared" si="165"/>
        <v>1865.9559999999999</v>
      </c>
      <c r="S304" s="218">
        <f t="shared" si="166"/>
        <v>7.8747391251718106</v>
      </c>
      <c r="T304" s="97" t="s">
        <v>66</v>
      </c>
      <c r="U304" s="42">
        <f>INDEX(LINEST(S300:S319,$D300:$D319),2)</f>
        <v>7.1322096239495671</v>
      </c>
      <c r="V304" s="187">
        <f t="shared" si="167"/>
        <v>15013</v>
      </c>
      <c r="W304" s="179">
        <f t="shared" si="168"/>
        <v>413.44900000000001</v>
      </c>
      <c r="Y304" s="218">
        <f t="shared" si="169"/>
        <v>8.0228968696014569</v>
      </c>
      <c r="Z304" s="97" t="s">
        <v>66</v>
      </c>
      <c r="AA304" s="42">
        <f>INDEX(LINEST(Y300:Y319,$D300:$D319),2)</f>
        <v>7.4189638571429004</v>
      </c>
      <c r="AB304" s="187">
        <f t="shared" si="170"/>
        <v>14950</v>
      </c>
      <c r="AC304" s="179">
        <f t="shared" si="171"/>
        <v>336.4</v>
      </c>
      <c r="AE304" s="218">
        <f t="shared" si="172"/>
        <v>8.1519098729409052</v>
      </c>
      <c r="AF304" s="97" t="s">
        <v>66</v>
      </c>
      <c r="AG304" s="42">
        <f>INDEX(LINEST(AE300:AE319,$D300:$D319),2)</f>
        <v>7.6369056697087725</v>
      </c>
      <c r="AH304" s="187">
        <f t="shared" si="173"/>
        <v>14913</v>
      </c>
      <c r="AI304" s="179">
        <f t="shared" si="174"/>
        <v>294.84899999999999</v>
      </c>
      <c r="AK304" s="218">
        <f t="shared" si="175"/>
        <v>8.2661644366124918</v>
      </c>
      <c r="AL304" s="97" t="s">
        <v>66</v>
      </c>
      <c r="AM304" s="42">
        <f>INDEX(LINEST(AK300:AK319,$D300:$D319),2)</f>
        <v>7.8147090007149114</v>
      </c>
      <c r="AN304" s="187">
        <f t="shared" si="176"/>
        <v>14888</v>
      </c>
      <c r="AO304" s="179">
        <f t="shared" si="177"/>
        <v>268.32400000000001</v>
      </c>
      <c r="AQ304" s="218">
        <f t="shared" si="178"/>
        <v>8.3686931830977933</v>
      </c>
      <c r="AR304" s="97" t="s">
        <v>66</v>
      </c>
      <c r="AS304" s="42">
        <f>INDEX(LINEST(AQ300:AQ319,$D300:$D319),2)</f>
        <v>7.9655330318347204</v>
      </c>
      <c r="AT304" s="187">
        <f t="shared" si="179"/>
        <v>14869</v>
      </c>
      <c r="AU304" s="179">
        <f t="shared" si="180"/>
        <v>249.001</v>
      </c>
      <c r="AW304" s="218">
        <f t="shared" si="181"/>
        <v>8.4616804814859794</v>
      </c>
      <c r="AX304" s="97" t="s">
        <v>66</v>
      </c>
      <c r="AY304" s="42">
        <f>INDEX(LINEST(AW300:AW319,$D300:$D319),2)</f>
        <v>8.0967496087648527</v>
      </c>
      <c r="AZ304" s="187">
        <f t="shared" si="182"/>
        <v>14855</v>
      </c>
      <c r="BA304" s="179">
        <f t="shared" si="183"/>
        <v>235.22499999999999</v>
      </c>
      <c r="BC304" s="218">
        <f t="shared" si="184"/>
        <v>8.5467519936577823</v>
      </c>
      <c r="BD304" s="97" t="s">
        <v>66</v>
      </c>
      <c r="BE304" s="42">
        <f>INDEX(LINEST(BC300:BC319,$D300:$D319),2)</f>
        <v>8.2129820223795313</v>
      </c>
      <c r="BF304" s="187">
        <f t="shared" si="185"/>
        <v>14844</v>
      </c>
      <c r="BG304" s="179">
        <f t="shared" si="186"/>
        <v>224.67599999999999</v>
      </c>
      <c r="BI304" s="218">
        <f t="shared" si="187"/>
        <v>8.6251503329213293</v>
      </c>
      <c r="BJ304" s="97" t="s">
        <v>66</v>
      </c>
      <c r="BK304" s="42">
        <f>INDEX(LINEST(BI300:BI319,$D300:$D319),2)</f>
        <v>8.3173508147395125</v>
      </c>
      <c r="BL304" s="187">
        <f t="shared" si="188"/>
        <v>14835</v>
      </c>
      <c r="BM304" s="179">
        <f t="shared" si="189"/>
        <v>216.22499999999999</v>
      </c>
    </row>
    <row r="305" spans="1:65" ht="15" customHeight="1">
      <c r="A305" s="21">
        <f t="shared" si="158"/>
        <v>1999</v>
      </c>
      <c r="B305" s="176">
        <f t="shared" si="158"/>
        <v>14093</v>
      </c>
      <c r="C305" s="191">
        <f t="shared" si="159"/>
        <v>8.6838933673072347</v>
      </c>
      <c r="D305" s="22">
        <v>6</v>
      </c>
      <c r="E305" s="99" t="s">
        <v>67</v>
      </c>
      <c r="F305" s="42">
        <f>INDEX(LINEST(C300:C319,D300:D319),1)</f>
        <v>4.3682061640820613E-2</v>
      </c>
      <c r="G305" s="27"/>
      <c r="H305" s="27"/>
      <c r="I305" s="179">
        <f t="shared" si="160"/>
        <v>14603</v>
      </c>
      <c r="J305" s="180">
        <f t="shared" si="161"/>
        <v>3.618817852834741</v>
      </c>
      <c r="K305" s="179">
        <f t="shared" si="162"/>
        <v>260.10000000000002</v>
      </c>
      <c r="M305" s="218">
        <f t="shared" si="163"/>
        <v>7.7231200922663312</v>
      </c>
      <c r="N305" s="97" t="s">
        <v>67</v>
      </c>
      <c r="O305" s="42">
        <f>INDEX(LINEST(M300:M319,$D300:$D319),1)</f>
        <v>0.20411035790225401</v>
      </c>
      <c r="P305" s="187">
        <f t="shared" si="164"/>
        <v>15596</v>
      </c>
      <c r="Q305" s="179">
        <f t="shared" si="165"/>
        <v>2259.009</v>
      </c>
      <c r="S305" s="218">
        <f t="shared" si="166"/>
        <v>7.9748769005588755</v>
      </c>
      <c r="T305" s="97" t="s">
        <v>67</v>
      </c>
      <c r="U305" s="42">
        <f>INDEX(LINEST(S300:S319,$D300:$D319),1)</f>
        <v>9.2475455859776221E-2</v>
      </c>
      <c r="V305" s="187">
        <f t="shared" si="167"/>
        <v>14820</v>
      </c>
      <c r="W305" s="179">
        <f t="shared" si="168"/>
        <v>528.529</v>
      </c>
      <c r="Y305" s="218">
        <f t="shared" si="169"/>
        <v>8.1098262760184774</v>
      </c>
      <c r="Z305" s="97" t="s">
        <v>67</v>
      </c>
      <c r="AA305" s="42">
        <f>INDEX(LINEST(Y300:Y319,$D300:$D319),1)</f>
        <v>7.8569181456001322E-2</v>
      </c>
      <c r="AB305" s="187">
        <f t="shared" si="170"/>
        <v>14749</v>
      </c>
      <c r="AC305" s="179">
        <f t="shared" si="171"/>
        <v>430.33600000000001</v>
      </c>
      <c r="AE305" s="218">
        <f t="shared" si="172"/>
        <v>8.2287107987936867</v>
      </c>
      <c r="AF305" s="97" t="s">
        <v>67</v>
      </c>
      <c r="AG305" s="42">
        <f>INDEX(LINEST(AE300:AE319,$D300:$D319),1)</f>
        <v>6.8965130446604961E-2</v>
      </c>
      <c r="AH305" s="187">
        <f t="shared" si="173"/>
        <v>14704</v>
      </c>
      <c r="AI305" s="179">
        <f t="shared" si="174"/>
        <v>373.32100000000003</v>
      </c>
      <c r="AK305" s="218">
        <f t="shared" si="175"/>
        <v>8.3349516314224541</v>
      </c>
      <c r="AL305" s="97" t="s">
        <v>67</v>
      </c>
      <c r="AM305" s="42">
        <f>INDEX(LINEST(AK300:AK319,$D300:$D319),1)</f>
        <v>6.1731864812187592E-2</v>
      </c>
      <c r="AN305" s="187">
        <f t="shared" si="176"/>
        <v>14673</v>
      </c>
      <c r="AO305" s="179">
        <f t="shared" si="177"/>
        <v>336.4</v>
      </c>
      <c r="AQ305" s="218">
        <f t="shared" si="178"/>
        <v>8.4309814945971713</v>
      </c>
      <c r="AR305" s="97" t="s">
        <v>67</v>
      </c>
      <c r="AS305" s="42">
        <f>INDEX(LINEST(AQ300:AQ319,$D300:$D319),1)</f>
        <v>5.6012191430057354E-2</v>
      </c>
      <c r="AT305" s="187">
        <f t="shared" si="179"/>
        <v>14650</v>
      </c>
      <c r="AU305" s="179">
        <f t="shared" si="180"/>
        <v>310.24900000000002</v>
      </c>
      <c r="AW305" s="218">
        <f t="shared" si="181"/>
        <v>8.5185922123299456</v>
      </c>
      <c r="AX305" s="97" t="s">
        <v>67</v>
      </c>
      <c r="AY305" s="42">
        <f>INDEX(LINEST(AW300:AW319,$D300:$D319),1)</f>
        <v>5.1341574638414378E-2</v>
      </c>
      <c r="AZ305" s="187">
        <f t="shared" si="182"/>
        <v>14632</v>
      </c>
      <c r="BA305" s="179">
        <f t="shared" si="183"/>
        <v>290.52100000000002</v>
      </c>
      <c r="BC305" s="218">
        <f t="shared" si="184"/>
        <v>8.5991417740634049</v>
      </c>
      <c r="BD305" s="97" t="s">
        <v>67</v>
      </c>
      <c r="BE305" s="42">
        <f>INDEX(LINEST(BC300:BC319,$D300:$D319),1)</f>
        <v>4.7437965843750603E-2</v>
      </c>
      <c r="BF305" s="187">
        <f t="shared" si="185"/>
        <v>14617</v>
      </c>
      <c r="BG305" s="179">
        <f t="shared" si="186"/>
        <v>274.57600000000002</v>
      </c>
      <c r="BI305" s="218">
        <f t="shared" si="187"/>
        <v>8.6736839881756698</v>
      </c>
      <c r="BJ305" s="97" t="s">
        <v>67</v>
      </c>
      <c r="BK305" s="42">
        <f>INDEX(LINEST(BI300:BI319,$D300:$D319),1)</f>
        <v>4.411688622191301E-2</v>
      </c>
      <c r="BL305" s="187">
        <f t="shared" si="188"/>
        <v>14605</v>
      </c>
      <c r="BM305" s="179">
        <f t="shared" si="189"/>
        <v>262.14400000000001</v>
      </c>
    </row>
    <row r="306" spans="1:65" ht="15" customHeight="1">
      <c r="A306" s="21">
        <f t="shared" si="158"/>
        <v>2000</v>
      </c>
      <c r="B306" s="176">
        <f t="shared" si="158"/>
        <v>14074</v>
      </c>
      <c r="C306" s="191">
        <f t="shared" si="159"/>
        <v>8.6871047281335105</v>
      </c>
      <c r="D306" s="22">
        <v>7</v>
      </c>
      <c r="G306" s="27"/>
      <c r="H306" s="27"/>
      <c r="I306" s="179">
        <f t="shared" si="160"/>
        <v>14362</v>
      </c>
      <c r="J306" s="180">
        <f t="shared" si="161"/>
        <v>2.0463265596134717</v>
      </c>
      <c r="K306" s="179">
        <f t="shared" si="162"/>
        <v>82.944000000000003</v>
      </c>
      <c r="M306" s="218">
        <f t="shared" si="163"/>
        <v>7.7314920292456843</v>
      </c>
      <c r="P306" s="187">
        <f t="shared" si="164"/>
        <v>15425</v>
      </c>
      <c r="Q306" s="179">
        <f t="shared" si="165"/>
        <v>1825.201</v>
      </c>
      <c r="S306" s="218">
        <f t="shared" si="166"/>
        <v>7.9813915815800698</v>
      </c>
      <c r="V306" s="187">
        <f t="shared" si="167"/>
        <v>14609</v>
      </c>
      <c r="W306" s="179">
        <f t="shared" si="168"/>
        <v>286.22500000000002</v>
      </c>
      <c r="Y306" s="218">
        <f t="shared" si="169"/>
        <v>8.1155208815467699</v>
      </c>
      <c r="AB306" s="187">
        <f t="shared" si="170"/>
        <v>14530</v>
      </c>
      <c r="AC306" s="179">
        <f t="shared" si="171"/>
        <v>207.93600000000001</v>
      </c>
      <c r="AE306" s="218">
        <f t="shared" si="172"/>
        <v>8.233768709217097</v>
      </c>
      <c r="AH306" s="187">
        <f t="shared" si="173"/>
        <v>14480</v>
      </c>
      <c r="AI306" s="179">
        <f t="shared" si="174"/>
        <v>164.83600000000001</v>
      </c>
      <c r="AK306" s="218">
        <f t="shared" si="175"/>
        <v>8.3395009030059448</v>
      </c>
      <c r="AN306" s="187">
        <f t="shared" si="176"/>
        <v>14444</v>
      </c>
      <c r="AO306" s="179">
        <f t="shared" si="177"/>
        <v>136.9</v>
      </c>
      <c r="AQ306" s="218">
        <f t="shared" si="178"/>
        <v>8.4351150803806298</v>
      </c>
      <c r="AT306" s="187">
        <f t="shared" si="179"/>
        <v>14417</v>
      </c>
      <c r="AU306" s="179">
        <f t="shared" si="180"/>
        <v>117.649</v>
      </c>
      <c r="AW306" s="218">
        <f t="shared" si="181"/>
        <v>8.5223797181035383</v>
      </c>
      <c r="AZ306" s="187">
        <f t="shared" si="182"/>
        <v>14396</v>
      </c>
      <c r="BA306" s="179">
        <f t="shared" si="183"/>
        <v>103.684</v>
      </c>
      <c r="BC306" s="218">
        <f t="shared" si="184"/>
        <v>8.6026366732337056</v>
      </c>
      <c r="BF306" s="187">
        <f t="shared" si="185"/>
        <v>14379</v>
      </c>
      <c r="BG306" s="179">
        <f t="shared" si="186"/>
        <v>93.025000000000006</v>
      </c>
      <c r="BI306" s="218">
        <f t="shared" si="187"/>
        <v>8.6769282495373972</v>
      </c>
      <c r="BL306" s="187">
        <f t="shared" si="188"/>
        <v>14364</v>
      </c>
      <c r="BM306" s="179">
        <f t="shared" si="189"/>
        <v>84.1</v>
      </c>
    </row>
    <row r="307" spans="1:65" ht="15" customHeight="1">
      <c r="A307" s="21">
        <f t="shared" si="158"/>
        <v>2001</v>
      </c>
      <c r="B307" s="176">
        <f t="shared" si="158"/>
        <v>14143</v>
      </c>
      <c r="C307" s="191">
        <f t="shared" si="159"/>
        <v>8.675392806089782</v>
      </c>
      <c r="D307" s="22">
        <v>8</v>
      </c>
      <c r="E307" s="99" t="s">
        <v>29</v>
      </c>
      <c r="F307" s="240">
        <f>EXP(F304)</f>
        <v>4152.3506062434135</v>
      </c>
      <c r="G307" s="27"/>
      <c r="H307" s="27"/>
      <c r="I307" s="179">
        <f t="shared" si="160"/>
        <v>14111</v>
      </c>
      <c r="J307" s="180">
        <f t="shared" si="161"/>
        <v>0.22626034080463833</v>
      </c>
      <c r="K307" s="179">
        <f t="shared" si="162"/>
        <v>1.024</v>
      </c>
      <c r="M307" s="218">
        <f t="shared" si="163"/>
        <v>7.7007477945117984</v>
      </c>
      <c r="N307" s="97" t="s">
        <v>29</v>
      </c>
      <c r="O307" s="201">
        <f>EXP(O304)</f>
        <v>222.30478592839461</v>
      </c>
      <c r="P307" s="187">
        <f t="shared" si="164"/>
        <v>15215</v>
      </c>
      <c r="Q307" s="179">
        <f t="shared" si="165"/>
        <v>1149.184</v>
      </c>
      <c r="S307" s="218">
        <f t="shared" si="166"/>
        <v>7.9575274022307729</v>
      </c>
      <c r="T307" s="97" t="s">
        <v>29</v>
      </c>
      <c r="U307" s="201">
        <f>EXP(U304)</f>
        <v>1251.6395663983842</v>
      </c>
      <c r="V307" s="187">
        <f t="shared" si="167"/>
        <v>14377</v>
      </c>
      <c r="W307" s="179">
        <f t="shared" si="168"/>
        <v>54.756</v>
      </c>
      <c r="Y307" s="218">
        <f t="shared" si="169"/>
        <v>8.0946836486988154</v>
      </c>
      <c r="Z307" s="97" t="s">
        <v>29</v>
      </c>
      <c r="AA307" s="201">
        <f>EXP(AA304)</f>
        <v>1667.3050462186136</v>
      </c>
      <c r="AB307" s="187">
        <f t="shared" si="170"/>
        <v>14294</v>
      </c>
      <c r="AC307" s="179">
        <f t="shared" si="171"/>
        <v>22.800999999999998</v>
      </c>
      <c r="AE307" s="218">
        <f t="shared" si="172"/>
        <v>8.2152769589366326</v>
      </c>
      <c r="AF307" s="97" t="s">
        <v>29</v>
      </c>
      <c r="AG307" s="201">
        <f>EXP(AG304)</f>
        <v>2073.3183486686653</v>
      </c>
      <c r="AH307" s="187">
        <f t="shared" si="173"/>
        <v>14240</v>
      </c>
      <c r="AI307" s="179">
        <f t="shared" si="174"/>
        <v>9.4090000000000007</v>
      </c>
      <c r="AK307" s="218">
        <f t="shared" si="175"/>
        <v>8.3228800217699046</v>
      </c>
      <c r="AL307" s="97" t="s">
        <v>29</v>
      </c>
      <c r="AM307" s="201">
        <f>EXP(AM304)</f>
        <v>2476.7661109687929</v>
      </c>
      <c r="AN307" s="187">
        <f t="shared" si="176"/>
        <v>14202</v>
      </c>
      <c r="AO307" s="179">
        <f t="shared" si="177"/>
        <v>3.4809999999999999</v>
      </c>
      <c r="AQ307" s="218">
        <f t="shared" si="178"/>
        <v>8.4200212796639633</v>
      </c>
      <c r="AR307" s="97" t="s">
        <v>29</v>
      </c>
      <c r="AS307" s="201">
        <f>EXP(AS304)</f>
        <v>2879.963881296107</v>
      </c>
      <c r="AT307" s="187">
        <f t="shared" si="179"/>
        <v>14172</v>
      </c>
      <c r="AU307" s="179">
        <f t="shared" si="180"/>
        <v>0.84099999999999997</v>
      </c>
      <c r="AW307" s="218">
        <f t="shared" si="181"/>
        <v>8.5085559980205741</v>
      </c>
      <c r="AX307" s="97" t="s">
        <v>29</v>
      </c>
      <c r="AY307" s="201">
        <f>EXP(AY304)</f>
        <v>3283.7771493858895</v>
      </c>
      <c r="AZ307" s="187">
        <f t="shared" si="182"/>
        <v>14148</v>
      </c>
      <c r="BA307" s="179">
        <f t="shared" si="183"/>
        <v>2.5000000000000001E-2</v>
      </c>
      <c r="BC307" s="218">
        <f t="shared" si="184"/>
        <v>8.589885876809678</v>
      </c>
      <c r="BD307" s="97" t="s">
        <v>29</v>
      </c>
      <c r="BE307" s="201">
        <f>EXP(BE304)</f>
        <v>3688.5253476626058</v>
      </c>
      <c r="BF307" s="187">
        <f t="shared" si="185"/>
        <v>14129</v>
      </c>
      <c r="BG307" s="179">
        <f t="shared" si="186"/>
        <v>0.19600000000000001</v>
      </c>
      <c r="BI307" s="218">
        <f t="shared" si="187"/>
        <v>8.6650958213397331</v>
      </c>
      <c r="BJ307" s="97" t="s">
        <v>29</v>
      </c>
      <c r="BK307" s="201">
        <f>EXP(BK304)</f>
        <v>4094.2990715570631</v>
      </c>
      <c r="BL307" s="187">
        <f t="shared" si="188"/>
        <v>14113</v>
      </c>
      <c r="BM307" s="179">
        <f t="shared" si="189"/>
        <v>0.9</v>
      </c>
    </row>
    <row r="308" spans="1:65" ht="15" customHeight="1">
      <c r="A308" s="21">
        <f t="shared" si="158"/>
        <v>2002</v>
      </c>
      <c r="B308" s="176">
        <f t="shared" si="158"/>
        <v>13647</v>
      </c>
      <c r="C308" s="191">
        <f t="shared" si="159"/>
        <v>8.7566824212665324</v>
      </c>
      <c r="D308" s="22">
        <v>9</v>
      </c>
      <c r="E308" s="99" t="s">
        <v>30</v>
      </c>
      <c r="F308" s="42">
        <f>EXP(F305)</f>
        <v>1.0446501677234785</v>
      </c>
      <c r="G308" s="27"/>
      <c r="H308" s="27"/>
      <c r="I308" s="179">
        <f t="shared" si="160"/>
        <v>13848</v>
      </c>
      <c r="J308" s="180">
        <f t="shared" si="161"/>
        <v>1.4728511760826557</v>
      </c>
      <c r="K308" s="179">
        <f t="shared" si="162"/>
        <v>40.401000000000003</v>
      </c>
      <c r="M308" s="218">
        <f t="shared" si="163"/>
        <v>7.9032268087307331</v>
      </c>
      <c r="N308" s="97" t="s">
        <v>30</v>
      </c>
      <c r="O308" s="42">
        <f>EXP(O305)</f>
        <v>1.2264334926156994</v>
      </c>
      <c r="P308" s="187">
        <f t="shared" si="164"/>
        <v>14957</v>
      </c>
      <c r="Q308" s="179">
        <f t="shared" si="165"/>
        <v>1716.1</v>
      </c>
      <c r="S308" s="218">
        <f t="shared" si="166"/>
        <v>8.1176107464662284</v>
      </c>
      <c r="T308" s="97" t="s">
        <v>30</v>
      </c>
      <c r="U308" s="42">
        <f>EXP(U305)</f>
        <v>1.0968862191007398</v>
      </c>
      <c r="V308" s="187">
        <f t="shared" si="167"/>
        <v>14123</v>
      </c>
      <c r="W308" s="179">
        <f t="shared" si="168"/>
        <v>226.57599999999999</v>
      </c>
      <c r="Y308" s="218">
        <f t="shared" si="169"/>
        <v>8.235625719964311</v>
      </c>
      <c r="Z308" s="97" t="s">
        <v>30</v>
      </c>
      <c r="AA308" s="42">
        <f>EXP(AA305)</f>
        <v>1.0817381887966102</v>
      </c>
      <c r="AB308" s="187">
        <f t="shared" si="170"/>
        <v>14038</v>
      </c>
      <c r="AC308" s="179">
        <f t="shared" si="171"/>
        <v>152.881</v>
      </c>
      <c r="AE308" s="218">
        <f t="shared" si="172"/>
        <v>8.3411717471707618</v>
      </c>
      <c r="AF308" s="97" t="s">
        <v>30</v>
      </c>
      <c r="AG308" s="42">
        <f>EXP(AG305)</f>
        <v>1.0713988492976063</v>
      </c>
      <c r="AH308" s="187">
        <f t="shared" si="173"/>
        <v>13983</v>
      </c>
      <c r="AI308" s="179">
        <f t="shared" si="174"/>
        <v>112.896</v>
      </c>
      <c r="AK308" s="218">
        <f t="shared" si="175"/>
        <v>8.4366336835578206</v>
      </c>
      <c r="AL308" s="97" t="s">
        <v>30</v>
      </c>
      <c r="AM308" s="42">
        <f>EXP(AM305)</f>
        <v>1.0636770972290597</v>
      </c>
      <c r="AN308" s="187">
        <f t="shared" si="176"/>
        <v>13943</v>
      </c>
      <c r="AO308" s="179">
        <f t="shared" si="177"/>
        <v>87.616</v>
      </c>
      <c r="AQ308" s="218">
        <f t="shared" si="178"/>
        <v>8.5237715067763595</v>
      </c>
      <c r="AR308" s="97" t="s">
        <v>30</v>
      </c>
      <c r="AS308" s="42">
        <f>EXP(AS305)</f>
        <v>1.0576105774433975</v>
      </c>
      <c r="AT308" s="187">
        <f t="shared" si="179"/>
        <v>13912</v>
      </c>
      <c r="AU308" s="179">
        <f t="shared" si="180"/>
        <v>70.224999999999994</v>
      </c>
      <c r="AW308" s="218">
        <f t="shared" si="181"/>
        <v>8.6039211949260608</v>
      </c>
      <c r="AX308" s="97" t="s">
        <v>30</v>
      </c>
      <c r="AY308" s="42">
        <f>EXP(AY305)</f>
        <v>1.05268240149092</v>
      </c>
      <c r="AZ308" s="187">
        <f t="shared" si="182"/>
        <v>13887</v>
      </c>
      <c r="BA308" s="179">
        <f t="shared" si="183"/>
        <v>57.6</v>
      </c>
      <c r="BC308" s="218">
        <f t="shared" si="184"/>
        <v>8.6781208555225202</v>
      </c>
      <c r="BD308" s="97" t="s">
        <v>30</v>
      </c>
      <c r="BE308" s="42">
        <f>EXP(BE305)</f>
        <v>1.0485811512566721</v>
      </c>
      <c r="BF308" s="187">
        <f t="shared" si="185"/>
        <v>13867</v>
      </c>
      <c r="BG308" s="179">
        <f t="shared" si="186"/>
        <v>48.4</v>
      </c>
      <c r="BI308" s="218">
        <f t="shared" si="187"/>
        <v>8.7471931835269334</v>
      </c>
      <c r="BJ308" s="97" t="s">
        <v>30</v>
      </c>
      <c r="BK308" s="42">
        <f>EXP(BK305)</f>
        <v>1.0451045060666282</v>
      </c>
      <c r="BL308" s="187">
        <f t="shared" si="188"/>
        <v>13850</v>
      </c>
      <c r="BM308" s="179">
        <f t="shared" si="189"/>
        <v>41.209000000000003</v>
      </c>
    </row>
    <row r="309" spans="1:65" ht="15" customHeight="1">
      <c r="A309" s="21">
        <f t="shared" si="158"/>
        <v>2003</v>
      </c>
      <c r="B309" s="176">
        <f t="shared" si="158"/>
        <v>13218</v>
      </c>
      <c r="C309" s="191">
        <f t="shared" si="159"/>
        <v>8.8220273226855834</v>
      </c>
      <c r="D309" s="22">
        <v>10</v>
      </c>
      <c r="E309" s="73"/>
      <c r="F309" s="23"/>
      <c r="G309" s="27"/>
      <c r="H309" s="27"/>
      <c r="I309" s="179">
        <f t="shared" si="160"/>
        <v>13573</v>
      </c>
      <c r="J309" s="180">
        <f t="shared" si="161"/>
        <v>2.6857315781510063</v>
      </c>
      <c r="K309" s="179">
        <f t="shared" si="162"/>
        <v>126.02500000000001</v>
      </c>
      <c r="M309" s="218">
        <f t="shared" si="163"/>
        <v>8.0503844530670214</v>
      </c>
      <c r="N309" s="23"/>
      <c r="O309" s="23"/>
      <c r="P309" s="187">
        <f t="shared" si="164"/>
        <v>14641</v>
      </c>
      <c r="Q309" s="179">
        <f t="shared" si="165"/>
        <v>2024.9290000000001</v>
      </c>
      <c r="S309" s="218">
        <f t="shared" si="166"/>
        <v>8.238008249218403</v>
      </c>
      <c r="T309" s="23"/>
      <c r="U309" s="23"/>
      <c r="V309" s="187">
        <f t="shared" si="167"/>
        <v>13844</v>
      </c>
      <c r="W309" s="179">
        <f t="shared" si="168"/>
        <v>391.87599999999998</v>
      </c>
      <c r="Y309" s="218">
        <f t="shared" si="169"/>
        <v>8.343315881404946</v>
      </c>
      <c r="Z309" s="23"/>
      <c r="AA309" s="23"/>
      <c r="AB309" s="187">
        <f t="shared" si="170"/>
        <v>13762</v>
      </c>
      <c r="AC309" s="179">
        <f t="shared" si="171"/>
        <v>295.93599999999998</v>
      </c>
      <c r="AE309" s="218">
        <f t="shared" si="172"/>
        <v>8.4385827908343263</v>
      </c>
      <c r="AF309" s="23"/>
      <c r="AG309" s="23"/>
      <c r="AH309" s="187">
        <f t="shared" si="173"/>
        <v>13708</v>
      </c>
      <c r="AI309" s="179">
        <f t="shared" si="174"/>
        <v>240.1</v>
      </c>
      <c r="AK309" s="218">
        <f t="shared" si="175"/>
        <v>8.5255581077478659</v>
      </c>
      <c r="AL309" s="23"/>
      <c r="AM309" s="23"/>
      <c r="AN309" s="187">
        <f t="shared" si="176"/>
        <v>13668</v>
      </c>
      <c r="AO309" s="179">
        <f t="shared" si="177"/>
        <v>202.5</v>
      </c>
      <c r="AQ309" s="218">
        <f t="shared" si="178"/>
        <v>8.6055703020336498</v>
      </c>
      <c r="AR309" s="23"/>
      <c r="AS309" s="23"/>
      <c r="AT309" s="187">
        <f t="shared" si="179"/>
        <v>13638</v>
      </c>
      <c r="AU309" s="179">
        <f t="shared" si="180"/>
        <v>176.4</v>
      </c>
      <c r="AW309" s="218">
        <f t="shared" si="181"/>
        <v>8.6796521191139409</v>
      </c>
      <c r="AX309" s="23"/>
      <c r="AY309" s="23"/>
      <c r="AZ309" s="187">
        <f t="shared" si="182"/>
        <v>13613</v>
      </c>
      <c r="BA309" s="179">
        <f t="shared" si="183"/>
        <v>156.02500000000001</v>
      </c>
      <c r="BC309" s="218">
        <f t="shared" si="184"/>
        <v>8.7486223223172193</v>
      </c>
      <c r="BD309" s="23"/>
      <c r="BE309" s="23"/>
      <c r="BF309" s="187">
        <f t="shared" si="185"/>
        <v>13592</v>
      </c>
      <c r="BG309" s="179">
        <f t="shared" si="186"/>
        <v>139.876</v>
      </c>
      <c r="BI309" s="218">
        <f t="shared" si="187"/>
        <v>8.8131410082850508</v>
      </c>
      <c r="BJ309" s="23"/>
      <c r="BK309" s="23"/>
      <c r="BL309" s="187">
        <f t="shared" si="188"/>
        <v>13575</v>
      </c>
      <c r="BM309" s="179">
        <f t="shared" si="189"/>
        <v>127.449</v>
      </c>
    </row>
    <row r="310" spans="1:65" ht="15" customHeight="1">
      <c r="A310" s="21">
        <f t="shared" si="158"/>
        <v>2004</v>
      </c>
      <c r="B310" s="176">
        <f t="shared" si="158"/>
        <v>12985</v>
      </c>
      <c r="C310" s="191">
        <f t="shared" si="159"/>
        <v>8.8558059925365615</v>
      </c>
      <c r="D310" s="22">
        <v>11</v>
      </c>
      <c r="E310" s="347" t="s">
        <v>7</v>
      </c>
      <c r="F310" s="348"/>
      <c r="G310" s="357">
        <f>I299</f>
        <v>0.95792060006794233</v>
      </c>
      <c r="H310" s="358"/>
      <c r="I310" s="179">
        <f t="shared" si="160"/>
        <v>13286</v>
      </c>
      <c r="J310" s="180">
        <f t="shared" si="161"/>
        <v>2.3180592991913747</v>
      </c>
      <c r="K310" s="179">
        <f t="shared" si="162"/>
        <v>90.600999999999999</v>
      </c>
      <c r="M310" s="218">
        <f t="shared" si="163"/>
        <v>8.1220743753622173</v>
      </c>
      <c r="N310" s="23" t="s">
        <v>36</v>
      </c>
      <c r="O310" s="44">
        <f>P299</f>
        <v>0.7568490800681823</v>
      </c>
      <c r="P310" s="187">
        <f t="shared" si="164"/>
        <v>14254</v>
      </c>
      <c r="Q310" s="179">
        <f t="shared" si="165"/>
        <v>1610.3610000000001</v>
      </c>
      <c r="S310" s="218">
        <f t="shared" si="166"/>
        <v>8.2977926263808612</v>
      </c>
      <c r="T310" s="23" t="s">
        <v>36</v>
      </c>
      <c r="U310" s="44">
        <f>V299</f>
        <v>0.90901089539311231</v>
      </c>
      <c r="V310" s="187">
        <f t="shared" si="167"/>
        <v>13539</v>
      </c>
      <c r="W310" s="179">
        <f t="shared" si="168"/>
        <v>306.916</v>
      </c>
      <c r="Y310" s="218">
        <f t="shared" si="169"/>
        <v>8.3972828947436806</v>
      </c>
      <c r="Z310" s="23" t="s">
        <v>36</v>
      </c>
      <c r="AA310" s="44">
        <f>AB299</f>
        <v>0.92487581680137732</v>
      </c>
      <c r="AB310" s="187">
        <f t="shared" si="170"/>
        <v>13463</v>
      </c>
      <c r="AC310" s="179">
        <f t="shared" si="171"/>
        <v>228.48400000000001</v>
      </c>
      <c r="AE310" s="218">
        <f t="shared" si="172"/>
        <v>8.4877643807254248</v>
      </c>
      <c r="AF310" s="23" t="s">
        <v>36</v>
      </c>
      <c r="AG310" s="44">
        <f>AH299</f>
        <v>0.93502917113543516</v>
      </c>
      <c r="AH310" s="187">
        <f t="shared" si="173"/>
        <v>13413</v>
      </c>
      <c r="AI310" s="179">
        <f t="shared" si="174"/>
        <v>183.184</v>
      </c>
      <c r="AK310" s="218">
        <f t="shared" si="175"/>
        <v>8.5707339583442668</v>
      </c>
      <c r="AL310" s="23" t="s">
        <v>36</v>
      </c>
      <c r="AM310" s="44">
        <f>AN299</f>
        <v>0.94216239111799549</v>
      </c>
      <c r="AN310" s="187">
        <f t="shared" si="176"/>
        <v>13376</v>
      </c>
      <c r="AO310" s="179">
        <f t="shared" si="177"/>
        <v>152.881</v>
      </c>
      <c r="AQ310" s="218">
        <f t="shared" si="178"/>
        <v>8.6473438758812833</v>
      </c>
      <c r="AR310" s="23" t="s">
        <v>36</v>
      </c>
      <c r="AS310" s="44">
        <f>AT299</f>
        <v>0.94746194601176403</v>
      </c>
      <c r="AT310" s="187">
        <f t="shared" si="179"/>
        <v>13347</v>
      </c>
      <c r="AU310" s="179">
        <f t="shared" si="180"/>
        <v>131.04400000000001</v>
      </c>
      <c r="AW310" s="218">
        <f t="shared" si="181"/>
        <v>8.7185000481212729</v>
      </c>
      <c r="AX310" s="23" t="s">
        <v>36</v>
      </c>
      <c r="AY310" s="44">
        <f>AZ299</f>
        <v>0.9515708161809886</v>
      </c>
      <c r="AZ310" s="187">
        <f t="shared" si="182"/>
        <v>13324</v>
      </c>
      <c r="BA310" s="179">
        <f t="shared" si="183"/>
        <v>114.92100000000001</v>
      </c>
      <c r="BC310" s="218">
        <f t="shared" si="184"/>
        <v>8.7849276260583231</v>
      </c>
      <c r="BD310" s="23" t="s">
        <v>36</v>
      </c>
      <c r="BE310" s="44">
        <f>BF299</f>
        <v>0.95484762940582035</v>
      </c>
      <c r="BF310" s="187">
        <f t="shared" si="185"/>
        <v>13305</v>
      </c>
      <c r="BG310" s="179">
        <f t="shared" si="186"/>
        <v>102.4</v>
      </c>
      <c r="BI310" s="218">
        <f t="shared" si="187"/>
        <v>8.8472161043575426</v>
      </c>
      <c r="BJ310" s="23" t="s">
        <v>36</v>
      </c>
      <c r="BK310" s="44">
        <f>BL299</f>
        <v>0.9575582683305035</v>
      </c>
      <c r="BL310" s="187">
        <f t="shared" si="188"/>
        <v>13288</v>
      </c>
      <c r="BM310" s="179">
        <f t="shared" si="189"/>
        <v>91.808999999999997</v>
      </c>
    </row>
    <row r="311" spans="1:65" ht="15" customHeight="1">
      <c r="A311" s="21">
        <f t="shared" si="158"/>
        <v>2005</v>
      </c>
      <c r="B311" s="176">
        <f t="shared" si="158"/>
        <v>12910</v>
      </c>
      <c r="C311" s="191">
        <f t="shared" si="159"/>
        <v>8.8664406195261734</v>
      </c>
      <c r="D311" s="22">
        <v>12</v>
      </c>
      <c r="E311" s="347" t="s">
        <v>8</v>
      </c>
      <c r="F311" s="348"/>
      <c r="G311" s="355">
        <f>SUM(K300:K319)</f>
        <v>2447.0150000000003</v>
      </c>
      <c r="H311" s="356"/>
      <c r="I311" s="179">
        <f t="shared" si="160"/>
        <v>12986</v>
      </c>
      <c r="J311" s="180">
        <f t="shared" si="161"/>
        <v>0.58869093725793964</v>
      </c>
      <c r="K311" s="179">
        <f t="shared" si="162"/>
        <v>5.7759999999999998</v>
      </c>
      <c r="M311" s="218">
        <f t="shared" si="163"/>
        <v>8.1440984633385245</v>
      </c>
      <c r="N311" s="23" t="s">
        <v>37</v>
      </c>
      <c r="O311" s="201">
        <f>SUM(Q300:Q319)</f>
        <v>118860.034</v>
      </c>
      <c r="P311" s="187">
        <f t="shared" si="164"/>
        <v>13779</v>
      </c>
      <c r="Q311" s="179">
        <f t="shared" si="165"/>
        <v>755.16099999999994</v>
      </c>
      <c r="S311" s="218">
        <f t="shared" si="166"/>
        <v>8.3163002490368481</v>
      </c>
      <c r="T311" s="23" t="s">
        <v>37</v>
      </c>
      <c r="U311" s="201">
        <f>SUM(W300:W319)</f>
        <v>8323.603000000001</v>
      </c>
      <c r="V311" s="187">
        <f t="shared" si="167"/>
        <v>13203</v>
      </c>
      <c r="W311" s="179">
        <f t="shared" si="168"/>
        <v>85.849000000000004</v>
      </c>
      <c r="Y311" s="218">
        <f t="shared" si="169"/>
        <v>8.4140524324967245</v>
      </c>
      <c r="Z311" s="23" t="s">
        <v>37</v>
      </c>
      <c r="AA311" s="201">
        <f>SUM(AC300:AC319)</f>
        <v>5826.7479999999996</v>
      </c>
      <c r="AB311" s="187">
        <f t="shared" si="170"/>
        <v>13140</v>
      </c>
      <c r="AC311" s="179">
        <f t="shared" si="171"/>
        <v>52.9</v>
      </c>
      <c r="AE311" s="218">
        <f t="shared" si="172"/>
        <v>8.5030942670367367</v>
      </c>
      <c r="AF311" s="23" t="s">
        <v>37</v>
      </c>
      <c r="AG311" s="201">
        <f>SUM(AI300:AI319)</f>
        <v>4567.4159999999993</v>
      </c>
      <c r="AH311" s="187">
        <f t="shared" si="173"/>
        <v>13097</v>
      </c>
      <c r="AI311" s="179">
        <f t="shared" si="174"/>
        <v>34.969000000000001</v>
      </c>
      <c r="AK311" s="218">
        <f t="shared" si="175"/>
        <v>8.5848518398900531</v>
      </c>
      <c r="AL311" s="23" t="s">
        <v>37</v>
      </c>
      <c r="AM311" s="201">
        <f>SUM(AO300:AO319)</f>
        <v>3811.1260000000002</v>
      </c>
      <c r="AN311" s="187">
        <f t="shared" si="176"/>
        <v>13065</v>
      </c>
      <c r="AO311" s="179">
        <f t="shared" si="177"/>
        <v>24.024999999999999</v>
      </c>
      <c r="AQ311" s="218">
        <f t="shared" si="178"/>
        <v>8.6604273595021457</v>
      </c>
      <c r="AR311" s="23" t="s">
        <v>37</v>
      </c>
      <c r="AS311" s="201">
        <f>SUM(AU300:AU319)</f>
        <v>3308.1839999999993</v>
      </c>
      <c r="AT311" s="187">
        <f t="shared" si="179"/>
        <v>13040</v>
      </c>
      <c r="AU311" s="179">
        <f t="shared" si="180"/>
        <v>16.899999999999999</v>
      </c>
      <c r="AW311" s="218">
        <f t="shared" si="181"/>
        <v>8.7306903656786421</v>
      </c>
      <c r="AX311" s="23" t="s">
        <v>37</v>
      </c>
      <c r="AY311" s="201">
        <f>SUM(BA300:BA319)</f>
        <v>2949.7429999999995</v>
      </c>
      <c r="AZ311" s="187">
        <f t="shared" si="182"/>
        <v>13019</v>
      </c>
      <c r="BA311" s="179">
        <f t="shared" si="183"/>
        <v>11.881</v>
      </c>
      <c r="BC311" s="218">
        <f t="shared" si="184"/>
        <v>8.7963389328457318</v>
      </c>
      <c r="BD311" s="23" t="s">
        <v>37</v>
      </c>
      <c r="BE311" s="201">
        <f>SUM(BG300:BG319)</f>
        <v>2682.3940000000002</v>
      </c>
      <c r="BF311" s="187">
        <f t="shared" si="185"/>
        <v>13003</v>
      </c>
      <c r="BG311" s="179">
        <f t="shared" si="186"/>
        <v>8.6489999999999991</v>
      </c>
      <c r="BI311" s="218">
        <f t="shared" si="187"/>
        <v>8.857941984804711</v>
      </c>
      <c r="BJ311" s="23" t="s">
        <v>37</v>
      </c>
      <c r="BK311" s="201">
        <f>SUM(BM300:BM319)</f>
        <v>2473.9809999999998</v>
      </c>
      <c r="BL311" s="187">
        <f t="shared" si="188"/>
        <v>12988</v>
      </c>
      <c r="BM311" s="179">
        <f t="shared" si="189"/>
        <v>6.0839999999999996</v>
      </c>
    </row>
    <row r="312" spans="1:65" ht="15" customHeight="1">
      <c r="A312" s="21">
        <f t="shared" si="158"/>
        <v>2006</v>
      </c>
      <c r="B312" s="176">
        <f t="shared" si="158"/>
        <v>12599</v>
      </c>
      <c r="C312" s="191">
        <f t="shared" si="159"/>
        <v>8.9093704051974658</v>
      </c>
      <c r="D312" s="22">
        <v>13</v>
      </c>
      <c r="E312" s="347" t="s">
        <v>9</v>
      </c>
      <c r="F312" s="348"/>
      <c r="G312" s="355">
        <f>SUM(K310:K319)</f>
        <v>878.93799999999987</v>
      </c>
      <c r="H312" s="356"/>
      <c r="I312" s="179">
        <f t="shared" si="160"/>
        <v>12673</v>
      </c>
      <c r="J312" s="180">
        <f t="shared" si="161"/>
        <v>0.58734820223827289</v>
      </c>
      <c r="K312" s="179">
        <f t="shared" si="162"/>
        <v>5.476</v>
      </c>
      <c r="M312" s="218">
        <f t="shared" si="163"/>
        <v>8.230577217146454</v>
      </c>
      <c r="O312" s="100"/>
      <c r="P312" s="187">
        <f t="shared" si="164"/>
        <v>13196</v>
      </c>
      <c r="Q312" s="179">
        <f t="shared" si="165"/>
        <v>356.40899999999999</v>
      </c>
      <c r="S312" s="218">
        <f t="shared" si="166"/>
        <v>8.3895870668110906</v>
      </c>
      <c r="U312" s="100"/>
      <c r="V312" s="187">
        <f t="shared" si="167"/>
        <v>12835</v>
      </c>
      <c r="W312" s="179">
        <f t="shared" si="168"/>
        <v>55.695999999999998</v>
      </c>
      <c r="Y312" s="218">
        <f t="shared" si="169"/>
        <v>8.4807366544056215</v>
      </c>
      <c r="AA312" s="100"/>
      <c r="AB312" s="187">
        <f t="shared" si="170"/>
        <v>12790</v>
      </c>
      <c r="AC312" s="179">
        <f t="shared" si="171"/>
        <v>36.481000000000002</v>
      </c>
      <c r="AE312" s="218">
        <f t="shared" si="172"/>
        <v>8.5642675988021661</v>
      </c>
      <c r="AG312" s="100"/>
      <c r="AH312" s="187">
        <f t="shared" si="173"/>
        <v>12758</v>
      </c>
      <c r="AI312" s="179">
        <f t="shared" si="174"/>
        <v>25.280999999999999</v>
      </c>
      <c r="AK312" s="218">
        <f t="shared" si="175"/>
        <v>8.6413558340366592</v>
      </c>
      <c r="AM312" s="100"/>
      <c r="AN312" s="187">
        <f t="shared" si="176"/>
        <v>12734</v>
      </c>
      <c r="AO312" s="179">
        <f t="shared" si="177"/>
        <v>18.225000000000001</v>
      </c>
      <c r="AQ312" s="218">
        <f t="shared" si="178"/>
        <v>8.7129244351201098</v>
      </c>
      <c r="AS312" s="100"/>
      <c r="AT312" s="187">
        <f t="shared" si="179"/>
        <v>12715</v>
      </c>
      <c r="AU312" s="179">
        <f t="shared" si="180"/>
        <v>13.456</v>
      </c>
      <c r="AW312" s="218">
        <f t="shared" si="181"/>
        <v>8.7797112902044692</v>
      </c>
      <c r="AY312" s="100"/>
      <c r="AZ312" s="187">
        <f t="shared" si="182"/>
        <v>12699</v>
      </c>
      <c r="BA312" s="179">
        <f t="shared" si="183"/>
        <v>10</v>
      </c>
      <c r="BC312" s="218">
        <f t="shared" si="184"/>
        <v>8.8423155468418635</v>
      </c>
      <c r="BE312" s="100"/>
      <c r="BF312" s="187">
        <f t="shared" si="185"/>
        <v>12686</v>
      </c>
      <c r="BG312" s="179">
        <f t="shared" si="186"/>
        <v>7.569</v>
      </c>
      <c r="BI312" s="218">
        <f t="shared" si="187"/>
        <v>8.9012303521107814</v>
      </c>
      <c r="BK312" s="100"/>
      <c r="BL312" s="187">
        <f t="shared" si="188"/>
        <v>12675</v>
      </c>
      <c r="BM312" s="179">
        <f t="shared" si="189"/>
        <v>5.7759999999999998</v>
      </c>
    </row>
    <row r="313" spans="1:65" ht="15" customHeight="1">
      <c r="A313" s="21">
        <f t="shared" si="158"/>
        <v>2007</v>
      </c>
      <c r="B313" s="176">
        <f t="shared" si="158"/>
        <v>12193</v>
      </c>
      <c r="C313" s="191">
        <f t="shared" si="159"/>
        <v>8.9627760461202914</v>
      </c>
      <c r="D313" s="22">
        <v>14</v>
      </c>
      <c r="E313" s="347" t="s">
        <v>10</v>
      </c>
      <c r="F313" s="348"/>
      <c r="G313" s="349">
        <f>SUM(J300:J319)/D319</f>
        <v>2.2340178675109805</v>
      </c>
      <c r="H313" s="350"/>
      <c r="I313" s="179">
        <f t="shared" si="160"/>
        <v>12346</v>
      </c>
      <c r="J313" s="180">
        <f t="shared" si="161"/>
        <v>1.25481833839088</v>
      </c>
      <c r="K313" s="179">
        <f t="shared" si="162"/>
        <v>23.408999999999999</v>
      </c>
      <c r="M313" s="218">
        <f t="shared" si="163"/>
        <v>8.3332703532553083</v>
      </c>
      <c r="P313" s="187">
        <f t="shared" si="164"/>
        <v>12481</v>
      </c>
      <c r="Q313" s="179">
        <f t="shared" si="165"/>
        <v>82.944000000000003</v>
      </c>
      <c r="S313" s="218">
        <f t="shared" si="166"/>
        <v>8.4778284678939606</v>
      </c>
      <c r="V313" s="187">
        <f t="shared" si="167"/>
        <v>12432</v>
      </c>
      <c r="W313" s="179">
        <f t="shared" si="168"/>
        <v>57.121000000000002</v>
      </c>
      <c r="Y313" s="218">
        <f t="shared" si="169"/>
        <v>8.5615927787129227</v>
      </c>
      <c r="AB313" s="187">
        <f t="shared" si="170"/>
        <v>12411</v>
      </c>
      <c r="AC313" s="179">
        <f t="shared" si="171"/>
        <v>47.524000000000001</v>
      </c>
      <c r="AE313" s="218">
        <f t="shared" si="172"/>
        <v>8.6388797096728371</v>
      </c>
      <c r="AH313" s="187">
        <f t="shared" si="173"/>
        <v>12395</v>
      </c>
      <c r="AI313" s="179">
        <f t="shared" si="174"/>
        <v>40.804000000000002</v>
      </c>
      <c r="AK313" s="218">
        <f t="shared" si="175"/>
        <v>8.7106195279422973</v>
      </c>
      <c r="AN313" s="187">
        <f t="shared" si="176"/>
        <v>12382</v>
      </c>
      <c r="AO313" s="179">
        <f t="shared" si="177"/>
        <v>35.720999999999997</v>
      </c>
      <c r="AQ313" s="218">
        <f t="shared" si="178"/>
        <v>8.777555453213056</v>
      </c>
      <c r="AT313" s="187">
        <f t="shared" si="179"/>
        <v>12371</v>
      </c>
      <c r="AU313" s="179">
        <f t="shared" si="180"/>
        <v>31.684000000000001</v>
      </c>
      <c r="AW313" s="218">
        <f t="shared" si="181"/>
        <v>8.8402906690889722</v>
      </c>
      <c r="AZ313" s="187">
        <f t="shared" si="182"/>
        <v>12362</v>
      </c>
      <c r="BA313" s="179">
        <f t="shared" si="183"/>
        <v>28.561</v>
      </c>
      <c r="BC313" s="218">
        <f t="shared" si="184"/>
        <v>8.8993214341599636</v>
      </c>
      <c r="BF313" s="187">
        <f t="shared" si="185"/>
        <v>12354</v>
      </c>
      <c r="BG313" s="179">
        <f t="shared" si="186"/>
        <v>25.920999999999999</v>
      </c>
      <c r="BI313" s="218">
        <f t="shared" si="187"/>
        <v>8.9550609506319017</v>
      </c>
      <c r="BL313" s="187">
        <f t="shared" si="188"/>
        <v>12347</v>
      </c>
      <c r="BM313" s="179">
        <f t="shared" si="189"/>
        <v>23.716000000000001</v>
      </c>
    </row>
    <row r="314" spans="1:65" ht="15" customHeight="1">
      <c r="A314" s="21">
        <f t="shared" si="158"/>
        <v>2008</v>
      </c>
      <c r="B314" s="176">
        <f t="shared" si="158"/>
        <v>11859</v>
      </c>
      <c r="C314" s="191">
        <f t="shared" si="159"/>
        <v>9.004668301573977</v>
      </c>
      <c r="D314" s="22">
        <v>15</v>
      </c>
      <c r="E314" s="347" t="s">
        <v>11</v>
      </c>
      <c r="F314" s="348"/>
      <c r="G314" s="349">
        <f>SUM(J310:J319)/10</f>
        <v>2.1511465347273524</v>
      </c>
      <c r="H314" s="350"/>
      <c r="I314" s="179">
        <f t="shared" si="160"/>
        <v>12004</v>
      </c>
      <c r="J314" s="180">
        <f t="shared" si="161"/>
        <v>1.2227000590268993</v>
      </c>
      <c r="K314" s="179">
        <f t="shared" si="162"/>
        <v>21.024999999999999</v>
      </c>
      <c r="M314" s="218">
        <f t="shared" si="163"/>
        <v>8.4104984527452746</v>
      </c>
      <c r="N314" s="23"/>
      <c r="O314" s="57"/>
      <c r="P314" s="187">
        <f t="shared" si="164"/>
        <v>11604</v>
      </c>
      <c r="Q314" s="179">
        <f t="shared" si="165"/>
        <v>65.025000000000006</v>
      </c>
      <c r="S314" s="218">
        <f t="shared" si="166"/>
        <v>8.5450028920555052</v>
      </c>
      <c r="T314" s="23"/>
      <c r="U314" s="57"/>
      <c r="V314" s="187">
        <f t="shared" si="167"/>
        <v>11989</v>
      </c>
      <c r="W314" s="179">
        <f t="shared" si="168"/>
        <v>16.899999999999999</v>
      </c>
      <c r="Y314" s="218">
        <f t="shared" si="169"/>
        <v>8.6235332271875631</v>
      </c>
      <c r="Z314" s="23"/>
      <c r="AA314" s="57"/>
      <c r="AB314" s="187">
        <f t="shared" si="170"/>
        <v>12002</v>
      </c>
      <c r="AC314" s="179">
        <f t="shared" si="171"/>
        <v>20.449000000000002</v>
      </c>
      <c r="AE314" s="218">
        <f t="shared" si="172"/>
        <v>8.6963430570445563</v>
      </c>
      <c r="AF314" s="23"/>
      <c r="AG314" s="57"/>
      <c r="AH314" s="187">
        <f t="shared" si="173"/>
        <v>12006</v>
      </c>
      <c r="AI314" s="179">
        <f t="shared" si="174"/>
        <v>21.609000000000002</v>
      </c>
      <c r="AK314" s="218">
        <f t="shared" si="175"/>
        <v>8.7642095071420041</v>
      </c>
      <c r="AL314" s="23"/>
      <c r="AM314" s="57"/>
      <c r="AN314" s="187">
        <f t="shared" si="176"/>
        <v>12008</v>
      </c>
      <c r="AO314" s="179">
        <f t="shared" si="177"/>
        <v>22.201000000000001</v>
      </c>
      <c r="AQ314" s="218">
        <f t="shared" si="178"/>
        <v>8.8277613676547197</v>
      </c>
      <c r="AR314" s="23"/>
      <c r="AS314" s="57"/>
      <c r="AT314" s="187">
        <f t="shared" si="179"/>
        <v>12008</v>
      </c>
      <c r="AU314" s="179">
        <f t="shared" si="180"/>
        <v>22.201000000000001</v>
      </c>
      <c r="AW314" s="218">
        <f t="shared" si="181"/>
        <v>8.8875145973888205</v>
      </c>
      <c r="AX314" s="23"/>
      <c r="AY314" s="57"/>
      <c r="AZ314" s="187">
        <f t="shared" si="182"/>
        <v>12007</v>
      </c>
      <c r="BA314" s="179">
        <f t="shared" si="183"/>
        <v>21.904</v>
      </c>
      <c r="BC314" s="218">
        <f t="shared" si="184"/>
        <v>8.9438978025168208</v>
      </c>
      <c r="BD314" s="23"/>
      <c r="BE314" s="57"/>
      <c r="BF314" s="187">
        <f t="shared" si="185"/>
        <v>12006</v>
      </c>
      <c r="BG314" s="179">
        <f t="shared" si="186"/>
        <v>21.609000000000002</v>
      </c>
      <c r="BI314" s="218">
        <f t="shared" si="187"/>
        <v>8.9972709062334477</v>
      </c>
      <c r="BJ314" s="23"/>
      <c r="BK314" s="57"/>
      <c r="BL314" s="187">
        <f t="shared" si="188"/>
        <v>12004</v>
      </c>
      <c r="BM314" s="179">
        <f t="shared" si="189"/>
        <v>21.024999999999999</v>
      </c>
    </row>
    <row r="315" spans="1:65" ht="15" customHeight="1">
      <c r="A315" s="21">
        <f t="shared" si="158"/>
        <v>2009</v>
      </c>
      <c r="B315" s="176">
        <f t="shared" si="158"/>
        <v>11576</v>
      </c>
      <c r="C315" s="191">
        <f t="shared" si="159"/>
        <v>9.0388400538138107</v>
      </c>
      <c r="D315" s="22">
        <v>16</v>
      </c>
      <c r="E315" s="73"/>
      <c r="F315" s="57"/>
      <c r="G315" s="27"/>
      <c r="H315" s="27"/>
      <c r="I315" s="179">
        <f t="shared" si="160"/>
        <v>11647</v>
      </c>
      <c r="J315" s="180">
        <f t="shared" si="161"/>
        <v>0.61333794056668967</v>
      </c>
      <c r="K315" s="179">
        <f t="shared" si="162"/>
        <v>5.0410000000000004</v>
      </c>
      <c r="M315" s="218">
        <f t="shared" si="163"/>
        <v>8.4715680133899625</v>
      </c>
      <c r="N315" s="23"/>
      <c r="O315" s="57"/>
      <c r="P315" s="187">
        <f t="shared" si="164"/>
        <v>10529</v>
      </c>
      <c r="Q315" s="179">
        <f t="shared" si="165"/>
        <v>1096.2090000000001</v>
      </c>
      <c r="S315" s="218">
        <f t="shared" si="166"/>
        <v>8.5985888296202315</v>
      </c>
      <c r="T315" s="23"/>
      <c r="U315" s="57"/>
      <c r="V315" s="187">
        <f t="shared" si="167"/>
        <v>11504</v>
      </c>
      <c r="W315" s="179">
        <f t="shared" si="168"/>
        <v>5.1840000000000002</v>
      </c>
      <c r="Y315" s="218">
        <f t="shared" si="169"/>
        <v>8.6731707728705896</v>
      </c>
      <c r="Z315" s="23"/>
      <c r="AA315" s="57"/>
      <c r="AB315" s="187">
        <f t="shared" si="170"/>
        <v>11559</v>
      </c>
      <c r="AC315" s="179">
        <f t="shared" si="171"/>
        <v>0.28899999999999998</v>
      </c>
      <c r="AE315" s="218">
        <f t="shared" si="172"/>
        <v>8.7425742376706399</v>
      </c>
      <c r="AF315" s="23"/>
      <c r="AG315" s="57"/>
      <c r="AH315" s="187">
        <f t="shared" si="173"/>
        <v>11590</v>
      </c>
      <c r="AI315" s="179">
        <f t="shared" si="174"/>
        <v>0.19600000000000001</v>
      </c>
      <c r="AK315" s="218">
        <f t="shared" si="175"/>
        <v>8.8074718897152842</v>
      </c>
      <c r="AL315" s="23"/>
      <c r="AM315" s="57"/>
      <c r="AN315" s="187">
        <f t="shared" si="176"/>
        <v>11610</v>
      </c>
      <c r="AO315" s="179">
        <f t="shared" si="177"/>
        <v>1.1559999999999999</v>
      </c>
      <c r="AQ315" s="218">
        <f t="shared" si="178"/>
        <v>8.8684132846720054</v>
      </c>
      <c r="AR315" s="23"/>
      <c r="AS315" s="57"/>
      <c r="AT315" s="187">
        <f t="shared" si="179"/>
        <v>11623</v>
      </c>
      <c r="AU315" s="179">
        <f t="shared" si="180"/>
        <v>2.2090000000000001</v>
      </c>
      <c r="AW315" s="218">
        <f t="shared" si="181"/>
        <v>8.9258531904209217</v>
      </c>
      <c r="AX315" s="23"/>
      <c r="AY315" s="57"/>
      <c r="AZ315" s="187">
        <f t="shared" si="182"/>
        <v>11633</v>
      </c>
      <c r="BA315" s="179">
        <f t="shared" si="183"/>
        <v>3.2490000000000001</v>
      </c>
      <c r="BC315" s="218">
        <f t="shared" si="184"/>
        <v>8.9801722057250082</v>
      </c>
      <c r="BD315" s="23"/>
      <c r="BE315" s="57"/>
      <c r="BF315" s="187">
        <f t="shared" si="185"/>
        <v>11641</v>
      </c>
      <c r="BG315" s="179">
        <f t="shared" si="186"/>
        <v>4.2249999999999996</v>
      </c>
      <c r="BI315" s="218">
        <f t="shared" si="187"/>
        <v>9.031692060548524</v>
      </c>
      <c r="BJ315" s="23"/>
      <c r="BK315" s="57"/>
      <c r="BL315" s="187">
        <f t="shared" si="188"/>
        <v>11647</v>
      </c>
      <c r="BM315" s="179">
        <f t="shared" si="189"/>
        <v>5.0410000000000004</v>
      </c>
    </row>
    <row r="316" spans="1:65" ht="15" customHeight="1">
      <c r="A316" s="21">
        <f t="shared" ref="A316:B331" si="190">A271</f>
        <v>2010</v>
      </c>
      <c r="B316" s="176">
        <f t="shared" si="190"/>
        <v>11488</v>
      </c>
      <c r="C316" s="191">
        <f t="shared" si="159"/>
        <v>9.0492322115814261</v>
      </c>
      <c r="D316" s="22">
        <v>17</v>
      </c>
      <c r="E316" s="73"/>
      <c r="F316" s="57"/>
      <c r="G316" s="27"/>
      <c r="H316" s="27"/>
      <c r="I316" s="179">
        <f t="shared" si="160"/>
        <v>11274</v>
      </c>
      <c r="J316" s="180">
        <f t="shared" si="161"/>
        <v>1.8628133704735377</v>
      </c>
      <c r="K316" s="179">
        <f t="shared" si="162"/>
        <v>45.795999999999999</v>
      </c>
      <c r="M316" s="218">
        <f t="shared" si="163"/>
        <v>8.4898219946201046</v>
      </c>
      <c r="N316" s="23"/>
      <c r="O316" s="57"/>
      <c r="P316" s="187">
        <f t="shared" si="164"/>
        <v>9210</v>
      </c>
      <c r="Q316" s="179">
        <f t="shared" si="165"/>
        <v>5189.2839999999997</v>
      </c>
      <c r="S316" s="218">
        <f t="shared" si="166"/>
        <v>8.6146828126934949</v>
      </c>
      <c r="T316" s="23"/>
      <c r="U316" s="57"/>
      <c r="V316" s="187">
        <f t="shared" si="167"/>
        <v>10971</v>
      </c>
      <c r="W316" s="179">
        <f t="shared" si="168"/>
        <v>267.28899999999999</v>
      </c>
      <c r="Y316" s="218">
        <f t="shared" si="169"/>
        <v>8.6881167032578226</v>
      </c>
      <c r="Z316" s="23"/>
      <c r="AA316" s="57"/>
      <c r="AB316" s="187">
        <f t="shared" si="170"/>
        <v>11080</v>
      </c>
      <c r="AC316" s="179">
        <f t="shared" si="171"/>
        <v>166.464</v>
      </c>
      <c r="AE316" s="218">
        <f t="shared" si="172"/>
        <v>8.7565250029269723</v>
      </c>
      <c r="AF316" s="23"/>
      <c r="AG316" s="57"/>
      <c r="AH316" s="187">
        <f t="shared" si="173"/>
        <v>11144</v>
      </c>
      <c r="AI316" s="179">
        <f t="shared" si="174"/>
        <v>118.336</v>
      </c>
      <c r="AK316" s="218">
        <f t="shared" si="175"/>
        <v>8.8205517432530254</v>
      </c>
      <c r="AL316" s="23"/>
      <c r="AM316" s="57"/>
      <c r="AN316" s="187">
        <f t="shared" si="176"/>
        <v>11186</v>
      </c>
      <c r="AO316" s="179">
        <f t="shared" si="177"/>
        <v>91.203999999999994</v>
      </c>
      <c r="AQ316" s="218">
        <f t="shared" si="178"/>
        <v>8.8807245761514562</v>
      </c>
      <c r="AR316" s="23"/>
      <c r="AS316" s="57"/>
      <c r="AT316" s="187">
        <f t="shared" si="179"/>
        <v>11217</v>
      </c>
      <c r="AU316" s="179">
        <f t="shared" si="180"/>
        <v>73.441000000000003</v>
      </c>
      <c r="AW316" s="218">
        <f t="shared" si="181"/>
        <v>8.9374812284160399</v>
      </c>
      <c r="AX316" s="23"/>
      <c r="AY316" s="57"/>
      <c r="AZ316" s="187">
        <f t="shared" si="182"/>
        <v>11240</v>
      </c>
      <c r="BA316" s="179">
        <f t="shared" si="183"/>
        <v>61.503999999999998</v>
      </c>
      <c r="BC316" s="218">
        <f t="shared" si="184"/>
        <v>8.9911888419315105</v>
      </c>
      <c r="BD316" s="23"/>
      <c r="BE316" s="57"/>
      <c r="BF316" s="187">
        <f t="shared" si="185"/>
        <v>11258</v>
      </c>
      <c r="BG316" s="179">
        <f t="shared" si="186"/>
        <v>52.9</v>
      </c>
      <c r="BI316" s="218">
        <f t="shared" si="187"/>
        <v>9.0421583787359481</v>
      </c>
      <c r="BJ316" s="23"/>
      <c r="BK316" s="57"/>
      <c r="BL316" s="187">
        <f t="shared" si="188"/>
        <v>11272</v>
      </c>
      <c r="BM316" s="179">
        <f t="shared" si="189"/>
        <v>46.655999999999999</v>
      </c>
    </row>
    <row r="317" spans="1:65" ht="15" customHeight="1">
      <c r="A317" s="21">
        <f t="shared" si="190"/>
        <v>2011</v>
      </c>
      <c r="B317" s="176">
        <f t="shared" si="190"/>
        <v>11318</v>
      </c>
      <c r="C317" s="191">
        <f t="shared" si="159"/>
        <v>9.0690071958595393</v>
      </c>
      <c r="D317" s="22">
        <v>18</v>
      </c>
      <c r="E317" s="73"/>
      <c r="F317" s="57"/>
      <c r="G317" s="27"/>
      <c r="H317" s="27"/>
      <c r="I317" s="179">
        <f t="shared" si="160"/>
        <v>10885</v>
      </c>
      <c r="J317" s="180">
        <f t="shared" si="161"/>
        <v>3.8257642693055307</v>
      </c>
      <c r="K317" s="179">
        <f t="shared" si="162"/>
        <v>187.489</v>
      </c>
      <c r="M317" s="218">
        <f t="shared" si="163"/>
        <v>8.5241688051526623</v>
      </c>
      <c r="N317" s="23"/>
      <c r="O317" s="57"/>
      <c r="P317" s="187">
        <f t="shared" si="164"/>
        <v>7592</v>
      </c>
      <c r="Q317" s="179">
        <f t="shared" si="165"/>
        <v>13883.075999999999</v>
      </c>
      <c r="S317" s="218">
        <f t="shared" si="166"/>
        <v>8.6450585624141336</v>
      </c>
      <c r="T317" s="23"/>
      <c r="U317" s="57"/>
      <c r="V317" s="187">
        <f t="shared" si="167"/>
        <v>10387</v>
      </c>
      <c r="W317" s="179">
        <f t="shared" si="168"/>
        <v>866.76099999999997</v>
      </c>
      <c r="Y317" s="218">
        <f t="shared" si="169"/>
        <v>8.7163718652766153</v>
      </c>
      <c r="Z317" s="23"/>
      <c r="AA317" s="57"/>
      <c r="AB317" s="187">
        <f t="shared" si="170"/>
        <v>10562</v>
      </c>
      <c r="AC317" s="179">
        <f t="shared" si="171"/>
        <v>571.53599999999994</v>
      </c>
      <c r="AE317" s="218">
        <f t="shared" si="172"/>
        <v>8.7829363563492642</v>
      </c>
      <c r="AF317" s="23"/>
      <c r="AG317" s="57"/>
      <c r="AH317" s="187">
        <f t="shared" si="173"/>
        <v>10666</v>
      </c>
      <c r="AI317" s="179">
        <f t="shared" si="174"/>
        <v>425.10399999999998</v>
      </c>
      <c r="AK317" s="218">
        <f t="shared" si="175"/>
        <v>8.8453451964217322</v>
      </c>
      <c r="AL317" s="23"/>
      <c r="AM317" s="57"/>
      <c r="AN317" s="187">
        <f t="shared" si="176"/>
        <v>10736</v>
      </c>
      <c r="AO317" s="179">
        <f t="shared" si="177"/>
        <v>338.72399999999999</v>
      </c>
      <c r="AQ317" s="218">
        <f t="shared" si="178"/>
        <v>8.9040869139389667</v>
      </c>
      <c r="AR317" s="23"/>
      <c r="AS317" s="57"/>
      <c r="AT317" s="187">
        <f t="shared" si="179"/>
        <v>10787</v>
      </c>
      <c r="AU317" s="179">
        <f t="shared" si="180"/>
        <v>281.96100000000001</v>
      </c>
      <c r="AW317" s="218">
        <f t="shared" si="181"/>
        <v>8.9595686535444994</v>
      </c>
      <c r="AX317" s="23"/>
      <c r="AY317" s="57"/>
      <c r="AZ317" s="187">
        <f t="shared" si="182"/>
        <v>10826</v>
      </c>
      <c r="BA317" s="179">
        <f t="shared" si="183"/>
        <v>242.06399999999999</v>
      </c>
      <c r="BC317" s="218">
        <f t="shared" si="184"/>
        <v>9.0121333059520037</v>
      </c>
      <c r="BD317" s="23"/>
      <c r="BE317" s="57"/>
      <c r="BF317" s="187">
        <f t="shared" si="185"/>
        <v>10857</v>
      </c>
      <c r="BG317" s="179">
        <f t="shared" si="186"/>
        <v>212.52099999999999</v>
      </c>
      <c r="BI317" s="218">
        <f t="shared" si="187"/>
        <v>9.0620723553070803</v>
      </c>
      <c r="BJ317" s="23"/>
      <c r="BK317" s="57"/>
      <c r="BL317" s="187">
        <f t="shared" si="188"/>
        <v>10882</v>
      </c>
      <c r="BM317" s="179">
        <f t="shared" si="189"/>
        <v>190.096</v>
      </c>
    </row>
    <row r="318" spans="1:65" ht="15" customHeight="1">
      <c r="A318" s="21">
        <f t="shared" si="190"/>
        <v>2012</v>
      </c>
      <c r="B318" s="176">
        <f t="shared" si="190"/>
        <v>10949</v>
      </c>
      <c r="C318" s="191">
        <f t="shared" si="159"/>
        <v>9.1106305278271709</v>
      </c>
      <c r="D318" s="22">
        <v>19</v>
      </c>
      <c r="E318" s="73"/>
      <c r="F318" s="57"/>
      <c r="G318" s="27"/>
      <c r="H318" s="27"/>
      <c r="I318" s="179">
        <f t="shared" si="160"/>
        <v>10478</v>
      </c>
      <c r="J318" s="180">
        <f t="shared" si="161"/>
        <v>4.3017627180564437</v>
      </c>
      <c r="K318" s="179">
        <f t="shared" si="162"/>
        <v>221.84100000000001</v>
      </c>
      <c r="M318" s="218">
        <f t="shared" si="163"/>
        <v>8.5948946990800899</v>
      </c>
      <c r="N318" s="23"/>
      <c r="O318" s="57"/>
      <c r="P318" s="187">
        <f t="shared" si="164"/>
        <v>5609</v>
      </c>
      <c r="Q318" s="179">
        <f t="shared" si="165"/>
        <v>28515.599999999999</v>
      </c>
      <c r="S318" s="218">
        <f t="shared" si="166"/>
        <v>8.7079788266223215</v>
      </c>
      <c r="T318" s="23"/>
      <c r="U318" s="57"/>
      <c r="V318" s="187">
        <f t="shared" si="167"/>
        <v>9746</v>
      </c>
      <c r="W318" s="179">
        <f t="shared" si="168"/>
        <v>1447.2090000000001</v>
      </c>
      <c r="Y318" s="218">
        <f t="shared" si="169"/>
        <v>8.7750859350572661</v>
      </c>
      <c r="Z318" s="23"/>
      <c r="AA318" s="57"/>
      <c r="AB318" s="187">
        <f t="shared" si="170"/>
        <v>10001</v>
      </c>
      <c r="AC318" s="179">
        <f t="shared" si="171"/>
        <v>898.70399999999995</v>
      </c>
      <c r="AE318" s="218">
        <f t="shared" si="172"/>
        <v>8.8379714913572087</v>
      </c>
      <c r="AF318" s="23"/>
      <c r="AG318" s="57"/>
      <c r="AH318" s="187">
        <f t="shared" si="173"/>
        <v>10153</v>
      </c>
      <c r="AI318" s="179">
        <f t="shared" si="174"/>
        <v>633.61599999999999</v>
      </c>
      <c r="AK318" s="218">
        <f t="shared" si="175"/>
        <v>8.8971353422933159</v>
      </c>
      <c r="AL318" s="23"/>
      <c r="AM318" s="57"/>
      <c r="AN318" s="187">
        <f t="shared" si="176"/>
        <v>10257</v>
      </c>
      <c r="AO318" s="179">
        <f t="shared" si="177"/>
        <v>478.86399999999998</v>
      </c>
      <c r="AQ318" s="218">
        <f t="shared" si="178"/>
        <v>8.9529934993204741</v>
      </c>
      <c r="AR318" s="23"/>
      <c r="AS318" s="57"/>
      <c r="AT318" s="187">
        <f t="shared" si="179"/>
        <v>10332</v>
      </c>
      <c r="AU318" s="179">
        <f t="shared" si="180"/>
        <v>380.68900000000002</v>
      </c>
      <c r="AW318" s="218">
        <f t="shared" si="181"/>
        <v>9.0058958980944581</v>
      </c>
      <c r="AX318" s="23"/>
      <c r="AY318" s="57"/>
      <c r="AZ318" s="187">
        <f t="shared" si="182"/>
        <v>10390</v>
      </c>
      <c r="BA318" s="179">
        <f t="shared" si="183"/>
        <v>312.48099999999999</v>
      </c>
      <c r="BC318" s="218">
        <f t="shared" si="184"/>
        <v>9.0561396908988829</v>
      </c>
      <c r="BD318" s="23"/>
      <c r="BE318" s="57"/>
      <c r="BF318" s="187">
        <f t="shared" si="185"/>
        <v>10436</v>
      </c>
      <c r="BG318" s="179">
        <f t="shared" si="186"/>
        <v>263.16899999999998</v>
      </c>
      <c r="BI318" s="218">
        <f t="shared" si="187"/>
        <v>9.103979355984773</v>
      </c>
      <c r="BJ318" s="23"/>
      <c r="BK318" s="57"/>
      <c r="BL318" s="187">
        <f t="shared" si="188"/>
        <v>10473</v>
      </c>
      <c r="BM318" s="179">
        <f t="shared" si="189"/>
        <v>226.57599999999999</v>
      </c>
    </row>
    <row r="319" spans="1:65" ht="15" customHeight="1" thickBot="1">
      <c r="A319" s="30">
        <f t="shared" si="190"/>
        <v>2013</v>
      </c>
      <c r="B319" s="184">
        <f t="shared" si="190"/>
        <v>10575</v>
      </c>
      <c r="C319" s="219">
        <f t="shared" si="159"/>
        <v>9.1511210123162119</v>
      </c>
      <c r="D319" s="31">
        <v>20</v>
      </c>
      <c r="E319" s="101"/>
      <c r="F319" s="102"/>
      <c r="G319" s="32"/>
      <c r="H319" s="32"/>
      <c r="I319" s="185">
        <f t="shared" si="160"/>
        <v>10053</v>
      </c>
      <c r="J319" s="186">
        <f t="shared" si="161"/>
        <v>4.9361702127659575</v>
      </c>
      <c r="K319" s="185">
        <f t="shared" si="162"/>
        <v>272.48399999999998</v>
      </c>
      <c r="M319" s="220">
        <f t="shared" si="163"/>
        <v>8.6618128810261812</v>
      </c>
      <c r="N319" s="103"/>
      <c r="O319" s="102"/>
      <c r="P319" s="207">
        <f t="shared" si="164"/>
        <v>3176</v>
      </c>
      <c r="Q319" s="185">
        <f t="shared" si="165"/>
        <v>54745.201000000001</v>
      </c>
      <c r="S319" s="220">
        <f t="shared" si="166"/>
        <v>8.7679519097634202</v>
      </c>
      <c r="T319" s="103"/>
      <c r="U319" s="102"/>
      <c r="V319" s="207">
        <f t="shared" si="167"/>
        <v>9044</v>
      </c>
      <c r="W319" s="185">
        <f t="shared" si="168"/>
        <v>2343.9609999999998</v>
      </c>
      <c r="Y319" s="220">
        <f t="shared" si="169"/>
        <v>8.8312737377225492</v>
      </c>
      <c r="Z319" s="103"/>
      <c r="AA319" s="102"/>
      <c r="AB319" s="207">
        <f t="shared" si="170"/>
        <v>9395</v>
      </c>
      <c r="AC319" s="185">
        <f t="shared" si="171"/>
        <v>1392.4</v>
      </c>
      <c r="AE319" s="220">
        <f t="shared" si="172"/>
        <v>8.890823576004383</v>
      </c>
      <c r="AF319" s="103"/>
      <c r="AG319" s="102"/>
      <c r="AH319" s="207">
        <f t="shared" si="173"/>
        <v>9605</v>
      </c>
      <c r="AI319" s="185">
        <f t="shared" si="174"/>
        <v>940.9</v>
      </c>
      <c r="AK319" s="220">
        <f t="shared" si="175"/>
        <v>8.9470256559726966</v>
      </c>
      <c r="AL319" s="103"/>
      <c r="AM319" s="102"/>
      <c r="AN319" s="207">
        <f t="shared" si="176"/>
        <v>9747</v>
      </c>
      <c r="AO319" s="185">
        <f t="shared" si="177"/>
        <v>685.58399999999995</v>
      </c>
      <c r="AQ319" s="220">
        <f t="shared" si="178"/>
        <v>9.0002364341697767</v>
      </c>
      <c r="AR319" s="103"/>
      <c r="AS319" s="102"/>
      <c r="AT319" s="207">
        <f t="shared" si="179"/>
        <v>9851</v>
      </c>
      <c r="AU319" s="185">
        <f t="shared" si="180"/>
        <v>524.17600000000004</v>
      </c>
      <c r="AW319" s="220">
        <f t="shared" si="181"/>
        <v>9.0507583021517171</v>
      </c>
      <c r="AX319" s="103"/>
      <c r="AY319" s="102"/>
      <c r="AZ319" s="207">
        <f t="shared" si="182"/>
        <v>9931</v>
      </c>
      <c r="BA319" s="185">
        <f t="shared" si="183"/>
        <v>414.73599999999999</v>
      </c>
      <c r="BC319" s="220">
        <f t="shared" si="184"/>
        <v>9.0988499959428193</v>
      </c>
      <c r="BD319" s="103"/>
      <c r="BE319" s="102"/>
      <c r="BF319" s="207">
        <f t="shared" si="185"/>
        <v>9994</v>
      </c>
      <c r="BG319" s="185">
        <f t="shared" si="186"/>
        <v>337.56099999999998</v>
      </c>
      <c r="BI319" s="220">
        <f t="shared" si="187"/>
        <v>9.1447346148781889</v>
      </c>
      <c r="BJ319" s="103"/>
      <c r="BK319" s="102"/>
      <c r="BL319" s="207">
        <f t="shared" si="188"/>
        <v>10046</v>
      </c>
      <c r="BM319" s="185">
        <f t="shared" si="189"/>
        <v>279.84100000000001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9608</v>
      </c>
      <c r="C320" s="221"/>
      <c r="D320" s="22">
        <v>21</v>
      </c>
      <c r="E320" s="73"/>
      <c r="F320" s="57"/>
      <c r="G320" s="27"/>
      <c r="H320" s="27"/>
      <c r="I320" s="179">
        <f t="shared" si="160"/>
        <v>9608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9144</v>
      </c>
      <c r="C321" s="221"/>
      <c r="D321" s="22">
        <v>22</v>
      </c>
      <c r="E321" s="64" t="s">
        <v>59</v>
      </c>
      <c r="F321" s="266" t="s">
        <v>39</v>
      </c>
      <c r="G321" s="351" t="s">
        <v>40</v>
      </c>
      <c r="H321" s="352"/>
      <c r="I321" s="179">
        <f t="shared" si="160"/>
        <v>9144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8660</v>
      </c>
      <c r="C322" s="221"/>
      <c r="D322" s="22">
        <v>23</v>
      </c>
      <c r="E322" s="200">
        <f>O302</f>
        <v>16353</v>
      </c>
      <c r="F322" s="203">
        <f>O310</f>
        <v>0.7568490800681823</v>
      </c>
      <c r="G322" s="364">
        <f>O311</f>
        <v>118860.034</v>
      </c>
      <c r="H322" s="365"/>
      <c r="I322" s="179">
        <f t="shared" si="160"/>
        <v>8660</v>
      </c>
      <c r="J322" s="187"/>
      <c r="K322" s="187"/>
      <c r="M322" s="200" t="str">
        <f>M276</f>
        <v>max(y) =</v>
      </c>
      <c r="N322" s="200">
        <f>N276</f>
        <v>16352</v>
      </c>
      <c r="S322" s="200" t="str">
        <f>S276</f>
        <v>max(y) =</v>
      </c>
      <c r="T322" s="200">
        <f>N322</f>
        <v>16352</v>
      </c>
      <c r="Y322" s="200" t="str">
        <f>Y276</f>
        <v>max(y) =</v>
      </c>
      <c r="Z322" s="200">
        <f>T322</f>
        <v>16352</v>
      </c>
      <c r="AE322" s="200" t="str">
        <f>AE276</f>
        <v>max(y) =</v>
      </c>
      <c r="AF322" s="200">
        <f>Z322</f>
        <v>16352</v>
      </c>
      <c r="AK322" s="200" t="str">
        <f>AK276</f>
        <v>max(y) =</v>
      </c>
      <c r="AL322" s="200">
        <f>AF322</f>
        <v>16352</v>
      </c>
      <c r="AQ322" s="200" t="str">
        <f>AQ276</f>
        <v>max(y) =</v>
      </c>
      <c r="AR322" s="200">
        <f>AL322</f>
        <v>16352</v>
      </c>
      <c r="AW322" s="200" t="str">
        <f>AW276</f>
        <v>max(y) =</v>
      </c>
      <c r="AX322" s="200">
        <f>AR322</f>
        <v>16352</v>
      </c>
      <c r="BC322" s="200" t="str">
        <f>BC276</f>
        <v>max(y) =</v>
      </c>
      <c r="BD322" s="200">
        <f>AX322</f>
        <v>16352</v>
      </c>
      <c r="BI322" s="200" t="str">
        <f>BI276</f>
        <v>max(y) =</v>
      </c>
      <c r="BJ322" s="200">
        <f>BD322</f>
        <v>16352</v>
      </c>
    </row>
    <row r="323" spans="1:62" ht="15" customHeight="1">
      <c r="A323" s="21">
        <f t="shared" si="190"/>
        <v>2017</v>
      </c>
      <c r="B323" s="176">
        <f t="shared" si="191"/>
        <v>8153</v>
      </c>
      <c r="C323" s="221"/>
      <c r="D323" s="22">
        <v>24</v>
      </c>
      <c r="E323" s="200">
        <f>U302</f>
        <v>17000</v>
      </c>
      <c r="F323" s="203">
        <f>U310</f>
        <v>0.90901089539311231</v>
      </c>
      <c r="G323" s="345">
        <f>U311</f>
        <v>8323.603000000001</v>
      </c>
      <c r="H323" s="346"/>
      <c r="I323" s="179">
        <f t="shared" si="160"/>
        <v>8153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7624</v>
      </c>
      <c r="C324" s="221"/>
      <c r="D324" s="22">
        <v>25</v>
      </c>
      <c r="E324" s="200">
        <f>AA302</f>
        <v>17420</v>
      </c>
      <c r="F324" s="203">
        <f>AA310</f>
        <v>0.92487581680137732</v>
      </c>
      <c r="G324" s="345">
        <f>AA311</f>
        <v>5826.7479999999996</v>
      </c>
      <c r="H324" s="346"/>
      <c r="I324" s="179">
        <f t="shared" si="160"/>
        <v>7624</v>
      </c>
      <c r="J324" s="187"/>
      <c r="K324" s="187"/>
      <c r="M324" s="200" t="s">
        <v>60</v>
      </c>
      <c r="N324" s="214">
        <v>420</v>
      </c>
      <c r="S324" s="200" t="s">
        <v>60</v>
      </c>
      <c r="T324" s="214">
        <f>N324</f>
        <v>420</v>
      </c>
      <c r="Y324" s="200" t="s">
        <v>60</v>
      </c>
      <c r="Z324" s="214">
        <f>T324</f>
        <v>420</v>
      </c>
      <c r="AE324" s="200" t="s">
        <v>60</v>
      </c>
      <c r="AF324" s="214">
        <f>Z324</f>
        <v>420</v>
      </c>
      <c r="AK324" s="200" t="s">
        <v>60</v>
      </c>
      <c r="AL324" s="214">
        <f>AF324</f>
        <v>420</v>
      </c>
      <c r="AQ324" s="200" t="s">
        <v>60</v>
      </c>
      <c r="AR324" s="214">
        <f>AL324</f>
        <v>420</v>
      </c>
      <c r="AW324" s="200" t="s">
        <v>60</v>
      </c>
      <c r="AX324" s="214">
        <f>AR324</f>
        <v>420</v>
      </c>
      <c r="BC324" s="200" t="s">
        <v>60</v>
      </c>
      <c r="BD324" s="214">
        <f>AX324</f>
        <v>420</v>
      </c>
      <c r="BI324" s="200" t="s">
        <v>60</v>
      </c>
      <c r="BJ324" s="214">
        <f>BD324</f>
        <v>420</v>
      </c>
    </row>
    <row r="325" spans="1:62" ht="15" customHeight="1">
      <c r="A325" s="21">
        <f t="shared" si="190"/>
        <v>2019</v>
      </c>
      <c r="B325" s="176">
        <f t="shared" si="191"/>
        <v>7072</v>
      </c>
      <c r="C325" s="221"/>
      <c r="D325" s="22">
        <v>26</v>
      </c>
      <c r="E325" s="200">
        <f>AG302</f>
        <v>17840</v>
      </c>
      <c r="F325" s="203">
        <f>AG310</f>
        <v>0.93502917113543516</v>
      </c>
      <c r="G325" s="345">
        <f>AG311</f>
        <v>4567.4159999999993</v>
      </c>
      <c r="H325" s="346"/>
      <c r="I325" s="179">
        <f t="shared" si="160"/>
        <v>7072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6495</v>
      </c>
      <c r="C326" s="221"/>
      <c r="D326" s="22">
        <v>27</v>
      </c>
      <c r="E326" s="200">
        <f>AM302</f>
        <v>18260</v>
      </c>
      <c r="F326" s="203">
        <f>AM310</f>
        <v>0.94216239111799549</v>
      </c>
      <c r="G326" s="345">
        <f>AM311</f>
        <v>3811.1260000000002</v>
      </c>
      <c r="H326" s="346"/>
      <c r="I326" s="179">
        <f t="shared" si="160"/>
        <v>6495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5892</v>
      </c>
      <c r="C327" s="221"/>
      <c r="D327" s="22">
        <v>28</v>
      </c>
      <c r="E327" s="200">
        <f>AS302</f>
        <v>18680</v>
      </c>
      <c r="F327" s="203">
        <f>AS310</f>
        <v>0.94746194601176403</v>
      </c>
      <c r="G327" s="345">
        <f>AS311</f>
        <v>3308.1839999999993</v>
      </c>
      <c r="H327" s="346"/>
      <c r="I327" s="179">
        <f t="shared" si="160"/>
        <v>5892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5262</v>
      </c>
      <c r="C328" s="221"/>
      <c r="D328" s="22">
        <v>29</v>
      </c>
      <c r="E328" s="200">
        <f>AY302</f>
        <v>19100</v>
      </c>
      <c r="F328" s="203">
        <f>AY310</f>
        <v>0.9515708161809886</v>
      </c>
      <c r="G328" s="345">
        <f>AY311</f>
        <v>2949.7429999999995</v>
      </c>
      <c r="H328" s="346"/>
      <c r="I328" s="179">
        <f t="shared" si="160"/>
        <v>5262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4604</v>
      </c>
      <c r="C329" s="221"/>
      <c r="D329" s="22">
        <v>30</v>
      </c>
      <c r="E329" s="200">
        <f>BE302</f>
        <v>19520</v>
      </c>
      <c r="F329" s="203">
        <f>BE310</f>
        <v>0.95484762940582035</v>
      </c>
      <c r="G329" s="345">
        <f>BE311</f>
        <v>2682.3940000000002</v>
      </c>
      <c r="H329" s="346"/>
      <c r="I329" s="179">
        <f t="shared" si="160"/>
        <v>4604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3916</v>
      </c>
      <c r="C330" s="221"/>
      <c r="D330" s="22">
        <v>31</v>
      </c>
      <c r="E330" s="200">
        <f>BK302</f>
        <v>19940</v>
      </c>
      <c r="F330" s="203">
        <f>BK310</f>
        <v>0.9575582683305035</v>
      </c>
      <c r="G330" s="345">
        <f>BK311</f>
        <v>2473.9809999999998</v>
      </c>
      <c r="H330" s="346"/>
      <c r="I330" s="179">
        <f t="shared" si="160"/>
        <v>3916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3198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3198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2448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2448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1664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1664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845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845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-10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-10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-903</v>
      </c>
      <c r="C336" s="221"/>
      <c r="D336" s="22">
        <v>37</v>
      </c>
      <c r="E336" s="73"/>
      <c r="F336" s="57"/>
      <c r="G336" s="27"/>
      <c r="H336" s="27"/>
      <c r="I336" s="179">
        <f t="shared" si="160"/>
        <v>-903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-1837</v>
      </c>
      <c r="C337" s="221"/>
      <c r="D337" s="22">
        <v>38</v>
      </c>
      <c r="E337" s="73"/>
      <c r="F337" s="57"/>
      <c r="G337" s="27"/>
      <c r="H337" s="27"/>
      <c r="I337" s="179">
        <f t="shared" si="160"/>
        <v>-1837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-2812</v>
      </c>
      <c r="C338" s="221"/>
      <c r="D338" s="22">
        <v>39</v>
      </c>
      <c r="E338" s="73"/>
      <c r="F338" s="57"/>
      <c r="G338" s="27"/>
      <c r="H338" s="27"/>
      <c r="I338" s="179">
        <f t="shared" si="160"/>
        <v>-2812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-3830</v>
      </c>
      <c r="C339" s="221"/>
      <c r="D339" s="22">
        <v>40</v>
      </c>
      <c r="E339" s="73"/>
      <c r="F339" s="57"/>
      <c r="G339" s="27"/>
      <c r="H339" s="27"/>
      <c r="I339" s="179">
        <f t="shared" si="160"/>
        <v>-3830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-4894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-4894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-6006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-6006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86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22881</v>
      </c>
      <c r="C4" s="121">
        <f t="shared" ref="C4:C45" si="0">I75</f>
        <v>22989</v>
      </c>
      <c r="D4" s="122">
        <f t="shared" ref="D4:D45" si="1">I120</f>
        <v>23204</v>
      </c>
      <c r="E4" s="122">
        <f t="shared" ref="E4:E45" si="2">I165</f>
        <v>23204</v>
      </c>
      <c r="F4" s="123">
        <f t="shared" ref="F4:F45" si="3">I210</f>
        <v>25431</v>
      </c>
      <c r="G4" s="123">
        <f t="shared" ref="G4:G45" si="4">I255</f>
        <v>22816</v>
      </c>
      <c r="H4" s="123">
        <f t="shared" ref="H4:H45" si="5">I300</f>
        <v>22694</v>
      </c>
      <c r="I4" s="124">
        <f t="shared" ref="I4:I45" si="6">ROUND(SUMIF(C$46:H$46,"○",C4:H4),$G$1)</f>
        <v>23204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22633</v>
      </c>
      <c r="C5" s="121">
        <f t="shared" si="0"/>
        <v>22609</v>
      </c>
      <c r="D5" s="122">
        <f t="shared" si="1"/>
        <v>22752</v>
      </c>
      <c r="E5" s="122">
        <f t="shared" si="2"/>
        <v>22752</v>
      </c>
      <c r="F5" s="123">
        <f t="shared" si="3"/>
        <v>23216</v>
      </c>
      <c r="G5" s="123">
        <f t="shared" si="4"/>
        <v>22502</v>
      </c>
      <c r="H5" s="123">
        <f t="shared" si="5"/>
        <v>22419</v>
      </c>
      <c r="I5" s="124">
        <f t="shared" si="6"/>
        <v>22752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21948</v>
      </c>
      <c r="C6" s="121">
        <f t="shared" si="0"/>
        <v>22229</v>
      </c>
      <c r="D6" s="122">
        <f t="shared" si="1"/>
        <v>22310</v>
      </c>
      <c r="E6" s="122">
        <f t="shared" si="2"/>
        <v>22310</v>
      </c>
      <c r="F6" s="123">
        <f t="shared" si="3"/>
        <v>22010</v>
      </c>
      <c r="G6" s="123">
        <f t="shared" si="4"/>
        <v>22179</v>
      </c>
      <c r="H6" s="123">
        <f t="shared" si="5"/>
        <v>22133</v>
      </c>
      <c r="I6" s="124">
        <f t="shared" si="6"/>
        <v>22310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21609</v>
      </c>
      <c r="C7" s="121">
        <f t="shared" si="0"/>
        <v>21849</v>
      </c>
      <c r="D7" s="122">
        <f t="shared" si="1"/>
        <v>21875</v>
      </c>
      <c r="E7" s="122">
        <f t="shared" si="2"/>
        <v>21875</v>
      </c>
      <c r="F7" s="123">
        <f t="shared" si="3"/>
        <v>21194</v>
      </c>
      <c r="G7" s="123">
        <f t="shared" si="4"/>
        <v>21848</v>
      </c>
      <c r="H7" s="123">
        <f t="shared" si="5"/>
        <v>21837</v>
      </c>
      <c r="I7" s="124">
        <f t="shared" si="6"/>
        <v>21875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21884</v>
      </c>
      <c r="C8" s="121">
        <f t="shared" si="0"/>
        <v>21469</v>
      </c>
      <c r="D8" s="122">
        <f t="shared" si="1"/>
        <v>21450</v>
      </c>
      <c r="E8" s="122">
        <f t="shared" si="2"/>
        <v>21450</v>
      </c>
      <c r="F8" s="123">
        <f t="shared" si="3"/>
        <v>20581</v>
      </c>
      <c r="G8" s="123">
        <f t="shared" si="4"/>
        <v>21507</v>
      </c>
      <c r="H8" s="123">
        <f t="shared" si="5"/>
        <v>21530</v>
      </c>
      <c r="I8" s="124">
        <f t="shared" si="6"/>
        <v>21450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21662</v>
      </c>
      <c r="C9" s="121">
        <f t="shared" si="0"/>
        <v>21089</v>
      </c>
      <c r="D9" s="122">
        <f t="shared" si="1"/>
        <v>21032</v>
      </c>
      <c r="E9" s="122">
        <f t="shared" si="2"/>
        <v>21032</v>
      </c>
      <c r="F9" s="123">
        <f t="shared" si="3"/>
        <v>20093</v>
      </c>
      <c r="G9" s="123">
        <f t="shared" si="4"/>
        <v>21158</v>
      </c>
      <c r="H9" s="123">
        <f t="shared" si="5"/>
        <v>21211</v>
      </c>
      <c r="I9" s="124">
        <f t="shared" si="6"/>
        <v>21032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21319</v>
      </c>
      <c r="C10" s="121">
        <f t="shared" si="0"/>
        <v>20709</v>
      </c>
      <c r="D10" s="122">
        <f t="shared" si="1"/>
        <v>20623</v>
      </c>
      <c r="E10" s="122">
        <f t="shared" si="2"/>
        <v>20623</v>
      </c>
      <c r="F10" s="123">
        <f t="shared" si="3"/>
        <v>19690</v>
      </c>
      <c r="G10" s="123">
        <f t="shared" si="4"/>
        <v>20801</v>
      </c>
      <c r="H10" s="123">
        <f t="shared" si="5"/>
        <v>20880</v>
      </c>
      <c r="I10" s="124">
        <f t="shared" si="6"/>
        <v>20623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20831</v>
      </c>
      <c r="C11" s="121">
        <f t="shared" si="0"/>
        <v>20329</v>
      </c>
      <c r="D11" s="122">
        <f t="shared" si="1"/>
        <v>20222</v>
      </c>
      <c r="E11" s="122">
        <f t="shared" si="2"/>
        <v>20222</v>
      </c>
      <c r="F11" s="123">
        <f t="shared" si="3"/>
        <v>19347</v>
      </c>
      <c r="G11" s="123">
        <f t="shared" si="4"/>
        <v>20437</v>
      </c>
      <c r="H11" s="123">
        <f t="shared" si="5"/>
        <v>20537</v>
      </c>
      <c r="I11" s="124">
        <f t="shared" si="6"/>
        <v>20222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19863</v>
      </c>
      <c r="C12" s="121">
        <f t="shared" si="0"/>
        <v>19950</v>
      </c>
      <c r="D12" s="122">
        <f t="shared" si="1"/>
        <v>19829</v>
      </c>
      <c r="E12" s="122">
        <f t="shared" si="2"/>
        <v>19829</v>
      </c>
      <c r="F12" s="123">
        <f t="shared" si="3"/>
        <v>19050</v>
      </c>
      <c r="G12" s="123">
        <f t="shared" si="4"/>
        <v>20064</v>
      </c>
      <c r="H12" s="123">
        <f t="shared" si="5"/>
        <v>20181</v>
      </c>
      <c r="I12" s="124">
        <f t="shared" si="6"/>
        <v>19829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19067</v>
      </c>
      <c r="C13" s="121">
        <f t="shared" si="0"/>
        <v>19570</v>
      </c>
      <c r="D13" s="122">
        <f t="shared" si="1"/>
        <v>19443</v>
      </c>
      <c r="E13" s="122">
        <f t="shared" si="2"/>
        <v>19443</v>
      </c>
      <c r="F13" s="123">
        <f t="shared" si="3"/>
        <v>18788</v>
      </c>
      <c r="G13" s="123">
        <f t="shared" si="4"/>
        <v>19684</v>
      </c>
      <c r="H13" s="123">
        <f t="shared" si="5"/>
        <v>19811</v>
      </c>
      <c r="I13" s="124">
        <f t="shared" si="6"/>
        <v>19443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18853</v>
      </c>
      <c r="C14" s="121">
        <f t="shared" si="0"/>
        <v>19190</v>
      </c>
      <c r="D14" s="122">
        <f t="shared" si="1"/>
        <v>19064</v>
      </c>
      <c r="E14" s="122">
        <f t="shared" si="2"/>
        <v>19064</v>
      </c>
      <c r="F14" s="123">
        <f t="shared" si="3"/>
        <v>18554</v>
      </c>
      <c r="G14" s="123">
        <f t="shared" si="4"/>
        <v>19298</v>
      </c>
      <c r="H14" s="123">
        <f t="shared" si="5"/>
        <v>19428</v>
      </c>
      <c r="I14" s="124">
        <f t="shared" si="6"/>
        <v>19064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18552</v>
      </c>
      <c r="C15" s="121">
        <f t="shared" si="0"/>
        <v>18810</v>
      </c>
      <c r="D15" s="122">
        <f t="shared" si="1"/>
        <v>18694</v>
      </c>
      <c r="E15" s="122">
        <f t="shared" si="2"/>
        <v>18694</v>
      </c>
      <c r="F15" s="123">
        <f t="shared" si="3"/>
        <v>18343</v>
      </c>
      <c r="G15" s="123">
        <f t="shared" si="4"/>
        <v>18905</v>
      </c>
      <c r="H15" s="123">
        <f t="shared" si="5"/>
        <v>19030</v>
      </c>
      <c r="I15" s="124">
        <f t="shared" si="6"/>
        <v>18694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18036</v>
      </c>
      <c r="C16" s="121">
        <f t="shared" si="0"/>
        <v>18430</v>
      </c>
      <c r="D16" s="122">
        <f t="shared" si="1"/>
        <v>18330</v>
      </c>
      <c r="E16" s="122">
        <f t="shared" si="2"/>
        <v>18330</v>
      </c>
      <c r="F16" s="123">
        <f t="shared" si="3"/>
        <v>18151</v>
      </c>
      <c r="G16" s="123">
        <f t="shared" si="4"/>
        <v>18507</v>
      </c>
      <c r="H16" s="123">
        <f t="shared" si="5"/>
        <v>18617</v>
      </c>
      <c r="I16" s="124">
        <f t="shared" si="6"/>
        <v>18330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17743</v>
      </c>
      <c r="C17" s="121">
        <f t="shared" si="0"/>
        <v>18050</v>
      </c>
      <c r="D17" s="122">
        <f t="shared" si="1"/>
        <v>17973</v>
      </c>
      <c r="E17" s="122">
        <f t="shared" si="2"/>
        <v>17973</v>
      </c>
      <c r="F17" s="123">
        <f t="shared" si="3"/>
        <v>17975</v>
      </c>
      <c r="G17" s="123">
        <f t="shared" si="4"/>
        <v>18103</v>
      </c>
      <c r="H17" s="123">
        <f t="shared" si="5"/>
        <v>18188</v>
      </c>
      <c r="I17" s="124">
        <f t="shared" si="6"/>
        <v>17973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17380</v>
      </c>
      <c r="C18" s="121">
        <f t="shared" si="0"/>
        <v>17670</v>
      </c>
      <c r="D18" s="122">
        <f t="shared" si="1"/>
        <v>17623</v>
      </c>
      <c r="E18" s="122">
        <f t="shared" si="2"/>
        <v>17623</v>
      </c>
      <c r="F18" s="123">
        <f t="shared" si="3"/>
        <v>17813</v>
      </c>
      <c r="G18" s="123">
        <f t="shared" si="4"/>
        <v>17694</v>
      </c>
      <c r="H18" s="123">
        <f t="shared" si="5"/>
        <v>17743</v>
      </c>
      <c r="I18" s="124">
        <f t="shared" si="6"/>
        <v>17623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16923</v>
      </c>
      <c r="C19" s="121">
        <f t="shared" si="0"/>
        <v>17290</v>
      </c>
      <c r="D19" s="122">
        <f t="shared" si="1"/>
        <v>17281</v>
      </c>
      <c r="E19" s="122">
        <f t="shared" si="2"/>
        <v>17281</v>
      </c>
      <c r="F19" s="123">
        <f t="shared" si="3"/>
        <v>17662</v>
      </c>
      <c r="G19" s="123">
        <f t="shared" si="4"/>
        <v>17281</v>
      </c>
      <c r="H19" s="123">
        <f t="shared" si="5"/>
        <v>17282</v>
      </c>
      <c r="I19" s="124">
        <f t="shared" si="6"/>
        <v>17281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16892</v>
      </c>
      <c r="C20" s="121">
        <f t="shared" si="0"/>
        <v>16910</v>
      </c>
      <c r="D20" s="122">
        <f t="shared" si="1"/>
        <v>16944</v>
      </c>
      <c r="E20" s="122">
        <f t="shared" si="2"/>
        <v>16944</v>
      </c>
      <c r="F20" s="123">
        <f t="shared" si="3"/>
        <v>17522</v>
      </c>
      <c r="G20" s="123">
        <f t="shared" si="4"/>
        <v>16865</v>
      </c>
      <c r="H20" s="123">
        <f t="shared" si="5"/>
        <v>16803</v>
      </c>
      <c r="I20" s="124">
        <f t="shared" si="6"/>
        <v>16944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16742</v>
      </c>
      <c r="C21" s="121">
        <f t="shared" si="0"/>
        <v>16530</v>
      </c>
      <c r="D21" s="122">
        <f t="shared" si="1"/>
        <v>16615</v>
      </c>
      <c r="E21" s="122">
        <f t="shared" si="2"/>
        <v>16615</v>
      </c>
      <c r="F21" s="123">
        <f t="shared" si="3"/>
        <v>17391</v>
      </c>
      <c r="G21" s="123">
        <f t="shared" si="4"/>
        <v>16446</v>
      </c>
      <c r="H21" s="123">
        <f t="shared" si="5"/>
        <v>16307</v>
      </c>
      <c r="I21" s="124">
        <f t="shared" si="6"/>
        <v>16615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16432</v>
      </c>
      <c r="C22" s="121">
        <f t="shared" si="0"/>
        <v>16150</v>
      </c>
      <c r="D22" s="122">
        <f t="shared" si="1"/>
        <v>16291</v>
      </c>
      <c r="E22" s="122">
        <f t="shared" si="2"/>
        <v>16291</v>
      </c>
      <c r="F22" s="123">
        <f t="shared" si="3"/>
        <v>17268</v>
      </c>
      <c r="G22" s="123">
        <f t="shared" si="4"/>
        <v>16024</v>
      </c>
      <c r="H22" s="123">
        <f t="shared" si="5"/>
        <v>15791</v>
      </c>
      <c r="I22" s="124">
        <f t="shared" si="6"/>
        <v>16291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16342</v>
      </c>
      <c r="C23" s="130">
        <f t="shared" si="0"/>
        <v>15770</v>
      </c>
      <c r="D23" s="131">
        <f t="shared" si="1"/>
        <v>15974</v>
      </c>
      <c r="E23" s="131">
        <f t="shared" si="2"/>
        <v>15974</v>
      </c>
      <c r="F23" s="132">
        <f t="shared" si="3"/>
        <v>17152</v>
      </c>
      <c r="G23" s="132">
        <f t="shared" si="4"/>
        <v>15601</v>
      </c>
      <c r="H23" s="132">
        <f t="shared" si="5"/>
        <v>15256</v>
      </c>
      <c r="I23" s="133">
        <f t="shared" si="6"/>
        <v>15974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15390</v>
      </c>
      <c r="D24" s="140">
        <f t="shared" si="1"/>
        <v>15664</v>
      </c>
      <c r="E24" s="139">
        <f t="shared" si="2"/>
        <v>15664</v>
      </c>
      <c r="F24" s="139">
        <f t="shared" si="3"/>
        <v>17042</v>
      </c>
      <c r="G24" s="139">
        <f t="shared" si="4"/>
        <v>15177</v>
      </c>
      <c r="H24" s="139">
        <f t="shared" si="5"/>
        <v>14701</v>
      </c>
      <c r="I24" s="251">
        <f t="shared" si="6"/>
        <v>15664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15010</v>
      </c>
      <c r="D25" s="255">
        <f t="shared" si="1"/>
        <v>15359</v>
      </c>
      <c r="E25" s="254">
        <f t="shared" si="2"/>
        <v>15359</v>
      </c>
      <c r="F25" s="254">
        <f t="shared" si="3"/>
        <v>16938</v>
      </c>
      <c r="G25" s="254">
        <f t="shared" si="4"/>
        <v>14752</v>
      </c>
      <c r="H25" s="254">
        <f t="shared" si="5"/>
        <v>14125</v>
      </c>
      <c r="I25" s="256">
        <f t="shared" si="6"/>
        <v>15359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14630</v>
      </c>
      <c r="D26" s="255">
        <f t="shared" si="1"/>
        <v>15060</v>
      </c>
      <c r="E26" s="254">
        <f t="shared" si="2"/>
        <v>15060</v>
      </c>
      <c r="F26" s="254">
        <f t="shared" si="3"/>
        <v>16839</v>
      </c>
      <c r="G26" s="254">
        <f t="shared" si="4"/>
        <v>14328</v>
      </c>
      <c r="H26" s="254">
        <f t="shared" si="5"/>
        <v>13528</v>
      </c>
      <c r="I26" s="256">
        <f t="shared" si="6"/>
        <v>15060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14250</v>
      </c>
      <c r="D27" s="255">
        <f t="shared" si="1"/>
        <v>14767</v>
      </c>
      <c r="E27" s="254">
        <f t="shared" si="2"/>
        <v>14767</v>
      </c>
      <c r="F27" s="254">
        <f t="shared" si="3"/>
        <v>16745</v>
      </c>
      <c r="G27" s="254">
        <f t="shared" si="4"/>
        <v>13905</v>
      </c>
      <c r="H27" s="254">
        <f t="shared" si="5"/>
        <v>12908</v>
      </c>
      <c r="I27" s="256">
        <f t="shared" si="6"/>
        <v>14767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13870</v>
      </c>
      <c r="D28" s="255">
        <f t="shared" si="1"/>
        <v>14480</v>
      </c>
      <c r="E28" s="254">
        <f t="shared" si="2"/>
        <v>14480</v>
      </c>
      <c r="F28" s="254">
        <f t="shared" si="3"/>
        <v>16656</v>
      </c>
      <c r="G28" s="254">
        <f t="shared" si="4"/>
        <v>13484</v>
      </c>
      <c r="H28" s="254">
        <f t="shared" si="5"/>
        <v>12264</v>
      </c>
      <c r="I28" s="256">
        <f t="shared" si="6"/>
        <v>14480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13490</v>
      </c>
      <c r="D29" s="140">
        <f t="shared" si="1"/>
        <v>14198</v>
      </c>
      <c r="E29" s="139">
        <f t="shared" si="2"/>
        <v>14198</v>
      </c>
      <c r="F29" s="139">
        <f t="shared" si="3"/>
        <v>16570</v>
      </c>
      <c r="G29" s="139">
        <f t="shared" si="4"/>
        <v>13065</v>
      </c>
      <c r="H29" s="139">
        <f t="shared" si="5"/>
        <v>11596</v>
      </c>
      <c r="I29" s="251">
        <f t="shared" si="6"/>
        <v>14198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13110</v>
      </c>
      <c r="D30" s="255">
        <f t="shared" si="1"/>
        <v>13922</v>
      </c>
      <c r="E30" s="254">
        <f t="shared" si="2"/>
        <v>13922</v>
      </c>
      <c r="F30" s="254">
        <f t="shared" si="3"/>
        <v>16488</v>
      </c>
      <c r="G30" s="254">
        <f t="shared" si="4"/>
        <v>12649</v>
      </c>
      <c r="H30" s="254">
        <f t="shared" si="5"/>
        <v>10904</v>
      </c>
      <c r="I30" s="256">
        <f t="shared" si="6"/>
        <v>13922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12730</v>
      </c>
      <c r="D31" s="255">
        <f t="shared" si="1"/>
        <v>13651</v>
      </c>
      <c r="E31" s="254">
        <f t="shared" si="2"/>
        <v>13651</v>
      </c>
      <c r="F31" s="254">
        <f t="shared" si="3"/>
        <v>16409</v>
      </c>
      <c r="G31" s="254">
        <f t="shared" si="4"/>
        <v>12237</v>
      </c>
      <c r="H31" s="254">
        <f t="shared" si="5"/>
        <v>10185</v>
      </c>
      <c r="I31" s="256">
        <f t="shared" si="6"/>
        <v>13651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12351</v>
      </c>
      <c r="D32" s="255">
        <f t="shared" si="1"/>
        <v>13385</v>
      </c>
      <c r="E32" s="254">
        <f t="shared" si="2"/>
        <v>13385</v>
      </c>
      <c r="F32" s="254">
        <f t="shared" si="3"/>
        <v>16334</v>
      </c>
      <c r="G32" s="254">
        <f t="shared" si="4"/>
        <v>11829</v>
      </c>
      <c r="H32" s="254">
        <f t="shared" si="5"/>
        <v>9439</v>
      </c>
      <c r="I32" s="256">
        <f t="shared" si="6"/>
        <v>13385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11971</v>
      </c>
      <c r="D33" s="255">
        <f t="shared" si="1"/>
        <v>13125</v>
      </c>
      <c r="E33" s="254">
        <f t="shared" si="2"/>
        <v>13125</v>
      </c>
      <c r="F33" s="254">
        <f t="shared" si="3"/>
        <v>16261</v>
      </c>
      <c r="G33" s="254">
        <f t="shared" si="4"/>
        <v>11426</v>
      </c>
      <c r="H33" s="254">
        <f t="shared" si="5"/>
        <v>8665</v>
      </c>
      <c r="I33" s="256">
        <f t="shared" si="6"/>
        <v>13125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11591</v>
      </c>
      <c r="D34" s="140">
        <f t="shared" si="1"/>
        <v>12869</v>
      </c>
      <c r="E34" s="139">
        <f t="shared" si="2"/>
        <v>12869</v>
      </c>
      <c r="F34" s="139">
        <f t="shared" si="3"/>
        <v>16191</v>
      </c>
      <c r="G34" s="139">
        <f t="shared" si="4"/>
        <v>11029</v>
      </c>
      <c r="H34" s="139">
        <f t="shared" si="5"/>
        <v>7862</v>
      </c>
      <c r="I34" s="251">
        <f t="shared" si="6"/>
        <v>12869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11211</v>
      </c>
      <c r="D35" s="255">
        <f t="shared" si="1"/>
        <v>12619</v>
      </c>
      <c r="E35" s="254">
        <f t="shared" si="2"/>
        <v>12619</v>
      </c>
      <c r="F35" s="254">
        <f t="shared" si="3"/>
        <v>16124</v>
      </c>
      <c r="G35" s="254">
        <f t="shared" si="4"/>
        <v>10637</v>
      </c>
      <c r="H35" s="254">
        <f t="shared" si="5"/>
        <v>7028</v>
      </c>
      <c r="I35" s="256">
        <f t="shared" si="6"/>
        <v>12619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10831</v>
      </c>
      <c r="D36" s="255">
        <f t="shared" si="1"/>
        <v>12374</v>
      </c>
      <c r="E36" s="254">
        <f t="shared" si="2"/>
        <v>12374</v>
      </c>
      <c r="F36" s="254">
        <f t="shared" si="3"/>
        <v>16059</v>
      </c>
      <c r="G36" s="254">
        <f t="shared" si="4"/>
        <v>10252</v>
      </c>
      <c r="H36" s="254">
        <f t="shared" si="5"/>
        <v>6164</v>
      </c>
      <c r="I36" s="256">
        <f t="shared" si="6"/>
        <v>12374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10451</v>
      </c>
      <c r="D37" s="255">
        <f t="shared" si="1"/>
        <v>12133</v>
      </c>
      <c r="E37" s="254">
        <f t="shared" si="2"/>
        <v>12133</v>
      </c>
      <c r="F37" s="254">
        <f t="shared" si="3"/>
        <v>15996</v>
      </c>
      <c r="G37" s="254">
        <f t="shared" si="4"/>
        <v>9873</v>
      </c>
      <c r="H37" s="254">
        <f t="shared" si="5"/>
        <v>5266</v>
      </c>
      <c r="I37" s="256">
        <f t="shared" si="6"/>
        <v>12133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10071</v>
      </c>
      <c r="D38" s="255">
        <f t="shared" si="1"/>
        <v>11897</v>
      </c>
      <c r="E38" s="254">
        <f t="shared" si="2"/>
        <v>11897</v>
      </c>
      <c r="F38" s="254">
        <f t="shared" si="3"/>
        <v>15935</v>
      </c>
      <c r="G38" s="254">
        <f t="shared" si="4"/>
        <v>9502</v>
      </c>
      <c r="H38" s="254">
        <f t="shared" si="5"/>
        <v>4335</v>
      </c>
      <c r="I38" s="256">
        <f t="shared" si="6"/>
        <v>11897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9691</v>
      </c>
      <c r="D39" s="140">
        <f t="shared" si="1"/>
        <v>11665</v>
      </c>
      <c r="E39" s="139">
        <f t="shared" si="2"/>
        <v>11665</v>
      </c>
      <c r="F39" s="139">
        <f t="shared" si="3"/>
        <v>15876</v>
      </c>
      <c r="G39" s="139">
        <f t="shared" si="4"/>
        <v>9138</v>
      </c>
      <c r="H39" s="139">
        <f t="shared" si="5"/>
        <v>3369</v>
      </c>
      <c r="I39" s="251">
        <f t="shared" si="6"/>
        <v>11665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9311</v>
      </c>
      <c r="D40" s="255">
        <f t="shared" si="1"/>
        <v>11438</v>
      </c>
      <c r="E40" s="254">
        <f t="shared" si="2"/>
        <v>11438</v>
      </c>
      <c r="F40" s="254">
        <f t="shared" si="3"/>
        <v>15819</v>
      </c>
      <c r="G40" s="254">
        <f t="shared" si="4"/>
        <v>8783</v>
      </c>
      <c r="H40" s="254">
        <f t="shared" si="5"/>
        <v>2367</v>
      </c>
      <c r="I40" s="256">
        <f t="shared" si="6"/>
        <v>11438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8931</v>
      </c>
      <c r="D41" s="255">
        <f t="shared" si="1"/>
        <v>11216</v>
      </c>
      <c r="E41" s="254">
        <f t="shared" si="2"/>
        <v>11216</v>
      </c>
      <c r="F41" s="254">
        <f t="shared" si="3"/>
        <v>15763</v>
      </c>
      <c r="G41" s="254">
        <f t="shared" si="4"/>
        <v>8435</v>
      </c>
      <c r="H41" s="254">
        <f t="shared" si="5"/>
        <v>1326</v>
      </c>
      <c r="I41" s="256">
        <f t="shared" si="6"/>
        <v>11216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8551</v>
      </c>
      <c r="D42" s="255">
        <f t="shared" si="1"/>
        <v>10998</v>
      </c>
      <c r="E42" s="254">
        <f t="shared" si="2"/>
        <v>10998</v>
      </c>
      <c r="F42" s="254">
        <f t="shared" si="3"/>
        <v>15710</v>
      </c>
      <c r="G42" s="254">
        <f t="shared" si="4"/>
        <v>8096</v>
      </c>
      <c r="H42" s="254">
        <f t="shared" si="5"/>
        <v>247</v>
      </c>
      <c r="I42" s="256">
        <f t="shared" si="6"/>
        <v>10998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8171</v>
      </c>
      <c r="D43" s="255">
        <f t="shared" si="1"/>
        <v>10784</v>
      </c>
      <c r="E43" s="254">
        <f t="shared" si="2"/>
        <v>10784</v>
      </c>
      <c r="F43" s="254">
        <f t="shared" si="3"/>
        <v>15658</v>
      </c>
      <c r="G43" s="254">
        <f t="shared" si="4"/>
        <v>7766</v>
      </c>
      <c r="H43" s="254">
        <f t="shared" si="5"/>
        <v>-873</v>
      </c>
      <c r="I43" s="256">
        <f t="shared" si="6"/>
        <v>10784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7791</v>
      </c>
      <c r="D44" s="140">
        <f t="shared" si="1"/>
        <v>10574</v>
      </c>
      <c r="E44" s="139">
        <f t="shared" si="2"/>
        <v>10574</v>
      </c>
      <c r="F44" s="139">
        <f t="shared" si="3"/>
        <v>15607</v>
      </c>
      <c r="G44" s="261">
        <f t="shared" si="4"/>
        <v>7445</v>
      </c>
      <c r="H44" s="261">
        <f t="shared" si="5"/>
        <v>-2035</v>
      </c>
      <c r="I44" s="251">
        <f t="shared" si="6"/>
        <v>10574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7411</v>
      </c>
      <c r="D45" s="140">
        <f t="shared" si="1"/>
        <v>10368</v>
      </c>
      <c r="E45" s="139">
        <f t="shared" si="2"/>
        <v>10368</v>
      </c>
      <c r="F45" s="139">
        <f t="shared" si="3"/>
        <v>15557</v>
      </c>
      <c r="G45" s="261">
        <f t="shared" si="4"/>
        <v>7132</v>
      </c>
      <c r="H45" s="261">
        <f t="shared" si="5"/>
        <v>-3241</v>
      </c>
      <c r="I45" s="251">
        <f t="shared" si="6"/>
        <v>10368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0.9732903046643121</v>
      </c>
      <c r="D47" s="232">
        <f>G129</f>
        <v>0.97497203987797942</v>
      </c>
      <c r="E47" s="232">
        <f>G175</f>
        <v>0.97497203987797942</v>
      </c>
      <c r="F47" s="232">
        <f>H219</f>
        <v>0.80302223198711142</v>
      </c>
      <c r="G47" s="245">
        <f>G265</f>
        <v>0.96887894103020999</v>
      </c>
      <c r="H47" s="245">
        <f>G310</f>
        <v>0.95499577557572946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2634.42</v>
      </c>
      <c r="D48" s="246">
        <f>G130</f>
        <v>2468.7469999999994</v>
      </c>
      <c r="E48" s="246">
        <f>G176</f>
        <v>2468.7469999999994</v>
      </c>
      <c r="F48" s="241">
        <f>H220</f>
        <v>19879.573000000004</v>
      </c>
      <c r="G48" s="246">
        <f>G266</f>
        <v>3077.3879999999995</v>
      </c>
      <c r="H48" s="246">
        <f>G311</f>
        <v>4572.2759999999989</v>
      </c>
      <c r="I48" s="242"/>
      <c r="J48" s="250" t="s">
        <v>80</v>
      </c>
      <c r="K48" s="271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1100.3829999999998</v>
      </c>
      <c r="D49" s="233">
        <f>G131</f>
        <v>565.37199999999996</v>
      </c>
      <c r="E49" s="247">
        <f>G177</f>
        <v>565.37199999999996</v>
      </c>
      <c r="F49" s="248">
        <f>H221</f>
        <v>3106.8380000000002</v>
      </c>
      <c r="G49" s="247">
        <f>G267</f>
        <v>1704.7249999999999</v>
      </c>
      <c r="H49" s="260">
        <f>G312</f>
        <v>3142.768</v>
      </c>
      <c r="I49" s="166"/>
      <c r="J49" s="250" t="s">
        <v>81</v>
      </c>
      <c r="K49" s="271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1.6688584266831108</v>
      </c>
      <c r="D50" s="259">
        <f>G132</f>
        <v>1.5270792338790533</v>
      </c>
      <c r="E50" s="259">
        <f>G178</f>
        <v>1.5270792338790533</v>
      </c>
      <c r="F50" s="249">
        <f>H222</f>
        <v>3.9304105556309956</v>
      </c>
      <c r="G50" s="259">
        <f>G268</f>
        <v>1.8705317815414015</v>
      </c>
      <c r="H50" s="259">
        <f>G313</f>
        <v>2.2785640587044935</v>
      </c>
      <c r="I50" s="170"/>
      <c r="J50" s="167"/>
      <c r="K50" s="271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1.7519392942805019</v>
      </c>
      <c r="D51" s="234">
        <f>G133</f>
        <v>1.2500940849792541</v>
      </c>
      <c r="E51" s="234">
        <f>G179</f>
        <v>1.2500940849792541</v>
      </c>
      <c r="F51" s="249">
        <f>H223</f>
        <v>2.9166138655916094</v>
      </c>
      <c r="G51" s="249">
        <f>G269</f>
        <v>2.1770814689754312</v>
      </c>
      <c r="H51" s="234">
        <f>G314</f>
        <v>2.9237312379918543</v>
      </c>
      <c r="I51" s="170"/>
      <c r="J51" s="167"/>
      <c r="K51" s="271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0.9732903046643121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22881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22989</v>
      </c>
      <c r="J75" s="180">
        <f t="shared" ref="J75:J94" si="10">ABS(B75-I75)/B75*100</f>
        <v>0.47200734233643638</v>
      </c>
      <c r="K75" s="179">
        <f t="shared" ref="K75:K94" si="11">(B75-I75)^2/1000</f>
        <v>11.664</v>
      </c>
    </row>
    <row r="76" spans="1:40" ht="15" customHeight="1">
      <c r="A76" s="21">
        <f t="shared" ref="A76:A116" si="12">A75+1</f>
        <v>1995</v>
      </c>
      <c r="B76" s="176">
        <f t="shared" si="8"/>
        <v>22633</v>
      </c>
      <c r="C76" s="22">
        <v>2</v>
      </c>
      <c r="D76" s="23" t="s">
        <v>18</v>
      </c>
      <c r="E76" s="28">
        <f>INDEX(LINEST(B75:B94,C75:C94),1)</f>
        <v>-379.94887218045102</v>
      </c>
      <c r="G76" s="29"/>
      <c r="H76" s="26"/>
      <c r="I76" s="179">
        <f t="shared" si="9"/>
        <v>22609</v>
      </c>
      <c r="J76" s="180">
        <f t="shared" si="10"/>
        <v>0.10603985331153626</v>
      </c>
      <c r="K76" s="179">
        <f t="shared" si="11"/>
        <v>0.57599999999999996</v>
      </c>
    </row>
    <row r="77" spans="1:40" ht="15" customHeight="1">
      <c r="A77" s="21">
        <f t="shared" si="12"/>
        <v>1996</v>
      </c>
      <c r="B77" s="176">
        <f t="shared" si="8"/>
        <v>21948</v>
      </c>
      <c r="C77" s="22">
        <v>3</v>
      </c>
      <c r="D77" s="23" t="s">
        <v>19</v>
      </c>
      <c r="E77" s="28">
        <f>INDEX(LINEST(B75:B94,C75:C94),2)</f>
        <v>23369.063157894736</v>
      </c>
      <c r="G77" s="29"/>
      <c r="H77" s="26"/>
      <c r="I77" s="179">
        <f t="shared" si="9"/>
        <v>22229</v>
      </c>
      <c r="J77" s="180">
        <f t="shared" si="10"/>
        <v>1.2802988882813924</v>
      </c>
      <c r="K77" s="179">
        <f t="shared" si="11"/>
        <v>78.960999999999999</v>
      </c>
    </row>
    <row r="78" spans="1:40" ht="15" customHeight="1">
      <c r="A78" s="21">
        <f t="shared" si="12"/>
        <v>1997</v>
      </c>
      <c r="B78" s="176">
        <f t="shared" si="8"/>
        <v>21609</v>
      </c>
      <c r="C78" s="22">
        <v>4</v>
      </c>
      <c r="G78" s="29"/>
      <c r="H78" s="26"/>
      <c r="I78" s="179">
        <f t="shared" si="9"/>
        <v>21849</v>
      </c>
      <c r="J78" s="180">
        <f t="shared" si="10"/>
        <v>1.1106483409690406</v>
      </c>
      <c r="K78" s="179">
        <f t="shared" si="11"/>
        <v>57.6</v>
      </c>
    </row>
    <row r="79" spans="1:40" ht="15" customHeight="1">
      <c r="A79" s="21">
        <f t="shared" si="12"/>
        <v>1998</v>
      </c>
      <c r="B79" s="176">
        <f t="shared" si="8"/>
        <v>21884</v>
      </c>
      <c r="C79" s="22">
        <v>5</v>
      </c>
      <c r="D79" s="347" t="s">
        <v>7</v>
      </c>
      <c r="E79" s="348"/>
      <c r="F79" s="181">
        <f>I74</f>
        <v>0.9732903046643121</v>
      </c>
      <c r="G79" s="29"/>
      <c r="H79" s="26"/>
      <c r="I79" s="179">
        <f t="shared" si="9"/>
        <v>21469</v>
      </c>
      <c r="J79" s="180">
        <f t="shared" si="10"/>
        <v>1.8963626393712301</v>
      </c>
      <c r="K79" s="179">
        <f t="shared" si="11"/>
        <v>172.22499999999999</v>
      </c>
    </row>
    <row r="80" spans="1:40" ht="15" customHeight="1">
      <c r="A80" s="21">
        <f t="shared" si="12"/>
        <v>1999</v>
      </c>
      <c r="B80" s="176">
        <f t="shared" si="8"/>
        <v>21662</v>
      </c>
      <c r="C80" s="22">
        <v>6</v>
      </c>
      <c r="D80" s="347" t="s">
        <v>8</v>
      </c>
      <c r="E80" s="348"/>
      <c r="F80" s="182">
        <f>SUM(K75:K94)</f>
        <v>2634.42</v>
      </c>
      <c r="G80" s="29"/>
      <c r="H80" s="26"/>
      <c r="I80" s="179">
        <f t="shared" si="9"/>
        <v>21089</v>
      </c>
      <c r="J80" s="180">
        <f t="shared" si="10"/>
        <v>2.6451851167943867</v>
      </c>
      <c r="K80" s="179">
        <f t="shared" si="11"/>
        <v>328.32900000000001</v>
      </c>
    </row>
    <row r="81" spans="1:11" ht="15" customHeight="1">
      <c r="A81" s="21">
        <f t="shared" si="12"/>
        <v>2000</v>
      </c>
      <c r="B81" s="176">
        <f t="shared" si="8"/>
        <v>21319</v>
      </c>
      <c r="C81" s="22">
        <v>7</v>
      </c>
      <c r="D81" s="347" t="s">
        <v>9</v>
      </c>
      <c r="E81" s="348"/>
      <c r="F81" s="182">
        <f>SUM(K85:K94)</f>
        <v>1100.3829999999998</v>
      </c>
      <c r="G81" s="29"/>
      <c r="H81" s="26"/>
      <c r="I81" s="179">
        <f t="shared" si="9"/>
        <v>20709</v>
      </c>
      <c r="J81" s="180">
        <f t="shared" si="10"/>
        <v>2.8612974342136126</v>
      </c>
      <c r="K81" s="179">
        <f t="shared" si="11"/>
        <v>372.1</v>
      </c>
    </row>
    <row r="82" spans="1:11" ht="15" customHeight="1">
      <c r="A82" s="21">
        <f t="shared" si="12"/>
        <v>2001</v>
      </c>
      <c r="B82" s="176">
        <f t="shared" si="8"/>
        <v>20831</v>
      </c>
      <c r="C82" s="22">
        <v>8</v>
      </c>
      <c r="D82" s="347" t="s">
        <v>10</v>
      </c>
      <c r="E82" s="348"/>
      <c r="F82" s="183">
        <f>SUM(J75:J94)/C94</f>
        <v>1.6688584266831108</v>
      </c>
      <c r="G82" s="23"/>
      <c r="H82" s="27"/>
      <c r="I82" s="179">
        <f t="shared" si="9"/>
        <v>20329</v>
      </c>
      <c r="J82" s="180">
        <f t="shared" si="10"/>
        <v>2.4098699054294079</v>
      </c>
      <c r="K82" s="179">
        <f t="shared" si="11"/>
        <v>252.00399999999999</v>
      </c>
    </row>
    <row r="83" spans="1:11" ht="15" customHeight="1">
      <c r="A83" s="21">
        <f t="shared" si="12"/>
        <v>2002</v>
      </c>
      <c r="B83" s="176">
        <f t="shared" si="8"/>
        <v>19863</v>
      </c>
      <c r="C83" s="22">
        <v>9</v>
      </c>
      <c r="D83" s="347" t="s">
        <v>11</v>
      </c>
      <c r="E83" s="348"/>
      <c r="F83" s="183">
        <f>SUM(J85:J94)/10</f>
        <v>1.7519392942805019</v>
      </c>
      <c r="G83" s="23"/>
      <c r="H83" s="27"/>
      <c r="I83" s="179">
        <f t="shared" si="9"/>
        <v>19950</v>
      </c>
      <c r="J83" s="180">
        <f t="shared" si="10"/>
        <v>0.43800030206917384</v>
      </c>
      <c r="K83" s="179">
        <f t="shared" si="11"/>
        <v>7.569</v>
      </c>
    </row>
    <row r="84" spans="1:11" ht="15" customHeight="1">
      <c r="A84" s="21">
        <f t="shared" si="12"/>
        <v>2003</v>
      </c>
      <c r="B84" s="176">
        <f t="shared" si="8"/>
        <v>19067</v>
      </c>
      <c r="C84" s="22">
        <v>10</v>
      </c>
      <c r="G84" s="23"/>
      <c r="H84" s="27"/>
      <c r="I84" s="179">
        <f t="shared" si="9"/>
        <v>19570</v>
      </c>
      <c r="J84" s="180">
        <f t="shared" si="10"/>
        <v>2.6380657680809776</v>
      </c>
      <c r="K84" s="179">
        <f t="shared" si="11"/>
        <v>253.00899999999999</v>
      </c>
    </row>
    <row r="85" spans="1:11" ht="15" customHeight="1">
      <c r="A85" s="21">
        <f t="shared" si="12"/>
        <v>2004</v>
      </c>
      <c r="B85" s="176">
        <f t="shared" si="8"/>
        <v>18853</v>
      </c>
      <c r="C85" s="22">
        <v>11</v>
      </c>
      <c r="F85" s="27"/>
      <c r="G85" s="23"/>
      <c r="H85" s="27"/>
      <c r="I85" s="179">
        <f t="shared" si="9"/>
        <v>19190</v>
      </c>
      <c r="J85" s="180">
        <f t="shared" si="10"/>
        <v>1.7875139235134994</v>
      </c>
      <c r="K85" s="179">
        <f t="shared" si="11"/>
        <v>113.569</v>
      </c>
    </row>
    <row r="86" spans="1:11" ht="15" customHeight="1">
      <c r="A86" s="21">
        <f t="shared" si="12"/>
        <v>2005</v>
      </c>
      <c r="B86" s="176">
        <f t="shared" si="8"/>
        <v>18552</v>
      </c>
      <c r="C86" s="22">
        <v>12</v>
      </c>
      <c r="F86" s="27"/>
      <c r="G86" s="23"/>
      <c r="H86" s="27"/>
      <c r="I86" s="179">
        <f t="shared" si="9"/>
        <v>18810</v>
      </c>
      <c r="J86" s="180">
        <f t="shared" si="10"/>
        <v>1.390685640362225</v>
      </c>
      <c r="K86" s="179">
        <f t="shared" si="11"/>
        <v>66.563999999999993</v>
      </c>
    </row>
    <row r="87" spans="1:11" ht="15" customHeight="1">
      <c r="A87" s="21">
        <f t="shared" si="12"/>
        <v>2006</v>
      </c>
      <c r="B87" s="176">
        <f t="shared" si="8"/>
        <v>18036</v>
      </c>
      <c r="C87" s="22">
        <v>13</v>
      </c>
      <c r="F87" s="27"/>
      <c r="G87" s="23"/>
      <c r="H87" s="27"/>
      <c r="I87" s="179">
        <f t="shared" si="9"/>
        <v>18430</v>
      </c>
      <c r="J87" s="180">
        <f t="shared" si="10"/>
        <v>2.184519849190508</v>
      </c>
      <c r="K87" s="179">
        <f t="shared" si="11"/>
        <v>155.23599999999999</v>
      </c>
    </row>
    <row r="88" spans="1:11" ht="15" customHeight="1">
      <c r="A88" s="21">
        <f t="shared" si="12"/>
        <v>2007</v>
      </c>
      <c r="B88" s="176">
        <f t="shared" si="8"/>
        <v>17743</v>
      </c>
      <c r="C88" s="22">
        <v>14</v>
      </c>
      <c r="F88" s="27"/>
      <c r="G88" s="23"/>
      <c r="H88" s="27"/>
      <c r="I88" s="179">
        <f t="shared" si="9"/>
        <v>18050</v>
      </c>
      <c r="J88" s="180">
        <f t="shared" si="10"/>
        <v>1.7302598207743898</v>
      </c>
      <c r="K88" s="179">
        <f t="shared" si="11"/>
        <v>94.248999999999995</v>
      </c>
    </row>
    <row r="89" spans="1:11" ht="15" customHeight="1">
      <c r="A89" s="21">
        <f t="shared" si="12"/>
        <v>2008</v>
      </c>
      <c r="B89" s="176">
        <f t="shared" si="8"/>
        <v>17380</v>
      </c>
      <c r="C89" s="22">
        <v>15</v>
      </c>
      <c r="D89" s="23"/>
      <c r="E89" s="23"/>
      <c r="F89" s="27"/>
      <c r="G89" s="23"/>
      <c r="H89" s="27"/>
      <c r="I89" s="179">
        <f t="shared" si="9"/>
        <v>17670</v>
      </c>
      <c r="J89" s="180">
        <f t="shared" si="10"/>
        <v>1.6685845799769849</v>
      </c>
      <c r="K89" s="179">
        <f t="shared" si="11"/>
        <v>84.1</v>
      </c>
    </row>
    <row r="90" spans="1:11" ht="15" customHeight="1">
      <c r="A90" s="21">
        <f t="shared" si="12"/>
        <v>2009</v>
      </c>
      <c r="B90" s="176">
        <f t="shared" si="8"/>
        <v>16923</v>
      </c>
      <c r="C90" s="22">
        <v>16</v>
      </c>
      <c r="D90" s="23"/>
      <c r="E90" s="23"/>
      <c r="F90" s="27"/>
      <c r="G90" s="23"/>
      <c r="H90" s="27"/>
      <c r="I90" s="179">
        <f t="shared" si="9"/>
        <v>17290</v>
      </c>
      <c r="J90" s="180">
        <f t="shared" si="10"/>
        <v>2.1686462211191868</v>
      </c>
      <c r="K90" s="179">
        <f t="shared" si="11"/>
        <v>134.68899999999999</v>
      </c>
    </row>
    <row r="91" spans="1:11" s="27" customFormat="1" ht="15" customHeight="1">
      <c r="A91" s="21">
        <f t="shared" si="12"/>
        <v>2010</v>
      </c>
      <c r="B91" s="176">
        <f t="shared" si="8"/>
        <v>16892</v>
      </c>
      <c r="C91" s="22">
        <v>17</v>
      </c>
      <c r="G91" s="23"/>
      <c r="H91" s="23"/>
      <c r="I91" s="179">
        <f t="shared" si="9"/>
        <v>16910</v>
      </c>
      <c r="J91" s="180">
        <f t="shared" si="10"/>
        <v>0.10655931802036465</v>
      </c>
      <c r="K91" s="179">
        <f t="shared" si="11"/>
        <v>0.32400000000000001</v>
      </c>
    </row>
    <row r="92" spans="1:11" ht="15" customHeight="1">
      <c r="A92" s="21">
        <f t="shared" si="12"/>
        <v>2011</v>
      </c>
      <c r="B92" s="176">
        <f t="shared" si="8"/>
        <v>16742</v>
      </c>
      <c r="C92" s="22">
        <v>18</v>
      </c>
      <c r="D92" s="27"/>
      <c r="E92" s="27"/>
      <c r="F92" s="27"/>
      <c r="G92" s="23"/>
      <c r="H92" s="27"/>
      <c r="I92" s="179">
        <f t="shared" si="9"/>
        <v>16530</v>
      </c>
      <c r="J92" s="180">
        <f t="shared" si="10"/>
        <v>1.2662764305339864</v>
      </c>
      <c r="K92" s="179">
        <f t="shared" si="11"/>
        <v>44.944000000000003</v>
      </c>
    </row>
    <row r="93" spans="1:11" s="27" customFormat="1" ht="15" customHeight="1">
      <c r="A93" s="21">
        <f t="shared" si="12"/>
        <v>2012</v>
      </c>
      <c r="B93" s="176">
        <f t="shared" si="8"/>
        <v>16432</v>
      </c>
      <c r="C93" s="22">
        <v>19</v>
      </c>
      <c r="G93" s="23"/>
      <c r="I93" s="179">
        <f t="shared" si="9"/>
        <v>16150</v>
      </c>
      <c r="J93" s="180">
        <f t="shared" si="10"/>
        <v>1.7161635832521906</v>
      </c>
      <c r="K93" s="179">
        <f t="shared" si="11"/>
        <v>79.524000000000001</v>
      </c>
    </row>
    <row r="94" spans="1:11" s="27" customFormat="1" ht="15" customHeight="1" thickBot="1">
      <c r="A94" s="30">
        <f t="shared" si="12"/>
        <v>2013</v>
      </c>
      <c r="B94" s="184">
        <f t="shared" si="8"/>
        <v>16342</v>
      </c>
      <c r="C94" s="31">
        <v>20</v>
      </c>
      <c r="D94" s="32"/>
      <c r="E94" s="32"/>
      <c r="F94" s="32"/>
      <c r="G94" s="32"/>
      <c r="H94" s="32"/>
      <c r="I94" s="185">
        <f t="shared" si="9"/>
        <v>15770</v>
      </c>
      <c r="J94" s="186">
        <f t="shared" si="10"/>
        <v>3.5001835760616813</v>
      </c>
      <c r="K94" s="185">
        <f t="shared" si="11"/>
        <v>327.18400000000003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15390</v>
      </c>
      <c r="C95" s="22">
        <v>21</v>
      </c>
      <c r="D95" s="33"/>
      <c r="E95" s="33"/>
      <c r="I95" s="179">
        <f t="shared" si="9"/>
        <v>15390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15010</v>
      </c>
      <c r="C96" s="22">
        <v>22</v>
      </c>
      <c r="D96" s="33"/>
      <c r="E96" s="33"/>
      <c r="F96" s="27"/>
      <c r="G96" s="27"/>
      <c r="H96" s="27"/>
      <c r="I96" s="179">
        <f t="shared" si="9"/>
        <v>15010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14630</v>
      </c>
      <c r="C97" s="22">
        <v>23</v>
      </c>
      <c r="D97" s="33"/>
      <c r="E97" s="33"/>
      <c r="F97" s="27"/>
      <c r="G97" s="27"/>
      <c r="H97" s="27"/>
      <c r="I97" s="179">
        <f t="shared" si="9"/>
        <v>14630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14250</v>
      </c>
      <c r="C98" s="22">
        <v>24</v>
      </c>
      <c r="D98" s="33"/>
      <c r="E98" s="33"/>
      <c r="F98" s="27"/>
      <c r="G98" s="27"/>
      <c r="H98" s="27"/>
      <c r="I98" s="179">
        <f t="shared" si="9"/>
        <v>14250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13870</v>
      </c>
      <c r="C99" s="22">
        <v>25</v>
      </c>
      <c r="D99" s="33"/>
      <c r="E99" s="33"/>
      <c r="F99" s="27"/>
      <c r="G99" s="27"/>
      <c r="H99" s="27"/>
      <c r="I99" s="179">
        <f t="shared" si="9"/>
        <v>13870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13490</v>
      </c>
      <c r="C100" s="22">
        <v>26</v>
      </c>
      <c r="D100" s="33"/>
      <c r="E100" s="33"/>
      <c r="F100" s="27"/>
      <c r="G100" s="27"/>
      <c r="H100" s="27"/>
      <c r="I100" s="179">
        <f t="shared" si="9"/>
        <v>13490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13110</v>
      </c>
      <c r="C101" s="22">
        <v>27</v>
      </c>
      <c r="D101" s="33"/>
      <c r="E101" s="33"/>
      <c r="F101" s="27"/>
      <c r="G101" s="27"/>
      <c r="H101" s="27"/>
      <c r="I101" s="179">
        <f t="shared" si="9"/>
        <v>13110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12730</v>
      </c>
      <c r="C102" s="22">
        <v>28</v>
      </c>
      <c r="D102" s="33"/>
      <c r="E102" s="33"/>
      <c r="F102" s="27"/>
      <c r="G102" s="27"/>
      <c r="H102" s="27"/>
      <c r="I102" s="179">
        <f t="shared" si="9"/>
        <v>12730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12351</v>
      </c>
      <c r="C103" s="22">
        <v>29</v>
      </c>
      <c r="D103" s="33"/>
      <c r="E103" s="33"/>
      <c r="F103" s="27"/>
      <c r="G103" s="27"/>
      <c r="H103" s="27"/>
      <c r="I103" s="179">
        <f t="shared" si="9"/>
        <v>12351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11971</v>
      </c>
      <c r="C104" s="22">
        <v>30</v>
      </c>
      <c r="D104" s="33"/>
      <c r="E104" s="33"/>
      <c r="F104" s="27"/>
      <c r="G104" s="27"/>
      <c r="H104" s="27"/>
      <c r="I104" s="179">
        <f t="shared" si="9"/>
        <v>11971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11591</v>
      </c>
      <c r="C105" s="22">
        <v>31</v>
      </c>
      <c r="D105" s="33"/>
      <c r="E105" s="33"/>
      <c r="F105" s="27"/>
      <c r="G105" s="27"/>
      <c r="H105" s="27"/>
      <c r="I105" s="179">
        <f t="shared" si="9"/>
        <v>11591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11211</v>
      </c>
      <c r="C106" s="22">
        <v>32</v>
      </c>
      <c r="D106" s="33"/>
      <c r="E106" s="33"/>
      <c r="F106" s="27"/>
      <c r="G106" s="27"/>
      <c r="H106" s="27"/>
      <c r="I106" s="179">
        <f t="shared" si="9"/>
        <v>11211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10831</v>
      </c>
      <c r="C107" s="22">
        <v>33</v>
      </c>
      <c r="D107" s="33"/>
      <c r="E107" s="33"/>
      <c r="F107" s="27"/>
      <c r="G107" s="27"/>
      <c r="H107" s="27"/>
      <c r="I107" s="179">
        <f t="shared" si="9"/>
        <v>10831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10451</v>
      </c>
      <c r="C108" s="22">
        <v>34</v>
      </c>
      <c r="D108" s="33"/>
      <c r="E108" s="33"/>
      <c r="F108" s="27"/>
      <c r="G108" s="27"/>
      <c r="H108" s="27"/>
      <c r="I108" s="179">
        <f t="shared" si="9"/>
        <v>10451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10071</v>
      </c>
      <c r="C109" s="22">
        <v>35</v>
      </c>
      <c r="D109" s="33"/>
      <c r="E109" s="33"/>
      <c r="F109" s="27"/>
      <c r="G109" s="27"/>
      <c r="H109" s="27"/>
      <c r="I109" s="179">
        <f t="shared" si="9"/>
        <v>10071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9691</v>
      </c>
      <c r="C110" s="22">
        <v>36</v>
      </c>
      <c r="D110" s="33"/>
      <c r="E110" s="33"/>
      <c r="F110" s="27"/>
      <c r="G110" s="27"/>
      <c r="H110" s="27"/>
      <c r="I110" s="179">
        <f t="shared" si="9"/>
        <v>9691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9311</v>
      </c>
      <c r="C111" s="22">
        <v>37</v>
      </c>
      <c r="D111" s="33"/>
      <c r="E111" s="33"/>
      <c r="F111" s="27"/>
      <c r="G111" s="27"/>
      <c r="H111" s="27"/>
      <c r="I111" s="179">
        <f t="shared" si="9"/>
        <v>9311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8931</v>
      </c>
      <c r="C112" s="22">
        <v>38</v>
      </c>
      <c r="D112" s="33"/>
      <c r="E112" s="33"/>
      <c r="F112" s="27"/>
      <c r="G112" s="27"/>
      <c r="H112" s="27"/>
      <c r="I112" s="179">
        <f t="shared" si="9"/>
        <v>8931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8551</v>
      </c>
      <c r="C113" s="22">
        <v>39</v>
      </c>
      <c r="D113" s="33"/>
      <c r="E113" s="33"/>
      <c r="F113" s="27"/>
      <c r="G113" s="27"/>
      <c r="H113" s="27"/>
      <c r="I113" s="179">
        <f t="shared" si="9"/>
        <v>8551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8171</v>
      </c>
      <c r="C114" s="22">
        <v>40</v>
      </c>
      <c r="D114" s="33"/>
      <c r="E114" s="33"/>
      <c r="F114" s="27"/>
      <c r="G114" s="27"/>
      <c r="H114" s="27"/>
      <c r="I114" s="179">
        <f t="shared" si="9"/>
        <v>8171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7791</v>
      </c>
      <c r="C115" s="35">
        <v>41</v>
      </c>
      <c r="D115" s="36"/>
      <c r="E115" s="36"/>
      <c r="F115" s="11"/>
      <c r="G115" s="11"/>
      <c r="H115" s="11"/>
      <c r="I115" s="189">
        <f t="shared" si="9"/>
        <v>7791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7411</v>
      </c>
      <c r="C116" s="35">
        <v>42</v>
      </c>
      <c r="D116" s="36"/>
      <c r="E116" s="36"/>
      <c r="F116" s="11"/>
      <c r="G116" s="11"/>
      <c r="H116" s="11"/>
      <c r="I116" s="189">
        <f t="shared" si="9"/>
        <v>7411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0.97497203987797942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22881</v>
      </c>
      <c r="C120" s="193">
        <f t="shared" ref="C120:C139" si="15">LN(B120)</f>
        <v>10.038062150832348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23204</v>
      </c>
      <c r="J120" s="180">
        <f t="shared" ref="J120:J139" si="17">ABS(B120-I120)/B120*100</f>
        <v>1.4116515886543419</v>
      </c>
      <c r="K120" s="179">
        <f t="shared" ref="K120:K139" si="18">(B120-I120)^2/1000</f>
        <v>104.32899999999999</v>
      </c>
    </row>
    <row r="121" spans="1:11" ht="15" customHeight="1">
      <c r="A121" s="21">
        <f t="shared" si="14"/>
        <v>1995</v>
      </c>
      <c r="B121" s="176">
        <f t="shared" si="14"/>
        <v>22633</v>
      </c>
      <c r="C121" s="193">
        <f t="shared" si="15"/>
        <v>10.027164297229726</v>
      </c>
      <c r="D121" s="22">
        <v>2</v>
      </c>
      <c r="E121" s="40" t="s">
        <v>23</v>
      </c>
      <c r="G121" s="27"/>
      <c r="H121" s="26"/>
      <c r="I121" s="179">
        <f t="shared" si="16"/>
        <v>22752</v>
      </c>
      <c r="J121" s="180">
        <f t="shared" si="17"/>
        <v>0.52578093933636727</v>
      </c>
      <c r="K121" s="179">
        <f t="shared" si="18"/>
        <v>14.161</v>
      </c>
    </row>
    <row r="122" spans="1:11" ht="15" customHeight="1">
      <c r="A122" s="21">
        <f t="shared" si="14"/>
        <v>1996</v>
      </c>
      <c r="B122" s="176">
        <f t="shared" si="14"/>
        <v>21948</v>
      </c>
      <c r="C122" s="193">
        <f t="shared" si="15"/>
        <v>9.9964312981788659</v>
      </c>
      <c r="D122" s="22">
        <v>3</v>
      </c>
      <c r="E122" s="2" t="s">
        <v>24</v>
      </c>
      <c r="H122" s="26"/>
      <c r="I122" s="179">
        <f t="shared" si="16"/>
        <v>22310</v>
      </c>
      <c r="J122" s="180">
        <f t="shared" si="17"/>
        <v>1.6493530162201568</v>
      </c>
      <c r="K122" s="179">
        <f t="shared" si="18"/>
        <v>131.04400000000001</v>
      </c>
    </row>
    <row r="123" spans="1:11" ht="15" customHeight="1">
      <c r="A123" s="21">
        <f t="shared" si="14"/>
        <v>1997</v>
      </c>
      <c r="B123" s="176">
        <f t="shared" si="14"/>
        <v>21609</v>
      </c>
      <c r="C123" s="193">
        <f t="shared" si="15"/>
        <v>9.980865173557472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10.071714794284096</v>
      </c>
      <c r="H123" s="26"/>
      <c r="I123" s="179">
        <f t="shared" si="16"/>
        <v>21875</v>
      </c>
      <c r="J123" s="180">
        <f t="shared" si="17"/>
        <v>1.2309685779073534</v>
      </c>
      <c r="K123" s="179">
        <f t="shared" si="18"/>
        <v>70.756</v>
      </c>
    </row>
    <row r="124" spans="1:11" ht="15" customHeight="1">
      <c r="A124" s="21">
        <f t="shared" si="14"/>
        <v>1998</v>
      </c>
      <c r="B124" s="176">
        <f t="shared" si="14"/>
        <v>21884</v>
      </c>
      <c r="C124" s="193">
        <f t="shared" si="15"/>
        <v>9.993511055183717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-1.9648477850368967E-2</v>
      </c>
      <c r="H124" s="26"/>
      <c r="I124" s="179">
        <f t="shared" si="16"/>
        <v>21450</v>
      </c>
      <c r="J124" s="180">
        <f t="shared" si="17"/>
        <v>1.9831840614147322</v>
      </c>
      <c r="K124" s="179">
        <f t="shared" si="18"/>
        <v>188.35599999999999</v>
      </c>
    </row>
    <row r="125" spans="1:11" ht="15" customHeight="1">
      <c r="A125" s="21">
        <f t="shared" si="14"/>
        <v>1999</v>
      </c>
      <c r="B125" s="176">
        <f t="shared" si="14"/>
        <v>21662</v>
      </c>
      <c r="C125" s="193">
        <f t="shared" si="15"/>
        <v>9.9833148523956829</v>
      </c>
      <c r="D125" s="22">
        <v>6</v>
      </c>
      <c r="H125" s="26"/>
      <c r="I125" s="179">
        <f t="shared" si="16"/>
        <v>21032</v>
      </c>
      <c r="J125" s="180">
        <f t="shared" si="17"/>
        <v>2.9083187148001106</v>
      </c>
      <c r="K125" s="179">
        <f t="shared" si="18"/>
        <v>396.9</v>
      </c>
    </row>
    <row r="126" spans="1:11" ht="15" customHeight="1">
      <c r="A126" s="21">
        <f t="shared" si="14"/>
        <v>2000</v>
      </c>
      <c r="B126" s="176">
        <f t="shared" si="14"/>
        <v>21319</v>
      </c>
      <c r="C126" s="193">
        <f t="shared" si="15"/>
        <v>9.9673539728645419</v>
      </c>
      <c r="D126" s="22">
        <v>7</v>
      </c>
      <c r="E126" s="5" t="s">
        <v>29</v>
      </c>
      <c r="F126" s="45">
        <f>EXP(G123)</f>
        <v>23664.109075519689</v>
      </c>
      <c r="G126" s="27"/>
      <c r="H126" s="26"/>
      <c r="I126" s="179">
        <f t="shared" si="16"/>
        <v>20623</v>
      </c>
      <c r="J126" s="180">
        <f t="shared" si="17"/>
        <v>3.2646934659224165</v>
      </c>
      <c r="K126" s="179">
        <f t="shared" si="18"/>
        <v>484.416</v>
      </c>
    </row>
    <row r="127" spans="1:11" ht="15" customHeight="1">
      <c r="A127" s="21">
        <f t="shared" si="14"/>
        <v>2001</v>
      </c>
      <c r="B127" s="176">
        <f t="shared" si="14"/>
        <v>20831</v>
      </c>
      <c r="C127" s="193">
        <f t="shared" si="15"/>
        <v>9.9441975407839145</v>
      </c>
      <c r="D127" s="22">
        <v>8</v>
      </c>
      <c r="E127" s="5" t="s">
        <v>30</v>
      </c>
      <c r="F127" s="46">
        <f>EXP(G124)-1</f>
        <v>-1.9456704580934292E-2</v>
      </c>
      <c r="G127" s="27"/>
      <c r="H127" s="47"/>
      <c r="I127" s="179">
        <f t="shared" si="16"/>
        <v>20222</v>
      </c>
      <c r="J127" s="180">
        <f t="shared" si="17"/>
        <v>2.9235274350727281</v>
      </c>
      <c r="K127" s="179">
        <f t="shared" si="18"/>
        <v>370.88099999999997</v>
      </c>
    </row>
    <row r="128" spans="1:11" ht="15" customHeight="1">
      <c r="A128" s="21">
        <f t="shared" si="14"/>
        <v>2002</v>
      </c>
      <c r="B128" s="176">
        <f t="shared" si="14"/>
        <v>19863</v>
      </c>
      <c r="C128" s="193">
        <f t="shared" si="15"/>
        <v>9.896613983592955</v>
      </c>
      <c r="D128" s="22">
        <v>9</v>
      </c>
      <c r="G128" s="48"/>
      <c r="H128" s="47"/>
      <c r="I128" s="179">
        <f t="shared" si="16"/>
        <v>19829</v>
      </c>
      <c r="J128" s="180">
        <f t="shared" si="17"/>
        <v>0.17117253184312542</v>
      </c>
      <c r="K128" s="179">
        <f t="shared" si="18"/>
        <v>1.1559999999999999</v>
      </c>
    </row>
    <row r="129" spans="1:11" ht="15" customHeight="1">
      <c r="A129" s="21">
        <f t="shared" si="14"/>
        <v>2003</v>
      </c>
      <c r="B129" s="176">
        <f t="shared" si="14"/>
        <v>19067</v>
      </c>
      <c r="C129" s="193">
        <f t="shared" si="15"/>
        <v>9.8557143710644439</v>
      </c>
      <c r="D129" s="22">
        <v>10</v>
      </c>
      <c r="E129" s="347" t="s">
        <v>7</v>
      </c>
      <c r="F129" s="348"/>
      <c r="G129" s="357">
        <f>I119</f>
        <v>0.97497203987797942</v>
      </c>
      <c r="H129" s="358"/>
      <c r="I129" s="179">
        <f t="shared" si="16"/>
        <v>19443</v>
      </c>
      <c r="J129" s="180">
        <f t="shared" si="17"/>
        <v>1.9719934966171921</v>
      </c>
      <c r="K129" s="179">
        <f t="shared" si="18"/>
        <v>141.376</v>
      </c>
    </row>
    <row r="130" spans="1:11" ht="15" customHeight="1">
      <c r="A130" s="21">
        <f t="shared" si="14"/>
        <v>2004</v>
      </c>
      <c r="B130" s="176">
        <f t="shared" si="14"/>
        <v>18853</v>
      </c>
      <c r="C130" s="193">
        <f t="shared" si="15"/>
        <v>9.8444273314065835</v>
      </c>
      <c r="D130" s="22">
        <v>11</v>
      </c>
      <c r="E130" s="347" t="s">
        <v>8</v>
      </c>
      <c r="F130" s="348"/>
      <c r="G130" s="355">
        <f>SUM(K120:K139)</f>
        <v>2468.7469999999994</v>
      </c>
      <c r="H130" s="356"/>
      <c r="I130" s="179">
        <f t="shared" si="16"/>
        <v>19064</v>
      </c>
      <c r="J130" s="180">
        <f t="shared" si="17"/>
        <v>1.1191852755529623</v>
      </c>
      <c r="K130" s="179">
        <f t="shared" si="18"/>
        <v>44.521000000000001</v>
      </c>
    </row>
    <row r="131" spans="1:11" ht="15" customHeight="1">
      <c r="A131" s="21">
        <f t="shared" si="14"/>
        <v>2005</v>
      </c>
      <c r="B131" s="176">
        <f t="shared" si="14"/>
        <v>18552</v>
      </c>
      <c r="C131" s="193">
        <f t="shared" si="15"/>
        <v>9.8283328789353668</v>
      </c>
      <c r="D131" s="22">
        <v>12</v>
      </c>
      <c r="E131" s="347" t="s">
        <v>9</v>
      </c>
      <c r="F131" s="348"/>
      <c r="G131" s="355">
        <f>SUM(K130:K139)</f>
        <v>565.37199999999996</v>
      </c>
      <c r="H131" s="356"/>
      <c r="I131" s="179">
        <f t="shared" si="16"/>
        <v>18694</v>
      </c>
      <c r="J131" s="180">
        <f t="shared" si="17"/>
        <v>0.76541612764122469</v>
      </c>
      <c r="K131" s="179">
        <f t="shared" si="18"/>
        <v>20.164000000000001</v>
      </c>
    </row>
    <row r="132" spans="1:11" ht="15" customHeight="1">
      <c r="A132" s="21">
        <f t="shared" si="14"/>
        <v>2006</v>
      </c>
      <c r="B132" s="176">
        <f t="shared" si="14"/>
        <v>18036</v>
      </c>
      <c r="C132" s="193">
        <f t="shared" si="15"/>
        <v>9.8001250395409745</v>
      </c>
      <c r="D132" s="22">
        <v>13</v>
      </c>
      <c r="E132" s="347" t="s">
        <v>10</v>
      </c>
      <c r="F132" s="348"/>
      <c r="G132" s="349">
        <f>SUM(J120:J139)/D139</f>
        <v>1.5270792338790533</v>
      </c>
      <c r="H132" s="350"/>
      <c r="I132" s="179">
        <f t="shared" si="16"/>
        <v>18330</v>
      </c>
      <c r="J132" s="180">
        <f t="shared" si="17"/>
        <v>1.6300731869594145</v>
      </c>
      <c r="K132" s="179">
        <f t="shared" si="18"/>
        <v>86.436000000000007</v>
      </c>
    </row>
    <row r="133" spans="1:11" ht="15" customHeight="1">
      <c r="A133" s="21">
        <f t="shared" si="14"/>
        <v>2007</v>
      </c>
      <c r="B133" s="176">
        <f t="shared" si="14"/>
        <v>17743</v>
      </c>
      <c r="C133" s="193">
        <f t="shared" si="15"/>
        <v>9.7837463509235789</v>
      </c>
      <c r="D133" s="22">
        <v>14</v>
      </c>
      <c r="E133" s="347" t="s">
        <v>11</v>
      </c>
      <c r="F133" s="348"/>
      <c r="G133" s="349">
        <f>SUM(J130:J139)/10</f>
        <v>1.2500940849792541</v>
      </c>
      <c r="H133" s="350"/>
      <c r="I133" s="179">
        <f t="shared" si="16"/>
        <v>17973</v>
      </c>
      <c r="J133" s="180">
        <f t="shared" si="17"/>
        <v>1.2962858592120836</v>
      </c>
      <c r="K133" s="179">
        <f t="shared" si="18"/>
        <v>52.9</v>
      </c>
    </row>
    <row r="134" spans="1:11" ht="15" customHeight="1">
      <c r="A134" s="21">
        <f t="shared" si="14"/>
        <v>2008</v>
      </c>
      <c r="B134" s="176">
        <f t="shared" si="14"/>
        <v>17380</v>
      </c>
      <c r="C134" s="193">
        <f t="shared" si="15"/>
        <v>9.7630753988193835</v>
      </c>
      <c r="D134" s="22">
        <v>15</v>
      </c>
      <c r="E134" s="49"/>
      <c r="F134" s="50"/>
      <c r="G134" s="47"/>
      <c r="H134" s="47"/>
      <c r="I134" s="179">
        <f t="shared" si="16"/>
        <v>17623</v>
      </c>
      <c r="J134" s="180">
        <f t="shared" si="17"/>
        <v>1.3981588032220944</v>
      </c>
      <c r="K134" s="179">
        <f t="shared" si="18"/>
        <v>59.048999999999999</v>
      </c>
    </row>
    <row r="135" spans="1:11" ht="15" customHeight="1">
      <c r="A135" s="21">
        <f t="shared" si="14"/>
        <v>2009</v>
      </c>
      <c r="B135" s="176">
        <f t="shared" si="14"/>
        <v>16923</v>
      </c>
      <c r="C135" s="193">
        <f t="shared" si="15"/>
        <v>9.736428922408086</v>
      </c>
      <c r="D135" s="22">
        <v>16</v>
      </c>
      <c r="E135" s="47"/>
      <c r="F135" s="47"/>
      <c r="G135" s="51"/>
      <c r="H135" s="47"/>
      <c r="I135" s="179">
        <f t="shared" si="16"/>
        <v>17281</v>
      </c>
      <c r="J135" s="180">
        <f t="shared" si="17"/>
        <v>2.115464161200733</v>
      </c>
      <c r="K135" s="179">
        <f t="shared" si="18"/>
        <v>128.16399999999999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16892</v>
      </c>
      <c r="C136" s="193">
        <f t="shared" si="15"/>
        <v>9.7345954160538337</v>
      </c>
      <c r="D136" s="22">
        <v>17</v>
      </c>
      <c r="G136" s="51"/>
      <c r="H136" s="47"/>
      <c r="I136" s="179">
        <f t="shared" si="16"/>
        <v>16944</v>
      </c>
      <c r="J136" s="180">
        <f t="shared" si="17"/>
        <v>0.30783802983660902</v>
      </c>
      <c r="K136" s="179">
        <f t="shared" si="18"/>
        <v>2.7040000000000002</v>
      </c>
    </row>
    <row r="137" spans="1:11" ht="15" customHeight="1">
      <c r="A137" s="21">
        <f t="shared" si="19"/>
        <v>2011</v>
      </c>
      <c r="B137" s="176">
        <f t="shared" si="19"/>
        <v>16742</v>
      </c>
      <c r="C137" s="193">
        <f t="shared" si="15"/>
        <v>9.7256758112200021</v>
      </c>
      <c r="D137" s="22">
        <v>18</v>
      </c>
      <c r="E137" s="52"/>
      <c r="F137" s="27"/>
      <c r="G137" s="27"/>
      <c r="H137" s="27"/>
      <c r="I137" s="179">
        <f t="shared" si="16"/>
        <v>16615</v>
      </c>
      <c r="J137" s="180">
        <f t="shared" si="17"/>
        <v>0.75857125791422775</v>
      </c>
      <c r="K137" s="179">
        <f t="shared" si="18"/>
        <v>16.129000000000001</v>
      </c>
    </row>
    <row r="138" spans="1:11" s="27" customFormat="1" ht="15" customHeight="1">
      <c r="A138" s="21">
        <f t="shared" si="19"/>
        <v>2012</v>
      </c>
      <c r="B138" s="176">
        <f t="shared" si="19"/>
        <v>16432</v>
      </c>
      <c r="C138" s="193">
        <f t="shared" si="15"/>
        <v>9.7069859321683403</v>
      </c>
      <c r="D138" s="22">
        <v>19</v>
      </c>
      <c r="E138" s="52"/>
      <c r="I138" s="179">
        <f t="shared" si="16"/>
        <v>16291</v>
      </c>
      <c r="J138" s="180">
        <f t="shared" si="17"/>
        <v>0.85808179162609532</v>
      </c>
      <c r="K138" s="179">
        <f t="shared" si="18"/>
        <v>19.881</v>
      </c>
    </row>
    <row r="139" spans="1:11" s="27" customFormat="1" ht="15" customHeight="1" thickBot="1">
      <c r="A139" s="30">
        <f t="shared" si="19"/>
        <v>2013</v>
      </c>
      <c r="B139" s="184">
        <f t="shared" si="19"/>
        <v>16342</v>
      </c>
      <c r="C139" s="194">
        <f t="shared" si="15"/>
        <v>9.7014937599446522</v>
      </c>
      <c r="D139" s="31">
        <v>20</v>
      </c>
      <c r="E139" s="53"/>
      <c r="F139" s="32"/>
      <c r="G139" s="32"/>
      <c r="H139" s="32"/>
      <c r="I139" s="185">
        <f t="shared" si="16"/>
        <v>15974</v>
      </c>
      <c r="J139" s="186">
        <f t="shared" si="17"/>
        <v>2.251866356627096</v>
      </c>
      <c r="K139" s="185">
        <f t="shared" si="18"/>
        <v>135.42400000000001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15664</v>
      </c>
      <c r="C140" s="54"/>
      <c r="D140" s="22">
        <v>21</v>
      </c>
      <c r="E140" s="55"/>
      <c r="F140" s="33"/>
      <c r="G140" s="27"/>
      <c r="H140" s="27"/>
      <c r="I140" s="179">
        <f t="shared" si="16"/>
        <v>15664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15359</v>
      </c>
      <c r="C141" s="54"/>
      <c r="D141" s="22">
        <v>22</v>
      </c>
      <c r="E141" s="55"/>
      <c r="F141" s="33"/>
      <c r="G141" s="27"/>
      <c r="H141" s="27"/>
      <c r="I141" s="179">
        <f t="shared" si="16"/>
        <v>15359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15060</v>
      </c>
      <c r="C142" s="54"/>
      <c r="D142" s="22">
        <v>23</v>
      </c>
      <c r="E142" s="55"/>
      <c r="F142" s="33"/>
      <c r="G142" s="27"/>
      <c r="H142" s="27"/>
      <c r="I142" s="179">
        <f t="shared" si="16"/>
        <v>15060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14767</v>
      </c>
      <c r="C143" s="54"/>
      <c r="D143" s="22">
        <v>24</v>
      </c>
      <c r="E143" s="55"/>
      <c r="F143" s="33"/>
      <c r="G143" s="27"/>
      <c r="H143" s="27"/>
      <c r="I143" s="179">
        <f t="shared" si="16"/>
        <v>14767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14480</v>
      </c>
      <c r="C144" s="54"/>
      <c r="D144" s="22">
        <v>25</v>
      </c>
      <c r="E144" s="55"/>
      <c r="F144" s="33"/>
      <c r="G144" s="27"/>
      <c r="H144" s="27"/>
      <c r="I144" s="179">
        <f t="shared" si="16"/>
        <v>14480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14198</v>
      </c>
      <c r="C145" s="54"/>
      <c r="D145" s="22">
        <v>26</v>
      </c>
      <c r="E145" s="55"/>
      <c r="F145" s="33"/>
      <c r="G145" s="27"/>
      <c r="H145" s="27"/>
      <c r="I145" s="179">
        <f t="shared" si="16"/>
        <v>14198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13922</v>
      </c>
      <c r="C146" s="54"/>
      <c r="D146" s="22">
        <v>27</v>
      </c>
      <c r="E146" s="55"/>
      <c r="F146" s="33"/>
      <c r="G146" s="27"/>
      <c r="H146" s="27"/>
      <c r="I146" s="179">
        <f t="shared" si="16"/>
        <v>13922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13651</v>
      </c>
      <c r="C147" s="54"/>
      <c r="D147" s="22">
        <v>28</v>
      </c>
      <c r="E147" s="55"/>
      <c r="F147" s="33"/>
      <c r="G147" s="27"/>
      <c r="H147" s="27"/>
      <c r="I147" s="179">
        <f t="shared" si="16"/>
        <v>13651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13385</v>
      </c>
      <c r="C148" s="54"/>
      <c r="D148" s="22">
        <v>29</v>
      </c>
      <c r="E148" s="55"/>
      <c r="F148" s="33"/>
      <c r="G148" s="27"/>
      <c r="H148" s="27"/>
      <c r="I148" s="179">
        <f t="shared" si="16"/>
        <v>13385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13125</v>
      </c>
      <c r="C149" s="54"/>
      <c r="D149" s="22">
        <v>30</v>
      </c>
      <c r="E149" s="55"/>
      <c r="F149" s="33"/>
      <c r="G149" s="27"/>
      <c r="H149" s="27"/>
      <c r="I149" s="179">
        <f t="shared" si="16"/>
        <v>13125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12869</v>
      </c>
      <c r="C150" s="54"/>
      <c r="D150" s="22">
        <v>31</v>
      </c>
      <c r="E150" s="55"/>
      <c r="F150" s="33"/>
      <c r="G150" s="27"/>
      <c r="H150" s="27"/>
      <c r="I150" s="179">
        <f t="shared" si="16"/>
        <v>12869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12619</v>
      </c>
      <c r="C151" s="54"/>
      <c r="D151" s="22">
        <v>32</v>
      </c>
      <c r="E151" s="55"/>
      <c r="F151" s="33"/>
      <c r="G151" s="27"/>
      <c r="H151" s="27"/>
      <c r="I151" s="179">
        <f t="shared" si="16"/>
        <v>12619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12374</v>
      </c>
      <c r="C152" s="54"/>
      <c r="D152" s="22">
        <v>33</v>
      </c>
      <c r="E152" s="55"/>
      <c r="F152" s="33"/>
      <c r="G152" s="27"/>
      <c r="H152" s="27"/>
      <c r="I152" s="179">
        <f t="shared" si="16"/>
        <v>12374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12133</v>
      </c>
      <c r="C153" s="54"/>
      <c r="D153" s="22">
        <v>34</v>
      </c>
      <c r="E153" s="55"/>
      <c r="F153" s="33"/>
      <c r="G153" s="27"/>
      <c r="H153" s="27"/>
      <c r="I153" s="179">
        <f t="shared" si="16"/>
        <v>12133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11897</v>
      </c>
      <c r="C154" s="54"/>
      <c r="D154" s="22">
        <v>35</v>
      </c>
      <c r="E154" s="55"/>
      <c r="F154" s="33"/>
      <c r="G154" s="27"/>
      <c r="H154" s="27"/>
      <c r="I154" s="179">
        <f t="shared" si="16"/>
        <v>11897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11665</v>
      </c>
      <c r="C155" s="54"/>
      <c r="D155" s="22">
        <v>36</v>
      </c>
      <c r="E155" s="55"/>
      <c r="F155" s="33"/>
      <c r="G155" s="27"/>
      <c r="H155" s="27"/>
      <c r="I155" s="179">
        <f t="shared" si="16"/>
        <v>11665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11438</v>
      </c>
      <c r="C156" s="54"/>
      <c r="D156" s="22">
        <v>37</v>
      </c>
      <c r="E156" s="55"/>
      <c r="F156" s="33"/>
      <c r="G156" s="27"/>
      <c r="H156" s="27"/>
      <c r="I156" s="179">
        <f t="shared" si="16"/>
        <v>11438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11216</v>
      </c>
      <c r="C157" s="54"/>
      <c r="D157" s="22">
        <v>38</v>
      </c>
      <c r="E157" s="55"/>
      <c r="F157" s="33"/>
      <c r="G157" s="27"/>
      <c r="H157" s="27"/>
      <c r="I157" s="179">
        <f t="shared" si="16"/>
        <v>11216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10998</v>
      </c>
      <c r="C158" s="54"/>
      <c r="D158" s="22">
        <v>39</v>
      </c>
      <c r="E158" s="55"/>
      <c r="F158" s="33"/>
      <c r="G158" s="27"/>
      <c r="H158" s="27"/>
      <c r="I158" s="179">
        <f t="shared" si="16"/>
        <v>10998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10784</v>
      </c>
      <c r="C159" s="54"/>
      <c r="D159" s="22">
        <v>40</v>
      </c>
      <c r="E159" s="55"/>
      <c r="F159" s="33"/>
      <c r="G159" s="27"/>
      <c r="H159" s="27"/>
      <c r="I159" s="179">
        <f t="shared" si="16"/>
        <v>10784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10574</v>
      </c>
      <c r="C160" s="195"/>
      <c r="D160" s="35">
        <v>41</v>
      </c>
      <c r="E160" s="56"/>
      <c r="F160" s="36"/>
      <c r="G160" s="11"/>
      <c r="H160" s="11"/>
      <c r="I160" s="189">
        <f t="shared" si="16"/>
        <v>10574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10368</v>
      </c>
      <c r="C161" s="195"/>
      <c r="D161" s="35">
        <v>42</v>
      </c>
      <c r="E161" s="56"/>
      <c r="F161" s="36"/>
      <c r="G161" s="11"/>
      <c r="H161" s="11"/>
      <c r="I161" s="189">
        <f t="shared" si="16"/>
        <v>10368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0.97497203987797942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0.97497203987797942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0.97491410780694632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0.9747707430738326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0.97458692123957047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0.97429880354736886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0.97385888587575442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0.9732350289857169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0.97223698758032095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0.97068941663489694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0.96816108617330943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0.96367413315422479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0.95500339589641614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0.9347971233138942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0.85977099013866032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22881</v>
      </c>
      <c r="C165" s="193">
        <f t="shared" ref="C165:C184" si="23">LN(B165-$F$168)</f>
        <v>10.038062150832348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23204</v>
      </c>
      <c r="J165" s="180">
        <f t="shared" ref="J165:J184" si="25">ABS(B165-I165)/B165*100</f>
        <v>1.4116515886543419</v>
      </c>
      <c r="K165" s="179">
        <f t="shared" ref="K165:K184" si="26">(B165-I165)^2/1000</f>
        <v>104.32899999999999</v>
      </c>
      <c r="M165" s="199">
        <f t="shared" ref="M165:M184" si="27">LN($B165-O$168)</f>
        <v>10.038062150832348</v>
      </c>
      <c r="N165" s="27"/>
      <c r="O165" s="27"/>
      <c r="P165" s="27"/>
      <c r="Q165" s="179">
        <f t="shared" ref="Q165:Q184" si="28">ROUND(O$172*(1+O$173)^$D165+O$168,$G$1)</f>
        <v>23204</v>
      </c>
      <c r="R165" s="179">
        <f t="shared" ref="R165:R184" si="29">($B165-Q165)^2/1000</f>
        <v>104.32899999999999</v>
      </c>
      <c r="T165" s="199">
        <f t="shared" ref="T165:T184" si="30">LN($B165-V$168)</f>
        <v>9.9933739593306505</v>
      </c>
      <c r="U165" s="27"/>
      <c r="V165" s="27"/>
      <c r="W165" s="27"/>
      <c r="X165" s="179">
        <f t="shared" ref="X165:X184" si="31">ROUND(V$172*(1+V$173)^$D165+V$168,$G$1)</f>
        <v>23217</v>
      </c>
      <c r="Y165" s="179">
        <f t="shared" ref="Y165:Y184" si="32">($B165-X165)^2/1000</f>
        <v>112.896</v>
      </c>
      <c r="AA165" s="199">
        <f t="shared" ref="AA165:AA184" si="33">LN($B165-AC$168)</f>
        <v>9.9345500779879465</v>
      </c>
      <c r="AB165" s="27"/>
      <c r="AC165" s="27"/>
      <c r="AD165" s="27"/>
      <c r="AE165" s="179">
        <f t="shared" ref="AE165:AE184" si="34">ROUND(AC$172*(1+AC$173)^$D165+AC$168,$G$1)</f>
        <v>23236</v>
      </c>
      <c r="AF165" s="179">
        <f t="shared" ref="AF165:AF184" si="35">($B165-AE165)^2/1000</f>
        <v>126.02500000000001</v>
      </c>
      <c r="AH165" s="199">
        <f t="shared" ref="AH165:AH184" si="36">LN($B165-AJ$168)</f>
        <v>9.8720484837007483</v>
      </c>
      <c r="AI165" s="27"/>
      <c r="AJ165" s="27"/>
      <c r="AK165" s="27"/>
      <c r="AL165" s="179">
        <f t="shared" ref="AL165:AL184" si="37">ROUND(AJ$172*(1+AJ$173)^$D165+AJ$168,$G$1)</f>
        <v>23258</v>
      </c>
      <c r="AM165" s="179">
        <f t="shared" ref="AM165:AM184" si="38">($B165-AL165)^2/1000</f>
        <v>142.12899999999999</v>
      </c>
      <c r="AO165" s="199">
        <f t="shared" ref="AO165:AO184" si="39">LN($B165-AQ$168)</f>
        <v>9.8053784594258087</v>
      </c>
      <c r="AP165" s="27"/>
      <c r="AQ165" s="27"/>
      <c r="AR165" s="27"/>
      <c r="AS165" s="179">
        <f t="shared" ref="AS165:AS184" si="40">ROUND(AQ$172*(1+AQ$173)^$D165+AQ$168,$G$1)</f>
        <v>23285</v>
      </c>
      <c r="AT165" s="179">
        <f t="shared" ref="AT165:AT184" si="41">($B165-AS165)^2/1000</f>
        <v>163.21600000000001</v>
      </c>
      <c r="AV165" s="199">
        <f t="shared" ref="AV165:AV184" si="42">LN($B165-AX$168)</f>
        <v>9.733944008101389</v>
      </c>
      <c r="AW165" s="27"/>
      <c r="AX165" s="27"/>
      <c r="AY165" s="27"/>
      <c r="AZ165" s="179">
        <f t="shared" ref="AZ165:AZ184" si="43">ROUND(AX$172*(1+AX$173)^$D165+AX$168,$G$1)</f>
        <v>23317</v>
      </c>
      <c r="BA165" s="179">
        <f t="shared" ref="BA165:BA184" si="44">($B165-AZ165)^2/1000</f>
        <v>190.096</v>
      </c>
      <c r="BC165" s="199">
        <f t="shared" ref="BC165:BC184" si="45">LN($B165-BE$168)</f>
        <v>9.6570114008954704</v>
      </c>
      <c r="BD165" s="27"/>
      <c r="BE165" s="27"/>
      <c r="BF165" s="27"/>
      <c r="BG165" s="179">
        <f t="shared" ref="BG165:BG184" si="46">ROUND(BE$172*(1+BE$173)^$D165+BE$168,$G$1)</f>
        <v>23358</v>
      </c>
      <c r="BH165" s="179">
        <f t="shared" ref="BH165:BH184" si="47">($B165-BG165)^2/1000</f>
        <v>227.529</v>
      </c>
      <c r="BJ165" s="199">
        <f t="shared" ref="BJ165:BJ184" si="48">LN($B165-BL$168)</f>
        <v>9.5736631698863803</v>
      </c>
      <c r="BK165" s="27"/>
      <c r="BL165" s="27"/>
      <c r="BM165" s="27"/>
      <c r="BN165" s="179">
        <f t="shared" ref="BN165:BN184" si="49">ROUND(BL$172*(1+BL$173)^$D165+BL$168,$G$1)</f>
        <v>23410</v>
      </c>
      <c r="BO165" s="179">
        <f t="shared" ref="BO165:BO184" si="50">($B165-BN165)^2/1000</f>
        <v>279.84100000000001</v>
      </c>
      <c r="BQ165" s="199">
        <f t="shared" ref="BQ165:BQ184" si="51">LN($B165-BS$168)</f>
        <v>9.4827311258590044</v>
      </c>
      <c r="BR165" s="27"/>
      <c r="BS165" s="27"/>
      <c r="BT165" s="27"/>
      <c r="BU165" s="179">
        <f t="shared" ref="BU165:BU184" si="52">ROUND(BS$172*(1+BS$173)^$D165+BS$168,$G$1)</f>
        <v>23480</v>
      </c>
      <c r="BV165" s="179">
        <f t="shared" ref="BV165:BV184" si="53">($B165-BU165)^2/1000</f>
        <v>358.80099999999999</v>
      </c>
      <c r="BX165" s="199">
        <f t="shared" ref="BX165:BX184" si="54">LN($B165-BZ$168)</f>
        <v>9.3826957644582869</v>
      </c>
      <c r="BY165" s="27"/>
      <c r="BZ165" s="27"/>
      <c r="CA165" s="27"/>
      <c r="CB165" s="179">
        <f t="shared" ref="CB165:CB184" si="55">ROUND(BZ$172*(1+BZ$173)^$D165+BZ$168,$G$1)</f>
        <v>23577</v>
      </c>
      <c r="CC165" s="179">
        <f t="shared" ref="CC165:CC184" si="56">($B165-CB165)^2/1000</f>
        <v>484.416</v>
      </c>
      <c r="CE165" s="199">
        <f t="shared" ref="CE165:CE184" si="57">LN($B165-CG$168)</f>
        <v>9.271529540288606</v>
      </c>
      <c r="CF165" s="27"/>
      <c r="CG165" s="27"/>
      <c r="CH165" s="27"/>
      <c r="CI165" s="179">
        <f t="shared" ref="CI165:CI184" si="58">ROUND(CG$172*(1+CG$173)^$D165+CG$168,$G$1)</f>
        <v>23724</v>
      </c>
      <c r="CJ165" s="179">
        <f t="shared" ref="CJ165:CJ184" si="59">($B165-CI165)^2/1000</f>
        <v>710.649</v>
      </c>
      <c r="CL165" s="199">
        <f t="shared" ref="CL165:CL184" si="60">LN($B165-CN$168)</f>
        <v>9.1464416461259503</v>
      </c>
      <c r="CM165" s="27"/>
      <c r="CN165" s="27"/>
      <c r="CO165" s="27"/>
      <c r="CP165" s="179">
        <f t="shared" ref="CP165:CP184" si="61">ROUND(CN$172*(1+CN$173)^$D165+CN$168,$G$1)</f>
        <v>23971</v>
      </c>
      <c r="CQ165" s="179">
        <f t="shared" ref="CQ165:CQ184" si="62">($B165-CP165)^2/1000</f>
        <v>1188.0999999999999</v>
      </c>
      <c r="CS165" s="199">
        <f t="shared" ref="CS165:CS184" si="63">LN($B165-CU$168)</f>
        <v>9.0034391962078377</v>
      </c>
      <c r="CT165" s="27"/>
      <c r="CU165" s="27"/>
      <c r="CV165" s="27"/>
      <c r="CW165" s="179">
        <f t="shared" ref="CW165:CW184" si="64">ROUND(CU$172*(1+CU$173)^$D165+CU$168,$G$1)</f>
        <v>24485</v>
      </c>
      <c r="CX165" s="179">
        <f t="shared" ref="CX165:CX184" si="65">($B165-CW165)^2/1000</f>
        <v>2572.8159999999998</v>
      </c>
      <c r="CZ165" s="199">
        <f t="shared" ref="CZ165:CZ184" si="66">LN($B165-DB$168)</f>
        <v>8.8365192692024799</v>
      </c>
      <c r="DA165" s="27"/>
      <c r="DB165" s="27"/>
      <c r="DC165" s="27"/>
      <c r="DD165" s="179">
        <f t="shared" ref="DD165:DD184" si="67">ROUND(DB$172*(1+DB$173)^$D165+DB$168,$G$1)</f>
        <v>26498</v>
      </c>
      <c r="DE165" s="179">
        <f t="shared" ref="DE165:DE184" si="68">($B165-DD165)^2/1000</f>
        <v>13082.689</v>
      </c>
    </row>
    <row r="166" spans="1:109" ht="15" customHeight="1">
      <c r="A166" s="21">
        <f t="shared" si="22"/>
        <v>1995</v>
      </c>
      <c r="B166" s="176">
        <f t="shared" si="22"/>
        <v>22633</v>
      </c>
      <c r="C166" s="193">
        <f t="shared" si="23"/>
        <v>10.027164297229726</v>
      </c>
      <c r="D166" s="22">
        <v>2</v>
      </c>
      <c r="E166" s="40" t="s">
        <v>34</v>
      </c>
      <c r="G166" s="27"/>
      <c r="H166" s="26"/>
      <c r="I166" s="179">
        <f t="shared" si="24"/>
        <v>22752</v>
      </c>
      <c r="J166" s="180">
        <f t="shared" si="25"/>
        <v>0.52578093933636727</v>
      </c>
      <c r="K166" s="179">
        <f t="shared" si="26"/>
        <v>14.161</v>
      </c>
      <c r="M166" s="199">
        <f t="shared" si="27"/>
        <v>10.027164297229726</v>
      </c>
      <c r="N166" s="27"/>
      <c r="O166" s="27"/>
      <c r="P166" s="27"/>
      <c r="Q166" s="179">
        <f t="shared" si="28"/>
        <v>22752</v>
      </c>
      <c r="R166" s="179">
        <f t="shared" si="29"/>
        <v>14.161</v>
      </c>
      <c r="T166" s="199">
        <f t="shared" si="30"/>
        <v>9.9819752055848685</v>
      </c>
      <c r="U166" s="27"/>
      <c r="V166" s="27"/>
      <c r="W166" s="27"/>
      <c r="X166" s="179">
        <f t="shared" si="31"/>
        <v>22761</v>
      </c>
      <c r="Y166" s="179">
        <f t="shared" si="32"/>
        <v>16.384</v>
      </c>
      <c r="AA166" s="199">
        <f t="shared" si="33"/>
        <v>9.9224564990837312</v>
      </c>
      <c r="AB166" s="27"/>
      <c r="AC166" s="27"/>
      <c r="AD166" s="27"/>
      <c r="AE166" s="179">
        <f t="shared" si="34"/>
        <v>22774</v>
      </c>
      <c r="AF166" s="179">
        <f t="shared" si="35"/>
        <v>19.881</v>
      </c>
      <c r="AH166" s="199">
        <f t="shared" si="36"/>
        <v>9.8591698718850029</v>
      </c>
      <c r="AI166" s="27"/>
      <c r="AJ166" s="27"/>
      <c r="AK166" s="27"/>
      <c r="AL166" s="179">
        <f t="shared" si="37"/>
        <v>22789</v>
      </c>
      <c r="AM166" s="179">
        <f t="shared" si="38"/>
        <v>24.335999999999999</v>
      </c>
      <c r="AO166" s="199">
        <f t="shared" si="39"/>
        <v>9.7916058198880354</v>
      </c>
      <c r="AP166" s="27"/>
      <c r="AQ166" s="27"/>
      <c r="AR166" s="27"/>
      <c r="AS166" s="179">
        <f t="shared" si="40"/>
        <v>22807</v>
      </c>
      <c r="AT166" s="179">
        <f t="shared" si="41"/>
        <v>30.276</v>
      </c>
      <c r="AV166" s="199">
        <f t="shared" si="42"/>
        <v>9.7191439527905352</v>
      </c>
      <c r="AW166" s="27"/>
      <c r="AX166" s="27"/>
      <c r="AY166" s="27"/>
      <c r="AZ166" s="179">
        <f t="shared" si="43"/>
        <v>22829</v>
      </c>
      <c r="BA166" s="179">
        <f t="shared" si="44"/>
        <v>38.415999999999997</v>
      </c>
      <c r="BC166" s="199">
        <f t="shared" si="45"/>
        <v>9.6410182825557502</v>
      </c>
      <c r="BD166" s="27"/>
      <c r="BE166" s="27"/>
      <c r="BF166" s="27"/>
      <c r="BG166" s="179">
        <f t="shared" si="46"/>
        <v>22856</v>
      </c>
      <c r="BH166" s="179">
        <f t="shared" si="47"/>
        <v>49.728999999999999</v>
      </c>
      <c r="BJ166" s="199">
        <f t="shared" si="48"/>
        <v>9.5562677673681513</v>
      </c>
      <c r="BK166" s="27"/>
      <c r="BL166" s="27"/>
      <c r="BM166" s="27"/>
      <c r="BN166" s="179">
        <f t="shared" si="49"/>
        <v>22892</v>
      </c>
      <c r="BO166" s="179">
        <f t="shared" si="50"/>
        <v>67.081000000000003</v>
      </c>
      <c r="BQ166" s="199">
        <f t="shared" si="51"/>
        <v>9.4636638917915246</v>
      </c>
      <c r="BR166" s="27"/>
      <c r="BS166" s="27"/>
      <c r="BT166" s="27"/>
      <c r="BU166" s="179">
        <f t="shared" si="52"/>
        <v>22939</v>
      </c>
      <c r="BV166" s="179">
        <f t="shared" si="53"/>
        <v>93.635999999999996</v>
      </c>
      <c r="BX166" s="199">
        <f t="shared" si="54"/>
        <v>9.3616011658167668</v>
      </c>
      <c r="BY166" s="27"/>
      <c r="BZ166" s="27"/>
      <c r="CA166" s="27"/>
      <c r="CB166" s="179">
        <f t="shared" si="55"/>
        <v>23005</v>
      </c>
      <c r="CC166" s="179">
        <f t="shared" si="56"/>
        <v>138.38399999999999</v>
      </c>
      <c r="CE166" s="199">
        <f t="shared" si="57"/>
        <v>9.2479251323034539</v>
      </c>
      <c r="CF166" s="27"/>
      <c r="CG166" s="27"/>
      <c r="CH166" s="27"/>
      <c r="CI166" s="179">
        <f t="shared" si="58"/>
        <v>23105</v>
      </c>
      <c r="CJ166" s="179">
        <f t="shared" si="59"/>
        <v>222.78399999999999</v>
      </c>
      <c r="CL166" s="199">
        <f t="shared" si="60"/>
        <v>9.1196495066916796</v>
      </c>
      <c r="CM166" s="27"/>
      <c r="CN166" s="27"/>
      <c r="CO166" s="27"/>
      <c r="CP166" s="179">
        <f t="shared" si="61"/>
        <v>23274</v>
      </c>
      <c r="CQ166" s="179">
        <f t="shared" si="62"/>
        <v>410.88099999999997</v>
      </c>
      <c r="CS166" s="199">
        <f t="shared" si="63"/>
        <v>8.9724638210599075</v>
      </c>
      <c r="CT166" s="27"/>
      <c r="CU166" s="27"/>
      <c r="CV166" s="27"/>
      <c r="CW166" s="179">
        <f t="shared" si="64"/>
        <v>23625</v>
      </c>
      <c r="CX166" s="179">
        <f t="shared" si="65"/>
        <v>984.06399999999996</v>
      </c>
      <c r="CZ166" s="199">
        <f t="shared" si="66"/>
        <v>8.7998124695255555</v>
      </c>
      <c r="DA166" s="27"/>
      <c r="DB166" s="27"/>
      <c r="DC166" s="27"/>
      <c r="DD166" s="179">
        <f t="shared" si="67"/>
        <v>24998</v>
      </c>
      <c r="DE166" s="179">
        <f t="shared" si="68"/>
        <v>5593.2250000000004</v>
      </c>
    </row>
    <row r="167" spans="1:109" ht="15" customHeight="1">
      <c r="A167" s="21">
        <f t="shared" si="22"/>
        <v>1996</v>
      </c>
      <c r="B167" s="176">
        <f t="shared" si="22"/>
        <v>21948</v>
      </c>
      <c r="C167" s="193">
        <f t="shared" si="23"/>
        <v>9.9964312981788659</v>
      </c>
      <c r="D167" s="22">
        <v>3</v>
      </c>
      <c r="E167" s="2" t="s">
        <v>24</v>
      </c>
      <c r="H167" s="26"/>
      <c r="I167" s="179">
        <f t="shared" si="24"/>
        <v>22310</v>
      </c>
      <c r="J167" s="180">
        <f t="shared" si="25"/>
        <v>1.6493530162201568</v>
      </c>
      <c r="K167" s="179">
        <f t="shared" si="26"/>
        <v>131.04400000000001</v>
      </c>
      <c r="M167" s="199">
        <f t="shared" si="27"/>
        <v>9.9964312981788659</v>
      </c>
      <c r="N167" s="27"/>
      <c r="O167" s="27"/>
      <c r="P167" s="27"/>
      <c r="Q167" s="179">
        <f t="shared" si="28"/>
        <v>22310</v>
      </c>
      <c r="R167" s="179">
        <f t="shared" si="29"/>
        <v>131.04400000000001</v>
      </c>
      <c r="T167" s="199">
        <f t="shared" si="30"/>
        <v>9.9497984553993781</v>
      </c>
      <c r="U167" s="27"/>
      <c r="V167" s="27"/>
      <c r="W167" s="27"/>
      <c r="X167" s="179">
        <f t="shared" si="31"/>
        <v>22315</v>
      </c>
      <c r="Y167" s="179">
        <f t="shared" si="32"/>
        <v>134.68899999999999</v>
      </c>
      <c r="AA167" s="199">
        <f t="shared" si="33"/>
        <v>9.888272386729648</v>
      </c>
      <c r="AB167" s="27"/>
      <c r="AC167" s="27"/>
      <c r="AD167" s="27"/>
      <c r="AE167" s="179">
        <f t="shared" si="34"/>
        <v>22322</v>
      </c>
      <c r="AF167" s="179">
        <f t="shared" si="35"/>
        <v>139.876</v>
      </c>
      <c r="AH167" s="199">
        <f t="shared" si="36"/>
        <v>9.8227112425088396</v>
      </c>
      <c r="AI167" s="27"/>
      <c r="AJ167" s="27"/>
      <c r="AK167" s="27"/>
      <c r="AL167" s="179">
        <f t="shared" si="37"/>
        <v>22331</v>
      </c>
      <c r="AM167" s="179">
        <f t="shared" si="38"/>
        <v>146.68899999999999</v>
      </c>
      <c r="AO167" s="199">
        <f t="shared" si="39"/>
        <v>9.7525483769708412</v>
      </c>
      <c r="AP167" s="27"/>
      <c r="AQ167" s="27"/>
      <c r="AR167" s="27"/>
      <c r="AS167" s="179">
        <f t="shared" si="40"/>
        <v>22341</v>
      </c>
      <c r="AT167" s="179">
        <f t="shared" si="41"/>
        <v>154.44900000000001</v>
      </c>
      <c r="AV167" s="199">
        <f t="shared" si="42"/>
        <v>9.6770887085012465</v>
      </c>
      <c r="AW167" s="27"/>
      <c r="AX167" s="27"/>
      <c r="AY167" s="27"/>
      <c r="AZ167" s="179">
        <f t="shared" si="43"/>
        <v>22354</v>
      </c>
      <c r="BA167" s="179">
        <f t="shared" si="44"/>
        <v>164.83600000000001</v>
      </c>
      <c r="BC167" s="199">
        <f t="shared" si="45"/>
        <v>9.5954667090888162</v>
      </c>
      <c r="BD167" s="27"/>
      <c r="BE167" s="27"/>
      <c r="BF167" s="27"/>
      <c r="BG167" s="179">
        <f t="shared" si="46"/>
        <v>22370</v>
      </c>
      <c r="BH167" s="179">
        <f t="shared" si="47"/>
        <v>178.084</v>
      </c>
      <c r="BJ167" s="199">
        <f t="shared" si="48"/>
        <v>9.5065856750884521</v>
      </c>
      <c r="BK167" s="27"/>
      <c r="BL167" s="27"/>
      <c r="BM167" s="27"/>
      <c r="BN167" s="179">
        <f t="shared" si="49"/>
        <v>22391</v>
      </c>
      <c r="BO167" s="179">
        <f t="shared" si="50"/>
        <v>196.249</v>
      </c>
      <c r="BQ167" s="199">
        <f t="shared" si="51"/>
        <v>9.4090272828564014</v>
      </c>
      <c r="BR167" s="27"/>
      <c r="BS167" s="27"/>
      <c r="BT167" s="27"/>
      <c r="BU167" s="179">
        <f t="shared" si="52"/>
        <v>22419</v>
      </c>
      <c r="BV167" s="179">
        <f t="shared" si="53"/>
        <v>221.84100000000001</v>
      </c>
      <c r="BX167" s="199">
        <f t="shared" si="54"/>
        <v>9.3009120701605692</v>
      </c>
      <c r="BY167" s="27"/>
      <c r="BZ167" s="27"/>
      <c r="CA167" s="27"/>
      <c r="CB167" s="179">
        <f t="shared" si="55"/>
        <v>22459</v>
      </c>
      <c r="CC167" s="179">
        <f t="shared" si="56"/>
        <v>261.12099999999998</v>
      </c>
      <c r="CE167" s="199">
        <f t="shared" si="57"/>
        <v>9.1796749576652967</v>
      </c>
      <c r="CF167" s="27"/>
      <c r="CG167" s="27"/>
      <c r="CH167" s="27"/>
      <c r="CI167" s="179">
        <f t="shared" si="58"/>
        <v>22519</v>
      </c>
      <c r="CJ167" s="179">
        <f t="shared" si="59"/>
        <v>326.041</v>
      </c>
      <c r="CL167" s="199">
        <f t="shared" si="60"/>
        <v>9.041685005946043</v>
      </c>
      <c r="CM167" s="27"/>
      <c r="CN167" s="27"/>
      <c r="CO167" s="27"/>
      <c r="CP167" s="179">
        <f t="shared" si="61"/>
        <v>22623</v>
      </c>
      <c r="CQ167" s="179">
        <f t="shared" si="62"/>
        <v>455.625</v>
      </c>
      <c r="CS167" s="199">
        <f t="shared" si="63"/>
        <v>8.8815584886389765</v>
      </c>
      <c r="CT167" s="27"/>
      <c r="CU167" s="27"/>
      <c r="CV167" s="27"/>
      <c r="CW167" s="179">
        <f t="shared" si="64"/>
        <v>22842</v>
      </c>
      <c r="CX167" s="179">
        <f t="shared" si="65"/>
        <v>799.23599999999999</v>
      </c>
      <c r="CZ167" s="199">
        <f t="shared" si="66"/>
        <v>8.6908103075800458</v>
      </c>
      <c r="DA167" s="27"/>
      <c r="DB167" s="27"/>
      <c r="DC167" s="27"/>
      <c r="DD167" s="179">
        <f t="shared" si="67"/>
        <v>23712</v>
      </c>
      <c r="DE167" s="179">
        <f t="shared" si="68"/>
        <v>3111.6959999999999</v>
      </c>
    </row>
    <row r="168" spans="1:109" ht="15" customHeight="1">
      <c r="A168" s="21">
        <f t="shared" si="22"/>
        <v>1997</v>
      </c>
      <c r="B168" s="176">
        <f t="shared" si="22"/>
        <v>21609</v>
      </c>
      <c r="C168" s="193">
        <f t="shared" si="23"/>
        <v>9.980865173557472</v>
      </c>
      <c r="D168" s="22">
        <v>4</v>
      </c>
      <c r="E168" s="5" t="s">
        <v>35</v>
      </c>
      <c r="F168" s="214">
        <v>0</v>
      </c>
      <c r="H168" s="26"/>
      <c r="I168" s="179">
        <f t="shared" si="24"/>
        <v>21875</v>
      </c>
      <c r="J168" s="180">
        <f t="shared" si="25"/>
        <v>1.2309685779073534</v>
      </c>
      <c r="K168" s="179">
        <f t="shared" si="26"/>
        <v>70.756</v>
      </c>
      <c r="M168" s="199">
        <f t="shared" si="27"/>
        <v>9.980865173557472</v>
      </c>
      <c r="N168" s="29" t="s">
        <v>35</v>
      </c>
      <c r="O168" s="27">
        <v>0</v>
      </c>
      <c r="P168" s="27"/>
      <c r="Q168" s="179">
        <f t="shared" si="28"/>
        <v>21875</v>
      </c>
      <c r="R168" s="179">
        <f t="shared" si="29"/>
        <v>70.756</v>
      </c>
      <c r="T168" s="199">
        <f t="shared" si="30"/>
        <v>9.9334831525715082</v>
      </c>
      <c r="U168" s="29" t="s">
        <v>35</v>
      </c>
      <c r="V168" s="85">
        <f>10^U188</f>
        <v>1000</v>
      </c>
      <c r="W168" s="27"/>
      <c r="X168" s="179">
        <f t="shared" si="31"/>
        <v>21877</v>
      </c>
      <c r="Y168" s="179">
        <f t="shared" si="32"/>
        <v>71.823999999999998</v>
      </c>
      <c r="AA168" s="199">
        <f t="shared" si="33"/>
        <v>9.8709127066039493</v>
      </c>
      <c r="AB168" s="29" t="s">
        <v>35</v>
      </c>
      <c r="AC168" s="85">
        <f>V168+AB189</f>
        <v>2250</v>
      </c>
      <c r="AD168" s="27"/>
      <c r="AE168" s="179">
        <f t="shared" si="34"/>
        <v>21880</v>
      </c>
      <c r="AF168" s="179">
        <f t="shared" si="35"/>
        <v>73.441000000000003</v>
      </c>
      <c r="AH168" s="199">
        <f t="shared" si="36"/>
        <v>9.804164331241342</v>
      </c>
      <c r="AI168" s="29" t="s">
        <v>35</v>
      </c>
      <c r="AJ168" s="85">
        <f>AC168+AI189</f>
        <v>3500</v>
      </c>
      <c r="AK168" s="27"/>
      <c r="AL168" s="179">
        <f t="shared" si="37"/>
        <v>21883</v>
      </c>
      <c r="AM168" s="179">
        <f t="shared" si="38"/>
        <v>75.075999999999993</v>
      </c>
      <c r="AO168" s="199">
        <f t="shared" si="39"/>
        <v>9.732639917815801</v>
      </c>
      <c r="AP168" s="29" t="s">
        <v>35</v>
      </c>
      <c r="AQ168" s="85">
        <f>AJ168+AP189</f>
        <v>4750</v>
      </c>
      <c r="AR168" s="27"/>
      <c r="AS168" s="179">
        <f t="shared" si="40"/>
        <v>21887</v>
      </c>
      <c r="AT168" s="179">
        <f t="shared" si="41"/>
        <v>77.284000000000006</v>
      </c>
      <c r="AV168" s="199">
        <f t="shared" si="42"/>
        <v>9.6556029499584124</v>
      </c>
      <c r="AW168" s="29" t="s">
        <v>35</v>
      </c>
      <c r="AX168" s="85">
        <f>AQ168+AW189</f>
        <v>6000</v>
      </c>
      <c r="AY168" s="27"/>
      <c r="AZ168" s="179">
        <f t="shared" si="43"/>
        <v>21893</v>
      </c>
      <c r="BA168" s="179">
        <f t="shared" si="44"/>
        <v>80.656000000000006</v>
      </c>
      <c r="BC168" s="199">
        <f t="shared" si="45"/>
        <v>9.5721322022943767</v>
      </c>
      <c r="BD168" s="29" t="s">
        <v>35</v>
      </c>
      <c r="BE168" s="85">
        <f>AX168+BD189</f>
        <v>7250</v>
      </c>
      <c r="BF168" s="27"/>
      <c r="BG168" s="179">
        <f t="shared" si="46"/>
        <v>21899</v>
      </c>
      <c r="BH168" s="179">
        <f t="shared" si="47"/>
        <v>84.1</v>
      </c>
      <c r="BJ168" s="199">
        <f t="shared" si="48"/>
        <v>9.4810542961978097</v>
      </c>
      <c r="BK168" s="29" t="s">
        <v>35</v>
      </c>
      <c r="BL168" s="85">
        <f>BE168+BK189</f>
        <v>8500</v>
      </c>
      <c r="BM168" s="27"/>
      <c r="BN168" s="179">
        <f t="shared" si="49"/>
        <v>21908</v>
      </c>
      <c r="BO168" s="179">
        <f t="shared" si="50"/>
        <v>89.400999999999996</v>
      </c>
      <c r="BQ168" s="199">
        <f t="shared" si="51"/>
        <v>9.3808423519647945</v>
      </c>
      <c r="BR168" s="29" t="s">
        <v>35</v>
      </c>
      <c r="BS168" s="85">
        <f>BL168+BR189</f>
        <v>9750</v>
      </c>
      <c r="BT168" s="27"/>
      <c r="BU168" s="179">
        <f t="shared" si="52"/>
        <v>21920</v>
      </c>
      <c r="BV168" s="179">
        <f t="shared" si="53"/>
        <v>96.721000000000004</v>
      </c>
      <c r="BX168" s="199">
        <f t="shared" si="54"/>
        <v>9.2694579764592717</v>
      </c>
      <c r="BY168" s="29" t="s">
        <v>35</v>
      </c>
      <c r="BZ168" s="85">
        <f>BS168+BY189</f>
        <v>11000</v>
      </c>
      <c r="CA168" s="27"/>
      <c r="CB168" s="179">
        <f t="shared" si="55"/>
        <v>21937</v>
      </c>
      <c r="CC168" s="179">
        <f t="shared" si="56"/>
        <v>107.584</v>
      </c>
      <c r="CE168" s="199">
        <f t="shared" si="57"/>
        <v>9.1440937261572568</v>
      </c>
      <c r="CF168" s="29" t="s">
        <v>35</v>
      </c>
      <c r="CG168" s="85">
        <f>BZ168+CF189</f>
        <v>12250</v>
      </c>
      <c r="CH168" s="27"/>
      <c r="CI168" s="179">
        <f t="shared" si="58"/>
        <v>21965</v>
      </c>
      <c r="CJ168" s="179">
        <f t="shared" si="59"/>
        <v>126.736</v>
      </c>
      <c r="CL168" s="199">
        <f t="shared" si="60"/>
        <v>9.0007298349445577</v>
      </c>
      <c r="CM168" s="29" t="s">
        <v>35</v>
      </c>
      <c r="CN168" s="85">
        <f>CG168+CM189</f>
        <v>13500</v>
      </c>
      <c r="CO168" s="27"/>
      <c r="CP168" s="179">
        <f t="shared" si="61"/>
        <v>22015</v>
      </c>
      <c r="CQ168" s="179">
        <f t="shared" si="62"/>
        <v>164.83600000000001</v>
      </c>
      <c r="CS168" s="199">
        <f t="shared" si="63"/>
        <v>8.8333169374993208</v>
      </c>
      <c r="CT168" s="29" t="s">
        <v>35</v>
      </c>
      <c r="CU168" s="85">
        <f>CN168+CT189</f>
        <v>14750</v>
      </c>
      <c r="CV168" s="27"/>
      <c r="CW168" s="179">
        <f t="shared" si="64"/>
        <v>22127</v>
      </c>
      <c r="CX168" s="179">
        <f t="shared" si="65"/>
        <v>268.32400000000001</v>
      </c>
      <c r="CZ168" s="199">
        <f t="shared" si="66"/>
        <v>8.632127729508337</v>
      </c>
      <c r="DA168" s="29" t="s">
        <v>35</v>
      </c>
      <c r="DB168" s="85">
        <f>CU168+DA189</f>
        <v>16000</v>
      </c>
      <c r="DC168" s="27"/>
      <c r="DD168" s="179">
        <f t="shared" si="67"/>
        <v>22610</v>
      </c>
      <c r="DE168" s="179">
        <f t="shared" si="68"/>
        <v>1002.001</v>
      </c>
    </row>
    <row r="169" spans="1:109" ht="15" customHeight="1">
      <c r="A169" s="21">
        <f t="shared" si="22"/>
        <v>1998</v>
      </c>
      <c r="B169" s="176">
        <f t="shared" si="22"/>
        <v>21884</v>
      </c>
      <c r="C169" s="193">
        <f t="shared" si="23"/>
        <v>9.993511055183717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10.071714794284096</v>
      </c>
      <c r="H169" s="26"/>
      <c r="I169" s="179">
        <f t="shared" si="24"/>
        <v>21450</v>
      </c>
      <c r="J169" s="180">
        <f t="shared" si="25"/>
        <v>1.9831840614147322</v>
      </c>
      <c r="K169" s="179">
        <f t="shared" si="26"/>
        <v>188.35599999999999</v>
      </c>
      <c r="M169" s="199">
        <f t="shared" si="27"/>
        <v>9.993511055183717</v>
      </c>
      <c r="N169" s="29" t="s">
        <v>25</v>
      </c>
      <c r="O169" s="29" t="s">
        <v>26</v>
      </c>
      <c r="P169" s="44">
        <f>INDEX(LINEST(M165:M184,$D165:$D184),2)</f>
        <v>10.071714794284096</v>
      </c>
      <c r="Q169" s="179">
        <f t="shared" si="28"/>
        <v>21450</v>
      </c>
      <c r="R169" s="179">
        <f t="shared" si="29"/>
        <v>188.35599999999999</v>
      </c>
      <c r="T169" s="199">
        <f t="shared" si="30"/>
        <v>9.9467385945304425</v>
      </c>
      <c r="U169" s="29" t="s">
        <v>25</v>
      </c>
      <c r="V169" s="29" t="s">
        <v>26</v>
      </c>
      <c r="W169" s="44">
        <f>INDEX(LINEST(T165:T184,$D165:$D184),2)</f>
        <v>10.029332212121282</v>
      </c>
      <c r="X169" s="179">
        <f t="shared" si="31"/>
        <v>21449</v>
      </c>
      <c r="Y169" s="179">
        <f t="shared" si="32"/>
        <v>189.22499999999999</v>
      </c>
      <c r="AA169" s="199">
        <f t="shared" si="33"/>
        <v>9.8850180362524664</v>
      </c>
      <c r="AB169" s="29" t="s">
        <v>25</v>
      </c>
      <c r="AC169" s="29" t="s">
        <v>26</v>
      </c>
      <c r="AD169" s="44">
        <f>INDEX(LINEST(AA165:AA184,$D165:$D184),2)</f>
        <v>9.973852271522512</v>
      </c>
      <c r="AE169" s="179">
        <f t="shared" si="34"/>
        <v>21448</v>
      </c>
      <c r="AF169" s="179">
        <f t="shared" si="35"/>
        <v>190.096</v>
      </c>
      <c r="AH169" s="199">
        <f t="shared" si="36"/>
        <v>9.8192360000885373</v>
      </c>
      <c r="AI169" s="29" t="s">
        <v>25</v>
      </c>
      <c r="AJ169" s="29" t="s">
        <v>26</v>
      </c>
      <c r="AK169" s="44">
        <f>INDEX(LINEST(AH165:AH184,$D165:$D184),2)</f>
        <v>9.9153435123477447</v>
      </c>
      <c r="AL169" s="179">
        <f t="shared" si="37"/>
        <v>21447</v>
      </c>
      <c r="AM169" s="179">
        <f t="shared" si="38"/>
        <v>190.96899999999999</v>
      </c>
      <c r="AO169" s="199">
        <f t="shared" si="39"/>
        <v>9.7488200725239889</v>
      </c>
      <c r="AP169" s="29" t="s">
        <v>25</v>
      </c>
      <c r="AQ169" s="29" t="s">
        <v>26</v>
      </c>
      <c r="AR169" s="44">
        <f>INDEX(LINEST(AO165:AO184,$D165:$D184),2)</f>
        <v>9.8535166831056031</v>
      </c>
      <c r="AS169" s="179">
        <f t="shared" si="40"/>
        <v>21446</v>
      </c>
      <c r="AT169" s="179">
        <f t="shared" si="41"/>
        <v>191.84399999999999</v>
      </c>
      <c r="AV169" s="199">
        <f t="shared" si="42"/>
        <v>9.673067592251142</v>
      </c>
      <c r="AW169" s="29" t="s">
        <v>25</v>
      </c>
      <c r="AX169" s="29" t="s">
        <v>26</v>
      </c>
      <c r="AY169" s="44">
        <f>INDEX(LINEST(AV165:AV184,$D165:$D184),2)</f>
        <v>9.788067878447146</v>
      </c>
      <c r="AZ169" s="179">
        <f t="shared" si="43"/>
        <v>21444</v>
      </c>
      <c r="BA169" s="179">
        <f t="shared" si="44"/>
        <v>193.6</v>
      </c>
      <c r="BC169" s="199">
        <f t="shared" si="45"/>
        <v>9.5911028674439756</v>
      </c>
      <c r="BD169" s="29" t="s">
        <v>25</v>
      </c>
      <c r="BE169" s="29" t="s">
        <v>26</v>
      </c>
      <c r="BF169" s="44">
        <f>INDEX(LINEST(BC165:BC184,$D165:$D184),2)</f>
        <v>9.718702489740755</v>
      </c>
      <c r="BG169" s="179">
        <f t="shared" si="46"/>
        <v>21443</v>
      </c>
      <c r="BH169" s="179">
        <f t="shared" si="47"/>
        <v>194.48099999999999</v>
      </c>
      <c r="BJ169" s="199">
        <f t="shared" si="48"/>
        <v>9.5018152426666607</v>
      </c>
      <c r="BK169" s="29" t="s">
        <v>25</v>
      </c>
      <c r="BL169" s="29" t="s">
        <v>26</v>
      </c>
      <c r="BM169" s="44">
        <f>INDEX(LINEST(BJ165:BJ184,$D165:$D184),2)</f>
        <v>9.6451931925755172</v>
      </c>
      <c r="BN169" s="179">
        <f t="shared" si="49"/>
        <v>21441</v>
      </c>
      <c r="BO169" s="179">
        <f t="shared" si="50"/>
        <v>196.249</v>
      </c>
      <c r="BQ169" s="199">
        <f t="shared" si="51"/>
        <v>9.4037667085022427</v>
      </c>
      <c r="BR169" s="29" t="s">
        <v>25</v>
      </c>
      <c r="BS169" s="29" t="s">
        <v>26</v>
      </c>
      <c r="BT169" s="44">
        <f>INDEX(LINEST(BQ165:BQ184,$D165:$D184),2)</f>
        <v>9.5675188397000834</v>
      </c>
      <c r="BU169" s="179">
        <f t="shared" si="52"/>
        <v>21440</v>
      </c>
      <c r="BV169" s="179">
        <f t="shared" si="53"/>
        <v>197.136</v>
      </c>
      <c r="BX169" s="199">
        <f t="shared" si="54"/>
        <v>9.295049099903137</v>
      </c>
      <c r="BY169" s="29" t="s">
        <v>25</v>
      </c>
      <c r="BZ169" s="29" t="s">
        <v>26</v>
      </c>
      <c r="CA169" s="44">
        <f>INDEX(LINEST(BX165:BX184,$D165:$D184),2)</f>
        <v>9.4862107142975134</v>
      </c>
      <c r="CB169" s="179">
        <f t="shared" si="55"/>
        <v>21440</v>
      </c>
      <c r="CC169" s="179">
        <f t="shared" si="56"/>
        <v>197.136</v>
      </c>
      <c r="CE169" s="199">
        <f t="shared" si="57"/>
        <v>9.1730537871901667</v>
      </c>
      <c r="CF169" s="29" t="s">
        <v>25</v>
      </c>
      <c r="CG169" s="29" t="s">
        <v>26</v>
      </c>
      <c r="CH169" s="44">
        <f>INDEX(LINEST(CE165:CE184,$D165:$D184),2)</f>
        <v>9.4032950326865823</v>
      </c>
      <c r="CI169" s="179">
        <f t="shared" si="58"/>
        <v>21441</v>
      </c>
      <c r="CJ169" s="179">
        <f t="shared" si="59"/>
        <v>196.249</v>
      </c>
      <c r="CL169" s="199">
        <f t="shared" si="60"/>
        <v>9.0340804065608236</v>
      </c>
      <c r="CM169" s="29" t="s">
        <v>25</v>
      </c>
      <c r="CN169" s="29" t="s">
        <v>26</v>
      </c>
      <c r="CO169" s="44">
        <f>INDEX(LINEST(CL165:CL184,$D165:$D184),2)</f>
        <v>9.3252884846916029</v>
      </c>
      <c r="CP169" s="179">
        <f t="shared" si="61"/>
        <v>21448</v>
      </c>
      <c r="CQ169" s="179">
        <f t="shared" si="62"/>
        <v>190.096</v>
      </c>
      <c r="CS169" s="199">
        <f t="shared" si="63"/>
        <v>8.8726273659188362</v>
      </c>
      <c r="CT169" s="29" t="s">
        <v>25</v>
      </c>
      <c r="CU169" s="29" t="s">
        <v>26</v>
      </c>
      <c r="CV169" s="44">
        <f>INDEX(LINEST(CS165:CS184,$D165:$D184),2)</f>
        <v>9.275895655129144</v>
      </c>
      <c r="CW169" s="179">
        <f t="shared" si="64"/>
        <v>21476</v>
      </c>
      <c r="CX169" s="179">
        <f t="shared" si="65"/>
        <v>166.464</v>
      </c>
      <c r="CZ169" s="199">
        <f t="shared" si="66"/>
        <v>8.6799920817213287</v>
      </c>
      <c r="DA169" s="29" t="s">
        <v>25</v>
      </c>
      <c r="DB169" s="29" t="s">
        <v>26</v>
      </c>
      <c r="DC169" s="44">
        <f>INDEX(LINEST(CZ165:CZ184,$D165:$D184),2)</f>
        <v>9.4131859124005857</v>
      </c>
      <c r="DD169" s="179">
        <f t="shared" si="67"/>
        <v>21665</v>
      </c>
      <c r="DE169" s="179">
        <f t="shared" si="68"/>
        <v>47.960999999999999</v>
      </c>
    </row>
    <row r="170" spans="1:109" ht="15" customHeight="1">
      <c r="A170" s="21">
        <f t="shared" si="22"/>
        <v>1999</v>
      </c>
      <c r="B170" s="176">
        <f t="shared" si="22"/>
        <v>21662</v>
      </c>
      <c r="C170" s="193">
        <f t="shared" si="23"/>
        <v>9.9833148523956829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-1.9648477850368967E-2</v>
      </c>
      <c r="H170" s="26"/>
      <c r="I170" s="179">
        <f t="shared" si="24"/>
        <v>21032</v>
      </c>
      <c r="J170" s="180">
        <f t="shared" si="25"/>
        <v>2.9083187148001106</v>
      </c>
      <c r="K170" s="179">
        <f t="shared" si="26"/>
        <v>396.9</v>
      </c>
      <c r="M170" s="199">
        <f t="shared" si="27"/>
        <v>9.9833148523956829</v>
      </c>
      <c r="N170" s="29" t="s">
        <v>27</v>
      </c>
      <c r="O170" s="29" t="s">
        <v>28</v>
      </c>
      <c r="P170" s="44">
        <f>INDEX(LINEST(M165:M184,$D165:$D184),1)</f>
        <v>-1.9648477850368967E-2</v>
      </c>
      <c r="Q170" s="179">
        <f t="shared" si="28"/>
        <v>21032</v>
      </c>
      <c r="R170" s="179">
        <f t="shared" si="29"/>
        <v>396.9</v>
      </c>
      <c r="T170" s="199">
        <f t="shared" si="30"/>
        <v>9.9360515434093912</v>
      </c>
      <c r="U170" s="29" t="s">
        <v>27</v>
      </c>
      <c r="V170" s="29" t="s">
        <v>28</v>
      </c>
      <c r="W170" s="44">
        <f>INDEX(LINEST(T165:T184,$D165:$D184),1)</f>
        <v>-2.0728083363705362E-2</v>
      </c>
      <c r="X170" s="179">
        <f t="shared" si="31"/>
        <v>21030</v>
      </c>
      <c r="Y170" s="179">
        <f t="shared" si="32"/>
        <v>399.42399999999998</v>
      </c>
      <c r="AA170" s="199">
        <f t="shared" si="33"/>
        <v>9.8736467105251062</v>
      </c>
      <c r="AB170" s="29" t="s">
        <v>27</v>
      </c>
      <c r="AC170" s="29" t="s">
        <v>28</v>
      </c>
      <c r="AD170" s="44">
        <f>INDEX(LINEST(AA165:AA184,$D165:$D184),1)</f>
        <v>-2.2258289283721991E-2</v>
      </c>
      <c r="AE170" s="179">
        <f t="shared" si="34"/>
        <v>21025</v>
      </c>
      <c r="AF170" s="179">
        <f t="shared" si="35"/>
        <v>405.76900000000001</v>
      </c>
      <c r="AH170" s="199">
        <f t="shared" si="36"/>
        <v>9.8070867782497739</v>
      </c>
      <c r="AI170" s="29" t="s">
        <v>27</v>
      </c>
      <c r="AJ170" s="29" t="s">
        <v>28</v>
      </c>
      <c r="AK170" s="44">
        <f>INDEX(LINEST(AH165:AH184,$D165:$D184),1)</f>
        <v>-2.4034906010926095E-2</v>
      </c>
      <c r="AL170" s="179">
        <f t="shared" si="37"/>
        <v>21021</v>
      </c>
      <c r="AM170" s="179">
        <f t="shared" si="38"/>
        <v>410.88099999999997</v>
      </c>
      <c r="AO170" s="199">
        <f t="shared" si="39"/>
        <v>9.7357787081100184</v>
      </c>
      <c r="AP170" s="29" t="s">
        <v>27</v>
      </c>
      <c r="AQ170" s="29" t="s">
        <v>28</v>
      </c>
      <c r="AR170" s="44">
        <f>INDEX(LINEST(AO165:AO184,$D165:$D184),1)</f>
        <v>-2.6123432758168402E-2</v>
      </c>
      <c r="AS170" s="179">
        <f t="shared" si="40"/>
        <v>21015</v>
      </c>
      <c r="AT170" s="179">
        <f t="shared" si="41"/>
        <v>418.60899999999998</v>
      </c>
      <c r="AV170" s="199">
        <f t="shared" si="42"/>
        <v>9.6589926753108823</v>
      </c>
      <c r="AW170" s="29" t="s">
        <v>27</v>
      </c>
      <c r="AX170" s="29" t="s">
        <v>28</v>
      </c>
      <c r="AY170" s="44">
        <f>INDEX(LINEST(AV165:AV184,$D165:$D184),1)</f>
        <v>-2.8615194967636159E-2</v>
      </c>
      <c r="AZ170" s="179">
        <f t="shared" si="43"/>
        <v>21009</v>
      </c>
      <c r="BA170" s="179">
        <f t="shared" si="44"/>
        <v>426.40899999999999</v>
      </c>
      <c r="BC170" s="199">
        <f t="shared" si="45"/>
        <v>9.5758164718679843</v>
      </c>
      <c r="BD170" s="29" t="s">
        <v>27</v>
      </c>
      <c r="BE170" s="29" t="s">
        <v>28</v>
      </c>
      <c r="BF170" s="44">
        <f>INDEX(LINEST(BC165:BC184,$D165:$D184),1)</f>
        <v>-3.1641698981622432E-2</v>
      </c>
      <c r="BG170" s="179">
        <f t="shared" si="46"/>
        <v>21001</v>
      </c>
      <c r="BH170" s="179">
        <f t="shared" si="47"/>
        <v>436.92099999999999</v>
      </c>
      <c r="BJ170" s="199">
        <f t="shared" si="48"/>
        <v>9.4850891690160637</v>
      </c>
      <c r="BK170" s="29" t="s">
        <v>27</v>
      </c>
      <c r="BL170" s="29" t="s">
        <v>28</v>
      </c>
      <c r="BM170" s="44">
        <f>INDEX(LINEST(BJ165:BJ184,$D165:$D184),1)</f>
        <v>-3.5399972176081894E-2</v>
      </c>
      <c r="BN170" s="179">
        <f t="shared" si="49"/>
        <v>20991</v>
      </c>
      <c r="BO170" s="179">
        <f t="shared" si="50"/>
        <v>450.24099999999999</v>
      </c>
      <c r="BQ170" s="199">
        <f t="shared" si="51"/>
        <v>9.3853015743638455</v>
      </c>
      <c r="BR170" s="29" t="s">
        <v>27</v>
      </c>
      <c r="BS170" s="29" t="s">
        <v>28</v>
      </c>
      <c r="BT170" s="44">
        <f>INDEX(LINEST(BQ165:BQ184,$D165:$D184),1)</f>
        <v>-4.0200402646693473E-2</v>
      </c>
      <c r="BU170" s="179">
        <f t="shared" si="52"/>
        <v>20980</v>
      </c>
      <c r="BV170" s="179">
        <f t="shared" si="53"/>
        <v>465.12400000000002</v>
      </c>
      <c r="BX170" s="199">
        <f t="shared" si="54"/>
        <v>9.2744412973827064</v>
      </c>
      <c r="BY170" s="29" t="s">
        <v>27</v>
      </c>
      <c r="BZ170" s="29" t="s">
        <v>28</v>
      </c>
      <c r="CA170" s="44">
        <f>INDEX(LINEST(BX165:BX184,$D165:$D184),1)</f>
        <v>-4.6565304514435857E-2</v>
      </c>
      <c r="CB170" s="179">
        <f t="shared" si="55"/>
        <v>20965</v>
      </c>
      <c r="CC170" s="179">
        <f t="shared" si="56"/>
        <v>485.80900000000003</v>
      </c>
      <c r="CE170" s="199">
        <f t="shared" si="57"/>
        <v>9.1497407498472523</v>
      </c>
      <c r="CF170" s="29" t="s">
        <v>27</v>
      </c>
      <c r="CG170" s="29" t="s">
        <v>28</v>
      </c>
      <c r="CH170" s="44">
        <f>INDEX(LINEST(CE165:CE184,$D165:$D184),1)</f>
        <v>-5.5457804649273287E-2</v>
      </c>
      <c r="CI170" s="179">
        <f t="shared" si="58"/>
        <v>20945</v>
      </c>
      <c r="CJ170" s="179">
        <f t="shared" si="59"/>
        <v>514.08900000000006</v>
      </c>
      <c r="CL170" s="199">
        <f t="shared" si="60"/>
        <v>9.0072445159657502</v>
      </c>
      <c r="CM170" s="29" t="s">
        <v>27</v>
      </c>
      <c r="CN170" s="29" t="s">
        <v>28</v>
      </c>
      <c r="CO170" s="44">
        <f>INDEX(LINEST(CL165:CL184,$D165:$D184),1)</f>
        <v>-6.8916319239717569E-2</v>
      </c>
      <c r="CP170" s="179">
        <f t="shared" si="61"/>
        <v>20919</v>
      </c>
      <c r="CQ170" s="179">
        <f t="shared" si="62"/>
        <v>552.04899999999998</v>
      </c>
      <c r="CS170" s="199">
        <f t="shared" si="63"/>
        <v>8.8410143104838923</v>
      </c>
      <c r="CT170" s="29" t="s">
        <v>27</v>
      </c>
      <c r="CU170" s="29" t="s">
        <v>28</v>
      </c>
      <c r="CV170" s="44">
        <f>INDEX(LINEST(CS165:CS184,$D165:$D184),1)</f>
        <v>-9.2432866860323148E-2</v>
      </c>
      <c r="CW170" s="179">
        <f t="shared" si="64"/>
        <v>20882</v>
      </c>
      <c r="CX170" s="179">
        <f t="shared" si="65"/>
        <v>608.4</v>
      </c>
      <c r="CZ170" s="199">
        <f t="shared" si="66"/>
        <v>8.6415324656718457</v>
      </c>
      <c r="DA170" s="29" t="s">
        <v>27</v>
      </c>
      <c r="DB170" s="29" t="s">
        <v>28</v>
      </c>
      <c r="DC170" s="44">
        <f>INDEX(LINEST(CZ165:CZ184,$D165:$D184),1)</f>
        <v>-0.15422398050546668</v>
      </c>
      <c r="DD170" s="179">
        <f t="shared" si="67"/>
        <v>20855</v>
      </c>
      <c r="DE170" s="179">
        <f t="shared" si="68"/>
        <v>651.24900000000002</v>
      </c>
    </row>
    <row r="171" spans="1:109" ht="15" customHeight="1">
      <c r="A171" s="21">
        <f t="shared" si="22"/>
        <v>2000</v>
      </c>
      <c r="B171" s="176">
        <f t="shared" si="22"/>
        <v>21319</v>
      </c>
      <c r="C171" s="193">
        <f t="shared" si="23"/>
        <v>9.9673539728645419</v>
      </c>
      <c r="D171" s="22">
        <v>7</v>
      </c>
      <c r="H171" s="26"/>
      <c r="I171" s="179">
        <f t="shared" si="24"/>
        <v>20623</v>
      </c>
      <c r="J171" s="180">
        <f t="shared" si="25"/>
        <v>3.2646934659224165</v>
      </c>
      <c r="K171" s="179">
        <f t="shared" si="26"/>
        <v>484.416</v>
      </c>
      <c r="M171" s="199">
        <f t="shared" si="27"/>
        <v>9.9673539728645419</v>
      </c>
      <c r="N171" s="27"/>
      <c r="O171" s="27"/>
      <c r="P171" s="27"/>
      <c r="Q171" s="179">
        <f t="shared" si="28"/>
        <v>20623</v>
      </c>
      <c r="R171" s="179">
        <f t="shared" si="29"/>
        <v>484.416</v>
      </c>
      <c r="T171" s="199">
        <f t="shared" si="30"/>
        <v>9.9193116878830132</v>
      </c>
      <c r="U171" s="27"/>
      <c r="V171" s="27"/>
      <c r="W171" s="27"/>
      <c r="X171" s="179">
        <f t="shared" si="31"/>
        <v>20619</v>
      </c>
      <c r="Y171" s="179">
        <f t="shared" si="32"/>
        <v>490</v>
      </c>
      <c r="AA171" s="199">
        <f t="shared" si="33"/>
        <v>9.855819258834627</v>
      </c>
      <c r="AB171" s="27"/>
      <c r="AC171" s="27"/>
      <c r="AD171" s="27"/>
      <c r="AE171" s="179">
        <f t="shared" si="34"/>
        <v>20612</v>
      </c>
      <c r="AF171" s="179">
        <f t="shared" si="35"/>
        <v>499.84899999999999</v>
      </c>
      <c r="AH171" s="199">
        <f t="shared" si="36"/>
        <v>9.7880205827274143</v>
      </c>
      <c r="AI171" s="27"/>
      <c r="AJ171" s="27"/>
      <c r="AK171" s="27"/>
      <c r="AL171" s="179">
        <f t="shared" si="37"/>
        <v>20605</v>
      </c>
      <c r="AM171" s="179">
        <f t="shared" si="38"/>
        <v>509.79599999999999</v>
      </c>
      <c r="AO171" s="199">
        <f t="shared" si="39"/>
        <v>9.7152887585692973</v>
      </c>
      <c r="AP171" s="27"/>
      <c r="AQ171" s="27"/>
      <c r="AR171" s="27"/>
      <c r="AS171" s="179">
        <f t="shared" si="40"/>
        <v>20596</v>
      </c>
      <c r="AT171" s="179">
        <f t="shared" si="41"/>
        <v>522.72900000000004</v>
      </c>
      <c r="AV171" s="199">
        <f t="shared" si="42"/>
        <v>9.6368491670126968</v>
      </c>
      <c r="AW171" s="27"/>
      <c r="AX171" s="27"/>
      <c r="AY171" s="27"/>
      <c r="AZ171" s="179">
        <f t="shared" si="43"/>
        <v>20585</v>
      </c>
      <c r="BA171" s="179">
        <f t="shared" si="44"/>
        <v>538.75599999999997</v>
      </c>
      <c r="BC171" s="199">
        <f t="shared" si="45"/>
        <v>9.5517290743772136</v>
      </c>
      <c r="BD171" s="27"/>
      <c r="BE171" s="27"/>
      <c r="BF171" s="27"/>
      <c r="BG171" s="179">
        <f t="shared" si="46"/>
        <v>20573</v>
      </c>
      <c r="BH171" s="179">
        <f t="shared" si="47"/>
        <v>556.51599999999996</v>
      </c>
      <c r="BJ171" s="199">
        <f t="shared" si="48"/>
        <v>9.4586837243121344</v>
      </c>
      <c r="BK171" s="27"/>
      <c r="BL171" s="27"/>
      <c r="BM171" s="27"/>
      <c r="BN171" s="179">
        <f t="shared" si="49"/>
        <v>20557</v>
      </c>
      <c r="BO171" s="179">
        <f t="shared" si="50"/>
        <v>580.64400000000001</v>
      </c>
      <c r="BQ171" s="199">
        <f t="shared" si="51"/>
        <v>9.356084386028888</v>
      </c>
      <c r="BR171" s="27"/>
      <c r="BS171" s="27"/>
      <c r="BT171" s="27"/>
      <c r="BU171" s="179">
        <f t="shared" si="52"/>
        <v>20537</v>
      </c>
      <c r="BV171" s="179">
        <f t="shared" si="53"/>
        <v>611.524</v>
      </c>
      <c r="BX171" s="199">
        <f t="shared" si="54"/>
        <v>9.2417421351157145</v>
      </c>
      <c r="BY171" s="27"/>
      <c r="BZ171" s="27"/>
      <c r="CA171" s="27"/>
      <c r="CB171" s="179">
        <f t="shared" si="55"/>
        <v>20511</v>
      </c>
      <c r="CC171" s="179">
        <f t="shared" si="56"/>
        <v>652.86400000000003</v>
      </c>
      <c r="CE171" s="199">
        <f t="shared" si="57"/>
        <v>9.1126172834475678</v>
      </c>
      <c r="CF171" s="27"/>
      <c r="CG171" s="27"/>
      <c r="CH171" s="27"/>
      <c r="CI171" s="179">
        <f t="shared" si="58"/>
        <v>20476</v>
      </c>
      <c r="CJ171" s="179">
        <f t="shared" si="59"/>
        <v>710.649</v>
      </c>
      <c r="CL171" s="199">
        <f t="shared" si="60"/>
        <v>8.9643119481245144</v>
      </c>
      <c r="CM171" s="27"/>
      <c r="CN171" s="27"/>
      <c r="CO171" s="27"/>
      <c r="CP171" s="179">
        <f t="shared" si="61"/>
        <v>20425</v>
      </c>
      <c r="CQ171" s="179">
        <f t="shared" si="62"/>
        <v>799.23599999999999</v>
      </c>
      <c r="CS171" s="199">
        <f t="shared" si="63"/>
        <v>8.7901168928924722</v>
      </c>
      <c r="CT171" s="27"/>
      <c r="CU171" s="27"/>
      <c r="CV171" s="27"/>
      <c r="CW171" s="179">
        <f t="shared" si="64"/>
        <v>20341</v>
      </c>
      <c r="CX171" s="179">
        <f t="shared" si="65"/>
        <v>956.48400000000004</v>
      </c>
      <c r="CZ171" s="199">
        <f t="shared" si="66"/>
        <v>8.5790405947423167</v>
      </c>
      <c r="DA171" s="27"/>
      <c r="DB171" s="27"/>
      <c r="DC171" s="27"/>
      <c r="DD171" s="179">
        <f t="shared" si="67"/>
        <v>20161</v>
      </c>
      <c r="DE171" s="179">
        <f t="shared" si="68"/>
        <v>1340.9639999999999</v>
      </c>
    </row>
    <row r="172" spans="1:109" ht="15" customHeight="1">
      <c r="A172" s="21">
        <f t="shared" si="22"/>
        <v>2001</v>
      </c>
      <c r="B172" s="176">
        <f t="shared" si="22"/>
        <v>20831</v>
      </c>
      <c r="C172" s="193">
        <f t="shared" si="23"/>
        <v>9.9441975407839145</v>
      </c>
      <c r="D172" s="22">
        <v>8</v>
      </c>
      <c r="E172" s="5" t="s">
        <v>29</v>
      </c>
      <c r="F172" s="45">
        <f>EXP(G169)</f>
        <v>23664.109075519689</v>
      </c>
      <c r="G172" s="27"/>
      <c r="H172" s="47"/>
      <c r="I172" s="179">
        <f t="shared" si="24"/>
        <v>20222</v>
      </c>
      <c r="J172" s="180">
        <f t="shared" si="25"/>
        <v>2.9235274350727281</v>
      </c>
      <c r="K172" s="179">
        <f t="shared" si="26"/>
        <v>370.88099999999997</v>
      </c>
      <c r="M172" s="199">
        <f t="shared" si="27"/>
        <v>9.9441975407839145</v>
      </c>
      <c r="N172" s="29" t="s">
        <v>29</v>
      </c>
      <c r="O172" s="61">
        <f>EXP(P169)</f>
        <v>23664.109075519689</v>
      </c>
      <c r="P172" s="27"/>
      <c r="Q172" s="179">
        <f t="shared" si="28"/>
        <v>20222</v>
      </c>
      <c r="R172" s="179">
        <f t="shared" si="29"/>
        <v>370.88099999999997</v>
      </c>
      <c r="T172" s="199">
        <f t="shared" si="30"/>
        <v>9.8950016488858292</v>
      </c>
      <c r="U172" s="29" t="s">
        <v>29</v>
      </c>
      <c r="V172" s="61">
        <f>EXP(W169)</f>
        <v>22682.119642104462</v>
      </c>
      <c r="W172" s="27"/>
      <c r="X172" s="179">
        <f t="shared" si="31"/>
        <v>20216</v>
      </c>
      <c r="Y172" s="179">
        <f t="shared" si="32"/>
        <v>378.22500000000002</v>
      </c>
      <c r="AA172" s="199">
        <f t="shared" si="33"/>
        <v>9.8298948322327551</v>
      </c>
      <c r="AB172" s="29" t="s">
        <v>29</v>
      </c>
      <c r="AC172" s="61">
        <f>EXP(AD169)</f>
        <v>21457.988333842626</v>
      </c>
      <c r="AD172" s="27"/>
      <c r="AE172" s="179">
        <f t="shared" si="34"/>
        <v>20208</v>
      </c>
      <c r="AF172" s="179">
        <f t="shared" si="35"/>
        <v>388.12900000000002</v>
      </c>
      <c r="AH172" s="199">
        <f t="shared" si="36"/>
        <v>9.760252084449375</v>
      </c>
      <c r="AI172" s="29" t="s">
        <v>29</v>
      </c>
      <c r="AJ172" s="61">
        <f>EXP(AK169)</f>
        <v>20238.530405629022</v>
      </c>
      <c r="AK172" s="27"/>
      <c r="AL172" s="179">
        <f t="shared" si="37"/>
        <v>20198</v>
      </c>
      <c r="AM172" s="179">
        <f t="shared" si="38"/>
        <v>400.68900000000002</v>
      </c>
      <c r="AO172" s="199">
        <f t="shared" si="39"/>
        <v>9.6853937298540238</v>
      </c>
      <c r="AP172" s="29" t="s">
        <v>29</v>
      </c>
      <c r="AQ172" s="61">
        <f>EXP(AR169)</f>
        <v>19025.142695183142</v>
      </c>
      <c r="AR172" s="27"/>
      <c r="AS172" s="179">
        <f t="shared" si="40"/>
        <v>20187</v>
      </c>
      <c r="AT172" s="179">
        <f t="shared" si="41"/>
        <v>414.73599999999999</v>
      </c>
      <c r="AV172" s="199">
        <f t="shared" si="42"/>
        <v>9.604474863741963</v>
      </c>
      <c r="AW172" s="29" t="s">
        <v>29</v>
      </c>
      <c r="AX172" s="61">
        <f>EXP(AY169)</f>
        <v>17819.842782359734</v>
      </c>
      <c r="AY172" s="27"/>
      <c r="AZ172" s="179">
        <f t="shared" si="43"/>
        <v>20174</v>
      </c>
      <c r="BA172" s="179">
        <f t="shared" si="44"/>
        <v>431.649</v>
      </c>
      <c r="BC172" s="199">
        <f t="shared" si="45"/>
        <v>9.5164270361040675</v>
      </c>
      <c r="BD172" s="29" t="s">
        <v>29</v>
      </c>
      <c r="BE172" s="61">
        <f>EXP(BF169)</f>
        <v>16625.658765654091</v>
      </c>
      <c r="BF172" s="27"/>
      <c r="BG172" s="179">
        <f t="shared" si="46"/>
        <v>20158</v>
      </c>
      <c r="BH172" s="179">
        <f t="shared" si="47"/>
        <v>452.92899999999997</v>
      </c>
      <c r="BJ172" s="199">
        <f t="shared" si="48"/>
        <v>9.4198716958705297</v>
      </c>
      <c r="BK172" s="29" t="s">
        <v>29</v>
      </c>
      <c r="BL172" s="61">
        <f>EXP(BM169)</f>
        <v>15447.356889467725</v>
      </c>
      <c r="BM172" s="27"/>
      <c r="BN172" s="179">
        <f t="shared" si="49"/>
        <v>20138</v>
      </c>
      <c r="BO172" s="179">
        <f t="shared" si="50"/>
        <v>480.24900000000002</v>
      </c>
      <c r="BQ172" s="199">
        <f t="shared" si="51"/>
        <v>9.3129872089363257</v>
      </c>
      <c r="BR172" s="29" t="s">
        <v>29</v>
      </c>
      <c r="BS172" s="61">
        <f>EXP(BT169)</f>
        <v>14292.909293922128</v>
      </c>
      <c r="BT172" s="27"/>
      <c r="BU172" s="179">
        <f t="shared" si="52"/>
        <v>20112</v>
      </c>
      <c r="BV172" s="179">
        <f t="shared" si="53"/>
        <v>516.96100000000001</v>
      </c>
      <c r="BX172" s="199">
        <f t="shared" si="54"/>
        <v>9.1932959373669245</v>
      </c>
      <c r="BY172" s="29" t="s">
        <v>29</v>
      </c>
      <c r="BZ172" s="61">
        <f>EXP(CA169)</f>
        <v>13176.770060091805</v>
      </c>
      <c r="CA172" s="27"/>
      <c r="CB172" s="179">
        <f t="shared" si="55"/>
        <v>20079</v>
      </c>
      <c r="CC172" s="179">
        <f t="shared" si="56"/>
        <v>565.50400000000002</v>
      </c>
      <c r="CE172" s="199">
        <f t="shared" si="57"/>
        <v>9.0573057358071214</v>
      </c>
      <c r="CF172" s="29" t="s">
        <v>29</v>
      </c>
      <c r="CG172" s="61">
        <f>EXP(CH169)</f>
        <v>12128.278035215058</v>
      </c>
      <c r="CH172" s="27"/>
      <c r="CI172" s="179">
        <f t="shared" si="58"/>
        <v>20032</v>
      </c>
      <c r="CJ172" s="179">
        <f t="shared" si="59"/>
        <v>638.40099999999995</v>
      </c>
      <c r="CL172" s="199">
        <f t="shared" si="60"/>
        <v>8.8998672112235866</v>
      </c>
      <c r="CM172" s="29" t="s">
        <v>29</v>
      </c>
      <c r="CN172" s="61">
        <f>EXP(CO169)</f>
        <v>11218.152281157989</v>
      </c>
      <c r="CO172" s="27"/>
      <c r="CP172" s="179">
        <f t="shared" si="61"/>
        <v>19964</v>
      </c>
      <c r="CQ172" s="179">
        <f t="shared" si="62"/>
        <v>751.68899999999996</v>
      </c>
      <c r="CS172" s="199">
        <f t="shared" si="63"/>
        <v>8.7129244351201098</v>
      </c>
      <c r="CT172" s="29" t="s">
        <v>29</v>
      </c>
      <c r="CU172" s="61">
        <f>EXP(CV169)</f>
        <v>10677.517643659963</v>
      </c>
      <c r="CV172" s="27"/>
      <c r="CW172" s="179">
        <f t="shared" si="64"/>
        <v>19847</v>
      </c>
      <c r="CX172" s="179">
        <f t="shared" si="65"/>
        <v>968.25599999999997</v>
      </c>
      <c r="CZ172" s="199">
        <f t="shared" si="66"/>
        <v>8.4828087645544059</v>
      </c>
      <c r="DA172" s="29" t="s">
        <v>29</v>
      </c>
      <c r="DB172" s="61">
        <f>EXP(DC169)</f>
        <v>12248.832586869685</v>
      </c>
      <c r="DC172" s="27"/>
      <c r="DD172" s="179">
        <f t="shared" si="67"/>
        <v>19567</v>
      </c>
      <c r="DE172" s="179">
        <f t="shared" si="68"/>
        <v>1597.6959999999999</v>
      </c>
    </row>
    <row r="173" spans="1:109" ht="15" customHeight="1">
      <c r="A173" s="21">
        <f t="shared" si="22"/>
        <v>2002</v>
      </c>
      <c r="B173" s="176">
        <f t="shared" si="22"/>
        <v>19863</v>
      </c>
      <c r="C173" s="193">
        <f t="shared" si="23"/>
        <v>9.896613983592955</v>
      </c>
      <c r="D173" s="22">
        <v>9</v>
      </c>
      <c r="E173" s="5" t="s">
        <v>30</v>
      </c>
      <c r="F173" s="46">
        <f>EXP(G170)-1</f>
        <v>-1.9456704580934292E-2</v>
      </c>
      <c r="G173" s="27"/>
      <c r="H173" s="47"/>
      <c r="I173" s="179">
        <f t="shared" si="24"/>
        <v>19829</v>
      </c>
      <c r="J173" s="180">
        <f t="shared" si="25"/>
        <v>0.17117253184312542</v>
      </c>
      <c r="K173" s="179">
        <f t="shared" si="26"/>
        <v>1.1559999999999999</v>
      </c>
      <c r="M173" s="199">
        <f t="shared" si="27"/>
        <v>9.896613983592955</v>
      </c>
      <c r="N173" s="29" t="s">
        <v>30</v>
      </c>
      <c r="O173" s="62">
        <f>EXP(P170)-1</f>
        <v>-1.9456704580934292E-2</v>
      </c>
      <c r="P173" s="27"/>
      <c r="Q173" s="179">
        <f t="shared" si="28"/>
        <v>19829</v>
      </c>
      <c r="R173" s="179">
        <f t="shared" si="29"/>
        <v>1.1559999999999999</v>
      </c>
      <c r="T173" s="199">
        <f t="shared" si="30"/>
        <v>9.844957610345725</v>
      </c>
      <c r="U173" s="29" t="s">
        <v>30</v>
      </c>
      <c r="V173" s="62">
        <f>EXP(W170)-1</f>
        <v>-2.0514733299149657E-2</v>
      </c>
      <c r="W173" s="27"/>
      <c r="X173" s="179">
        <f t="shared" si="31"/>
        <v>19822</v>
      </c>
      <c r="Y173" s="179">
        <f t="shared" si="32"/>
        <v>1.681</v>
      </c>
      <c r="AA173" s="199">
        <f t="shared" si="33"/>
        <v>9.7763925447322961</v>
      </c>
      <c r="AB173" s="29" t="s">
        <v>30</v>
      </c>
      <c r="AC173" s="62">
        <f>EXP(AD170)-1</f>
        <v>-2.2012401290374961E-2</v>
      </c>
      <c r="AD173" s="27"/>
      <c r="AE173" s="179">
        <f t="shared" si="34"/>
        <v>19813</v>
      </c>
      <c r="AF173" s="179">
        <f t="shared" si="35"/>
        <v>2.5</v>
      </c>
      <c r="AH173" s="199">
        <f t="shared" si="36"/>
        <v>9.7027779674288954</v>
      </c>
      <c r="AI173" s="29" t="s">
        <v>30</v>
      </c>
      <c r="AJ173" s="62">
        <f>EXP(AK170)-1</f>
        <v>-2.3748367886981758E-2</v>
      </c>
      <c r="AK173" s="27"/>
      <c r="AL173" s="179">
        <f t="shared" si="37"/>
        <v>19802</v>
      </c>
      <c r="AM173" s="179">
        <f t="shared" si="38"/>
        <v>3.7210000000000001</v>
      </c>
      <c r="AO173" s="199">
        <f t="shared" si="39"/>
        <v>9.6233105795701199</v>
      </c>
      <c r="AP173" s="29" t="s">
        <v>30</v>
      </c>
      <c r="AQ173" s="62">
        <f>EXP(AR170)-1</f>
        <v>-2.5785167836734568E-2</v>
      </c>
      <c r="AR173" s="27"/>
      <c r="AS173" s="179">
        <f t="shared" si="40"/>
        <v>19789</v>
      </c>
      <c r="AT173" s="179">
        <f t="shared" si="41"/>
        <v>5.476</v>
      </c>
      <c r="AV173" s="199">
        <f t="shared" si="42"/>
        <v>9.536978699538377</v>
      </c>
      <c r="AW173" s="29" t="s">
        <v>30</v>
      </c>
      <c r="AX173" s="62">
        <f>EXP(AY170)-1</f>
        <v>-2.8209657658917031E-2</v>
      </c>
      <c r="AY173" s="27"/>
      <c r="AZ173" s="179">
        <f t="shared" si="43"/>
        <v>19774</v>
      </c>
      <c r="BA173" s="179">
        <f t="shared" si="44"/>
        <v>7.9210000000000003</v>
      </c>
      <c r="BC173" s="199">
        <f t="shared" si="45"/>
        <v>9.4424833070871923</v>
      </c>
      <c r="BD173" s="29" t="s">
        <v>30</v>
      </c>
      <c r="BE173" s="62">
        <f>EXP(BF170)-1</f>
        <v>-3.1146338850459032E-2</v>
      </c>
      <c r="BF173" s="27"/>
      <c r="BG173" s="179">
        <f t="shared" si="46"/>
        <v>19756</v>
      </c>
      <c r="BH173" s="179">
        <f t="shared" si="47"/>
        <v>11.449</v>
      </c>
      <c r="BJ173" s="199">
        <f t="shared" si="48"/>
        <v>9.3381177419180084</v>
      </c>
      <c r="BK173" s="29" t="s">
        <v>30</v>
      </c>
      <c r="BL173" s="62">
        <f>EXP(BM170)-1</f>
        <v>-3.4780721814620219E-2</v>
      </c>
      <c r="BM173" s="27"/>
      <c r="BN173" s="179">
        <f t="shared" si="49"/>
        <v>19733</v>
      </c>
      <c r="BO173" s="179">
        <f t="shared" si="50"/>
        <v>16.899999999999999</v>
      </c>
      <c r="BQ173" s="199">
        <f t="shared" si="51"/>
        <v>9.2215770039021709</v>
      </c>
      <c r="BR173" s="29" t="s">
        <v>30</v>
      </c>
      <c r="BS173" s="62">
        <f>EXP(BT170)-1</f>
        <v>-3.9403086302248425E-2</v>
      </c>
      <c r="BT173" s="27"/>
      <c r="BU173" s="179">
        <f t="shared" si="52"/>
        <v>19704</v>
      </c>
      <c r="BV173" s="179">
        <f t="shared" si="53"/>
        <v>25.280999999999999</v>
      </c>
      <c r="BX173" s="199">
        <f t="shared" si="54"/>
        <v>9.0896405867383976</v>
      </c>
      <c r="BY173" s="29" t="s">
        <v>30</v>
      </c>
      <c r="BZ173" s="62">
        <f>EXP(CA170)-1</f>
        <v>-4.5497774769743704E-2</v>
      </c>
      <c r="CA173" s="27"/>
      <c r="CB173" s="179">
        <f t="shared" si="55"/>
        <v>19666</v>
      </c>
      <c r="CC173" s="179">
        <f t="shared" si="56"/>
        <v>38.808999999999997</v>
      </c>
      <c r="CE173" s="199">
        <f t="shared" si="57"/>
        <v>8.9376125913062126</v>
      </c>
      <c r="CF173" s="29" t="s">
        <v>30</v>
      </c>
      <c r="CG173" s="62">
        <f>EXP(CH170)-1</f>
        <v>-5.3948058178260649E-2</v>
      </c>
      <c r="CH173" s="27"/>
      <c r="CI173" s="179">
        <f t="shared" si="58"/>
        <v>19613</v>
      </c>
      <c r="CJ173" s="179">
        <f t="shared" si="59"/>
        <v>62.5</v>
      </c>
      <c r="CL173" s="199">
        <f t="shared" si="60"/>
        <v>8.7582552432327923</v>
      </c>
      <c r="CM173" s="29" t="s">
        <v>30</v>
      </c>
      <c r="CN173" s="62">
        <f>EXP(CO170)-1</f>
        <v>-6.6595215167730148E-2</v>
      </c>
      <c r="CO173" s="27"/>
      <c r="CP173" s="179">
        <f t="shared" si="61"/>
        <v>19533</v>
      </c>
      <c r="CQ173" s="179">
        <f t="shared" si="62"/>
        <v>108.9</v>
      </c>
      <c r="CS173" s="199">
        <f t="shared" si="63"/>
        <v>8.5395415950799993</v>
      </c>
      <c r="CT173" s="29" t="s">
        <v>30</v>
      </c>
      <c r="CU173" s="62">
        <f>EXP(CV170)-1</f>
        <v>-8.8289585107339308E-2</v>
      </c>
      <c r="CV173" s="27"/>
      <c r="CW173" s="179">
        <f t="shared" si="64"/>
        <v>19397</v>
      </c>
      <c r="CX173" s="179">
        <f t="shared" si="65"/>
        <v>217.15600000000001</v>
      </c>
      <c r="CZ173" s="199">
        <f t="shared" si="66"/>
        <v>8.2591993626662816</v>
      </c>
      <c r="DA173" s="29" t="s">
        <v>30</v>
      </c>
      <c r="DB173" s="62">
        <f>EXP(DC170)-1</f>
        <v>-0.14291996970723941</v>
      </c>
      <c r="DC173" s="27"/>
      <c r="DD173" s="179">
        <f t="shared" si="67"/>
        <v>19057</v>
      </c>
      <c r="DE173" s="179">
        <f t="shared" si="68"/>
        <v>649.63599999999997</v>
      </c>
    </row>
    <row r="174" spans="1:109" ht="15" customHeight="1">
      <c r="A174" s="21">
        <f t="shared" si="22"/>
        <v>2003</v>
      </c>
      <c r="B174" s="176">
        <f t="shared" si="22"/>
        <v>19067</v>
      </c>
      <c r="C174" s="193">
        <f t="shared" si="23"/>
        <v>9.8557143710644439</v>
      </c>
      <c r="D174" s="22">
        <v>10</v>
      </c>
      <c r="G174" s="48"/>
      <c r="H174" s="47"/>
      <c r="I174" s="179">
        <f t="shared" si="24"/>
        <v>19443</v>
      </c>
      <c r="J174" s="180">
        <f t="shared" si="25"/>
        <v>1.9719934966171921</v>
      </c>
      <c r="K174" s="179">
        <f t="shared" si="26"/>
        <v>141.376</v>
      </c>
      <c r="M174" s="199">
        <f t="shared" si="27"/>
        <v>9.8557143710644439</v>
      </c>
      <c r="N174" s="27"/>
      <c r="O174" s="27"/>
      <c r="P174" s="48"/>
      <c r="Q174" s="179">
        <f t="shared" si="28"/>
        <v>19443</v>
      </c>
      <c r="R174" s="179">
        <f t="shared" si="29"/>
        <v>141.376</v>
      </c>
      <c r="T174" s="199">
        <f t="shared" si="30"/>
        <v>9.8018423487739277</v>
      </c>
      <c r="U174" s="27"/>
      <c r="V174" s="27"/>
      <c r="W174" s="48"/>
      <c r="X174" s="179">
        <f t="shared" si="31"/>
        <v>19436</v>
      </c>
      <c r="Y174" s="179">
        <f t="shared" si="32"/>
        <v>136.161</v>
      </c>
      <c r="AA174" s="199">
        <f t="shared" si="33"/>
        <v>9.7301455585227501</v>
      </c>
      <c r="AB174" s="27"/>
      <c r="AC174" s="27"/>
      <c r="AD174" s="48"/>
      <c r="AE174" s="179">
        <f t="shared" si="34"/>
        <v>19426</v>
      </c>
      <c r="AF174" s="179">
        <f t="shared" si="35"/>
        <v>128.881</v>
      </c>
      <c r="AH174" s="199">
        <f t="shared" si="36"/>
        <v>9.6529085680358495</v>
      </c>
      <c r="AI174" s="27"/>
      <c r="AJ174" s="27"/>
      <c r="AK174" s="48"/>
      <c r="AL174" s="179">
        <f t="shared" si="37"/>
        <v>19415</v>
      </c>
      <c r="AM174" s="179">
        <f t="shared" si="38"/>
        <v>121.104</v>
      </c>
      <c r="AO174" s="199">
        <f t="shared" si="39"/>
        <v>9.5692029213603274</v>
      </c>
      <c r="AP174" s="27"/>
      <c r="AQ174" s="27"/>
      <c r="AR174" s="48"/>
      <c r="AS174" s="179">
        <f t="shared" si="40"/>
        <v>19401</v>
      </c>
      <c r="AT174" s="179">
        <f t="shared" si="41"/>
        <v>111.556</v>
      </c>
      <c r="AV174" s="199">
        <f t="shared" si="42"/>
        <v>9.4778452469891459</v>
      </c>
      <c r="AW174" s="27"/>
      <c r="AX174" s="27"/>
      <c r="AY174" s="48"/>
      <c r="AZ174" s="179">
        <f t="shared" si="43"/>
        <v>19385</v>
      </c>
      <c r="BA174" s="179">
        <f t="shared" si="44"/>
        <v>101.124</v>
      </c>
      <c r="BC174" s="199">
        <f t="shared" si="45"/>
        <v>9.3772944516390151</v>
      </c>
      <c r="BD174" s="27"/>
      <c r="BE174" s="27"/>
      <c r="BF174" s="48"/>
      <c r="BG174" s="179">
        <f t="shared" si="46"/>
        <v>19366</v>
      </c>
      <c r="BH174" s="179">
        <f t="shared" si="47"/>
        <v>89.400999999999996</v>
      </c>
      <c r="BJ174" s="199">
        <f t="shared" si="48"/>
        <v>9.2654912164410312</v>
      </c>
      <c r="BK174" s="27"/>
      <c r="BL174" s="27"/>
      <c r="BM174" s="48"/>
      <c r="BN174" s="179">
        <f t="shared" si="49"/>
        <v>19342</v>
      </c>
      <c r="BO174" s="179">
        <f t="shared" si="50"/>
        <v>75.625</v>
      </c>
      <c r="BQ174" s="199">
        <f t="shared" si="51"/>
        <v>9.1395959674504255</v>
      </c>
      <c r="BR174" s="27"/>
      <c r="BS174" s="27"/>
      <c r="BT174" s="48"/>
      <c r="BU174" s="179">
        <f t="shared" si="52"/>
        <v>19312</v>
      </c>
      <c r="BV174" s="179">
        <f t="shared" si="53"/>
        <v>60.024999999999999</v>
      </c>
      <c r="BX174" s="199">
        <f t="shared" si="54"/>
        <v>8.9955369449369744</v>
      </c>
      <c r="BY174" s="27"/>
      <c r="BZ174" s="27"/>
      <c r="CA174" s="48"/>
      <c r="CB174" s="179">
        <f t="shared" si="55"/>
        <v>19271</v>
      </c>
      <c r="CC174" s="179">
        <f t="shared" si="56"/>
        <v>41.616</v>
      </c>
      <c r="CE174" s="199">
        <f t="shared" si="57"/>
        <v>8.8271747713627846</v>
      </c>
      <c r="CF174" s="27"/>
      <c r="CG174" s="27"/>
      <c r="CH174" s="48"/>
      <c r="CI174" s="179">
        <f t="shared" si="58"/>
        <v>19215</v>
      </c>
      <c r="CJ174" s="179">
        <f t="shared" si="59"/>
        <v>21.904</v>
      </c>
      <c r="CL174" s="199">
        <f t="shared" si="60"/>
        <v>8.624611588183507</v>
      </c>
      <c r="CM174" s="27"/>
      <c r="CN174" s="27"/>
      <c r="CO174" s="48"/>
      <c r="CP174" s="179">
        <f t="shared" si="61"/>
        <v>19131</v>
      </c>
      <c r="CQ174" s="179">
        <f t="shared" si="62"/>
        <v>4.0960000000000001</v>
      </c>
      <c r="CS174" s="199">
        <f t="shared" si="63"/>
        <v>8.3703159955554778</v>
      </c>
      <c r="CT174" s="27"/>
      <c r="CU174" s="27"/>
      <c r="CV174" s="48"/>
      <c r="CW174" s="179">
        <f t="shared" si="64"/>
        <v>18987</v>
      </c>
      <c r="CX174" s="179">
        <f t="shared" si="65"/>
        <v>6.4</v>
      </c>
      <c r="CZ174" s="199">
        <f t="shared" si="66"/>
        <v>8.0284551641142521</v>
      </c>
      <c r="DA174" s="27"/>
      <c r="DB174" s="27"/>
      <c r="DC174" s="48"/>
      <c r="DD174" s="179">
        <f t="shared" si="67"/>
        <v>18620</v>
      </c>
      <c r="DE174" s="179">
        <f t="shared" si="68"/>
        <v>199.809</v>
      </c>
    </row>
    <row r="175" spans="1:109" ht="15" customHeight="1">
      <c r="A175" s="21">
        <f t="shared" si="22"/>
        <v>2004</v>
      </c>
      <c r="B175" s="176">
        <f t="shared" si="22"/>
        <v>18853</v>
      </c>
      <c r="C175" s="193">
        <f t="shared" si="23"/>
        <v>9.8444273314065835</v>
      </c>
      <c r="D175" s="22">
        <v>11</v>
      </c>
      <c r="E175" s="347" t="s">
        <v>7</v>
      </c>
      <c r="F175" s="348"/>
      <c r="G175" s="357">
        <f>I164</f>
        <v>0.97497203987797942</v>
      </c>
      <c r="H175" s="358"/>
      <c r="I175" s="179">
        <f t="shared" si="24"/>
        <v>19064</v>
      </c>
      <c r="J175" s="180">
        <f t="shared" si="25"/>
        <v>1.1191852755529623</v>
      </c>
      <c r="K175" s="179">
        <f t="shared" si="26"/>
        <v>44.521000000000001</v>
      </c>
      <c r="M175" s="199">
        <f t="shared" si="27"/>
        <v>9.8444273314065835</v>
      </c>
      <c r="N175" s="23" t="s">
        <v>36</v>
      </c>
      <c r="O175" s="44">
        <f>Q164</f>
        <v>0.97497203987797942</v>
      </c>
      <c r="P175" s="48"/>
      <c r="Q175" s="179">
        <f t="shared" si="28"/>
        <v>19064</v>
      </c>
      <c r="R175" s="179">
        <f t="shared" si="29"/>
        <v>44.521000000000001</v>
      </c>
      <c r="T175" s="199">
        <f t="shared" si="30"/>
        <v>9.7899268403129618</v>
      </c>
      <c r="U175" s="23" t="s">
        <v>36</v>
      </c>
      <c r="V175" s="44">
        <f>X164</f>
        <v>0.97491410780694632</v>
      </c>
      <c r="W175" s="48"/>
      <c r="X175" s="179">
        <f t="shared" si="31"/>
        <v>19058</v>
      </c>
      <c r="Y175" s="179">
        <f t="shared" si="32"/>
        <v>42.024999999999999</v>
      </c>
      <c r="AA175" s="199">
        <f t="shared" si="33"/>
        <v>9.7173386809077869</v>
      </c>
      <c r="AB175" s="23" t="s">
        <v>36</v>
      </c>
      <c r="AC175" s="44">
        <f>AE164</f>
        <v>0.9747707430738326</v>
      </c>
      <c r="AD175" s="48"/>
      <c r="AE175" s="179">
        <f t="shared" si="34"/>
        <v>19048</v>
      </c>
      <c r="AF175" s="179">
        <f t="shared" si="35"/>
        <v>38.024999999999999</v>
      </c>
      <c r="AH175" s="199">
        <f t="shared" si="36"/>
        <v>9.6390661736588985</v>
      </c>
      <c r="AI175" s="23" t="s">
        <v>36</v>
      </c>
      <c r="AJ175" s="44">
        <f>AL164</f>
        <v>0.97458692123957047</v>
      </c>
      <c r="AK175" s="48"/>
      <c r="AL175" s="179">
        <f t="shared" si="37"/>
        <v>19037</v>
      </c>
      <c r="AM175" s="179">
        <f t="shared" si="38"/>
        <v>33.856000000000002</v>
      </c>
      <c r="AO175" s="199">
        <f t="shared" si="39"/>
        <v>9.55414281969224</v>
      </c>
      <c r="AP175" s="23" t="s">
        <v>36</v>
      </c>
      <c r="AQ175" s="44">
        <f>AS164</f>
        <v>0.97429880354736886</v>
      </c>
      <c r="AR175" s="48"/>
      <c r="AS175" s="179">
        <f t="shared" si="40"/>
        <v>19023</v>
      </c>
      <c r="AT175" s="179">
        <f t="shared" si="41"/>
        <v>28.9</v>
      </c>
      <c r="AV175" s="199">
        <f t="shared" si="42"/>
        <v>9.461332526110132</v>
      </c>
      <c r="AW175" s="23" t="s">
        <v>36</v>
      </c>
      <c r="AX175" s="44">
        <f>AZ164</f>
        <v>0.97385888587575442</v>
      </c>
      <c r="AY175" s="48"/>
      <c r="AZ175" s="179">
        <f t="shared" si="43"/>
        <v>19008</v>
      </c>
      <c r="BA175" s="179">
        <f t="shared" si="44"/>
        <v>24.024999999999999</v>
      </c>
      <c r="BC175" s="199">
        <f t="shared" si="45"/>
        <v>9.3590189643475448</v>
      </c>
      <c r="BD175" s="23" t="s">
        <v>36</v>
      </c>
      <c r="BE175" s="44">
        <f>BG164</f>
        <v>0.9732350289857169</v>
      </c>
      <c r="BF175" s="48"/>
      <c r="BG175" s="179">
        <f t="shared" si="46"/>
        <v>18989</v>
      </c>
      <c r="BH175" s="179">
        <f t="shared" si="47"/>
        <v>18.495999999999999</v>
      </c>
      <c r="BJ175" s="199">
        <f t="shared" si="48"/>
        <v>9.2450316117661124</v>
      </c>
      <c r="BK175" s="23" t="s">
        <v>36</v>
      </c>
      <c r="BL175" s="44">
        <f>BN164</f>
        <v>0.97223698758032095</v>
      </c>
      <c r="BM175" s="48"/>
      <c r="BN175" s="179">
        <f t="shared" si="49"/>
        <v>18965</v>
      </c>
      <c r="BO175" s="179">
        <f t="shared" si="50"/>
        <v>12.544</v>
      </c>
      <c r="BQ175" s="199">
        <f t="shared" si="51"/>
        <v>9.1163593085052881</v>
      </c>
      <c r="BR175" s="23" t="s">
        <v>36</v>
      </c>
      <c r="BS175" s="44">
        <f>BU164</f>
        <v>0.97068941663489694</v>
      </c>
      <c r="BT175" s="48"/>
      <c r="BU175" s="179">
        <f t="shared" si="52"/>
        <v>18935</v>
      </c>
      <c r="BV175" s="179">
        <f t="shared" si="53"/>
        <v>6.7240000000000002</v>
      </c>
      <c r="BX175" s="199">
        <f t="shared" si="54"/>
        <v>8.9686509033748738</v>
      </c>
      <c r="BY175" s="23" t="s">
        <v>36</v>
      </c>
      <c r="BZ175" s="44">
        <f>CB164</f>
        <v>0.96816108617330943</v>
      </c>
      <c r="CA175" s="48"/>
      <c r="CB175" s="179">
        <f t="shared" si="55"/>
        <v>18895</v>
      </c>
      <c r="CC175" s="179">
        <f t="shared" si="56"/>
        <v>1.764</v>
      </c>
      <c r="CE175" s="199">
        <f t="shared" si="57"/>
        <v>8.7952793701945708</v>
      </c>
      <c r="CF175" s="23" t="s">
        <v>36</v>
      </c>
      <c r="CG175" s="44">
        <f>CI164</f>
        <v>0.96367413315422479</v>
      </c>
      <c r="CH175" s="48"/>
      <c r="CI175" s="179">
        <f t="shared" si="58"/>
        <v>18840</v>
      </c>
      <c r="CJ175" s="179">
        <f t="shared" si="59"/>
        <v>0.16900000000000001</v>
      </c>
      <c r="CL175" s="199">
        <f t="shared" si="60"/>
        <v>8.5854124303933812</v>
      </c>
      <c r="CM175" s="23" t="s">
        <v>36</v>
      </c>
      <c r="CN175" s="44">
        <f>CP164</f>
        <v>0.95500339589641614</v>
      </c>
      <c r="CO175" s="48"/>
      <c r="CP175" s="179">
        <f t="shared" si="61"/>
        <v>18756</v>
      </c>
      <c r="CQ175" s="179">
        <f t="shared" si="62"/>
        <v>9.4090000000000007</v>
      </c>
      <c r="CS175" s="199">
        <f t="shared" si="63"/>
        <v>8.3194736924421857</v>
      </c>
      <c r="CT175" s="23" t="s">
        <v>36</v>
      </c>
      <c r="CU175" s="44">
        <f>CW164</f>
        <v>0.9347971233138942</v>
      </c>
      <c r="CV175" s="48"/>
      <c r="CW175" s="179">
        <f t="shared" si="64"/>
        <v>18613</v>
      </c>
      <c r="CX175" s="179">
        <f t="shared" si="65"/>
        <v>57.6</v>
      </c>
      <c r="CZ175" s="199">
        <f t="shared" si="66"/>
        <v>7.9561263512135003</v>
      </c>
      <c r="DA175" s="23" t="s">
        <v>36</v>
      </c>
      <c r="DB175" s="44">
        <f>DD164</f>
        <v>0.85977099013866032</v>
      </c>
      <c r="DC175" s="48"/>
      <c r="DD175" s="179">
        <f t="shared" si="67"/>
        <v>18246</v>
      </c>
      <c r="DE175" s="179">
        <f t="shared" si="68"/>
        <v>368.44900000000001</v>
      </c>
    </row>
    <row r="176" spans="1:109" ht="15" customHeight="1">
      <c r="A176" s="21">
        <f t="shared" si="22"/>
        <v>2005</v>
      </c>
      <c r="B176" s="176">
        <f t="shared" si="22"/>
        <v>18552</v>
      </c>
      <c r="C176" s="193">
        <f t="shared" si="23"/>
        <v>9.8283328789353668</v>
      </c>
      <c r="D176" s="22">
        <v>12</v>
      </c>
      <c r="E176" s="347" t="s">
        <v>8</v>
      </c>
      <c r="F176" s="348"/>
      <c r="G176" s="355">
        <f>SUM(K165:K184)</f>
        <v>2468.7469999999994</v>
      </c>
      <c r="H176" s="356"/>
      <c r="I176" s="179">
        <f t="shared" si="24"/>
        <v>18694</v>
      </c>
      <c r="J176" s="180">
        <f t="shared" si="25"/>
        <v>0.76541612764122469</v>
      </c>
      <c r="K176" s="179">
        <f t="shared" si="26"/>
        <v>20.164000000000001</v>
      </c>
      <c r="M176" s="199">
        <f t="shared" si="27"/>
        <v>9.8283328789353668</v>
      </c>
      <c r="N176" s="23" t="s">
        <v>37</v>
      </c>
      <c r="O176" s="201">
        <f>SUM(R165:R184)</f>
        <v>2468.7469999999994</v>
      </c>
      <c r="P176" s="47"/>
      <c r="Q176" s="179">
        <f t="shared" si="28"/>
        <v>18694</v>
      </c>
      <c r="R176" s="179">
        <f t="shared" si="29"/>
        <v>20.164000000000001</v>
      </c>
      <c r="T176" s="199">
        <f t="shared" si="30"/>
        <v>9.7729231825150116</v>
      </c>
      <c r="U176" s="23" t="s">
        <v>37</v>
      </c>
      <c r="V176" s="201">
        <f>SUM(Y165:Y184)</f>
        <v>2474.4740000000002</v>
      </c>
      <c r="W176" s="47"/>
      <c r="X176" s="179">
        <f t="shared" si="31"/>
        <v>18687</v>
      </c>
      <c r="Y176" s="179">
        <f t="shared" si="32"/>
        <v>18.225000000000001</v>
      </c>
      <c r="AA176" s="199">
        <f t="shared" si="33"/>
        <v>9.6990430786544035</v>
      </c>
      <c r="AB176" s="23" t="s">
        <v>37</v>
      </c>
      <c r="AC176" s="201">
        <f>SUM(AF165:AF184)</f>
        <v>2488.6990000000001</v>
      </c>
      <c r="AD176" s="47"/>
      <c r="AE176" s="179">
        <f t="shared" si="34"/>
        <v>18678</v>
      </c>
      <c r="AF176" s="179">
        <f t="shared" si="35"/>
        <v>15.875999999999999</v>
      </c>
      <c r="AH176" s="199">
        <f t="shared" si="36"/>
        <v>9.6192661517133278</v>
      </c>
      <c r="AI176" s="23" t="s">
        <v>37</v>
      </c>
      <c r="AJ176" s="201">
        <f>SUM(AM165:AM184)</f>
        <v>2507.0430000000001</v>
      </c>
      <c r="AK176" s="47"/>
      <c r="AL176" s="179">
        <f t="shared" si="37"/>
        <v>18668</v>
      </c>
      <c r="AM176" s="179">
        <f t="shared" si="38"/>
        <v>13.456</v>
      </c>
      <c r="AO176" s="199">
        <f t="shared" si="39"/>
        <v>9.5325687881805479</v>
      </c>
      <c r="AP176" s="23" t="s">
        <v>37</v>
      </c>
      <c r="AQ176" s="201">
        <f>SUM(AT165:AT184)</f>
        <v>2535.9859999999999</v>
      </c>
      <c r="AR176" s="47"/>
      <c r="AS176" s="179">
        <f t="shared" si="40"/>
        <v>18655</v>
      </c>
      <c r="AT176" s="179">
        <f t="shared" si="41"/>
        <v>10.609</v>
      </c>
      <c r="AV176" s="199">
        <f t="shared" si="42"/>
        <v>9.4376352944128676</v>
      </c>
      <c r="AW176" s="23" t="s">
        <v>37</v>
      </c>
      <c r="AX176" s="201">
        <f>SUM(BA165:BA184)</f>
        <v>2580.4409999999993</v>
      </c>
      <c r="AY176" s="47"/>
      <c r="AZ176" s="179">
        <f t="shared" si="43"/>
        <v>18641</v>
      </c>
      <c r="BA176" s="179">
        <f t="shared" si="44"/>
        <v>7.9210000000000003</v>
      </c>
      <c r="BC176" s="199">
        <f t="shared" si="45"/>
        <v>9.3327349801897892</v>
      </c>
      <c r="BD176" s="23" t="s">
        <v>37</v>
      </c>
      <c r="BE176" s="201">
        <f>SUM(BH165:BH184)</f>
        <v>2644.2170000000006</v>
      </c>
      <c r="BF176" s="47"/>
      <c r="BG176" s="179">
        <f t="shared" si="46"/>
        <v>18623</v>
      </c>
      <c r="BH176" s="179">
        <f t="shared" si="47"/>
        <v>5.0410000000000004</v>
      </c>
      <c r="BJ176" s="199">
        <f t="shared" si="48"/>
        <v>9.215526898663482</v>
      </c>
      <c r="BK176" s="23" t="s">
        <v>37</v>
      </c>
      <c r="BL176" s="201">
        <f>SUM(BO165:BO184)</f>
        <v>2747.4939999999997</v>
      </c>
      <c r="BM176" s="47"/>
      <c r="BN176" s="179">
        <f t="shared" si="49"/>
        <v>18601</v>
      </c>
      <c r="BO176" s="179">
        <f t="shared" si="50"/>
        <v>2.4009999999999998</v>
      </c>
      <c r="BQ176" s="199">
        <f t="shared" si="51"/>
        <v>9.082734247371036</v>
      </c>
      <c r="BR176" s="23" t="s">
        <v>37</v>
      </c>
      <c r="BS176" s="201">
        <f>SUM(BV165:BV184)</f>
        <v>2910.8719999999998</v>
      </c>
      <c r="BT176" s="47"/>
      <c r="BU176" s="179">
        <f t="shared" si="52"/>
        <v>18573</v>
      </c>
      <c r="BV176" s="179">
        <f t="shared" si="53"/>
        <v>0.441</v>
      </c>
      <c r="BX176" s="199">
        <f t="shared" si="54"/>
        <v>8.9295677078253366</v>
      </c>
      <c r="BY176" s="23" t="s">
        <v>37</v>
      </c>
      <c r="BZ176" s="201">
        <f>SUM(CC165:CC184)</f>
        <v>3185.848</v>
      </c>
      <c r="CA176" s="47"/>
      <c r="CB176" s="179">
        <f t="shared" si="55"/>
        <v>18536</v>
      </c>
      <c r="CC176" s="179">
        <f t="shared" si="56"/>
        <v>0.25600000000000001</v>
      </c>
      <c r="CE176" s="199">
        <f t="shared" si="57"/>
        <v>8.7486223223172193</v>
      </c>
      <c r="CF176" s="23" t="s">
        <v>37</v>
      </c>
      <c r="CG176" s="201">
        <f>SUM(CJ165:CJ184)</f>
        <v>3697.9379999999996</v>
      </c>
      <c r="CH176" s="47"/>
      <c r="CI176" s="179">
        <f t="shared" si="58"/>
        <v>18484</v>
      </c>
      <c r="CJ176" s="179">
        <f t="shared" si="59"/>
        <v>4.6239999999999997</v>
      </c>
      <c r="CL176" s="199">
        <f t="shared" si="60"/>
        <v>8.527539483470381</v>
      </c>
      <c r="CM176" s="23" t="s">
        <v>37</v>
      </c>
      <c r="CN176" s="201">
        <f>SUM(CQ165:CQ184)</f>
        <v>4778.592999999998</v>
      </c>
      <c r="CO176" s="47"/>
      <c r="CP176" s="179">
        <f t="shared" si="61"/>
        <v>18406</v>
      </c>
      <c r="CQ176" s="179">
        <f t="shared" si="62"/>
        <v>21.315999999999999</v>
      </c>
      <c r="CS176" s="199">
        <f t="shared" si="63"/>
        <v>8.2432825230483751</v>
      </c>
      <c r="CT176" s="23" t="s">
        <v>37</v>
      </c>
      <c r="CU176" s="201">
        <f>SUM(CX165:CX184)</f>
        <v>7803.6039999999994</v>
      </c>
      <c r="CV176" s="47"/>
      <c r="CW176" s="179">
        <f t="shared" si="64"/>
        <v>18272</v>
      </c>
      <c r="CX176" s="179">
        <f t="shared" si="65"/>
        <v>78.400000000000006</v>
      </c>
      <c r="CZ176" s="199">
        <f t="shared" si="66"/>
        <v>7.8446326444646806</v>
      </c>
      <c r="DA176" s="23" t="s">
        <v>37</v>
      </c>
      <c r="DB176" s="201">
        <f>SUM(DE165:DE184)</f>
        <v>28434.673999999999</v>
      </c>
      <c r="DC176" s="47"/>
      <c r="DD176" s="179">
        <f t="shared" si="67"/>
        <v>17925</v>
      </c>
      <c r="DE176" s="179">
        <f t="shared" si="68"/>
        <v>393.12900000000002</v>
      </c>
    </row>
    <row r="177" spans="1:109" ht="15" customHeight="1">
      <c r="A177" s="21">
        <f t="shared" si="22"/>
        <v>2006</v>
      </c>
      <c r="B177" s="176">
        <f t="shared" si="22"/>
        <v>18036</v>
      </c>
      <c r="C177" s="193">
        <f t="shared" si="23"/>
        <v>9.8001250395409745</v>
      </c>
      <c r="D177" s="22">
        <v>13</v>
      </c>
      <c r="E177" s="347" t="s">
        <v>9</v>
      </c>
      <c r="F177" s="348"/>
      <c r="G177" s="355">
        <f>SUM(K175:K184)</f>
        <v>565.37199999999996</v>
      </c>
      <c r="H177" s="356"/>
      <c r="I177" s="179">
        <f t="shared" si="24"/>
        <v>18330</v>
      </c>
      <c r="J177" s="180">
        <f t="shared" si="25"/>
        <v>1.6300731869594145</v>
      </c>
      <c r="K177" s="179">
        <f t="shared" si="26"/>
        <v>86.436000000000007</v>
      </c>
      <c r="M177" s="199">
        <f t="shared" si="27"/>
        <v>9.8001250395409745</v>
      </c>
      <c r="N177" s="27"/>
      <c r="O177" s="63"/>
      <c r="P177" s="27"/>
      <c r="Q177" s="179">
        <f t="shared" si="28"/>
        <v>18330</v>
      </c>
      <c r="R177" s="179">
        <f t="shared" si="29"/>
        <v>86.436000000000007</v>
      </c>
      <c r="T177" s="199">
        <f t="shared" si="30"/>
        <v>9.7430840310431037</v>
      </c>
      <c r="U177" s="27"/>
      <c r="V177" s="63"/>
      <c r="W177" s="27"/>
      <c r="X177" s="179">
        <f t="shared" si="31"/>
        <v>18324</v>
      </c>
      <c r="Y177" s="179">
        <f t="shared" si="32"/>
        <v>82.944000000000003</v>
      </c>
      <c r="AA177" s="199">
        <f t="shared" si="33"/>
        <v>9.6668787502683475</v>
      </c>
      <c r="AB177" s="27"/>
      <c r="AC177" s="63"/>
      <c r="AD177" s="27"/>
      <c r="AE177" s="179">
        <f t="shared" si="34"/>
        <v>18317</v>
      </c>
      <c r="AF177" s="179">
        <f t="shared" si="35"/>
        <v>78.960999999999999</v>
      </c>
      <c r="AH177" s="199">
        <f t="shared" si="36"/>
        <v>9.5843836100760065</v>
      </c>
      <c r="AI177" s="27"/>
      <c r="AJ177" s="63"/>
      <c r="AK177" s="27"/>
      <c r="AL177" s="179">
        <f t="shared" si="37"/>
        <v>18308</v>
      </c>
      <c r="AM177" s="179">
        <f t="shared" si="38"/>
        <v>73.983999999999995</v>
      </c>
      <c r="AO177" s="199">
        <f t="shared" si="39"/>
        <v>9.4944661282251861</v>
      </c>
      <c r="AP177" s="27"/>
      <c r="AQ177" s="63"/>
      <c r="AR177" s="27"/>
      <c r="AS177" s="179">
        <f t="shared" si="40"/>
        <v>18297</v>
      </c>
      <c r="AT177" s="179">
        <f t="shared" si="41"/>
        <v>68.120999999999995</v>
      </c>
      <c r="AV177" s="199">
        <f t="shared" si="42"/>
        <v>9.3956574377499358</v>
      </c>
      <c r="AW177" s="27"/>
      <c r="AX177" s="63"/>
      <c r="AY177" s="27"/>
      <c r="AZ177" s="179">
        <f t="shared" si="43"/>
        <v>18284</v>
      </c>
      <c r="BA177" s="179">
        <f t="shared" si="44"/>
        <v>61.503999999999998</v>
      </c>
      <c r="BC177" s="199">
        <f t="shared" si="45"/>
        <v>9.2860042758971719</v>
      </c>
      <c r="BD177" s="27"/>
      <c r="BE177" s="63"/>
      <c r="BF177" s="27"/>
      <c r="BG177" s="179">
        <f t="shared" si="46"/>
        <v>18269</v>
      </c>
      <c r="BH177" s="179">
        <f t="shared" si="47"/>
        <v>54.289000000000001</v>
      </c>
      <c r="BJ177" s="199">
        <f t="shared" si="48"/>
        <v>9.1628293893051307</v>
      </c>
      <c r="BK177" s="27"/>
      <c r="BL177" s="63"/>
      <c r="BM177" s="27"/>
      <c r="BN177" s="179">
        <f t="shared" si="49"/>
        <v>18250</v>
      </c>
      <c r="BO177" s="179">
        <f t="shared" si="50"/>
        <v>45.795999999999999</v>
      </c>
      <c r="BQ177" s="199">
        <f t="shared" si="51"/>
        <v>9.022322622637347</v>
      </c>
      <c r="BR177" s="27"/>
      <c r="BS177" s="63"/>
      <c r="BT177" s="27"/>
      <c r="BU177" s="179">
        <f t="shared" si="52"/>
        <v>18225</v>
      </c>
      <c r="BV177" s="179">
        <f t="shared" si="53"/>
        <v>35.720999999999997</v>
      </c>
      <c r="BX177" s="199">
        <f t="shared" si="54"/>
        <v>8.8587951058574497</v>
      </c>
      <c r="BY177" s="27"/>
      <c r="BZ177" s="63"/>
      <c r="CA177" s="27"/>
      <c r="CB177" s="179">
        <f t="shared" si="55"/>
        <v>18193</v>
      </c>
      <c r="CC177" s="179">
        <f t="shared" si="56"/>
        <v>24.649000000000001</v>
      </c>
      <c r="CE177" s="199">
        <f t="shared" si="57"/>
        <v>8.6631964855360799</v>
      </c>
      <c r="CF177" s="27"/>
      <c r="CG177" s="63"/>
      <c r="CH177" s="27"/>
      <c r="CI177" s="179">
        <f t="shared" si="58"/>
        <v>18148</v>
      </c>
      <c r="CJ177" s="179">
        <f t="shared" si="59"/>
        <v>12.544</v>
      </c>
      <c r="CL177" s="199">
        <f t="shared" si="60"/>
        <v>8.4198008454075879</v>
      </c>
      <c r="CM177" s="27"/>
      <c r="CN177" s="63"/>
      <c r="CO177" s="27"/>
      <c r="CP177" s="179">
        <f t="shared" si="61"/>
        <v>18080</v>
      </c>
      <c r="CQ177" s="179">
        <f t="shared" si="62"/>
        <v>1.9359999999999999</v>
      </c>
      <c r="CS177" s="199">
        <f t="shared" si="63"/>
        <v>8.0974262985972132</v>
      </c>
      <c r="CT177" s="27"/>
      <c r="CU177" s="63"/>
      <c r="CV177" s="27"/>
      <c r="CW177" s="179">
        <f t="shared" si="64"/>
        <v>17961</v>
      </c>
      <c r="CX177" s="179">
        <f t="shared" si="65"/>
        <v>5.625</v>
      </c>
      <c r="CZ177" s="199">
        <f t="shared" si="66"/>
        <v>7.6187423776704133</v>
      </c>
      <c r="DA177" s="27"/>
      <c r="DB177" s="63"/>
      <c r="DC177" s="27"/>
      <c r="DD177" s="179">
        <f t="shared" si="67"/>
        <v>17650</v>
      </c>
      <c r="DE177" s="179">
        <f t="shared" si="68"/>
        <v>148.99600000000001</v>
      </c>
    </row>
    <row r="178" spans="1:109" ht="15" customHeight="1">
      <c r="A178" s="21">
        <f t="shared" si="22"/>
        <v>2007</v>
      </c>
      <c r="B178" s="176">
        <f t="shared" si="22"/>
        <v>17743</v>
      </c>
      <c r="C178" s="193">
        <f t="shared" si="23"/>
        <v>9.7837463509235789</v>
      </c>
      <c r="D178" s="22">
        <v>14</v>
      </c>
      <c r="E178" s="347" t="s">
        <v>10</v>
      </c>
      <c r="F178" s="348"/>
      <c r="G178" s="349">
        <f>SUM(J165:J184)/D184</f>
        <v>1.5270792338790533</v>
      </c>
      <c r="H178" s="350"/>
      <c r="I178" s="179">
        <f t="shared" si="24"/>
        <v>17973</v>
      </c>
      <c r="J178" s="180">
        <f t="shared" si="25"/>
        <v>1.2962858592120836</v>
      </c>
      <c r="K178" s="179">
        <f t="shared" si="26"/>
        <v>52.9</v>
      </c>
      <c r="M178" s="199">
        <f t="shared" si="27"/>
        <v>9.7837463509235789</v>
      </c>
      <c r="N178" s="27"/>
      <c r="O178" s="27"/>
      <c r="P178" s="27"/>
      <c r="Q178" s="179">
        <f t="shared" si="28"/>
        <v>17973</v>
      </c>
      <c r="R178" s="179">
        <f t="shared" si="29"/>
        <v>52.9</v>
      </c>
      <c r="T178" s="199">
        <f t="shared" si="30"/>
        <v>9.7257355394565437</v>
      </c>
      <c r="U178" s="27"/>
      <c r="V178" s="27"/>
      <c r="W178" s="27"/>
      <c r="X178" s="179">
        <f t="shared" si="31"/>
        <v>17969</v>
      </c>
      <c r="Y178" s="179">
        <f t="shared" si="32"/>
        <v>51.076000000000001</v>
      </c>
      <c r="AA178" s="199">
        <f t="shared" si="33"/>
        <v>9.6481435879962927</v>
      </c>
      <c r="AB178" s="27"/>
      <c r="AC178" s="27"/>
      <c r="AD178" s="27"/>
      <c r="AE178" s="179">
        <f t="shared" si="34"/>
        <v>17963</v>
      </c>
      <c r="AF178" s="179">
        <f t="shared" si="35"/>
        <v>48.4</v>
      </c>
      <c r="AH178" s="199">
        <f t="shared" si="36"/>
        <v>9.5640208369345867</v>
      </c>
      <c r="AI178" s="27"/>
      <c r="AJ178" s="27"/>
      <c r="AK178" s="27"/>
      <c r="AL178" s="179">
        <f t="shared" si="37"/>
        <v>17956</v>
      </c>
      <c r="AM178" s="179">
        <f t="shared" si="38"/>
        <v>45.369</v>
      </c>
      <c r="AO178" s="199">
        <f t="shared" si="39"/>
        <v>9.4721660298827359</v>
      </c>
      <c r="AP178" s="27"/>
      <c r="AQ178" s="27"/>
      <c r="AR178" s="27"/>
      <c r="AS178" s="179">
        <f t="shared" si="40"/>
        <v>17948</v>
      </c>
      <c r="AT178" s="179">
        <f t="shared" si="41"/>
        <v>42.024999999999999</v>
      </c>
      <c r="AV178" s="199">
        <f t="shared" si="42"/>
        <v>9.3710125973650804</v>
      </c>
      <c r="AW178" s="27"/>
      <c r="AX178" s="27"/>
      <c r="AY178" s="27"/>
      <c r="AZ178" s="179">
        <f t="shared" si="43"/>
        <v>17938</v>
      </c>
      <c r="BA178" s="179">
        <f t="shared" si="44"/>
        <v>38.024999999999999</v>
      </c>
      <c r="BC178" s="199">
        <f t="shared" si="45"/>
        <v>9.2584636471579103</v>
      </c>
      <c r="BD178" s="27"/>
      <c r="BE178" s="27"/>
      <c r="BF178" s="27"/>
      <c r="BG178" s="179">
        <f t="shared" si="46"/>
        <v>17926</v>
      </c>
      <c r="BH178" s="179">
        <f t="shared" si="47"/>
        <v>33.488999999999997</v>
      </c>
      <c r="BJ178" s="199">
        <f t="shared" si="48"/>
        <v>9.1316217872647769</v>
      </c>
      <c r="BK178" s="27"/>
      <c r="BL178" s="27"/>
      <c r="BM178" s="27"/>
      <c r="BN178" s="179">
        <f t="shared" si="49"/>
        <v>17911</v>
      </c>
      <c r="BO178" s="179">
        <f t="shared" si="50"/>
        <v>28.224</v>
      </c>
      <c r="BQ178" s="199">
        <f t="shared" si="51"/>
        <v>8.9863214376260192</v>
      </c>
      <c r="BR178" s="27"/>
      <c r="BS178" s="27"/>
      <c r="BT178" s="27"/>
      <c r="BU178" s="179">
        <f t="shared" si="52"/>
        <v>17891</v>
      </c>
      <c r="BV178" s="179">
        <f t="shared" si="53"/>
        <v>21.904</v>
      </c>
      <c r="BX178" s="199">
        <f t="shared" si="54"/>
        <v>8.8162602087345814</v>
      </c>
      <c r="BY178" s="27"/>
      <c r="BZ178" s="27"/>
      <c r="CA178" s="27"/>
      <c r="CB178" s="179">
        <f t="shared" si="55"/>
        <v>17866</v>
      </c>
      <c r="CC178" s="179">
        <f t="shared" si="56"/>
        <v>15.129</v>
      </c>
      <c r="CE178" s="199">
        <f t="shared" si="57"/>
        <v>8.6112298333426196</v>
      </c>
      <c r="CF178" s="27"/>
      <c r="CG178" s="27"/>
      <c r="CH178" s="27"/>
      <c r="CI178" s="179">
        <f t="shared" si="58"/>
        <v>17830</v>
      </c>
      <c r="CJ178" s="179">
        <f t="shared" si="59"/>
        <v>7.569</v>
      </c>
      <c r="CL178" s="199">
        <f t="shared" si="60"/>
        <v>8.3530258452023247</v>
      </c>
      <c r="CM178" s="27"/>
      <c r="CN178" s="27"/>
      <c r="CO178" s="27"/>
      <c r="CP178" s="179">
        <f t="shared" si="61"/>
        <v>17775</v>
      </c>
      <c r="CQ178" s="179">
        <f t="shared" si="62"/>
        <v>1.024</v>
      </c>
      <c r="CS178" s="199">
        <f t="shared" si="63"/>
        <v>8.0040315078526998</v>
      </c>
      <c r="CT178" s="27"/>
      <c r="CU178" s="27"/>
      <c r="CV178" s="27"/>
      <c r="CW178" s="179">
        <f t="shared" si="64"/>
        <v>17677</v>
      </c>
      <c r="CX178" s="179">
        <f t="shared" si="65"/>
        <v>4.3559999999999999</v>
      </c>
      <c r="CZ178" s="199">
        <f t="shared" si="66"/>
        <v>7.4633630455200208</v>
      </c>
      <c r="DA178" s="27"/>
      <c r="DB178" s="27"/>
      <c r="DC178" s="27"/>
      <c r="DD178" s="179">
        <f t="shared" si="67"/>
        <v>17414</v>
      </c>
      <c r="DE178" s="179">
        <f t="shared" si="68"/>
        <v>108.241</v>
      </c>
    </row>
    <row r="179" spans="1:109" ht="15" customHeight="1">
      <c r="A179" s="21">
        <f t="shared" si="22"/>
        <v>2008</v>
      </c>
      <c r="B179" s="176">
        <f t="shared" si="22"/>
        <v>17380</v>
      </c>
      <c r="C179" s="193">
        <f t="shared" si="23"/>
        <v>9.7630753988193835</v>
      </c>
      <c r="D179" s="22">
        <v>15</v>
      </c>
      <c r="E179" s="347" t="s">
        <v>11</v>
      </c>
      <c r="F179" s="348"/>
      <c r="G179" s="349">
        <f>SUM(J175:J184)/10</f>
        <v>1.2500940849792541</v>
      </c>
      <c r="H179" s="350"/>
      <c r="I179" s="179">
        <f t="shared" si="24"/>
        <v>17623</v>
      </c>
      <c r="J179" s="180">
        <f t="shared" si="25"/>
        <v>1.3981588032220944</v>
      </c>
      <c r="K179" s="179">
        <f t="shared" si="26"/>
        <v>59.048999999999999</v>
      </c>
      <c r="M179" s="199">
        <f t="shared" si="27"/>
        <v>9.7630753988193835</v>
      </c>
      <c r="N179" s="27"/>
      <c r="O179" s="27"/>
      <c r="P179" s="27"/>
      <c r="Q179" s="179">
        <f t="shared" si="28"/>
        <v>17623</v>
      </c>
      <c r="R179" s="179">
        <f t="shared" si="29"/>
        <v>59.048999999999999</v>
      </c>
      <c r="T179" s="199">
        <f t="shared" si="30"/>
        <v>9.7038163574070602</v>
      </c>
      <c r="U179" s="27"/>
      <c r="V179" s="27"/>
      <c r="W179" s="27"/>
      <c r="X179" s="179">
        <f t="shared" si="31"/>
        <v>17621</v>
      </c>
      <c r="Y179" s="179">
        <f t="shared" si="32"/>
        <v>58.081000000000003</v>
      </c>
      <c r="AA179" s="199">
        <f t="shared" si="33"/>
        <v>9.6244348067824017</v>
      </c>
      <c r="AB179" s="27"/>
      <c r="AC179" s="27"/>
      <c r="AD179" s="27"/>
      <c r="AE179" s="179">
        <f t="shared" si="34"/>
        <v>17617</v>
      </c>
      <c r="AF179" s="179">
        <f t="shared" si="35"/>
        <v>56.168999999999997</v>
      </c>
      <c r="AH179" s="199">
        <f t="shared" si="36"/>
        <v>9.538204234060796</v>
      </c>
      <c r="AI179" s="27"/>
      <c r="AJ179" s="27"/>
      <c r="AK179" s="27"/>
      <c r="AL179" s="179">
        <f t="shared" si="37"/>
        <v>17613</v>
      </c>
      <c r="AM179" s="179">
        <f t="shared" si="38"/>
        <v>54.289000000000001</v>
      </c>
      <c r="AO179" s="199">
        <f t="shared" si="39"/>
        <v>9.443830215344537</v>
      </c>
      <c r="AP179" s="27"/>
      <c r="AQ179" s="27"/>
      <c r="AR179" s="27"/>
      <c r="AS179" s="179">
        <f t="shared" si="40"/>
        <v>17607</v>
      </c>
      <c r="AT179" s="179">
        <f t="shared" si="41"/>
        <v>51.529000000000003</v>
      </c>
      <c r="AV179" s="199">
        <f t="shared" si="42"/>
        <v>9.3396127076803221</v>
      </c>
      <c r="AW179" s="27"/>
      <c r="AX179" s="27"/>
      <c r="AY179" s="27"/>
      <c r="AZ179" s="179">
        <f t="shared" si="43"/>
        <v>17601</v>
      </c>
      <c r="BA179" s="179">
        <f t="shared" si="44"/>
        <v>48.841000000000001</v>
      </c>
      <c r="BC179" s="199">
        <f t="shared" si="45"/>
        <v>9.2232565972427292</v>
      </c>
      <c r="BD179" s="27"/>
      <c r="BE179" s="27"/>
      <c r="BF179" s="27"/>
      <c r="BG179" s="179">
        <f t="shared" si="46"/>
        <v>17593</v>
      </c>
      <c r="BH179" s="179">
        <f t="shared" si="47"/>
        <v>45.369</v>
      </c>
      <c r="BJ179" s="199">
        <f t="shared" si="48"/>
        <v>9.091556835986216</v>
      </c>
      <c r="BK179" s="27"/>
      <c r="BL179" s="27"/>
      <c r="BM179" s="27"/>
      <c r="BN179" s="179">
        <f t="shared" si="49"/>
        <v>17583</v>
      </c>
      <c r="BO179" s="179">
        <f t="shared" si="50"/>
        <v>41.209000000000003</v>
      </c>
      <c r="BQ179" s="199">
        <f t="shared" si="51"/>
        <v>8.9398431242785019</v>
      </c>
      <c r="BR179" s="27"/>
      <c r="BS179" s="27"/>
      <c r="BT179" s="27"/>
      <c r="BU179" s="179">
        <f t="shared" si="52"/>
        <v>17571</v>
      </c>
      <c r="BV179" s="179">
        <f t="shared" si="53"/>
        <v>36.481000000000002</v>
      </c>
      <c r="BX179" s="199">
        <f t="shared" si="54"/>
        <v>8.7609233763388357</v>
      </c>
      <c r="BY179" s="27"/>
      <c r="BZ179" s="27"/>
      <c r="CA179" s="27"/>
      <c r="CB179" s="179">
        <f t="shared" si="55"/>
        <v>17553</v>
      </c>
      <c r="CC179" s="179">
        <f t="shared" si="56"/>
        <v>29.928999999999998</v>
      </c>
      <c r="CE179" s="199">
        <f t="shared" si="57"/>
        <v>8.5428609381648144</v>
      </c>
      <c r="CF179" s="27"/>
      <c r="CG179" s="27"/>
      <c r="CH179" s="27"/>
      <c r="CI179" s="179">
        <f t="shared" si="58"/>
        <v>17529</v>
      </c>
      <c r="CJ179" s="179">
        <f t="shared" si="59"/>
        <v>22.201000000000001</v>
      </c>
      <c r="CL179" s="199">
        <f t="shared" si="60"/>
        <v>8.2635904326173186</v>
      </c>
      <c r="CM179" s="27"/>
      <c r="CN179" s="27"/>
      <c r="CO179" s="27"/>
      <c r="CP179" s="179">
        <f t="shared" si="61"/>
        <v>17490</v>
      </c>
      <c r="CQ179" s="179">
        <f t="shared" si="62"/>
        <v>12.1</v>
      </c>
      <c r="CS179" s="199">
        <f t="shared" si="63"/>
        <v>7.8747391251718106</v>
      </c>
      <c r="CT179" s="27"/>
      <c r="CU179" s="27"/>
      <c r="CV179" s="27"/>
      <c r="CW179" s="179">
        <f t="shared" si="64"/>
        <v>17419</v>
      </c>
      <c r="CX179" s="179">
        <f t="shared" si="65"/>
        <v>1.5209999999999999</v>
      </c>
      <c r="CZ179" s="199">
        <f t="shared" si="66"/>
        <v>7.2298387781512501</v>
      </c>
      <c r="DA179" s="27"/>
      <c r="DB179" s="27"/>
      <c r="DC179" s="27"/>
      <c r="DD179" s="179">
        <f t="shared" si="67"/>
        <v>17212</v>
      </c>
      <c r="DE179" s="179">
        <f t="shared" si="68"/>
        <v>28.224</v>
      </c>
    </row>
    <row r="180" spans="1:109" ht="15" customHeight="1">
      <c r="A180" s="21">
        <f t="shared" si="22"/>
        <v>2009</v>
      </c>
      <c r="B180" s="176">
        <f t="shared" si="22"/>
        <v>16923</v>
      </c>
      <c r="C180" s="193">
        <f t="shared" si="23"/>
        <v>9.736428922408086</v>
      </c>
      <c r="D180" s="22">
        <v>16</v>
      </c>
      <c r="E180" s="47"/>
      <c r="F180" s="47"/>
      <c r="G180" s="51"/>
      <c r="H180" s="47"/>
      <c r="I180" s="179">
        <f t="shared" si="24"/>
        <v>17281</v>
      </c>
      <c r="J180" s="180">
        <f t="shared" si="25"/>
        <v>2.115464161200733</v>
      </c>
      <c r="K180" s="179">
        <f t="shared" si="26"/>
        <v>128.16399999999999</v>
      </c>
      <c r="M180" s="199">
        <f t="shared" si="27"/>
        <v>9.736428922408086</v>
      </c>
      <c r="N180" s="27"/>
      <c r="O180" s="27"/>
      <c r="P180" s="27"/>
      <c r="Q180" s="179">
        <f t="shared" si="28"/>
        <v>17281</v>
      </c>
      <c r="R180" s="179">
        <f t="shared" si="29"/>
        <v>128.16399999999999</v>
      </c>
      <c r="T180" s="199">
        <f t="shared" si="30"/>
        <v>9.6755198838564258</v>
      </c>
      <c r="U180" s="27"/>
      <c r="V180" s="27"/>
      <c r="W180" s="27"/>
      <c r="X180" s="179">
        <f t="shared" si="31"/>
        <v>17280</v>
      </c>
      <c r="Y180" s="179">
        <f t="shared" si="32"/>
        <v>127.449</v>
      </c>
      <c r="AA180" s="199">
        <f t="shared" si="33"/>
        <v>9.5937643492074667</v>
      </c>
      <c r="AB180" s="27"/>
      <c r="AC180" s="27"/>
      <c r="AD180" s="27"/>
      <c r="AE180" s="179">
        <f t="shared" si="34"/>
        <v>17279</v>
      </c>
      <c r="AF180" s="179">
        <f t="shared" si="35"/>
        <v>126.736</v>
      </c>
      <c r="AH180" s="199">
        <f t="shared" si="36"/>
        <v>9.5047249324876368</v>
      </c>
      <c r="AI180" s="27"/>
      <c r="AJ180" s="27"/>
      <c r="AK180" s="27"/>
      <c r="AL180" s="179">
        <f t="shared" si="37"/>
        <v>17277</v>
      </c>
      <c r="AM180" s="179">
        <f t="shared" si="38"/>
        <v>125.316</v>
      </c>
      <c r="AO180" s="199">
        <f t="shared" si="39"/>
        <v>9.4069756634095967</v>
      </c>
      <c r="AP180" s="27"/>
      <c r="AQ180" s="27"/>
      <c r="AR180" s="27"/>
      <c r="AS180" s="179">
        <f t="shared" si="40"/>
        <v>17276</v>
      </c>
      <c r="AT180" s="179">
        <f t="shared" si="41"/>
        <v>124.60899999999999</v>
      </c>
      <c r="AV180" s="199">
        <f t="shared" si="42"/>
        <v>9.2986259368435427</v>
      </c>
      <c r="AW180" s="27"/>
      <c r="AX180" s="27"/>
      <c r="AY180" s="27"/>
      <c r="AZ180" s="179">
        <f t="shared" si="43"/>
        <v>17274</v>
      </c>
      <c r="BA180" s="179">
        <f t="shared" si="44"/>
        <v>123.20099999999999</v>
      </c>
      <c r="BC180" s="199">
        <f t="shared" si="45"/>
        <v>9.177093778182547</v>
      </c>
      <c r="BD180" s="27"/>
      <c r="BE180" s="27"/>
      <c r="BF180" s="27"/>
      <c r="BG180" s="179">
        <f t="shared" si="46"/>
        <v>17271</v>
      </c>
      <c r="BH180" s="179">
        <f t="shared" si="47"/>
        <v>121.104</v>
      </c>
      <c r="BJ180" s="199">
        <f t="shared" si="48"/>
        <v>9.038721338315364</v>
      </c>
      <c r="BK180" s="27"/>
      <c r="BL180" s="27"/>
      <c r="BM180" s="27"/>
      <c r="BN180" s="179">
        <f t="shared" si="49"/>
        <v>17267</v>
      </c>
      <c r="BO180" s="179">
        <f t="shared" si="50"/>
        <v>118.336</v>
      </c>
      <c r="BQ180" s="199">
        <f t="shared" si="51"/>
        <v>8.8780792561264352</v>
      </c>
      <c r="BR180" s="27"/>
      <c r="BS180" s="27"/>
      <c r="BT180" s="27"/>
      <c r="BU180" s="179">
        <f t="shared" si="52"/>
        <v>17262</v>
      </c>
      <c r="BV180" s="179">
        <f t="shared" si="53"/>
        <v>114.92100000000001</v>
      </c>
      <c r="BX180" s="199">
        <f t="shared" si="54"/>
        <v>8.6865983562769653</v>
      </c>
      <c r="BY180" s="27"/>
      <c r="BZ180" s="27"/>
      <c r="CA180" s="27"/>
      <c r="CB180" s="179">
        <f t="shared" si="55"/>
        <v>17255</v>
      </c>
      <c r="CC180" s="179">
        <f t="shared" si="56"/>
        <v>110.224</v>
      </c>
      <c r="CE180" s="199">
        <f t="shared" si="57"/>
        <v>8.4495565427004262</v>
      </c>
      <c r="CF180" s="27"/>
      <c r="CG180" s="27"/>
      <c r="CH180" s="27"/>
      <c r="CI180" s="179">
        <f t="shared" si="58"/>
        <v>17244</v>
      </c>
      <c r="CJ180" s="179">
        <f t="shared" si="59"/>
        <v>103.041</v>
      </c>
      <c r="CL180" s="199">
        <f t="shared" si="60"/>
        <v>8.1382726385301858</v>
      </c>
      <c r="CM180" s="27"/>
      <c r="CN180" s="27"/>
      <c r="CO180" s="27"/>
      <c r="CP180" s="179">
        <f t="shared" si="61"/>
        <v>17224</v>
      </c>
      <c r="CQ180" s="179">
        <f t="shared" si="62"/>
        <v>90.600999999999999</v>
      </c>
      <c r="CS180" s="199">
        <f t="shared" si="63"/>
        <v>7.6838639802564295</v>
      </c>
      <c r="CT180" s="27"/>
      <c r="CU180" s="27"/>
      <c r="CV180" s="27"/>
      <c r="CW180" s="179">
        <f t="shared" si="64"/>
        <v>17183</v>
      </c>
      <c r="CX180" s="179">
        <f t="shared" si="65"/>
        <v>67.599999999999994</v>
      </c>
      <c r="CZ180" s="199">
        <f t="shared" si="66"/>
        <v>6.8276292345028518</v>
      </c>
      <c r="DA180" s="27"/>
      <c r="DB180" s="27"/>
      <c r="DC180" s="27"/>
      <c r="DD180" s="179">
        <f t="shared" si="67"/>
        <v>17039</v>
      </c>
      <c r="DE180" s="179">
        <f t="shared" si="68"/>
        <v>13.456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16892</v>
      </c>
      <c r="C181" s="193">
        <f t="shared" si="23"/>
        <v>9.7345954160538337</v>
      </c>
      <c r="D181" s="22">
        <v>17</v>
      </c>
      <c r="G181" s="51"/>
      <c r="H181" s="47"/>
      <c r="I181" s="179">
        <f t="shared" si="24"/>
        <v>16944</v>
      </c>
      <c r="J181" s="180">
        <f t="shared" si="25"/>
        <v>0.30783802983660902</v>
      </c>
      <c r="K181" s="179">
        <f t="shared" si="26"/>
        <v>2.7040000000000002</v>
      </c>
      <c r="M181" s="199">
        <f t="shared" si="27"/>
        <v>9.7345954160538337</v>
      </c>
      <c r="Q181" s="179">
        <f t="shared" si="28"/>
        <v>16944</v>
      </c>
      <c r="R181" s="179">
        <f t="shared" si="29"/>
        <v>2.7040000000000002</v>
      </c>
      <c r="T181" s="199">
        <f t="shared" si="30"/>
        <v>9.6735711169344896</v>
      </c>
      <c r="X181" s="179">
        <f t="shared" si="31"/>
        <v>16946</v>
      </c>
      <c r="Y181" s="179">
        <f t="shared" si="32"/>
        <v>2.9159999999999999</v>
      </c>
      <c r="AA181" s="199">
        <f t="shared" si="33"/>
        <v>9.5916493902065874</v>
      </c>
      <c r="AE181" s="179">
        <f t="shared" si="34"/>
        <v>16948</v>
      </c>
      <c r="AF181" s="179">
        <f t="shared" si="35"/>
        <v>3.1360000000000001</v>
      </c>
      <c r="AH181" s="199">
        <f t="shared" si="36"/>
        <v>9.5024127927292561</v>
      </c>
      <c r="AL181" s="179">
        <f t="shared" si="37"/>
        <v>16950</v>
      </c>
      <c r="AM181" s="179">
        <f t="shared" si="38"/>
        <v>3.3639999999999999</v>
      </c>
      <c r="AO181" s="199">
        <f t="shared" si="39"/>
        <v>9.4044257956903792</v>
      </c>
      <c r="AS181" s="179">
        <f t="shared" si="40"/>
        <v>16953</v>
      </c>
      <c r="AT181" s="179">
        <f t="shared" si="41"/>
        <v>3.7210000000000001</v>
      </c>
      <c r="AV181" s="199">
        <f t="shared" si="42"/>
        <v>9.295783853793651</v>
      </c>
      <c r="AZ181" s="179">
        <f t="shared" si="43"/>
        <v>16956</v>
      </c>
      <c r="BA181" s="179">
        <f t="shared" si="44"/>
        <v>4.0960000000000001</v>
      </c>
      <c r="BC181" s="199">
        <f t="shared" si="45"/>
        <v>9.1738838349655669</v>
      </c>
      <c r="BG181" s="179">
        <f t="shared" si="46"/>
        <v>16959</v>
      </c>
      <c r="BH181" s="179">
        <f t="shared" si="47"/>
        <v>4.4889999999999999</v>
      </c>
      <c r="BJ181" s="199">
        <f t="shared" si="48"/>
        <v>9.0350341500761324</v>
      </c>
      <c r="BN181" s="179">
        <f t="shared" si="49"/>
        <v>16962</v>
      </c>
      <c r="BO181" s="179">
        <f t="shared" si="50"/>
        <v>4.9000000000000004</v>
      </c>
      <c r="BQ181" s="199">
        <f t="shared" si="51"/>
        <v>8.8737481281543946</v>
      </c>
      <c r="BU181" s="179">
        <f t="shared" si="52"/>
        <v>16966</v>
      </c>
      <c r="BV181" s="179">
        <f t="shared" si="53"/>
        <v>5.476</v>
      </c>
      <c r="BX181" s="199">
        <f t="shared" si="54"/>
        <v>8.6813507775825212</v>
      </c>
      <c r="CB181" s="179">
        <f t="shared" si="55"/>
        <v>16971</v>
      </c>
      <c r="CC181" s="179">
        <f t="shared" si="56"/>
        <v>6.2409999999999997</v>
      </c>
      <c r="CE181" s="199">
        <f t="shared" si="57"/>
        <v>8.4429005868343818</v>
      </c>
      <c r="CI181" s="179">
        <f t="shared" si="58"/>
        <v>16974</v>
      </c>
      <c r="CJ181" s="179">
        <f t="shared" si="59"/>
        <v>6.7240000000000002</v>
      </c>
      <c r="CL181" s="199">
        <f t="shared" si="60"/>
        <v>8.129174996911793</v>
      </c>
      <c r="CP181" s="179">
        <f t="shared" si="61"/>
        <v>16976</v>
      </c>
      <c r="CQ181" s="179">
        <f t="shared" si="62"/>
        <v>7.056</v>
      </c>
      <c r="CS181" s="199">
        <f t="shared" si="63"/>
        <v>7.6694952510076941</v>
      </c>
      <c r="CW181" s="179">
        <f t="shared" si="64"/>
        <v>16968</v>
      </c>
      <c r="CX181" s="179">
        <f t="shared" si="65"/>
        <v>5.7759999999999998</v>
      </c>
      <c r="CZ181" s="199">
        <f t="shared" si="66"/>
        <v>6.7934661325800096</v>
      </c>
      <c r="DD181" s="179">
        <f t="shared" si="67"/>
        <v>16890</v>
      </c>
      <c r="DE181" s="179">
        <f t="shared" si="68"/>
        <v>4.0000000000000001E-3</v>
      </c>
    </row>
    <row r="182" spans="1:109" ht="15" customHeight="1">
      <c r="A182" s="21">
        <f t="shared" si="69"/>
        <v>2011</v>
      </c>
      <c r="B182" s="176">
        <f t="shared" si="69"/>
        <v>16742</v>
      </c>
      <c r="C182" s="193">
        <f t="shared" si="23"/>
        <v>9.7256758112200021</v>
      </c>
      <c r="D182" s="22">
        <v>18</v>
      </c>
      <c r="E182" s="52"/>
      <c r="F182" s="27"/>
      <c r="G182" s="27"/>
      <c r="H182" s="27"/>
      <c r="I182" s="179">
        <f t="shared" si="24"/>
        <v>16615</v>
      </c>
      <c r="J182" s="180">
        <f t="shared" si="25"/>
        <v>0.75857125791422775</v>
      </c>
      <c r="K182" s="179">
        <f t="shared" si="26"/>
        <v>16.129000000000001</v>
      </c>
      <c r="M182" s="199">
        <f t="shared" si="27"/>
        <v>9.7256758112200021</v>
      </c>
      <c r="N182" s="27"/>
      <c r="O182" s="27"/>
      <c r="P182" s="27"/>
      <c r="Q182" s="179">
        <f t="shared" si="28"/>
        <v>16615</v>
      </c>
      <c r="R182" s="179">
        <f t="shared" si="29"/>
        <v>16.129000000000001</v>
      </c>
      <c r="T182" s="199">
        <f t="shared" si="30"/>
        <v>9.6640875787023948</v>
      </c>
      <c r="U182" s="27"/>
      <c r="V182" s="27"/>
      <c r="W182" s="27"/>
      <c r="X182" s="179">
        <f t="shared" si="31"/>
        <v>16619</v>
      </c>
      <c r="Y182" s="179">
        <f t="shared" si="32"/>
        <v>15.129</v>
      </c>
      <c r="AA182" s="199">
        <f t="shared" si="33"/>
        <v>9.5813520520149673</v>
      </c>
      <c r="AB182" s="27"/>
      <c r="AC182" s="27"/>
      <c r="AD182" s="27"/>
      <c r="AE182" s="179">
        <f t="shared" si="34"/>
        <v>16624</v>
      </c>
      <c r="AF182" s="179">
        <f t="shared" si="35"/>
        <v>13.923999999999999</v>
      </c>
      <c r="AH182" s="199">
        <f t="shared" si="36"/>
        <v>9.4911488754847912</v>
      </c>
      <c r="AI182" s="27"/>
      <c r="AJ182" s="27"/>
      <c r="AK182" s="27"/>
      <c r="AL182" s="179">
        <f t="shared" si="37"/>
        <v>16631</v>
      </c>
      <c r="AM182" s="179">
        <f t="shared" si="38"/>
        <v>12.321</v>
      </c>
      <c r="AO182" s="199">
        <f t="shared" si="39"/>
        <v>9.391995039782433</v>
      </c>
      <c r="AP182" s="27"/>
      <c r="AQ182" s="27"/>
      <c r="AR182" s="27"/>
      <c r="AS182" s="179">
        <f t="shared" si="40"/>
        <v>16638</v>
      </c>
      <c r="AT182" s="179">
        <f t="shared" si="41"/>
        <v>10.816000000000001</v>
      </c>
      <c r="AV182" s="199">
        <f t="shared" si="42"/>
        <v>9.2819165704654054</v>
      </c>
      <c r="AW182" s="27"/>
      <c r="AX182" s="27"/>
      <c r="AY182" s="27"/>
      <c r="AZ182" s="179">
        <f t="shared" si="43"/>
        <v>16647</v>
      </c>
      <c r="BA182" s="179">
        <f t="shared" si="44"/>
        <v>9.0250000000000004</v>
      </c>
      <c r="BC182" s="199">
        <f t="shared" si="45"/>
        <v>9.1582046175556542</v>
      </c>
      <c r="BD182" s="27"/>
      <c r="BE182" s="27"/>
      <c r="BF182" s="27"/>
      <c r="BG182" s="179">
        <f t="shared" si="46"/>
        <v>16656</v>
      </c>
      <c r="BH182" s="179">
        <f t="shared" si="47"/>
        <v>7.3959999999999999</v>
      </c>
      <c r="BJ182" s="199">
        <f t="shared" si="48"/>
        <v>9.016998311898762</v>
      </c>
      <c r="BK182" s="27"/>
      <c r="BL182" s="27"/>
      <c r="BM182" s="27"/>
      <c r="BN182" s="179">
        <f t="shared" si="49"/>
        <v>16668</v>
      </c>
      <c r="BO182" s="179">
        <f t="shared" si="50"/>
        <v>5.476</v>
      </c>
      <c r="BQ182" s="199">
        <f t="shared" si="51"/>
        <v>8.8525219173353715</v>
      </c>
      <c r="BR182" s="27"/>
      <c r="BS182" s="27"/>
      <c r="BT182" s="27"/>
      <c r="BU182" s="179">
        <f t="shared" si="52"/>
        <v>16682</v>
      </c>
      <c r="BV182" s="179">
        <f t="shared" si="53"/>
        <v>3.6</v>
      </c>
      <c r="BX182" s="199">
        <f t="shared" si="54"/>
        <v>8.6555628606810089</v>
      </c>
      <c r="BY182" s="27"/>
      <c r="BZ182" s="27"/>
      <c r="CA182" s="27"/>
      <c r="CB182" s="179">
        <f t="shared" si="55"/>
        <v>16699</v>
      </c>
      <c r="CC182" s="179">
        <f t="shared" si="56"/>
        <v>1.849</v>
      </c>
      <c r="CE182" s="199">
        <f t="shared" si="57"/>
        <v>8.4100533158583346</v>
      </c>
      <c r="CF182" s="27"/>
      <c r="CG182" s="27"/>
      <c r="CH182" s="27"/>
      <c r="CI182" s="179">
        <f t="shared" si="58"/>
        <v>16720</v>
      </c>
      <c r="CJ182" s="179">
        <f t="shared" si="59"/>
        <v>0.48399999999999999</v>
      </c>
      <c r="CL182" s="199">
        <f t="shared" si="60"/>
        <v>8.0839457022956207</v>
      </c>
      <c r="CM182" s="27"/>
      <c r="CN182" s="27"/>
      <c r="CO182" s="27"/>
      <c r="CP182" s="179">
        <f t="shared" si="61"/>
        <v>16745</v>
      </c>
      <c r="CQ182" s="179">
        <f t="shared" si="62"/>
        <v>8.9999999999999993E-3</v>
      </c>
      <c r="CS182" s="199">
        <f t="shared" si="63"/>
        <v>7.5968944381445436</v>
      </c>
      <c r="CT182" s="27"/>
      <c r="CU182" s="27"/>
      <c r="CV182" s="27"/>
      <c r="CW182" s="179">
        <f t="shared" si="64"/>
        <v>16773</v>
      </c>
      <c r="CX182" s="179">
        <f t="shared" si="65"/>
        <v>0.96099999999999997</v>
      </c>
      <c r="CZ182" s="199">
        <f t="shared" si="66"/>
        <v>6.6093492431673804</v>
      </c>
      <c r="DA182" s="27"/>
      <c r="DB182" s="27"/>
      <c r="DC182" s="27"/>
      <c r="DD182" s="179">
        <f t="shared" si="67"/>
        <v>16763</v>
      </c>
      <c r="DE182" s="179">
        <f t="shared" si="68"/>
        <v>0.441</v>
      </c>
    </row>
    <row r="183" spans="1:109" s="27" customFormat="1" ht="15" customHeight="1">
      <c r="A183" s="21">
        <f t="shared" si="69"/>
        <v>2012</v>
      </c>
      <c r="B183" s="176">
        <f t="shared" si="69"/>
        <v>16432</v>
      </c>
      <c r="C183" s="193">
        <f t="shared" si="23"/>
        <v>9.7069859321683403</v>
      </c>
      <c r="D183" s="22">
        <v>19</v>
      </c>
      <c r="E183" s="52"/>
      <c r="I183" s="179">
        <f t="shared" si="24"/>
        <v>16291</v>
      </c>
      <c r="J183" s="180">
        <f t="shared" si="25"/>
        <v>0.85808179162609532</v>
      </c>
      <c r="K183" s="179">
        <f t="shared" si="26"/>
        <v>19.881</v>
      </c>
      <c r="M183" s="199">
        <f t="shared" si="27"/>
        <v>9.7069859321683403</v>
      </c>
      <c r="Q183" s="179">
        <f t="shared" si="28"/>
        <v>16291</v>
      </c>
      <c r="R183" s="179">
        <f t="shared" si="29"/>
        <v>19.881</v>
      </c>
      <c r="T183" s="199">
        <f t="shared" si="30"/>
        <v>9.6441985545855644</v>
      </c>
      <c r="X183" s="179">
        <f t="shared" si="31"/>
        <v>16298</v>
      </c>
      <c r="Y183" s="179">
        <f t="shared" si="32"/>
        <v>17.956</v>
      </c>
      <c r="AA183" s="199">
        <f t="shared" si="33"/>
        <v>9.5597288338639412</v>
      </c>
      <c r="AE183" s="179">
        <f t="shared" si="34"/>
        <v>16308</v>
      </c>
      <c r="AF183" s="179">
        <f t="shared" si="35"/>
        <v>15.375999999999999</v>
      </c>
      <c r="AH183" s="199">
        <f t="shared" si="36"/>
        <v>9.4674601388453237</v>
      </c>
      <c r="AL183" s="179">
        <f t="shared" si="37"/>
        <v>16319</v>
      </c>
      <c r="AM183" s="179">
        <f t="shared" si="38"/>
        <v>12.769</v>
      </c>
      <c r="AO183" s="199">
        <f t="shared" si="39"/>
        <v>9.3658044746002549</v>
      </c>
      <c r="AS183" s="179">
        <f t="shared" si="40"/>
        <v>16332</v>
      </c>
      <c r="AT183" s="179">
        <f t="shared" si="41"/>
        <v>10</v>
      </c>
      <c r="AV183" s="199">
        <f t="shared" si="42"/>
        <v>9.2526332841664338</v>
      </c>
      <c r="AZ183" s="179">
        <f t="shared" si="43"/>
        <v>16346</v>
      </c>
      <c r="BA183" s="179">
        <f t="shared" si="44"/>
        <v>7.3959999999999999</v>
      </c>
      <c r="BC183" s="199">
        <f t="shared" si="45"/>
        <v>9.125000324809168</v>
      </c>
      <c r="BG183" s="179">
        <f t="shared" si="46"/>
        <v>16363</v>
      </c>
      <c r="BH183" s="179">
        <f t="shared" si="47"/>
        <v>4.7610000000000001</v>
      </c>
      <c r="BJ183" s="199">
        <f t="shared" si="48"/>
        <v>8.9786604896396867</v>
      </c>
      <c r="BN183" s="179">
        <f t="shared" si="49"/>
        <v>16384</v>
      </c>
      <c r="BO183" s="179">
        <f t="shared" si="50"/>
        <v>2.3039999999999998</v>
      </c>
      <c r="BQ183" s="199">
        <f t="shared" si="51"/>
        <v>8.8071726229167027</v>
      </c>
      <c r="BU183" s="179">
        <f t="shared" si="52"/>
        <v>16409</v>
      </c>
      <c r="BV183" s="179">
        <f t="shared" si="53"/>
        <v>0.52900000000000003</v>
      </c>
      <c r="BX183" s="199">
        <f t="shared" si="54"/>
        <v>8.6000626692385325</v>
      </c>
      <c r="CB183" s="179">
        <f t="shared" si="55"/>
        <v>16440</v>
      </c>
      <c r="CC183" s="179">
        <f t="shared" si="56"/>
        <v>6.4000000000000001E-2</v>
      </c>
      <c r="CE183" s="199">
        <f t="shared" si="57"/>
        <v>8.3385448799885786</v>
      </c>
      <c r="CI183" s="179">
        <f t="shared" si="58"/>
        <v>16478</v>
      </c>
      <c r="CJ183" s="179">
        <f t="shared" si="59"/>
        <v>2.1160000000000001</v>
      </c>
      <c r="CL183" s="199">
        <f t="shared" si="60"/>
        <v>7.9834400630065421</v>
      </c>
      <c r="CP183" s="179">
        <f t="shared" si="61"/>
        <v>16529</v>
      </c>
      <c r="CQ183" s="179">
        <f t="shared" si="62"/>
        <v>9.4090000000000007</v>
      </c>
      <c r="CS183" s="199">
        <f t="shared" si="63"/>
        <v>7.4277388405328937</v>
      </c>
      <c r="CW183" s="179">
        <f t="shared" si="64"/>
        <v>16594</v>
      </c>
      <c r="CX183" s="179">
        <f t="shared" si="65"/>
        <v>26.244</v>
      </c>
      <c r="CZ183" s="199">
        <f t="shared" si="66"/>
        <v>6.0684255882441107</v>
      </c>
      <c r="DD183" s="179">
        <f t="shared" si="67"/>
        <v>16654</v>
      </c>
      <c r="DE183" s="179">
        <f t="shared" si="68"/>
        <v>49.283999999999999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16342</v>
      </c>
      <c r="C184" s="194">
        <f t="shared" si="23"/>
        <v>9.7014937599446522</v>
      </c>
      <c r="D184" s="31">
        <v>20</v>
      </c>
      <c r="E184" s="53"/>
      <c r="F184" s="32"/>
      <c r="G184" s="32"/>
      <c r="H184" s="32"/>
      <c r="I184" s="185">
        <f t="shared" si="24"/>
        <v>15974</v>
      </c>
      <c r="J184" s="186">
        <f t="shared" si="25"/>
        <v>2.251866356627096</v>
      </c>
      <c r="K184" s="185">
        <f t="shared" si="26"/>
        <v>135.42400000000001</v>
      </c>
      <c r="M184" s="202">
        <f t="shared" si="27"/>
        <v>9.7014937599446522</v>
      </c>
      <c r="N184" s="11"/>
      <c r="O184" s="11"/>
      <c r="P184" s="11"/>
      <c r="Q184" s="189">
        <f t="shared" si="28"/>
        <v>15974</v>
      </c>
      <c r="R184" s="189">
        <f t="shared" si="29"/>
        <v>135.42400000000001</v>
      </c>
      <c r="T184" s="202">
        <f t="shared" si="30"/>
        <v>9.6383494445192408</v>
      </c>
      <c r="U184" s="11"/>
      <c r="V184" s="11"/>
      <c r="W184" s="11"/>
      <c r="X184" s="189">
        <f t="shared" si="31"/>
        <v>15984</v>
      </c>
      <c r="Y184" s="189">
        <f t="shared" si="32"/>
        <v>128.16399999999999</v>
      </c>
      <c r="AA184" s="202">
        <f t="shared" si="33"/>
        <v>9.5533625394611281</v>
      </c>
      <c r="AB184" s="11"/>
      <c r="AC184" s="11"/>
      <c r="AD184" s="11"/>
      <c r="AE184" s="189">
        <f t="shared" si="34"/>
        <v>15999</v>
      </c>
      <c r="AF184" s="189">
        <f t="shared" si="35"/>
        <v>117.649</v>
      </c>
      <c r="AH184" s="202">
        <f t="shared" si="36"/>
        <v>9.4604763283539945</v>
      </c>
      <c r="AI184" s="11"/>
      <c r="AJ184" s="11"/>
      <c r="AK184" s="11"/>
      <c r="AL184" s="189">
        <f t="shared" si="37"/>
        <v>16015</v>
      </c>
      <c r="AM184" s="189">
        <f t="shared" si="38"/>
        <v>106.929</v>
      </c>
      <c r="AO184" s="202">
        <f t="shared" si="39"/>
        <v>9.3580704840005176</v>
      </c>
      <c r="AP184" s="11"/>
      <c r="AQ184" s="11"/>
      <c r="AR184" s="11"/>
      <c r="AS184" s="189">
        <f t="shared" si="40"/>
        <v>16033</v>
      </c>
      <c r="AT184" s="189">
        <f t="shared" si="41"/>
        <v>95.480999999999995</v>
      </c>
      <c r="AV184" s="202">
        <f t="shared" si="42"/>
        <v>9.2439685529561668</v>
      </c>
      <c r="AW184" s="11"/>
      <c r="AX184" s="11"/>
      <c r="AY184" s="11"/>
      <c r="AZ184" s="189">
        <f t="shared" si="43"/>
        <v>16054</v>
      </c>
      <c r="BA184" s="189">
        <f t="shared" si="44"/>
        <v>82.944000000000003</v>
      </c>
      <c r="BC184" s="202">
        <f t="shared" si="45"/>
        <v>9.1151501849724337</v>
      </c>
      <c r="BD184" s="11"/>
      <c r="BE184" s="11"/>
      <c r="BF184" s="11"/>
      <c r="BG184" s="189">
        <f t="shared" si="46"/>
        <v>16080</v>
      </c>
      <c r="BH184" s="189">
        <f t="shared" si="47"/>
        <v>68.644000000000005</v>
      </c>
      <c r="BJ184" s="202">
        <f t="shared" si="48"/>
        <v>8.9672491828522762</v>
      </c>
      <c r="BK184" s="11"/>
      <c r="BL184" s="11"/>
      <c r="BM184" s="11"/>
      <c r="BN184" s="189">
        <f t="shared" si="49"/>
        <v>16110</v>
      </c>
      <c r="BO184" s="189">
        <f t="shared" si="50"/>
        <v>53.823999999999998</v>
      </c>
      <c r="BQ184" s="202">
        <f t="shared" si="51"/>
        <v>8.7936120715893082</v>
      </c>
      <c r="BR184" s="11"/>
      <c r="BS184" s="11"/>
      <c r="BT184" s="11"/>
      <c r="BU184" s="189">
        <f t="shared" si="52"/>
        <v>16147</v>
      </c>
      <c r="BV184" s="189">
        <f t="shared" si="53"/>
        <v>38.024999999999999</v>
      </c>
      <c r="BX184" s="202">
        <f t="shared" si="54"/>
        <v>8.5833553936699065</v>
      </c>
      <c r="BY184" s="11"/>
      <c r="BZ184" s="11"/>
      <c r="CA184" s="11"/>
      <c r="CB184" s="189">
        <f t="shared" si="55"/>
        <v>16192</v>
      </c>
      <c r="CC184" s="189">
        <f t="shared" si="56"/>
        <v>22.5</v>
      </c>
      <c r="CE184" s="202">
        <f t="shared" si="57"/>
        <v>8.3167891270715177</v>
      </c>
      <c r="CF184" s="11"/>
      <c r="CG184" s="11"/>
      <c r="CH184" s="11"/>
      <c r="CI184" s="189">
        <f t="shared" si="58"/>
        <v>16250</v>
      </c>
      <c r="CJ184" s="189">
        <f t="shared" si="59"/>
        <v>8.4640000000000004</v>
      </c>
      <c r="CL184" s="202">
        <f t="shared" si="60"/>
        <v>7.952263308657046</v>
      </c>
      <c r="CM184" s="11"/>
      <c r="CN184" s="11"/>
      <c r="CO184" s="11"/>
      <c r="CP184" s="189">
        <f t="shared" si="61"/>
        <v>16327</v>
      </c>
      <c r="CQ184" s="189">
        <f t="shared" si="62"/>
        <v>0.22500000000000001</v>
      </c>
      <c r="CS184" s="202">
        <f t="shared" si="63"/>
        <v>7.3727463664043285</v>
      </c>
      <c r="CT184" s="11"/>
      <c r="CU184" s="11"/>
      <c r="CV184" s="11"/>
      <c r="CW184" s="189">
        <f t="shared" si="64"/>
        <v>16431</v>
      </c>
      <c r="CX184" s="189">
        <f t="shared" si="65"/>
        <v>7.9210000000000003</v>
      </c>
      <c r="CZ184" s="202">
        <f t="shared" si="66"/>
        <v>5.8348107370626048</v>
      </c>
      <c r="DA184" s="11"/>
      <c r="DB184" s="11"/>
      <c r="DC184" s="11"/>
      <c r="DD184" s="189">
        <f t="shared" si="67"/>
        <v>16560</v>
      </c>
      <c r="DE184" s="189">
        <f t="shared" si="68"/>
        <v>47.524000000000001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15664</v>
      </c>
      <c r="C185" s="54"/>
      <c r="D185" s="22">
        <v>21</v>
      </c>
      <c r="E185" s="55"/>
      <c r="F185" s="33"/>
      <c r="G185" s="27"/>
      <c r="H185" s="27"/>
      <c r="I185" s="179">
        <f t="shared" si="24"/>
        <v>15664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15359</v>
      </c>
      <c r="C186" s="54"/>
      <c r="D186" s="22">
        <v>22</v>
      </c>
      <c r="E186" s="64" t="s">
        <v>38</v>
      </c>
      <c r="F186" s="269" t="s">
        <v>39</v>
      </c>
      <c r="G186" s="351" t="s">
        <v>40</v>
      </c>
      <c r="H186" s="352"/>
      <c r="I186" s="179">
        <f t="shared" si="24"/>
        <v>15359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15060</v>
      </c>
      <c r="C187" s="54"/>
      <c r="D187" s="22">
        <v>23</v>
      </c>
      <c r="E187" s="200">
        <f>O168</f>
        <v>0</v>
      </c>
      <c r="F187" s="203">
        <f>O175</f>
        <v>0.97497203987797942</v>
      </c>
      <c r="G187" s="359">
        <f>O176</f>
        <v>2468.7469999999994</v>
      </c>
      <c r="H187" s="360"/>
      <c r="I187" s="179">
        <f t="shared" si="24"/>
        <v>15060</v>
      </c>
      <c r="J187" s="187"/>
      <c r="K187" s="187"/>
      <c r="M187" s="200" t="s">
        <v>72</v>
      </c>
      <c r="N187" s="200">
        <f>MIN(B165:B184)</f>
        <v>16342</v>
      </c>
      <c r="T187" s="200" t="s">
        <v>72</v>
      </c>
      <c r="U187" s="200">
        <f>N187</f>
        <v>16342</v>
      </c>
      <c r="AA187" s="200" t="s">
        <v>72</v>
      </c>
      <c r="AB187" s="200">
        <f>U187</f>
        <v>16342</v>
      </c>
      <c r="AH187" s="200" t="s">
        <v>72</v>
      </c>
      <c r="AI187" s="200">
        <f>AB187</f>
        <v>16342</v>
      </c>
      <c r="AO187" s="200" t="s">
        <v>72</v>
      </c>
      <c r="AP187" s="200">
        <f>AI187</f>
        <v>16342</v>
      </c>
      <c r="AV187" s="200" t="s">
        <v>72</v>
      </c>
      <c r="AW187" s="200">
        <f>AP187</f>
        <v>16342</v>
      </c>
      <c r="BC187" s="200" t="s">
        <v>72</v>
      </c>
      <c r="BD187" s="200">
        <f>AW187</f>
        <v>16342</v>
      </c>
      <c r="BJ187" s="200" t="s">
        <v>72</v>
      </c>
      <c r="BK187" s="200">
        <f>BD187</f>
        <v>16342</v>
      </c>
      <c r="BQ187" s="200" t="s">
        <v>72</v>
      </c>
      <c r="BR187" s="200">
        <f>BK187</f>
        <v>16342</v>
      </c>
      <c r="BX187" s="200" t="s">
        <v>72</v>
      </c>
      <c r="BY187" s="200">
        <f>BR187</f>
        <v>16342</v>
      </c>
      <c r="CE187" s="200" t="s">
        <v>72</v>
      </c>
      <c r="CF187" s="200">
        <f>BY187</f>
        <v>16342</v>
      </c>
      <c r="CL187" s="200" t="s">
        <v>72</v>
      </c>
      <c r="CM187" s="200">
        <f>CF187</f>
        <v>16342</v>
      </c>
      <c r="CS187" s="200" t="s">
        <v>72</v>
      </c>
      <c r="CT187" s="200">
        <f>CM187</f>
        <v>16342</v>
      </c>
      <c r="CZ187" s="200" t="s">
        <v>72</v>
      </c>
      <c r="DA187" s="200">
        <f>CT187</f>
        <v>16342</v>
      </c>
    </row>
    <row r="188" spans="1:109" ht="15" customHeight="1">
      <c r="A188" s="21">
        <f t="shared" si="69"/>
        <v>2017</v>
      </c>
      <c r="B188" s="176">
        <f t="shared" si="70"/>
        <v>14767</v>
      </c>
      <c r="C188" s="54"/>
      <c r="D188" s="22">
        <v>24</v>
      </c>
      <c r="E188" s="200">
        <f>V168</f>
        <v>1000</v>
      </c>
      <c r="F188" s="203">
        <f>V175</f>
        <v>0.97491410780694632</v>
      </c>
      <c r="G188" s="359">
        <f>V176</f>
        <v>2474.4740000000002</v>
      </c>
      <c r="H188" s="360"/>
      <c r="I188" s="179">
        <f t="shared" si="24"/>
        <v>14767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14480</v>
      </c>
      <c r="C189" s="54"/>
      <c r="D189" s="22">
        <v>25</v>
      </c>
      <c r="E189" s="200">
        <f>AC168</f>
        <v>2250</v>
      </c>
      <c r="F189" s="203">
        <f>AC175</f>
        <v>0.9747707430738326</v>
      </c>
      <c r="G189" s="359">
        <f>AC176</f>
        <v>2488.6990000000001</v>
      </c>
      <c r="H189" s="360"/>
      <c r="I189" s="179">
        <f t="shared" si="24"/>
        <v>14480</v>
      </c>
      <c r="J189" s="187"/>
      <c r="K189" s="187"/>
      <c r="M189" s="200" t="s">
        <v>50</v>
      </c>
      <c r="N189" s="200">
        <v>1250</v>
      </c>
      <c r="T189" s="200" t="s">
        <v>50</v>
      </c>
      <c r="U189" s="200">
        <f>N189</f>
        <v>1250</v>
      </c>
      <c r="AA189" s="200" t="s">
        <v>50</v>
      </c>
      <c r="AB189" s="200">
        <f>U189</f>
        <v>1250</v>
      </c>
      <c r="AH189" s="200" t="s">
        <v>50</v>
      </c>
      <c r="AI189" s="200">
        <f>AB189</f>
        <v>1250</v>
      </c>
      <c r="AO189" s="200" t="s">
        <v>50</v>
      </c>
      <c r="AP189" s="200">
        <f>AI189</f>
        <v>1250</v>
      </c>
      <c r="AV189" s="200" t="s">
        <v>50</v>
      </c>
      <c r="AW189" s="200">
        <f>AP189</f>
        <v>1250</v>
      </c>
      <c r="BC189" s="200" t="s">
        <v>50</v>
      </c>
      <c r="BD189" s="200">
        <f>AW189</f>
        <v>1250</v>
      </c>
      <c r="BJ189" s="200" t="s">
        <v>50</v>
      </c>
      <c r="BK189" s="200">
        <f>BD189</f>
        <v>1250</v>
      </c>
      <c r="BQ189" s="200" t="s">
        <v>50</v>
      </c>
      <c r="BR189" s="200">
        <f>BK189</f>
        <v>1250</v>
      </c>
      <c r="BX189" s="200" t="s">
        <v>50</v>
      </c>
      <c r="BY189" s="200">
        <f>BR189</f>
        <v>1250</v>
      </c>
      <c r="CE189" s="200" t="s">
        <v>50</v>
      </c>
      <c r="CF189" s="200">
        <f>BY189</f>
        <v>1250</v>
      </c>
      <c r="CL189" s="200" t="s">
        <v>50</v>
      </c>
      <c r="CM189" s="200">
        <f>CF189</f>
        <v>1250</v>
      </c>
      <c r="CS189" s="200" t="s">
        <v>50</v>
      </c>
      <c r="CT189" s="200">
        <f>CM189</f>
        <v>1250</v>
      </c>
      <c r="CZ189" s="200" t="s">
        <v>50</v>
      </c>
      <c r="DA189" s="200">
        <f>CT189</f>
        <v>1250</v>
      </c>
    </row>
    <row r="190" spans="1:109" ht="15" customHeight="1">
      <c r="A190" s="21">
        <f t="shared" si="69"/>
        <v>2019</v>
      </c>
      <c r="B190" s="176">
        <f t="shared" si="70"/>
        <v>14198</v>
      </c>
      <c r="C190" s="54"/>
      <c r="D190" s="22">
        <v>26</v>
      </c>
      <c r="E190" s="200">
        <f>AJ168</f>
        <v>3500</v>
      </c>
      <c r="F190" s="203">
        <f>AJ175</f>
        <v>0.97458692123957047</v>
      </c>
      <c r="G190" s="359">
        <f>AJ176</f>
        <v>2507.0430000000001</v>
      </c>
      <c r="H190" s="360"/>
      <c r="I190" s="179">
        <f t="shared" si="24"/>
        <v>14198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13922</v>
      </c>
      <c r="C191" s="54"/>
      <c r="D191" s="22">
        <v>27</v>
      </c>
      <c r="E191" s="200">
        <f>AQ168</f>
        <v>4750</v>
      </c>
      <c r="F191" s="203">
        <f>AQ175</f>
        <v>0.97429880354736886</v>
      </c>
      <c r="G191" s="359">
        <f>AQ176</f>
        <v>2535.9859999999999</v>
      </c>
      <c r="H191" s="360"/>
      <c r="I191" s="179">
        <f t="shared" si="24"/>
        <v>13922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13651</v>
      </c>
      <c r="C192" s="54"/>
      <c r="D192" s="22">
        <v>28</v>
      </c>
      <c r="E192" s="200">
        <f>AX168</f>
        <v>6000</v>
      </c>
      <c r="F192" s="203">
        <f>AX175</f>
        <v>0.97385888587575442</v>
      </c>
      <c r="G192" s="359">
        <f>AX176</f>
        <v>2580.4409999999993</v>
      </c>
      <c r="H192" s="360"/>
      <c r="I192" s="179">
        <f t="shared" si="24"/>
        <v>13651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13385</v>
      </c>
      <c r="C193" s="54"/>
      <c r="D193" s="22">
        <v>29</v>
      </c>
      <c r="E193" s="200">
        <f>BE168</f>
        <v>7250</v>
      </c>
      <c r="F193" s="203">
        <f>BE175</f>
        <v>0.9732350289857169</v>
      </c>
      <c r="G193" s="359">
        <f>BE176</f>
        <v>2644.2170000000006</v>
      </c>
      <c r="H193" s="360"/>
      <c r="I193" s="179">
        <f t="shared" si="24"/>
        <v>13385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13125</v>
      </c>
      <c r="C194" s="54"/>
      <c r="D194" s="22">
        <v>30</v>
      </c>
      <c r="E194" s="200">
        <f>BL168</f>
        <v>8500</v>
      </c>
      <c r="F194" s="203">
        <f>BL175</f>
        <v>0.97223698758032095</v>
      </c>
      <c r="G194" s="359">
        <f>BL176</f>
        <v>2747.4939999999997</v>
      </c>
      <c r="H194" s="360"/>
      <c r="I194" s="179">
        <f t="shared" si="24"/>
        <v>13125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12869</v>
      </c>
      <c r="C195" s="54"/>
      <c r="D195" s="22">
        <v>31</v>
      </c>
      <c r="E195" s="200">
        <f>BS168</f>
        <v>9750</v>
      </c>
      <c r="F195" s="203">
        <f>BS175</f>
        <v>0.97068941663489694</v>
      </c>
      <c r="G195" s="359">
        <f>BS176</f>
        <v>2910.8719999999998</v>
      </c>
      <c r="H195" s="360"/>
      <c r="I195" s="179">
        <f t="shared" si="24"/>
        <v>12869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12619</v>
      </c>
      <c r="C196" s="54"/>
      <c r="D196" s="22">
        <v>32</v>
      </c>
      <c r="E196" s="200">
        <f>BZ168</f>
        <v>11000</v>
      </c>
      <c r="F196" s="203">
        <f>BZ175</f>
        <v>0.96816108617330943</v>
      </c>
      <c r="G196" s="359">
        <f>BZ176</f>
        <v>3185.848</v>
      </c>
      <c r="H196" s="360"/>
      <c r="I196" s="179">
        <f t="shared" si="24"/>
        <v>12619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12374</v>
      </c>
      <c r="C197" s="54"/>
      <c r="D197" s="22">
        <v>33</v>
      </c>
      <c r="E197" s="200">
        <f>CG168</f>
        <v>12250</v>
      </c>
      <c r="F197" s="203">
        <f>CG175</f>
        <v>0.96367413315422479</v>
      </c>
      <c r="G197" s="359">
        <f>CG176</f>
        <v>3697.9379999999996</v>
      </c>
      <c r="H197" s="360"/>
      <c r="I197" s="179">
        <f t="shared" si="24"/>
        <v>12374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12133</v>
      </c>
      <c r="C198" s="54"/>
      <c r="D198" s="22">
        <v>34</v>
      </c>
      <c r="E198" s="200">
        <f>CN168</f>
        <v>13500</v>
      </c>
      <c r="F198" s="203">
        <f>CN175</f>
        <v>0.95500339589641614</v>
      </c>
      <c r="G198" s="359">
        <f>CN176</f>
        <v>4778.592999999998</v>
      </c>
      <c r="H198" s="360"/>
      <c r="I198" s="179">
        <f t="shared" si="24"/>
        <v>12133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11897</v>
      </c>
      <c r="C199" s="54"/>
      <c r="D199" s="22">
        <v>35</v>
      </c>
      <c r="E199" s="200">
        <f>CU168</f>
        <v>14750</v>
      </c>
      <c r="F199" s="203">
        <f>CU175</f>
        <v>0.9347971233138942</v>
      </c>
      <c r="G199" s="359">
        <f>CU176</f>
        <v>7803.6039999999994</v>
      </c>
      <c r="H199" s="360"/>
      <c r="I199" s="179">
        <f t="shared" si="24"/>
        <v>11897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11665</v>
      </c>
      <c r="C200" s="54"/>
      <c r="D200" s="22">
        <v>36</v>
      </c>
      <c r="E200" s="200">
        <f>DB168</f>
        <v>16000</v>
      </c>
      <c r="F200" s="203">
        <f>DB175</f>
        <v>0.85977099013866032</v>
      </c>
      <c r="G200" s="359">
        <f>DB176</f>
        <v>28434.673999999999</v>
      </c>
      <c r="H200" s="360"/>
      <c r="I200" s="179">
        <f t="shared" si="24"/>
        <v>11665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11438</v>
      </c>
      <c r="C201" s="54"/>
      <c r="D201" s="22">
        <v>37</v>
      </c>
      <c r="E201" s="55"/>
      <c r="F201" s="33"/>
      <c r="G201" s="27"/>
      <c r="H201" s="27"/>
      <c r="I201" s="179">
        <f t="shared" si="24"/>
        <v>11438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11216</v>
      </c>
      <c r="C202" s="54"/>
      <c r="D202" s="22">
        <v>38</v>
      </c>
      <c r="E202" s="55"/>
      <c r="F202" s="33"/>
      <c r="G202" s="27"/>
      <c r="H202" s="27"/>
      <c r="I202" s="179">
        <f t="shared" si="24"/>
        <v>11216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10998</v>
      </c>
      <c r="C203" s="54"/>
      <c r="D203" s="22">
        <v>39</v>
      </c>
      <c r="E203" s="55"/>
      <c r="F203" s="33"/>
      <c r="G203" s="27"/>
      <c r="H203" s="27"/>
      <c r="I203" s="179">
        <f t="shared" si="24"/>
        <v>10998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10784</v>
      </c>
      <c r="C204" s="54"/>
      <c r="D204" s="22">
        <v>40</v>
      </c>
      <c r="E204" s="55"/>
      <c r="F204" s="33"/>
      <c r="G204" s="27"/>
      <c r="H204" s="27"/>
      <c r="I204" s="179">
        <f t="shared" si="24"/>
        <v>10784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10574</v>
      </c>
      <c r="C205" s="195"/>
      <c r="D205" s="35">
        <v>41</v>
      </c>
      <c r="E205" s="56"/>
      <c r="F205" s="36"/>
      <c r="G205" s="11"/>
      <c r="H205" s="11"/>
      <c r="I205" s="189">
        <f t="shared" si="24"/>
        <v>10574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10368</v>
      </c>
      <c r="C206" s="195"/>
      <c r="D206" s="35">
        <v>42</v>
      </c>
      <c r="E206" s="56"/>
      <c r="F206" s="36"/>
      <c r="G206" s="11"/>
      <c r="H206" s="11"/>
      <c r="I206" s="189">
        <f t="shared" si="24"/>
        <v>10368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0.80302223198711142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0.80302223198711142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0.80065319554000602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0.79721496818778881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0.79319493387363793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0.78845930040065015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0.78272537705769796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0.77579384853162725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0.76697237507774274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0.75566228713627692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0.74041926196407326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0.71894318442162364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0.68619046317633647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0.62929081339224413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0.49430962500500875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22881</v>
      </c>
      <c r="C210" s="69">
        <f t="shared" ref="C210:C229" si="73">LN(B210-$G$213)</f>
        <v>10.038062150832348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25431</v>
      </c>
      <c r="J210" s="180">
        <f t="shared" ref="J210:J229" si="76">ABS(B210-I210)/B210*100</f>
        <v>11.14461780516586</v>
      </c>
      <c r="K210" s="179">
        <f t="shared" ref="K210:K229" si="77">(B210-I210)^2/1000</f>
        <v>6502.5</v>
      </c>
      <c r="M210" s="70">
        <f t="shared" ref="M210:M229" si="78">LN($B210-O$213)</f>
        <v>10.038062150832348</v>
      </c>
      <c r="N210" s="40" t="s">
        <v>43</v>
      </c>
      <c r="Q210" s="187">
        <f t="shared" ref="Q210:Q229" si="79">ROUND(O$213+O$216*$D210^O$214,$G$1)</f>
        <v>25431</v>
      </c>
      <c r="R210" s="179">
        <f t="shared" ref="R210:R229" si="80">($B210-Q210)^2/1000</f>
        <v>6502.5</v>
      </c>
      <c r="T210" s="70">
        <f t="shared" ref="T210:T229" si="81">LN($B210-V$213)</f>
        <v>9.9933739593306505</v>
      </c>
      <c r="U210" s="40" t="s">
        <v>43</v>
      </c>
      <c r="X210" s="187">
        <f t="shared" ref="X210:X229" si="82">ROUND(V$213+V$216*$D210^V$214,$G$1)</f>
        <v>25467</v>
      </c>
      <c r="Y210" s="179">
        <f t="shared" ref="Y210:Y229" si="83">($B210-X210)^2/1000</f>
        <v>6687.3959999999997</v>
      </c>
      <c r="AA210" s="70">
        <f t="shared" ref="AA210:AA229" si="84">LN($B210-AC$213)</f>
        <v>9.9345500779879465</v>
      </c>
      <c r="AB210" s="40" t="s">
        <v>43</v>
      </c>
      <c r="AE210" s="187">
        <f t="shared" ref="AE210:AE229" si="85">ROUND(AC$213+AC$216*$D210^AC$214,$G$1)</f>
        <v>25519</v>
      </c>
      <c r="AF210" s="179">
        <f t="shared" ref="AF210:AF229" si="86">($B210-AE210)^2/1000</f>
        <v>6959.0439999999999</v>
      </c>
      <c r="AH210" s="70">
        <f t="shared" ref="AH210:AH229" si="87">LN($B210-AJ$213)</f>
        <v>9.8720484837007483</v>
      </c>
      <c r="AI210" s="40" t="s">
        <v>43</v>
      </c>
      <c r="AL210" s="187">
        <f t="shared" ref="AL210:AL229" si="88">ROUND(AJ$213+AJ$216*$D210^AJ$214,$G$1)</f>
        <v>25580</v>
      </c>
      <c r="AM210" s="179">
        <f t="shared" ref="AM210:AM229" si="89">($B210-AL210)^2/1000</f>
        <v>7284.6009999999997</v>
      </c>
      <c r="AO210" s="70">
        <f t="shared" ref="AO210:AO229" si="90">LN($B210-AQ$213)</f>
        <v>9.8053784594258087</v>
      </c>
      <c r="AP210" s="40" t="s">
        <v>43</v>
      </c>
      <c r="AS210" s="187">
        <f t="shared" ref="AS210:AS229" si="91">ROUND(AQ$213+AQ$216*$D210^AQ$214,$G$1)</f>
        <v>25653</v>
      </c>
      <c r="AT210" s="179">
        <f t="shared" ref="AT210:AT229" si="92">($B210-AS210)^2/1000</f>
        <v>7683.9840000000004</v>
      </c>
      <c r="AV210" s="70">
        <f t="shared" ref="AV210:AV229" si="93">LN($B210-AX$213)</f>
        <v>9.733944008101389</v>
      </c>
      <c r="AW210" s="40" t="s">
        <v>43</v>
      </c>
      <c r="AZ210" s="187">
        <f t="shared" ref="AZ210:AZ229" si="94">ROUND(AX$213+AX$216*$D210^AX$214,$G$1)</f>
        <v>25742</v>
      </c>
      <c r="BA210" s="179">
        <f t="shared" ref="BA210:BA229" si="95">($B210-AZ210)^2/1000</f>
        <v>8185.3209999999999</v>
      </c>
      <c r="BC210" s="70">
        <f t="shared" ref="BC210:BC229" si="96">LN($B210-BE$213)</f>
        <v>9.6570114008954704</v>
      </c>
      <c r="BD210" s="40" t="s">
        <v>43</v>
      </c>
      <c r="BG210" s="187">
        <f t="shared" ref="BG210:BG229" si="97">ROUND(BE$213+BE$216*$D210^BE$214,$G$1)</f>
        <v>25853</v>
      </c>
      <c r="BH210" s="179">
        <f t="shared" ref="BH210:BH229" si="98">($B210-BG210)^2/1000</f>
        <v>8832.7839999999997</v>
      </c>
      <c r="BJ210" s="70">
        <f t="shared" ref="BJ210:BJ229" si="99">LN($B210-BL$213)</f>
        <v>9.5736631698863803</v>
      </c>
      <c r="BK210" s="40" t="s">
        <v>43</v>
      </c>
      <c r="BN210" s="187">
        <f t="shared" ref="BN210:BN229" si="100">ROUND(BL$213+BL$216*$D210^BL$214,$G$1)</f>
        <v>25996</v>
      </c>
      <c r="BO210" s="179">
        <f t="shared" ref="BO210:BO229" si="101">($B210-BN210)^2/1000</f>
        <v>9703.2250000000004</v>
      </c>
      <c r="BQ210" s="70">
        <f t="shared" ref="BQ210:BQ229" si="102">LN($B210-BS$213)</f>
        <v>9.4827311258590044</v>
      </c>
      <c r="BR210" s="40" t="s">
        <v>43</v>
      </c>
      <c r="BU210" s="187">
        <f t="shared" ref="BU210:BU229" si="103">ROUND(BS$213+BS$216*$D210^BS$214,$G$1)</f>
        <v>26185</v>
      </c>
      <c r="BV210" s="179">
        <f t="shared" ref="BV210:BV229" si="104">($B210-BU210)^2/1000</f>
        <v>10916.415999999999</v>
      </c>
      <c r="BX210" s="70">
        <f t="shared" ref="BX210:BX229" si="105">LN($B210-BZ$213)</f>
        <v>9.3826957644582869</v>
      </c>
      <c r="BY210" s="40" t="s">
        <v>43</v>
      </c>
      <c r="CB210" s="187">
        <f t="shared" ref="CB210:CB229" si="106">ROUND(BZ$213+BZ$216*$D210^BZ$214,$G$1)</f>
        <v>26449</v>
      </c>
      <c r="CC210" s="179">
        <f t="shared" ref="CC210:CC229" si="107">($B210-CB210)^2/1000</f>
        <v>12730.624</v>
      </c>
      <c r="CE210" s="70">
        <f t="shared" ref="CE210:CE229" si="108">LN($B210-CG$213)</f>
        <v>9.271529540288606</v>
      </c>
      <c r="CF210" s="40" t="s">
        <v>43</v>
      </c>
      <c r="CI210" s="187">
        <f t="shared" ref="CI210:CI229" si="109">ROUND(CG$213+CG$216*$D210^CG$214,$G$1)</f>
        <v>26845</v>
      </c>
      <c r="CJ210" s="179">
        <f t="shared" ref="CJ210:CJ229" si="110">($B210-CI210)^2/1000</f>
        <v>15713.296</v>
      </c>
      <c r="CL210" s="70">
        <f t="shared" ref="CL210:CL229" si="111">LN($B210-CN$213)</f>
        <v>9.1464416461259503</v>
      </c>
      <c r="CM210" s="40" t="s">
        <v>43</v>
      </c>
      <c r="CP210" s="187">
        <f t="shared" ref="CP210:CP229" si="112">ROUND(CN$213+CN$216*$D210^CN$214,$G$1)</f>
        <v>27506</v>
      </c>
      <c r="CQ210" s="179">
        <f t="shared" ref="CQ210:CQ229" si="113">($B210-CP210)^2/1000</f>
        <v>21390.625</v>
      </c>
      <c r="CS210" s="70">
        <f t="shared" ref="CS210:CS229" si="114">LN($B210-CU$213)</f>
        <v>9.0034391962078377</v>
      </c>
      <c r="CT210" s="40" t="s">
        <v>43</v>
      </c>
      <c r="CW210" s="187">
        <f t="shared" ref="CW210:CW229" si="115">ROUND(CU$213+CU$216*$D210^CU$214,$G$1)</f>
        <v>28869</v>
      </c>
      <c r="CX210" s="179">
        <f t="shared" ref="CX210:CX229" si="116">($B210-CW210)^2/1000</f>
        <v>35856.144</v>
      </c>
      <c r="CZ210" s="70">
        <f t="shared" ref="CZ210:CZ229" si="117">LN($B210-DB$213)</f>
        <v>8.8365192692024799</v>
      </c>
      <c r="DA210" s="40" t="s">
        <v>43</v>
      </c>
      <c r="DD210" s="187">
        <f t="shared" ref="DD210:DD229" si="118">ROUND(DB$213+DB$216*$D210^DB$214,$G$1)</f>
        <v>34070</v>
      </c>
      <c r="DE210" s="179">
        <f t="shared" ref="DE210:DE229" si="119">($B210-DD210)^2/1000</f>
        <v>125193.72100000001</v>
      </c>
    </row>
    <row r="211" spans="1:109" ht="15" customHeight="1">
      <c r="A211" s="21">
        <f t="shared" si="72"/>
        <v>1995</v>
      </c>
      <c r="B211" s="176">
        <f t="shared" si="72"/>
        <v>22633</v>
      </c>
      <c r="C211" s="69">
        <f t="shared" si="73"/>
        <v>10.027164297229726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23216</v>
      </c>
      <c r="J211" s="180">
        <f t="shared" si="76"/>
        <v>2.5758847700260681</v>
      </c>
      <c r="K211" s="179">
        <f t="shared" si="77"/>
        <v>339.88900000000001</v>
      </c>
      <c r="M211" s="70">
        <f t="shared" si="78"/>
        <v>10.027164297229726</v>
      </c>
      <c r="N211" s="40" t="s">
        <v>44</v>
      </c>
      <c r="O211" s="72"/>
      <c r="P211" s="23"/>
      <c r="Q211" s="187">
        <f t="shared" si="79"/>
        <v>23216</v>
      </c>
      <c r="R211" s="179">
        <f t="shared" si="80"/>
        <v>339.88900000000001</v>
      </c>
      <c r="T211" s="70">
        <f t="shared" si="81"/>
        <v>9.9819752055848685</v>
      </c>
      <c r="U211" s="40" t="s">
        <v>44</v>
      </c>
      <c r="V211" s="72"/>
      <c r="W211" s="23"/>
      <c r="X211" s="187">
        <f t="shared" si="82"/>
        <v>23226</v>
      </c>
      <c r="Y211" s="179">
        <f t="shared" si="83"/>
        <v>351.649</v>
      </c>
      <c r="AA211" s="70">
        <f t="shared" si="84"/>
        <v>9.9224564990837312</v>
      </c>
      <c r="AB211" s="40" t="s">
        <v>44</v>
      </c>
      <c r="AC211" s="72"/>
      <c r="AD211" s="23"/>
      <c r="AE211" s="187">
        <f t="shared" si="85"/>
        <v>23240</v>
      </c>
      <c r="AF211" s="179">
        <f t="shared" si="86"/>
        <v>368.44900000000001</v>
      </c>
      <c r="AH211" s="70">
        <f t="shared" si="87"/>
        <v>9.8591698718850029</v>
      </c>
      <c r="AI211" s="40" t="s">
        <v>44</v>
      </c>
      <c r="AJ211" s="72"/>
      <c r="AK211" s="23"/>
      <c r="AL211" s="187">
        <f t="shared" si="88"/>
        <v>23257</v>
      </c>
      <c r="AM211" s="179">
        <f t="shared" si="89"/>
        <v>389.37599999999998</v>
      </c>
      <c r="AO211" s="70">
        <f t="shared" si="90"/>
        <v>9.7916058198880354</v>
      </c>
      <c r="AP211" s="40" t="s">
        <v>44</v>
      </c>
      <c r="AQ211" s="72"/>
      <c r="AR211" s="23"/>
      <c r="AS211" s="187">
        <f t="shared" si="91"/>
        <v>23277</v>
      </c>
      <c r="AT211" s="179">
        <f t="shared" si="92"/>
        <v>414.73599999999999</v>
      </c>
      <c r="AV211" s="70">
        <f t="shared" si="93"/>
        <v>9.7191439527905352</v>
      </c>
      <c r="AW211" s="40" t="s">
        <v>44</v>
      </c>
      <c r="AX211" s="72"/>
      <c r="AY211" s="23"/>
      <c r="AZ211" s="187">
        <f t="shared" si="94"/>
        <v>23302</v>
      </c>
      <c r="BA211" s="179">
        <f t="shared" si="95"/>
        <v>447.56099999999998</v>
      </c>
      <c r="BC211" s="70">
        <f t="shared" si="96"/>
        <v>9.6410182825557502</v>
      </c>
      <c r="BD211" s="40" t="s">
        <v>44</v>
      </c>
      <c r="BE211" s="72"/>
      <c r="BF211" s="23"/>
      <c r="BG211" s="187">
        <f t="shared" si="97"/>
        <v>23333</v>
      </c>
      <c r="BH211" s="179">
        <f t="shared" si="98"/>
        <v>490</v>
      </c>
      <c r="BJ211" s="70">
        <f t="shared" si="99"/>
        <v>9.5562677673681513</v>
      </c>
      <c r="BK211" s="40" t="s">
        <v>44</v>
      </c>
      <c r="BL211" s="72"/>
      <c r="BM211" s="23"/>
      <c r="BN211" s="187">
        <f t="shared" si="100"/>
        <v>23372</v>
      </c>
      <c r="BO211" s="179">
        <f t="shared" si="101"/>
        <v>546.12099999999998</v>
      </c>
      <c r="BQ211" s="70">
        <f t="shared" si="102"/>
        <v>9.4636638917915246</v>
      </c>
      <c r="BR211" s="40" t="s">
        <v>44</v>
      </c>
      <c r="BS211" s="72"/>
      <c r="BT211" s="23"/>
      <c r="BU211" s="187">
        <f t="shared" si="103"/>
        <v>23424</v>
      </c>
      <c r="BV211" s="179">
        <f t="shared" si="104"/>
        <v>625.68100000000004</v>
      </c>
      <c r="BX211" s="70">
        <f t="shared" si="105"/>
        <v>9.3616011658167668</v>
      </c>
      <c r="BY211" s="40" t="s">
        <v>44</v>
      </c>
      <c r="BZ211" s="72"/>
      <c r="CA211" s="23"/>
      <c r="CB211" s="187">
        <f t="shared" si="106"/>
        <v>23495</v>
      </c>
      <c r="CC211" s="179">
        <f t="shared" si="107"/>
        <v>743.04399999999998</v>
      </c>
      <c r="CE211" s="70">
        <f t="shared" si="108"/>
        <v>9.2479251323034539</v>
      </c>
      <c r="CF211" s="40" t="s">
        <v>44</v>
      </c>
      <c r="CG211" s="72"/>
      <c r="CH211" s="23"/>
      <c r="CI211" s="187">
        <f t="shared" si="109"/>
        <v>23602</v>
      </c>
      <c r="CJ211" s="179">
        <f t="shared" si="110"/>
        <v>938.96100000000001</v>
      </c>
      <c r="CL211" s="70">
        <f t="shared" si="111"/>
        <v>9.1196495066916796</v>
      </c>
      <c r="CM211" s="40" t="s">
        <v>44</v>
      </c>
      <c r="CN211" s="72"/>
      <c r="CO211" s="23"/>
      <c r="CP211" s="187">
        <f t="shared" si="112"/>
        <v>23777</v>
      </c>
      <c r="CQ211" s="179">
        <f t="shared" si="113"/>
        <v>1308.7360000000001</v>
      </c>
      <c r="CS211" s="70">
        <f t="shared" si="114"/>
        <v>8.9724638210599075</v>
      </c>
      <c r="CT211" s="40" t="s">
        <v>44</v>
      </c>
      <c r="CU211" s="72"/>
      <c r="CV211" s="23"/>
      <c r="CW211" s="187">
        <f t="shared" si="115"/>
        <v>24127</v>
      </c>
      <c r="CX211" s="179">
        <f t="shared" si="116"/>
        <v>2232.0360000000001</v>
      </c>
      <c r="CZ211" s="70">
        <f t="shared" si="117"/>
        <v>8.7998124695255555</v>
      </c>
      <c r="DA211" s="40" t="s">
        <v>44</v>
      </c>
      <c r="DB211" s="72"/>
      <c r="DC211" s="23"/>
      <c r="DD211" s="187">
        <f t="shared" si="118"/>
        <v>25362</v>
      </c>
      <c r="DE211" s="179">
        <f t="shared" si="119"/>
        <v>7447.4409999999998</v>
      </c>
    </row>
    <row r="212" spans="1:109" ht="15" customHeight="1">
      <c r="A212" s="21">
        <f t="shared" si="72"/>
        <v>1996</v>
      </c>
      <c r="B212" s="176">
        <f t="shared" si="72"/>
        <v>21948</v>
      </c>
      <c r="C212" s="69">
        <f t="shared" si="73"/>
        <v>9.9964312981788659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22010</v>
      </c>
      <c r="J212" s="180">
        <f t="shared" si="76"/>
        <v>0.2824858757062147</v>
      </c>
      <c r="K212" s="179">
        <f t="shared" si="77"/>
        <v>3.8439999999999999</v>
      </c>
      <c r="M212" s="70">
        <f t="shared" si="78"/>
        <v>9.9964312981788659</v>
      </c>
      <c r="N212" s="27" t="s">
        <v>45</v>
      </c>
      <c r="Q212" s="187">
        <f t="shared" si="79"/>
        <v>22010</v>
      </c>
      <c r="R212" s="179">
        <f t="shared" si="80"/>
        <v>3.8439999999999999</v>
      </c>
      <c r="T212" s="70">
        <f t="shared" si="81"/>
        <v>9.9497984553993781</v>
      </c>
      <c r="U212" s="27" t="s">
        <v>45</v>
      </c>
      <c r="X212" s="187">
        <f t="shared" si="82"/>
        <v>22011</v>
      </c>
      <c r="Y212" s="179">
        <f t="shared" si="83"/>
        <v>3.9689999999999999</v>
      </c>
      <c r="AA212" s="70">
        <f t="shared" si="84"/>
        <v>9.888272386729648</v>
      </c>
      <c r="AB212" s="27" t="s">
        <v>45</v>
      </c>
      <c r="AE212" s="187">
        <f t="shared" si="85"/>
        <v>22012</v>
      </c>
      <c r="AF212" s="179">
        <f t="shared" si="86"/>
        <v>4.0960000000000001</v>
      </c>
      <c r="AH212" s="70">
        <f t="shared" si="87"/>
        <v>9.8227112425088396</v>
      </c>
      <c r="AI212" s="27" t="s">
        <v>45</v>
      </c>
      <c r="AL212" s="187">
        <f t="shared" si="88"/>
        <v>22013</v>
      </c>
      <c r="AM212" s="179">
        <f t="shared" si="89"/>
        <v>4.2249999999999996</v>
      </c>
      <c r="AO212" s="70">
        <f t="shared" si="90"/>
        <v>9.7525483769708412</v>
      </c>
      <c r="AP212" s="27" t="s">
        <v>45</v>
      </c>
      <c r="AS212" s="187">
        <f t="shared" si="91"/>
        <v>22015</v>
      </c>
      <c r="AT212" s="179">
        <f t="shared" si="92"/>
        <v>4.4889999999999999</v>
      </c>
      <c r="AV212" s="70">
        <f t="shared" si="93"/>
        <v>9.6770887085012465</v>
      </c>
      <c r="AW212" s="27" t="s">
        <v>45</v>
      </c>
      <c r="AZ212" s="187">
        <f t="shared" si="94"/>
        <v>22017</v>
      </c>
      <c r="BA212" s="179">
        <f t="shared" si="95"/>
        <v>4.7610000000000001</v>
      </c>
      <c r="BC212" s="70">
        <f t="shared" si="96"/>
        <v>9.5954667090888162</v>
      </c>
      <c r="BD212" s="27" t="s">
        <v>45</v>
      </c>
      <c r="BG212" s="187">
        <f t="shared" si="97"/>
        <v>22020</v>
      </c>
      <c r="BH212" s="179">
        <f t="shared" si="98"/>
        <v>5.1840000000000002</v>
      </c>
      <c r="BJ212" s="70">
        <f t="shared" si="99"/>
        <v>9.5065856750884521</v>
      </c>
      <c r="BK212" s="27" t="s">
        <v>45</v>
      </c>
      <c r="BN212" s="187">
        <f t="shared" si="100"/>
        <v>22023</v>
      </c>
      <c r="BO212" s="179">
        <f t="shared" si="101"/>
        <v>5.625</v>
      </c>
      <c r="BQ212" s="70">
        <f t="shared" si="102"/>
        <v>9.4090272828564014</v>
      </c>
      <c r="BR212" s="27" t="s">
        <v>45</v>
      </c>
      <c r="BU212" s="187">
        <f t="shared" si="103"/>
        <v>22029</v>
      </c>
      <c r="BV212" s="179">
        <f t="shared" si="104"/>
        <v>6.5609999999999999</v>
      </c>
      <c r="BX212" s="70">
        <f t="shared" si="105"/>
        <v>9.3009120701605692</v>
      </c>
      <c r="BY212" s="27" t="s">
        <v>45</v>
      </c>
      <c r="CB212" s="187">
        <f t="shared" si="106"/>
        <v>22037</v>
      </c>
      <c r="CC212" s="179">
        <f t="shared" si="107"/>
        <v>7.9210000000000003</v>
      </c>
      <c r="CE212" s="70">
        <f t="shared" si="108"/>
        <v>9.1796749576652967</v>
      </c>
      <c r="CF212" s="27" t="s">
        <v>45</v>
      </c>
      <c r="CI212" s="187">
        <f t="shared" si="109"/>
        <v>22050</v>
      </c>
      <c r="CJ212" s="179">
        <f t="shared" si="110"/>
        <v>10.404</v>
      </c>
      <c r="CL212" s="70">
        <f t="shared" si="111"/>
        <v>9.041685005946043</v>
      </c>
      <c r="CM212" s="27" t="s">
        <v>45</v>
      </c>
      <c r="CP212" s="187">
        <f t="shared" si="112"/>
        <v>22074</v>
      </c>
      <c r="CQ212" s="179">
        <f t="shared" si="113"/>
        <v>15.875999999999999</v>
      </c>
      <c r="CS212" s="70">
        <f t="shared" si="114"/>
        <v>8.8815584886389765</v>
      </c>
      <c r="CT212" s="27" t="s">
        <v>45</v>
      </c>
      <c r="CW212" s="187">
        <f t="shared" si="115"/>
        <v>22130</v>
      </c>
      <c r="CX212" s="179">
        <f t="shared" si="116"/>
        <v>33.124000000000002</v>
      </c>
      <c r="CZ212" s="70">
        <f t="shared" si="117"/>
        <v>8.6908103075800458</v>
      </c>
      <c r="DA212" s="27" t="s">
        <v>45</v>
      </c>
      <c r="DD212" s="187">
        <f t="shared" si="118"/>
        <v>22373</v>
      </c>
      <c r="DE212" s="179">
        <f t="shared" si="119"/>
        <v>180.625</v>
      </c>
    </row>
    <row r="213" spans="1:109" ht="15" customHeight="1">
      <c r="A213" s="21">
        <f t="shared" si="72"/>
        <v>1997</v>
      </c>
      <c r="B213" s="176">
        <f t="shared" si="72"/>
        <v>21609</v>
      </c>
      <c r="C213" s="69">
        <f t="shared" si="73"/>
        <v>9.980865173557472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21194</v>
      </c>
      <c r="J213" s="180">
        <f t="shared" si="76"/>
        <v>1.9204960895922996</v>
      </c>
      <c r="K213" s="179">
        <f t="shared" si="77"/>
        <v>172.22499999999999</v>
      </c>
      <c r="M213" s="70">
        <f t="shared" si="78"/>
        <v>9.980865173557472</v>
      </c>
      <c r="N213" s="73" t="s">
        <v>35</v>
      </c>
      <c r="O213" s="206">
        <v>0</v>
      </c>
      <c r="P213" s="23"/>
      <c r="Q213" s="187">
        <f t="shared" si="79"/>
        <v>21194</v>
      </c>
      <c r="R213" s="179">
        <f t="shared" si="80"/>
        <v>172.22499999999999</v>
      </c>
      <c r="T213" s="70">
        <f t="shared" si="81"/>
        <v>9.9334831525715082</v>
      </c>
      <c r="U213" s="73" t="s">
        <v>35</v>
      </c>
      <c r="V213" s="206">
        <f>10^U233</f>
        <v>1000</v>
      </c>
      <c r="W213" s="23"/>
      <c r="X213" s="187">
        <f t="shared" si="82"/>
        <v>21190</v>
      </c>
      <c r="Y213" s="179">
        <f t="shared" si="83"/>
        <v>175.56100000000001</v>
      </c>
      <c r="AA213" s="70">
        <f t="shared" si="84"/>
        <v>9.8709127066039493</v>
      </c>
      <c r="AB213" s="73" t="s">
        <v>35</v>
      </c>
      <c r="AC213" s="206">
        <f>V213+AB234</f>
        <v>2250</v>
      </c>
      <c r="AD213" s="23"/>
      <c r="AE213" s="187">
        <f t="shared" si="85"/>
        <v>21185</v>
      </c>
      <c r="AF213" s="179">
        <f t="shared" si="86"/>
        <v>179.77600000000001</v>
      </c>
      <c r="AH213" s="70">
        <f t="shared" si="87"/>
        <v>9.804164331241342</v>
      </c>
      <c r="AI213" s="73" t="s">
        <v>35</v>
      </c>
      <c r="AJ213" s="206">
        <f>AC213+AI234</f>
        <v>3500</v>
      </c>
      <c r="AK213" s="23"/>
      <c r="AL213" s="187">
        <f t="shared" si="88"/>
        <v>21179</v>
      </c>
      <c r="AM213" s="179">
        <f t="shared" si="89"/>
        <v>184.9</v>
      </c>
      <c r="AO213" s="70">
        <f t="shared" si="90"/>
        <v>9.732639917815801</v>
      </c>
      <c r="AP213" s="73" t="s">
        <v>35</v>
      </c>
      <c r="AQ213" s="206">
        <f>AJ213+AP234</f>
        <v>4750</v>
      </c>
      <c r="AR213" s="23"/>
      <c r="AS213" s="187">
        <f t="shared" si="91"/>
        <v>21172</v>
      </c>
      <c r="AT213" s="179">
        <f t="shared" si="92"/>
        <v>190.96899999999999</v>
      </c>
      <c r="AV213" s="70">
        <f t="shared" si="93"/>
        <v>9.6556029499584124</v>
      </c>
      <c r="AW213" s="73" t="s">
        <v>35</v>
      </c>
      <c r="AX213" s="206">
        <f>AQ213+AW234</f>
        <v>6000</v>
      </c>
      <c r="AY213" s="23"/>
      <c r="AZ213" s="187">
        <f t="shared" si="94"/>
        <v>21164</v>
      </c>
      <c r="BA213" s="179">
        <f t="shared" si="95"/>
        <v>198.02500000000001</v>
      </c>
      <c r="BC213" s="70">
        <f t="shared" si="96"/>
        <v>9.5721322022943767</v>
      </c>
      <c r="BD213" s="73" t="s">
        <v>35</v>
      </c>
      <c r="BE213" s="206">
        <f>AX213+BD234</f>
        <v>7250</v>
      </c>
      <c r="BF213" s="23"/>
      <c r="BG213" s="187">
        <f t="shared" si="97"/>
        <v>21154</v>
      </c>
      <c r="BH213" s="179">
        <f t="shared" si="98"/>
        <v>207.02500000000001</v>
      </c>
      <c r="BJ213" s="70">
        <f t="shared" si="99"/>
        <v>9.4810542961978097</v>
      </c>
      <c r="BK213" s="73" t="s">
        <v>35</v>
      </c>
      <c r="BL213" s="206">
        <f>BE213+BK234</f>
        <v>8500</v>
      </c>
      <c r="BM213" s="23"/>
      <c r="BN213" s="187">
        <f t="shared" si="100"/>
        <v>21141</v>
      </c>
      <c r="BO213" s="179">
        <f t="shared" si="101"/>
        <v>219.024</v>
      </c>
      <c r="BQ213" s="70">
        <f t="shared" si="102"/>
        <v>9.3808423519647945</v>
      </c>
      <c r="BR213" s="73" t="s">
        <v>35</v>
      </c>
      <c r="BS213" s="206">
        <f>BL213+BR234</f>
        <v>9750</v>
      </c>
      <c r="BT213" s="23"/>
      <c r="BU213" s="187">
        <f t="shared" si="103"/>
        <v>21126</v>
      </c>
      <c r="BV213" s="179">
        <f t="shared" si="104"/>
        <v>233.28899999999999</v>
      </c>
      <c r="BX213" s="70">
        <f t="shared" si="105"/>
        <v>9.2694579764592717</v>
      </c>
      <c r="BY213" s="73" t="s">
        <v>35</v>
      </c>
      <c r="BZ213" s="206">
        <f>BS213+BY234</f>
        <v>11000</v>
      </c>
      <c r="CA213" s="23"/>
      <c r="CB213" s="187">
        <f t="shared" si="106"/>
        <v>21106</v>
      </c>
      <c r="CC213" s="179">
        <f t="shared" si="107"/>
        <v>253.00899999999999</v>
      </c>
      <c r="CE213" s="70">
        <f t="shared" si="108"/>
        <v>9.1440937261572568</v>
      </c>
      <c r="CF213" s="73" t="s">
        <v>35</v>
      </c>
      <c r="CG213" s="206">
        <f>BZ213+CF234</f>
        <v>12250</v>
      </c>
      <c r="CH213" s="23"/>
      <c r="CI213" s="187">
        <f t="shared" si="109"/>
        <v>21079</v>
      </c>
      <c r="CJ213" s="179">
        <f t="shared" si="110"/>
        <v>280.89999999999998</v>
      </c>
      <c r="CL213" s="70">
        <f t="shared" si="111"/>
        <v>9.0007298349445577</v>
      </c>
      <c r="CM213" s="73" t="s">
        <v>35</v>
      </c>
      <c r="CN213" s="206">
        <f>CG213+CM234</f>
        <v>13500</v>
      </c>
      <c r="CO213" s="23"/>
      <c r="CP213" s="187">
        <f t="shared" si="112"/>
        <v>21040</v>
      </c>
      <c r="CQ213" s="179">
        <f t="shared" si="113"/>
        <v>323.76100000000002</v>
      </c>
      <c r="CS213" s="70">
        <f t="shared" si="114"/>
        <v>8.8333169374993208</v>
      </c>
      <c r="CT213" s="73" t="s">
        <v>35</v>
      </c>
      <c r="CU213" s="206">
        <f>CN213+CT234</f>
        <v>14750</v>
      </c>
      <c r="CV213" s="23"/>
      <c r="CW213" s="187">
        <f t="shared" si="115"/>
        <v>20977</v>
      </c>
      <c r="CX213" s="179">
        <f t="shared" si="116"/>
        <v>399.42399999999998</v>
      </c>
      <c r="CZ213" s="70">
        <f t="shared" si="117"/>
        <v>8.632127729508337</v>
      </c>
      <c r="DA213" s="73" t="s">
        <v>35</v>
      </c>
      <c r="DB213" s="206">
        <f>CU213+DA234</f>
        <v>16000</v>
      </c>
      <c r="DC213" s="23"/>
      <c r="DD213" s="187">
        <f t="shared" si="118"/>
        <v>20851</v>
      </c>
      <c r="DE213" s="179">
        <f t="shared" si="119"/>
        <v>574.56399999999996</v>
      </c>
    </row>
    <row r="214" spans="1:109" ht="15" customHeight="1">
      <c r="A214" s="21">
        <f t="shared" si="72"/>
        <v>1998</v>
      </c>
      <c r="B214" s="176">
        <f t="shared" si="72"/>
        <v>21884</v>
      </c>
      <c r="C214" s="69">
        <f t="shared" si="73"/>
        <v>9.993511055183717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-0.13148011519622022</v>
      </c>
      <c r="H214" s="23"/>
      <c r="I214" s="179">
        <f t="shared" si="75"/>
        <v>20581</v>
      </c>
      <c r="J214" s="180">
        <f t="shared" si="76"/>
        <v>5.9541217327728022</v>
      </c>
      <c r="K214" s="179">
        <f t="shared" si="77"/>
        <v>1697.809</v>
      </c>
      <c r="M214" s="70">
        <f t="shared" si="78"/>
        <v>9.993511055183717</v>
      </c>
      <c r="N214" s="73" t="s">
        <v>30</v>
      </c>
      <c r="O214" s="44">
        <f>INDEX(LINEST(M210:M229,$E210:$E229),1)</f>
        <v>-0.13148011519622022</v>
      </c>
      <c r="P214" s="23"/>
      <c r="Q214" s="187">
        <f t="shared" si="79"/>
        <v>20581</v>
      </c>
      <c r="R214" s="179">
        <f t="shared" si="80"/>
        <v>1697.809</v>
      </c>
      <c r="T214" s="70">
        <f t="shared" si="81"/>
        <v>9.9467385945304425</v>
      </c>
      <c r="U214" s="73" t="s">
        <v>30</v>
      </c>
      <c r="V214" s="44">
        <f>INDEX(LINEST(T210:T229,$E210:$E229),1)</f>
        <v>-0.13860405589984107</v>
      </c>
      <c r="W214" s="23"/>
      <c r="X214" s="187">
        <f t="shared" si="82"/>
        <v>20575</v>
      </c>
      <c r="Y214" s="179">
        <f t="shared" si="83"/>
        <v>1713.481</v>
      </c>
      <c r="AA214" s="70">
        <f t="shared" si="84"/>
        <v>9.8850180362524664</v>
      </c>
      <c r="AB214" s="73" t="s">
        <v>30</v>
      </c>
      <c r="AC214" s="44">
        <f>INDEX(LINEST(AA210:AA229,$E210:$E229),1)</f>
        <v>-0.14868394799342233</v>
      </c>
      <c r="AD214" s="23"/>
      <c r="AE214" s="187">
        <f t="shared" si="85"/>
        <v>20567</v>
      </c>
      <c r="AF214" s="179">
        <f t="shared" si="86"/>
        <v>1734.489</v>
      </c>
      <c r="AH214" s="70">
        <f t="shared" si="87"/>
        <v>9.8192360000885373</v>
      </c>
      <c r="AI214" s="73" t="s">
        <v>30</v>
      </c>
      <c r="AJ214" s="44">
        <f>INDEX(LINEST(AH210:AH229,$E210:$E229),1)</f>
        <v>-0.16036154644813225</v>
      </c>
      <c r="AK214" s="23"/>
      <c r="AL214" s="187">
        <f t="shared" si="88"/>
        <v>20557</v>
      </c>
      <c r="AM214" s="179">
        <f t="shared" si="89"/>
        <v>1760.9290000000001</v>
      </c>
      <c r="AO214" s="70">
        <f t="shared" si="90"/>
        <v>9.7488200725239889</v>
      </c>
      <c r="AP214" s="73" t="s">
        <v>30</v>
      </c>
      <c r="AQ214" s="44">
        <f>INDEX(LINEST(AO210:AO229,$E210:$E229),1)</f>
        <v>-0.17405453238028043</v>
      </c>
      <c r="AR214" s="23"/>
      <c r="AS214" s="187">
        <f t="shared" si="91"/>
        <v>20546</v>
      </c>
      <c r="AT214" s="179">
        <f t="shared" si="92"/>
        <v>1790.2439999999999</v>
      </c>
      <c r="AV214" s="70">
        <f t="shared" si="93"/>
        <v>9.673067592251142</v>
      </c>
      <c r="AW214" s="73" t="s">
        <v>30</v>
      </c>
      <c r="AX214" s="44">
        <f>INDEX(LINEST(AV210:AV229,$E210:$E229),1)</f>
        <v>-0.19034242739135579</v>
      </c>
      <c r="AY214" s="23"/>
      <c r="AZ214" s="187">
        <f t="shared" si="94"/>
        <v>20533</v>
      </c>
      <c r="BA214" s="179">
        <f t="shared" si="95"/>
        <v>1825.201</v>
      </c>
      <c r="BC214" s="70">
        <f t="shared" si="96"/>
        <v>9.5911028674439756</v>
      </c>
      <c r="BD214" s="73" t="s">
        <v>30</v>
      </c>
      <c r="BE214" s="44">
        <f>INDEX(LINEST(BC210:BC229,$E210:$E229),1)</f>
        <v>-0.21005492107536791</v>
      </c>
      <c r="BF214" s="23"/>
      <c r="BG214" s="187">
        <f t="shared" si="97"/>
        <v>20517</v>
      </c>
      <c r="BH214" s="179">
        <f t="shared" si="98"/>
        <v>1868.6890000000001</v>
      </c>
      <c r="BJ214" s="70">
        <f t="shared" si="99"/>
        <v>9.5018152426666607</v>
      </c>
      <c r="BK214" s="73" t="s">
        <v>30</v>
      </c>
      <c r="BL214" s="44">
        <f>INDEX(LINEST(BJ210:BJ229,$E210:$E229),1)</f>
        <v>-0.23442652344523959</v>
      </c>
      <c r="BM214" s="23"/>
      <c r="BN214" s="187">
        <f t="shared" si="100"/>
        <v>20497</v>
      </c>
      <c r="BO214" s="179">
        <f t="shared" si="101"/>
        <v>1923.769</v>
      </c>
      <c r="BQ214" s="70">
        <f t="shared" si="102"/>
        <v>9.4037667085022427</v>
      </c>
      <c r="BR214" s="73" t="s">
        <v>30</v>
      </c>
      <c r="BS214" s="44">
        <f>INDEX(LINEST(BQ210:BQ229,$E210:$E229),1)</f>
        <v>-0.2653857045635501</v>
      </c>
      <c r="BT214" s="23"/>
      <c r="BU214" s="187">
        <f t="shared" si="103"/>
        <v>20472</v>
      </c>
      <c r="BV214" s="179">
        <f t="shared" si="104"/>
        <v>1993.7439999999999</v>
      </c>
      <c r="BX214" s="70">
        <f t="shared" si="105"/>
        <v>9.295049099903137</v>
      </c>
      <c r="BY214" s="73" t="s">
        <v>30</v>
      </c>
      <c r="BZ214" s="44">
        <f>INDEX(LINEST(BX210:BX229,$E210:$E229),1)</f>
        <v>-0.30614362494792369</v>
      </c>
      <c r="CA214" s="23"/>
      <c r="CB214" s="187">
        <f t="shared" si="106"/>
        <v>20439</v>
      </c>
      <c r="CC214" s="179">
        <f t="shared" si="107"/>
        <v>2088.0250000000001</v>
      </c>
      <c r="CE214" s="70">
        <f t="shared" si="108"/>
        <v>9.1730537871901667</v>
      </c>
      <c r="CF214" s="73" t="s">
        <v>30</v>
      </c>
      <c r="CG214" s="44">
        <f>INDEX(LINEST(CE210:CE229,$E210:$E229),1)</f>
        <v>-0.36254134606096827</v>
      </c>
      <c r="CH214" s="23"/>
      <c r="CI214" s="187">
        <f t="shared" si="109"/>
        <v>20393</v>
      </c>
      <c r="CJ214" s="179">
        <f t="shared" si="110"/>
        <v>2223.0810000000001</v>
      </c>
      <c r="CL214" s="70">
        <f t="shared" si="111"/>
        <v>9.0340804065608236</v>
      </c>
      <c r="CM214" s="73" t="s">
        <v>30</v>
      </c>
      <c r="CN214" s="44">
        <f>INDEX(LINEST(CL210:CL229,$E210:$E229),1)</f>
        <v>-0.44671410163589093</v>
      </c>
      <c r="CO214" s="23"/>
      <c r="CP214" s="187">
        <f t="shared" si="112"/>
        <v>20325</v>
      </c>
      <c r="CQ214" s="179">
        <f t="shared" si="113"/>
        <v>2430.4810000000002</v>
      </c>
      <c r="CS214" s="70">
        <f t="shared" si="114"/>
        <v>8.8726273659188362</v>
      </c>
      <c r="CT214" s="73" t="s">
        <v>30</v>
      </c>
      <c r="CU214" s="44">
        <f>INDEX(LINEST(CS210:CS229,$E210:$E229),1)</f>
        <v>-0.59046947937938421</v>
      </c>
      <c r="CV214" s="23"/>
      <c r="CW214" s="187">
        <f t="shared" si="115"/>
        <v>20208</v>
      </c>
      <c r="CX214" s="179">
        <f t="shared" si="116"/>
        <v>2808.9760000000001</v>
      </c>
      <c r="CZ214" s="70">
        <f t="shared" si="117"/>
        <v>8.6799920817213287</v>
      </c>
      <c r="DA214" s="73" t="s">
        <v>30</v>
      </c>
      <c r="DB214" s="44">
        <f>INDEX(LINEST(CZ210:CZ229,$E210:$E229),1)</f>
        <v>-0.94869529505785632</v>
      </c>
      <c r="DC214" s="23"/>
      <c r="DD214" s="187">
        <f t="shared" si="118"/>
        <v>19925</v>
      </c>
      <c r="DE214" s="179">
        <f t="shared" si="119"/>
        <v>3837.681</v>
      </c>
    </row>
    <row r="215" spans="1:109" ht="15" customHeight="1">
      <c r="A215" s="21">
        <f t="shared" si="72"/>
        <v>1999</v>
      </c>
      <c r="B215" s="176">
        <f t="shared" si="72"/>
        <v>21662</v>
      </c>
      <c r="C215" s="69">
        <f t="shared" si="73"/>
        <v>9.9833148523956829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10.143720363313365</v>
      </c>
      <c r="H215" s="74" t="s">
        <v>46</v>
      </c>
      <c r="I215" s="179">
        <f t="shared" si="75"/>
        <v>20093</v>
      </c>
      <c r="J215" s="180">
        <f t="shared" si="76"/>
        <v>7.2430985135259904</v>
      </c>
      <c r="K215" s="179">
        <f t="shared" si="77"/>
        <v>2461.761</v>
      </c>
      <c r="M215" s="70">
        <f t="shared" si="78"/>
        <v>9.9833148523956829</v>
      </c>
      <c r="N215" s="73" t="s">
        <v>25</v>
      </c>
      <c r="O215" s="44">
        <f>INDEX(LINEST(M210:M229,$E210:$E229),2)</f>
        <v>10.143720363313365</v>
      </c>
      <c r="P215" s="74" t="s">
        <v>46</v>
      </c>
      <c r="Q215" s="187">
        <f t="shared" si="79"/>
        <v>20093</v>
      </c>
      <c r="R215" s="179">
        <f t="shared" si="80"/>
        <v>2461.761</v>
      </c>
      <c r="T215" s="70">
        <f t="shared" si="81"/>
        <v>9.9360515434093912</v>
      </c>
      <c r="U215" s="73" t="s">
        <v>25</v>
      </c>
      <c r="V215" s="44">
        <f>INDEX(LINEST(T210:T229,$E210:$E229),2)</f>
        <v>10.105081744326402</v>
      </c>
      <c r="W215" s="74" t="s">
        <v>46</v>
      </c>
      <c r="X215" s="187">
        <f t="shared" si="82"/>
        <v>20087</v>
      </c>
      <c r="Y215" s="179">
        <f t="shared" si="83"/>
        <v>2480.625</v>
      </c>
      <c r="AA215" s="70">
        <f t="shared" si="84"/>
        <v>9.8736467105251062</v>
      </c>
      <c r="AB215" s="73" t="s">
        <v>25</v>
      </c>
      <c r="AC215" s="44">
        <f>INDEX(LINEST(AA210:AA229,$E210:$E229),2)</f>
        <v>10.054871563849437</v>
      </c>
      <c r="AD215" s="74" t="s">
        <v>46</v>
      </c>
      <c r="AE215" s="187">
        <f t="shared" si="85"/>
        <v>20077</v>
      </c>
      <c r="AF215" s="179">
        <f t="shared" si="86"/>
        <v>2512.2249999999999</v>
      </c>
      <c r="AH215" s="70">
        <f t="shared" si="87"/>
        <v>9.8070867782497739</v>
      </c>
      <c r="AI215" s="73" t="s">
        <v>25</v>
      </c>
      <c r="AJ215" s="44">
        <f>INDEX(LINEST(AH210:AH229,$E210:$E229),2)</f>
        <v>10.002427245507093</v>
      </c>
      <c r="AK215" s="74" t="s">
        <v>46</v>
      </c>
      <c r="AL215" s="187">
        <f t="shared" si="88"/>
        <v>20066</v>
      </c>
      <c r="AM215" s="179">
        <f t="shared" si="89"/>
        <v>2547.2159999999999</v>
      </c>
      <c r="AO215" s="70">
        <f t="shared" si="90"/>
        <v>9.7357787081100184</v>
      </c>
      <c r="AP215" s="73" t="s">
        <v>25</v>
      </c>
      <c r="AQ215" s="44">
        <f>INDEX(LINEST(AO210:AO229,$E210:$E229),2)</f>
        <v>9.9476559354502019</v>
      </c>
      <c r="AR215" s="74" t="s">
        <v>46</v>
      </c>
      <c r="AS215" s="187">
        <f t="shared" si="91"/>
        <v>20053</v>
      </c>
      <c r="AT215" s="179">
        <f t="shared" si="92"/>
        <v>2588.8809999999999</v>
      </c>
      <c r="AV215" s="70">
        <f t="shared" si="93"/>
        <v>9.6589926753108823</v>
      </c>
      <c r="AW215" s="73" t="s">
        <v>25</v>
      </c>
      <c r="AX215" s="44">
        <f>INDEX(LINEST(AV210:AV229,$E210:$E229),2)</f>
        <v>9.890521531399429</v>
      </c>
      <c r="AY215" s="74" t="s">
        <v>46</v>
      </c>
      <c r="AZ215" s="187">
        <f t="shared" si="94"/>
        <v>20037</v>
      </c>
      <c r="BA215" s="179">
        <f t="shared" si="95"/>
        <v>2640.625</v>
      </c>
      <c r="BC215" s="70">
        <f t="shared" si="96"/>
        <v>9.5758164718679843</v>
      </c>
      <c r="BD215" s="73" t="s">
        <v>25</v>
      </c>
      <c r="BE215" s="44">
        <f>INDEX(LINEST(BC210:BC229,$E210:$E229),2)</f>
        <v>9.8311048791507503</v>
      </c>
      <c r="BF215" s="74" t="s">
        <v>46</v>
      </c>
      <c r="BG215" s="187">
        <f t="shared" si="97"/>
        <v>20019</v>
      </c>
      <c r="BH215" s="179">
        <f t="shared" si="98"/>
        <v>2699.4490000000001</v>
      </c>
      <c r="BJ215" s="70">
        <f t="shared" si="99"/>
        <v>9.4850891690160637</v>
      </c>
      <c r="BK215" s="73" t="s">
        <v>25</v>
      </c>
      <c r="BL215" s="44">
        <f>INDEX(LINEST(BJ210:BJ229,$E210:$E229),2)</f>
        <v>9.7697230539669313</v>
      </c>
      <c r="BM215" s="74" t="s">
        <v>46</v>
      </c>
      <c r="BN215" s="187">
        <f t="shared" si="100"/>
        <v>19995</v>
      </c>
      <c r="BO215" s="179">
        <f t="shared" si="101"/>
        <v>2778.8890000000001</v>
      </c>
      <c r="BQ215" s="70">
        <f t="shared" si="102"/>
        <v>9.3853015743638455</v>
      </c>
      <c r="BR215" s="73" t="s">
        <v>25</v>
      </c>
      <c r="BS215" s="44">
        <f>INDEX(LINEST(BQ210:BQ229,$E210:$E229),2)</f>
        <v>9.7071779820382655</v>
      </c>
      <c r="BT215" s="74" t="s">
        <v>46</v>
      </c>
      <c r="BU215" s="187">
        <f t="shared" si="103"/>
        <v>19966</v>
      </c>
      <c r="BV215" s="179">
        <f t="shared" si="104"/>
        <v>2876.4160000000002</v>
      </c>
      <c r="BX215" s="70">
        <f t="shared" si="105"/>
        <v>9.2744412973827064</v>
      </c>
      <c r="BY215" s="73" t="s">
        <v>25</v>
      </c>
      <c r="BZ215" s="44">
        <f>INDEX(LINEST(BX210:BX229,$E210:$E229),2)</f>
        <v>9.6453139712809399</v>
      </c>
      <c r="CA215" s="74" t="s">
        <v>46</v>
      </c>
      <c r="CB215" s="187">
        <f t="shared" si="106"/>
        <v>19926</v>
      </c>
      <c r="CC215" s="179">
        <f t="shared" si="107"/>
        <v>3013.6959999999999</v>
      </c>
      <c r="CE215" s="70">
        <f t="shared" si="108"/>
        <v>9.1497407498472523</v>
      </c>
      <c r="CF215" s="73" t="s">
        <v>25</v>
      </c>
      <c r="CG215" s="44">
        <f>INDEX(LINEST(CE210:CE229,$E210:$E229),2)</f>
        <v>9.5884086527693366</v>
      </c>
      <c r="CH215" s="74" t="s">
        <v>46</v>
      </c>
      <c r="CI215" s="187">
        <f t="shared" si="109"/>
        <v>19872</v>
      </c>
      <c r="CJ215" s="179">
        <f t="shared" si="110"/>
        <v>3204.1</v>
      </c>
      <c r="CL215" s="70">
        <f t="shared" si="111"/>
        <v>9.0072445159657502</v>
      </c>
      <c r="CM215" s="73" t="s">
        <v>25</v>
      </c>
      <c r="CN215" s="44">
        <f>INDEX(LINEST(CL210:CL229,$E210:$E229),2)</f>
        <v>9.547262976397926</v>
      </c>
      <c r="CO215" s="74" t="s">
        <v>46</v>
      </c>
      <c r="CP215" s="187">
        <f t="shared" si="112"/>
        <v>19791</v>
      </c>
      <c r="CQ215" s="179">
        <f t="shared" si="113"/>
        <v>3500.6410000000001</v>
      </c>
      <c r="CS215" s="70">
        <f t="shared" si="114"/>
        <v>8.8410143104838923</v>
      </c>
      <c r="CT215" s="73" t="s">
        <v>25</v>
      </c>
      <c r="CU215" s="44">
        <f>INDEX(LINEST(CS210:CS229,$E210:$E229),2)</f>
        <v>9.5552450236350719</v>
      </c>
      <c r="CV215" s="74" t="s">
        <v>46</v>
      </c>
      <c r="CW215" s="187">
        <f t="shared" si="115"/>
        <v>19651</v>
      </c>
      <c r="CX215" s="179">
        <f t="shared" si="116"/>
        <v>4044.1210000000001</v>
      </c>
      <c r="CZ215" s="70">
        <f t="shared" si="117"/>
        <v>8.6415324656718457</v>
      </c>
      <c r="DA215" s="73" t="s">
        <v>25</v>
      </c>
      <c r="DB215" s="44">
        <f>INDEX(LINEST(CZ210:CZ229,$E210:$E229),2)</f>
        <v>9.8020141245777239</v>
      </c>
      <c r="DC215" s="74" t="s">
        <v>46</v>
      </c>
      <c r="DD215" s="187">
        <f t="shared" si="118"/>
        <v>19302</v>
      </c>
      <c r="DE215" s="179">
        <f t="shared" si="119"/>
        <v>5569.6</v>
      </c>
    </row>
    <row r="216" spans="1:109" ht="15" customHeight="1">
      <c r="A216" s="21">
        <f t="shared" si="72"/>
        <v>2000</v>
      </c>
      <c r="B216" s="176">
        <f t="shared" si="72"/>
        <v>21319</v>
      </c>
      <c r="C216" s="69">
        <f t="shared" si="73"/>
        <v>9.9673539728645419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25430.902905564482</v>
      </c>
      <c r="I216" s="179">
        <f t="shared" si="75"/>
        <v>19690</v>
      </c>
      <c r="J216" s="180">
        <f t="shared" si="76"/>
        <v>7.6410713448097942</v>
      </c>
      <c r="K216" s="179">
        <f t="shared" si="77"/>
        <v>2653.6410000000001</v>
      </c>
      <c r="M216" s="70">
        <f t="shared" si="78"/>
        <v>9.9673539728645419</v>
      </c>
      <c r="N216" s="73" t="s">
        <v>29</v>
      </c>
      <c r="O216" s="75">
        <f>EXP(O215)</f>
        <v>25430.902905564482</v>
      </c>
      <c r="Q216" s="187">
        <f t="shared" si="79"/>
        <v>19690</v>
      </c>
      <c r="R216" s="179">
        <f t="shared" si="80"/>
        <v>2653.6410000000001</v>
      </c>
      <c r="T216" s="70">
        <f t="shared" si="81"/>
        <v>9.9193116878830132</v>
      </c>
      <c r="U216" s="73" t="s">
        <v>29</v>
      </c>
      <c r="V216" s="75">
        <f>EXP(V215)</f>
        <v>24467.029226008191</v>
      </c>
      <c r="X216" s="187">
        <f t="shared" si="82"/>
        <v>19683</v>
      </c>
      <c r="Y216" s="179">
        <f t="shared" si="83"/>
        <v>2676.4960000000001</v>
      </c>
      <c r="AA216" s="70">
        <f t="shared" si="84"/>
        <v>9.855819258834627</v>
      </c>
      <c r="AB216" s="73" t="s">
        <v>29</v>
      </c>
      <c r="AC216" s="75">
        <f>EXP(AC215)</f>
        <v>23268.866954346231</v>
      </c>
      <c r="AE216" s="187">
        <f t="shared" si="85"/>
        <v>19673</v>
      </c>
      <c r="AF216" s="179">
        <f t="shared" si="86"/>
        <v>2709.3159999999998</v>
      </c>
      <c r="AH216" s="70">
        <f t="shared" si="87"/>
        <v>9.7880205827274143</v>
      </c>
      <c r="AI216" s="73" t="s">
        <v>29</v>
      </c>
      <c r="AJ216" s="75">
        <f>EXP(AJ215)</f>
        <v>22079.99437216335</v>
      </c>
      <c r="AL216" s="187">
        <f t="shared" si="88"/>
        <v>19661</v>
      </c>
      <c r="AM216" s="179">
        <f t="shared" si="89"/>
        <v>2748.9639999999999</v>
      </c>
      <c r="AO216" s="70">
        <f t="shared" si="90"/>
        <v>9.7152887585692973</v>
      </c>
      <c r="AP216" s="73" t="s">
        <v>29</v>
      </c>
      <c r="AQ216" s="75">
        <f>EXP(AQ215)</f>
        <v>20903.166537548761</v>
      </c>
      <c r="AS216" s="187">
        <f t="shared" si="91"/>
        <v>19648</v>
      </c>
      <c r="AT216" s="179">
        <f t="shared" si="92"/>
        <v>2792.241</v>
      </c>
      <c r="AV216" s="70">
        <f t="shared" si="93"/>
        <v>9.6368491670126968</v>
      </c>
      <c r="AW216" s="73" t="s">
        <v>29</v>
      </c>
      <c r="AX216" s="75">
        <f>EXP(AX215)</f>
        <v>19742.353511740199</v>
      </c>
      <c r="AZ216" s="187">
        <f t="shared" si="94"/>
        <v>19631</v>
      </c>
      <c r="BA216" s="179">
        <f t="shared" si="95"/>
        <v>2849.3440000000001</v>
      </c>
      <c r="BC216" s="70">
        <f t="shared" si="96"/>
        <v>9.5517290743772136</v>
      </c>
      <c r="BD216" s="73" t="s">
        <v>29</v>
      </c>
      <c r="BE216" s="75">
        <f>EXP(BE215)</f>
        <v>18603.497490547732</v>
      </c>
      <c r="BG216" s="187">
        <f t="shared" si="97"/>
        <v>19612</v>
      </c>
      <c r="BH216" s="179">
        <f t="shared" si="98"/>
        <v>2913.8490000000002</v>
      </c>
      <c r="BJ216" s="70">
        <f t="shared" si="99"/>
        <v>9.4586837243121344</v>
      </c>
      <c r="BK216" s="73" t="s">
        <v>29</v>
      </c>
      <c r="BL216" s="75">
        <f>EXP(BL215)</f>
        <v>17495.921121392097</v>
      </c>
      <c r="BN216" s="187">
        <f t="shared" si="100"/>
        <v>19587</v>
      </c>
      <c r="BO216" s="179">
        <f t="shared" si="101"/>
        <v>2999.8240000000001</v>
      </c>
      <c r="BQ216" s="70">
        <f t="shared" si="102"/>
        <v>9.356084386028888</v>
      </c>
      <c r="BR216" s="73" t="s">
        <v>29</v>
      </c>
      <c r="BS216" s="75">
        <f>EXP(BS215)</f>
        <v>16435.156066514006</v>
      </c>
      <c r="BU216" s="187">
        <f t="shared" si="103"/>
        <v>19556</v>
      </c>
      <c r="BV216" s="179">
        <f t="shared" si="104"/>
        <v>3108.1689999999999</v>
      </c>
      <c r="BX216" s="70">
        <f t="shared" si="105"/>
        <v>9.2417421351157145</v>
      </c>
      <c r="BY216" s="73" t="s">
        <v>29</v>
      </c>
      <c r="BZ216" s="75">
        <f>EXP(BZ215)</f>
        <v>15449.222713908699</v>
      </c>
      <c r="CB216" s="187">
        <f t="shared" si="106"/>
        <v>19515</v>
      </c>
      <c r="CC216" s="179">
        <f t="shared" si="107"/>
        <v>3254.4160000000002</v>
      </c>
      <c r="CE216" s="70">
        <f t="shared" si="108"/>
        <v>9.1126172834475678</v>
      </c>
      <c r="CF216" s="73" t="s">
        <v>29</v>
      </c>
      <c r="CG216" s="75">
        <f>EXP(CG215)</f>
        <v>14594.625927370827</v>
      </c>
      <c r="CI216" s="187">
        <f t="shared" si="109"/>
        <v>19458</v>
      </c>
      <c r="CJ216" s="179">
        <f t="shared" si="110"/>
        <v>3463.3209999999999</v>
      </c>
      <c r="CL216" s="70">
        <f t="shared" si="111"/>
        <v>8.9643119481245144</v>
      </c>
      <c r="CM216" s="73" t="s">
        <v>29</v>
      </c>
      <c r="CN216" s="75">
        <f>EXP(CN215)</f>
        <v>14006.306569238686</v>
      </c>
      <c r="CP216" s="187">
        <f t="shared" si="112"/>
        <v>19372</v>
      </c>
      <c r="CQ216" s="179">
        <f t="shared" si="113"/>
        <v>3790.8090000000002</v>
      </c>
      <c r="CS216" s="70">
        <f t="shared" si="114"/>
        <v>8.7901168928924722</v>
      </c>
      <c r="CT216" s="73" t="s">
        <v>29</v>
      </c>
      <c r="CU216" s="75">
        <f>EXP(CU215)</f>
        <v>14118.552951893658</v>
      </c>
      <c r="CW216" s="187">
        <f t="shared" si="115"/>
        <v>19225</v>
      </c>
      <c r="CX216" s="179">
        <f t="shared" si="116"/>
        <v>4384.8360000000002</v>
      </c>
      <c r="CZ216" s="70">
        <f t="shared" si="117"/>
        <v>8.5790405947423167</v>
      </c>
      <c r="DA216" s="73" t="s">
        <v>29</v>
      </c>
      <c r="DB216" s="75">
        <f>EXP(DB215)</f>
        <v>18070.103740013281</v>
      </c>
      <c r="DD216" s="187">
        <f t="shared" si="118"/>
        <v>18852</v>
      </c>
      <c r="DE216" s="179">
        <f t="shared" si="119"/>
        <v>6086.0889999999999</v>
      </c>
    </row>
    <row r="217" spans="1:109" ht="15" customHeight="1">
      <c r="A217" s="21">
        <f t="shared" si="72"/>
        <v>2001</v>
      </c>
      <c r="B217" s="176">
        <f t="shared" si="72"/>
        <v>20831</v>
      </c>
      <c r="C217" s="69">
        <f t="shared" si="73"/>
        <v>9.9441975407839145</v>
      </c>
      <c r="D217" s="22">
        <v>8</v>
      </c>
      <c r="E217" s="71">
        <f t="shared" si="74"/>
        <v>2.0794415416798357</v>
      </c>
      <c r="H217" s="23"/>
      <c r="I217" s="179">
        <f t="shared" si="75"/>
        <v>19347</v>
      </c>
      <c r="J217" s="180">
        <f t="shared" si="76"/>
        <v>7.1239978877634291</v>
      </c>
      <c r="K217" s="179">
        <f t="shared" si="77"/>
        <v>2202.2559999999999</v>
      </c>
      <c r="M217" s="70">
        <f t="shared" si="78"/>
        <v>9.9441975407839145</v>
      </c>
      <c r="P217" s="23"/>
      <c r="Q217" s="187">
        <f t="shared" si="79"/>
        <v>19347</v>
      </c>
      <c r="R217" s="179">
        <f t="shared" si="80"/>
        <v>2202.2559999999999</v>
      </c>
      <c r="T217" s="70">
        <f t="shared" si="81"/>
        <v>9.8950016488858292</v>
      </c>
      <c r="W217" s="23"/>
      <c r="X217" s="187">
        <f t="shared" si="82"/>
        <v>19340</v>
      </c>
      <c r="Y217" s="179">
        <f t="shared" si="83"/>
        <v>2223.0810000000001</v>
      </c>
      <c r="AA217" s="70">
        <f t="shared" si="84"/>
        <v>9.8298948322327551</v>
      </c>
      <c r="AD217" s="23"/>
      <c r="AE217" s="187">
        <f t="shared" si="85"/>
        <v>19330</v>
      </c>
      <c r="AF217" s="179">
        <f t="shared" si="86"/>
        <v>2253.0010000000002</v>
      </c>
      <c r="AH217" s="70">
        <f t="shared" si="87"/>
        <v>9.760252084449375</v>
      </c>
      <c r="AK217" s="23"/>
      <c r="AL217" s="187">
        <f t="shared" si="88"/>
        <v>19319</v>
      </c>
      <c r="AM217" s="179">
        <f t="shared" si="89"/>
        <v>2286.1439999999998</v>
      </c>
      <c r="AO217" s="70">
        <f t="shared" si="90"/>
        <v>9.6853937298540238</v>
      </c>
      <c r="AR217" s="23"/>
      <c r="AS217" s="187">
        <f t="shared" si="91"/>
        <v>19305</v>
      </c>
      <c r="AT217" s="179">
        <f t="shared" si="92"/>
        <v>2328.6759999999999</v>
      </c>
      <c r="AV217" s="70">
        <f t="shared" si="93"/>
        <v>9.604474863741963</v>
      </c>
      <c r="AY217" s="23"/>
      <c r="AZ217" s="187">
        <f t="shared" si="94"/>
        <v>19289</v>
      </c>
      <c r="BA217" s="179">
        <f t="shared" si="95"/>
        <v>2377.7640000000001</v>
      </c>
      <c r="BC217" s="70">
        <f t="shared" si="96"/>
        <v>9.5164270361040675</v>
      </c>
      <c r="BF217" s="23"/>
      <c r="BG217" s="187">
        <f t="shared" si="97"/>
        <v>19270</v>
      </c>
      <c r="BH217" s="179">
        <f t="shared" si="98"/>
        <v>2436.721</v>
      </c>
      <c r="BJ217" s="70">
        <f t="shared" si="99"/>
        <v>9.4198716958705297</v>
      </c>
      <c r="BM217" s="23"/>
      <c r="BN217" s="187">
        <f t="shared" si="100"/>
        <v>19246</v>
      </c>
      <c r="BO217" s="179">
        <f t="shared" si="101"/>
        <v>2512.2249999999999</v>
      </c>
      <c r="BQ217" s="70">
        <f t="shared" si="102"/>
        <v>9.3129872089363257</v>
      </c>
      <c r="BT217" s="23"/>
      <c r="BU217" s="187">
        <f t="shared" si="103"/>
        <v>19215</v>
      </c>
      <c r="BV217" s="179">
        <f t="shared" si="104"/>
        <v>2611.4560000000001</v>
      </c>
      <c r="BX217" s="70">
        <f t="shared" si="105"/>
        <v>9.1932959373669245</v>
      </c>
      <c r="CA217" s="23"/>
      <c r="CB217" s="187">
        <f t="shared" si="106"/>
        <v>19174</v>
      </c>
      <c r="CC217" s="179">
        <f t="shared" si="107"/>
        <v>2745.6489999999999</v>
      </c>
      <c r="CE217" s="70">
        <f t="shared" si="108"/>
        <v>9.0573057358071214</v>
      </c>
      <c r="CH217" s="23"/>
      <c r="CI217" s="187">
        <f t="shared" si="109"/>
        <v>19117</v>
      </c>
      <c r="CJ217" s="179">
        <f t="shared" si="110"/>
        <v>2937.7959999999998</v>
      </c>
      <c r="CL217" s="70">
        <f t="shared" si="111"/>
        <v>8.8998672112235866</v>
      </c>
      <c r="CO217" s="23"/>
      <c r="CP217" s="187">
        <f t="shared" si="112"/>
        <v>19032</v>
      </c>
      <c r="CQ217" s="179">
        <f t="shared" si="113"/>
        <v>3236.4009999999998</v>
      </c>
      <c r="CS217" s="70">
        <f t="shared" si="114"/>
        <v>8.7129244351201098</v>
      </c>
      <c r="CV217" s="23"/>
      <c r="CW217" s="187">
        <f t="shared" si="115"/>
        <v>18886</v>
      </c>
      <c r="CX217" s="179">
        <f t="shared" si="116"/>
        <v>3783.0250000000001</v>
      </c>
      <c r="CZ217" s="70">
        <f t="shared" si="117"/>
        <v>8.4828087645544059</v>
      </c>
      <c r="DC217" s="23"/>
      <c r="DD217" s="187">
        <f t="shared" si="118"/>
        <v>18513</v>
      </c>
      <c r="DE217" s="179">
        <f t="shared" si="119"/>
        <v>5373.1239999999998</v>
      </c>
    </row>
    <row r="218" spans="1:109" ht="15" customHeight="1">
      <c r="A218" s="21">
        <f t="shared" si="72"/>
        <v>2002</v>
      </c>
      <c r="B218" s="176">
        <f t="shared" si="72"/>
        <v>19863</v>
      </c>
      <c r="C218" s="69">
        <f t="shared" si="73"/>
        <v>9.896613983592955</v>
      </c>
      <c r="D218" s="22">
        <v>9</v>
      </c>
      <c r="E218" s="71">
        <f t="shared" si="74"/>
        <v>2.1972245773362196</v>
      </c>
      <c r="I218" s="179">
        <f t="shared" si="75"/>
        <v>19050</v>
      </c>
      <c r="J218" s="180">
        <f t="shared" si="76"/>
        <v>4.0930373055429694</v>
      </c>
      <c r="K218" s="179">
        <f t="shared" si="77"/>
        <v>660.96900000000005</v>
      </c>
      <c r="M218" s="70">
        <f t="shared" si="78"/>
        <v>9.896613983592955</v>
      </c>
      <c r="Q218" s="187">
        <f t="shared" si="79"/>
        <v>19050</v>
      </c>
      <c r="R218" s="179">
        <f t="shared" si="80"/>
        <v>660.96900000000005</v>
      </c>
      <c r="T218" s="70">
        <f t="shared" si="81"/>
        <v>9.844957610345725</v>
      </c>
      <c r="X218" s="187">
        <f t="shared" si="82"/>
        <v>19043</v>
      </c>
      <c r="Y218" s="179">
        <f t="shared" si="83"/>
        <v>672.4</v>
      </c>
      <c r="AA218" s="70">
        <f t="shared" si="84"/>
        <v>9.7763925447322961</v>
      </c>
      <c r="AE218" s="187">
        <f t="shared" si="85"/>
        <v>19034</v>
      </c>
      <c r="AF218" s="179">
        <f t="shared" si="86"/>
        <v>687.24099999999999</v>
      </c>
      <c r="AH218" s="70">
        <f t="shared" si="87"/>
        <v>9.7027779674288954</v>
      </c>
      <c r="AL218" s="187">
        <f t="shared" si="88"/>
        <v>19023</v>
      </c>
      <c r="AM218" s="179">
        <f t="shared" si="89"/>
        <v>705.6</v>
      </c>
      <c r="AO218" s="70">
        <f t="shared" si="90"/>
        <v>9.6233105795701199</v>
      </c>
      <c r="AS218" s="187">
        <f t="shared" si="91"/>
        <v>19010</v>
      </c>
      <c r="AT218" s="179">
        <f t="shared" si="92"/>
        <v>727.60900000000004</v>
      </c>
      <c r="AV218" s="70">
        <f t="shared" si="93"/>
        <v>9.536978699538377</v>
      </c>
      <c r="AZ218" s="187">
        <f t="shared" si="94"/>
        <v>18995</v>
      </c>
      <c r="BA218" s="179">
        <f t="shared" si="95"/>
        <v>753.42399999999998</v>
      </c>
      <c r="BC218" s="70">
        <f t="shared" si="96"/>
        <v>9.4424833070871923</v>
      </c>
      <c r="BG218" s="187">
        <f t="shared" si="97"/>
        <v>18976</v>
      </c>
      <c r="BH218" s="179">
        <f t="shared" si="98"/>
        <v>786.76900000000001</v>
      </c>
      <c r="BJ218" s="70">
        <f t="shared" si="99"/>
        <v>9.3381177419180084</v>
      </c>
      <c r="BN218" s="187">
        <f t="shared" si="100"/>
        <v>18953</v>
      </c>
      <c r="BO218" s="179">
        <f t="shared" si="101"/>
        <v>828.1</v>
      </c>
      <c r="BQ218" s="70">
        <f t="shared" si="102"/>
        <v>9.2215770039021709</v>
      </c>
      <c r="BU218" s="187">
        <f t="shared" si="103"/>
        <v>18923</v>
      </c>
      <c r="BV218" s="179">
        <f t="shared" si="104"/>
        <v>883.6</v>
      </c>
      <c r="BX218" s="70">
        <f t="shared" si="105"/>
        <v>9.0896405867383976</v>
      </c>
      <c r="CB218" s="187">
        <f t="shared" si="106"/>
        <v>18884</v>
      </c>
      <c r="CC218" s="179">
        <f t="shared" si="107"/>
        <v>958.44100000000003</v>
      </c>
      <c r="CE218" s="70">
        <f t="shared" si="108"/>
        <v>8.9376125913062126</v>
      </c>
      <c r="CI218" s="187">
        <f t="shared" si="109"/>
        <v>18830</v>
      </c>
      <c r="CJ218" s="179">
        <f t="shared" si="110"/>
        <v>1067.0889999999999</v>
      </c>
      <c r="CL218" s="70">
        <f t="shared" si="111"/>
        <v>8.7582552432327923</v>
      </c>
      <c r="CP218" s="187">
        <f t="shared" si="112"/>
        <v>18749</v>
      </c>
      <c r="CQ218" s="179">
        <f t="shared" si="113"/>
        <v>1240.9960000000001</v>
      </c>
      <c r="CS218" s="70">
        <f t="shared" si="114"/>
        <v>8.5395415950799993</v>
      </c>
      <c r="CW218" s="187">
        <f t="shared" si="115"/>
        <v>18608</v>
      </c>
      <c r="CX218" s="179">
        <f t="shared" si="116"/>
        <v>1575.0250000000001</v>
      </c>
      <c r="CZ218" s="70">
        <f t="shared" si="117"/>
        <v>8.2591993626662816</v>
      </c>
      <c r="DD218" s="187">
        <f t="shared" si="118"/>
        <v>18247</v>
      </c>
      <c r="DE218" s="179">
        <f t="shared" si="119"/>
        <v>2611.4560000000001</v>
      </c>
    </row>
    <row r="219" spans="1:109" ht="15" customHeight="1">
      <c r="A219" s="21">
        <f t="shared" si="72"/>
        <v>2003</v>
      </c>
      <c r="B219" s="176">
        <f t="shared" si="72"/>
        <v>19067</v>
      </c>
      <c r="C219" s="69">
        <f t="shared" si="73"/>
        <v>9.8557143710644439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0.80302223198711142</v>
      </c>
      <c r="I219" s="179">
        <f t="shared" si="75"/>
        <v>18788</v>
      </c>
      <c r="J219" s="180">
        <f t="shared" si="76"/>
        <v>1.4632611317983952</v>
      </c>
      <c r="K219" s="179">
        <f t="shared" si="77"/>
        <v>77.840999999999994</v>
      </c>
      <c r="M219" s="70">
        <f t="shared" si="78"/>
        <v>9.8557143710644439</v>
      </c>
      <c r="N219" s="23" t="s">
        <v>36</v>
      </c>
      <c r="O219" s="44">
        <f>Q209</f>
        <v>0.80302223198711142</v>
      </c>
      <c r="Q219" s="187">
        <f t="shared" si="79"/>
        <v>18788</v>
      </c>
      <c r="R219" s="179">
        <f t="shared" si="80"/>
        <v>77.840999999999994</v>
      </c>
      <c r="T219" s="70">
        <f t="shared" si="81"/>
        <v>9.8018423487739277</v>
      </c>
      <c r="U219" s="23" t="s">
        <v>36</v>
      </c>
      <c r="V219" s="44">
        <f>X209</f>
        <v>0.80065319554000602</v>
      </c>
      <c r="X219" s="187">
        <f t="shared" si="82"/>
        <v>18782</v>
      </c>
      <c r="Y219" s="179">
        <f t="shared" si="83"/>
        <v>81.224999999999994</v>
      </c>
      <c r="AA219" s="70">
        <f t="shared" si="84"/>
        <v>9.7301455585227501</v>
      </c>
      <c r="AB219" s="23" t="s">
        <v>36</v>
      </c>
      <c r="AC219" s="44">
        <f>AE209</f>
        <v>0.79721496818778881</v>
      </c>
      <c r="AE219" s="187">
        <f t="shared" si="85"/>
        <v>18773</v>
      </c>
      <c r="AF219" s="179">
        <f t="shared" si="86"/>
        <v>86.436000000000007</v>
      </c>
      <c r="AH219" s="70">
        <f t="shared" si="87"/>
        <v>9.6529085680358495</v>
      </c>
      <c r="AI219" s="23" t="s">
        <v>36</v>
      </c>
      <c r="AJ219" s="44">
        <f>AL209</f>
        <v>0.79319493387363793</v>
      </c>
      <c r="AL219" s="187">
        <f t="shared" si="88"/>
        <v>18763</v>
      </c>
      <c r="AM219" s="179">
        <f t="shared" si="89"/>
        <v>92.415999999999997</v>
      </c>
      <c r="AO219" s="70">
        <f t="shared" si="90"/>
        <v>9.5692029213603274</v>
      </c>
      <c r="AP219" s="23" t="s">
        <v>36</v>
      </c>
      <c r="AQ219" s="44">
        <f>AS209</f>
        <v>0.78845930040065015</v>
      </c>
      <c r="AS219" s="187">
        <f t="shared" si="91"/>
        <v>18751</v>
      </c>
      <c r="AT219" s="179">
        <f t="shared" si="92"/>
        <v>99.855999999999995</v>
      </c>
      <c r="AV219" s="70">
        <f t="shared" si="93"/>
        <v>9.4778452469891459</v>
      </c>
      <c r="AW219" s="23" t="s">
        <v>36</v>
      </c>
      <c r="AX219" s="44">
        <f>AZ209</f>
        <v>0.78272537705769796</v>
      </c>
      <c r="AZ219" s="187">
        <f t="shared" si="94"/>
        <v>18737</v>
      </c>
      <c r="BA219" s="179">
        <f t="shared" si="95"/>
        <v>108.9</v>
      </c>
      <c r="BC219" s="70">
        <f t="shared" si="96"/>
        <v>9.3772944516390151</v>
      </c>
      <c r="BD219" s="23" t="s">
        <v>36</v>
      </c>
      <c r="BE219" s="44">
        <f>BG209</f>
        <v>0.77579384853162725</v>
      </c>
      <c r="BG219" s="187">
        <f t="shared" si="97"/>
        <v>18719</v>
      </c>
      <c r="BH219" s="179">
        <f t="shared" si="98"/>
        <v>121.104</v>
      </c>
      <c r="BJ219" s="70">
        <f t="shared" si="99"/>
        <v>9.2654912164410312</v>
      </c>
      <c r="BK219" s="23" t="s">
        <v>36</v>
      </c>
      <c r="BL219" s="44">
        <f>BN209</f>
        <v>0.76697237507774274</v>
      </c>
      <c r="BN219" s="187">
        <f t="shared" si="100"/>
        <v>18698</v>
      </c>
      <c r="BO219" s="179">
        <f t="shared" si="101"/>
        <v>136.161</v>
      </c>
      <c r="BQ219" s="70">
        <f t="shared" si="102"/>
        <v>9.1395959674504255</v>
      </c>
      <c r="BR219" s="23" t="s">
        <v>36</v>
      </c>
      <c r="BS219" s="44">
        <f>BU209</f>
        <v>0.75566228713627692</v>
      </c>
      <c r="BU219" s="187">
        <f t="shared" si="103"/>
        <v>18670</v>
      </c>
      <c r="BV219" s="179">
        <f t="shared" si="104"/>
        <v>157.60900000000001</v>
      </c>
      <c r="BX219" s="70">
        <f t="shared" si="105"/>
        <v>8.9955369449369744</v>
      </c>
      <c r="BY219" s="23" t="s">
        <v>36</v>
      </c>
      <c r="BZ219" s="44">
        <f>CB209</f>
        <v>0.74041926196407326</v>
      </c>
      <c r="CB219" s="187">
        <f t="shared" si="106"/>
        <v>18634</v>
      </c>
      <c r="CC219" s="179">
        <f t="shared" si="107"/>
        <v>187.489</v>
      </c>
      <c r="CE219" s="70">
        <f t="shared" si="108"/>
        <v>8.8271747713627846</v>
      </c>
      <c r="CF219" s="23" t="s">
        <v>36</v>
      </c>
      <c r="CG219" s="44">
        <f>CI209</f>
        <v>0.71894318442162364</v>
      </c>
      <c r="CI219" s="187">
        <f t="shared" si="109"/>
        <v>18584</v>
      </c>
      <c r="CJ219" s="179">
        <f t="shared" si="110"/>
        <v>233.28899999999999</v>
      </c>
      <c r="CL219" s="70">
        <f t="shared" si="111"/>
        <v>8.624611588183507</v>
      </c>
      <c r="CM219" s="23" t="s">
        <v>36</v>
      </c>
      <c r="CN219" s="44">
        <f>CP209</f>
        <v>0.68619046317633647</v>
      </c>
      <c r="CP219" s="187">
        <f t="shared" si="112"/>
        <v>18507</v>
      </c>
      <c r="CQ219" s="179">
        <f t="shared" si="113"/>
        <v>313.60000000000002</v>
      </c>
      <c r="CS219" s="70">
        <f t="shared" si="114"/>
        <v>8.3703159955554778</v>
      </c>
      <c r="CT219" s="23" t="s">
        <v>36</v>
      </c>
      <c r="CU219" s="44">
        <f>CW209</f>
        <v>0.62929081339224413</v>
      </c>
      <c r="CW219" s="187">
        <f t="shared" si="115"/>
        <v>18375</v>
      </c>
      <c r="CX219" s="179">
        <f t="shared" si="116"/>
        <v>478.86399999999998</v>
      </c>
      <c r="CZ219" s="70">
        <f t="shared" si="117"/>
        <v>8.0284551641142521</v>
      </c>
      <c r="DA219" s="23" t="s">
        <v>36</v>
      </c>
      <c r="DB219" s="44">
        <f>DD209</f>
        <v>0.49430962500500875</v>
      </c>
      <c r="DD219" s="187">
        <f t="shared" si="118"/>
        <v>18034</v>
      </c>
      <c r="DE219" s="179">
        <f t="shared" si="119"/>
        <v>1067.0889999999999</v>
      </c>
    </row>
    <row r="220" spans="1:109" ht="15" customHeight="1">
      <c r="A220" s="21">
        <f t="shared" si="72"/>
        <v>2004</v>
      </c>
      <c r="B220" s="176">
        <f t="shared" si="72"/>
        <v>18853</v>
      </c>
      <c r="C220" s="69">
        <f t="shared" si="73"/>
        <v>9.8444273314065835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19879.573000000004</v>
      </c>
      <c r="I220" s="179">
        <f t="shared" si="75"/>
        <v>18554</v>
      </c>
      <c r="J220" s="180">
        <f t="shared" si="76"/>
        <v>1.5859544900015912</v>
      </c>
      <c r="K220" s="179">
        <f t="shared" si="77"/>
        <v>89.400999999999996</v>
      </c>
      <c r="M220" s="70">
        <f t="shared" si="78"/>
        <v>9.8444273314065835</v>
      </c>
      <c r="N220" s="23" t="s">
        <v>37</v>
      </c>
      <c r="O220" s="200">
        <f>SUM(R210:R229)</f>
        <v>19879.573000000004</v>
      </c>
      <c r="Q220" s="187">
        <f t="shared" si="79"/>
        <v>18554</v>
      </c>
      <c r="R220" s="179">
        <f t="shared" si="80"/>
        <v>89.400999999999996</v>
      </c>
      <c r="T220" s="70">
        <f t="shared" si="81"/>
        <v>9.7899268403129618</v>
      </c>
      <c r="U220" s="23" t="s">
        <v>37</v>
      </c>
      <c r="V220" s="200">
        <f>SUM(Y210:Y229)</f>
        <v>20170.994000000002</v>
      </c>
      <c r="X220" s="187">
        <f t="shared" si="82"/>
        <v>18548</v>
      </c>
      <c r="Y220" s="179">
        <f t="shared" si="83"/>
        <v>93.025000000000006</v>
      </c>
      <c r="AA220" s="70">
        <f t="shared" si="84"/>
        <v>9.7173386809077869</v>
      </c>
      <c r="AB220" s="23" t="s">
        <v>37</v>
      </c>
      <c r="AC220" s="200">
        <f>SUM(AF210:AF229)</f>
        <v>20598.986000000001</v>
      </c>
      <c r="AE220" s="187">
        <f t="shared" si="85"/>
        <v>18541</v>
      </c>
      <c r="AF220" s="179">
        <f t="shared" si="86"/>
        <v>97.343999999999994</v>
      </c>
      <c r="AH220" s="70">
        <f t="shared" si="87"/>
        <v>9.6390661736588985</v>
      </c>
      <c r="AI220" s="23" t="s">
        <v>37</v>
      </c>
      <c r="AJ220" s="200">
        <f>SUM(AM210:AM229)</f>
        <v>21109.780999999995</v>
      </c>
      <c r="AL220" s="187">
        <f t="shared" si="88"/>
        <v>18531</v>
      </c>
      <c r="AM220" s="179">
        <f t="shared" si="89"/>
        <v>103.684</v>
      </c>
      <c r="AO220" s="70">
        <f t="shared" si="90"/>
        <v>9.55414281969224</v>
      </c>
      <c r="AP220" s="23" t="s">
        <v>37</v>
      </c>
      <c r="AQ220" s="200">
        <f>SUM(AT210:AT229)</f>
        <v>21726.499999999996</v>
      </c>
      <c r="AS220" s="187">
        <f t="shared" si="91"/>
        <v>18521</v>
      </c>
      <c r="AT220" s="179">
        <f t="shared" si="92"/>
        <v>110.224</v>
      </c>
      <c r="AV220" s="70">
        <f t="shared" si="93"/>
        <v>9.461332526110132</v>
      </c>
      <c r="AW220" s="23" t="s">
        <v>37</v>
      </c>
      <c r="AX220" s="200">
        <f>SUM(BA210:BA229)</f>
        <v>22495.814000000002</v>
      </c>
      <c r="AZ220" s="187">
        <f t="shared" si="94"/>
        <v>18508</v>
      </c>
      <c r="BA220" s="179">
        <f t="shared" si="95"/>
        <v>119.02500000000001</v>
      </c>
      <c r="BC220" s="70">
        <f t="shared" si="96"/>
        <v>9.3590189643475448</v>
      </c>
      <c r="BD220" s="23" t="s">
        <v>37</v>
      </c>
      <c r="BE220" s="200">
        <f>SUM(BH210:BH229)</f>
        <v>23464.343000000001</v>
      </c>
      <c r="BG220" s="187">
        <f t="shared" si="97"/>
        <v>18492</v>
      </c>
      <c r="BH220" s="179">
        <f t="shared" si="98"/>
        <v>130.321</v>
      </c>
      <c r="BJ220" s="70">
        <f t="shared" si="99"/>
        <v>9.2450316117661124</v>
      </c>
      <c r="BK220" s="23" t="s">
        <v>37</v>
      </c>
      <c r="BL220" s="200">
        <f>SUM(BO210:BO229)</f>
        <v>24750.745999999999</v>
      </c>
      <c r="BN220" s="187">
        <f t="shared" si="100"/>
        <v>18473</v>
      </c>
      <c r="BO220" s="179">
        <f t="shared" si="101"/>
        <v>144.4</v>
      </c>
      <c r="BQ220" s="70">
        <f t="shared" si="102"/>
        <v>9.1163593085052881</v>
      </c>
      <c r="BR220" s="23" t="s">
        <v>37</v>
      </c>
      <c r="BS220" s="200">
        <f>SUM(BV210:BV229)</f>
        <v>26507.186999999998</v>
      </c>
      <c r="BU220" s="187">
        <f t="shared" si="103"/>
        <v>18448</v>
      </c>
      <c r="BV220" s="179">
        <f t="shared" si="104"/>
        <v>164.02500000000001</v>
      </c>
      <c r="BX220" s="70">
        <f t="shared" si="105"/>
        <v>8.9686509033748738</v>
      </c>
      <c r="BY220" s="23" t="s">
        <v>37</v>
      </c>
      <c r="BZ220" s="200">
        <f>SUM(CC210:CC229)</f>
        <v>29070.629999999997</v>
      </c>
      <c r="CB220" s="187">
        <f t="shared" si="106"/>
        <v>18415</v>
      </c>
      <c r="CC220" s="179">
        <f t="shared" si="107"/>
        <v>191.84399999999999</v>
      </c>
      <c r="CE220" s="70">
        <f t="shared" si="108"/>
        <v>8.7952793701945708</v>
      </c>
      <c r="CF220" s="23" t="s">
        <v>37</v>
      </c>
      <c r="CG220" s="200">
        <f>SUM(CJ210:CJ229)</f>
        <v>33147.477999999996</v>
      </c>
      <c r="CI220" s="187">
        <f t="shared" si="109"/>
        <v>18369</v>
      </c>
      <c r="CJ220" s="179">
        <f t="shared" si="110"/>
        <v>234.256</v>
      </c>
      <c r="CL220" s="70">
        <f t="shared" si="111"/>
        <v>8.5854124303933812</v>
      </c>
      <c r="CM220" s="23" t="s">
        <v>37</v>
      </c>
      <c r="CN220" s="200">
        <f>SUM(CQ210:CQ229)</f>
        <v>40612.832999999991</v>
      </c>
      <c r="CP220" s="187">
        <f t="shared" si="112"/>
        <v>18299</v>
      </c>
      <c r="CQ220" s="179">
        <f t="shared" si="113"/>
        <v>306.916</v>
      </c>
      <c r="CS220" s="70">
        <f t="shared" si="114"/>
        <v>8.3194736924421857</v>
      </c>
      <c r="CT220" s="23" t="s">
        <v>37</v>
      </c>
      <c r="CU220" s="200">
        <f>SUM(CX210:CX229)</f>
        <v>58652.987000000016</v>
      </c>
      <c r="CW220" s="187">
        <f t="shared" si="115"/>
        <v>18177</v>
      </c>
      <c r="CX220" s="179">
        <f t="shared" si="116"/>
        <v>456.976</v>
      </c>
      <c r="CZ220" s="70">
        <f t="shared" si="117"/>
        <v>7.9561263512135003</v>
      </c>
      <c r="DA220" s="23" t="s">
        <v>37</v>
      </c>
      <c r="DB220" s="200">
        <f>SUM(DE210:DE229)</f>
        <v>161307.95100000006</v>
      </c>
      <c r="DD220" s="187">
        <f t="shared" si="118"/>
        <v>17858</v>
      </c>
      <c r="DE220" s="179">
        <f t="shared" si="119"/>
        <v>990.02499999999998</v>
      </c>
    </row>
    <row r="221" spans="1:109" ht="15" customHeight="1">
      <c r="A221" s="21">
        <f t="shared" si="72"/>
        <v>2005</v>
      </c>
      <c r="B221" s="176">
        <f t="shared" si="72"/>
        <v>18552</v>
      </c>
      <c r="C221" s="69">
        <f t="shared" si="73"/>
        <v>9.8283328789353668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3106.8380000000002</v>
      </c>
      <c r="I221" s="179">
        <f t="shared" si="75"/>
        <v>18343</v>
      </c>
      <c r="J221" s="180">
        <f t="shared" si="76"/>
        <v>1.1265631737818025</v>
      </c>
      <c r="K221" s="179">
        <f t="shared" si="77"/>
        <v>43.680999999999997</v>
      </c>
      <c r="M221" s="70">
        <f t="shared" si="78"/>
        <v>9.8283328789353668</v>
      </c>
      <c r="O221" s="76"/>
      <c r="Q221" s="187">
        <f t="shared" si="79"/>
        <v>18343</v>
      </c>
      <c r="R221" s="179">
        <f t="shared" si="80"/>
        <v>43.680999999999997</v>
      </c>
      <c r="T221" s="70">
        <f t="shared" si="81"/>
        <v>9.7729231825150116</v>
      </c>
      <c r="V221" s="76"/>
      <c r="X221" s="187">
        <f t="shared" si="82"/>
        <v>18338</v>
      </c>
      <c r="Y221" s="179">
        <f t="shared" si="83"/>
        <v>45.795999999999999</v>
      </c>
      <c r="AA221" s="70">
        <f t="shared" si="84"/>
        <v>9.6990430786544035</v>
      </c>
      <c r="AC221" s="76"/>
      <c r="AE221" s="187">
        <f t="shared" si="85"/>
        <v>18331</v>
      </c>
      <c r="AF221" s="179">
        <f t="shared" si="86"/>
        <v>48.841000000000001</v>
      </c>
      <c r="AH221" s="70">
        <f t="shared" si="87"/>
        <v>9.6192661517133278</v>
      </c>
      <c r="AJ221" s="76"/>
      <c r="AL221" s="187">
        <f t="shared" si="88"/>
        <v>18323</v>
      </c>
      <c r="AM221" s="179">
        <f t="shared" si="89"/>
        <v>52.441000000000003</v>
      </c>
      <c r="AO221" s="70">
        <f t="shared" si="90"/>
        <v>9.5325687881805479</v>
      </c>
      <c r="AQ221" s="76"/>
      <c r="AS221" s="187">
        <f t="shared" si="91"/>
        <v>18314</v>
      </c>
      <c r="AT221" s="179">
        <f t="shared" si="92"/>
        <v>56.643999999999998</v>
      </c>
      <c r="AV221" s="70">
        <f t="shared" si="93"/>
        <v>9.4376352944128676</v>
      </c>
      <c r="AX221" s="76"/>
      <c r="AZ221" s="187">
        <f t="shared" si="94"/>
        <v>18302</v>
      </c>
      <c r="BA221" s="179">
        <f t="shared" si="95"/>
        <v>62.5</v>
      </c>
      <c r="BC221" s="70">
        <f t="shared" si="96"/>
        <v>9.3327349801897892</v>
      </c>
      <c r="BE221" s="76"/>
      <c r="BG221" s="187">
        <f t="shared" si="97"/>
        <v>18288</v>
      </c>
      <c r="BH221" s="179">
        <f t="shared" si="98"/>
        <v>69.695999999999998</v>
      </c>
      <c r="BJ221" s="70">
        <f t="shared" si="99"/>
        <v>9.215526898663482</v>
      </c>
      <c r="BL221" s="76"/>
      <c r="BN221" s="187">
        <f t="shared" si="100"/>
        <v>18271</v>
      </c>
      <c r="BO221" s="179">
        <f t="shared" si="101"/>
        <v>78.960999999999999</v>
      </c>
      <c r="BQ221" s="70">
        <f t="shared" si="102"/>
        <v>9.082734247371036</v>
      </c>
      <c r="BS221" s="76"/>
      <c r="BU221" s="187">
        <f t="shared" si="103"/>
        <v>18249</v>
      </c>
      <c r="BV221" s="179">
        <f t="shared" si="104"/>
        <v>91.808999999999997</v>
      </c>
      <c r="BX221" s="70">
        <f t="shared" si="105"/>
        <v>8.9295677078253366</v>
      </c>
      <c r="BZ221" s="76"/>
      <c r="CB221" s="187">
        <f t="shared" si="106"/>
        <v>18220</v>
      </c>
      <c r="CC221" s="179">
        <f t="shared" si="107"/>
        <v>110.224</v>
      </c>
      <c r="CE221" s="70">
        <f t="shared" si="108"/>
        <v>8.7486223223172193</v>
      </c>
      <c r="CG221" s="76"/>
      <c r="CI221" s="187">
        <f t="shared" si="109"/>
        <v>18179</v>
      </c>
      <c r="CJ221" s="179">
        <f t="shared" si="110"/>
        <v>139.12899999999999</v>
      </c>
      <c r="CL221" s="70">
        <f t="shared" si="111"/>
        <v>8.527539483470381</v>
      </c>
      <c r="CN221" s="76"/>
      <c r="CP221" s="187">
        <f t="shared" si="112"/>
        <v>18116</v>
      </c>
      <c r="CQ221" s="179">
        <f t="shared" si="113"/>
        <v>190.096</v>
      </c>
      <c r="CS221" s="70">
        <f t="shared" si="114"/>
        <v>8.2432825230483751</v>
      </c>
      <c r="CU221" s="76"/>
      <c r="CW221" s="187">
        <f t="shared" si="115"/>
        <v>18005</v>
      </c>
      <c r="CX221" s="179">
        <f t="shared" si="116"/>
        <v>299.209</v>
      </c>
      <c r="CZ221" s="70">
        <f t="shared" si="117"/>
        <v>7.8446326444646806</v>
      </c>
      <c r="DB221" s="76"/>
      <c r="DD221" s="187">
        <f t="shared" si="118"/>
        <v>17711</v>
      </c>
      <c r="DE221" s="179">
        <f t="shared" si="119"/>
        <v>707.28099999999995</v>
      </c>
    </row>
    <row r="222" spans="1:109" ht="15" customHeight="1">
      <c r="A222" s="21">
        <f t="shared" si="72"/>
        <v>2006</v>
      </c>
      <c r="B222" s="176">
        <f t="shared" si="72"/>
        <v>18036</v>
      </c>
      <c r="C222" s="69">
        <f t="shared" si="73"/>
        <v>9.8001250395409745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3.9304105556309956</v>
      </c>
      <c r="I222" s="179">
        <f t="shared" si="75"/>
        <v>18151</v>
      </c>
      <c r="J222" s="180">
        <f t="shared" si="76"/>
        <v>0.63761366156575738</v>
      </c>
      <c r="K222" s="179">
        <f t="shared" si="77"/>
        <v>13.225</v>
      </c>
      <c r="M222" s="70">
        <f t="shared" si="78"/>
        <v>9.8001250395409745</v>
      </c>
      <c r="Q222" s="187">
        <f t="shared" si="79"/>
        <v>18151</v>
      </c>
      <c r="R222" s="179">
        <f t="shared" si="80"/>
        <v>13.225</v>
      </c>
      <c r="T222" s="70">
        <f t="shared" si="81"/>
        <v>9.7430840310431037</v>
      </c>
      <c r="X222" s="187">
        <f t="shared" si="82"/>
        <v>18147</v>
      </c>
      <c r="Y222" s="179">
        <f t="shared" si="83"/>
        <v>12.321</v>
      </c>
      <c r="AA222" s="70">
        <f t="shared" si="84"/>
        <v>9.6668787502683475</v>
      </c>
      <c r="AE222" s="187">
        <f t="shared" si="85"/>
        <v>18141</v>
      </c>
      <c r="AF222" s="179">
        <f t="shared" si="86"/>
        <v>11.025</v>
      </c>
      <c r="AH222" s="70">
        <f t="shared" si="87"/>
        <v>9.5843836100760065</v>
      </c>
      <c r="AL222" s="187">
        <f t="shared" si="88"/>
        <v>18134</v>
      </c>
      <c r="AM222" s="179">
        <f t="shared" si="89"/>
        <v>9.6039999999999992</v>
      </c>
      <c r="AO222" s="70">
        <f t="shared" si="90"/>
        <v>9.4944661282251861</v>
      </c>
      <c r="AS222" s="187">
        <f t="shared" si="91"/>
        <v>18126</v>
      </c>
      <c r="AT222" s="179">
        <f t="shared" si="92"/>
        <v>8.1</v>
      </c>
      <c r="AV222" s="70">
        <f t="shared" si="93"/>
        <v>9.3956574377499358</v>
      </c>
      <c r="AZ222" s="187">
        <f t="shared" si="94"/>
        <v>18116</v>
      </c>
      <c r="BA222" s="179">
        <f t="shared" si="95"/>
        <v>6.4</v>
      </c>
      <c r="BC222" s="70">
        <f t="shared" si="96"/>
        <v>9.2860042758971719</v>
      </c>
      <c r="BG222" s="187">
        <f t="shared" si="97"/>
        <v>18104</v>
      </c>
      <c r="BH222" s="179">
        <f t="shared" si="98"/>
        <v>4.6239999999999997</v>
      </c>
      <c r="BJ222" s="70">
        <f t="shared" si="99"/>
        <v>9.1628293893051307</v>
      </c>
      <c r="BN222" s="187">
        <f t="shared" si="100"/>
        <v>18090</v>
      </c>
      <c r="BO222" s="179">
        <f t="shared" si="101"/>
        <v>2.9159999999999999</v>
      </c>
      <c r="BQ222" s="70">
        <f t="shared" si="102"/>
        <v>9.022322622637347</v>
      </c>
      <c r="BU222" s="187">
        <f t="shared" si="103"/>
        <v>18070</v>
      </c>
      <c r="BV222" s="179">
        <f t="shared" si="104"/>
        <v>1.1559999999999999</v>
      </c>
      <c r="BX222" s="70">
        <f t="shared" si="105"/>
        <v>8.8587951058574497</v>
      </c>
      <c r="CB222" s="187">
        <f t="shared" si="106"/>
        <v>18045</v>
      </c>
      <c r="CC222" s="179">
        <f t="shared" si="107"/>
        <v>8.1000000000000003E-2</v>
      </c>
      <c r="CE222" s="70">
        <f t="shared" si="108"/>
        <v>8.6631964855360799</v>
      </c>
      <c r="CI222" s="187">
        <f t="shared" si="109"/>
        <v>18009</v>
      </c>
      <c r="CJ222" s="179">
        <f t="shared" si="110"/>
        <v>0.72899999999999998</v>
      </c>
      <c r="CL222" s="70">
        <f t="shared" si="111"/>
        <v>8.4198008454075879</v>
      </c>
      <c r="CP222" s="187">
        <f t="shared" si="112"/>
        <v>17954</v>
      </c>
      <c r="CQ222" s="179">
        <f t="shared" si="113"/>
        <v>6.7240000000000002</v>
      </c>
      <c r="CS222" s="70">
        <f t="shared" si="114"/>
        <v>8.0974262985972132</v>
      </c>
      <c r="CW222" s="187">
        <f t="shared" si="115"/>
        <v>17855</v>
      </c>
      <c r="CX222" s="179">
        <f t="shared" si="116"/>
        <v>32.761000000000003</v>
      </c>
      <c r="CZ222" s="70">
        <f t="shared" si="117"/>
        <v>7.6187423776704133</v>
      </c>
      <c r="DD222" s="187">
        <f t="shared" si="118"/>
        <v>17586</v>
      </c>
      <c r="DE222" s="179">
        <f t="shared" si="119"/>
        <v>202.5</v>
      </c>
    </row>
    <row r="223" spans="1:109" ht="15" customHeight="1">
      <c r="A223" s="21">
        <f t="shared" si="72"/>
        <v>2007</v>
      </c>
      <c r="B223" s="176">
        <f t="shared" si="72"/>
        <v>17743</v>
      </c>
      <c r="C223" s="69">
        <f t="shared" si="73"/>
        <v>9.7837463509235789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2.9166138655916094</v>
      </c>
      <c r="I223" s="179">
        <f t="shared" si="75"/>
        <v>17975</v>
      </c>
      <c r="J223" s="180">
        <f t="shared" si="76"/>
        <v>1.307557910161754</v>
      </c>
      <c r="K223" s="179">
        <f t="shared" si="77"/>
        <v>53.823999999999998</v>
      </c>
      <c r="M223" s="70">
        <f t="shared" si="78"/>
        <v>9.7837463509235789</v>
      </c>
      <c r="Q223" s="187">
        <f t="shared" si="79"/>
        <v>17975</v>
      </c>
      <c r="R223" s="179">
        <f t="shared" si="80"/>
        <v>53.823999999999998</v>
      </c>
      <c r="T223" s="70">
        <f t="shared" si="81"/>
        <v>9.7257355394565437</v>
      </c>
      <c r="X223" s="187">
        <f t="shared" si="82"/>
        <v>17972</v>
      </c>
      <c r="Y223" s="179">
        <f t="shared" si="83"/>
        <v>52.441000000000003</v>
      </c>
      <c r="AA223" s="70">
        <f t="shared" si="84"/>
        <v>9.6481435879962927</v>
      </c>
      <c r="AE223" s="187">
        <f t="shared" si="85"/>
        <v>17967</v>
      </c>
      <c r="AF223" s="179">
        <f t="shared" si="86"/>
        <v>50.176000000000002</v>
      </c>
      <c r="AH223" s="70">
        <f t="shared" si="87"/>
        <v>9.5640208369345867</v>
      </c>
      <c r="AL223" s="187">
        <f t="shared" si="88"/>
        <v>17961</v>
      </c>
      <c r="AM223" s="179">
        <f t="shared" si="89"/>
        <v>47.524000000000001</v>
      </c>
      <c r="AO223" s="70">
        <f t="shared" si="90"/>
        <v>9.4721660298827359</v>
      </c>
      <c r="AS223" s="187">
        <f t="shared" si="91"/>
        <v>17955</v>
      </c>
      <c r="AT223" s="179">
        <f t="shared" si="92"/>
        <v>44.944000000000003</v>
      </c>
      <c r="AV223" s="70">
        <f t="shared" si="93"/>
        <v>9.3710125973650804</v>
      </c>
      <c r="AZ223" s="187">
        <f t="shared" si="94"/>
        <v>17947</v>
      </c>
      <c r="BA223" s="179">
        <f t="shared" si="95"/>
        <v>41.616</v>
      </c>
      <c r="BC223" s="70">
        <f t="shared" si="96"/>
        <v>9.2584636471579103</v>
      </c>
      <c r="BG223" s="187">
        <f t="shared" si="97"/>
        <v>17937</v>
      </c>
      <c r="BH223" s="179">
        <f t="shared" si="98"/>
        <v>37.636000000000003</v>
      </c>
      <c r="BJ223" s="70">
        <f t="shared" si="99"/>
        <v>9.1316217872647769</v>
      </c>
      <c r="BN223" s="187">
        <f t="shared" si="100"/>
        <v>17924</v>
      </c>
      <c r="BO223" s="179">
        <f t="shared" si="101"/>
        <v>32.761000000000003</v>
      </c>
      <c r="BQ223" s="70">
        <f t="shared" si="102"/>
        <v>8.9863214376260192</v>
      </c>
      <c r="BU223" s="187">
        <f t="shared" si="103"/>
        <v>17908</v>
      </c>
      <c r="BV223" s="179">
        <f t="shared" si="104"/>
        <v>27.225000000000001</v>
      </c>
      <c r="BX223" s="70">
        <f t="shared" si="105"/>
        <v>8.8162602087345814</v>
      </c>
      <c r="CB223" s="187">
        <f t="shared" si="106"/>
        <v>17887</v>
      </c>
      <c r="CC223" s="179">
        <f t="shared" si="107"/>
        <v>20.736000000000001</v>
      </c>
      <c r="CE223" s="70">
        <f t="shared" si="108"/>
        <v>8.6112298333426196</v>
      </c>
      <c r="CI223" s="187">
        <f t="shared" si="109"/>
        <v>17856</v>
      </c>
      <c r="CJ223" s="179">
        <f t="shared" si="110"/>
        <v>12.769</v>
      </c>
      <c r="CL223" s="70">
        <f t="shared" si="111"/>
        <v>8.3530258452023247</v>
      </c>
      <c r="CP223" s="187">
        <f t="shared" si="112"/>
        <v>17809</v>
      </c>
      <c r="CQ223" s="179">
        <f t="shared" si="113"/>
        <v>4.3559999999999999</v>
      </c>
      <c r="CS223" s="70">
        <f t="shared" si="114"/>
        <v>8.0040315078526998</v>
      </c>
      <c r="CW223" s="187">
        <f t="shared" si="115"/>
        <v>17722</v>
      </c>
      <c r="CX223" s="179">
        <f t="shared" si="116"/>
        <v>0.441</v>
      </c>
      <c r="CZ223" s="70">
        <f t="shared" si="117"/>
        <v>7.4633630455200208</v>
      </c>
      <c r="DD223" s="187">
        <f t="shared" si="118"/>
        <v>17478</v>
      </c>
      <c r="DE223" s="179">
        <f t="shared" si="119"/>
        <v>70.224999999999994</v>
      </c>
    </row>
    <row r="224" spans="1:109" ht="15" customHeight="1">
      <c r="A224" s="21">
        <f t="shared" si="72"/>
        <v>2008</v>
      </c>
      <c r="B224" s="176">
        <f t="shared" si="72"/>
        <v>17380</v>
      </c>
      <c r="C224" s="69">
        <f t="shared" si="73"/>
        <v>9.7630753988193835</v>
      </c>
      <c r="D224" s="22">
        <v>15</v>
      </c>
      <c r="E224" s="71">
        <f t="shared" si="74"/>
        <v>2.7080502011022101</v>
      </c>
      <c r="I224" s="179">
        <f t="shared" si="75"/>
        <v>17813</v>
      </c>
      <c r="J224" s="180">
        <f t="shared" si="76"/>
        <v>2.4913693901035674</v>
      </c>
      <c r="K224" s="179">
        <f t="shared" si="77"/>
        <v>187.489</v>
      </c>
      <c r="M224" s="70">
        <f t="shared" si="78"/>
        <v>9.7630753988193835</v>
      </c>
      <c r="Q224" s="187">
        <f t="shared" si="79"/>
        <v>17813</v>
      </c>
      <c r="R224" s="179">
        <f t="shared" si="80"/>
        <v>187.489</v>
      </c>
      <c r="T224" s="70">
        <f t="shared" si="81"/>
        <v>9.7038163574070602</v>
      </c>
      <c r="X224" s="187">
        <f t="shared" si="82"/>
        <v>17810</v>
      </c>
      <c r="Y224" s="179">
        <f t="shared" si="83"/>
        <v>184.9</v>
      </c>
      <c r="AA224" s="70">
        <f t="shared" si="84"/>
        <v>9.6244348067824017</v>
      </c>
      <c r="AE224" s="187">
        <f t="shared" si="85"/>
        <v>17806</v>
      </c>
      <c r="AF224" s="179">
        <f t="shared" si="86"/>
        <v>181.476</v>
      </c>
      <c r="AH224" s="70">
        <f t="shared" si="87"/>
        <v>9.538204234060796</v>
      </c>
      <c r="AL224" s="187">
        <f t="shared" si="88"/>
        <v>17802</v>
      </c>
      <c r="AM224" s="179">
        <f t="shared" si="89"/>
        <v>178.084</v>
      </c>
      <c r="AO224" s="70">
        <f t="shared" si="90"/>
        <v>9.443830215344537</v>
      </c>
      <c r="AS224" s="187">
        <f t="shared" si="91"/>
        <v>17797</v>
      </c>
      <c r="AT224" s="179">
        <f t="shared" si="92"/>
        <v>173.88900000000001</v>
      </c>
      <c r="AV224" s="70">
        <f t="shared" si="93"/>
        <v>9.3396127076803221</v>
      </c>
      <c r="AZ224" s="187">
        <f t="shared" si="94"/>
        <v>17791</v>
      </c>
      <c r="BA224" s="179">
        <f t="shared" si="95"/>
        <v>168.92099999999999</v>
      </c>
      <c r="BC224" s="70">
        <f t="shared" si="96"/>
        <v>9.2232565972427292</v>
      </c>
      <c r="BG224" s="187">
        <f t="shared" si="97"/>
        <v>17783</v>
      </c>
      <c r="BH224" s="179">
        <f t="shared" si="98"/>
        <v>162.40899999999999</v>
      </c>
      <c r="BJ224" s="70">
        <f t="shared" si="99"/>
        <v>9.091556835986216</v>
      </c>
      <c r="BN224" s="187">
        <f t="shared" si="100"/>
        <v>17773</v>
      </c>
      <c r="BO224" s="179">
        <f t="shared" si="101"/>
        <v>154.44900000000001</v>
      </c>
      <c r="BQ224" s="70">
        <f t="shared" si="102"/>
        <v>8.9398431242785019</v>
      </c>
      <c r="BU224" s="187">
        <f t="shared" si="103"/>
        <v>17760</v>
      </c>
      <c r="BV224" s="179">
        <f t="shared" si="104"/>
        <v>144.4</v>
      </c>
      <c r="BX224" s="70">
        <f t="shared" si="105"/>
        <v>8.7609233763388357</v>
      </c>
      <c r="CB224" s="187">
        <f t="shared" si="106"/>
        <v>17743</v>
      </c>
      <c r="CC224" s="179">
        <f t="shared" si="107"/>
        <v>131.76900000000001</v>
      </c>
      <c r="CE224" s="70">
        <f t="shared" si="108"/>
        <v>8.5428609381648144</v>
      </c>
      <c r="CI224" s="187">
        <f t="shared" si="109"/>
        <v>17718</v>
      </c>
      <c r="CJ224" s="179">
        <f t="shared" si="110"/>
        <v>114.244</v>
      </c>
      <c r="CL224" s="70">
        <f t="shared" si="111"/>
        <v>8.2635904326173186</v>
      </c>
      <c r="CP224" s="187">
        <f t="shared" si="112"/>
        <v>17678</v>
      </c>
      <c r="CQ224" s="179">
        <f t="shared" si="113"/>
        <v>88.804000000000002</v>
      </c>
      <c r="CS224" s="70">
        <f t="shared" si="114"/>
        <v>7.8747391251718106</v>
      </c>
      <c r="CW224" s="187">
        <f t="shared" si="115"/>
        <v>17603</v>
      </c>
      <c r="CX224" s="179">
        <f t="shared" si="116"/>
        <v>49.728999999999999</v>
      </c>
      <c r="CZ224" s="70">
        <f t="shared" si="117"/>
        <v>7.2298387781512501</v>
      </c>
      <c r="DD224" s="187">
        <f t="shared" si="118"/>
        <v>17384</v>
      </c>
      <c r="DE224" s="179">
        <f t="shared" si="119"/>
        <v>1.6E-2</v>
      </c>
    </row>
    <row r="225" spans="1:109" ht="15" customHeight="1">
      <c r="A225" s="21">
        <f t="shared" si="72"/>
        <v>2009</v>
      </c>
      <c r="B225" s="176">
        <f t="shared" si="72"/>
        <v>16923</v>
      </c>
      <c r="C225" s="69">
        <f t="shared" si="73"/>
        <v>9.736428922408086</v>
      </c>
      <c r="D225" s="22">
        <v>16</v>
      </c>
      <c r="E225" s="71">
        <f t="shared" si="74"/>
        <v>2.7725887222397811</v>
      </c>
      <c r="I225" s="179">
        <f t="shared" si="75"/>
        <v>17662</v>
      </c>
      <c r="J225" s="180">
        <f t="shared" si="76"/>
        <v>4.3668380310819588</v>
      </c>
      <c r="K225" s="179">
        <f t="shared" si="77"/>
        <v>546.12099999999998</v>
      </c>
      <c r="M225" s="70">
        <f t="shared" si="78"/>
        <v>9.736428922408086</v>
      </c>
      <c r="Q225" s="187">
        <f t="shared" si="79"/>
        <v>17662</v>
      </c>
      <c r="R225" s="179">
        <f t="shared" si="80"/>
        <v>546.12099999999998</v>
      </c>
      <c r="T225" s="70">
        <f t="shared" si="81"/>
        <v>9.6755198838564258</v>
      </c>
      <c r="X225" s="187">
        <f t="shared" si="82"/>
        <v>17660</v>
      </c>
      <c r="Y225" s="179">
        <f t="shared" si="83"/>
        <v>543.16899999999998</v>
      </c>
      <c r="AA225" s="70">
        <f t="shared" si="84"/>
        <v>9.5937643492074667</v>
      </c>
      <c r="AE225" s="187">
        <f t="shared" si="85"/>
        <v>17658</v>
      </c>
      <c r="AF225" s="179">
        <f t="shared" si="86"/>
        <v>540.22500000000002</v>
      </c>
      <c r="AH225" s="70">
        <f t="shared" si="87"/>
        <v>9.5047249324876368</v>
      </c>
      <c r="AL225" s="187">
        <f t="shared" si="88"/>
        <v>17655</v>
      </c>
      <c r="AM225" s="179">
        <f t="shared" si="89"/>
        <v>535.82399999999996</v>
      </c>
      <c r="AO225" s="70">
        <f t="shared" si="90"/>
        <v>9.4069756634095967</v>
      </c>
      <c r="AS225" s="187">
        <f t="shared" si="91"/>
        <v>17651</v>
      </c>
      <c r="AT225" s="179">
        <f t="shared" si="92"/>
        <v>529.98400000000004</v>
      </c>
      <c r="AV225" s="70">
        <f t="shared" si="93"/>
        <v>9.2986259368435427</v>
      </c>
      <c r="AZ225" s="187">
        <f t="shared" si="94"/>
        <v>17647</v>
      </c>
      <c r="BA225" s="179">
        <f t="shared" si="95"/>
        <v>524.17600000000004</v>
      </c>
      <c r="BC225" s="70">
        <f t="shared" si="96"/>
        <v>9.177093778182547</v>
      </c>
      <c r="BG225" s="187">
        <f t="shared" si="97"/>
        <v>17641</v>
      </c>
      <c r="BH225" s="179">
        <f t="shared" si="98"/>
        <v>515.524</v>
      </c>
      <c r="BJ225" s="70">
        <f t="shared" si="99"/>
        <v>9.038721338315364</v>
      </c>
      <c r="BN225" s="187">
        <f t="shared" si="100"/>
        <v>17634</v>
      </c>
      <c r="BO225" s="179">
        <f t="shared" si="101"/>
        <v>505.52100000000002</v>
      </c>
      <c r="BQ225" s="70">
        <f t="shared" si="102"/>
        <v>8.8780792561264352</v>
      </c>
      <c r="BU225" s="187">
        <f t="shared" si="103"/>
        <v>17624</v>
      </c>
      <c r="BV225" s="179">
        <f t="shared" si="104"/>
        <v>491.40100000000001</v>
      </c>
      <c r="BX225" s="70">
        <f t="shared" si="105"/>
        <v>8.6865983562769653</v>
      </c>
      <c r="CB225" s="187">
        <f t="shared" si="106"/>
        <v>17611</v>
      </c>
      <c r="CC225" s="179">
        <f t="shared" si="107"/>
        <v>473.34399999999999</v>
      </c>
      <c r="CE225" s="70">
        <f t="shared" si="108"/>
        <v>8.4495565427004262</v>
      </c>
      <c r="CI225" s="187">
        <f t="shared" si="109"/>
        <v>17591</v>
      </c>
      <c r="CJ225" s="179">
        <f t="shared" si="110"/>
        <v>446.22399999999999</v>
      </c>
      <c r="CL225" s="70">
        <f t="shared" si="111"/>
        <v>8.1382726385301858</v>
      </c>
      <c r="CP225" s="187">
        <f t="shared" si="112"/>
        <v>17559</v>
      </c>
      <c r="CQ225" s="179">
        <f t="shared" si="113"/>
        <v>404.49599999999998</v>
      </c>
      <c r="CS225" s="70">
        <f t="shared" si="114"/>
        <v>7.6838639802564295</v>
      </c>
      <c r="CW225" s="187">
        <f t="shared" si="115"/>
        <v>17497</v>
      </c>
      <c r="CX225" s="179">
        <f t="shared" si="116"/>
        <v>329.476</v>
      </c>
      <c r="CZ225" s="70">
        <f t="shared" si="117"/>
        <v>6.8276292345028518</v>
      </c>
      <c r="DD225" s="187">
        <f t="shared" si="118"/>
        <v>17302</v>
      </c>
      <c r="DE225" s="179">
        <f t="shared" si="119"/>
        <v>143.64099999999999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16892</v>
      </c>
      <c r="C226" s="69">
        <f t="shared" si="73"/>
        <v>9.7345954160538337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17522</v>
      </c>
      <c r="J226" s="180">
        <f t="shared" si="76"/>
        <v>3.7295761307127631</v>
      </c>
      <c r="K226" s="179">
        <f t="shared" si="77"/>
        <v>396.9</v>
      </c>
      <c r="M226" s="70">
        <f t="shared" si="78"/>
        <v>9.7345954160538337</v>
      </c>
      <c r="N226" s="52"/>
      <c r="P226" s="77"/>
      <c r="Q226" s="187">
        <f t="shared" si="79"/>
        <v>17522</v>
      </c>
      <c r="R226" s="179">
        <f t="shared" si="80"/>
        <v>396.9</v>
      </c>
      <c r="T226" s="70">
        <f t="shared" si="81"/>
        <v>9.6735711169344896</v>
      </c>
      <c r="U226" s="52"/>
      <c r="W226" s="77"/>
      <c r="X226" s="187">
        <f t="shared" si="82"/>
        <v>17521</v>
      </c>
      <c r="Y226" s="179">
        <f t="shared" si="83"/>
        <v>395.64100000000002</v>
      </c>
      <c r="AA226" s="70">
        <f t="shared" si="84"/>
        <v>9.5916493902065874</v>
      </c>
      <c r="AB226" s="52"/>
      <c r="AD226" s="77"/>
      <c r="AE226" s="187">
        <f t="shared" si="85"/>
        <v>17520</v>
      </c>
      <c r="AF226" s="179">
        <f t="shared" si="86"/>
        <v>394.38400000000001</v>
      </c>
      <c r="AH226" s="70">
        <f t="shared" si="87"/>
        <v>9.5024127927292561</v>
      </c>
      <c r="AI226" s="52"/>
      <c r="AK226" s="77"/>
      <c r="AL226" s="187">
        <f t="shared" si="88"/>
        <v>17518</v>
      </c>
      <c r="AM226" s="179">
        <f t="shared" si="89"/>
        <v>391.87599999999998</v>
      </c>
      <c r="AO226" s="70">
        <f t="shared" si="90"/>
        <v>9.4044257956903792</v>
      </c>
      <c r="AP226" s="52"/>
      <c r="AR226" s="77"/>
      <c r="AS226" s="187">
        <f t="shared" si="91"/>
        <v>17516</v>
      </c>
      <c r="AT226" s="179">
        <f t="shared" si="92"/>
        <v>389.37599999999998</v>
      </c>
      <c r="AV226" s="70">
        <f t="shared" si="93"/>
        <v>9.295783853793651</v>
      </c>
      <c r="AW226" s="52"/>
      <c r="AY226" s="77"/>
      <c r="AZ226" s="187">
        <f t="shared" si="94"/>
        <v>17513</v>
      </c>
      <c r="BA226" s="179">
        <f t="shared" si="95"/>
        <v>385.64100000000002</v>
      </c>
      <c r="BC226" s="70">
        <f t="shared" si="96"/>
        <v>9.1738838349655669</v>
      </c>
      <c r="BD226" s="52"/>
      <c r="BF226" s="77"/>
      <c r="BG226" s="187">
        <f t="shared" si="97"/>
        <v>17510</v>
      </c>
      <c r="BH226" s="179">
        <f t="shared" si="98"/>
        <v>381.92399999999998</v>
      </c>
      <c r="BJ226" s="70">
        <f t="shared" si="99"/>
        <v>9.0350341500761324</v>
      </c>
      <c r="BK226" s="52"/>
      <c r="BM226" s="77"/>
      <c r="BN226" s="187">
        <f t="shared" si="100"/>
        <v>17505</v>
      </c>
      <c r="BO226" s="179">
        <f t="shared" si="101"/>
        <v>375.76900000000001</v>
      </c>
      <c r="BQ226" s="70">
        <f t="shared" si="102"/>
        <v>8.8737481281543946</v>
      </c>
      <c r="BR226" s="52"/>
      <c r="BT226" s="77"/>
      <c r="BU226" s="187">
        <f t="shared" si="103"/>
        <v>17499</v>
      </c>
      <c r="BV226" s="179">
        <f t="shared" si="104"/>
        <v>368.44900000000001</v>
      </c>
      <c r="BX226" s="70">
        <f t="shared" si="105"/>
        <v>8.6813507775825212</v>
      </c>
      <c r="BY226" s="52"/>
      <c r="CA226" s="77"/>
      <c r="CB226" s="187">
        <f t="shared" si="106"/>
        <v>17490</v>
      </c>
      <c r="CC226" s="179">
        <f t="shared" si="107"/>
        <v>357.60399999999998</v>
      </c>
      <c r="CE226" s="70">
        <f t="shared" si="108"/>
        <v>8.4429005868343818</v>
      </c>
      <c r="CF226" s="52"/>
      <c r="CH226" s="77"/>
      <c r="CI226" s="187">
        <f t="shared" si="109"/>
        <v>17475</v>
      </c>
      <c r="CJ226" s="179">
        <f t="shared" si="110"/>
        <v>339.88900000000001</v>
      </c>
      <c r="CL226" s="70">
        <f t="shared" si="111"/>
        <v>8.129174996911793</v>
      </c>
      <c r="CM226" s="52"/>
      <c r="CO226" s="77"/>
      <c r="CP226" s="187">
        <f t="shared" si="112"/>
        <v>17451</v>
      </c>
      <c r="CQ226" s="179">
        <f t="shared" si="113"/>
        <v>312.48099999999999</v>
      </c>
      <c r="CS226" s="70">
        <f t="shared" si="114"/>
        <v>7.6694952510076941</v>
      </c>
      <c r="CT226" s="52"/>
      <c r="CV226" s="77"/>
      <c r="CW226" s="187">
        <f t="shared" si="115"/>
        <v>17400</v>
      </c>
      <c r="CX226" s="179">
        <f t="shared" si="116"/>
        <v>258.06400000000002</v>
      </c>
      <c r="CZ226" s="70">
        <f t="shared" si="117"/>
        <v>6.7934661325800096</v>
      </c>
      <c r="DA226" s="52"/>
      <c r="DC226" s="77"/>
      <c r="DD226" s="187">
        <f t="shared" si="118"/>
        <v>17229</v>
      </c>
      <c r="DE226" s="179">
        <f t="shared" si="119"/>
        <v>113.569</v>
      </c>
    </row>
    <row r="227" spans="1:109" ht="15" customHeight="1">
      <c r="A227" s="21">
        <f t="shared" si="120"/>
        <v>2011</v>
      </c>
      <c r="B227" s="176">
        <f t="shared" si="120"/>
        <v>16742</v>
      </c>
      <c r="C227" s="69">
        <f t="shared" si="73"/>
        <v>9.7256758112200021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17391</v>
      </c>
      <c r="J227" s="180">
        <f t="shared" si="76"/>
        <v>3.8764783180026283</v>
      </c>
      <c r="K227" s="179">
        <f t="shared" si="77"/>
        <v>421.20100000000002</v>
      </c>
      <c r="M227" s="70">
        <f t="shared" si="78"/>
        <v>9.7256758112200021</v>
      </c>
      <c r="N227" s="52"/>
      <c r="O227" s="27"/>
      <c r="P227" s="77"/>
      <c r="Q227" s="187">
        <f t="shared" si="79"/>
        <v>17391</v>
      </c>
      <c r="R227" s="179">
        <f t="shared" si="80"/>
        <v>421.20100000000002</v>
      </c>
      <c r="T227" s="70">
        <f t="shared" si="81"/>
        <v>9.6640875787023948</v>
      </c>
      <c r="U227" s="52"/>
      <c r="V227" s="27"/>
      <c r="W227" s="77"/>
      <c r="X227" s="187">
        <f t="shared" si="82"/>
        <v>17391</v>
      </c>
      <c r="Y227" s="179">
        <f t="shared" si="83"/>
        <v>421.20100000000002</v>
      </c>
      <c r="AA227" s="70">
        <f t="shared" si="84"/>
        <v>9.5813520520149673</v>
      </c>
      <c r="AB227" s="52"/>
      <c r="AC227" s="27"/>
      <c r="AD227" s="77"/>
      <c r="AE227" s="187">
        <f t="shared" si="85"/>
        <v>17390</v>
      </c>
      <c r="AF227" s="179">
        <f t="shared" si="86"/>
        <v>419.904</v>
      </c>
      <c r="AH227" s="70">
        <f t="shared" si="87"/>
        <v>9.4911488754847912</v>
      </c>
      <c r="AI227" s="52"/>
      <c r="AJ227" s="27"/>
      <c r="AK227" s="77"/>
      <c r="AL227" s="187">
        <f t="shared" si="88"/>
        <v>17390</v>
      </c>
      <c r="AM227" s="179">
        <f t="shared" si="89"/>
        <v>419.904</v>
      </c>
      <c r="AO227" s="70">
        <f t="shared" si="90"/>
        <v>9.391995039782433</v>
      </c>
      <c r="AP227" s="52"/>
      <c r="AQ227" s="27"/>
      <c r="AR227" s="77"/>
      <c r="AS227" s="187">
        <f t="shared" si="91"/>
        <v>17389</v>
      </c>
      <c r="AT227" s="179">
        <f t="shared" si="92"/>
        <v>418.60899999999998</v>
      </c>
      <c r="AV227" s="70">
        <f t="shared" si="93"/>
        <v>9.2819165704654054</v>
      </c>
      <c r="AW227" s="52"/>
      <c r="AX227" s="27"/>
      <c r="AY227" s="77"/>
      <c r="AZ227" s="187">
        <f t="shared" si="94"/>
        <v>17389</v>
      </c>
      <c r="BA227" s="179">
        <f t="shared" si="95"/>
        <v>418.60899999999998</v>
      </c>
      <c r="BC227" s="70">
        <f t="shared" si="96"/>
        <v>9.1582046175556542</v>
      </c>
      <c r="BD227" s="52"/>
      <c r="BE227" s="27"/>
      <c r="BF227" s="77"/>
      <c r="BG227" s="187">
        <f t="shared" si="97"/>
        <v>17387</v>
      </c>
      <c r="BH227" s="179">
        <f t="shared" si="98"/>
        <v>416.02499999999998</v>
      </c>
      <c r="BJ227" s="70">
        <f t="shared" si="99"/>
        <v>9.016998311898762</v>
      </c>
      <c r="BK227" s="52"/>
      <c r="BL227" s="27"/>
      <c r="BM227" s="77"/>
      <c r="BN227" s="187">
        <f t="shared" si="100"/>
        <v>17385</v>
      </c>
      <c r="BO227" s="179">
        <f t="shared" si="101"/>
        <v>413.44900000000001</v>
      </c>
      <c r="BQ227" s="70">
        <f t="shared" si="102"/>
        <v>8.8525219173353715</v>
      </c>
      <c r="BR227" s="52"/>
      <c r="BS227" s="27"/>
      <c r="BT227" s="77"/>
      <c r="BU227" s="187">
        <f t="shared" si="103"/>
        <v>17382</v>
      </c>
      <c r="BV227" s="179">
        <f t="shared" si="104"/>
        <v>409.6</v>
      </c>
      <c r="BX227" s="70">
        <f t="shared" si="105"/>
        <v>8.6555628606810089</v>
      </c>
      <c r="BY227" s="52"/>
      <c r="BZ227" s="27"/>
      <c r="CA227" s="77"/>
      <c r="CB227" s="187">
        <f t="shared" si="106"/>
        <v>17377</v>
      </c>
      <c r="CC227" s="179">
        <f t="shared" si="107"/>
        <v>403.22500000000002</v>
      </c>
      <c r="CE227" s="70">
        <f t="shared" si="108"/>
        <v>8.4100533158583346</v>
      </c>
      <c r="CF227" s="52"/>
      <c r="CG227" s="27"/>
      <c r="CH227" s="77"/>
      <c r="CI227" s="187">
        <f t="shared" si="109"/>
        <v>17368</v>
      </c>
      <c r="CJ227" s="179">
        <f t="shared" si="110"/>
        <v>391.87599999999998</v>
      </c>
      <c r="CL227" s="70">
        <f t="shared" si="111"/>
        <v>8.0839457022956207</v>
      </c>
      <c r="CM227" s="52"/>
      <c r="CN227" s="27"/>
      <c r="CO227" s="77"/>
      <c r="CP227" s="187">
        <f t="shared" si="112"/>
        <v>17351</v>
      </c>
      <c r="CQ227" s="179">
        <f t="shared" si="113"/>
        <v>370.88099999999997</v>
      </c>
      <c r="CS227" s="70">
        <f t="shared" si="114"/>
        <v>7.5968944381445436</v>
      </c>
      <c r="CT227" s="52"/>
      <c r="CU227" s="27"/>
      <c r="CV227" s="77"/>
      <c r="CW227" s="187">
        <f t="shared" si="115"/>
        <v>17312</v>
      </c>
      <c r="CX227" s="179">
        <f t="shared" si="116"/>
        <v>324.89999999999998</v>
      </c>
      <c r="CZ227" s="70">
        <f t="shared" si="117"/>
        <v>6.6093492431673804</v>
      </c>
      <c r="DA227" s="52"/>
      <c r="DB227" s="27"/>
      <c r="DC227" s="77"/>
      <c r="DD227" s="187">
        <f t="shared" si="118"/>
        <v>17164</v>
      </c>
      <c r="DE227" s="179">
        <f t="shared" si="119"/>
        <v>178.084</v>
      </c>
    </row>
    <row r="228" spans="1:109" s="27" customFormat="1" ht="15" customHeight="1">
      <c r="A228" s="21">
        <f t="shared" si="120"/>
        <v>2012</v>
      </c>
      <c r="B228" s="176">
        <f t="shared" si="120"/>
        <v>16432</v>
      </c>
      <c r="C228" s="69">
        <f t="shared" si="73"/>
        <v>9.7069859321683403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17268</v>
      </c>
      <c r="J228" s="180">
        <f t="shared" si="76"/>
        <v>5.0876338851022398</v>
      </c>
      <c r="K228" s="179">
        <f t="shared" si="77"/>
        <v>698.89599999999996</v>
      </c>
      <c r="M228" s="70">
        <f t="shared" si="78"/>
        <v>9.7069859321683403</v>
      </c>
      <c r="N228" s="52"/>
      <c r="P228" s="34"/>
      <c r="Q228" s="187">
        <f t="shared" si="79"/>
        <v>17268</v>
      </c>
      <c r="R228" s="179">
        <f t="shared" si="80"/>
        <v>698.89599999999996</v>
      </c>
      <c r="T228" s="70">
        <f t="shared" si="81"/>
        <v>9.6441985545855644</v>
      </c>
      <c r="U228" s="52"/>
      <c r="W228" s="34"/>
      <c r="X228" s="187">
        <f t="shared" si="82"/>
        <v>17268</v>
      </c>
      <c r="Y228" s="179">
        <f t="shared" si="83"/>
        <v>698.89599999999996</v>
      </c>
      <c r="AA228" s="70">
        <f t="shared" si="84"/>
        <v>9.5597288338639412</v>
      </c>
      <c r="AB228" s="52"/>
      <c r="AD228" s="34"/>
      <c r="AE228" s="187">
        <f t="shared" si="85"/>
        <v>17269</v>
      </c>
      <c r="AF228" s="179">
        <f t="shared" si="86"/>
        <v>700.56899999999996</v>
      </c>
      <c r="AH228" s="70">
        <f t="shared" si="87"/>
        <v>9.4674601388453237</v>
      </c>
      <c r="AI228" s="52"/>
      <c r="AK228" s="34"/>
      <c r="AL228" s="187">
        <f t="shared" si="88"/>
        <v>17270</v>
      </c>
      <c r="AM228" s="179">
        <f t="shared" si="89"/>
        <v>702.24400000000003</v>
      </c>
      <c r="AO228" s="70">
        <f t="shared" si="90"/>
        <v>9.3658044746002549</v>
      </c>
      <c r="AP228" s="52"/>
      <c r="AR228" s="34"/>
      <c r="AS228" s="187">
        <f t="shared" si="91"/>
        <v>17271</v>
      </c>
      <c r="AT228" s="179">
        <f t="shared" si="92"/>
        <v>703.92100000000005</v>
      </c>
      <c r="AV228" s="70">
        <f t="shared" si="93"/>
        <v>9.2526332841664338</v>
      </c>
      <c r="AW228" s="52"/>
      <c r="AY228" s="34"/>
      <c r="AZ228" s="187">
        <f t="shared" si="94"/>
        <v>17272</v>
      </c>
      <c r="BA228" s="179">
        <f t="shared" si="95"/>
        <v>705.6</v>
      </c>
      <c r="BC228" s="70">
        <f t="shared" si="96"/>
        <v>9.125000324809168</v>
      </c>
      <c r="BD228" s="52"/>
      <c r="BF228" s="34"/>
      <c r="BG228" s="187">
        <f t="shared" si="97"/>
        <v>17273</v>
      </c>
      <c r="BH228" s="179">
        <f t="shared" si="98"/>
        <v>707.28099999999995</v>
      </c>
      <c r="BJ228" s="70">
        <f t="shared" si="99"/>
        <v>8.9786604896396867</v>
      </c>
      <c r="BK228" s="52"/>
      <c r="BM228" s="34"/>
      <c r="BN228" s="187">
        <f t="shared" si="100"/>
        <v>17273</v>
      </c>
      <c r="BO228" s="179">
        <f t="shared" si="101"/>
        <v>707.28099999999995</v>
      </c>
      <c r="BQ228" s="70">
        <f t="shared" si="102"/>
        <v>8.8071726229167027</v>
      </c>
      <c r="BR228" s="52"/>
      <c r="BT228" s="34"/>
      <c r="BU228" s="187">
        <f t="shared" si="103"/>
        <v>17273</v>
      </c>
      <c r="BV228" s="179">
        <f t="shared" si="104"/>
        <v>707.28099999999995</v>
      </c>
      <c r="BX228" s="70">
        <f t="shared" si="105"/>
        <v>8.6000626692385325</v>
      </c>
      <c r="BY228" s="52"/>
      <c r="CA228" s="34"/>
      <c r="CB228" s="187">
        <f t="shared" si="106"/>
        <v>17272</v>
      </c>
      <c r="CC228" s="179">
        <f t="shared" si="107"/>
        <v>705.6</v>
      </c>
      <c r="CE228" s="70">
        <f t="shared" si="108"/>
        <v>8.3385448799885786</v>
      </c>
      <c r="CF228" s="52"/>
      <c r="CH228" s="34"/>
      <c r="CI228" s="187">
        <f t="shared" si="109"/>
        <v>17269</v>
      </c>
      <c r="CJ228" s="179">
        <f t="shared" si="110"/>
        <v>700.56899999999996</v>
      </c>
      <c r="CL228" s="70">
        <f t="shared" si="111"/>
        <v>7.9834400630065421</v>
      </c>
      <c r="CM228" s="52"/>
      <c r="CO228" s="34"/>
      <c r="CP228" s="187">
        <f t="shared" si="112"/>
        <v>17259</v>
      </c>
      <c r="CQ228" s="179">
        <f t="shared" si="113"/>
        <v>683.92899999999997</v>
      </c>
      <c r="CS228" s="70">
        <f t="shared" si="114"/>
        <v>7.4277388405328937</v>
      </c>
      <c r="CT228" s="52"/>
      <c r="CV228" s="34"/>
      <c r="CW228" s="187">
        <f t="shared" si="115"/>
        <v>17232</v>
      </c>
      <c r="CX228" s="179">
        <f t="shared" si="116"/>
        <v>640</v>
      </c>
      <c r="CZ228" s="70">
        <f t="shared" si="117"/>
        <v>6.0684255882441107</v>
      </c>
      <c r="DA228" s="52"/>
      <c r="DC228" s="34"/>
      <c r="DD228" s="187">
        <f t="shared" si="118"/>
        <v>17106</v>
      </c>
      <c r="DE228" s="179">
        <f t="shared" si="119"/>
        <v>454.27600000000001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16342</v>
      </c>
      <c r="C229" s="78">
        <f t="shared" si="73"/>
        <v>9.7014937599446522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17152</v>
      </c>
      <c r="J229" s="186">
        <f t="shared" si="76"/>
        <v>4.9565536654020317</v>
      </c>
      <c r="K229" s="185">
        <f t="shared" si="77"/>
        <v>656.1</v>
      </c>
      <c r="M229" s="81">
        <f t="shared" si="78"/>
        <v>9.7014937599446522</v>
      </c>
      <c r="N229" s="53"/>
      <c r="O229" s="32"/>
      <c r="P229" s="80"/>
      <c r="Q229" s="207">
        <f t="shared" si="79"/>
        <v>17152</v>
      </c>
      <c r="R229" s="185">
        <f t="shared" si="80"/>
        <v>656.1</v>
      </c>
      <c r="T229" s="81">
        <f t="shared" si="81"/>
        <v>9.6383494445192408</v>
      </c>
      <c r="U229" s="53"/>
      <c r="V229" s="32"/>
      <c r="W229" s="80"/>
      <c r="X229" s="207">
        <f t="shared" si="82"/>
        <v>17153</v>
      </c>
      <c r="Y229" s="185">
        <f t="shared" si="83"/>
        <v>657.721</v>
      </c>
      <c r="AA229" s="81">
        <f t="shared" si="84"/>
        <v>9.5533625394611281</v>
      </c>
      <c r="AB229" s="53"/>
      <c r="AC229" s="32"/>
      <c r="AD229" s="80"/>
      <c r="AE229" s="207">
        <f t="shared" si="85"/>
        <v>17155</v>
      </c>
      <c r="AF229" s="185">
        <f t="shared" si="86"/>
        <v>660.96900000000005</v>
      </c>
      <c r="AH229" s="81">
        <f t="shared" si="87"/>
        <v>9.4604763283539945</v>
      </c>
      <c r="AI229" s="53"/>
      <c r="AJ229" s="32"/>
      <c r="AK229" s="80"/>
      <c r="AL229" s="207">
        <f t="shared" si="88"/>
        <v>17157</v>
      </c>
      <c r="AM229" s="185">
        <f t="shared" si="89"/>
        <v>664.22500000000002</v>
      </c>
      <c r="AO229" s="81">
        <f t="shared" si="90"/>
        <v>9.3580704840005176</v>
      </c>
      <c r="AP229" s="53"/>
      <c r="AQ229" s="32"/>
      <c r="AR229" s="80"/>
      <c r="AS229" s="207">
        <f t="shared" si="91"/>
        <v>17160</v>
      </c>
      <c r="AT229" s="185">
        <f t="shared" si="92"/>
        <v>669.12400000000002</v>
      </c>
      <c r="AV229" s="81">
        <f t="shared" si="93"/>
        <v>9.2439685529561668</v>
      </c>
      <c r="AW229" s="53"/>
      <c r="AX229" s="32"/>
      <c r="AY229" s="80"/>
      <c r="AZ229" s="207">
        <f t="shared" si="94"/>
        <v>17162</v>
      </c>
      <c r="BA229" s="185">
        <f t="shared" si="95"/>
        <v>672.4</v>
      </c>
      <c r="BC229" s="81">
        <f t="shared" si="96"/>
        <v>9.1151501849724337</v>
      </c>
      <c r="BD229" s="53"/>
      <c r="BE229" s="32"/>
      <c r="BF229" s="80"/>
      <c r="BG229" s="207">
        <f t="shared" si="97"/>
        <v>17165</v>
      </c>
      <c r="BH229" s="185">
        <f t="shared" si="98"/>
        <v>677.32899999999995</v>
      </c>
      <c r="BJ229" s="81">
        <f t="shared" si="99"/>
        <v>8.9672491828522762</v>
      </c>
      <c r="BK229" s="53"/>
      <c r="BL229" s="32"/>
      <c r="BM229" s="80"/>
      <c r="BN229" s="207">
        <f t="shared" si="100"/>
        <v>17168</v>
      </c>
      <c r="BO229" s="185">
        <f t="shared" si="101"/>
        <v>682.27599999999995</v>
      </c>
      <c r="BQ229" s="81">
        <f t="shared" si="102"/>
        <v>8.7936120715893082</v>
      </c>
      <c r="BR229" s="53"/>
      <c r="BS229" s="32"/>
      <c r="BT229" s="80"/>
      <c r="BU229" s="207">
        <f t="shared" si="103"/>
        <v>17172</v>
      </c>
      <c r="BV229" s="185">
        <f t="shared" si="104"/>
        <v>688.9</v>
      </c>
      <c r="BX229" s="81">
        <f t="shared" si="105"/>
        <v>8.5833553936699065</v>
      </c>
      <c r="BY229" s="53"/>
      <c r="BZ229" s="32"/>
      <c r="CA229" s="80"/>
      <c r="CB229" s="207">
        <f t="shared" si="106"/>
        <v>17175</v>
      </c>
      <c r="CC229" s="185">
        <f t="shared" si="107"/>
        <v>693.88900000000001</v>
      </c>
      <c r="CE229" s="81">
        <f t="shared" si="108"/>
        <v>8.3167891270715177</v>
      </c>
      <c r="CF229" s="53"/>
      <c r="CG229" s="32"/>
      <c r="CH229" s="80"/>
      <c r="CI229" s="207">
        <f t="shared" si="109"/>
        <v>17176</v>
      </c>
      <c r="CJ229" s="185">
        <f t="shared" si="110"/>
        <v>695.55600000000004</v>
      </c>
      <c r="CL229" s="81">
        <f t="shared" si="111"/>
        <v>7.952263308657046</v>
      </c>
      <c r="CM229" s="53"/>
      <c r="CN229" s="32"/>
      <c r="CO229" s="80"/>
      <c r="CP229" s="207">
        <f t="shared" si="112"/>
        <v>17174</v>
      </c>
      <c r="CQ229" s="185">
        <f t="shared" si="113"/>
        <v>692.22400000000005</v>
      </c>
      <c r="CS229" s="81">
        <f t="shared" si="114"/>
        <v>7.3727463664043285</v>
      </c>
      <c r="CT229" s="53"/>
      <c r="CU229" s="32"/>
      <c r="CV229" s="80"/>
      <c r="CW229" s="207">
        <f t="shared" si="115"/>
        <v>17158</v>
      </c>
      <c r="CX229" s="185">
        <f t="shared" si="116"/>
        <v>665.85599999999999</v>
      </c>
      <c r="CZ229" s="81">
        <f t="shared" si="117"/>
        <v>5.8348107370626048</v>
      </c>
      <c r="DA229" s="53"/>
      <c r="DB229" s="32"/>
      <c r="DC229" s="80"/>
      <c r="DD229" s="207">
        <f t="shared" si="118"/>
        <v>17054</v>
      </c>
      <c r="DE229" s="185">
        <f t="shared" si="119"/>
        <v>506.94400000000002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17042</v>
      </c>
      <c r="C230" s="54"/>
      <c r="D230" s="22">
        <v>21</v>
      </c>
      <c r="E230" s="22"/>
      <c r="F230" s="55"/>
      <c r="G230" s="82"/>
      <c r="H230" s="34"/>
      <c r="I230" s="179">
        <f t="shared" si="75"/>
        <v>17042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16938</v>
      </c>
      <c r="C231" s="54"/>
      <c r="D231" s="22">
        <v>22</v>
      </c>
      <c r="E231" s="22"/>
      <c r="F231" s="64" t="s">
        <v>47</v>
      </c>
      <c r="G231" s="269" t="s">
        <v>39</v>
      </c>
      <c r="H231" s="270" t="s">
        <v>40</v>
      </c>
      <c r="I231" s="179">
        <f t="shared" si="75"/>
        <v>16938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16839</v>
      </c>
      <c r="C232" s="54"/>
      <c r="D232" s="22">
        <v>23</v>
      </c>
      <c r="E232" s="22"/>
      <c r="F232" s="200">
        <f>O213</f>
        <v>0</v>
      </c>
      <c r="G232" s="203">
        <f>O219</f>
        <v>0.80302223198711142</v>
      </c>
      <c r="H232" s="222">
        <f>O220</f>
        <v>19879.573000000004</v>
      </c>
      <c r="I232" s="179">
        <f t="shared" si="75"/>
        <v>16839</v>
      </c>
      <c r="J232" s="187"/>
      <c r="K232" s="187"/>
      <c r="M232" s="200" t="s">
        <v>48</v>
      </c>
      <c r="N232" s="200">
        <f>MIN(B210:B229)</f>
        <v>16342</v>
      </c>
      <c r="O232" s="200"/>
      <c r="P232" s="200"/>
      <c r="Q232" s="200"/>
      <c r="R232" s="200"/>
      <c r="S232" s="200"/>
      <c r="T232" s="200" t="s">
        <v>48</v>
      </c>
      <c r="U232" s="200">
        <f>N232</f>
        <v>16342</v>
      </c>
      <c r="V232" s="200"/>
      <c r="W232" s="200"/>
      <c r="X232" s="200"/>
      <c r="Y232" s="200"/>
      <c r="Z232" s="200"/>
      <c r="AA232" s="200" t="s">
        <v>48</v>
      </c>
      <c r="AB232" s="200">
        <f>U232</f>
        <v>16342</v>
      </c>
      <c r="AH232" s="200" t="s">
        <v>48</v>
      </c>
      <c r="AI232" s="200">
        <f>AB232</f>
        <v>16342</v>
      </c>
      <c r="AO232" s="200" t="s">
        <v>48</v>
      </c>
      <c r="AP232" s="200">
        <f>AI232</f>
        <v>16342</v>
      </c>
      <c r="AV232" s="200" t="s">
        <v>48</v>
      </c>
      <c r="AW232" s="200">
        <f>AP232</f>
        <v>16342</v>
      </c>
      <c r="BC232" s="200" t="s">
        <v>48</v>
      </c>
      <c r="BD232" s="200">
        <f>AW232</f>
        <v>16342</v>
      </c>
      <c r="BJ232" s="200" t="s">
        <v>48</v>
      </c>
      <c r="BK232" s="200">
        <f>BD232</f>
        <v>16342</v>
      </c>
      <c r="BQ232" s="200" t="s">
        <v>48</v>
      </c>
      <c r="BR232" s="200">
        <f>BK232</f>
        <v>16342</v>
      </c>
      <c r="BX232" s="200" t="s">
        <v>48</v>
      </c>
      <c r="BY232" s="200">
        <f>BR232</f>
        <v>16342</v>
      </c>
      <c r="CE232" s="200" t="s">
        <v>48</v>
      </c>
      <c r="CF232" s="200">
        <f>BY232</f>
        <v>16342</v>
      </c>
      <c r="CL232" s="200" t="s">
        <v>48</v>
      </c>
      <c r="CM232" s="200">
        <f>CF232</f>
        <v>16342</v>
      </c>
      <c r="CS232" s="200" t="s">
        <v>48</v>
      </c>
      <c r="CT232" s="200">
        <f>CM232</f>
        <v>16342</v>
      </c>
      <c r="CZ232" s="200" t="s">
        <v>48</v>
      </c>
      <c r="DA232" s="200">
        <f>CT232</f>
        <v>16342</v>
      </c>
    </row>
    <row r="233" spans="1:109" ht="15" customHeight="1">
      <c r="A233" s="21">
        <f t="shared" si="120"/>
        <v>2017</v>
      </c>
      <c r="B233" s="176">
        <f t="shared" si="121"/>
        <v>16745</v>
      </c>
      <c r="C233" s="54"/>
      <c r="D233" s="22">
        <v>24</v>
      </c>
      <c r="E233" s="22"/>
      <c r="F233" s="200">
        <f>V213</f>
        <v>1000</v>
      </c>
      <c r="G233" s="203">
        <f>V219</f>
        <v>0.80065319554000602</v>
      </c>
      <c r="H233" s="222">
        <f>V220</f>
        <v>20170.994000000002</v>
      </c>
      <c r="I233" s="179">
        <f t="shared" si="75"/>
        <v>16745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16656</v>
      </c>
      <c r="C234" s="54"/>
      <c r="D234" s="22">
        <v>25</v>
      </c>
      <c r="E234" s="22"/>
      <c r="F234" s="200">
        <f>AC213</f>
        <v>2250</v>
      </c>
      <c r="G234" s="203">
        <f>AC219</f>
        <v>0.79721496818778881</v>
      </c>
      <c r="H234" s="222">
        <f>AC220</f>
        <v>20598.986000000001</v>
      </c>
      <c r="I234" s="179">
        <f t="shared" si="75"/>
        <v>16656</v>
      </c>
      <c r="J234" s="187"/>
      <c r="K234" s="187"/>
      <c r="M234" s="200" t="s">
        <v>50</v>
      </c>
      <c r="N234" s="200">
        <v>1250</v>
      </c>
      <c r="O234" s="200"/>
      <c r="P234" s="200"/>
      <c r="Q234" s="200"/>
      <c r="R234" s="200"/>
      <c r="S234" s="200"/>
      <c r="T234" s="200" t="s">
        <v>50</v>
      </c>
      <c r="U234" s="200">
        <f>N234</f>
        <v>1250</v>
      </c>
      <c r="V234" s="200"/>
      <c r="W234" s="200"/>
      <c r="X234" s="200"/>
      <c r="Y234" s="200"/>
      <c r="Z234" s="200"/>
      <c r="AA234" s="200" t="s">
        <v>50</v>
      </c>
      <c r="AB234" s="200">
        <f>U234</f>
        <v>1250</v>
      </c>
      <c r="AH234" s="200" t="s">
        <v>50</v>
      </c>
      <c r="AI234" s="200">
        <f>AB234</f>
        <v>1250</v>
      </c>
      <c r="AO234" s="200" t="s">
        <v>50</v>
      </c>
      <c r="AP234" s="200">
        <f>AI234</f>
        <v>1250</v>
      </c>
      <c r="AV234" s="200" t="s">
        <v>50</v>
      </c>
      <c r="AW234" s="200">
        <f>AP234</f>
        <v>1250</v>
      </c>
      <c r="BC234" s="200" t="s">
        <v>50</v>
      </c>
      <c r="BD234" s="200">
        <f>AW234</f>
        <v>1250</v>
      </c>
      <c r="BJ234" s="200" t="s">
        <v>50</v>
      </c>
      <c r="BK234" s="200">
        <f>BD234</f>
        <v>1250</v>
      </c>
      <c r="BQ234" s="200" t="s">
        <v>50</v>
      </c>
      <c r="BR234" s="200">
        <f>BK234</f>
        <v>1250</v>
      </c>
      <c r="BX234" s="200" t="s">
        <v>50</v>
      </c>
      <c r="BY234" s="200">
        <f>BR234</f>
        <v>1250</v>
      </c>
      <c r="CE234" s="200" t="s">
        <v>50</v>
      </c>
      <c r="CF234" s="200">
        <f>BY234</f>
        <v>1250</v>
      </c>
      <c r="CL234" s="200" t="s">
        <v>50</v>
      </c>
      <c r="CM234" s="200">
        <f>CF234</f>
        <v>1250</v>
      </c>
      <c r="CS234" s="200" t="s">
        <v>50</v>
      </c>
      <c r="CT234" s="200">
        <f>CM234</f>
        <v>1250</v>
      </c>
      <c r="CZ234" s="200" t="s">
        <v>50</v>
      </c>
      <c r="DA234" s="200">
        <f>CT234</f>
        <v>1250</v>
      </c>
    </row>
    <row r="235" spans="1:109" ht="15" customHeight="1">
      <c r="A235" s="21">
        <f t="shared" si="120"/>
        <v>2019</v>
      </c>
      <c r="B235" s="176">
        <f t="shared" si="121"/>
        <v>16570</v>
      </c>
      <c r="C235" s="54"/>
      <c r="D235" s="22">
        <v>26</v>
      </c>
      <c r="E235" s="22"/>
      <c r="F235" s="200">
        <f>AJ213</f>
        <v>3500</v>
      </c>
      <c r="G235" s="203">
        <f>AJ219</f>
        <v>0.79319493387363793</v>
      </c>
      <c r="H235" s="222">
        <f>AJ220</f>
        <v>21109.780999999995</v>
      </c>
      <c r="I235" s="179">
        <f t="shared" si="75"/>
        <v>16570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16488</v>
      </c>
      <c r="C236" s="54"/>
      <c r="D236" s="22">
        <v>27</v>
      </c>
      <c r="E236" s="22"/>
      <c r="F236" s="200">
        <f>AQ213</f>
        <v>4750</v>
      </c>
      <c r="G236" s="203">
        <f>AQ219</f>
        <v>0.78845930040065015</v>
      </c>
      <c r="H236" s="222">
        <f>AQ220</f>
        <v>21726.499999999996</v>
      </c>
      <c r="I236" s="179">
        <f t="shared" si="75"/>
        <v>16488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16409</v>
      </c>
      <c r="C237" s="54"/>
      <c r="D237" s="22">
        <v>28</v>
      </c>
      <c r="E237" s="22"/>
      <c r="F237" s="200">
        <f>AX213</f>
        <v>6000</v>
      </c>
      <c r="G237" s="203">
        <f>AX219</f>
        <v>0.78272537705769796</v>
      </c>
      <c r="H237" s="222">
        <f>AX220</f>
        <v>22495.814000000002</v>
      </c>
      <c r="I237" s="179">
        <f t="shared" si="75"/>
        <v>16409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16334</v>
      </c>
      <c r="C238" s="54"/>
      <c r="D238" s="22">
        <v>29</v>
      </c>
      <c r="E238" s="22"/>
      <c r="F238" s="200">
        <f>BE213</f>
        <v>7250</v>
      </c>
      <c r="G238" s="203">
        <f>BE219</f>
        <v>0.77579384853162725</v>
      </c>
      <c r="H238" s="222">
        <f>BE220</f>
        <v>23464.343000000001</v>
      </c>
      <c r="I238" s="179">
        <f t="shared" si="75"/>
        <v>16334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16261</v>
      </c>
      <c r="C239" s="54"/>
      <c r="D239" s="22">
        <v>30</v>
      </c>
      <c r="E239" s="22"/>
      <c r="F239" s="200">
        <f>BL213</f>
        <v>8500</v>
      </c>
      <c r="G239" s="203">
        <f>BL219</f>
        <v>0.76697237507774274</v>
      </c>
      <c r="H239" s="222">
        <f>BL220</f>
        <v>24750.745999999999</v>
      </c>
      <c r="I239" s="179">
        <f t="shared" si="75"/>
        <v>16261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16191</v>
      </c>
      <c r="C240" s="54"/>
      <c r="D240" s="22">
        <v>31</v>
      </c>
      <c r="E240" s="22"/>
      <c r="F240" s="200">
        <f>BS213</f>
        <v>9750</v>
      </c>
      <c r="G240" s="203">
        <f>BS219</f>
        <v>0.75566228713627692</v>
      </c>
      <c r="H240" s="222">
        <f>BS220</f>
        <v>26507.186999999998</v>
      </c>
      <c r="I240" s="179">
        <f t="shared" si="75"/>
        <v>16191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16124</v>
      </c>
      <c r="C241" s="54"/>
      <c r="D241" s="22">
        <v>32</v>
      </c>
      <c r="E241" s="22"/>
      <c r="F241" s="200">
        <f>BZ213</f>
        <v>11000</v>
      </c>
      <c r="G241" s="203">
        <f>BZ219</f>
        <v>0.74041926196407326</v>
      </c>
      <c r="H241" s="222">
        <f>BZ220</f>
        <v>29070.629999999997</v>
      </c>
      <c r="I241" s="179">
        <f t="shared" si="75"/>
        <v>16124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16059</v>
      </c>
      <c r="C242" s="54"/>
      <c r="D242" s="22">
        <v>33</v>
      </c>
      <c r="E242" s="22"/>
      <c r="F242" s="200">
        <f>CG213</f>
        <v>12250</v>
      </c>
      <c r="G242" s="203">
        <f>CG219</f>
        <v>0.71894318442162364</v>
      </c>
      <c r="H242" s="222">
        <f>CG220</f>
        <v>33147.477999999996</v>
      </c>
      <c r="I242" s="179">
        <f t="shared" si="75"/>
        <v>16059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15996</v>
      </c>
      <c r="C243" s="54"/>
      <c r="D243" s="22">
        <v>34</v>
      </c>
      <c r="E243" s="22"/>
      <c r="F243" s="200">
        <f>CN213</f>
        <v>13500</v>
      </c>
      <c r="G243" s="203">
        <f>CN219</f>
        <v>0.68619046317633647</v>
      </c>
      <c r="H243" s="222">
        <f>CN220</f>
        <v>40612.832999999991</v>
      </c>
      <c r="I243" s="179">
        <f t="shared" si="75"/>
        <v>15996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15935</v>
      </c>
      <c r="C244" s="54"/>
      <c r="D244" s="22">
        <v>35</v>
      </c>
      <c r="E244" s="22"/>
      <c r="F244" s="200">
        <f>CU213</f>
        <v>14750</v>
      </c>
      <c r="G244" s="203">
        <f>CU219</f>
        <v>0.62929081339224413</v>
      </c>
      <c r="H244" s="222">
        <f>CU220</f>
        <v>58652.987000000016</v>
      </c>
      <c r="I244" s="179">
        <f t="shared" si="75"/>
        <v>15935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15876</v>
      </c>
      <c r="C245" s="54"/>
      <c r="D245" s="22">
        <v>36</v>
      </c>
      <c r="E245" s="22"/>
      <c r="F245" s="200">
        <f>DB213</f>
        <v>16000</v>
      </c>
      <c r="G245" s="203">
        <f>DB219</f>
        <v>0.49430962500500875</v>
      </c>
      <c r="H245" s="222">
        <f>DB220</f>
        <v>161307.95100000006</v>
      </c>
      <c r="I245" s="179">
        <f t="shared" si="75"/>
        <v>15876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15819</v>
      </c>
      <c r="C246" s="54"/>
      <c r="D246" s="22">
        <v>37</v>
      </c>
      <c r="E246" s="22"/>
      <c r="F246" s="55"/>
      <c r="G246" s="82"/>
      <c r="H246" s="34"/>
      <c r="I246" s="179">
        <f t="shared" si="75"/>
        <v>15819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15763</v>
      </c>
      <c r="C247" s="54"/>
      <c r="D247" s="22">
        <v>38</v>
      </c>
      <c r="E247" s="22"/>
      <c r="F247" s="55"/>
      <c r="G247" s="82"/>
      <c r="H247" s="34"/>
      <c r="I247" s="179">
        <f t="shared" si="75"/>
        <v>15763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15710</v>
      </c>
      <c r="C248" s="54"/>
      <c r="D248" s="22">
        <v>39</v>
      </c>
      <c r="E248" s="22"/>
      <c r="F248" s="55"/>
      <c r="G248" s="82"/>
      <c r="H248" s="34"/>
      <c r="I248" s="179">
        <f t="shared" si="75"/>
        <v>15710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15658</v>
      </c>
      <c r="C249" s="54"/>
      <c r="D249" s="22">
        <v>40</v>
      </c>
      <c r="E249" s="22"/>
      <c r="F249" s="55"/>
      <c r="G249" s="82"/>
      <c r="H249" s="34"/>
      <c r="I249" s="179">
        <f t="shared" si="75"/>
        <v>15658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15607</v>
      </c>
      <c r="C250" s="195"/>
      <c r="D250" s="35">
        <v>41</v>
      </c>
      <c r="E250" s="35"/>
      <c r="F250" s="56"/>
      <c r="G250" s="84"/>
      <c r="H250" s="37"/>
      <c r="I250" s="189">
        <f t="shared" si="75"/>
        <v>15607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15557</v>
      </c>
      <c r="C251" s="195"/>
      <c r="D251" s="35">
        <v>42</v>
      </c>
      <c r="E251" s="35"/>
      <c r="F251" s="56"/>
      <c r="G251" s="84"/>
      <c r="H251" s="37"/>
      <c r="I251" s="189">
        <f t="shared" si="75"/>
        <v>15557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0.96887894103020999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0.78978073545664029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0.85942211571129901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0.92449713567881542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0.94471510941983217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0.95488532249529423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0.96080548771465346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0.96452538164327828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0.96708535456752331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0.96887894103020999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22881</v>
      </c>
      <c r="C255" s="209">
        <f t="shared" ref="C255:C274" si="124">LN(F$257/B255-1)</f>
        <v>-1.1675396057284748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22816</v>
      </c>
      <c r="J255" s="180">
        <f t="shared" ref="J255:J274" si="126">ABS(B255-I255)/B255*100</f>
        <v>0.28407849307285521</v>
      </c>
      <c r="K255" s="179">
        <f t="shared" ref="K255:K274" si="127">(B255-I255)^2/1000</f>
        <v>4.2249999999999996</v>
      </c>
      <c r="M255" s="210">
        <f t="shared" ref="M255:M274" si="128">LN(O$257/$B255-1)</f>
        <v>-10.038062150831085</v>
      </c>
      <c r="N255" s="40" t="s">
        <v>53</v>
      </c>
      <c r="O255" s="23"/>
      <c r="P255" s="187">
        <f t="shared" ref="P255:P274" si="129">ROUND(O$257/(1+EXP(O$262+O$261*$D255)),$G$1)</f>
        <v>22692</v>
      </c>
      <c r="Q255" s="179">
        <f t="shared" ref="Q255:Q274" si="130">($B255-P255)^2/1000</f>
        <v>35.720999999999997</v>
      </c>
      <c r="S255" s="210">
        <f t="shared" ref="S255:S274" si="131">LN(U$257/$B255-1)</f>
        <v>-5.2589386577208357</v>
      </c>
      <c r="T255" s="40" t="s">
        <v>53</v>
      </c>
      <c r="U255" s="23"/>
      <c r="V255" s="187">
        <f t="shared" ref="V255:V274" si="132">ROUND(U$257/(1+EXP(U$262+U$261*$D255)),$G$1)</f>
        <v>22477</v>
      </c>
      <c r="W255" s="179">
        <f t="shared" ref="W255:W274" si="133">($B255-V255)^2/1000</f>
        <v>163.21600000000001</v>
      </c>
      <c r="Y255" s="210">
        <f t="shared" ref="Y255:Y274" si="134">LN(AA$257/$B255-1)</f>
        <v>-3.0178714425204212</v>
      </c>
      <c r="Z255" s="40" t="s">
        <v>53</v>
      </c>
      <c r="AA255" s="23"/>
      <c r="AB255" s="187">
        <f t="shared" ref="AB255:AB274" si="135">ROUND(AA$257/(1+EXP(AA$262+AA$261*$D255)),$G$1)</f>
        <v>22494</v>
      </c>
      <c r="AC255" s="179">
        <f t="shared" ref="AC255:AC274" si="136">($B255-AB255)^2/1000</f>
        <v>149.76900000000001</v>
      </c>
      <c r="AE255" s="210">
        <f t="shared" ref="AE255:AE274" si="137">LN(AG$257/$B255-1)</f>
        <v>-2.3793625925640485</v>
      </c>
      <c r="AF255" s="40" t="s">
        <v>53</v>
      </c>
      <c r="AG255" s="23"/>
      <c r="AH255" s="187">
        <f t="shared" ref="AH255:AH274" si="138">ROUND(AG$257/(1+EXP(AG$262+AG$261*$D255)),$G$1)</f>
        <v>22575</v>
      </c>
      <c r="AI255" s="179">
        <f t="shared" ref="AI255:AI274" si="139">($B255-AH255)^2/1000</f>
        <v>93.635999999999996</v>
      </c>
      <c r="AK255" s="210">
        <f t="shared" ref="AK255:AK274" si="140">LN(AM$257/$B255-1)</f>
        <v>-1.9927944342245449</v>
      </c>
      <c r="AL255" s="40" t="s">
        <v>53</v>
      </c>
      <c r="AM255" s="23"/>
      <c r="AN255" s="187">
        <f t="shared" ref="AN255:AN274" si="141">ROUND(AM$257/(1+EXP(AM$262+AM$261*$D255)),$G$1)</f>
        <v>22643</v>
      </c>
      <c r="AO255" s="179">
        <f t="shared" ref="AO255:AO274" si="142">($B255-AN255)^2/1000</f>
        <v>56.643999999999998</v>
      </c>
      <c r="AQ255" s="210">
        <f t="shared" ref="AQ255:AQ274" si="143">LN(AS$257/$B255-1)</f>
        <v>-1.7146964563962677</v>
      </c>
      <c r="AR255" s="40" t="s">
        <v>53</v>
      </c>
      <c r="AS255" s="23"/>
      <c r="AT255" s="187">
        <f t="shared" ref="AT255:AT274" si="144">ROUND(AS$257/(1+EXP(AS$262+AS$261*$D255)),$G$1)</f>
        <v>22699</v>
      </c>
      <c r="AU255" s="179">
        <f t="shared" ref="AU255:AU274" si="145">($B255-AT255)^2/1000</f>
        <v>33.124000000000002</v>
      </c>
      <c r="AW255" s="210">
        <f t="shared" ref="AW255:AW274" si="146">LN(AY$257/$B255-1)</f>
        <v>-1.4973477643747655</v>
      </c>
      <c r="AX255" s="40" t="s">
        <v>53</v>
      </c>
      <c r="AY255" s="23"/>
      <c r="AZ255" s="187">
        <f t="shared" ref="AZ255:AZ274" si="147">ROUND(AY$257/(1+EXP(AY$262+AY$261*$D255)),$G$1)</f>
        <v>22745</v>
      </c>
      <c r="BA255" s="179">
        <f t="shared" ref="BA255:BA274" si="148">($B255-AZ255)^2/1000</f>
        <v>18.495999999999999</v>
      </c>
      <c r="BC255" s="210">
        <f t="shared" ref="BC255:BC274" si="149">LN(BE$257/$B255-1)</f>
        <v>-1.3189081873698074</v>
      </c>
      <c r="BD255" s="40" t="s">
        <v>53</v>
      </c>
      <c r="BE255" s="23"/>
      <c r="BF255" s="187">
        <f t="shared" ref="BF255:BF274" si="150">ROUND(BE$257/(1+EXP(BE$262+BE$261*$D255)),$G$1)</f>
        <v>22783</v>
      </c>
      <c r="BG255" s="179">
        <f t="shared" ref="BG255:BG274" si="151">($B255-BF255)^2/1000</f>
        <v>9.6039999999999992</v>
      </c>
      <c r="BI255" s="210">
        <f t="shared" ref="BI255:BI274" si="152">LN(BK$257/$B255-1)</f>
        <v>-1.1675396057284748</v>
      </c>
      <c r="BJ255" s="40" t="s">
        <v>53</v>
      </c>
      <c r="BK255" s="23"/>
      <c r="BL255" s="187">
        <f t="shared" ref="BL255:BL274" si="153">ROUND(BK$257/(1+EXP(BK$262+BK$261*$D255)),$G$1)</f>
        <v>22816</v>
      </c>
      <c r="BM255" s="179">
        <f t="shared" ref="BM255:BM274" si="154">($B255-BL255)^2/1000</f>
        <v>4.2249999999999996</v>
      </c>
    </row>
    <row r="256" spans="1:65" ht="15" customHeight="1">
      <c r="A256" s="21">
        <f t="shared" si="123"/>
        <v>1995</v>
      </c>
      <c r="B256" s="176">
        <f t="shared" si="123"/>
        <v>22633</v>
      </c>
      <c r="C256" s="209">
        <f t="shared" si="124"/>
        <v>-1.1223984505469122</v>
      </c>
      <c r="D256" s="22">
        <v>2</v>
      </c>
      <c r="E256" s="40" t="s">
        <v>54</v>
      </c>
      <c r="G256" s="27"/>
      <c r="H256" s="26"/>
      <c r="I256" s="179">
        <f t="shared" si="125"/>
        <v>22502</v>
      </c>
      <c r="J256" s="180">
        <f t="shared" si="126"/>
        <v>0.57880086599213532</v>
      </c>
      <c r="K256" s="179">
        <f t="shared" si="127"/>
        <v>17.161000000000001</v>
      </c>
      <c r="M256" s="210">
        <f t="shared" si="128"/>
        <v>-4.5097114007650108</v>
      </c>
      <c r="N256" s="40" t="s">
        <v>54</v>
      </c>
      <c r="P256" s="187">
        <f t="shared" si="129"/>
        <v>22637</v>
      </c>
      <c r="Q256" s="179">
        <f t="shared" si="130"/>
        <v>1.6E-2</v>
      </c>
      <c r="S256" s="210">
        <f t="shared" si="131"/>
        <v>-4.121802449175159</v>
      </c>
      <c r="T256" s="40" t="s">
        <v>54</v>
      </c>
      <c r="V256" s="187">
        <f t="shared" si="132"/>
        <v>22375</v>
      </c>
      <c r="W256" s="179">
        <f t="shared" si="133"/>
        <v>66.563999999999993</v>
      </c>
      <c r="Y256" s="210">
        <f t="shared" si="134"/>
        <v>-2.806790460505777</v>
      </c>
      <c r="Z256" s="40" t="s">
        <v>54</v>
      </c>
      <c r="AB256" s="187">
        <f t="shared" si="135"/>
        <v>22318</v>
      </c>
      <c r="AC256" s="179">
        <f t="shared" si="136"/>
        <v>99.224999999999994</v>
      </c>
      <c r="AE256" s="210">
        <f t="shared" si="137"/>
        <v>-2.2577856877157423</v>
      </c>
      <c r="AF256" s="40" t="s">
        <v>54</v>
      </c>
      <c r="AH256" s="187">
        <f t="shared" si="138"/>
        <v>22357</v>
      </c>
      <c r="AI256" s="179">
        <f t="shared" si="139"/>
        <v>76.176000000000002</v>
      </c>
      <c r="AK256" s="210">
        <f t="shared" si="140"/>
        <v>-1.9053868780686516</v>
      </c>
      <c r="AL256" s="40" t="s">
        <v>54</v>
      </c>
      <c r="AN256" s="187">
        <f t="shared" si="141"/>
        <v>22396</v>
      </c>
      <c r="AO256" s="179">
        <f t="shared" si="142"/>
        <v>56.168999999999997</v>
      </c>
      <c r="AQ256" s="210">
        <f t="shared" si="143"/>
        <v>-1.6453327437441649</v>
      </c>
      <c r="AR256" s="40" t="s">
        <v>54</v>
      </c>
      <c r="AT256" s="187">
        <f t="shared" si="144"/>
        <v>22430</v>
      </c>
      <c r="AU256" s="179">
        <f t="shared" si="145"/>
        <v>41.209000000000003</v>
      </c>
      <c r="AW256" s="210">
        <f t="shared" si="146"/>
        <v>-1.4391399250528971</v>
      </c>
      <c r="AX256" s="40" t="s">
        <v>54</v>
      </c>
      <c r="AZ256" s="187">
        <f t="shared" si="147"/>
        <v>22458</v>
      </c>
      <c r="BA256" s="179">
        <f t="shared" si="148"/>
        <v>30.625</v>
      </c>
      <c r="BC256" s="210">
        <f t="shared" si="149"/>
        <v>-1.2682806172127006</v>
      </c>
      <c r="BD256" s="40" t="s">
        <v>54</v>
      </c>
      <c r="BF256" s="187">
        <f t="shared" si="150"/>
        <v>22482</v>
      </c>
      <c r="BG256" s="179">
        <f t="shared" si="151"/>
        <v>22.800999999999998</v>
      </c>
      <c r="BI256" s="210">
        <f t="shared" si="152"/>
        <v>-1.1223984505469122</v>
      </c>
      <c r="BJ256" s="40" t="s">
        <v>54</v>
      </c>
      <c r="BL256" s="187">
        <f t="shared" si="153"/>
        <v>22502</v>
      </c>
      <c r="BM256" s="179">
        <f t="shared" si="154"/>
        <v>17.161000000000001</v>
      </c>
    </row>
    <row r="257" spans="1:65" ht="15" customHeight="1">
      <c r="A257" s="21">
        <f t="shared" si="123"/>
        <v>1996</v>
      </c>
      <c r="B257" s="176">
        <f t="shared" si="123"/>
        <v>21948</v>
      </c>
      <c r="C257" s="209">
        <f t="shared" si="124"/>
        <v>-1.0027555114191837</v>
      </c>
      <c r="D257" s="22">
        <v>3</v>
      </c>
      <c r="E257" s="73" t="s">
        <v>55</v>
      </c>
      <c r="F257" s="243">
        <v>30000</v>
      </c>
      <c r="G257" s="27"/>
      <c r="I257" s="179">
        <f t="shared" si="125"/>
        <v>22179</v>
      </c>
      <c r="J257" s="180">
        <f t="shared" si="126"/>
        <v>1.0524876981957354</v>
      </c>
      <c r="K257" s="179">
        <f t="shared" si="127"/>
        <v>53.360999999999997</v>
      </c>
      <c r="M257" s="210">
        <f t="shared" si="128"/>
        <v>-3.1569548599500235</v>
      </c>
      <c r="N257" s="73" t="s">
        <v>55</v>
      </c>
      <c r="O257" s="211">
        <f>ROUNDDOWN(O258,0)+1</f>
        <v>22882</v>
      </c>
      <c r="P257" s="187">
        <f t="shared" si="129"/>
        <v>22565</v>
      </c>
      <c r="Q257" s="179">
        <f t="shared" si="130"/>
        <v>380.68900000000002</v>
      </c>
      <c r="S257" s="210">
        <f t="shared" si="131"/>
        <v>-3.0379829048812108</v>
      </c>
      <c r="T257" s="73" t="s">
        <v>55</v>
      </c>
      <c r="U257" s="211">
        <f>ROUNDDOWN(U258,-T277)+10^T277</f>
        <v>23000</v>
      </c>
      <c r="V257" s="187">
        <f t="shared" si="132"/>
        <v>22254</v>
      </c>
      <c r="W257" s="179">
        <f t="shared" si="133"/>
        <v>93.635999999999996</v>
      </c>
      <c r="Y257" s="210">
        <f t="shared" si="134"/>
        <v>-2.3698610918882053</v>
      </c>
      <c r="Z257" s="73" t="s">
        <v>55</v>
      </c>
      <c r="AA257" s="211">
        <f>U257+Z278</f>
        <v>24000</v>
      </c>
      <c r="AB257" s="187">
        <f t="shared" si="135"/>
        <v>22123</v>
      </c>
      <c r="AC257" s="179">
        <f t="shared" si="136"/>
        <v>30.625</v>
      </c>
      <c r="AE257" s="210">
        <f t="shared" si="137"/>
        <v>-1.9728789057745177</v>
      </c>
      <c r="AF257" s="73" t="s">
        <v>55</v>
      </c>
      <c r="AG257" s="211">
        <f>AA257+AF278</f>
        <v>25000</v>
      </c>
      <c r="AH257" s="187">
        <f t="shared" si="138"/>
        <v>22123</v>
      </c>
      <c r="AI257" s="179">
        <f t="shared" si="139"/>
        <v>30.625</v>
      </c>
      <c r="AK257" s="210">
        <f t="shared" si="140"/>
        <v>-1.6894654328102925</v>
      </c>
      <c r="AL257" s="73" t="s">
        <v>55</v>
      </c>
      <c r="AM257" s="211">
        <f>AG257+AL278</f>
        <v>26000</v>
      </c>
      <c r="AN257" s="187">
        <f t="shared" si="141"/>
        <v>22134</v>
      </c>
      <c r="AO257" s="179">
        <f t="shared" si="142"/>
        <v>34.595999999999997</v>
      </c>
      <c r="AQ257" s="210">
        <f t="shared" si="143"/>
        <v>-1.4688918147084846</v>
      </c>
      <c r="AR257" s="73" t="s">
        <v>55</v>
      </c>
      <c r="AS257" s="211">
        <f>AM257+AR278</f>
        <v>27000</v>
      </c>
      <c r="AT257" s="187">
        <f t="shared" si="144"/>
        <v>22147</v>
      </c>
      <c r="AU257" s="179">
        <f t="shared" si="145"/>
        <v>39.600999999999999</v>
      </c>
      <c r="AW257" s="210">
        <f t="shared" si="146"/>
        <v>-1.2882872232706195</v>
      </c>
      <c r="AX257" s="73" t="s">
        <v>55</v>
      </c>
      <c r="AY257" s="211">
        <f>AS257+AX278</f>
        <v>28000</v>
      </c>
      <c r="AZ257" s="187">
        <f t="shared" si="147"/>
        <v>22159</v>
      </c>
      <c r="BA257" s="179">
        <f t="shared" si="148"/>
        <v>44.521000000000001</v>
      </c>
      <c r="BC257" s="210">
        <f t="shared" si="149"/>
        <v>-1.1353647546611052</v>
      </c>
      <c r="BD257" s="73" t="s">
        <v>55</v>
      </c>
      <c r="BE257" s="211">
        <f>AY257+BD278</f>
        <v>29000</v>
      </c>
      <c r="BF257" s="187">
        <f t="shared" si="150"/>
        <v>22170</v>
      </c>
      <c r="BG257" s="179">
        <f t="shared" si="151"/>
        <v>49.283999999999999</v>
      </c>
      <c r="BI257" s="210">
        <f t="shared" si="152"/>
        <v>-1.0027555114191837</v>
      </c>
      <c r="BJ257" s="73" t="s">
        <v>55</v>
      </c>
      <c r="BK257" s="211">
        <f>BE257+BJ278</f>
        <v>30000</v>
      </c>
      <c r="BL257" s="187">
        <f t="shared" si="153"/>
        <v>22179</v>
      </c>
      <c r="BM257" s="179">
        <f t="shared" si="154"/>
        <v>53.360999999999997</v>
      </c>
    </row>
    <row r="258" spans="1:65" ht="15" customHeight="1">
      <c r="A258" s="21">
        <f t="shared" si="123"/>
        <v>1997</v>
      </c>
      <c r="B258" s="176">
        <f t="shared" si="123"/>
        <v>21609</v>
      </c>
      <c r="C258" s="209">
        <f t="shared" si="124"/>
        <v>-0.94595019168740313</v>
      </c>
      <c r="D258" s="22">
        <v>4</v>
      </c>
      <c r="E258" s="88" t="s">
        <v>56</v>
      </c>
      <c r="F258" s="200">
        <f>MAX(B255:B274)</f>
        <v>22881</v>
      </c>
      <c r="G258" s="27"/>
      <c r="H258" s="26"/>
      <c r="I258" s="179">
        <f t="shared" si="125"/>
        <v>21848</v>
      </c>
      <c r="J258" s="180">
        <f t="shared" si="126"/>
        <v>1.1060206395483363</v>
      </c>
      <c r="K258" s="179">
        <f t="shared" si="127"/>
        <v>57.121000000000002</v>
      </c>
      <c r="M258" s="210">
        <f t="shared" si="128"/>
        <v>-2.8317335750000652</v>
      </c>
      <c r="N258" s="88" t="s">
        <v>56</v>
      </c>
      <c r="O258" s="200">
        <f>MAX($B255:$B274)</f>
        <v>22881</v>
      </c>
      <c r="P258" s="187">
        <f t="shared" si="129"/>
        <v>22474</v>
      </c>
      <c r="Q258" s="179">
        <f t="shared" si="130"/>
        <v>748.22500000000002</v>
      </c>
      <c r="S258" s="210">
        <f t="shared" si="131"/>
        <v>-2.7430869816340282</v>
      </c>
      <c r="T258" s="88" t="s">
        <v>56</v>
      </c>
      <c r="U258" s="200">
        <f>MAX($B255:$B274)</f>
        <v>22881</v>
      </c>
      <c r="V258" s="187">
        <f t="shared" si="132"/>
        <v>22110</v>
      </c>
      <c r="W258" s="179">
        <f t="shared" si="133"/>
        <v>251.001</v>
      </c>
      <c r="Y258" s="210">
        <f t="shared" si="134"/>
        <v>-2.2013982060991482</v>
      </c>
      <c r="Z258" s="88" t="s">
        <v>56</v>
      </c>
      <c r="AA258" s="200">
        <f>MAX($B255:$B274)</f>
        <v>22881</v>
      </c>
      <c r="AB258" s="187">
        <f t="shared" si="135"/>
        <v>21908</v>
      </c>
      <c r="AC258" s="179">
        <f t="shared" si="136"/>
        <v>89.400999999999996</v>
      </c>
      <c r="AE258" s="210">
        <f t="shared" si="137"/>
        <v>-1.8519850314318338</v>
      </c>
      <c r="AF258" s="88" t="s">
        <v>56</v>
      </c>
      <c r="AG258" s="200">
        <f>MAX($B255:$B274)</f>
        <v>22881</v>
      </c>
      <c r="AH258" s="187">
        <f t="shared" si="138"/>
        <v>21871</v>
      </c>
      <c r="AI258" s="179">
        <f t="shared" si="139"/>
        <v>68.644000000000005</v>
      </c>
      <c r="AK258" s="210">
        <f t="shared" si="140"/>
        <v>-1.5935529029957556</v>
      </c>
      <c r="AL258" s="88" t="s">
        <v>56</v>
      </c>
      <c r="AM258" s="200">
        <f>MAX($B255:$B274)</f>
        <v>22881</v>
      </c>
      <c r="AN258" s="187">
        <f t="shared" si="141"/>
        <v>21857</v>
      </c>
      <c r="AO258" s="179">
        <f t="shared" si="142"/>
        <v>61.503999999999998</v>
      </c>
      <c r="AQ258" s="210">
        <f t="shared" si="143"/>
        <v>-1.3883789981058039</v>
      </c>
      <c r="AR258" s="88" t="s">
        <v>56</v>
      </c>
      <c r="AS258" s="200">
        <f>MAX($B255:$B274)</f>
        <v>22881</v>
      </c>
      <c r="AT258" s="187">
        <f t="shared" si="144"/>
        <v>21851</v>
      </c>
      <c r="AU258" s="179">
        <f t="shared" si="145"/>
        <v>58.564</v>
      </c>
      <c r="AW258" s="210">
        <f t="shared" si="146"/>
        <v>-1.2182191439071905</v>
      </c>
      <c r="AX258" s="88" t="s">
        <v>56</v>
      </c>
      <c r="AY258" s="200">
        <f>MAX($B255:$B274)</f>
        <v>22881</v>
      </c>
      <c r="AZ258" s="187">
        <f t="shared" si="147"/>
        <v>21849</v>
      </c>
      <c r="BA258" s="179">
        <f t="shared" si="148"/>
        <v>57.6</v>
      </c>
      <c r="BC258" s="210">
        <f t="shared" si="149"/>
        <v>-1.0728468507725861</v>
      </c>
      <c r="BD258" s="88" t="s">
        <v>56</v>
      </c>
      <c r="BE258" s="200">
        <f>MAX($B255:$B274)</f>
        <v>22881</v>
      </c>
      <c r="BF258" s="187">
        <f t="shared" si="150"/>
        <v>21848</v>
      </c>
      <c r="BG258" s="179">
        <f t="shared" si="151"/>
        <v>57.121000000000002</v>
      </c>
      <c r="BI258" s="210">
        <f t="shared" si="152"/>
        <v>-0.94595019168740313</v>
      </c>
      <c r="BJ258" s="88" t="s">
        <v>56</v>
      </c>
      <c r="BK258" s="200">
        <f>MAX($B255:$B274)</f>
        <v>22881</v>
      </c>
      <c r="BL258" s="187">
        <f t="shared" si="153"/>
        <v>21848</v>
      </c>
      <c r="BM258" s="179">
        <f t="shared" si="154"/>
        <v>57.121000000000002</v>
      </c>
    </row>
    <row r="259" spans="1:65" ht="15" customHeight="1">
      <c r="A259" s="21">
        <f t="shared" si="123"/>
        <v>1998</v>
      </c>
      <c r="B259" s="176">
        <f t="shared" si="123"/>
        <v>21884</v>
      </c>
      <c r="C259" s="209">
        <f t="shared" si="124"/>
        <v>-0.99191835423801111</v>
      </c>
      <c r="D259" s="22">
        <v>5</v>
      </c>
      <c r="E259" s="88" t="s">
        <v>57</v>
      </c>
      <c r="F259" s="200">
        <f>AVERAGE(B270:B274)</f>
        <v>16666.2</v>
      </c>
      <c r="G259" s="27"/>
      <c r="H259" s="26"/>
      <c r="I259" s="179">
        <f t="shared" si="125"/>
        <v>21507</v>
      </c>
      <c r="J259" s="180">
        <f t="shared" si="126"/>
        <v>1.7227197952842259</v>
      </c>
      <c r="K259" s="179">
        <f t="shared" si="127"/>
        <v>142.12899999999999</v>
      </c>
      <c r="M259" s="210">
        <f t="shared" si="128"/>
        <v>-3.0877577788722528</v>
      </c>
      <c r="N259" s="88" t="s">
        <v>57</v>
      </c>
      <c r="O259" s="200">
        <f>AVERAGE($B270:$B274)</f>
        <v>16666.2</v>
      </c>
      <c r="P259" s="187">
        <f t="shared" si="129"/>
        <v>22356</v>
      </c>
      <c r="Q259" s="179">
        <f t="shared" si="130"/>
        <v>222.78399999999999</v>
      </c>
      <c r="S259" s="210">
        <f t="shared" si="131"/>
        <v>-2.976004912242459</v>
      </c>
      <c r="T259" s="88" t="s">
        <v>57</v>
      </c>
      <c r="U259" s="200">
        <f>AVERAGE($B270:$B274)</f>
        <v>16666.2</v>
      </c>
      <c r="V259" s="187">
        <f t="shared" si="132"/>
        <v>21941</v>
      </c>
      <c r="W259" s="179">
        <f t="shared" si="133"/>
        <v>3.2490000000000001</v>
      </c>
      <c r="Y259" s="210">
        <f t="shared" si="134"/>
        <v>-2.3362282622055273</v>
      </c>
      <c r="Z259" s="88" t="s">
        <v>57</v>
      </c>
      <c r="AA259" s="200">
        <f>AVERAGE($B270:$B274)</f>
        <v>16666.2</v>
      </c>
      <c r="AB259" s="187">
        <f t="shared" si="135"/>
        <v>21670</v>
      </c>
      <c r="AC259" s="179">
        <f t="shared" si="136"/>
        <v>45.795999999999999</v>
      </c>
      <c r="AE259" s="210">
        <f t="shared" si="137"/>
        <v>-1.9492056481930775</v>
      </c>
      <c r="AF259" s="88" t="s">
        <v>57</v>
      </c>
      <c r="AG259" s="200">
        <f>AVERAGE($B270:$B274)</f>
        <v>16666.2</v>
      </c>
      <c r="AH259" s="187">
        <f t="shared" si="138"/>
        <v>21600</v>
      </c>
      <c r="AI259" s="179">
        <f t="shared" si="139"/>
        <v>80.656000000000006</v>
      </c>
      <c r="AK259" s="210">
        <f t="shared" si="140"/>
        <v>-1.6708739582297758</v>
      </c>
      <c r="AL259" s="88" t="s">
        <v>57</v>
      </c>
      <c r="AM259" s="200">
        <f>AVERAGE($B270:$B274)</f>
        <v>16666.2</v>
      </c>
      <c r="AN259" s="187">
        <f t="shared" si="141"/>
        <v>21564</v>
      </c>
      <c r="AO259" s="179">
        <f t="shared" si="142"/>
        <v>102.4</v>
      </c>
      <c r="AQ259" s="210">
        <f t="shared" si="143"/>
        <v>-1.4533828924849834</v>
      </c>
      <c r="AR259" s="88" t="s">
        <v>57</v>
      </c>
      <c r="AS259" s="200">
        <f>AVERAGE($B270:$B274)</f>
        <v>16666.2</v>
      </c>
      <c r="AT259" s="187">
        <f t="shared" si="144"/>
        <v>21542</v>
      </c>
      <c r="AU259" s="179">
        <f t="shared" si="145"/>
        <v>116.964</v>
      </c>
      <c r="AW259" s="210">
        <f t="shared" si="146"/>
        <v>-1.2748474881347633</v>
      </c>
      <c r="AX259" s="88" t="s">
        <v>57</v>
      </c>
      <c r="AY259" s="200">
        <f>AVERAGE($B270:$B274)</f>
        <v>16666.2</v>
      </c>
      <c r="AZ259" s="187">
        <f t="shared" si="147"/>
        <v>21527</v>
      </c>
      <c r="BA259" s="179">
        <f t="shared" si="148"/>
        <v>127.449</v>
      </c>
      <c r="BC259" s="210">
        <f t="shared" si="149"/>
        <v>-1.123410006397991</v>
      </c>
      <c r="BD259" s="88" t="s">
        <v>57</v>
      </c>
      <c r="BE259" s="200">
        <f>AVERAGE($B270:$B274)</f>
        <v>16666.2</v>
      </c>
      <c r="BF259" s="187">
        <f t="shared" si="150"/>
        <v>21516</v>
      </c>
      <c r="BG259" s="179">
        <f t="shared" si="151"/>
        <v>135.42400000000001</v>
      </c>
      <c r="BI259" s="210">
        <f t="shared" si="152"/>
        <v>-0.99191835423801111</v>
      </c>
      <c r="BJ259" s="88" t="s">
        <v>57</v>
      </c>
      <c r="BK259" s="200">
        <f>AVERAGE($B270:$B274)</f>
        <v>16666.2</v>
      </c>
      <c r="BL259" s="187">
        <f t="shared" si="153"/>
        <v>21507</v>
      </c>
      <c r="BM259" s="179">
        <f t="shared" si="154"/>
        <v>142.12899999999999</v>
      </c>
    </row>
    <row r="260" spans="1:65" ht="15" customHeight="1">
      <c r="A260" s="21">
        <f t="shared" si="123"/>
        <v>1999</v>
      </c>
      <c r="B260" s="176">
        <f t="shared" si="123"/>
        <v>21662</v>
      </c>
      <c r="C260" s="209">
        <f t="shared" si="124"/>
        <v>-0.95473619395494047</v>
      </c>
      <c r="D260" s="22">
        <v>6</v>
      </c>
      <c r="G260" s="27"/>
      <c r="H260" s="26"/>
      <c r="I260" s="179">
        <f t="shared" si="125"/>
        <v>21158</v>
      </c>
      <c r="J260" s="180">
        <f t="shared" si="126"/>
        <v>2.3266549718400884</v>
      </c>
      <c r="K260" s="179">
        <f t="shared" si="127"/>
        <v>254.01599999999999</v>
      </c>
      <c r="M260" s="210">
        <f t="shared" si="128"/>
        <v>-2.8767087146683807</v>
      </c>
      <c r="P260" s="187">
        <f t="shared" si="129"/>
        <v>22205</v>
      </c>
      <c r="Q260" s="179">
        <f t="shared" si="130"/>
        <v>294.84899999999999</v>
      </c>
      <c r="S260" s="210">
        <f t="shared" si="131"/>
        <v>-2.7843836117075083</v>
      </c>
      <c r="V260" s="187">
        <f t="shared" si="132"/>
        <v>21741</v>
      </c>
      <c r="W260" s="179">
        <f t="shared" si="133"/>
        <v>6.2409999999999997</v>
      </c>
      <c r="Y260" s="210">
        <f t="shared" si="134"/>
        <v>-2.2262637103636678</v>
      </c>
      <c r="AB260" s="187">
        <f t="shared" si="135"/>
        <v>21409</v>
      </c>
      <c r="AC260" s="179">
        <f t="shared" si="136"/>
        <v>64.009</v>
      </c>
      <c r="AE260" s="210">
        <f t="shared" si="137"/>
        <v>-1.8701877481739024</v>
      </c>
      <c r="AH260" s="187">
        <f t="shared" si="138"/>
        <v>21310</v>
      </c>
      <c r="AI260" s="179">
        <f t="shared" si="139"/>
        <v>123.904</v>
      </c>
      <c r="AK260" s="210">
        <f t="shared" si="140"/>
        <v>-1.6081461610088625</v>
      </c>
      <c r="AN260" s="187">
        <f t="shared" si="141"/>
        <v>21255</v>
      </c>
      <c r="AO260" s="179">
        <f t="shared" si="142"/>
        <v>165.649</v>
      </c>
      <c r="AQ260" s="210">
        <f t="shared" si="143"/>
        <v>-1.4007085224312135</v>
      </c>
      <c r="AT260" s="187">
        <f t="shared" si="144"/>
        <v>21219</v>
      </c>
      <c r="AU260" s="179">
        <f t="shared" si="145"/>
        <v>196.249</v>
      </c>
      <c r="AW260" s="210">
        <f t="shared" si="146"/>
        <v>-1.2289963121448164</v>
      </c>
      <c r="AZ260" s="187">
        <f t="shared" si="147"/>
        <v>21193</v>
      </c>
      <c r="BA260" s="179">
        <f t="shared" si="148"/>
        <v>219.96100000000001</v>
      </c>
      <c r="BC260" s="210">
        <f t="shared" si="149"/>
        <v>-1.0824932474804549</v>
      </c>
      <c r="BF260" s="187">
        <f t="shared" si="150"/>
        <v>21174</v>
      </c>
      <c r="BG260" s="179">
        <f t="shared" si="151"/>
        <v>238.14400000000001</v>
      </c>
      <c r="BI260" s="210">
        <f t="shared" si="152"/>
        <v>-0.95473619395494047</v>
      </c>
      <c r="BL260" s="187">
        <f t="shared" si="153"/>
        <v>21158</v>
      </c>
      <c r="BM260" s="179">
        <f t="shared" si="154"/>
        <v>254.01599999999999</v>
      </c>
    </row>
    <row r="261" spans="1:65" ht="15" customHeight="1">
      <c r="A261" s="21">
        <f t="shared" si="123"/>
        <v>2000</v>
      </c>
      <c r="B261" s="176">
        <f t="shared" si="123"/>
        <v>21319</v>
      </c>
      <c r="C261" s="209">
        <f t="shared" si="124"/>
        <v>-0.89846196447273419</v>
      </c>
      <c r="D261" s="22">
        <v>7</v>
      </c>
      <c r="E261" s="89" t="s">
        <v>58</v>
      </c>
      <c r="F261" s="44">
        <f>INDEX(LINEST(C255:C274,D255:D274),1)</f>
        <v>5.6601311181898935E-2</v>
      </c>
      <c r="G261" s="90"/>
      <c r="H261" s="26"/>
      <c r="I261" s="179">
        <f t="shared" si="125"/>
        <v>20801</v>
      </c>
      <c r="J261" s="180">
        <f t="shared" si="126"/>
        <v>2.4297574933158215</v>
      </c>
      <c r="K261" s="179">
        <f t="shared" si="127"/>
        <v>268.32400000000001</v>
      </c>
      <c r="M261" s="210">
        <f t="shared" si="128"/>
        <v>-2.6129916424430659</v>
      </c>
      <c r="N261" s="89" t="s">
        <v>58</v>
      </c>
      <c r="O261" s="44">
        <f>INDEX(LINEST(M255:M274,$D255:$D274),1)</f>
        <v>0.25845464477397939</v>
      </c>
      <c r="P261" s="187">
        <f t="shared" si="129"/>
        <v>22014</v>
      </c>
      <c r="Q261" s="179">
        <f t="shared" si="130"/>
        <v>483.02499999999998</v>
      </c>
      <c r="S261" s="210">
        <f t="shared" si="131"/>
        <v>-2.5402098394559269</v>
      </c>
      <c r="T261" s="89" t="s">
        <v>58</v>
      </c>
      <c r="U261" s="44">
        <f>INDEX(LINEST(S255:S274,$D255:$D274),1)</f>
        <v>0.18225378783567645</v>
      </c>
      <c r="V261" s="187">
        <f t="shared" si="132"/>
        <v>21505</v>
      </c>
      <c r="W261" s="179">
        <f t="shared" si="133"/>
        <v>34.595999999999997</v>
      </c>
      <c r="Y261" s="210">
        <f t="shared" si="134"/>
        <v>-2.0734088346285833</v>
      </c>
      <c r="Z261" s="89" t="s">
        <v>58</v>
      </c>
      <c r="AA261" s="44">
        <f>INDEX(LINEST(Y255:Y274,$D255:$D274),1)</f>
        <v>0.11841424880582176</v>
      </c>
      <c r="AB261" s="187">
        <f t="shared" si="135"/>
        <v>21123</v>
      </c>
      <c r="AC261" s="179">
        <f t="shared" si="136"/>
        <v>38.415999999999997</v>
      </c>
      <c r="AE261" s="210">
        <f t="shared" si="137"/>
        <v>-1.7564142394855211</v>
      </c>
      <c r="AF261" s="89" t="s">
        <v>58</v>
      </c>
      <c r="AG261" s="44">
        <f>INDEX(LINEST(AE255:AE274,$D255:$D274),1)</f>
        <v>9.5449586581219575E-2</v>
      </c>
      <c r="AH261" s="187">
        <f t="shared" si="138"/>
        <v>21000</v>
      </c>
      <c r="AI261" s="179">
        <f t="shared" si="139"/>
        <v>101.761</v>
      </c>
      <c r="AK261" s="210">
        <f t="shared" si="140"/>
        <v>-1.5160869315644716</v>
      </c>
      <c r="AL261" s="89" t="s">
        <v>58</v>
      </c>
      <c r="AM261" s="44">
        <f>INDEX(LINEST(AK255:AK274,$D255:$D274),1)</f>
        <v>8.1854356169986819E-2</v>
      </c>
      <c r="AN261" s="187">
        <f t="shared" si="141"/>
        <v>20929</v>
      </c>
      <c r="AO261" s="179">
        <f t="shared" si="142"/>
        <v>152.1</v>
      </c>
      <c r="AQ261" s="210">
        <f t="shared" si="143"/>
        <v>-1.3224714203074153</v>
      </c>
      <c r="AR261" s="89" t="s">
        <v>58</v>
      </c>
      <c r="AS261" s="44">
        <f>INDEX(LINEST(AQ255:AQ274,$D255:$D274),1)</f>
        <v>7.2625420875787314E-2</v>
      </c>
      <c r="AT261" s="187">
        <f t="shared" si="144"/>
        <v>20882</v>
      </c>
      <c r="AU261" s="179">
        <f t="shared" si="145"/>
        <v>190.96899999999999</v>
      </c>
      <c r="AW261" s="210">
        <f t="shared" si="146"/>
        <v>-1.1603310169390648</v>
      </c>
      <c r="AX261" s="89" t="s">
        <v>58</v>
      </c>
      <c r="AY261" s="44">
        <f>INDEX(LINEST(AW255:AW274,$D255:$D274),1)</f>
        <v>6.5879690719750722E-2</v>
      </c>
      <c r="AZ261" s="187">
        <f t="shared" si="147"/>
        <v>20848</v>
      </c>
      <c r="BA261" s="179">
        <f t="shared" si="148"/>
        <v>221.84100000000001</v>
      </c>
      <c r="BC261" s="210">
        <f t="shared" si="149"/>
        <v>-1.0208489468658604</v>
      </c>
      <c r="BD261" s="89" t="s">
        <v>58</v>
      </c>
      <c r="BE261" s="44">
        <f>INDEX(LINEST(BC255:BC274,$D255:$D274),1)</f>
        <v>6.0706584223351359E-2</v>
      </c>
      <c r="BF261" s="187">
        <f t="shared" si="150"/>
        <v>20822</v>
      </c>
      <c r="BG261" s="179">
        <f t="shared" si="151"/>
        <v>247.00899999999999</v>
      </c>
      <c r="BI261" s="210">
        <f t="shared" si="152"/>
        <v>-0.89846196447273419</v>
      </c>
      <c r="BJ261" s="89" t="s">
        <v>58</v>
      </c>
      <c r="BK261" s="44">
        <f>INDEX(LINEST(BI255:BI274,$D255:$D274),1)</f>
        <v>5.6601311181898935E-2</v>
      </c>
      <c r="BL261" s="187">
        <f t="shared" si="153"/>
        <v>20801</v>
      </c>
      <c r="BM261" s="179">
        <f t="shared" si="154"/>
        <v>268.32400000000001</v>
      </c>
    </row>
    <row r="262" spans="1:65" ht="15" customHeight="1">
      <c r="A262" s="21">
        <f t="shared" si="123"/>
        <v>2001</v>
      </c>
      <c r="B262" s="176">
        <f t="shared" si="123"/>
        <v>20831</v>
      </c>
      <c r="C262" s="209">
        <f t="shared" si="124"/>
        <v>-0.82061403273401412</v>
      </c>
      <c r="D262" s="22">
        <v>8</v>
      </c>
      <c r="E262" s="73" t="s">
        <v>29</v>
      </c>
      <c r="F262" s="44">
        <f>INDEX(LINEST(C255:C274,D255:D274),2)</f>
        <v>-1.2121918837175194</v>
      </c>
      <c r="G262" s="27"/>
      <c r="H262" s="23"/>
      <c r="I262" s="179">
        <f t="shared" si="125"/>
        <v>20437</v>
      </c>
      <c r="J262" s="180">
        <f t="shared" si="126"/>
        <v>1.8914118381258702</v>
      </c>
      <c r="K262" s="179">
        <f t="shared" si="127"/>
        <v>155.23599999999999</v>
      </c>
      <c r="M262" s="210">
        <f t="shared" si="128"/>
        <v>-2.3181147827115351</v>
      </c>
      <c r="N262" s="73" t="s">
        <v>29</v>
      </c>
      <c r="O262" s="44">
        <f>INDEX(LINEST(M255:M274,$D255:$D274),2)</f>
        <v>-5.0418375083575038</v>
      </c>
      <c r="P262" s="187">
        <f t="shared" si="129"/>
        <v>21770</v>
      </c>
      <c r="Q262" s="179">
        <f t="shared" si="130"/>
        <v>881.721</v>
      </c>
      <c r="S262" s="210">
        <f t="shared" si="131"/>
        <v>-2.2621760299570415</v>
      </c>
      <c r="T262" s="73" t="s">
        <v>29</v>
      </c>
      <c r="U262" s="44">
        <f>INDEX(LINEST(S255:S274,$D255:$D274),2)</f>
        <v>-3.942020988477176</v>
      </c>
      <c r="V262" s="187">
        <f t="shared" si="132"/>
        <v>21229</v>
      </c>
      <c r="W262" s="179">
        <f t="shared" si="133"/>
        <v>158.404</v>
      </c>
      <c r="Y262" s="210">
        <f t="shared" si="134"/>
        <v>-1.8830261810929942</v>
      </c>
      <c r="Z262" s="73" t="s">
        <v>29</v>
      </c>
      <c r="AA262" s="44">
        <f>INDEX(LINEST(Y255:Y274,$D255:$D274),2)</f>
        <v>-2.8223509445360748</v>
      </c>
      <c r="AB262" s="187">
        <f t="shared" si="135"/>
        <v>20809</v>
      </c>
      <c r="AC262" s="179">
        <f t="shared" si="136"/>
        <v>0.48399999999999999</v>
      </c>
      <c r="AE262" s="210">
        <f t="shared" si="137"/>
        <v>-1.6087660629031177</v>
      </c>
      <c r="AF262" s="73" t="s">
        <v>29</v>
      </c>
      <c r="AG262" s="44">
        <f>INDEX(LINEST(AE255:AE274,$D255:$D274),2)</f>
        <v>-2.3262674189060024</v>
      </c>
      <c r="AH262" s="187">
        <f t="shared" si="138"/>
        <v>20668</v>
      </c>
      <c r="AI262" s="179">
        <f t="shared" si="139"/>
        <v>26.568999999999999</v>
      </c>
      <c r="AK262" s="210">
        <f t="shared" si="140"/>
        <v>-1.393763015587876</v>
      </c>
      <c r="AL262" s="73" t="s">
        <v>29</v>
      </c>
      <c r="AM262" s="44">
        <f>INDEX(LINEST(AK255:AK274,$D255:$D274),2)</f>
        <v>-1.9905847986786285</v>
      </c>
      <c r="AN262" s="187">
        <f t="shared" si="141"/>
        <v>20587</v>
      </c>
      <c r="AO262" s="179">
        <f t="shared" si="142"/>
        <v>59.536000000000001</v>
      </c>
      <c r="AQ262" s="210">
        <f t="shared" si="143"/>
        <v>-1.2169055115742764</v>
      </c>
      <c r="AR262" s="73" t="s">
        <v>29</v>
      </c>
      <c r="AS262" s="44">
        <f>INDEX(LINEST(AQ255:AQ274,$D255:$D274),2)</f>
        <v>-1.736006621888601</v>
      </c>
      <c r="AT262" s="187">
        <f t="shared" si="144"/>
        <v>20531</v>
      </c>
      <c r="AU262" s="179">
        <f t="shared" si="145"/>
        <v>90</v>
      </c>
      <c r="AW262" s="210">
        <f t="shared" si="146"/>
        <v>-1.0666760869310425</v>
      </c>
      <c r="AX262" s="73" t="s">
        <v>29</v>
      </c>
      <c r="AY262" s="44">
        <f>INDEX(LINEST(AW255:AW274,$D255:$D274),2)</f>
        <v>-1.5309900108795951</v>
      </c>
      <c r="AZ262" s="187">
        <f t="shared" si="147"/>
        <v>20491</v>
      </c>
      <c r="BA262" s="179">
        <f t="shared" si="148"/>
        <v>115.6</v>
      </c>
      <c r="BC262" s="210">
        <f t="shared" si="149"/>
        <v>-0.93609575944204582</v>
      </c>
      <c r="BD262" s="73" t="s">
        <v>29</v>
      </c>
      <c r="BE262" s="44">
        <f>INDEX(LINEST(BC255:BC274,$D255:$D274),2)</f>
        <v>-1.3594936589129261</v>
      </c>
      <c r="BF262" s="187">
        <f t="shared" si="150"/>
        <v>20461</v>
      </c>
      <c r="BG262" s="179">
        <f t="shared" si="151"/>
        <v>136.9</v>
      </c>
      <c r="BI262" s="210">
        <f t="shared" si="152"/>
        <v>-0.82061403273401412</v>
      </c>
      <c r="BJ262" s="73" t="s">
        <v>29</v>
      </c>
      <c r="BK262" s="44">
        <f>INDEX(LINEST(BI255:BI274,$D255:$D274),2)</f>
        <v>-1.2121918837175194</v>
      </c>
      <c r="BL262" s="187">
        <f t="shared" si="153"/>
        <v>20437</v>
      </c>
      <c r="BM262" s="179">
        <f t="shared" si="154"/>
        <v>155.23599999999999</v>
      </c>
    </row>
    <row r="263" spans="1:65" ht="15" customHeight="1">
      <c r="A263" s="21">
        <f t="shared" si="123"/>
        <v>2002</v>
      </c>
      <c r="B263" s="176">
        <f t="shared" si="123"/>
        <v>19863</v>
      </c>
      <c r="C263" s="209">
        <f t="shared" si="124"/>
        <v>-0.67266660821055624</v>
      </c>
      <c r="D263" s="22">
        <v>9</v>
      </c>
      <c r="E263" s="88" t="s">
        <v>30</v>
      </c>
      <c r="F263" s="91">
        <f>F261*-1</f>
        <v>-5.6601311181898935E-2</v>
      </c>
      <c r="H263" s="77"/>
      <c r="I263" s="179">
        <f t="shared" si="125"/>
        <v>20064</v>
      </c>
      <c r="J263" s="180">
        <f t="shared" si="126"/>
        <v>1.0119317323667121</v>
      </c>
      <c r="K263" s="179">
        <f t="shared" si="127"/>
        <v>40.401000000000003</v>
      </c>
      <c r="M263" s="210">
        <f t="shared" si="128"/>
        <v>-1.8839330538861176</v>
      </c>
      <c r="N263" s="88" t="s">
        <v>30</v>
      </c>
      <c r="O263" s="91">
        <f>O261*-1</f>
        <v>-0.25845464477397939</v>
      </c>
      <c r="P263" s="187">
        <f t="shared" si="129"/>
        <v>21462</v>
      </c>
      <c r="Q263" s="179">
        <f t="shared" si="130"/>
        <v>2556.8009999999999</v>
      </c>
      <c r="S263" s="210">
        <f t="shared" si="131"/>
        <v>-1.8455917754022779</v>
      </c>
      <c r="T263" s="88" t="s">
        <v>30</v>
      </c>
      <c r="U263" s="91">
        <f>U261*-1</f>
        <v>-0.18225378783567645</v>
      </c>
      <c r="V263" s="187">
        <f t="shared" si="132"/>
        <v>20907</v>
      </c>
      <c r="W263" s="179">
        <f t="shared" si="133"/>
        <v>1089.9359999999999</v>
      </c>
      <c r="Y263" s="210">
        <f t="shared" si="134"/>
        <v>-1.5688878171315441</v>
      </c>
      <c r="Z263" s="88" t="s">
        <v>30</v>
      </c>
      <c r="AA263" s="91">
        <f>AA261*-1</f>
        <v>-0.11841424880582176</v>
      </c>
      <c r="AB263" s="187">
        <f t="shared" si="135"/>
        <v>20467</v>
      </c>
      <c r="AC263" s="179">
        <f t="shared" si="136"/>
        <v>364.81599999999997</v>
      </c>
      <c r="AE263" s="210">
        <f t="shared" si="137"/>
        <v>-1.3523894531256881</v>
      </c>
      <c r="AF263" s="88" t="s">
        <v>30</v>
      </c>
      <c r="AG263" s="91">
        <f>AG261*-1</f>
        <v>-9.5449586581219575E-2</v>
      </c>
      <c r="AH263" s="187">
        <f t="shared" si="138"/>
        <v>20316</v>
      </c>
      <c r="AI263" s="179">
        <f t="shared" si="139"/>
        <v>205.209</v>
      </c>
      <c r="AK263" s="210">
        <f t="shared" si="140"/>
        <v>-1.1745226812038587</v>
      </c>
      <c r="AL263" s="88" t="s">
        <v>30</v>
      </c>
      <c r="AM263" s="91">
        <f>AM261*-1</f>
        <v>-8.1854356169986819E-2</v>
      </c>
      <c r="AN263" s="187">
        <f t="shared" si="141"/>
        <v>20227</v>
      </c>
      <c r="AO263" s="179">
        <f t="shared" si="142"/>
        <v>132.49600000000001</v>
      </c>
      <c r="AQ263" s="210">
        <f t="shared" si="143"/>
        <v>-1.0235661846218882</v>
      </c>
      <c r="AR263" s="88" t="s">
        <v>30</v>
      </c>
      <c r="AS263" s="91">
        <f>AS261*-1</f>
        <v>-7.2625420875787314E-2</v>
      </c>
      <c r="AT263" s="187">
        <f t="shared" si="144"/>
        <v>20167</v>
      </c>
      <c r="AU263" s="179">
        <f t="shared" si="145"/>
        <v>92.415999999999997</v>
      </c>
      <c r="AW263" s="210">
        <f t="shared" si="146"/>
        <v>-0.89243714289629861</v>
      </c>
      <c r="AX263" s="88" t="s">
        <v>30</v>
      </c>
      <c r="AY263" s="91">
        <f>AY261*-1</f>
        <v>-6.5879690719750722E-2</v>
      </c>
      <c r="AZ263" s="187">
        <f t="shared" si="147"/>
        <v>20124</v>
      </c>
      <c r="BA263" s="179">
        <f t="shared" si="148"/>
        <v>68.120999999999995</v>
      </c>
      <c r="BC263" s="210">
        <f t="shared" si="149"/>
        <v>-0.77652660059433509</v>
      </c>
      <c r="BD263" s="88" t="s">
        <v>30</v>
      </c>
      <c r="BE263" s="91">
        <f>BE261*-1</f>
        <v>-6.0706584223351359E-2</v>
      </c>
      <c r="BF263" s="187">
        <f t="shared" si="150"/>
        <v>20091</v>
      </c>
      <c r="BG263" s="179">
        <f t="shared" si="151"/>
        <v>51.984000000000002</v>
      </c>
      <c r="BI263" s="210">
        <f t="shared" si="152"/>
        <v>-0.67266660821055624</v>
      </c>
      <c r="BJ263" s="88" t="s">
        <v>30</v>
      </c>
      <c r="BK263" s="91">
        <f>BK261*-1</f>
        <v>-5.6601311181898935E-2</v>
      </c>
      <c r="BL263" s="187">
        <f t="shared" si="153"/>
        <v>20064</v>
      </c>
      <c r="BM263" s="179">
        <f t="shared" si="154"/>
        <v>40.401000000000003</v>
      </c>
    </row>
    <row r="264" spans="1:65" ht="15" customHeight="1">
      <c r="A264" s="21">
        <f t="shared" si="123"/>
        <v>2003</v>
      </c>
      <c r="B264" s="176">
        <f t="shared" si="123"/>
        <v>19067</v>
      </c>
      <c r="C264" s="209">
        <f t="shared" si="124"/>
        <v>-0.55617335362996001</v>
      </c>
      <c r="D264" s="22">
        <v>10</v>
      </c>
      <c r="E264" s="88"/>
      <c r="H264" s="77"/>
      <c r="I264" s="179">
        <f t="shared" si="125"/>
        <v>19684</v>
      </c>
      <c r="J264" s="180">
        <f t="shared" si="126"/>
        <v>3.2359574133319349</v>
      </c>
      <c r="K264" s="179">
        <f t="shared" si="127"/>
        <v>380.68900000000002</v>
      </c>
      <c r="M264" s="210">
        <f t="shared" si="128"/>
        <v>-1.6090184273458872</v>
      </c>
      <c r="N264" s="88"/>
      <c r="P264" s="187">
        <f t="shared" si="129"/>
        <v>21076</v>
      </c>
      <c r="Q264" s="179">
        <f t="shared" si="130"/>
        <v>4036.0810000000001</v>
      </c>
      <c r="S264" s="210">
        <f t="shared" si="131"/>
        <v>-1.5785565986326358</v>
      </c>
      <c r="T264" s="88"/>
      <c r="V264" s="187">
        <f t="shared" si="132"/>
        <v>20534</v>
      </c>
      <c r="W264" s="179">
        <f t="shared" si="133"/>
        <v>2152.0889999999999</v>
      </c>
      <c r="Y264" s="210">
        <f t="shared" si="134"/>
        <v>-1.3520117698307061</v>
      </c>
      <c r="Z264" s="88"/>
      <c r="AB264" s="187">
        <f t="shared" si="135"/>
        <v>20095</v>
      </c>
      <c r="AC264" s="179">
        <f t="shared" si="136"/>
        <v>1056.7840000000001</v>
      </c>
      <c r="AE264" s="210">
        <f t="shared" si="137"/>
        <v>-1.1674291048058014</v>
      </c>
      <c r="AF264" s="88"/>
      <c r="AH264" s="187">
        <f t="shared" si="138"/>
        <v>19942</v>
      </c>
      <c r="AI264" s="179">
        <f t="shared" si="139"/>
        <v>765.625</v>
      </c>
      <c r="AK264" s="210">
        <f t="shared" si="140"/>
        <v>-1.0116664721219544</v>
      </c>
      <c r="AL264" s="88"/>
      <c r="AN264" s="187">
        <f t="shared" si="141"/>
        <v>19851</v>
      </c>
      <c r="AO264" s="179">
        <f t="shared" si="142"/>
        <v>614.65599999999995</v>
      </c>
      <c r="AQ264" s="210">
        <f t="shared" si="143"/>
        <v>-0.87692781776244155</v>
      </c>
      <c r="AR264" s="88"/>
      <c r="AT264" s="187">
        <f t="shared" si="144"/>
        <v>19790</v>
      </c>
      <c r="AU264" s="179">
        <f t="shared" si="145"/>
        <v>522.72900000000004</v>
      </c>
      <c r="AW264" s="210">
        <f t="shared" si="146"/>
        <v>-0.75820680736260548</v>
      </c>
      <c r="AX264" s="88"/>
      <c r="AZ264" s="187">
        <f t="shared" si="147"/>
        <v>19746</v>
      </c>
      <c r="BA264" s="179">
        <f t="shared" si="148"/>
        <v>461.041</v>
      </c>
      <c r="BC264" s="210">
        <f t="shared" si="149"/>
        <v>-0.65209654484908874</v>
      </c>
      <c r="BD264" s="88"/>
      <c r="BF264" s="187">
        <f t="shared" si="150"/>
        <v>19712</v>
      </c>
      <c r="BG264" s="179">
        <f t="shared" si="151"/>
        <v>416.02499999999998</v>
      </c>
      <c r="BI264" s="210">
        <f t="shared" si="152"/>
        <v>-0.55617335362996001</v>
      </c>
      <c r="BJ264" s="88"/>
      <c r="BL264" s="187">
        <f t="shared" si="153"/>
        <v>19684</v>
      </c>
      <c r="BM264" s="179">
        <f t="shared" si="154"/>
        <v>380.68900000000002</v>
      </c>
    </row>
    <row r="265" spans="1:65" ht="15" customHeight="1">
      <c r="A265" s="21">
        <f t="shared" si="123"/>
        <v>2004</v>
      </c>
      <c r="B265" s="176">
        <f t="shared" si="123"/>
        <v>18853</v>
      </c>
      <c r="C265" s="209">
        <f t="shared" si="124"/>
        <v>-0.52550164901695962</v>
      </c>
      <c r="D265" s="22">
        <v>11</v>
      </c>
      <c r="E265" s="347" t="s">
        <v>7</v>
      </c>
      <c r="F265" s="348"/>
      <c r="G265" s="357">
        <f>I254</f>
        <v>0.96887894103020999</v>
      </c>
      <c r="H265" s="358"/>
      <c r="I265" s="179">
        <f t="shared" si="125"/>
        <v>19298</v>
      </c>
      <c r="J265" s="180">
        <f t="shared" si="126"/>
        <v>2.3603670503368162</v>
      </c>
      <c r="K265" s="179">
        <f t="shared" si="127"/>
        <v>198.02500000000001</v>
      </c>
      <c r="M265" s="210">
        <f t="shared" si="128"/>
        <v>-1.5431538462152361</v>
      </c>
      <c r="N265" s="23" t="s">
        <v>36</v>
      </c>
      <c r="O265" s="44">
        <f>P254</f>
        <v>0.78978073545664029</v>
      </c>
      <c r="P265" s="187">
        <f t="shared" si="129"/>
        <v>20597</v>
      </c>
      <c r="Q265" s="179">
        <f t="shared" si="130"/>
        <v>3041.5360000000001</v>
      </c>
      <c r="S265" s="210">
        <f t="shared" si="131"/>
        <v>-1.5142868711602016</v>
      </c>
      <c r="T265" s="23" t="s">
        <v>36</v>
      </c>
      <c r="U265" s="44">
        <f>V254</f>
        <v>0.85942211571129901</v>
      </c>
      <c r="V265" s="187">
        <f t="shared" si="132"/>
        <v>20103</v>
      </c>
      <c r="W265" s="179">
        <f t="shared" si="133"/>
        <v>1562.5</v>
      </c>
      <c r="Y265" s="210">
        <f t="shared" si="134"/>
        <v>-1.2982580317538288</v>
      </c>
      <c r="Z265" s="23" t="s">
        <v>36</v>
      </c>
      <c r="AA265" s="44">
        <f>AB254</f>
        <v>0.92449713567881542</v>
      </c>
      <c r="AB265" s="187">
        <f t="shared" si="135"/>
        <v>19692</v>
      </c>
      <c r="AC265" s="179">
        <f t="shared" si="136"/>
        <v>703.92100000000005</v>
      </c>
      <c r="AE265" s="210">
        <f t="shared" si="137"/>
        <v>-1.1207078944995734</v>
      </c>
      <c r="AF265" s="23" t="s">
        <v>36</v>
      </c>
      <c r="AG265" s="44">
        <f>AH254</f>
        <v>0.94471510941983217</v>
      </c>
      <c r="AH265" s="187">
        <f t="shared" si="138"/>
        <v>19546</v>
      </c>
      <c r="AI265" s="179">
        <f t="shared" si="139"/>
        <v>480.24900000000002</v>
      </c>
      <c r="AK265" s="210">
        <f t="shared" si="140"/>
        <v>-0.96997936418660435</v>
      </c>
      <c r="AL265" s="23" t="s">
        <v>36</v>
      </c>
      <c r="AM265" s="44">
        <f>AN254</f>
        <v>0.95488532249529423</v>
      </c>
      <c r="AN265" s="187">
        <f t="shared" si="141"/>
        <v>19459</v>
      </c>
      <c r="AO265" s="179">
        <f t="shared" si="142"/>
        <v>367.23599999999999</v>
      </c>
      <c r="AQ265" s="210">
        <f t="shared" si="143"/>
        <v>-0.83902229109594106</v>
      </c>
      <c r="AR265" s="23" t="s">
        <v>36</v>
      </c>
      <c r="AS265" s="44">
        <f>AT254</f>
        <v>0.96080548771465346</v>
      </c>
      <c r="AT265" s="187">
        <f t="shared" si="144"/>
        <v>19400</v>
      </c>
      <c r="AU265" s="179">
        <f t="shared" si="145"/>
        <v>299.209</v>
      </c>
      <c r="AW265" s="210">
        <f t="shared" si="146"/>
        <v>-0.7232460957502187</v>
      </c>
      <c r="AX265" s="23" t="s">
        <v>36</v>
      </c>
      <c r="AY265" s="44">
        <f>AZ254</f>
        <v>0.96452538164327828</v>
      </c>
      <c r="AZ265" s="187">
        <f t="shared" si="147"/>
        <v>19357</v>
      </c>
      <c r="BA265" s="179">
        <f t="shared" si="148"/>
        <v>254.01599999999999</v>
      </c>
      <c r="BC265" s="210">
        <f t="shared" si="149"/>
        <v>-0.61949395712750044</v>
      </c>
      <c r="BD265" s="23" t="s">
        <v>36</v>
      </c>
      <c r="BE265" s="44">
        <f>BF254</f>
        <v>0.96708535456752331</v>
      </c>
      <c r="BF265" s="187">
        <f t="shared" si="150"/>
        <v>19324</v>
      </c>
      <c r="BG265" s="179">
        <f t="shared" si="151"/>
        <v>221.84100000000001</v>
      </c>
      <c r="BI265" s="210">
        <f t="shared" si="152"/>
        <v>-0.52550164901695962</v>
      </c>
      <c r="BJ265" s="23" t="s">
        <v>36</v>
      </c>
      <c r="BK265" s="44">
        <f>BL254</f>
        <v>0.96887894103020999</v>
      </c>
      <c r="BL265" s="187">
        <f t="shared" si="153"/>
        <v>19298</v>
      </c>
      <c r="BM265" s="179">
        <f t="shared" si="154"/>
        <v>198.02500000000001</v>
      </c>
    </row>
    <row r="266" spans="1:65" ht="15" customHeight="1">
      <c r="A266" s="21">
        <f t="shared" si="123"/>
        <v>2005</v>
      </c>
      <c r="B266" s="176">
        <f t="shared" si="123"/>
        <v>18552</v>
      </c>
      <c r="C266" s="209">
        <f t="shared" si="124"/>
        <v>-0.48276255769908072</v>
      </c>
      <c r="D266" s="22">
        <v>12</v>
      </c>
      <c r="E266" s="347" t="s">
        <v>8</v>
      </c>
      <c r="F266" s="348"/>
      <c r="G266" s="355">
        <f>SUM(K255:K274)</f>
        <v>3077.3879999999995</v>
      </c>
      <c r="H266" s="356"/>
      <c r="I266" s="179">
        <f t="shared" si="125"/>
        <v>18905</v>
      </c>
      <c r="J266" s="180">
        <f t="shared" si="126"/>
        <v>1.9027598102630445</v>
      </c>
      <c r="K266" s="179">
        <f t="shared" si="127"/>
        <v>124.60899999999999</v>
      </c>
      <c r="M266" s="210">
        <f t="shared" si="128"/>
        <v>-1.4550100579388323</v>
      </c>
      <c r="N266" s="23" t="s">
        <v>37</v>
      </c>
      <c r="O266" s="211">
        <f>SUM(Q255:Q274)</f>
        <v>80028.834000000003</v>
      </c>
      <c r="P266" s="187">
        <f t="shared" si="129"/>
        <v>20008</v>
      </c>
      <c r="Q266" s="179">
        <f t="shared" si="130"/>
        <v>2119.9360000000001</v>
      </c>
      <c r="S266" s="210">
        <f t="shared" si="131"/>
        <v>-1.4281230430049496</v>
      </c>
      <c r="T266" s="23" t="s">
        <v>37</v>
      </c>
      <c r="U266" s="211">
        <f>SUM(W255:W274)</f>
        <v>26276.631000000001</v>
      </c>
      <c r="V266" s="187">
        <f t="shared" si="132"/>
        <v>19609</v>
      </c>
      <c r="W266" s="179">
        <f t="shared" si="133"/>
        <v>1117.249</v>
      </c>
      <c r="Y266" s="210">
        <f t="shared" si="134"/>
        <v>-1.2253290311060197</v>
      </c>
      <c r="Z266" s="23" t="s">
        <v>37</v>
      </c>
      <c r="AA266" s="211">
        <f>SUM(AC255:AC274)</f>
        <v>8833.4989999999998</v>
      </c>
      <c r="AB266" s="187">
        <f t="shared" si="135"/>
        <v>19258</v>
      </c>
      <c r="AC266" s="179">
        <f t="shared" si="136"/>
        <v>498.43599999999998</v>
      </c>
      <c r="AE266" s="210">
        <f t="shared" si="137"/>
        <v>-1.0568075947489037</v>
      </c>
      <c r="AF266" s="23" t="s">
        <v>37</v>
      </c>
      <c r="AG266" s="211">
        <f>SUM(AI255:AI274)</f>
        <v>5865.049</v>
      </c>
      <c r="AH266" s="187">
        <f t="shared" si="138"/>
        <v>19128</v>
      </c>
      <c r="AI266" s="179">
        <f t="shared" si="139"/>
        <v>331.77600000000001</v>
      </c>
      <c r="AK266" s="210">
        <f t="shared" si="140"/>
        <v>-0.91263205997846431</v>
      </c>
      <c r="AL266" s="23" t="s">
        <v>37</v>
      </c>
      <c r="AM266" s="211">
        <f>SUM(AO255:AO274)</f>
        <v>4607.5459999999994</v>
      </c>
      <c r="AN266" s="187">
        <f t="shared" si="141"/>
        <v>19050</v>
      </c>
      <c r="AO266" s="179">
        <f t="shared" si="142"/>
        <v>248.00399999999999</v>
      </c>
      <c r="AQ266" s="210">
        <f t="shared" si="143"/>
        <v>-0.7866478729893247</v>
      </c>
      <c r="AR266" s="23" t="s">
        <v>37</v>
      </c>
      <c r="AS266" s="211">
        <f>SUM(AU255:AU274)</f>
        <v>3934.5659999999998</v>
      </c>
      <c r="AT266" s="187">
        <f t="shared" si="144"/>
        <v>18997</v>
      </c>
      <c r="AU266" s="179">
        <f t="shared" si="145"/>
        <v>198.02500000000001</v>
      </c>
      <c r="AW266" s="210">
        <f t="shared" si="146"/>
        <v>-0.67477452105816926</v>
      </c>
      <c r="AX266" s="23" t="s">
        <v>37</v>
      </c>
      <c r="AY266" s="211">
        <f>SUM(BA255:BA274)</f>
        <v>3531.5239999999994</v>
      </c>
      <c r="AZ266" s="187">
        <f t="shared" si="147"/>
        <v>18959</v>
      </c>
      <c r="BA266" s="179">
        <f t="shared" si="148"/>
        <v>165.649</v>
      </c>
      <c r="BC266" s="210">
        <f t="shared" si="149"/>
        <v>-0.57416702741915526</v>
      </c>
      <c r="BD266" s="23" t="s">
        <v>37</v>
      </c>
      <c r="BE266" s="211">
        <f>SUM(BG255:BG274)</f>
        <v>3262.3630000000003</v>
      </c>
      <c r="BF266" s="187">
        <f t="shared" si="150"/>
        <v>18929</v>
      </c>
      <c r="BG266" s="179">
        <f t="shared" si="151"/>
        <v>142.12899999999999</v>
      </c>
      <c r="BI266" s="210">
        <f t="shared" si="152"/>
        <v>-0.48276255769908072</v>
      </c>
      <c r="BJ266" s="23" t="s">
        <v>37</v>
      </c>
      <c r="BK266" s="211">
        <f>SUM(BM255:BM274)</f>
        <v>3077.3879999999995</v>
      </c>
      <c r="BL266" s="187">
        <f t="shared" si="153"/>
        <v>18905</v>
      </c>
      <c r="BM266" s="179">
        <f t="shared" si="154"/>
        <v>124.60899999999999</v>
      </c>
    </row>
    <row r="267" spans="1:65" ht="15" customHeight="1">
      <c r="A267" s="21">
        <f t="shared" si="123"/>
        <v>2006</v>
      </c>
      <c r="B267" s="176">
        <f t="shared" si="123"/>
        <v>18036</v>
      </c>
      <c r="C267" s="209">
        <f t="shared" si="124"/>
        <v>-0.41046761979113616</v>
      </c>
      <c r="D267" s="22">
        <v>13</v>
      </c>
      <c r="E267" s="347" t="s">
        <v>9</v>
      </c>
      <c r="F267" s="348"/>
      <c r="G267" s="355">
        <f>SUM(K265:K274)</f>
        <v>1704.7249999999999</v>
      </c>
      <c r="H267" s="356"/>
      <c r="I267" s="179">
        <f t="shared" si="125"/>
        <v>18507</v>
      </c>
      <c r="J267" s="180">
        <f t="shared" si="126"/>
        <v>2.6114437791084497</v>
      </c>
      <c r="K267" s="179">
        <f t="shared" si="127"/>
        <v>221.84100000000001</v>
      </c>
      <c r="M267" s="210">
        <f t="shared" si="128"/>
        <v>-1.3142161381645037</v>
      </c>
      <c r="O267" s="41"/>
      <c r="P267" s="187">
        <f t="shared" si="129"/>
        <v>19293</v>
      </c>
      <c r="Q267" s="179">
        <f t="shared" si="130"/>
        <v>1580.049</v>
      </c>
      <c r="S267" s="210">
        <f t="shared" si="131"/>
        <v>-1.290157893216477</v>
      </c>
      <c r="U267" s="41"/>
      <c r="V267" s="187">
        <f t="shared" si="132"/>
        <v>19048</v>
      </c>
      <c r="W267" s="179">
        <f t="shared" si="133"/>
        <v>1024.144</v>
      </c>
      <c r="Y267" s="210">
        <f t="shared" si="134"/>
        <v>-1.1066283636563454</v>
      </c>
      <c r="AA267" s="41"/>
      <c r="AB267" s="187">
        <f t="shared" si="135"/>
        <v>18791</v>
      </c>
      <c r="AC267" s="179">
        <f t="shared" si="136"/>
        <v>570.02499999999998</v>
      </c>
      <c r="AE267" s="210">
        <f t="shared" si="137"/>
        <v>-0.95161573865289539</v>
      </c>
      <c r="AG267" s="41"/>
      <c r="AH267" s="187">
        <f t="shared" si="138"/>
        <v>18688</v>
      </c>
      <c r="AI267" s="179">
        <f t="shared" si="139"/>
        <v>425.10399999999998</v>
      </c>
      <c r="AK267" s="210">
        <f t="shared" si="140"/>
        <v>-0.81743837435688793</v>
      </c>
      <c r="AM267" s="41"/>
      <c r="AN267" s="187">
        <f t="shared" si="141"/>
        <v>18625</v>
      </c>
      <c r="AO267" s="179">
        <f t="shared" si="142"/>
        <v>346.92099999999999</v>
      </c>
      <c r="AQ267" s="210">
        <f t="shared" si="143"/>
        <v>-0.69915320462015706</v>
      </c>
      <c r="AS267" s="41"/>
      <c r="AT267" s="187">
        <f t="shared" si="144"/>
        <v>18582</v>
      </c>
      <c r="AU267" s="179">
        <f t="shared" si="145"/>
        <v>298.11599999999999</v>
      </c>
      <c r="AW267" s="210">
        <f t="shared" si="146"/>
        <v>-0.59339116315890361</v>
      </c>
      <c r="AY267" s="41"/>
      <c r="AZ267" s="187">
        <f t="shared" si="147"/>
        <v>18551</v>
      </c>
      <c r="BA267" s="179">
        <f t="shared" si="148"/>
        <v>265.22500000000002</v>
      </c>
      <c r="BC267" s="210">
        <f t="shared" si="149"/>
        <v>-0.49775258211829854</v>
      </c>
      <c r="BE267" s="41"/>
      <c r="BF267" s="187">
        <f t="shared" si="150"/>
        <v>18526</v>
      </c>
      <c r="BG267" s="179">
        <f t="shared" si="151"/>
        <v>240.1</v>
      </c>
      <c r="BI267" s="210">
        <f t="shared" si="152"/>
        <v>-0.41046761979113616</v>
      </c>
      <c r="BK267" s="41"/>
      <c r="BL267" s="187">
        <f t="shared" si="153"/>
        <v>18507</v>
      </c>
      <c r="BM267" s="179">
        <f t="shared" si="154"/>
        <v>221.84100000000001</v>
      </c>
    </row>
    <row r="268" spans="1:65" ht="15" customHeight="1">
      <c r="A268" s="21">
        <f t="shared" si="123"/>
        <v>2007</v>
      </c>
      <c r="B268" s="176">
        <f t="shared" si="123"/>
        <v>17743</v>
      </c>
      <c r="C268" s="209">
        <f t="shared" si="124"/>
        <v>-0.36989386958241433</v>
      </c>
      <c r="D268" s="22">
        <v>14</v>
      </c>
      <c r="E268" s="347" t="s">
        <v>10</v>
      </c>
      <c r="F268" s="348"/>
      <c r="G268" s="349">
        <f>SUM(J255:J274)/D274</f>
        <v>1.8705317815414015</v>
      </c>
      <c r="H268" s="350"/>
      <c r="I268" s="179">
        <f t="shared" si="125"/>
        <v>18103</v>
      </c>
      <c r="J268" s="180">
        <f t="shared" si="126"/>
        <v>2.0289691709406523</v>
      </c>
      <c r="K268" s="179">
        <f t="shared" si="127"/>
        <v>129.6</v>
      </c>
      <c r="M268" s="210">
        <f t="shared" si="128"/>
        <v>-1.2391325639313495</v>
      </c>
      <c r="P268" s="187">
        <f t="shared" si="129"/>
        <v>18440</v>
      </c>
      <c r="Q268" s="179">
        <f t="shared" si="130"/>
        <v>485.80900000000003</v>
      </c>
      <c r="S268" s="210">
        <f t="shared" si="131"/>
        <v>-1.2164305501041315</v>
      </c>
      <c r="V268" s="187">
        <f t="shared" si="132"/>
        <v>18415</v>
      </c>
      <c r="W268" s="179">
        <f t="shared" si="133"/>
        <v>451.584</v>
      </c>
      <c r="Y268" s="210">
        <f t="shared" si="134"/>
        <v>-1.0422902349252159</v>
      </c>
      <c r="AB268" s="187">
        <f t="shared" si="135"/>
        <v>18292</v>
      </c>
      <c r="AC268" s="179">
        <f t="shared" si="136"/>
        <v>301.40100000000001</v>
      </c>
      <c r="AE268" s="210">
        <f t="shared" si="137"/>
        <v>-0.89402455164544237</v>
      </c>
      <c r="AH268" s="187">
        <f t="shared" si="138"/>
        <v>18227</v>
      </c>
      <c r="AI268" s="179">
        <f t="shared" si="139"/>
        <v>234.256</v>
      </c>
      <c r="AK268" s="210">
        <f t="shared" si="140"/>
        <v>-0.76492974650615075</v>
      </c>
      <c r="AN268" s="187">
        <f t="shared" si="141"/>
        <v>18185</v>
      </c>
      <c r="AO268" s="179">
        <f t="shared" si="142"/>
        <v>195.364</v>
      </c>
      <c r="AQ268" s="210">
        <f t="shared" si="143"/>
        <v>-0.65061104985636797</v>
      </c>
      <c r="AT268" s="187">
        <f t="shared" si="144"/>
        <v>18156</v>
      </c>
      <c r="AU268" s="179">
        <f t="shared" si="145"/>
        <v>170.56899999999999</v>
      </c>
      <c r="AW268" s="210">
        <f t="shared" si="146"/>
        <v>-0.54803067261616867</v>
      </c>
      <c r="AZ268" s="187">
        <f t="shared" si="147"/>
        <v>18134</v>
      </c>
      <c r="BA268" s="179">
        <f t="shared" si="148"/>
        <v>152.881</v>
      </c>
      <c r="BC268" s="210">
        <f t="shared" si="149"/>
        <v>-0.45500091456877556</v>
      </c>
      <c r="BF268" s="187">
        <f t="shared" si="150"/>
        <v>18117</v>
      </c>
      <c r="BG268" s="179">
        <f t="shared" si="151"/>
        <v>139.876</v>
      </c>
      <c r="BI268" s="210">
        <f t="shared" si="152"/>
        <v>-0.36989386958241433</v>
      </c>
      <c r="BL268" s="187">
        <f t="shared" si="153"/>
        <v>18103</v>
      </c>
      <c r="BM268" s="179">
        <f t="shared" si="154"/>
        <v>129.6</v>
      </c>
    </row>
    <row r="269" spans="1:65" ht="15" customHeight="1">
      <c r="A269" s="21">
        <f t="shared" si="123"/>
        <v>2008</v>
      </c>
      <c r="B269" s="176">
        <f t="shared" si="123"/>
        <v>17380</v>
      </c>
      <c r="C269" s="209">
        <f t="shared" si="124"/>
        <v>-0.32003726272417876</v>
      </c>
      <c r="D269" s="22">
        <v>15</v>
      </c>
      <c r="E269" s="347" t="s">
        <v>11</v>
      </c>
      <c r="F269" s="348"/>
      <c r="G269" s="349">
        <f>SUM(J265:J274)/10</f>
        <v>2.1770814689754312</v>
      </c>
      <c r="H269" s="350"/>
      <c r="I269" s="179">
        <f t="shared" si="125"/>
        <v>17694</v>
      </c>
      <c r="J269" s="180">
        <f t="shared" si="126"/>
        <v>1.806674338319908</v>
      </c>
      <c r="K269" s="179">
        <f t="shared" si="127"/>
        <v>98.596000000000004</v>
      </c>
      <c r="M269" s="210">
        <f t="shared" si="128"/>
        <v>-1.1502084573348632</v>
      </c>
      <c r="P269" s="187">
        <f t="shared" si="129"/>
        <v>17442</v>
      </c>
      <c r="Q269" s="179">
        <f t="shared" si="130"/>
        <v>3.8439999999999999</v>
      </c>
      <c r="S269" s="210">
        <f t="shared" si="131"/>
        <v>-1.1289884559316461</v>
      </c>
      <c r="V269" s="187">
        <f t="shared" si="132"/>
        <v>17710</v>
      </c>
      <c r="W269" s="179">
        <f t="shared" si="133"/>
        <v>108.9</v>
      </c>
      <c r="Y269" s="210">
        <f t="shared" si="134"/>
        <v>-0.96522474988832918</v>
      </c>
      <c r="AB269" s="187">
        <f t="shared" si="135"/>
        <v>17761</v>
      </c>
      <c r="AC269" s="179">
        <f t="shared" si="136"/>
        <v>145.161</v>
      </c>
      <c r="AE269" s="210">
        <f t="shared" si="137"/>
        <v>-0.8245437501386913</v>
      </c>
      <c r="AH269" s="187">
        <f t="shared" si="138"/>
        <v>17746</v>
      </c>
      <c r="AI269" s="179">
        <f t="shared" si="139"/>
        <v>133.95599999999999</v>
      </c>
      <c r="AK269" s="210">
        <f t="shared" si="140"/>
        <v>-0.70123503516164409</v>
      </c>
      <c r="AN269" s="187">
        <f t="shared" si="141"/>
        <v>17731</v>
      </c>
      <c r="AO269" s="179">
        <f t="shared" si="142"/>
        <v>123.20099999999999</v>
      </c>
      <c r="AQ269" s="210">
        <f t="shared" si="143"/>
        <v>-0.59147585515963086</v>
      </c>
      <c r="AT269" s="187">
        <f t="shared" si="144"/>
        <v>17719</v>
      </c>
      <c r="AU269" s="179">
        <f t="shared" si="145"/>
        <v>114.92100000000001</v>
      </c>
      <c r="AW269" s="210">
        <f t="shared" si="146"/>
        <v>-0.49258110402345329</v>
      </c>
      <c r="AZ269" s="187">
        <f t="shared" si="147"/>
        <v>17709</v>
      </c>
      <c r="BA269" s="179">
        <f t="shared" si="148"/>
        <v>108.241</v>
      </c>
      <c r="BC269" s="210">
        <f t="shared" si="149"/>
        <v>-0.40259236841348095</v>
      </c>
      <c r="BF269" s="187">
        <f t="shared" si="150"/>
        <v>17701</v>
      </c>
      <c r="BG269" s="179">
        <f t="shared" si="151"/>
        <v>103.041</v>
      </c>
      <c r="BI269" s="210">
        <f t="shared" si="152"/>
        <v>-0.32003726272417876</v>
      </c>
      <c r="BL269" s="187">
        <f t="shared" si="153"/>
        <v>17694</v>
      </c>
      <c r="BM269" s="179">
        <f t="shared" si="154"/>
        <v>98.596000000000004</v>
      </c>
    </row>
    <row r="270" spans="1:65" ht="15" customHeight="1">
      <c r="A270" s="21">
        <f t="shared" si="123"/>
        <v>2009</v>
      </c>
      <c r="B270" s="176">
        <f t="shared" si="123"/>
        <v>16923</v>
      </c>
      <c r="C270" s="209">
        <f t="shared" si="124"/>
        <v>-0.25781868150158344</v>
      </c>
      <c r="D270" s="22">
        <v>16</v>
      </c>
      <c r="G270" s="27"/>
      <c r="H270" s="77"/>
      <c r="I270" s="179">
        <f t="shared" si="125"/>
        <v>17281</v>
      </c>
      <c r="J270" s="180">
        <f t="shared" si="126"/>
        <v>2.115464161200733</v>
      </c>
      <c r="K270" s="179">
        <f t="shared" si="127"/>
        <v>128.16399999999999</v>
      </c>
      <c r="M270" s="210">
        <f t="shared" si="128"/>
        <v>-1.0437709616611068</v>
      </c>
      <c r="P270" s="187">
        <f t="shared" si="129"/>
        <v>16299</v>
      </c>
      <c r="Q270" s="179">
        <f t="shared" si="130"/>
        <v>389.37599999999998</v>
      </c>
      <c r="S270" s="210">
        <f t="shared" si="131"/>
        <v>-1.0241624902727302</v>
      </c>
      <c r="V270" s="187">
        <f t="shared" si="132"/>
        <v>16931</v>
      </c>
      <c r="W270" s="179">
        <f t="shared" si="133"/>
        <v>6.4000000000000001E-2</v>
      </c>
      <c r="Y270" s="210">
        <f t="shared" si="134"/>
        <v>-0.87182355433230108</v>
      </c>
      <c r="AB270" s="187">
        <f t="shared" si="135"/>
        <v>17199</v>
      </c>
      <c r="AC270" s="179">
        <f t="shared" si="136"/>
        <v>76.176000000000002</v>
      </c>
      <c r="AE270" s="210">
        <f t="shared" si="137"/>
        <v>-0.73965312696578966</v>
      </c>
      <c r="AH270" s="187">
        <f t="shared" si="138"/>
        <v>17244</v>
      </c>
      <c r="AI270" s="179">
        <f t="shared" si="139"/>
        <v>103.041</v>
      </c>
      <c r="AK270" s="210">
        <f t="shared" si="140"/>
        <v>-0.62292990188145847</v>
      </c>
      <c r="AN270" s="187">
        <f t="shared" si="141"/>
        <v>17263</v>
      </c>
      <c r="AO270" s="179">
        <f t="shared" si="142"/>
        <v>115.6</v>
      </c>
      <c r="AQ270" s="210">
        <f t="shared" si="143"/>
        <v>-0.51841804412768344</v>
      </c>
      <c r="AT270" s="187">
        <f t="shared" si="144"/>
        <v>17272</v>
      </c>
      <c r="AU270" s="179">
        <f t="shared" si="145"/>
        <v>121.801</v>
      </c>
      <c r="AW270" s="210">
        <f t="shared" si="146"/>
        <v>-0.42380275689115288</v>
      </c>
      <c r="AZ270" s="187">
        <f t="shared" si="147"/>
        <v>17277</v>
      </c>
      <c r="BA270" s="179">
        <f t="shared" si="148"/>
        <v>125.316</v>
      </c>
      <c r="BC270" s="210">
        <f t="shared" si="149"/>
        <v>-0.33737082613271063</v>
      </c>
      <c r="BF270" s="187">
        <f t="shared" si="150"/>
        <v>17280</v>
      </c>
      <c r="BG270" s="179">
        <f t="shared" si="151"/>
        <v>127.449</v>
      </c>
      <c r="BI270" s="210">
        <f t="shared" si="152"/>
        <v>-0.25781868150158344</v>
      </c>
      <c r="BL270" s="187">
        <f t="shared" si="153"/>
        <v>17281</v>
      </c>
      <c r="BM270" s="179">
        <f t="shared" si="154"/>
        <v>128.16399999999999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16892</v>
      </c>
      <c r="C271" s="209">
        <f t="shared" si="124"/>
        <v>-0.25361740623512913</v>
      </c>
      <c r="D271" s="22">
        <v>17</v>
      </c>
      <c r="H271" s="77"/>
      <c r="I271" s="179">
        <f t="shared" si="125"/>
        <v>16865</v>
      </c>
      <c r="J271" s="180">
        <f t="shared" si="126"/>
        <v>0.159838977030547</v>
      </c>
      <c r="K271" s="179">
        <f t="shared" si="127"/>
        <v>0.72899999999999998</v>
      </c>
      <c r="M271" s="210">
        <f t="shared" si="128"/>
        <v>-1.0367487249443395</v>
      </c>
      <c r="P271" s="187">
        <f t="shared" si="129"/>
        <v>15024</v>
      </c>
      <c r="Q271" s="179">
        <f t="shared" si="130"/>
        <v>3489.424</v>
      </c>
      <c r="S271" s="210">
        <f t="shared" si="131"/>
        <v>-1.0172407497153111</v>
      </c>
      <c r="V271" s="187">
        <f t="shared" si="132"/>
        <v>16083</v>
      </c>
      <c r="W271" s="179">
        <f t="shared" si="133"/>
        <v>654.48099999999999</v>
      </c>
      <c r="Y271" s="210">
        <f t="shared" si="134"/>
        <v>-0.86561922677929215</v>
      </c>
      <c r="AB271" s="187">
        <f t="shared" si="135"/>
        <v>16607</v>
      </c>
      <c r="AC271" s="179">
        <f t="shared" si="136"/>
        <v>81.224999999999994</v>
      </c>
      <c r="AE271" s="210">
        <f t="shared" si="137"/>
        <v>-0.73398890848194343</v>
      </c>
      <c r="AH271" s="187">
        <f t="shared" si="138"/>
        <v>16725</v>
      </c>
      <c r="AI271" s="179">
        <f t="shared" si="139"/>
        <v>27.888999999999999</v>
      </c>
      <c r="AK271" s="210">
        <f t="shared" si="140"/>
        <v>-0.61768698887020379</v>
      </c>
      <c r="AN271" s="187">
        <f t="shared" si="141"/>
        <v>16781</v>
      </c>
      <c r="AO271" s="179">
        <f t="shared" si="142"/>
        <v>12.321</v>
      </c>
      <c r="AQ271" s="210">
        <f t="shared" si="143"/>
        <v>-0.51351294754574917</v>
      </c>
      <c r="AT271" s="187">
        <f t="shared" si="144"/>
        <v>16815</v>
      </c>
      <c r="AU271" s="179">
        <f t="shared" si="145"/>
        <v>5.9290000000000003</v>
      </c>
      <c r="AW271" s="210">
        <f t="shared" si="146"/>
        <v>-0.41917456762714389</v>
      </c>
      <c r="AZ271" s="187">
        <f t="shared" si="147"/>
        <v>16837</v>
      </c>
      <c r="BA271" s="179">
        <f t="shared" si="148"/>
        <v>3.0249999999999999</v>
      </c>
      <c r="BC271" s="210">
        <f t="shared" si="149"/>
        <v>-0.33297374591222506</v>
      </c>
      <c r="BF271" s="187">
        <f t="shared" si="150"/>
        <v>16853</v>
      </c>
      <c r="BG271" s="179">
        <f t="shared" si="151"/>
        <v>1.5209999999999999</v>
      </c>
      <c r="BI271" s="210">
        <f t="shared" si="152"/>
        <v>-0.25361740623512913</v>
      </c>
      <c r="BL271" s="187">
        <f t="shared" si="153"/>
        <v>16865</v>
      </c>
      <c r="BM271" s="179">
        <f t="shared" si="154"/>
        <v>0.72899999999999998</v>
      </c>
    </row>
    <row r="272" spans="1:65" ht="15" customHeight="1">
      <c r="A272" s="21">
        <f t="shared" si="155"/>
        <v>2011</v>
      </c>
      <c r="B272" s="176">
        <f t="shared" si="155"/>
        <v>16742</v>
      </c>
      <c r="C272" s="209">
        <f t="shared" si="124"/>
        <v>-0.2333193884186649</v>
      </c>
      <c r="D272" s="22">
        <v>18</v>
      </c>
      <c r="E272" s="52"/>
      <c r="F272" s="27"/>
      <c r="G272" s="27"/>
      <c r="H272" s="77"/>
      <c r="I272" s="179">
        <f t="shared" si="125"/>
        <v>16446</v>
      </c>
      <c r="J272" s="180">
        <f t="shared" si="126"/>
        <v>1.7680086011229244</v>
      </c>
      <c r="K272" s="179">
        <f t="shared" si="127"/>
        <v>87.616</v>
      </c>
      <c r="M272" s="210">
        <f t="shared" si="128"/>
        <v>-1.0030957900788136</v>
      </c>
      <c r="N272" s="52"/>
      <c r="O272" s="27"/>
      <c r="P272" s="187">
        <f t="shared" si="129"/>
        <v>13642</v>
      </c>
      <c r="Q272" s="179">
        <f t="shared" si="130"/>
        <v>9610</v>
      </c>
      <c r="S272" s="210">
        <f t="shared" si="131"/>
        <v>-0.98405988699117419</v>
      </c>
      <c r="T272" s="52"/>
      <c r="U272" s="27"/>
      <c r="V272" s="187">
        <f t="shared" si="132"/>
        <v>15170</v>
      </c>
      <c r="W272" s="179">
        <f t="shared" si="133"/>
        <v>2471.1840000000002</v>
      </c>
      <c r="Y272" s="210">
        <f t="shared" si="134"/>
        <v>-0.83581622344698581</v>
      </c>
      <c r="Z272" s="52"/>
      <c r="AA272" s="27"/>
      <c r="AB272" s="187">
        <f t="shared" si="135"/>
        <v>15988</v>
      </c>
      <c r="AC272" s="179">
        <f t="shared" si="136"/>
        <v>568.51599999999996</v>
      </c>
      <c r="AE272" s="210">
        <f t="shared" si="137"/>
        <v>-0.70673810477396637</v>
      </c>
      <c r="AF272" s="52"/>
      <c r="AG272" s="27"/>
      <c r="AH272" s="187">
        <f t="shared" si="138"/>
        <v>16188</v>
      </c>
      <c r="AI272" s="179">
        <f t="shared" si="139"/>
        <v>306.916</v>
      </c>
      <c r="AK272" s="210">
        <f t="shared" si="140"/>
        <v>-0.59243248962878592</v>
      </c>
      <c r="AL272" s="52"/>
      <c r="AM272" s="27"/>
      <c r="AN272" s="187">
        <f t="shared" si="141"/>
        <v>16289</v>
      </c>
      <c r="AO272" s="179">
        <f t="shared" si="142"/>
        <v>205.209</v>
      </c>
      <c r="AQ272" s="210">
        <f t="shared" si="143"/>
        <v>-0.48986264327078788</v>
      </c>
      <c r="AR272" s="52"/>
      <c r="AS272" s="27"/>
      <c r="AT272" s="187">
        <f t="shared" si="144"/>
        <v>16351</v>
      </c>
      <c r="AU272" s="179">
        <f t="shared" si="145"/>
        <v>152.881</v>
      </c>
      <c r="AW272" s="210">
        <f t="shared" si="146"/>
        <v>-0.39684154519602971</v>
      </c>
      <c r="AX272" s="52"/>
      <c r="AY272" s="27"/>
      <c r="AZ272" s="187">
        <f t="shared" si="147"/>
        <v>16392</v>
      </c>
      <c r="BA272" s="179">
        <f t="shared" si="148"/>
        <v>122.5</v>
      </c>
      <c r="BC272" s="210">
        <f t="shared" si="149"/>
        <v>-0.31174174717432479</v>
      </c>
      <c r="BD272" s="52"/>
      <c r="BE272" s="27"/>
      <c r="BF272" s="187">
        <f t="shared" si="150"/>
        <v>16423</v>
      </c>
      <c r="BG272" s="179">
        <f t="shared" si="151"/>
        <v>101.761</v>
      </c>
      <c r="BI272" s="210">
        <f t="shared" si="152"/>
        <v>-0.2333193884186649</v>
      </c>
      <c r="BJ272" s="52"/>
      <c r="BK272" s="27"/>
      <c r="BL272" s="187">
        <f t="shared" si="153"/>
        <v>16446</v>
      </c>
      <c r="BM272" s="179">
        <f t="shared" si="154"/>
        <v>87.616</v>
      </c>
    </row>
    <row r="273" spans="1:70" s="27" customFormat="1" ht="15" customHeight="1">
      <c r="A273" s="21">
        <f t="shared" si="155"/>
        <v>2012</v>
      </c>
      <c r="B273" s="176">
        <f t="shared" si="155"/>
        <v>16432</v>
      </c>
      <c r="C273" s="209">
        <f t="shared" si="124"/>
        <v>-0.19151657413665527</v>
      </c>
      <c r="D273" s="22">
        <v>19</v>
      </c>
      <c r="E273" s="52"/>
      <c r="H273" s="34"/>
      <c r="I273" s="179">
        <f t="shared" si="125"/>
        <v>16024</v>
      </c>
      <c r="J273" s="180">
        <f t="shared" si="126"/>
        <v>2.4829600778967866</v>
      </c>
      <c r="K273" s="179">
        <f t="shared" si="127"/>
        <v>166.464</v>
      </c>
      <c r="M273" s="210">
        <f t="shared" si="128"/>
        <v>-0.93515052237852125</v>
      </c>
      <c r="N273" s="52"/>
      <c r="P273" s="187">
        <f t="shared" si="129"/>
        <v>12190</v>
      </c>
      <c r="Q273" s="179">
        <f t="shared" si="130"/>
        <v>17994.563999999998</v>
      </c>
      <c r="S273" s="210">
        <f t="shared" si="131"/>
        <v>-0.91702128103607561</v>
      </c>
      <c r="T273" s="52"/>
      <c r="V273" s="187">
        <f t="shared" si="132"/>
        <v>14204</v>
      </c>
      <c r="W273" s="179">
        <f t="shared" si="133"/>
        <v>4963.9840000000004</v>
      </c>
      <c r="Y273" s="210">
        <f t="shared" si="134"/>
        <v>-0.7753018214366254</v>
      </c>
      <c r="Z273" s="52"/>
      <c r="AB273" s="187">
        <f t="shared" si="135"/>
        <v>15344</v>
      </c>
      <c r="AC273" s="179">
        <f t="shared" si="136"/>
        <v>1183.7439999999999</v>
      </c>
      <c r="AE273" s="210">
        <f t="shared" si="137"/>
        <v>-0.65119632004075489</v>
      </c>
      <c r="AF273" s="52"/>
      <c r="AH273" s="187">
        <f t="shared" si="138"/>
        <v>15636</v>
      </c>
      <c r="AI273" s="179">
        <f t="shared" si="139"/>
        <v>633.61599999999999</v>
      </c>
      <c r="AK273" s="210">
        <f t="shared" si="140"/>
        <v>-0.54080645597792654</v>
      </c>
      <c r="AL273" s="52"/>
      <c r="AN273" s="187">
        <f t="shared" si="141"/>
        <v>15786</v>
      </c>
      <c r="AO273" s="179">
        <f t="shared" si="142"/>
        <v>417.31599999999997</v>
      </c>
      <c r="AQ273" s="210">
        <f t="shared" si="143"/>
        <v>-0.44140008596617819</v>
      </c>
      <c r="AR273" s="52"/>
      <c r="AT273" s="187">
        <f t="shared" si="144"/>
        <v>15879</v>
      </c>
      <c r="AU273" s="179">
        <f t="shared" si="145"/>
        <v>305.80900000000003</v>
      </c>
      <c r="AW273" s="210">
        <f t="shared" si="146"/>
        <v>-0.35098798776979345</v>
      </c>
      <c r="AX273" s="52"/>
      <c r="AZ273" s="187">
        <f t="shared" si="147"/>
        <v>15942</v>
      </c>
      <c r="BA273" s="179">
        <f t="shared" si="148"/>
        <v>240.1</v>
      </c>
      <c r="BC273" s="210">
        <f t="shared" si="149"/>
        <v>-0.26807675223288224</v>
      </c>
      <c r="BD273" s="52"/>
      <c r="BF273" s="187">
        <f t="shared" si="150"/>
        <v>15989</v>
      </c>
      <c r="BG273" s="179">
        <f t="shared" si="151"/>
        <v>196.249</v>
      </c>
      <c r="BI273" s="210">
        <f t="shared" si="152"/>
        <v>-0.19151657413665527</v>
      </c>
      <c r="BJ273" s="52"/>
      <c r="BL273" s="187">
        <f t="shared" si="153"/>
        <v>16024</v>
      </c>
      <c r="BM273" s="179">
        <f t="shared" si="154"/>
        <v>166.464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16342</v>
      </c>
      <c r="C274" s="212">
        <f t="shared" si="124"/>
        <v>-0.17941305042361808</v>
      </c>
      <c r="D274" s="31">
        <v>20</v>
      </c>
      <c r="E274" s="53"/>
      <c r="F274" s="32"/>
      <c r="G274" s="32"/>
      <c r="H274" s="80"/>
      <c r="I274" s="185">
        <f t="shared" si="125"/>
        <v>15601</v>
      </c>
      <c r="J274" s="186">
        <f t="shared" si="126"/>
        <v>4.5343287235344514</v>
      </c>
      <c r="K274" s="185">
        <f t="shared" si="127"/>
        <v>549.08100000000002</v>
      </c>
      <c r="M274" s="213">
        <f t="shared" si="128"/>
        <v>-0.9158013154934086</v>
      </c>
      <c r="N274" s="53"/>
      <c r="O274" s="32"/>
      <c r="P274" s="207">
        <f t="shared" si="129"/>
        <v>10714</v>
      </c>
      <c r="Q274" s="185">
        <f t="shared" si="130"/>
        <v>31674.383999999998</v>
      </c>
      <c r="S274" s="213">
        <f t="shared" si="131"/>
        <v>-0.89791934180968236</v>
      </c>
      <c r="T274" s="53"/>
      <c r="U274" s="32"/>
      <c r="V274" s="207">
        <f t="shared" si="132"/>
        <v>13195</v>
      </c>
      <c r="W274" s="185">
        <f t="shared" si="133"/>
        <v>9903.6090000000004</v>
      </c>
      <c r="Y274" s="213">
        <f t="shared" si="134"/>
        <v>-0.75798762790741314</v>
      </c>
      <c r="Z274" s="53"/>
      <c r="AA274" s="32"/>
      <c r="AB274" s="207">
        <f t="shared" si="135"/>
        <v>14679</v>
      </c>
      <c r="AC274" s="185">
        <f t="shared" si="136"/>
        <v>2765.569</v>
      </c>
      <c r="AE274" s="213">
        <f t="shared" si="137"/>
        <v>-0.63525473194272697</v>
      </c>
      <c r="AF274" s="53"/>
      <c r="AG274" s="32"/>
      <c r="AH274" s="207">
        <f t="shared" si="138"/>
        <v>15071</v>
      </c>
      <c r="AI274" s="185">
        <f t="shared" si="139"/>
        <v>1615.441</v>
      </c>
      <c r="AK274" s="213">
        <f t="shared" si="140"/>
        <v>-0.52595189351116545</v>
      </c>
      <c r="AL274" s="53"/>
      <c r="AM274" s="32"/>
      <c r="AN274" s="207">
        <f t="shared" si="141"/>
        <v>15274</v>
      </c>
      <c r="AO274" s="185">
        <f t="shared" si="142"/>
        <v>1140.624</v>
      </c>
      <c r="AQ274" s="213">
        <f t="shared" si="143"/>
        <v>-0.427427697087925</v>
      </c>
      <c r="AR274" s="53"/>
      <c r="AS274" s="32"/>
      <c r="AT274" s="207">
        <f t="shared" si="144"/>
        <v>15401</v>
      </c>
      <c r="AU274" s="185">
        <f t="shared" si="145"/>
        <v>885.48099999999999</v>
      </c>
      <c r="AW274" s="213">
        <f t="shared" si="146"/>
        <v>-0.33774584133915769</v>
      </c>
      <c r="AX274" s="53"/>
      <c r="AY274" s="32"/>
      <c r="AZ274" s="207">
        <f t="shared" si="147"/>
        <v>15488</v>
      </c>
      <c r="BA274" s="185">
        <f t="shared" si="148"/>
        <v>729.31600000000003</v>
      </c>
      <c r="BC274" s="213">
        <f t="shared" si="149"/>
        <v>-0.25544905460940204</v>
      </c>
      <c r="BD274" s="53"/>
      <c r="BE274" s="32"/>
      <c r="BF274" s="207">
        <f t="shared" si="150"/>
        <v>15552</v>
      </c>
      <c r="BG274" s="185">
        <f t="shared" si="151"/>
        <v>624.1</v>
      </c>
      <c r="BI274" s="213">
        <f t="shared" si="152"/>
        <v>-0.17941305042361808</v>
      </c>
      <c r="BJ274" s="53"/>
      <c r="BK274" s="32"/>
      <c r="BL274" s="207">
        <f t="shared" si="153"/>
        <v>15601</v>
      </c>
      <c r="BM274" s="185">
        <f t="shared" si="154"/>
        <v>549.08100000000002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15177</v>
      </c>
      <c r="C275" s="54"/>
      <c r="D275" s="22">
        <v>21</v>
      </c>
      <c r="E275" s="55"/>
      <c r="F275" s="82"/>
      <c r="G275" s="27"/>
      <c r="H275" s="34"/>
      <c r="I275" s="179">
        <f t="shared" si="125"/>
        <v>15177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14752</v>
      </c>
      <c r="C276" s="54"/>
      <c r="D276" s="22">
        <v>22</v>
      </c>
      <c r="E276" s="64" t="s">
        <v>59</v>
      </c>
      <c r="F276" s="269" t="s">
        <v>39</v>
      </c>
      <c r="G276" s="351" t="s">
        <v>40</v>
      </c>
      <c r="H276" s="352"/>
      <c r="I276" s="179">
        <f t="shared" si="125"/>
        <v>14752</v>
      </c>
      <c r="J276" s="187"/>
      <c r="K276" s="187"/>
      <c r="M276" s="200" t="str">
        <f>E258</f>
        <v>max(y) =</v>
      </c>
      <c r="N276" s="200">
        <f>F258</f>
        <v>22881</v>
      </c>
      <c r="O276" s="200"/>
      <c r="P276" s="200"/>
      <c r="Q276" s="200"/>
      <c r="R276" s="200"/>
      <c r="S276" s="200" t="str">
        <f>M276</f>
        <v>max(y) =</v>
      </c>
      <c r="T276" s="200">
        <f>N276</f>
        <v>22881</v>
      </c>
      <c r="U276" s="200"/>
      <c r="V276" s="200"/>
      <c r="W276" s="200"/>
      <c r="X276" s="200"/>
      <c r="Y276" s="200" t="str">
        <f>S276</f>
        <v>max(y) =</v>
      </c>
      <c r="Z276" s="200">
        <f>T276</f>
        <v>22881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22881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22881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22881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22881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22881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22881</v>
      </c>
    </row>
    <row r="277" spans="1:70" ht="15" customHeight="1" thickTop="1">
      <c r="A277" s="21">
        <f t="shared" si="155"/>
        <v>2016</v>
      </c>
      <c r="B277" s="176">
        <f t="shared" si="156"/>
        <v>14328</v>
      </c>
      <c r="C277" s="54"/>
      <c r="D277" s="22">
        <v>23</v>
      </c>
      <c r="E277" s="200">
        <f>O257</f>
        <v>22882</v>
      </c>
      <c r="F277" s="203">
        <f>O265</f>
        <v>0.78978073545664029</v>
      </c>
      <c r="G277" s="345">
        <f>O266</f>
        <v>80028.834000000003</v>
      </c>
      <c r="H277" s="346"/>
      <c r="I277" s="179">
        <f t="shared" si="125"/>
        <v>14328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13905</v>
      </c>
      <c r="C278" s="54"/>
      <c r="D278" s="22">
        <v>24</v>
      </c>
      <c r="E278" s="200">
        <f>U257</f>
        <v>23000</v>
      </c>
      <c r="F278" s="203">
        <f>U265</f>
        <v>0.85942211571129901</v>
      </c>
      <c r="G278" s="345">
        <f>U266</f>
        <v>26276.631000000001</v>
      </c>
      <c r="H278" s="346"/>
      <c r="I278" s="179">
        <f t="shared" si="125"/>
        <v>13905</v>
      </c>
      <c r="J278" s="187"/>
      <c r="K278" s="187"/>
      <c r="M278" s="200" t="s">
        <v>60</v>
      </c>
      <c r="N278" s="214">
        <v>1000</v>
      </c>
      <c r="O278" s="200"/>
      <c r="P278" s="200"/>
      <c r="Q278" s="200"/>
      <c r="R278" s="200"/>
      <c r="S278" s="200" t="s">
        <v>60</v>
      </c>
      <c r="T278" s="200">
        <f>N278</f>
        <v>1000</v>
      </c>
      <c r="U278" s="200"/>
      <c r="V278" s="200"/>
      <c r="W278" s="200"/>
      <c r="X278" s="200"/>
      <c r="Y278" s="200" t="s">
        <v>60</v>
      </c>
      <c r="Z278" s="200">
        <f>T278</f>
        <v>1000</v>
      </c>
      <c r="AA278" s="200"/>
      <c r="AB278" s="200"/>
      <c r="AC278" s="200"/>
      <c r="AD278" s="200"/>
      <c r="AE278" s="200" t="s">
        <v>60</v>
      </c>
      <c r="AF278" s="200">
        <f>Z278</f>
        <v>1000</v>
      </c>
      <c r="AG278" s="200"/>
      <c r="AH278" s="200"/>
      <c r="AI278" s="200"/>
      <c r="AJ278" s="200"/>
      <c r="AK278" s="200" t="s">
        <v>60</v>
      </c>
      <c r="AL278" s="200">
        <f>AF278</f>
        <v>1000</v>
      </c>
      <c r="AM278" s="200"/>
      <c r="AN278" s="200"/>
      <c r="AO278" s="200"/>
      <c r="AP278" s="200"/>
      <c r="AQ278" s="200" t="s">
        <v>60</v>
      </c>
      <c r="AR278" s="200">
        <f>AL278</f>
        <v>1000</v>
      </c>
      <c r="AS278" s="200"/>
      <c r="AT278" s="200"/>
      <c r="AU278" s="200"/>
      <c r="AV278" s="200"/>
      <c r="AW278" s="200" t="s">
        <v>60</v>
      </c>
      <c r="AX278" s="200">
        <f>AR278</f>
        <v>1000</v>
      </c>
      <c r="AY278" s="200"/>
      <c r="AZ278" s="200"/>
      <c r="BA278" s="200"/>
      <c r="BB278" s="200"/>
      <c r="BC278" s="200" t="s">
        <v>60</v>
      </c>
      <c r="BD278" s="200">
        <f>AX278</f>
        <v>1000</v>
      </c>
      <c r="BE278" s="200"/>
      <c r="BF278" s="200"/>
      <c r="BG278" s="200"/>
      <c r="BH278" s="200"/>
      <c r="BI278" s="200" t="s">
        <v>60</v>
      </c>
      <c r="BJ278" s="200">
        <f>BD278</f>
        <v>1000</v>
      </c>
    </row>
    <row r="279" spans="1:70" ht="15" customHeight="1">
      <c r="A279" s="21">
        <f t="shared" si="155"/>
        <v>2018</v>
      </c>
      <c r="B279" s="176">
        <f t="shared" si="156"/>
        <v>13484</v>
      </c>
      <c r="C279" s="54"/>
      <c r="D279" s="22">
        <v>25</v>
      </c>
      <c r="E279" s="200">
        <f>AA257</f>
        <v>24000</v>
      </c>
      <c r="F279" s="203">
        <f>AA265</f>
        <v>0.92449713567881542</v>
      </c>
      <c r="G279" s="345">
        <f>AA266</f>
        <v>8833.4989999999998</v>
      </c>
      <c r="H279" s="346"/>
      <c r="I279" s="179">
        <f t="shared" si="125"/>
        <v>13484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13065</v>
      </c>
      <c r="C280" s="54"/>
      <c r="D280" s="22">
        <v>26</v>
      </c>
      <c r="E280" s="200">
        <f>AG257</f>
        <v>25000</v>
      </c>
      <c r="F280" s="203">
        <f>AG265</f>
        <v>0.94471510941983217</v>
      </c>
      <c r="G280" s="345">
        <f>AG266</f>
        <v>5865.049</v>
      </c>
      <c r="H280" s="346"/>
      <c r="I280" s="179">
        <f t="shared" si="125"/>
        <v>13065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12649</v>
      </c>
      <c r="C281" s="54"/>
      <c r="D281" s="22">
        <v>27</v>
      </c>
      <c r="E281" s="200">
        <f>AM257</f>
        <v>26000</v>
      </c>
      <c r="F281" s="203">
        <f>AM265</f>
        <v>0.95488532249529423</v>
      </c>
      <c r="G281" s="345">
        <f>AM266</f>
        <v>4607.5459999999994</v>
      </c>
      <c r="H281" s="346"/>
      <c r="I281" s="179">
        <f t="shared" si="125"/>
        <v>12649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12237</v>
      </c>
      <c r="C282" s="54"/>
      <c r="D282" s="22">
        <v>28</v>
      </c>
      <c r="E282" s="200">
        <f>AS257</f>
        <v>27000</v>
      </c>
      <c r="F282" s="203">
        <f>AS265</f>
        <v>0.96080548771465346</v>
      </c>
      <c r="G282" s="345">
        <f>AS266</f>
        <v>3934.5659999999998</v>
      </c>
      <c r="H282" s="346"/>
      <c r="I282" s="179">
        <f t="shared" si="125"/>
        <v>12237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11829</v>
      </c>
      <c r="C283" s="54"/>
      <c r="D283" s="22">
        <v>29</v>
      </c>
      <c r="E283" s="200">
        <f>AY257</f>
        <v>28000</v>
      </c>
      <c r="F283" s="203">
        <f>AY265</f>
        <v>0.96452538164327828</v>
      </c>
      <c r="G283" s="345">
        <f>AY266</f>
        <v>3531.5239999999994</v>
      </c>
      <c r="H283" s="346"/>
      <c r="I283" s="179">
        <f t="shared" si="125"/>
        <v>11829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11426</v>
      </c>
      <c r="C284" s="54"/>
      <c r="D284" s="22">
        <v>30</v>
      </c>
      <c r="E284" s="200">
        <f>BE257</f>
        <v>29000</v>
      </c>
      <c r="F284" s="203">
        <f>BE265</f>
        <v>0.96708535456752331</v>
      </c>
      <c r="G284" s="345">
        <f>BE266</f>
        <v>3262.3630000000003</v>
      </c>
      <c r="H284" s="346"/>
      <c r="I284" s="179">
        <f t="shared" si="125"/>
        <v>11426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11029</v>
      </c>
      <c r="C285" s="54"/>
      <c r="D285" s="22">
        <v>31</v>
      </c>
      <c r="E285" s="200">
        <f>BK257</f>
        <v>30000</v>
      </c>
      <c r="F285" s="203">
        <f>BK265</f>
        <v>0.96887894103020999</v>
      </c>
      <c r="G285" s="345">
        <f>BK266</f>
        <v>3077.3879999999995</v>
      </c>
      <c r="H285" s="346"/>
      <c r="I285" s="179">
        <f t="shared" si="125"/>
        <v>11029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10637</v>
      </c>
      <c r="C286" s="54"/>
      <c r="D286" s="22">
        <v>32</v>
      </c>
      <c r="E286" s="66"/>
      <c r="F286" s="203"/>
      <c r="G286" s="215"/>
      <c r="H286" s="34"/>
      <c r="I286" s="179">
        <f t="shared" si="125"/>
        <v>10637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10252</v>
      </c>
      <c r="C287" s="54"/>
      <c r="D287" s="22">
        <v>33</v>
      </c>
      <c r="E287" s="66"/>
      <c r="F287" s="203"/>
      <c r="G287" s="215"/>
      <c r="H287" s="34"/>
      <c r="I287" s="179">
        <f t="shared" si="125"/>
        <v>10252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9873</v>
      </c>
      <c r="C288" s="54"/>
      <c r="D288" s="22">
        <v>34</v>
      </c>
      <c r="E288" s="66"/>
      <c r="F288" s="203"/>
      <c r="G288" s="215"/>
      <c r="H288" s="34"/>
      <c r="I288" s="179">
        <f t="shared" si="125"/>
        <v>9873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9502</v>
      </c>
      <c r="C289" s="54"/>
      <c r="D289" s="22">
        <v>35</v>
      </c>
      <c r="E289" s="66"/>
      <c r="F289" s="203"/>
      <c r="G289" s="215"/>
      <c r="H289" s="34"/>
      <c r="I289" s="179">
        <f t="shared" si="125"/>
        <v>9502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9138</v>
      </c>
      <c r="C290" s="54"/>
      <c r="D290" s="22">
        <v>36</v>
      </c>
      <c r="E290" s="66"/>
      <c r="F290" s="203"/>
      <c r="G290" s="215"/>
      <c r="H290" s="34"/>
      <c r="I290" s="179">
        <f t="shared" si="125"/>
        <v>9138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8783</v>
      </c>
      <c r="C291" s="54"/>
      <c r="D291" s="22">
        <v>37</v>
      </c>
      <c r="E291" s="55"/>
      <c r="F291" s="82"/>
      <c r="G291" s="27"/>
      <c r="H291" s="34"/>
      <c r="I291" s="179">
        <f t="shared" si="125"/>
        <v>8783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8435</v>
      </c>
      <c r="C292" s="54"/>
      <c r="D292" s="22">
        <v>38</v>
      </c>
      <c r="E292" s="55"/>
      <c r="F292" s="82"/>
      <c r="G292" s="27"/>
      <c r="H292" s="34"/>
      <c r="I292" s="179">
        <f t="shared" si="125"/>
        <v>8435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8096</v>
      </c>
      <c r="C293" s="54"/>
      <c r="D293" s="22">
        <v>39</v>
      </c>
      <c r="E293" s="55"/>
      <c r="F293" s="82"/>
      <c r="G293" s="27"/>
      <c r="H293" s="34"/>
      <c r="I293" s="179">
        <f t="shared" si="125"/>
        <v>8096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7766</v>
      </c>
      <c r="C294" s="54"/>
      <c r="D294" s="22">
        <v>40</v>
      </c>
      <c r="E294" s="55"/>
      <c r="F294" s="82"/>
      <c r="G294" s="27"/>
      <c r="H294" s="34"/>
      <c r="I294" s="179">
        <f t="shared" si="125"/>
        <v>7766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7445</v>
      </c>
      <c r="C295" s="195"/>
      <c r="D295" s="35">
        <v>41</v>
      </c>
      <c r="E295" s="56"/>
      <c r="F295" s="84"/>
      <c r="G295" s="11"/>
      <c r="H295" s="37"/>
      <c r="I295" s="189">
        <f t="shared" si="125"/>
        <v>7445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7132</v>
      </c>
      <c r="C296" s="195"/>
      <c r="D296" s="35">
        <v>42</v>
      </c>
      <c r="E296" s="56"/>
      <c r="F296" s="84"/>
      <c r="G296" s="11"/>
      <c r="H296" s="37"/>
      <c r="I296" s="189">
        <f t="shared" si="125"/>
        <v>7132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0.95499577557572946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0.66822059611620355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0.78906556378638149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0.8870453727628943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0.91676978361869788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0.93208554372732377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0.94134489952852241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0.94748752092704513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0.95182460083552467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0.95499577557572946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22881</v>
      </c>
      <c r="C300" s="191">
        <f t="shared" ref="C300:C319" si="159">LN($F$302-B300)</f>
        <v>8.8705225451038725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22694</v>
      </c>
      <c r="J300" s="180">
        <f t="shared" ref="J300:J319" si="161">ABS(B300-I300)/B300*100</f>
        <v>0.81727197237882965</v>
      </c>
      <c r="K300" s="179">
        <f t="shared" ref="K300:K319" si="162">(B300-I300)^2/1000</f>
        <v>34.969000000000001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22688</v>
      </c>
      <c r="Q300" s="179">
        <f t="shared" ref="Q300:Q319" si="165">($B300-P300)^2/1000</f>
        <v>37.249000000000002</v>
      </c>
      <c r="S300" s="218">
        <f t="shared" ref="S300:S319" si="166">LN(U$302-$B300)</f>
        <v>4.7791234931115296</v>
      </c>
      <c r="T300" s="98" t="s">
        <v>63</v>
      </c>
      <c r="U300" s="57"/>
      <c r="V300" s="187">
        <f t="shared" ref="V300:V319" si="167">ROUND(U$302-U$307*U$308^$D300,$G$1)</f>
        <v>22460</v>
      </c>
      <c r="W300" s="179">
        <f t="shared" ref="W300:W319" si="168">($B300-V300)^2/1000</f>
        <v>177.24100000000001</v>
      </c>
      <c r="Y300" s="218">
        <f t="shared" ref="Y300:Y319" si="169">LN(AA$302-$B300)</f>
        <v>7.020190708311925</v>
      </c>
      <c r="Z300" s="98" t="s">
        <v>63</v>
      </c>
      <c r="AA300" s="57"/>
      <c r="AB300" s="187">
        <f t="shared" ref="AB300:AB319" si="170">ROUND(AA$302-AA$307*AA$308^$D300,$G$1)</f>
        <v>22447</v>
      </c>
      <c r="AC300" s="179">
        <f t="shared" ref="AC300:AC319" si="171">($B300-AB300)^2/1000</f>
        <v>188.35599999999999</v>
      </c>
      <c r="AE300" s="218">
        <f t="shared" ref="AE300:AE319" si="172">LN(AG$302-$B300)</f>
        <v>7.6586995582682995</v>
      </c>
      <c r="AF300" s="98" t="s">
        <v>63</v>
      </c>
      <c r="AG300" s="57"/>
      <c r="AH300" s="187">
        <f t="shared" ref="AH300:AH319" si="173">ROUND(AG$302-AG$307*AG$308^$D300,$G$1)</f>
        <v>22507</v>
      </c>
      <c r="AI300" s="179">
        <f t="shared" ref="AI300:AI319" si="174">($B300-AH300)^2/1000</f>
        <v>139.876</v>
      </c>
      <c r="AK300" s="218">
        <f t="shared" ref="AK300:AK319" si="175">LN(AM$302-$B300)</f>
        <v>8.0452677166078033</v>
      </c>
      <c r="AL300" s="98" t="s">
        <v>63</v>
      </c>
      <c r="AM300" s="57"/>
      <c r="AN300" s="187">
        <f t="shared" ref="AN300:AN319" si="176">ROUND(AM$302-AM$307*AM$308^$D300,$G$1)</f>
        <v>22560</v>
      </c>
      <c r="AO300" s="179">
        <f t="shared" ref="AO300:AO319" si="177">($B300-AN300)^2/1000</f>
        <v>103.041</v>
      </c>
      <c r="AQ300" s="218">
        <f t="shared" ref="AQ300:AQ319" si="178">LN(AS$302-$B300)</f>
        <v>8.323365694436081</v>
      </c>
      <c r="AR300" s="98" t="s">
        <v>63</v>
      </c>
      <c r="AS300" s="57"/>
      <c r="AT300" s="187">
        <f t="shared" ref="AT300:AT319" si="179">ROUND(AS$302-AS$307*AS$308^$D300,$G$1)</f>
        <v>22603</v>
      </c>
      <c r="AU300" s="179">
        <f t="shared" ref="AU300:AU319" si="180">($B300-AT300)^2/1000</f>
        <v>77.284000000000006</v>
      </c>
      <c r="AW300" s="218">
        <f t="shared" ref="AW300:AW319" si="181">LN(AY$302-$B300)</f>
        <v>8.5407143864575836</v>
      </c>
      <c r="AX300" s="98" t="s">
        <v>63</v>
      </c>
      <c r="AY300" s="57"/>
      <c r="AZ300" s="187">
        <f t="shared" ref="AZ300:AZ319" si="182">ROUND(AY$302-AY$307*AY$308^$D300,$G$1)</f>
        <v>22639</v>
      </c>
      <c r="BA300" s="179">
        <f t="shared" ref="BA300:BA319" si="183">($B300-AZ300)^2/1000</f>
        <v>58.564</v>
      </c>
      <c r="BC300" s="218">
        <f t="shared" ref="BC300:BC319" si="184">LN(BE$302-$B300)</f>
        <v>8.7191539634625403</v>
      </c>
      <c r="BD300" s="98" t="s">
        <v>63</v>
      </c>
      <c r="BE300" s="57"/>
      <c r="BF300" s="187">
        <f t="shared" ref="BF300:BF319" si="185">ROUND(BE$302-BE$307*BE$308^$D300,$G$1)</f>
        <v>22669</v>
      </c>
      <c r="BG300" s="179">
        <f t="shared" ref="BG300:BG319" si="186">($B300-BF300)^2/1000</f>
        <v>44.944000000000003</v>
      </c>
      <c r="BI300" s="218">
        <f t="shared" ref="BI300:BI319" si="187">LN(BK$302-$B300)</f>
        <v>8.8705225451038725</v>
      </c>
      <c r="BJ300" s="98" t="s">
        <v>63</v>
      </c>
      <c r="BK300" s="57"/>
      <c r="BL300" s="187">
        <f t="shared" ref="BL300:BL319" si="188">ROUND(BK$302-BK$307*BK$308^$D300,$G$1)</f>
        <v>22694</v>
      </c>
      <c r="BM300" s="179">
        <f t="shared" ref="BM300:BM319" si="189">($B300-BL300)^2/1000</f>
        <v>34.969000000000001</v>
      </c>
    </row>
    <row r="301" spans="1:65" ht="15" customHeight="1">
      <c r="A301" s="21">
        <f t="shared" si="158"/>
        <v>1995</v>
      </c>
      <c r="B301" s="176">
        <f t="shared" si="158"/>
        <v>22633</v>
      </c>
      <c r="C301" s="191">
        <f t="shared" si="159"/>
        <v>8.9047658466828139</v>
      </c>
      <c r="D301" s="22">
        <v>2</v>
      </c>
      <c r="E301" s="40" t="s">
        <v>64</v>
      </c>
      <c r="G301" s="23"/>
      <c r="H301" s="27"/>
      <c r="I301" s="179">
        <f t="shared" si="160"/>
        <v>22419</v>
      </c>
      <c r="J301" s="180">
        <f t="shared" si="161"/>
        <v>0.94552202536119823</v>
      </c>
      <c r="K301" s="179">
        <f t="shared" si="162"/>
        <v>45.795999999999999</v>
      </c>
      <c r="M301" s="218">
        <f t="shared" si="163"/>
        <v>5.5174528964647074</v>
      </c>
      <c r="N301" s="72" t="s">
        <v>64</v>
      </c>
      <c r="P301" s="187">
        <f t="shared" si="164"/>
        <v>22635</v>
      </c>
      <c r="Q301" s="179">
        <f t="shared" si="165"/>
        <v>4.0000000000000001E-3</v>
      </c>
      <c r="S301" s="218">
        <f t="shared" si="166"/>
        <v>5.9053618480545707</v>
      </c>
      <c r="T301" s="72" t="s">
        <v>64</v>
      </c>
      <c r="V301" s="187">
        <f t="shared" si="167"/>
        <v>22364</v>
      </c>
      <c r="W301" s="179">
        <f t="shared" si="168"/>
        <v>72.361000000000004</v>
      </c>
      <c r="Y301" s="218">
        <f t="shared" si="169"/>
        <v>7.2203738367239492</v>
      </c>
      <c r="Z301" s="72" t="s">
        <v>64</v>
      </c>
      <c r="AB301" s="187">
        <f t="shared" si="170"/>
        <v>22285</v>
      </c>
      <c r="AC301" s="179">
        <f t="shared" si="171"/>
        <v>121.104</v>
      </c>
      <c r="AE301" s="218">
        <f t="shared" si="172"/>
        <v>7.7693786095139838</v>
      </c>
      <c r="AF301" s="72" t="s">
        <v>64</v>
      </c>
      <c r="AH301" s="187">
        <f t="shared" si="173"/>
        <v>22311</v>
      </c>
      <c r="AI301" s="179">
        <f t="shared" si="174"/>
        <v>103.684</v>
      </c>
      <c r="AK301" s="218">
        <f t="shared" si="175"/>
        <v>8.1217774191610737</v>
      </c>
      <c r="AL301" s="72" t="s">
        <v>64</v>
      </c>
      <c r="AN301" s="187">
        <f t="shared" si="176"/>
        <v>22339</v>
      </c>
      <c r="AO301" s="179">
        <f t="shared" si="177"/>
        <v>86.436000000000007</v>
      </c>
      <c r="AQ301" s="218">
        <f t="shared" si="178"/>
        <v>8.3818315534855614</v>
      </c>
      <c r="AR301" s="72" t="s">
        <v>64</v>
      </c>
      <c r="AT301" s="187">
        <f t="shared" si="179"/>
        <v>22364</v>
      </c>
      <c r="AU301" s="179">
        <f t="shared" si="180"/>
        <v>72.361000000000004</v>
      </c>
      <c r="AW301" s="218">
        <f t="shared" si="181"/>
        <v>8.5880243721768288</v>
      </c>
      <c r="AX301" s="72" t="s">
        <v>64</v>
      </c>
      <c r="AZ301" s="187">
        <f t="shared" si="182"/>
        <v>22385</v>
      </c>
      <c r="BA301" s="179">
        <f t="shared" si="183"/>
        <v>61.503999999999998</v>
      </c>
      <c r="BC301" s="218">
        <f t="shared" si="184"/>
        <v>8.7588836800170249</v>
      </c>
      <c r="BD301" s="72" t="s">
        <v>64</v>
      </c>
      <c r="BF301" s="187">
        <f t="shared" si="185"/>
        <v>22403</v>
      </c>
      <c r="BG301" s="179">
        <f t="shared" si="186"/>
        <v>52.9</v>
      </c>
      <c r="BI301" s="218">
        <f t="shared" si="187"/>
        <v>8.9047658466828139</v>
      </c>
      <c r="BJ301" s="72" t="s">
        <v>64</v>
      </c>
      <c r="BL301" s="187">
        <f t="shared" si="188"/>
        <v>22419</v>
      </c>
      <c r="BM301" s="179">
        <f t="shared" si="189"/>
        <v>45.795999999999999</v>
      </c>
    </row>
    <row r="302" spans="1:65" ht="15" customHeight="1">
      <c r="A302" s="21">
        <f t="shared" si="158"/>
        <v>1996</v>
      </c>
      <c r="B302" s="176">
        <f t="shared" si="158"/>
        <v>21948</v>
      </c>
      <c r="C302" s="191">
        <f t="shared" si="159"/>
        <v>8.9936757867596828</v>
      </c>
      <c r="D302" s="22">
        <v>3</v>
      </c>
      <c r="E302" s="99" t="s">
        <v>65</v>
      </c>
      <c r="F302" s="243">
        <v>30000</v>
      </c>
      <c r="G302" s="23"/>
      <c r="H302" s="27"/>
      <c r="I302" s="179">
        <f t="shared" si="160"/>
        <v>22133</v>
      </c>
      <c r="J302" s="180">
        <f t="shared" si="161"/>
        <v>0.84290140331693097</v>
      </c>
      <c r="K302" s="179">
        <f t="shared" si="162"/>
        <v>34.225000000000001</v>
      </c>
      <c r="M302" s="218">
        <f t="shared" si="163"/>
        <v>6.8394764382288429</v>
      </c>
      <c r="N302" s="97" t="s">
        <v>65</v>
      </c>
      <c r="O302" s="201">
        <f>ROUNDDOWN(O258,0)+1</f>
        <v>22882</v>
      </c>
      <c r="P302" s="187">
        <f t="shared" si="164"/>
        <v>22569</v>
      </c>
      <c r="Q302" s="179">
        <f t="shared" si="165"/>
        <v>385.64100000000002</v>
      </c>
      <c r="S302" s="218">
        <f t="shared" si="166"/>
        <v>6.9584483932976555</v>
      </c>
      <c r="T302" s="97" t="s">
        <v>65</v>
      </c>
      <c r="U302" s="201">
        <f>ROUNDDOWN(U258,-T323)+10^T323</f>
        <v>23000</v>
      </c>
      <c r="V302" s="187">
        <f t="shared" si="167"/>
        <v>22252</v>
      </c>
      <c r="W302" s="179">
        <f t="shared" si="168"/>
        <v>92.415999999999997</v>
      </c>
      <c r="Y302" s="218">
        <f t="shared" si="169"/>
        <v>7.6265702062906602</v>
      </c>
      <c r="Z302" s="97" t="s">
        <v>65</v>
      </c>
      <c r="AA302" s="201">
        <f>U302+Z324</f>
        <v>24000</v>
      </c>
      <c r="AB302" s="187">
        <f t="shared" si="170"/>
        <v>22107</v>
      </c>
      <c r="AC302" s="179">
        <f t="shared" si="171"/>
        <v>25.280999999999999</v>
      </c>
      <c r="AE302" s="218">
        <f t="shared" si="172"/>
        <v>8.0235523924043477</v>
      </c>
      <c r="AF302" s="97" t="s">
        <v>65</v>
      </c>
      <c r="AG302" s="201">
        <f>AA302+AF324</f>
        <v>25000</v>
      </c>
      <c r="AH302" s="187">
        <f t="shared" si="173"/>
        <v>22099</v>
      </c>
      <c r="AI302" s="179">
        <f t="shared" si="174"/>
        <v>22.800999999999998</v>
      </c>
      <c r="AK302" s="218">
        <f t="shared" si="175"/>
        <v>8.3069658653685732</v>
      </c>
      <c r="AL302" s="97" t="s">
        <v>65</v>
      </c>
      <c r="AM302" s="201">
        <f>AG302+AL324</f>
        <v>26000</v>
      </c>
      <c r="AN302" s="187">
        <f t="shared" si="176"/>
        <v>22104</v>
      </c>
      <c r="AO302" s="179">
        <f t="shared" si="177"/>
        <v>24.335999999999999</v>
      </c>
      <c r="AQ302" s="218">
        <f t="shared" si="178"/>
        <v>8.527539483470381</v>
      </c>
      <c r="AR302" s="97" t="s">
        <v>65</v>
      </c>
      <c r="AS302" s="201">
        <f>AM302+AR324</f>
        <v>27000</v>
      </c>
      <c r="AT302" s="187">
        <f t="shared" si="179"/>
        <v>22112</v>
      </c>
      <c r="AU302" s="179">
        <f t="shared" si="180"/>
        <v>26.896000000000001</v>
      </c>
      <c r="AW302" s="218">
        <f t="shared" si="181"/>
        <v>8.7081440749082457</v>
      </c>
      <c r="AX302" s="97" t="s">
        <v>65</v>
      </c>
      <c r="AY302" s="201">
        <f>AS302+AX324</f>
        <v>28000</v>
      </c>
      <c r="AZ302" s="187">
        <f t="shared" si="182"/>
        <v>22119</v>
      </c>
      <c r="BA302" s="179">
        <f t="shared" si="183"/>
        <v>29.241</v>
      </c>
      <c r="BC302" s="218">
        <f t="shared" si="184"/>
        <v>8.8610665435177616</v>
      </c>
      <c r="BD302" s="97" t="s">
        <v>65</v>
      </c>
      <c r="BE302" s="201">
        <f>AY302+BD324</f>
        <v>29000</v>
      </c>
      <c r="BF302" s="187">
        <f t="shared" si="185"/>
        <v>22127</v>
      </c>
      <c r="BG302" s="179">
        <f t="shared" si="186"/>
        <v>32.040999999999997</v>
      </c>
      <c r="BI302" s="218">
        <f t="shared" si="187"/>
        <v>8.9936757867596828</v>
      </c>
      <c r="BJ302" s="97" t="s">
        <v>65</v>
      </c>
      <c r="BK302" s="201">
        <f>BE302+BJ324</f>
        <v>30000</v>
      </c>
      <c r="BL302" s="187">
        <f t="shared" si="188"/>
        <v>22133</v>
      </c>
      <c r="BM302" s="179">
        <f t="shared" si="189"/>
        <v>34.225000000000001</v>
      </c>
    </row>
    <row r="303" spans="1:65" ht="15" customHeight="1">
      <c r="A303" s="21">
        <f t="shared" si="158"/>
        <v>1997</v>
      </c>
      <c r="B303" s="176">
        <f t="shared" si="158"/>
        <v>21609</v>
      </c>
      <c r="C303" s="191">
        <f t="shared" si="159"/>
        <v>9.0349149818700702</v>
      </c>
      <c r="D303" s="22">
        <v>4</v>
      </c>
      <c r="G303" s="23"/>
      <c r="H303" s="27"/>
      <c r="I303" s="179">
        <f t="shared" si="160"/>
        <v>21837</v>
      </c>
      <c r="J303" s="180">
        <f t="shared" si="161"/>
        <v>1.0551159239205887</v>
      </c>
      <c r="K303" s="179">
        <f t="shared" si="162"/>
        <v>51.984000000000002</v>
      </c>
      <c r="M303" s="218">
        <f t="shared" si="163"/>
        <v>7.1491315985574069</v>
      </c>
      <c r="P303" s="187">
        <f t="shared" si="164"/>
        <v>22485</v>
      </c>
      <c r="Q303" s="179">
        <f t="shared" si="165"/>
        <v>767.37599999999998</v>
      </c>
      <c r="S303" s="218">
        <f t="shared" si="166"/>
        <v>7.237778191923443</v>
      </c>
      <c r="V303" s="187">
        <f t="shared" si="167"/>
        <v>22120</v>
      </c>
      <c r="W303" s="179">
        <f t="shared" si="168"/>
        <v>261.12099999999998</v>
      </c>
      <c r="Y303" s="218">
        <f t="shared" si="169"/>
        <v>7.7794669674583243</v>
      </c>
      <c r="AB303" s="187">
        <f t="shared" si="170"/>
        <v>21911</v>
      </c>
      <c r="AC303" s="179">
        <f t="shared" si="171"/>
        <v>91.203999999999994</v>
      </c>
      <c r="AE303" s="218">
        <f t="shared" si="172"/>
        <v>8.128880142125638</v>
      </c>
      <c r="AH303" s="187">
        <f t="shared" si="173"/>
        <v>21870</v>
      </c>
      <c r="AI303" s="179">
        <f t="shared" si="174"/>
        <v>68.120999999999995</v>
      </c>
      <c r="AK303" s="218">
        <f t="shared" si="175"/>
        <v>8.3873122705617167</v>
      </c>
      <c r="AN303" s="187">
        <f t="shared" si="176"/>
        <v>21854</v>
      </c>
      <c r="AO303" s="179">
        <f t="shared" si="177"/>
        <v>60.024999999999999</v>
      </c>
      <c r="AQ303" s="218">
        <f t="shared" si="178"/>
        <v>8.5924861754516684</v>
      </c>
      <c r="AT303" s="187">
        <f t="shared" si="179"/>
        <v>21846</v>
      </c>
      <c r="AU303" s="179">
        <f t="shared" si="180"/>
        <v>56.168999999999997</v>
      </c>
      <c r="AW303" s="218">
        <f t="shared" si="181"/>
        <v>8.7626460296502824</v>
      </c>
      <c r="AZ303" s="187">
        <f t="shared" si="182"/>
        <v>21841</v>
      </c>
      <c r="BA303" s="179">
        <f t="shared" si="183"/>
        <v>53.823999999999998</v>
      </c>
      <c r="BC303" s="218">
        <f t="shared" si="184"/>
        <v>8.908018322784887</v>
      </c>
      <c r="BF303" s="187">
        <f t="shared" si="185"/>
        <v>21839</v>
      </c>
      <c r="BG303" s="179">
        <f t="shared" si="186"/>
        <v>52.9</v>
      </c>
      <c r="BI303" s="218">
        <f t="shared" si="187"/>
        <v>9.0349149818700702</v>
      </c>
      <c r="BL303" s="187">
        <f t="shared" si="188"/>
        <v>21837</v>
      </c>
      <c r="BM303" s="179">
        <f t="shared" si="189"/>
        <v>51.984000000000002</v>
      </c>
    </row>
    <row r="304" spans="1:65" ht="15" customHeight="1">
      <c r="A304" s="21">
        <f t="shared" si="158"/>
        <v>1998</v>
      </c>
      <c r="B304" s="176">
        <f t="shared" si="158"/>
        <v>21884</v>
      </c>
      <c r="C304" s="191">
        <f t="shared" si="159"/>
        <v>9.0015927009457055</v>
      </c>
      <c r="D304" s="22">
        <v>5</v>
      </c>
      <c r="E304" s="99" t="s">
        <v>66</v>
      </c>
      <c r="F304" s="42">
        <f>INDEX(LINEST(C300:C319,D300:D319),2)</f>
        <v>8.8595229105665787</v>
      </c>
      <c r="G304" s="23"/>
      <c r="H304" s="27"/>
      <c r="I304" s="179">
        <f t="shared" si="160"/>
        <v>21530</v>
      </c>
      <c r="J304" s="180">
        <f t="shared" si="161"/>
        <v>1.6176201791263021</v>
      </c>
      <c r="K304" s="179">
        <f t="shared" si="162"/>
        <v>125.316</v>
      </c>
      <c r="M304" s="218">
        <f t="shared" si="163"/>
        <v>6.9057532763114642</v>
      </c>
      <c r="N304" s="97" t="s">
        <v>66</v>
      </c>
      <c r="O304" s="42">
        <f>INDEX(LINEST(M300:M319,$D300:$D319),2)</f>
        <v>5.0298772859263439</v>
      </c>
      <c r="P304" s="187">
        <f t="shared" si="164"/>
        <v>22377</v>
      </c>
      <c r="Q304" s="179">
        <f t="shared" si="165"/>
        <v>243.04900000000001</v>
      </c>
      <c r="S304" s="218">
        <f t="shared" si="166"/>
        <v>7.0175061429412562</v>
      </c>
      <c r="T304" s="97" t="s">
        <v>66</v>
      </c>
      <c r="U304" s="42">
        <f>INDEX(LINEST(S300:S319,$D300:$D319),2)</f>
        <v>6.1296938058069266</v>
      </c>
      <c r="V304" s="187">
        <f t="shared" si="167"/>
        <v>21964</v>
      </c>
      <c r="W304" s="179">
        <f t="shared" si="168"/>
        <v>6.4</v>
      </c>
      <c r="Y304" s="218">
        <f t="shared" si="169"/>
        <v>7.6572827929781901</v>
      </c>
      <c r="Z304" s="97" t="s">
        <v>66</v>
      </c>
      <c r="AA304" s="42">
        <f>INDEX(LINEST(Y300:Y319,$D300:$D319),2)</f>
        <v>7.2493638497480228</v>
      </c>
      <c r="AB304" s="187">
        <f t="shared" si="170"/>
        <v>21694</v>
      </c>
      <c r="AC304" s="179">
        <f t="shared" si="171"/>
        <v>36.1</v>
      </c>
      <c r="AE304" s="218">
        <f t="shared" si="172"/>
        <v>8.0443054069906381</v>
      </c>
      <c r="AF304" s="97" t="s">
        <v>66</v>
      </c>
      <c r="AG304" s="42">
        <f>INDEX(LINEST(AE300:AE319,$D300:$D319),2)</f>
        <v>7.7454473753780935</v>
      </c>
      <c r="AH304" s="187">
        <f t="shared" si="173"/>
        <v>21624</v>
      </c>
      <c r="AI304" s="179">
        <f t="shared" si="174"/>
        <v>67.599999999999994</v>
      </c>
      <c r="AK304" s="218">
        <f t="shared" si="175"/>
        <v>8.3226370969539403</v>
      </c>
      <c r="AL304" s="97" t="s">
        <v>66</v>
      </c>
      <c r="AM304" s="42">
        <f>INDEX(LINEST(AK300:AK319,$D300:$D319),2)</f>
        <v>8.0811299956054707</v>
      </c>
      <c r="AN304" s="187">
        <f t="shared" si="176"/>
        <v>21588</v>
      </c>
      <c r="AO304" s="179">
        <f t="shared" si="177"/>
        <v>87.616</v>
      </c>
      <c r="AQ304" s="218">
        <f t="shared" si="178"/>
        <v>8.5401281626987338</v>
      </c>
      <c r="AR304" s="97" t="s">
        <v>66</v>
      </c>
      <c r="AS304" s="42">
        <f>INDEX(LINEST(AQ300:AQ319,$D300:$D319),2)</f>
        <v>8.3357081723954956</v>
      </c>
      <c r="AT304" s="187">
        <f t="shared" si="179"/>
        <v>21565</v>
      </c>
      <c r="AU304" s="179">
        <f t="shared" si="180"/>
        <v>101.761</v>
      </c>
      <c r="AW304" s="218">
        <f t="shared" si="181"/>
        <v>8.718663567048953</v>
      </c>
      <c r="AX304" s="97" t="s">
        <v>66</v>
      </c>
      <c r="AY304" s="42">
        <f>INDEX(LINEST(AW300:AW319,$D300:$D319),2)</f>
        <v>8.5407247834045048</v>
      </c>
      <c r="AZ304" s="187">
        <f t="shared" si="182"/>
        <v>21550</v>
      </c>
      <c r="BA304" s="179">
        <f t="shared" si="183"/>
        <v>111.556</v>
      </c>
      <c r="BC304" s="218">
        <f t="shared" si="184"/>
        <v>8.8701010487857257</v>
      </c>
      <c r="BD304" s="97" t="s">
        <v>66</v>
      </c>
      <c r="BE304" s="42">
        <f>INDEX(LINEST(BC300:BC319,$D300:$D319),2)</f>
        <v>8.7122211353711716</v>
      </c>
      <c r="BF304" s="187">
        <f t="shared" si="185"/>
        <v>21539</v>
      </c>
      <c r="BG304" s="179">
        <f t="shared" si="186"/>
        <v>119.02500000000001</v>
      </c>
      <c r="BI304" s="218">
        <f t="shared" si="187"/>
        <v>9.0015927009457055</v>
      </c>
      <c r="BJ304" s="97" t="s">
        <v>66</v>
      </c>
      <c r="BK304" s="42">
        <f>INDEX(LINEST(BI300:BI319,$D300:$D319),2)</f>
        <v>8.8595229105665787</v>
      </c>
      <c r="BL304" s="187">
        <f t="shared" si="188"/>
        <v>21530</v>
      </c>
      <c r="BM304" s="179">
        <f t="shared" si="189"/>
        <v>125.316</v>
      </c>
    </row>
    <row r="305" spans="1:65" ht="15" customHeight="1">
      <c r="A305" s="21">
        <f t="shared" si="158"/>
        <v>1999</v>
      </c>
      <c r="B305" s="176">
        <f t="shared" si="158"/>
        <v>21662</v>
      </c>
      <c r="C305" s="191">
        <f t="shared" si="159"/>
        <v>9.0285786584407415</v>
      </c>
      <c r="D305" s="22">
        <v>6</v>
      </c>
      <c r="E305" s="99" t="s">
        <v>67</v>
      </c>
      <c r="F305" s="42">
        <f>INDEX(LINEST(C300:C319,D300:D319),1)</f>
        <v>3.6952833331529933E-2</v>
      </c>
      <c r="G305" s="27"/>
      <c r="H305" s="27"/>
      <c r="I305" s="179">
        <f t="shared" si="160"/>
        <v>21211</v>
      </c>
      <c r="J305" s="180">
        <f t="shared" si="161"/>
        <v>2.0819868894838889</v>
      </c>
      <c r="K305" s="179">
        <f t="shared" si="162"/>
        <v>203.40100000000001</v>
      </c>
      <c r="M305" s="218">
        <f t="shared" si="163"/>
        <v>7.1066061377273027</v>
      </c>
      <c r="N305" s="97" t="s">
        <v>67</v>
      </c>
      <c r="O305" s="42">
        <f>INDEX(LINEST(M300:M319,$D300:$D319),1)</f>
        <v>0.23880616692362841</v>
      </c>
      <c r="P305" s="187">
        <f t="shared" si="164"/>
        <v>22241</v>
      </c>
      <c r="Q305" s="179">
        <f t="shared" si="165"/>
        <v>335.24099999999999</v>
      </c>
      <c r="S305" s="218">
        <f t="shared" si="166"/>
        <v>7.1989312406881734</v>
      </c>
      <c r="T305" s="97" t="s">
        <v>67</v>
      </c>
      <c r="U305" s="42">
        <f>INDEX(LINEST(S300:S319,$D300:$D319),1)</f>
        <v>0.16260530998530714</v>
      </c>
      <c r="V305" s="187">
        <f t="shared" si="167"/>
        <v>21782</v>
      </c>
      <c r="W305" s="179">
        <f t="shared" si="168"/>
        <v>14.4</v>
      </c>
      <c r="Y305" s="218">
        <f t="shared" si="169"/>
        <v>7.7570511420320134</v>
      </c>
      <c r="Z305" s="97" t="s">
        <v>67</v>
      </c>
      <c r="AA305" s="42">
        <f>INDEX(LINEST(Y300:Y319,$D300:$D319),1)</f>
        <v>9.8765770955452831E-2</v>
      </c>
      <c r="AB305" s="187">
        <f t="shared" si="170"/>
        <v>21455</v>
      </c>
      <c r="AC305" s="179">
        <f t="shared" si="171"/>
        <v>42.848999999999997</v>
      </c>
      <c r="AE305" s="218">
        <f t="shared" si="172"/>
        <v>8.1131271042217801</v>
      </c>
      <c r="AF305" s="97" t="s">
        <v>67</v>
      </c>
      <c r="AG305" s="42">
        <f>INDEX(LINEST(AE300:AE319,$D300:$D319),1)</f>
        <v>7.5801108730850636E-2</v>
      </c>
      <c r="AH305" s="187">
        <f t="shared" si="173"/>
        <v>21358</v>
      </c>
      <c r="AI305" s="179">
        <f t="shared" si="174"/>
        <v>92.415999999999997</v>
      </c>
      <c r="AK305" s="218">
        <f t="shared" si="175"/>
        <v>8.3751686913868202</v>
      </c>
      <c r="AL305" s="97" t="s">
        <v>67</v>
      </c>
      <c r="AM305" s="42">
        <f>INDEX(LINEST(AK300:AK319,$D300:$D319),1)</f>
        <v>6.2205878319617866E-2</v>
      </c>
      <c r="AN305" s="187">
        <f t="shared" si="176"/>
        <v>21304</v>
      </c>
      <c r="AO305" s="179">
        <f t="shared" si="177"/>
        <v>128.16399999999999</v>
      </c>
      <c r="AQ305" s="218">
        <f t="shared" si="178"/>
        <v>8.5826063299644701</v>
      </c>
      <c r="AR305" s="97" t="s">
        <v>67</v>
      </c>
      <c r="AS305" s="42">
        <f>INDEX(LINEST(AQ300:AQ319,$D300:$D319),1)</f>
        <v>5.2976943025418305E-2</v>
      </c>
      <c r="AT305" s="187">
        <f t="shared" si="179"/>
        <v>21269</v>
      </c>
      <c r="AU305" s="179">
        <f t="shared" si="180"/>
        <v>154.44900000000001</v>
      </c>
      <c r="AW305" s="218">
        <f t="shared" si="181"/>
        <v>8.7543185402508659</v>
      </c>
      <c r="AX305" s="97" t="s">
        <v>67</v>
      </c>
      <c r="AY305" s="42">
        <f>INDEX(LINEST(AW300:AW319,$D300:$D319),1)</f>
        <v>4.6231212869381755E-2</v>
      </c>
      <c r="AZ305" s="187">
        <f t="shared" si="182"/>
        <v>21245</v>
      </c>
      <c r="BA305" s="179">
        <f t="shared" si="183"/>
        <v>173.88900000000001</v>
      </c>
      <c r="BC305" s="218">
        <f t="shared" si="184"/>
        <v>8.9008216049152278</v>
      </c>
      <c r="BD305" s="97" t="s">
        <v>67</v>
      </c>
      <c r="BE305" s="42">
        <f>INDEX(LINEST(BC300:BC319,$D300:$D319),1)</f>
        <v>4.1058106372982364E-2</v>
      </c>
      <c r="BF305" s="187">
        <f t="shared" si="185"/>
        <v>21226</v>
      </c>
      <c r="BG305" s="179">
        <f t="shared" si="186"/>
        <v>190.096</v>
      </c>
      <c r="BI305" s="218">
        <f t="shared" si="187"/>
        <v>9.0285786584407415</v>
      </c>
      <c r="BJ305" s="97" t="s">
        <v>67</v>
      </c>
      <c r="BK305" s="42">
        <f>INDEX(LINEST(BI300:BI319,$D300:$D319),1)</f>
        <v>3.6952833331529933E-2</v>
      </c>
      <c r="BL305" s="187">
        <f t="shared" si="188"/>
        <v>21211</v>
      </c>
      <c r="BM305" s="179">
        <f t="shared" si="189"/>
        <v>203.40100000000001</v>
      </c>
    </row>
    <row r="306" spans="1:65" ht="15" customHeight="1">
      <c r="A306" s="21">
        <f t="shared" si="158"/>
        <v>2000</v>
      </c>
      <c r="B306" s="176">
        <f t="shared" si="158"/>
        <v>21319</v>
      </c>
      <c r="C306" s="191">
        <f t="shared" si="159"/>
        <v>9.0688920083918081</v>
      </c>
      <c r="D306" s="22">
        <v>7</v>
      </c>
      <c r="G306" s="27"/>
      <c r="H306" s="27"/>
      <c r="I306" s="179">
        <f t="shared" si="160"/>
        <v>20880</v>
      </c>
      <c r="J306" s="180">
        <f t="shared" si="161"/>
        <v>2.0591960223275012</v>
      </c>
      <c r="K306" s="179">
        <f t="shared" si="162"/>
        <v>192.721</v>
      </c>
      <c r="M306" s="218">
        <f t="shared" si="163"/>
        <v>7.3543623304214769</v>
      </c>
      <c r="P306" s="187">
        <f t="shared" si="164"/>
        <v>22068</v>
      </c>
      <c r="Q306" s="179">
        <f t="shared" si="165"/>
        <v>561.00099999999998</v>
      </c>
      <c r="S306" s="218">
        <f t="shared" si="166"/>
        <v>7.4271441334086159</v>
      </c>
      <c r="V306" s="187">
        <f t="shared" si="167"/>
        <v>21566</v>
      </c>
      <c r="W306" s="179">
        <f t="shared" si="168"/>
        <v>61.009</v>
      </c>
      <c r="Y306" s="218">
        <f t="shared" si="169"/>
        <v>7.8939451382359591</v>
      </c>
      <c r="AB306" s="187">
        <f t="shared" si="170"/>
        <v>21191</v>
      </c>
      <c r="AC306" s="179">
        <f t="shared" si="171"/>
        <v>16.384</v>
      </c>
      <c r="AE306" s="218">
        <f t="shared" si="172"/>
        <v>8.2109397333790213</v>
      </c>
      <c r="AH306" s="187">
        <f t="shared" si="173"/>
        <v>21071</v>
      </c>
      <c r="AI306" s="179">
        <f t="shared" si="174"/>
        <v>61.503999999999998</v>
      </c>
      <c r="AK306" s="218">
        <f t="shared" si="175"/>
        <v>8.4512670413000706</v>
      </c>
      <c r="AN306" s="187">
        <f t="shared" si="176"/>
        <v>21003</v>
      </c>
      <c r="AO306" s="179">
        <f t="shared" si="177"/>
        <v>99.855999999999995</v>
      </c>
      <c r="AQ306" s="218">
        <f t="shared" si="178"/>
        <v>8.6448825525571262</v>
      </c>
      <c r="AT306" s="187">
        <f t="shared" si="179"/>
        <v>20958</v>
      </c>
      <c r="AU306" s="179">
        <f t="shared" si="180"/>
        <v>130.321</v>
      </c>
      <c r="AW306" s="218">
        <f t="shared" si="181"/>
        <v>8.8070229559254773</v>
      </c>
      <c r="AZ306" s="187">
        <f t="shared" si="182"/>
        <v>20925</v>
      </c>
      <c r="BA306" s="179">
        <f t="shared" si="183"/>
        <v>155.23599999999999</v>
      </c>
      <c r="BC306" s="218">
        <f t="shared" si="184"/>
        <v>8.9465050259986825</v>
      </c>
      <c r="BF306" s="187">
        <f t="shared" si="185"/>
        <v>20900</v>
      </c>
      <c r="BG306" s="179">
        <f t="shared" si="186"/>
        <v>175.56100000000001</v>
      </c>
      <c r="BI306" s="218">
        <f t="shared" si="187"/>
        <v>9.0688920083918081</v>
      </c>
      <c r="BL306" s="187">
        <f t="shared" si="188"/>
        <v>20880</v>
      </c>
      <c r="BM306" s="179">
        <f t="shared" si="189"/>
        <v>192.721</v>
      </c>
    </row>
    <row r="307" spans="1:65" ht="15" customHeight="1">
      <c r="A307" s="21">
        <f t="shared" si="158"/>
        <v>2001</v>
      </c>
      <c r="B307" s="176">
        <f t="shared" si="158"/>
        <v>20831</v>
      </c>
      <c r="C307" s="191">
        <f t="shared" si="159"/>
        <v>9.1235835080499008</v>
      </c>
      <c r="D307" s="22">
        <v>8</v>
      </c>
      <c r="E307" s="99" t="s">
        <v>29</v>
      </c>
      <c r="F307" s="240">
        <f>EXP(F304)</f>
        <v>7041.1226978691302</v>
      </c>
      <c r="G307" s="27"/>
      <c r="H307" s="27"/>
      <c r="I307" s="179">
        <f t="shared" si="160"/>
        <v>20537</v>
      </c>
      <c r="J307" s="180">
        <f t="shared" si="161"/>
        <v>1.4113580721040757</v>
      </c>
      <c r="K307" s="179">
        <f t="shared" si="162"/>
        <v>86.436000000000007</v>
      </c>
      <c r="M307" s="218">
        <f t="shared" si="163"/>
        <v>7.6260827580723802</v>
      </c>
      <c r="N307" s="97" t="s">
        <v>29</v>
      </c>
      <c r="O307" s="201">
        <f>EXP(O304)</f>
        <v>152.91424681407278</v>
      </c>
      <c r="P307" s="187">
        <f t="shared" si="164"/>
        <v>21849</v>
      </c>
      <c r="Q307" s="179">
        <f t="shared" si="165"/>
        <v>1036.3240000000001</v>
      </c>
      <c r="S307" s="218">
        <f t="shared" si="166"/>
        <v>7.6820215108268748</v>
      </c>
      <c r="T307" s="97" t="s">
        <v>29</v>
      </c>
      <c r="U307" s="201">
        <f>EXP(U304)</f>
        <v>459.29550553044004</v>
      </c>
      <c r="V307" s="187">
        <f t="shared" si="167"/>
        <v>21313</v>
      </c>
      <c r="W307" s="179">
        <f t="shared" si="168"/>
        <v>232.32400000000001</v>
      </c>
      <c r="Y307" s="218">
        <f t="shared" si="169"/>
        <v>8.0611713596909205</v>
      </c>
      <c r="Z307" s="97" t="s">
        <v>29</v>
      </c>
      <c r="AA307" s="201">
        <f>EXP(AA304)</f>
        <v>1407.2093668112561</v>
      </c>
      <c r="AB307" s="187">
        <f t="shared" si="170"/>
        <v>20899</v>
      </c>
      <c r="AC307" s="179">
        <f t="shared" si="171"/>
        <v>4.6239999999999997</v>
      </c>
      <c r="AE307" s="218">
        <f t="shared" si="172"/>
        <v>8.3354314778807961</v>
      </c>
      <c r="AF307" s="97" t="s">
        <v>29</v>
      </c>
      <c r="AG307" s="201">
        <f>EXP(AG304)</f>
        <v>2311.0271893146223</v>
      </c>
      <c r="AH307" s="187">
        <f t="shared" si="173"/>
        <v>20762</v>
      </c>
      <c r="AI307" s="179">
        <f t="shared" si="174"/>
        <v>4.7610000000000001</v>
      </c>
      <c r="AK307" s="218">
        <f t="shared" si="175"/>
        <v>8.5504345251960387</v>
      </c>
      <c r="AL307" s="97" t="s">
        <v>29</v>
      </c>
      <c r="AM307" s="201">
        <f>EXP(AM304)</f>
        <v>3232.8843184758393</v>
      </c>
      <c r="AN307" s="187">
        <f t="shared" si="176"/>
        <v>20682</v>
      </c>
      <c r="AO307" s="179">
        <f t="shared" si="177"/>
        <v>22.201000000000001</v>
      </c>
      <c r="AQ307" s="218">
        <f t="shared" si="178"/>
        <v>8.7272920292096394</v>
      </c>
      <c r="AR307" s="97" t="s">
        <v>29</v>
      </c>
      <c r="AS307" s="201">
        <f>EXP(AS304)</f>
        <v>4170.1536990355153</v>
      </c>
      <c r="AT307" s="187">
        <f t="shared" si="179"/>
        <v>20629</v>
      </c>
      <c r="AU307" s="179">
        <f t="shared" si="180"/>
        <v>40.804000000000002</v>
      </c>
      <c r="AW307" s="218">
        <f t="shared" si="181"/>
        <v>8.8775214538528715</v>
      </c>
      <c r="AX307" s="97" t="s">
        <v>29</v>
      </c>
      <c r="AY307" s="201">
        <f>EXP(AY304)</f>
        <v>5119.0532222479651</v>
      </c>
      <c r="AZ307" s="187">
        <f t="shared" si="182"/>
        <v>20590</v>
      </c>
      <c r="BA307" s="179">
        <f t="shared" si="183"/>
        <v>58.081000000000003</v>
      </c>
      <c r="BC307" s="218">
        <f t="shared" si="184"/>
        <v>9.0081017813418693</v>
      </c>
      <c r="BD307" s="97" t="s">
        <v>29</v>
      </c>
      <c r="BE307" s="201">
        <f>EXP(BE304)</f>
        <v>6076.7247377983467</v>
      </c>
      <c r="BF307" s="187">
        <f t="shared" si="185"/>
        <v>20560</v>
      </c>
      <c r="BG307" s="179">
        <f t="shared" si="186"/>
        <v>73.441000000000003</v>
      </c>
      <c r="BI307" s="218">
        <f t="shared" si="187"/>
        <v>9.1235835080499008</v>
      </c>
      <c r="BJ307" s="97" t="s">
        <v>29</v>
      </c>
      <c r="BK307" s="201">
        <f>EXP(BK304)</f>
        <v>7041.1226978691302</v>
      </c>
      <c r="BL307" s="187">
        <f t="shared" si="188"/>
        <v>20537</v>
      </c>
      <c r="BM307" s="179">
        <f t="shared" si="189"/>
        <v>86.436000000000007</v>
      </c>
    </row>
    <row r="308" spans="1:65" ht="15" customHeight="1">
      <c r="A308" s="21">
        <f t="shared" si="158"/>
        <v>2002</v>
      </c>
      <c r="B308" s="176">
        <f t="shared" si="158"/>
        <v>19863</v>
      </c>
      <c r="C308" s="191">
        <f t="shared" si="159"/>
        <v>9.2239473753823997</v>
      </c>
      <c r="D308" s="22">
        <v>9</v>
      </c>
      <c r="E308" s="99" t="s">
        <v>30</v>
      </c>
      <c r="F308" s="42">
        <f>EXP(F305)</f>
        <v>1.0376440774697264</v>
      </c>
      <c r="G308" s="27"/>
      <c r="H308" s="27"/>
      <c r="I308" s="179">
        <f t="shared" si="160"/>
        <v>20181</v>
      </c>
      <c r="J308" s="180">
        <f t="shared" si="161"/>
        <v>1.6009666213562905</v>
      </c>
      <c r="K308" s="179">
        <f t="shared" si="162"/>
        <v>101.124</v>
      </c>
      <c r="M308" s="218">
        <f t="shared" si="163"/>
        <v>8.0126809297068391</v>
      </c>
      <c r="N308" s="97" t="s">
        <v>30</v>
      </c>
      <c r="O308" s="42">
        <f>EXP(O305)</f>
        <v>1.269732396592971</v>
      </c>
      <c r="P308" s="187">
        <f t="shared" si="164"/>
        <v>21570</v>
      </c>
      <c r="Q308" s="179">
        <f t="shared" si="165"/>
        <v>2913.8490000000002</v>
      </c>
      <c r="S308" s="218">
        <f t="shared" si="166"/>
        <v>8.0510222081906786</v>
      </c>
      <c r="T308" s="97" t="s">
        <v>30</v>
      </c>
      <c r="U308" s="42">
        <f>EXP(U305)</f>
        <v>1.1765722167275694</v>
      </c>
      <c r="V308" s="187">
        <f t="shared" si="167"/>
        <v>21015</v>
      </c>
      <c r="W308" s="179">
        <f t="shared" si="168"/>
        <v>1327.104</v>
      </c>
      <c r="Y308" s="218">
        <f t="shared" si="169"/>
        <v>8.3277261664614119</v>
      </c>
      <c r="Z308" s="97" t="s">
        <v>30</v>
      </c>
      <c r="AA308" s="42">
        <f>EXP(AA305)</f>
        <v>1.1038077254483851</v>
      </c>
      <c r="AB308" s="187">
        <f t="shared" si="170"/>
        <v>20577</v>
      </c>
      <c r="AC308" s="179">
        <f t="shared" si="171"/>
        <v>509.79599999999999</v>
      </c>
      <c r="AE308" s="218">
        <f t="shared" si="172"/>
        <v>8.5442245304672682</v>
      </c>
      <c r="AF308" s="97" t="s">
        <v>30</v>
      </c>
      <c r="AG308" s="42">
        <f>EXP(AG305)</f>
        <v>1.0787479992607891</v>
      </c>
      <c r="AH308" s="187">
        <f t="shared" si="173"/>
        <v>20428</v>
      </c>
      <c r="AI308" s="179">
        <f t="shared" si="174"/>
        <v>319.22500000000002</v>
      </c>
      <c r="AK308" s="218">
        <f t="shared" si="175"/>
        <v>8.7220913023890976</v>
      </c>
      <c r="AL308" s="97" t="s">
        <v>30</v>
      </c>
      <c r="AM308" s="42">
        <f>EXP(AM305)</f>
        <v>1.0641814140577419</v>
      </c>
      <c r="AN308" s="187">
        <f t="shared" si="176"/>
        <v>20341</v>
      </c>
      <c r="AO308" s="179">
        <f t="shared" si="177"/>
        <v>228.48400000000001</v>
      </c>
      <c r="AQ308" s="218">
        <f t="shared" si="178"/>
        <v>8.8730477989710668</v>
      </c>
      <c r="AR308" s="97" t="s">
        <v>30</v>
      </c>
      <c r="AS308" s="42">
        <f>EXP(AS305)</f>
        <v>1.0544053334421082</v>
      </c>
      <c r="AT308" s="187">
        <f t="shared" si="179"/>
        <v>20282</v>
      </c>
      <c r="AU308" s="179">
        <f t="shared" si="180"/>
        <v>175.56100000000001</v>
      </c>
      <c r="AW308" s="218">
        <f t="shared" si="181"/>
        <v>9.0041768406966565</v>
      </c>
      <c r="AX308" s="97" t="s">
        <v>30</v>
      </c>
      <c r="AY308" s="42">
        <f>EXP(AY305)</f>
        <v>1.0473165360260881</v>
      </c>
      <c r="AZ308" s="187">
        <f t="shared" si="182"/>
        <v>20239</v>
      </c>
      <c r="BA308" s="179">
        <f t="shared" si="183"/>
        <v>141.376</v>
      </c>
      <c r="BC308" s="218">
        <f t="shared" si="184"/>
        <v>9.1200873829986211</v>
      </c>
      <c r="BD308" s="97" t="s">
        <v>30</v>
      </c>
      <c r="BE308" s="42">
        <f>EXP(BE305)</f>
        <v>1.0419126455513799</v>
      </c>
      <c r="BF308" s="187">
        <f t="shared" si="185"/>
        <v>20207</v>
      </c>
      <c r="BG308" s="179">
        <f t="shared" si="186"/>
        <v>118.336</v>
      </c>
      <c r="BI308" s="218">
        <f t="shared" si="187"/>
        <v>9.2239473753823997</v>
      </c>
      <c r="BJ308" s="97" t="s">
        <v>30</v>
      </c>
      <c r="BK308" s="42">
        <f>EXP(BK305)</f>
        <v>1.0376440774697264</v>
      </c>
      <c r="BL308" s="187">
        <f t="shared" si="188"/>
        <v>20181</v>
      </c>
      <c r="BM308" s="179">
        <f t="shared" si="189"/>
        <v>101.124</v>
      </c>
    </row>
    <row r="309" spans="1:65" ht="15" customHeight="1">
      <c r="A309" s="21">
        <f t="shared" si="158"/>
        <v>2003</v>
      </c>
      <c r="B309" s="176">
        <f t="shared" si="158"/>
        <v>19067</v>
      </c>
      <c r="C309" s="191">
        <f t="shared" si="159"/>
        <v>9.2995410174344855</v>
      </c>
      <c r="D309" s="22">
        <v>10</v>
      </c>
      <c r="E309" s="73"/>
      <c r="F309" s="23"/>
      <c r="G309" s="27"/>
      <c r="H309" s="27"/>
      <c r="I309" s="179">
        <f t="shared" si="160"/>
        <v>19811</v>
      </c>
      <c r="J309" s="180">
        <f t="shared" si="161"/>
        <v>3.9020296847957199</v>
      </c>
      <c r="K309" s="179">
        <f t="shared" si="162"/>
        <v>553.53599999999994</v>
      </c>
      <c r="M309" s="218">
        <f t="shared" si="163"/>
        <v>8.2466959437185565</v>
      </c>
      <c r="N309" s="23"/>
      <c r="O309" s="23"/>
      <c r="P309" s="187">
        <f t="shared" si="164"/>
        <v>21216</v>
      </c>
      <c r="Q309" s="179">
        <f t="shared" si="165"/>
        <v>4618.201</v>
      </c>
      <c r="S309" s="218">
        <f t="shared" si="166"/>
        <v>8.2771577724318099</v>
      </c>
      <c r="T309" s="23"/>
      <c r="U309" s="23"/>
      <c r="V309" s="187">
        <f t="shared" si="167"/>
        <v>20665</v>
      </c>
      <c r="W309" s="179">
        <f t="shared" si="168"/>
        <v>2553.6039999999998</v>
      </c>
      <c r="Y309" s="218">
        <f t="shared" si="169"/>
        <v>8.5037026012337389</v>
      </c>
      <c r="Z309" s="23"/>
      <c r="AA309" s="23"/>
      <c r="AB309" s="187">
        <f t="shared" si="170"/>
        <v>20222</v>
      </c>
      <c r="AC309" s="179">
        <f t="shared" si="171"/>
        <v>1334.0250000000001</v>
      </c>
      <c r="AE309" s="218">
        <f t="shared" si="172"/>
        <v>8.6882852662586441</v>
      </c>
      <c r="AF309" s="23"/>
      <c r="AG309" s="23"/>
      <c r="AH309" s="187">
        <f t="shared" si="173"/>
        <v>20068</v>
      </c>
      <c r="AI309" s="179">
        <f t="shared" si="174"/>
        <v>1002.001</v>
      </c>
      <c r="AK309" s="218">
        <f t="shared" si="175"/>
        <v>8.84404789894249</v>
      </c>
      <c r="AL309" s="23"/>
      <c r="AM309" s="23"/>
      <c r="AN309" s="187">
        <f t="shared" si="176"/>
        <v>19978</v>
      </c>
      <c r="AO309" s="179">
        <f t="shared" si="177"/>
        <v>829.92100000000005</v>
      </c>
      <c r="AQ309" s="218">
        <f t="shared" si="178"/>
        <v>8.9787865533020028</v>
      </c>
      <c r="AR309" s="23"/>
      <c r="AS309" s="23"/>
      <c r="AT309" s="187">
        <f t="shared" si="179"/>
        <v>19917</v>
      </c>
      <c r="AU309" s="179">
        <f t="shared" si="180"/>
        <v>722.5</v>
      </c>
      <c r="AW309" s="218">
        <f t="shared" si="181"/>
        <v>9.0975075637018392</v>
      </c>
      <c r="AX309" s="23"/>
      <c r="AY309" s="23"/>
      <c r="AZ309" s="187">
        <f t="shared" si="182"/>
        <v>19872</v>
      </c>
      <c r="BA309" s="179">
        <f t="shared" si="183"/>
        <v>648.02499999999998</v>
      </c>
      <c r="BC309" s="218">
        <f t="shared" si="184"/>
        <v>9.2036178262153552</v>
      </c>
      <c r="BD309" s="23"/>
      <c r="BE309" s="23"/>
      <c r="BF309" s="187">
        <f t="shared" si="185"/>
        <v>19838</v>
      </c>
      <c r="BG309" s="179">
        <f t="shared" si="186"/>
        <v>594.44100000000003</v>
      </c>
      <c r="BI309" s="218">
        <f t="shared" si="187"/>
        <v>9.2995410174344855</v>
      </c>
      <c r="BJ309" s="23"/>
      <c r="BK309" s="23"/>
      <c r="BL309" s="187">
        <f t="shared" si="188"/>
        <v>19811</v>
      </c>
      <c r="BM309" s="179">
        <f t="shared" si="189"/>
        <v>553.53599999999994</v>
      </c>
    </row>
    <row r="310" spans="1:65" ht="15" customHeight="1">
      <c r="A310" s="21">
        <f t="shared" si="158"/>
        <v>2004</v>
      </c>
      <c r="B310" s="176">
        <f t="shared" si="158"/>
        <v>18853</v>
      </c>
      <c r="C310" s="191">
        <f t="shared" si="159"/>
        <v>9.318925682389624</v>
      </c>
      <c r="D310" s="22">
        <v>11</v>
      </c>
      <c r="E310" s="347" t="s">
        <v>7</v>
      </c>
      <c r="F310" s="348"/>
      <c r="G310" s="357">
        <f>I299</f>
        <v>0.95499577557572946</v>
      </c>
      <c r="H310" s="358"/>
      <c r="I310" s="179">
        <f t="shared" si="160"/>
        <v>19428</v>
      </c>
      <c r="J310" s="180">
        <f t="shared" si="161"/>
        <v>3.0499124807722908</v>
      </c>
      <c r="K310" s="179">
        <f t="shared" si="162"/>
        <v>330.625</v>
      </c>
      <c r="M310" s="218">
        <f t="shared" si="163"/>
        <v>8.3012734851913468</v>
      </c>
      <c r="N310" s="23" t="s">
        <v>36</v>
      </c>
      <c r="O310" s="44">
        <f>P299</f>
        <v>0.66822059611620355</v>
      </c>
      <c r="P310" s="187">
        <f t="shared" si="164"/>
        <v>20767</v>
      </c>
      <c r="Q310" s="179">
        <f t="shared" si="165"/>
        <v>3663.3960000000002</v>
      </c>
      <c r="S310" s="218">
        <f t="shared" si="166"/>
        <v>8.3301404602463816</v>
      </c>
      <c r="T310" s="23" t="s">
        <v>36</v>
      </c>
      <c r="U310" s="44">
        <f>V299</f>
        <v>0.78906556378638149</v>
      </c>
      <c r="V310" s="187">
        <f t="shared" si="167"/>
        <v>20253</v>
      </c>
      <c r="W310" s="179">
        <f t="shared" si="168"/>
        <v>1960</v>
      </c>
      <c r="Y310" s="218">
        <f t="shared" si="169"/>
        <v>8.546169299652755</v>
      </c>
      <c r="Z310" s="23" t="s">
        <v>36</v>
      </c>
      <c r="AA310" s="44">
        <f>AB299</f>
        <v>0.8870453727628943</v>
      </c>
      <c r="AB310" s="187">
        <f t="shared" si="170"/>
        <v>19830</v>
      </c>
      <c r="AC310" s="179">
        <f t="shared" si="171"/>
        <v>954.529</v>
      </c>
      <c r="AE310" s="218">
        <f t="shared" si="172"/>
        <v>8.7237194369070092</v>
      </c>
      <c r="AF310" s="23" t="s">
        <v>36</v>
      </c>
      <c r="AG310" s="44">
        <f>AH299</f>
        <v>0.91676978361869788</v>
      </c>
      <c r="AH310" s="187">
        <f t="shared" si="173"/>
        <v>19680</v>
      </c>
      <c r="AI310" s="179">
        <f t="shared" si="174"/>
        <v>683.92899999999997</v>
      </c>
      <c r="AK310" s="218">
        <f t="shared" si="175"/>
        <v>8.8744479672199788</v>
      </c>
      <c r="AL310" s="23" t="s">
        <v>36</v>
      </c>
      <c r="AM310" s="44">
        <f>AN299</f>
        <v>0.93208554372732377</v>
      </c>
      <c r="AN310" s="187">
        <f t="shared" si="176"/>
        <v>19591</v>
      </c>
      <c r="AO310" s="179">
        <f t="shared" si="177"/>
        <v>544.64400000000001</v>
      </c>
      <c r="AQ310" s="218">
        <f t="shared" si="178"/>
        <v>9.0054050403106416</v>
      </c>
      <c r="AR310" s="23" t="s">
        <v>36</v>
      </c>
      <c r="AS310" s="44">
        <f>AT299</f>
        <v>0.94134489952852241</v>
      </c>
      <c r="AT310" s="187">
        <f t="shared" si="179"/>
        <v>19531</v>
      </c>
      <c r="AU310" s="179">
        <f t="shared" si="180"/>
        <v>459.68400000000003</v>
      </c>
      <c r="AW310" s="218">
        <f t="shared" si="181"/>
        <v>9.1211812356563637</v>
      </c>
      <c r="AX310" s="23" t="s">
        <v>36</v>
      </c>
      <c r="AY310" s="44">
        <f>AZ299</f>
        <v>0.94748752092704513</v>
      </c>
      <c r="AZ310" s="187">
        <f t="shared" si="182"/>
        <v>19488</v>
      </c>
      <c r="BA310" s="179">
        <f t="shared" si="183"/>
        <v>403.22500000000002</v>
      </c>
      <c r="BC310" s="218">
        <f t="shared" si="184"/>
        <v>9.2249333742790824</v>
      </c>
      <c r="BD310" s="23" t="s">
        <v>36</v>
      </c>
      <c r="BE310" s="44">
        <f>BF299</f>
        <v>0.95182460083552467</v>
      </c>
      <c r="BF310" s="187">
        <f t="shared" si="185"/>
        <v>19454</v>
      </c>
      <c r="BG310" s="179">
        <f t="shared" si="186"/>
        <v>361.20100000000002</v>
      </c>
      <c r="BI310" s="218">
        <f t="shared" si="187"/>
        <v>9.318925682389624</v>
      </c>
      <c r="BJ310" s="23" t="s">
        <v>36</v>
      </c>
      <c r="BK310" s="44">
        <f>BL299</f>
        <v>0.95499577557572946</v>
      </c>
      <c r="BL310" s="187">
        <f t="shared" si="188"/>
        <v>19428</v>
      </c>
      <c r="BM310" s="179">
        <f t="shared" si="189"/>
        <v>330.625</v>
      </c>
    </row>
    <row r="311" spans="1:65" ht="15" customHeight="1">
      <c r="A311" s="21">
        <f t="shared" si="158"/>
        <v>2005</v>
      </c>
      <c r="B311" s="176">
        <f t="shared" si="158"/>
        <v>18552</v>
      </c>
      <c r="C311" s="191">
        <f t="shared" si="159"/>
        <v>9.3455703212362877</v>
      </c>
      <c r="D311" s="22">
        <v>12</v>
      </c>
      <c r="E311" s="347" t="s">
        <v>8</v>
      </c>
      <c r="F311" s="348"/>
      <c r="G311" s="355">
        <f>SUM(K300:K319)</f>
        <v>4572.2759999999989</v>
      </c>
      <c r="H311" s="356"/>
      <c r="I311" s="179">
        <f t="shared" si="160"/>
        <v>19030</v>
      </c>
      <c r="J311" s="180">
        <f t="shared" si="161"/>
        <v>2.5765416127641223</v>
      </c>
      <c r="K311" s="179">
        <f t="shared" si="162"/>
        <v>228.48400000000001</v>
      </c>
      <c r="M311" s="218">
        <f t="shared" si="163"/>
        <v>8.3733228209965347</v>
      </c>
      <c r="N311" s="23" t="s">
        <v>37</v>
      </c>
      <c r="O311" s="201">
        <f>SUM(Q300:Q319)</f>
        <v>251459.81900000002</v>
      </c>
      <c r="P311" s="187">
        <f t="shared" si="164"/>
        <v>20197</v>
      </c>
      <c r="Q311" s="179">
        <f t="shared" si="165"/>
        <v>2706.0250000000001</v>
      </c>
      <c r="S311" s="218">
        <f t="shared" si="166"/>
        <v>8.4002098359304185</v>
      </c>
      <c r="T311" s="23" t="s">
        <v>37</v>
      </c>
      <c r="U311" s="201">
        <f>SUM(W300:W319)</f>
        <v>56659.069000000003</v>
      </c>
      <c r="V311" s="187">
        <f t="shared" si="167"/>
        <v>19768</v>
      </c>
      <c r="W311" s="179">
        <f t="shared" si="168"/>
        <v>1478.6559999999999</v>
      </c>
      <c r="Y311" s="218">
        <f t="shared" si="169"/>
        <v>8.6030038478293491</v>
      </c>
      <c r="Z311" s="23" t="s">
        <v>37</v>
      </c>
      <c r="AA311" s="201">
        <f>SUM(AC300:AC319)</f>
        <v>15621.889000000001</v>
      </c>
      <c r="AB311" s="187">
        <f t="shared" si="170"/>
        <v>19397</v>
      </c>
      <c r="AC311" s="179">
        <f t="shared" si="171"/>
        <v>714.02499999999998</v>
      </c>
      <c r="AE311" s="218">
        <f t="shared" si="172"/>
        <v>8.771525284186465</v>
      </c>
      <c r="AF311" s="23" t="s">
        <v>37</v>
      </c>
      <c r="AG311" s="201">
        <f>SUM(AI300:AI319)</f>
        <v>9856.4670000000006</v>
      </c>
      <c r="AH311" s="187">
        <f t="shared" si="173"/>
        <v>19261</v>
      </c>
      <c r="AI311" s="179">
        <f t="shared" si="174"/>
        <v>502.68099999999998</v>
      </c>
      <c r="AK311" s="218">
        <f t="shared" si="175"/>
        <v>8.9157008189569034</v>
      </c>
      <c r="AL311" s="23" t="s">
        <v>37</v>
      </c>
      <c r="AM311" s="201">
        <f>SUM(AO300:AO319)</f>
        <v>7501.3389999999999</v>
      </c>
      <c r="AN311" s="187">
        <f t="shared" si="176"/>
        <v>19180</v>
      </c>
      <c r="AO311" s="179">
        <f t="shared" si="177"/>
        <v>394.38400000000001</v>
      </c>
      <c r="AQ311" s="218">
        <f t="shared" si="178"/>
        <v>9.041685005946043</v>
      </c>
      <c r="AR311" s="23" t="s">
        <v>37</v>
      </c>
      <c r="AS311" s="201">
        <f>SUM(AU300:AU319)</f>
        <v>6240.2280000000001</v>
      </c>
      <c r="AT311" s="187">
        <f t="shared" si="179"/>
        <v>19125</v>
      </c>
      <c r="AU311" s="179">
        <f t="shared" si="180"/>
        <v>328.32900000000001</v>
      </c>
      <c r="AW311" s="218">
        <f t="shared" si="181"/>
        <v>9.1535583578771984</v>
      </c>
      <c r="AX311" s="23" t="s">
        <v>37</v>
      </c>
      <c r="AY311" s="201">
        <f>SUM(BA300:BA319)</f>
        <v>5463.2639999999992</v>
      </c>
      <c r="AZ311" s="187">
        <f t="shared" si="182"/>
        <v>19085</v>
      </c>
      <c r="BA311" s="179">
        <f t="shared" si="183"/>
        <v>284.089</v>
      </c>
      <c r="BC311" s="218">
        <f t="shared" si="184"/>
        <v>9.2541658515162126</v>
      </c>
      <c r="BD311" s="23" t="s">
        <v>37</v>
      </c>
      <c r="BE311" s="201">
        <f>SUM(BG300:BG319)</f>
        <v>4941.4239999999991</v>
      </c>
      <c r="BF311" s="187">
        <f t="shared" si="185"/>
        <v>19054</v>
      </c>
      <c r="BG311" s="179">
        <f t="shared" si="186"/>
        <v>252.00399999999999</v>
      </c>
      <c r="BI311" s="218">
        <f t="shared" si="187"/>
        <v>9.3455703212362877</v>
      </c>
      <c r="BJ311" s="23" t="s">
        <v>37</v>
      </c>
      <c r="BK311" s="201">
        <f>SUM(BM300:BM319)</f>
        <v>4572.2759999999989</v>
      </c>
      <c r="BL311" s="187">
        <f t="shared" si="188"/>
        <v>19030</v>
      </c>
      <c r="BM311" s="179">
        <f t="shared" si="189"/>
        <v>228.48400000000001</v>
      </c>
    </row>
    <row r="312" spans="1:65" ht="15" customHeight="1">
      <c r="A312" s="21">
        <f t="shared" si="158"/>
        <v>2006</v>
      </c>
      <c r="B312" s="176">
        <f t="shared" si="158"/>
        <v>18036</v>
      </c>
      <c r="C312" s="191">
        <f t="shared" si="159"/>
        <v>9.3896574197498381</v>
      </c>
      <c r="D312" s="22">
        <v>13</v>
      </c>
      <c r="E312" s="347" t="s">
        <v>9</v>
      </c>
      <c r="F312" s="348"/>
      <c r="G312" s="355">
        <f>SUM(K310:K319)</f>
        <v>3142.768</v>
      </c>
      <c r="H312" s="356"/>
      <c r="I312" s="179">
        <f t="shared" si="160"/>
        <v>18617</v>
      </c>
      <c r="J312" s="180">
        <f t="shared" si="161"/>
        <v>3.2213351075626528</v>
      </c>
      <c r="K312" s="179">
        <f t="shared" si="162"/>
        <v>337.56099999999998</v>
      </c>
      <c r="M312" s="218">
        <f t="shared" si="163"/>
        <v>8.4859089013764706</v>
      </c>
      <c r="O312" s="100"/>
      <c r="P312" s="187">
        <f t="shared" si="164"/>
        <v>19472</v>
      </c>
      <c r="Q312" s="179">
        <f t="shared" si="165"/>
        <v>2062.096</v>
      </c>
      <c r="S312" s="218">
        <f t="shared" si="166"/>
        <v>8.509967146324497</v>
      </c>
      <c r="U312" s="100"/>
      <c r="V312" s="187">
        <f t="shared" si="167"/>
        <v>19197</v>
      </c>
      <c r="W312" s="179">
        <f t="shared" si="168"/>
        <v>1347.921</v>
      </c>
      <c r="Y312" s="218">
        <f t="shared" si="169"/>
        <v>8.6934966758846297</v>
      </c>
      <c r="AA312" s="100"/>
      <c r="AB312" s="187">
        <f t="shared" si="170"/>
        <v>18919</v>
      </c>
      <c r="AC312" s="179">
        <f t="shared" si="171"/>
        <v>779.68899999999996</v>
      </c>
      <c r="AE312" s="218">
        <f t="shared" si="172"/>
        <v>8.8485093008880789</v>
      </c>
      <c r="AG312" s="100"/>
      <c r="AH312" s="187">
        <f t="shared" si="173"/>
        <v>18809</v>
      </c>
      <c r="AI312" s="179">
        <f t="shared" si="174"/>
        <v>597.529</v>
      </c>
      <c r="AK312" s="218">
        <f t="shared" si="175"/>
        <v>8.9826866651840866</v>
      </c>
      <c r="AM312" s="100"/>
      <c r="AN312" s="187">
        <f t="shared" si="176"/>
        <v>18742</v>
      </c>
      <c r="AO312" s="179">
        <f t="shared" si="177"/>
        <v>498.43599999999998</v>
      </c>
      <c r="AQ312" s="218">
        <f t="shared" si="178"/>
        <v>9.1009718349208182</v>
      </c>
      <c r="AS312" s="100"/>
      <c r="AT312" s="187">
        <f t="shared" si="179"/>
        <v>18697</v>
      </c>
      <c r="AU312" s="179">
        <f t="shared" si="180"/>
        <v>436.92099999999999</v>
      </c>
      <c r="AW312" s="218">
        <f t="shared" si="181"/>
        <v>9.2067338763820707</v>
      </c>
      <c r="AY312" s="100"/>
      <c r="AZ312" s="187">
        <f t="shared" si="182"/>
        <v>18663</v>
      </c>
      <c r="BA312" s="179">
        <f t="shared" si="183"/>
        <v>393.12900000000002</v>
      </c>
      <c r="BC312" s="218">
        <f t="shared" si="184"/>
        <v>9.3023724574226758</v>
      </c>
      <c r="BE312" s="100"/>
      <c r="BF312" s="187">
        <f t="shared" si="185"/>
        <v>18637</v>
      </c>
      <c r="BG312" s="179">
        <f t="shared" si="186"/>
        <v>361.20100000000002</v>
      </c>
      <c r="BI312" s="218">
        <f t="shared" si="187"/>
        <v>9.3896574197498381</v>
      </c>
      <c r="BK312" s="100"/>
      <c r="BL312" s="187">
        <f t="shared" si="188"/>
        <v>18617</v>
      </c>
      <c r="BM312" s="179">
        <f t="shared" si="189"/>
        <v>337.56099999999998</v>
      </c>
    </row>
    <row r="313" spans="1:65" ht="15" customHeight="1">
      <c r="A313" s="21">
        <f t="shared" si="158"/>
        <v>2007</v>
      </c>
      <c r="B313" s="176">
        <f t="shared" si="158"/>
        <v>17743</v>
      </c>
      <c r="C313" s="191">
        <f t="shared" si="159"/>
        <v>9.4138524813411646</v>
      </c>
      <c r="D313" s="22">
        <v>14</v>
      </c>
      <c r="E313" s="347" t="s">
        <v>10</v>
      </c>
      <c r="F313" s="348"/>
      <c r="G313" s="349">
        <f>SUM(J300:J319)/D319</f>
        <v>2.2785640587044935</v>
      </c>
      <c r="H313" s="350"/>
      <c r="I313" s="179">
        <f t="shared" si="160"/>
        <v>18188</v>
      </c>
      <c r="J313" s="180">
        <f t="shared" si="161"/>
        <v>2.5080313363016402</v>
      </c>
      <c r="K313" s="179">
        <f t="shared" si="162"/>
        <v>198.02500000000001</v>
      </c>
      <c r="M313" s="218">
        <f t="shared" si="163"/>
        <v>8.5446137869922296</v>
      </c>
      <c r="P313" s="187">
        <f t="shared" si="164"/>
        <v>18553</v>
      </c>
      <c r="Q313" s="179">
        <f t="shared" si="165"/>
        <v>656.1</v>
      </c>
      <c r="S313" s="218">
        <f t="shared" si="166"/>
        <v>8.5673158008194488</v>
      </c>
      <c r="V313" s="187">
        <f t="shared" si="167"/>
        <v>18525</v>
      </c>
      <c r="W313" s="179">
        <f t="shared" si="168"/>
        <v>611.524</v>
      </c>
      <c r="Y313" s="218">
        <f t="shared" si="169"/>
        <v>8.7414561159983641</v>
      </c>
      <c r="AB313" s="187">
        <f t="shared" si="170"/>
        <v>18391</v>
      </c>
      <c r="AC313" s="179">
        <f t="shared" si="171"/>
        <v>419.904</v>
      </c>
      <c r="AE313" s="218">
        <f t="shared" si="172"/>
        <v>8.8897217992781368</v>
      </c>
      <c r="AH313" s="187">
        <f t="shared" si="173"/>
        <v>18321</v>
      </c>
      <c r="AI313" s="179">
        <f t="shared" si="174"/>
        <v>334.084</v>
      </c>
      <c r="AK313" s="218">
        <f t="shared" si="175"/>
        <v>9.0188166044174292</v>
      </c>
      <c r="AN313" s="187">
        <f t="shared" si="176"/>
        <v>18277</v>
      </c>
      <c r="AO313" s="179">
        <f t="shared" si="177"/>
        <v>285.15600000000001</v>
      </c>
      <c r="AQ313" s="218">
        <f t="shared" si="178"/>
        <v>9.1331353010672114</v>
      </c>
      <c r="AT313" s="187">
        <f t="shared" si="179"/>
        <v>18245</v>
      </c>
      <c r="AU313" s="179">
        <f t="shared" si="180"/>
        <v>252.00399999999999</v>
      </c>
      <c r="AW313" s="218">
        <f t="shared" si="181"/>
        <v>9.235715678307411</v>
      </c>
      <c r="AZ313" s="187">
        <f t="shared" si="182"/>
        <v>18221</v>
      </c>
      <c r="BA313" s="179">
        <f t="shared" si="183"/>
        <v>228.48400000000001</v>
      </c>
      <c r="BC313" s="218">
        <f t="shared" si="184"/>
        <v>9.3287454363548044</v>
      </c>
      <c r="BF313" s="187">
        <f t="shared" si="185"/>
        <v>18203</v>
      </c>
      <c r="BG313" s="179">
        <f t="shared" si="186"/>
        <v>211.6</v>
      </c>
      <c r="BI313" s="218">
        <f t="shared" si="187"/>
        <v>9.4138524813411646</v>
      </c>
      <c r="BL313" s="187">
        <f t="shared" si="188"/>
        <v>18188</v>
      </c>
      <c r="BM313" s="179">
        <f t="shared" si="189"/>
        <v>198.02500000000001</v>
      </c>
    </row>
    <row r="314" spans="1:65" ht="15" customHeight="1">
      <c r="A314" s="21">
        <f t="shared" si="158"/>
        <v>2008</v>
      </c>
      <c r="B314" s="176">
        <f t="shared" si="158"/>
        <v>17380</v>
      </c>
      <c r="C314" s="191">
        <f t="shared" si="159"/>
        <v>9.443038136095204</v>
      </c>
      <c r="D314" s="22">
        <v>15</v>
      </c>
      <c r="E314" s="347" t="s">
        <v>11</v>
      </c>
      <c r="F314" s="348"/>
      <c r="G314" s="349">
        <f>SUM(J310:J319)/10</f>
        <v>2.9237312379918543</v>
      </c>
      <c r="H314" s="350"/>
      <c r="I314" s="179">
        <f t="shared" si="160"/>
        <v>17743</v>
      </c>
      <c r="J314" s="180">
        <f t="shared" si="161"/>
        <v>2.0886075949367089</v>
      </c>
      <c r="K314" s="179">
        <f t="shared" si="162"/>
        <v>131.76900000000001</v>
      </c>
      <c r="M314" s="218">
        <f t="shared" si="163"/>
        <v>8.6128669414845191</v>
      </c>
      <c r="N314" s="23"/>
      <c r="O314" s="57"/>
      <c r="P314" s="187">
        <f t="shared" si="164"/>
        <v>17385</v>
      </c>
      <c r="Q314" s="179">
        <f t="shared" si="165"/>
        <v>2.5000000000000001E-2</v>
      </c>
      <c r="S314" s="218">
        <f t="shared" si="166"/>
        <v>8.6340869428877376</v>
      </c>
      <c r="T314" s="23"/>
      <c r="U314" s="57"/>
      <c r="V314" s="187">
        <f t="shared" si="167"/>
        <v>17735</v>
      </c>
      <c r="W314" s="179">
        <f t="shared" si="168"/>
        <v>126.02500000000001</v>
      </c>
      <c r="Y314" s="218">
        <f t="shared" si="169"/>
        <v>8.7978506489310533</v>
      </c>
      <c r="Z314" s="23"/>
      <c r="AA314" s="57"/>
      <c r="AB314" s="187">
        <f t="shared" si="170"/>
        <v>17809</v>
      </c>
      <c r="AC314" s="179">
        <f t="shared" si="171"/>
        <v>184.041</v>
      </c>
      <c r="AE314" s="218">
        <f t="shared" si="172"/>
        <v>8.9385316486806925</v>
      </c>
      <c r="AF314" s="23"/>
      <c r="AG314" s="57"/>
      <c r="AH314" s="187">
        <f t="shared" si="173"/>
        <v>17795</v>
      </c>
      <c r="AI314" s="179">
        <f t="shared" si="174"/>
        <v>172.22499999999999</v>
      </c>
      <c r="AK314" s="218">
        <f t="shared" si="175"/>
        <v>9.0618403636577387</v>
      </c>
      <c r="AL314" s="23"/>
      <c r="AM314" s="57"/>
      <c r="AN314" s="187">
        <f t="shared" si="176"/>
        <v>17781</v>
      </c>
      <c r="AO314" s="179">
        <f t="shared" si="177"/>
        <v>160.80099999999999</v>
      </c>
      <c r="AQ314" s="218">
        <f t="shared" si="178"/>
        <v>9.1715995436597524</v>
      </c>
      <c r="AR314" s="23"/>
      <c r="AS314" s="57"/>
      <c r="AT314" s="187">
        <f t="shared" si="179"/>
        <v>17769</v>
      </c>
      <c r="AU314" s="179">
        <f t="shared" si="180"/>
        <v>151.321</v>
      </c>
      <c r="AW314" s="218">
        <f t="shared" si="181"/>
        <v>9.2704942947959292</v>
      </c>
      <c r="AX314" s="23"/>
      <c r="AY314" s="57"/>
      <c r="AZ314" s="187">
        <f t="shared" si="182"/>
        <v>17759</v>
      </c>
      <c r="BA314" s="179">
        <f t="shared" si="183"/>
        <v>143.64099999999999</v>
      </c>
      <c r="BC314" s="218">
        <f t="shared" si="184"/>
        <v>9.3604830304059021</v>
      </c>
      <c r="BD314" s="23"/>
      <c r="BE314" s="57"/>
      <c r="BF314" s="187">
        <f t="shared" si="185"/>
        <v>17750</v>
      </c>
      <c r="BG314" s="179">
        <f t="shared" si="186"/>
        <v>136.9</v>
      </c>
      <c r="BI314" s="218">
        <f t="shared" si="187"/>
        <v>9.443038136095204</v>
      </c>
      <c r="BJ314" s="23"/>
      <c r="BK314" s="57"/>
      <c r="BL314" s="187">
        <f t="shared" si="188"/>
        <v>17743</v>
      </c>
      <c r="BM314" s="179">
        <f t="shared" si="189"/>
        <v>131.76900000000001</v>
      </c>
    </row>
    <row r="315" spans="1:65" ht="15" customHeight="1">
      <c r="A315" s="21">
        <f t="shared" si="158"/>
        <v>2009</v>
      </c>
      <c r="B315" s="176">
        <f t="shared" si="158"/>
        <v>16923</v>
      </c>
      <c r="C315" s="191">
        <f t="shared" si="159"/>
        <v>9.4786102409065016</v>
      </c>
      <c r="D315" s="22">
        <v>16</v>
      </c>
      <c r="E315" s="73"/>
      <c r="F315" s="57"/>
      <c r="G315" s="27"/>
      <c r="H315" s="27"/>
      <c r="I315" s="179">
        <f t="shared" si="160"/>
        <v>17282</v>
      </c>
      <c r="J315" s="180">
        <f t="shared" si="161"/>
        <v>2.1213732789694499</v>
      </c>
      <c r="K315" s="179">
        <f t="shared" si="162"/>
        <v>128.881</v>
      </c>
      <c r="M315" s="218">
        <f t="shared" si="163"/>
        <v>8.6926579607469794</v>
      </c>
      <c r="N315" s="23"/>
      <c r="O315" s="57"/>
      <c r="P315" s="187">
        <f t="shared" si="164"/>
        <v>15902</v>
      </c>
      <c r="Q315" s="179">
        <f t="shared" si="165"/>
        <v>1042.441</v>
      </c>
      <c r="S315" s="218">
        <f t="shared" si="166"/>
        <v>8.7122664321353547</v>
      </c>
      <c r="T315" s="23"/>
      <c r="U315" s="57"/>
      <c r="V315" s="187">
        <f t="shared" si="167"/>
        <v>16806</v>
      </c>
      <c r="W315" s="179">
        <f t="shared" si="168"/>
        <v>13.689</v>
      </c>
      <c r="Y315" s="218">
        <f t="shared" si="169"/>
        <v>8.8646053680757841</v>
      </c>
      <c r="Z315" s="23"/>
      <c r="AA315" s="57"/>
      <c r="AB315" s="187">
        <f t="shared" si="170"/>
        <v>17166</v>
      </c>
      <c r="AC315" s="179">
        <f t="shared" si="171"/>
        <v>59.048999999999999</v>
      </c>
      <c r="AE315" s="218">
        <f t="shared" si="172"/>
        <v>8.9967757954422964</v>
      </c>
      <c r="AF315" s="23"/>
      <c r="AG315" s="57"/>
      <c r="AH315" s="187">
        <f t="shared" si="173"/>
        <v>17228</v>
      </c>
      <c r="AI315" s="179">
        <f t="shared" si="174"/>
        <v>93.025000000000006</v>
      </c>
      <c r="AK315" s="218">
        <f t="shared" si="175"/>
        <v>9.1134990205266266</v>
      </c>
      <c r="AL315" s="23"/>
      <c r="AM315" s="57"/>
      <c r="AN315" s="187">
        <f t="shared" si="176"/>
        <v>17253</v>
      </c>
      <c r="AO315" s="179">
        <f t="shared" si="177"/>
        <v>108.9</v>
      </c>
      <c r="AQ315" s="218">
        <f t="shared" si="178"/>
        <v>9.2180108782804027</v>
      </c>
      <c r="AR315" s="23"/>
      <c r="AS315" s="57"/>
      <c r="AT315" s="187">
        <f t="shared" si="179"/>
        <v>17266</v>
      </c>
      <c r="AU315" s="179">
        <f t="shared" si="180"/>
        <v>117.649</v>
      </c>
      <c r="AW315" s="218">
        <f t="shared" si="181"/>
        <v>9.3126261655169333</v>
      </c>
      <c r="AX315" s="23"/>
      <c r="AY315" s="57"/>
      <c r="AZ315" s="187">
        <f t="shared" si="182"/>
        <v>17274</v>
      </c>
      <c r="BA315" s="179">
        <f t="shared" si="183"/>
        <v>123.20099999999999</v>
      </c>
      <c r="BC315" s="218">
        <f t="shared" si="184"/>
        <v>9.3990580962753754</v>
      </c>
      <c r="BD315" s="23"/>
      <c r="BE315" s="57"/>
      <c r="BF315" s="187">
        <f t="shared" si="185"/>
        <v>17279</v>
      </c>
      <c r="BG315" s="179">
        <f t="shared" si="186"/>
        <v>126.736</v>
      </c>
      <c r="BI315" s="218">
        <f t="shared" si="187"/>
        <v>9.4786102409065016</v>
      </c>
      <c r="BJ315" s="23"/>
      <c r="BK315" s="57"/>
      <c r="BL315" s="187">
        <f t="shared" si="188"/>
        <v>17282</v>
      </c>
      <c r="BM315" s="179">
        <f t="shared" si="189"/>
        <v>128.881</v>
      </c>
    </row>
    <row r="316" spans="1:65" ht="15" customHeight="1">
      <c r="A316" s="21">
        <f t="shared" ref="A316:B331" si="190">A271</f>
        <v>2010</v>
      </c>
      <c r="B316" s="176">
        <f t="shared" si="190"/>
        <v>16892</v>
      </c>
      <c r="C316" s="191">
        <f t="shared" si="159"/>
        <v>9.4809780098187044</v>
      </c>
      <c r="D316" s="22">
        <v>17</v>
      </c>
      <c r="E316" s="73"/>
      <c r="F316" s="57"/>
      <c r="G316" s="27"/>
      <c r="H316" s="27"/>
      <c r="I316" s="179">
        <f t="shared" si="160"/>
        <v>16803</v>
      </c>
      <c r="J316" s="180">
        <f t="shared" si="161"/>
        <v>0.5268766279895809</v>
      </c>
      <c r="K316" s="179">
        <f t="shared" si="162"/>
        <v>7.9210000000000003</v>
      </c>
      <c r="M316" s="218">
        <f t="shared" si="163"/>
        <v>8.6978466911094952</v>
      </c>
      <c r="N316" s="23"/>
      <c r="O316" s="57"/>
      <c r="P316" s="187">
        <f t="shared" si="164"/>
        <v>14020</v>
      </c>
      <c r="Q316" s="179">
        <f t="shared" si="165"/>
        <v>8248.384</v>
      </c>
      <c r="S316" s="218">
        <f t="shared" si="166"/>
        <v>8.7173546663385224</v>
      </c>
      <c r="T316" s="23"/>
      <c r="U316" s="57"/>
      <c r="V316" s="187">
        <f t="shared" si="167"/>
        <v>15712</v>
      </c>
      <c r="W316" s="179">
        <f t="shared" si="168"/>
        <v>1392.4</v>
      </c>
      <c r="Y316" s="218">
        <f t="shared" si="169"/>
        <v>8.8689761892745427</v>
      </c>
      <c r="Z316" s="23"/>
      <c r="AA316" s="57"/>
      <c r="AB316" s="187">
        <f t="shared" si="170"/>
        <v>16457</v>
      </c>
      <c r="AC316" s="179">
        <f t="shared" si="171"/>
        <v>189.22499999999999</v>
      </c>
      <c r="AE316" s="218">
        <f t="shared" si="172"/>
        <v>9.0006065075718915</v>
      </c>
      <c r="AF316" s="23"/>
      <c r="AG316" s="57"/>
      <c r="AH316" s="187">
        <f t="shared" si="173"/>
        <v>16616</v>
      </c>
      <c r="AI316" s="179">
        <f t="shared" si="174"/>
        <v>76.176000000000002</v>
      </c>
      <c r="AK316" s="218">
        <f t="shared" si="175"/>
        <v>9.1169084271836294</v>
      </c>
      <c r="AL316" s="23"/>
      <c r="AM316" s="57"/>
      <c r="AN316" s="187">
        <f t="shared" si="176"/>
        <v>16692</v>
      </c>
      <c r="AO316" s="179">
        <f t="shared" si="177"/>
        <v>40</v>
      </c>
      <c r="AQ316" s="218">
        <f t="shared" si="178"/>
        <v>9.2210824685080848</v>
      </c>
      <c r="AR316" s="23"/>
      <c r="AS316" s="57"/>
      <c r="AT316" s="187">
        <f t="shared" si="179"/>
        <v>16737</v>
      </c>
      <c r="AU316" s="179">
        <f t="shared" si="180"/>
        <v>24.024999999999999</v>
      </c>
      <c r="AW316" s="218">
        <f t="shared" si="181"/>
        <v>9.3154208484266903</v>
      </c>
      <c r="AX316" s="23"/>
      <c r="AY316" s="57"/>
      <c r="AZ316" s="187">
        <f t="shared" si="182"/>
        <v>16767</v>
      </c>
      <c r="BA316" s="179">
        <f t="shared" si="183"/>
        <v>15.625</v>
      </c>
      <c r="BC316" s="218">
        <f t="shared" si="184"/>
        <v>9.4016216701416084</v>
      </c>
      <c r="BD316" s="23"/>
      <c r="BE316" s="57"/>
      <c r="BF316" s="187">
        <f t="shared" si="185"/>
        <v>16788</v>
      </c>
      <c r="BG316" s="179">
        <f t="shared" si="186"/>
        <v>10.816000000000001</v>
      </c>
      <c r="BI316" s="218">
        <f t="shared" si="187"/>
        <v>9.4809780098187044</v>
      </c>
      <c r="BJ316" s="23"/>
      <c r="BK316" s="57"/>
      <c r="BL316" s="187">
        <f t="shared" si="188"/>
        <v>16803</v>
      </c>
      <c r="BM316" s="179">
        <f t="shared" si="189"/>
        <v>7.9210000000000003</v>
      </c>
    </row>
    <row r="317" spans="1:65" ht="15" customHeight="1">
      <c r="A317" s="21">
        <f t="shared" si="190"/>
        <v>2011</v>
      </c>
      <c r="B317" s="176">
        <f t="shared" si="190"/>
        <v>16742</v>
      </c>
      <c r="C317" s="191">
        <f t="shared" si="159"/>
        <v>9.4923564228013362</v>
      </c>
      <c r="D317" s="22">
        <v>18</v>
      </c>
      <c r="E317" s="73"/>
      <c r="F317" s="57"/>
      <c r="G317" s="27"/>
      <c r="H317" s="27"/>
      <c r="I317" s="179">
        <f t="shared" si="160"/>
        <v>16307</v>
      </c>
      <c r="J317" s="180">
        <f t="shared" si="161"/>
        <v>2.5982558834070004</v>
      </c>
      <c r="K317" s="179">
        <f t="shared" si="162"/>
        <v>189.22499999999999</v>
      </c>
      <c r="M317" s="218">
        <f t="shared" si="163"/>
        <v>8.722580021141189</v>
      </c>
      <c r="N317" s="23"/>
      <c r="O317" s="57"/>
      <c r="P317" s="187">
        <f t="shared" si="164"/>
        <v>11629</v>
      </c>
      <c r="Q317" s="179">
        <f t="shared" si="165"/>
        <v>26142.769</v>
      </c>
      <c r="S317" s="218">
        <f t="shared" si="166"/>
        <v>8.741615924228828</v>
      </c>
      <c r="T317" s="23"/>
      <c r="U317" s="57"/>
      <c r="V317" s="187">
        <f t="shared" si="167"/>
        <v>14425</v>
      </c>
      <c r="W317" s="179">
        <f t="shared" si="168"/>
        <v>5368.4889999999996</v>
      </c>
      <c r="Y317" s="218">
        <f t="shared" si="169"/>
        <v>8.8898595877730155</v>
      </c>
      <c r="Z317" s="23"/>
      <c r="AA317" s="57"/>
      <c r="AB317" s="187">
        <f t="shared" si="170"/>
        <v>15674</v>
      </c>
      <c r="AC317" s="179">
        <f t="shared" si="171"/>
        <v>1140.624</v>
      </c>
      <c r="AE317" s="218">
        <f t="shared" si="172"/>
        <v>9.0189377064460352</v>
      </c>
      <c r="AF317" s="23"/>
      <c r="AG317" s="57"/>
      <c r="AH317" s="187">
        <f t="shared" si="173"/>
        <v>15956</v>
      </c>
      <c r="AI317" s="179">
        <f t="shared" si="174"/>
        <v>617.79600000000005</v>
      </c>
      <c r="AK317" s="218">
        <f t="shared" si="175"/>
        <v>9.1332433215912161</v>
      </c>
      <c r="AL317" s="23"/>
      <c r="AM317" s="57"/>
      <c r="AN317" s="187">
        <f t="shared" si="176"/>
        <v>16095</v>
      </c>
      <c r="AO317" s="179">
        <f t="shared" si="177"/>
        <v>418.60899999999998</v>
      </c>
      <c r="AQ317" s="218">
        <f t="shared" si="178"/>
        <v>9.2358131679492139</v>
      </c>
      <c r="AR317" s="23"/>
      <c r="AS317" s="57"/>
      <c r="AT317" s="187">
        <f t="shared" si="179"/>
        <v>16178</v>
      </c>
      <c r="AU317" s="179">
        <f t="shared" si="180"/>
        <v>318.096</v>
      </c>
      <c r="AW317" s="218">
        <f t="shared" si="181"/>
        <v>9.3288342660239714</v>
      </c>
      <c r="AX317" s="23"/>
      <c r="AY317" s="57"/>
      <c r="AZ317" s="187">
        <f t="shared" si="182"/>
        <v>16235</v>
      </c>
      <c r="BA317" s="179">
        <f t="shared" si="183"/>
        <v>257.04899999999998</v>
      </c>
      <c r="BC317" s="218">
        <f t="shared" si="184"/>
        <v>9.4139340640456766</v>
      </c>
      <c r="BD317" s="23"/>
      <c r="BE317" s="57"/>
      <c r="BF317" s="187">
        <f t="shared" si="185"/>
        <v>16276</v>
      </c>
      <c r="BG317" s="179">
        <f t="shared" si="186"/>
        <v>217.15600000000001</v>
      </c>
      <c r="BI317" s="218">
        <f t="shared" si="187"/>
        <v>9.4923564228013362</v>
      </c>
      <c r="BJ317" s="23"/>
      <c r="BK317" s="57"/>
      <c r="BL317" s="187">
        <f t="shared" si="188"/>
        <v>16307</v>
      </c>
      <c r="BM317" s="179">
        <f t="shared" si="189"/>
        <v>189.22499999999999</v>
      </c>
    </row>
    <row r="318" spans="1:65" ht="15" customHeight="1">
      <c r="A318" s="21">
        <f t="shared" si="190"/>
        <v>2012</v>
      </c>
      <c r="B318" s="176">
        <f t="shared" si="190"/>
        <v>16432</v>
      </c>
      <c r="C318" s="191">
        <f t="shared" si="159"/>
        <v>9.5154693580316838</v>
      </c>
      <c r="D318" s="22">
        <v>19</v>
      </c>
      <c r="E318" s="73"/>
      <c r="F318" s="57"/>
      <c r="G318" s="27"/>
      <c r="H318" s="27"/>
      <c r="I318" s="179">
        <f t="shared" si="160"/>
        <v>15791</v>
      </c>
      <c r="J318" s="180">
        <f t="shared" si="161"/>
        <v>3.900925024342746</v>
      </c>
      <c r="K318" s="179">
        <f t="shared" si="162"/>
        <v>410.88099999999997</v>
      </c>
      <c r="M318" s="218">
        <f t="shared" si="163"/>
        <v>8.7718354097898175</v>
      </c>
      <c r="N318" s="23"/>
      <c r="O318" s="57"/>
      <c r="P318" s="187">
        <f t="shared" si="164"/>
        <v>8594</v>
      </c>
      <c r="Q318" s="179">
        <f t="shared" si="165"/>
        <v>61434.243999999999</v>
      </c>
      <c r="S318" s="218">
        <f t="shared" si="166"/>
        <v>8.789964651132264</v>
      </c>
      <c r="T318" s="23"/>
      <c r="U318" s="57"/>
      <c r="V318" s="187">
        <f t="shared" si="167"/>
        <v>12911</v>
      </c>
      <c r="W318" s="179">
        <f t="shared" si="168"/>
        <v>12397.441000000001</v>
      </c>
      <c r="Y318" s="218">
        <f t="shared" si="169"/>
        <v>8.9316841107317142</v>
      </c>
      <c r="Z318" s="23"/>
      <c r="AA318" s="57"/>
      <c r="AB318" s="187">
        <f t="shared" si="170"/>
        <v>14810</v>
      </c>
      <c r="AC318" s="179">
        <f t="shared" si="171"/>
        <v>2630.884</v>
      </c>
      <c r="AE318" s="218">
        <f t="shared" si="172"/>
        <v>9.0557896121275849</v>
      </c>
      <c r="AF318" s="23"/>
      <c r="AG318" s="57"/>
      <c r="AH318" s="187">
        <f t="shared" si="173"/>
        <v>15244</v>
      </c>
      <c r="AI318" s="179">
        <f t="shared" si="174"/>
        <v>1411.3440000000001</v>
      </c>
      <c r="AK318" s="218">
        <f t="shared" si="175"/>
        <v>9.166179476190413</v>
      </c>
      <c r="AL318" s="23"/>
      <c r="AM318" s="57"/>
      <c r="AN318" s="187">
        <f t="shared" si="176"/>
        <v>15459</v>
      </c>
      <c r="AO318" s="179">
        <f t="shared" si="177"/>
        <v>946.72900000000004</v>
      </c>
      <c r="AQ318" s="218">
        <f t="shared" si="178"/>
        <v>9.2655858462021605</v>
      </c>
      <c r="AR318" s="23"/>
      <c r="AS318" s="57"/>
      <c r="AT318" s="187">
        <f t="shared" si="179"/>
        <v>15590</v>
      </c>
      <c r="AU318" s="179">
        <f t="shared" si="180"/>
        <v>708.96400000000006</v>
      </c>
      <c r="AW318" s="218">
        <f t="shared" si="181"/>
        <v>9.3559979443985455</v>
      </c>
      <c r="AX318" s="23"/>
      <c r="AY318" s="57"/>
      <c r="AZ318" s="187">
        <f t="shared" si="182"/>
        <v>15678</v>
      </c>
      <c r="BA318" s="179">
        <f t="shared" si="183"/>
        <v>568.51599999999996</v>
      </c>
      <c r="BC318" s="218">
        <f t="shared" si="184"/>
        <v>9.4389091799354574</v>
      </c>
      <c r="BD318" s="23"/>
      <c r="BE318" s="57"/>
      <c r="BF318" s="187">
        <f t="shared" si="185"/>
        <v>15742</v>
      </c>
      <c r="BG318" s="179">
        <f t="shared" si="186"/>
        <v>476.1</v>
      </c>
      <c r="BI318" s="218">
        <f t="shared" si="187"/>
        <v>9.5154693580316838</v>
      </c>
      <c r="BJ318" s="23"/>
      <c r="BK318" s="57"/>
      <c r="BL318" s="187">
        <f t="shared" si="188"/>
        <v>15791</v>
      </c>
      <c r="BM318" s="179">
        <f t="shared" si="189"/>
        <v>410.88099999999997</v>
      </c>
    </row>
    <row r="319" spans="1:65" ht="15" customHeight="1" thickBot="1">
      <c r="A319" s="30">
        <f t="shared" si="190"/>
        <v>2013</v>
      </c>
      <c r="B319" s="184">
        <f t="shared" si="190"/>
        <v>16342</v>
      </c>
      <c r="C319" s="219">
        <f t="shared" si="159"/>
        <v>9.5220807095210347</v>
      </c>
      <c r="D319" s="31">
        <v>20</v>
      </c>
      <c r="E319" s="101"/>
      <c r="F319" s="102"/>
      <c r="G319" s="32"/>
      <c r="H319" s="32"/>
      <c r="I319" s="185">
        <f t="shared" si="160"/>
        <v>15256</v>
      </c>
      <c r="J319" s="186">
        <f t="shared" si="161"/>
        <v>6.6454534328723529</v>
      </c>
      <c r="K319" s="185">
        <f t="shared" si="162"/>
        <v>1179.396</v>
      </c>
      <c r="M319" s="220">
        <f t="shared" si="163"/>
        <v>8.7856924444512448</v>
      </c>
      <c r="N319" s="103"/>
      <c r="O319" s="102"/>
      <c r="P319" s="207">
        <f t="shared" si="164"/>
        <v>4740</v>
      </c>
      <c r="Q319" s="185">
        <f t="shared" si="165"/>
        <v>134606.40400000001</v>
      </c>
      <c r="S319" s="220">
        <f t="shared" si="166"/>
        <v>8.8035744181349695</v>
      </c>
      <c r="T319" s="103"/>
      <c r="U319" s="102"/>
      <c r="V319" s="207">
        <f t="shared" si="167"/>
        <v>11130</v>
      </c>
      <c r="W319" s="185">
        <f t="shared" si="168"/>
        <v>27164.944</v>
      </c>
      <c r="Y319" s="220">
        <f t="shared" si="169"/>
        <v>8.9435061320372391</v>
      </c>
      <c r="Z319" s="103"/>
      <c r="AA319" s="102"/>
      <c r="AB319" s="207">
        <f t="shared" si="170"/>
        <v>13856</v>
      </c>
      <c r="AC319" s="185">
        <f t="shared" si="171"/>
        <v>6180.1959999999999</v>
      </c>
      <c r="AE319" s="220">
        <f t="shared" si="172"/>
        <v>9.0662390280019256</v>
      </c>
      <c r="AF319" s="103"/>
      <c r="AG319" s="102"/>
      <c r="AH319" s="207">
        <f t="shared" si="173"/>
        <v>14475</v>
      </c>
      <c r="AI319" s="185">
        <f t="shared" si="174"/>
        <v>3485.6889999999999</v>
      </c>
      <c r="AK319" s="220">
        <f t="shared" si="175"/>
        <v>9.1755418664334876</v>
      </c>
      <c r="AL319" s="103"/>
      <c r="AM319" s="102"/>
      <c r="AN319" s="207">
        <f t="shared" si="176"/>
        <v>14782</v>
      </c>
      <c r="AO319" s="185">
        <f t="shared" si="177"/>
        <v>2433.6</v>
      </c>
      <c r="AQ319" s="220">
        <f t="shared" si="178"/>
        <v>9.2740660628567273</v>
      </c>
      <c r="AR319" s="103"/>
      <c r="AS319" s="102"/>
      <c r="AT319" s="207">
        <f t="shared" si="179"/>
        <v>14969</v>
      </c>
      <c r="AU319" s="185">
        <f t="shared" si="180"/>
        <v>1885.1289999999999</v>
      </c>
      <c r="AW319" s="220">
        <f t="shared" si="181"/>
        <v>9.3637479186054957</v>
      </c>
      <c r="AX319" s="103"/>
      <c r="AY319" s="102"/>
      <c r="AZ319" s="207">
        <f t="shared" si="182"/>
        <v>15095</v>
      </c>
      <c r="BA319" s="185">
        <f t="shared" si="183"/>
        <v>1555.009</v>
      </c>
      <c r="BC319" s="220">
        <f t="shared" si="184"/>
        <v>9.4460447053352503</v>
      </c>
      <c r="BD319" s="103"/>
      <c r="BE319" s="102"/>
      <c r="BF319" s="207">
        <f t="shared" si="185"/>
        <v>15187</v>
      </c>
      <c r="BG319" s="185">
        <f t="shared" si="186"/>
        <v>1334.0250000000001</v>
      </c>
      <c r="BI319" s="220">
        <f t="shared" si="187"/>
        <v>9.5220807095210347</v>
      </c>
      <c r="BJ319" s="103"/>
      <c r="BK319" s="102"/>
      <c r="BL319" s="207">
        <f t="shared" si="188"/>
        <v>15256</v>
      </c>
      <c r="BM319" s="185">
        <f t="shared" si="189"/>
        <v>1179.396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14701</v>
      </c>
      <c r="C320" s="221"/>
      <c r="D320" s="22">
        <v>21</v>
      </c>
      <c r="E320" s="73"/>
      <c r="F320" s="57"/>
      <c r="G320" s="27"/>
      <c r="H320" s="27"/>
      <c r="I320" s="179">
        <f t="shared" si="160"/>
        <v>14701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14125</v>
      </c>
      <c r="C321" s="221"/>
      <c r="D321" s="22">
        <v>22</v>
      </c>
      <c r="E321" s="64" t="s">
        <v>59</v>
      </c>
      <c r="F321" s="269" t="s">
        <v>39</v>
      </c>
      <c r="G321" s="351" t="s">
        <v>40</v>
      </c>
      <c r="H321" s="352"/>
      <c r="I321" s="179">
        <f t="shared" si="160"/>
        <v>14125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13528</v>
      </c>
      <c r="C322" s="221"/>
      <c r="D322" s="22">
        <v>23</v>
      </c>
      <c r="E322" s="200">
        <f>O302</f>
        <v>22882</v>
      </c>
      <c r="F322" s="203">
        <f>O310</f>
        <v>0.66822059611620355</v>
      </c>
      <c r="G322" s="364">
        <f>O311</f>
        <v>251459.81900000002</v>
      </c>
      <c r="H322" s="365"/>
      <c r="I322" s="179">
        <f t="shared" si="160"/>
        <v>13528</v>
      </c>
      <c r="J322" s="187"/>
      <c r="K322" s="187"/>
      <c r="M322" s="200" t="str">
        <f>M276</f>
        <v>max(y) =</v>
      </c>
      <c r="N322" s="200">
        <f>N276</f>
        <v>22881</v>
      </c>
      <c r="S322" s="200" t="str">
        <f>S276</f>
        <v>max(y) =</v>
      </c>
      <c r="T322" s="200">
        <f>N322</f>
        <v>22881</v>
      </c>
      <c r="Y322" s="200" t="str">
        <f>Y276</f>
        <v>max(y) =</v>
      </c>
      <c r="Z322" s="200">
        <f>T322</f>
        <v>22881</v>
      </c>
      <c r="AE322" s="200" t="str">
        <f>AE276</f>
        <v>max(y) =</v>
      </c>
      <c r="AF322" s="200">
        <f>Z322</f>
        <v>22881</v>
      </c>
      <c r="AK322" s="200" t="str">
        <f>AK276</f>
        <v>max(y) =</v>
      </c>
      <c r="AL322" s="200">
        <f>AF322</f>
        <v>22881</v>
      </c>
      <c r="AQ322" s="200" t="str">
        <f>AQ276</f>
        <v>max(y) =</v>
      </c>
      <c r="AR322" s="200">
        <f>AL322</f>
        <v>22881</v>
      </c>
      <c r="AW322" s="200" t="str">
        <f>AW276</f>
        <v>max(y) =</v>
      </c>
      <c r="AX322" s="200">
        <f>AR322</f>
        <v>22881</v>
      </c>
      <c r="BC322" s="200" t="str">
        <f>BC276</f>
        <v>max(y) =</v>
      </c>
      <c r="BD322" s="200">
        <f>AX322</f>
        <v>22881</v>
      </c>
      <c r="BI322" s="200" t="str">
        <f>BI276</f>
        <v>max(y) =</v>
      </c>
      <c r="BJ322" s="200">
        <f>BD322</f>
        <v>22881</v>
      </c>
    </row>
    <row r="323" spans="1:62" ht="15" customHeight="1">
      <c r="A323" s="21">
        <f t="shared" si="190"/>
        <v>2017</v>
      </c>
      <c r="B323" s="176">
        <f t="shared" si="191"/>
        <v>12908</v>
      </c>
      <c r="C323" s="221"/>
      <c r="D323" s="22">
        <v>24</v>
      </c>
      <c r="E323" s="200">
        <f>U302</f>
        <v>23000</v>
      </c>
      <c r="F323" s="203">
        <f>U310</f>
        <v>0.78906556378638149</v>
      </c>
      <c r="G323" s="345">
        <f>U311</f>
        <v>56659.069000000003</v>
      </c>
      <c r="H323" s="346"/>
      <c r="I323" s="179">
        <f t="shared" si="160"/>
        <v>12908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12264</v>
      </c>
      <c r="C324" s="221"/>
      <c r="D324" s="22">
        <v>25</v>
      </c>
      <c r="E324" s="200">
        <f>AA302</f>
        <v>24000</v>
      </c>
      <c r="F324" s="203">
        <f>AA310</f>
        <v>0.8870453727628943</v>
      </c>
      <c r="G324" s="345">
        <f>AA311</f>
        <v>15621.889000000001</v>
      </c>
      <c r="H324" s="346"/>
      <c r="I324" s="179">
        <f t="shared" si="160"/>
        <v>12264</v>
      </c>
      <c r="J324" s="187"/>
      <c r="K324" s="187"/>
      <c r="M324" s="200" t="s">
        <v>60</v>
      </c>
      <c r="N324" s="214">
        <v>1000</v>
      </c>
      <c r="S324" s="200" t="s">
        <v>60</v>
      </c>
      <c r="T324" s="214">
        <f>N324</f>
        <v>1000</v>
      </c>
      <c r="Y324" s="200" t="s">
        <v>60</v>
      </c>
      <c r="Z324" s="214">
        <f>T324</f>
        <v>1000</v>
      </c>
      <c r="AE324" s="200" t="s">
        <v>60</v>
      </c>
      <c r="AF324" s="214">
        <f>Z324</f>
        <v>1000</v>
      </c>
      <c r="AK324" s="200" t="s">
        <v>60</v>
      </c>
      <c r="AL324" s="214">
        <f>AF324</f>
        <v>1000</v>
      </c>
      <c r="AQ324" s="200" t="s">
        <v>60</v>
      </c>
      <c r="AR324" s="214">
        <f>AL324</f>
        <v>1000</v>
      </c>
      <c r="AW324" s="200" t="s">
        <v>60</v>
      </c>
      <c r="AX324" s="214">
        <f>AR324</f>
        <v>1000</v>
      </c>
      <c r="BC324" s="200" t="s">
        <v>60</v>
      </c>
      <c r="BD324" s="214">
        <f>AX324</f>
        <v>1000</v>
      </c>
      <c r="BI324" s="200" t="s">
        <v>60</v>
      </c>
      <c r="BJ324" s="214">
        <f>BD324</f>
        <v>1000</v>
      </c>
    </row>
    <row r="325" spans="1:62" ht="15" customHeight="1">
      <c r="A325" s="21">
        <f t="shared" si="190"/>
        <v>2019</v>
      </c>
      <c r="B325" s="176">
        <f t="shared" si="191"/>
        <v>11596</v>
      </c>
      <c r="C325" s="221"/>
      <c r="D325" s="22">
        <v>26</v>
      </c>
      <c r="E325" s="200">
        <f>AG302</f>
        <v>25000</v>
      </c>
      <c r="F325" s="203">
        <f>AG310</f>
        <v>0.91676978361869788</v>
      </c>
      <c r="G325" s="345">
        <f>AG311</f>
        <v>9856.4670000000006</v>
      </c>
      <c r="H325" s="346"/>
      <c r="I325" s="179">
        <f t="shared" si="160"/>
        <v>11596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10904</v>
      </c>
      <c r="C326" s="221"/>
      <c r="D326" s="22">
        <v>27</v>
      </c>
      <c r="E326" s="200">
        <f>AM302</f>
        <v>26000</v>
      </c>
      <c r="F326" s="203">
        <f>AM310</f>
        <v>0.93208554372732377</v>
      </c>
      <c r="G326" s="345">
        <f>AM311</f>
        <v>7501.3389999999999</v>
      </c>
      <c r="H326" s="346"/>
      <c r="I326" s="179">
        <f t="shared" si="160"/>
        <v>10904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10185</v>
      </c>
      <c r="C327" s="221"/>
      <c r="D327" s="22">
        <v>28</v>
      </c>
      <c r="E327" s="200">
        <f>AS302</f>
        <v>27000</v>
      </c>
      <c r="F327" s="203">
        <f>AS310</f>
        <v>0.94134489952852241</v>
      </c>
      <c r="G327" s="345">
        <f>AS311</f>
        <v>6240.2280000000001</v>
      </c>
      <c r="H327" s="346"/>
      <c r="I327" s="179">
        <f t="shared" si="160"/>
        <v>10185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9439</v>
      </c>
      <c r="C328" s="221"/>
      <c r="D328" s="22">
        <v>29</v>
      </c>
      <c r="E328" s="200">
        <f>AY302</f>
        <v>28000</v>
      </c>
      <c r="F328" s="203">
        <f>AY310</f>
        <v>0.94748752092704513</v>
      </c>
      <c r="G328" s="345">
        <f>AY311</f>
        <v>5463.2639999999992</v>
      </c>
      <c r="H328" s="346"/>
      <c r="I328" s="179">
        <f t="shared" si="160"/>
        <v>9439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8665</v>
      </c>
      <c r="C329" s="221"/>
      <c r="D329" s="22">
        <v>30</v>
      </c>
      <c r="E329" s="200">
        <f>BE302</f>
        <v>29000</v>
      </c>
      <c r="F329" s="203">
        <f>BE310</f>
        <v>0.95182460083552467</v>
      </c>
      <c r="G329" s="345">
        <f>BE311</f>
        <v>4941.4239999999991</v>
      </c>
      <c r="H329" s="346"/>
      <c r="I329" s="179">
        <f t="shared" si="160"/>
        <v>8665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7862</v>
      </c>
      <c r="C330" s="221"/>
      <c r="D330" s="22">
        <v>31</v>
      </c>
      <c r="E330" s="200">
        <f>BK302</f>
        <v>30000</v>
      </c>
      <c r="F330" s="203">
        <f>BK310</f>
        <v>0.95499577557572946</v>
      </c>
      <c r="G330" s="345">
        <f>BK311</f>
        <v>4572.2759999999989</v>
      </c>
      <c r="H330" s="346"/>
      <c r="I330" s="179">
        <f t="shared" si="160"/>
        <v>7862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7028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7028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6164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6164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5266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5266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4335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4335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3369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3369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2367</v>
      </c>
      <c r="C336" s="221"/>
      <c r="D336" s="22">
        <v>37</v>
      </c>
      <c r="E336" s="73"/>
      <c r="F336" s="57"/>
      <c r="G336" s="27"/>
      <c r="H336" s="27"/>
      <c r="I336" s="179">
        <f t="shared" si="160"/>
        <v>2367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1326</v>
      </c>
      <c r="C337" s="221"/>
      <c r="D337" s="22">
        <v>38</v>
      </c>
      <c r="E337" s="73"/>
      <c r="F337" s="57"/>
      <c r="G337" s="27"/>
      <c r="H337" s="27"/>
      <c r="I337" s="179">
        <f t="shared" si="160"/>
        <v>1326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247</v>
      </c>
      <c r="C338" s="221"/>
      <c r="D338" s="22">
        <v>39</v>
      </c>
      <c r="E338" s="73"/>
      <c r="F338" s="57"/>
      <c r="G338" s="27"/>
      <c r="H338" s="27"/>
      <c r="I338" s="179">
        <f t="shared" si="160"/>
        <v>247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-873</v>
      </c>
      <c r="C339" s="221"/>
      <c r="D339" s="22">
        <v>40</v>
      </c>
      <c r="E339" s="73"/>
      <c r="F339" s="57"/>
      <c r="G339" s="27"/>
      <c r="H339" s="27"/>
      <c r="I339" s="179">
        <f t="shared" si="160"/>
        <v>-873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-2035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-2035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-3241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-3241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  <mergeCell ref="E311:F311"/>
    <mergeCell ref="G311:H311"/>
    <mergeCell ref="E312:F312"/>
    <mergeCell ref="G312:H312"/>
    <mergeCell ref="E313:F313"/>
    <mergeCell ref="G313:H313"/>
    <mergeCell ref="G282:H282"/>
    <mergeCell ref="G283:H283"/>
    <mergeCell ref="G284:H284"/>
    <mergeCell ref="G285:H285"/>
    <mergeCell ref="E310:F310"/>
    <mergeCell ref="G310:H310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F222:G222"/>
    <mergeCell ref="F223:G223"/>
    <mergeCell ref="E265:F265"/>
    <mergeCell ref="G265:H265"/>
    <mergeCell ref="E266:F266"/>
    <mergeCell ref="G266:H266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E133:F133"/>
    <mergeCell ref="G133:H133"/>
    <mergeCell ref="E175:F175"/>
    <mergeCell ref="G175:H175"/>
    <mergeCell ref="E176:F176"/>
    <mergeCell ref="G176:H176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A51:B51"/>
    <mergeCell ref="J3:K3"/>
    <mergeCell ref="A47:B47"/>
    <mergeCell ref="A48:B48"/>
    <mergeCell ref="A49:B49"/>
    <mergeCell ref="A50:B50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topLeftCell="A2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87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8561</v>
      </c>
      <c r="C4" s="121">
        <f t="shared" ref="C4:C45" si="0">I75</f>
        <v>8248</v>
      </c>
      <c r="D4" s="122">
        <f t="shared" ref="D4:D45" si="1">I120</f>
        <v>8342</v>
      </c>
      <c r="E4" s="122">
        <f t="shared" ref="E4:E45" si="2">I165</f>
        <v>8599</v>
      </c>
      <c r="F4" s="123">
        <f t="shared" ref="F4:F45" si="3">I210</f>
        <v>9592</v>
      </c>
      <c r="G4" s="123">
        <f t="shared" ref="G4:G45" si="4">I255</f>
        <v>8177</v>
      </c>
      <c r="H4" s="123">
        <f t="shared" ref="H4:H45" si="5">I300</f>
        <v>8141</v>
      </c>
      <c r="I4" s="124">
        <f t="shared" ref="I4:I45" si="6">ROUND(SUMIF(C$46:H$46,"○",C4:H4),$G$1)</f>
        <v>8599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8330</v>
      </c>
      <c r="C5" s="121">
        <f t="shared" si="0"/>
        <v>8076</v>
      </c>
      <c r="D5" s="122">
        <f t="shared" si="1"/>
        <v>8131</v>
      </c>
      <c r="E5" s="122">
        <f t="shared" si="2"/>
        <v>8294</v>
      </c>
      <c r="F5" s="123">
        <f t="shared" si="3"/>
        <v>8462</v>
      </c>
      <c r="G5" s="123">
        <f t="shared" si="4"/>
        <v>8051</v>
      </c>
      <c r="H5" s="123">
        <f t="shared" si="5"/>
        <v>8031</v>
      </c>
      <c r="I5" s="124">
        <f t="shared" si="6"/>
        <v>8294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7991</v>
      </c>
      <c r="C6" s="121">
        <f t="shared" si="0"/>
        <v>7904</v>
      </c>
      <c r="D6" s="122">
        <f t="shared" si="1"/>
        <v>7926</v>
      </c>
      <c r="E6" s="122">
        <f t="shared" si="2"/>
        <v>8010</v>
      </c>
      <c r="F6" s="123">
        <f t="shared" si="3"/>
        <v>7864</v>
      </c>
      <c r="G6" s="123">
        <f t="shared" si="4"/>
        <v>7917</v>
      </c>
      <c r="H6" s="123">
        <f t="shared" si="5"/>
        <v>7915</v>
      </c>
      <c r="I6" s="124">
        <f t="shared" si="6"/>
        <v>8010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7768</v>
      </c>
      <c r="C7" s="121">
        <f t="shared" si="0"/>
        <v>7733</v>
      </c>
      <c r="D7" s="122">
        <f t="shared" si="1"/>
        <v>7726</v>
      </c>
      <c r="E7" s="122">
        <f t="shared" si="2"/>
        <v>7745</v>
      </c>
      <c r="F7" s="123">
        <f t="shared" si="3"/>
        <v>7465</v>
      </c>
      <c r="G7" s="123">
        <f t="shared" si="4"/>
        <v>7778</v>
      </c>
      <c r="H7" s="123">
        <f t="shared" si="5"/>
        <v>7792</v>
      </c>
      <c r="I7" s="124">
        <f t="shared" si="6"/>
        <v>7745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7606</v>
      </c>
      <c r="C8" s="121">
        <f t="shared" si="0"/>
        <v>7561</v>
      </c>
      <c r="D8" s="122">
        <f t="shared" si="1"/>
        <v>7530</v>
      </c>
      <c r="E8" s="122">
        <f t="shared" si="2"/>
        <v>7499</v>
      </c>
      <c r="F8" s="123">
        <f t="shared" si="3"/>
        <v>7170</v>
      </c>
      <c r="G8" s="123">
        <f t="shared" si="4"/>
        <v>7631</v>
      </c>
      <c r="H8" s="123">
        <f t="shared" si="5"/>
        <v>7662</v>
      </c>
      <c r="I8" s="124">
        <f t="shared" si="6"/>
        <v>7499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7483</v>
      </c>
      <c r="C9" s="121">
        <f t="shared" si="0"/>
        <v>7389</v>
      </c>
      <c r="D9" s="122">
        <f t="shared" si="1"/>
        <v>7340</v>
      </c>
      <c r="E9" s="122">
        <f t="shared" si="2"/>
        <v>7269</v>
      </c>
      <c r="F9" s="123">
        <f t="shared" si="3"/>
        <v>6938</v>
      </c>
      <c r="G9" s="123">
        <f t="shared" si="4"/>
        <v>7478</v>
      </c>
      <c r="H9" s="123">
        <f t="shared" si="5"/>
        <v>7525</v>
      </c>
      <c r="I9" s="124">
        <f t="shared" si="6"/>
        <v>7269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7265</v>
      </c>
      <c r="C10" s="121">
        <f t="shared" si="0"/>
        <v>7218</v>
      </c>
      <c r="D10" s="122">
        <f t="shared" si="1"/>
        <v>7155</v>
      </c>
      <c r="E10" s="122">
        <f t="shared" si="2"/>
        <v>7056</v>
      </c>
      <c r="F10" s="123">
        <f t="shared" si="3"/>
        <v>6747</v>
      </c>
      <c r="G10" s="123">
        <f t="shared" si="4"/>
        <v>7319</v>
      </c>
      <c r="H10" s="123">
        <f t="shared" si="5"/>
        <v>7379</v>
      </c>
      <c r="I10" s="124">
        <f t="shared" si="6"/>
        <v>7056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6934</v>
      </c>
      <c r="C11" s="121">
        <f t="shared" si="0"/>
        <v>7046</v>
      </c>
      <c r="D11" s="122">
        <f t="shared" si="1"/>
        <v>6974</v>
      </c>
      <c r="E11" s="122">
        <f t="shared" si="2"/>
        <v>6856</v>
      </c>
      <c r="F11" s="123">
        <f t="shared" si="3"/>
        <v>6586</v>
      </c>
      <c r="G11" s="123">
        <f t="shared" si="4"/>
        <v>7153</v>
      </c>
      <c r="H11" s="123">
        <f t="shared" si="5"/>
        <v>7224</v>
      </c>
      <c r="I11" s="124">
        <f t="shared" si="6"/>
        <v>6856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6629</v>
      </c>
      <c r="C12" s="121">
        <f t="shared" si="0"/>
        <v>6874</v>
      </c>
      <c r="D12" s="122">
        <f t="shared" si="1"/>
        <v>6798</v>
      </c>
      <c r="E12" s="122">
        <f t="shared" si="2"/>
        <v>6671</v>
      </c>
      <c r="F12" s="123">
        <f t="shared" si="3"/>
        <v>6447</v>
      </c>
      <c r="G12" s="123">
        <f t="shared" si="4"/>
        <v>6981</v>
      </c>
      <c r="H12" s="123">
        <f t="shared" si="5"/>
        <v>7061</v>
      </c>
      <c r="I12" s="124">
        <f t="shared" si="6"/>
        <v>6671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6318</v>
      </c>
      <c r="C13" s="121">
        <f t="shared" si="0"/>
        <v>6703</v>
      </c>
      <c r="D13" s="122">
        <f t="shared" si="1"/>
        <v>6626</v>
      </c>
      <c r="E13" s="122">
        <f t="shared" si="2"/>
        <v>6498</v>
      </c>
      <c r="F13" s="123">
        <f t="shared" si="3"/>
        <v>6326</v>
      </c>
      <c r="G13" s="123">
        <f t="shared" si="4"/>
        <v>6804</v>
      </c>
      <c r="H13" s="123">
        <f t="shared" si="5"/>
        <v>6888</v>
      </c>
      <c r="I13" s="124">
        <f t="shared" si="6"/>
        <v>6498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6207</v>
      </c>
      <c r="C14" s="121">
        <f t="shared" si="0"/>
        <v>6531</v>
      </c>
      <c r="D14" s="122">
        <f t="shared" si="1"/>
        <v>6458</v>
      </c>
      <c r="E14" s="122">
        <f t="shared" si="2"/>
        <v>6337</v>
      </c>
      <c r="F14" s="123">
        <f t="shared" si="3"/>
        <v>6217</v>
      </c>
      <c r="G14" s="123">
        <f t="shared" si="4"/>
        <v>6621</v>
      </c>
      <c r="H14" s="123">
        <f t="shared" si="5"/>
        <v>6704</v>
      </c>
      <c r="I14" s="124">
        <f t="shared" si="6"/>
        <v>6337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6135</v>
      </c>
      <c r="C15" s="121">
        <f t="shared" si="0"/>
        <v>6359</v>
      </c>
      <c r="D15" s="122">
        <f t="shared" si="1"/>
        <v>6295</v>
      </c>
      <c r="E15" s="122">
        <f t="shared" si="2"/>
        <v>6187</v>
      </c>
      <c r="F15" s="123">
        <f t="shared" si="3"/>
        <v>6120</v>
      </c>
      <c r="G15" s="123">
        <f t="shared" si="4"/>
        <v>6434</v>
      </c>
      <c r="H15" s="123">
        <f t="shared" si="5"/>
        <v>6510</v>
      </c>
      <c r="I15" s="124">
        <f t="shared" si="6"/>
        <v>6187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5988</v>
      </c>
      <c r="C16" s="121">
        <f t="shared" si="0"/>
        <v>6188</v>
      </c>
      <c r="D16" s="122">
        <f t="shared" si="1"/>
        <v>6136</v>
      </c>
      <c r="E16" s="122">
        <f t="shared" si="2"/>
        <v>6047</v>
      </c>
      <c r="F16" s="123">
        <f t="shared" si="3"/>
        <v>6032</v>
      </c>
      <c r="G16" s="123">
        <f t="shared" si="4"/>
        <v>6241</v>
      </c>
      <c r="H16" s="123">
        <f t="shared" si="5"/>
        <v>6305</v>
      </c>
      <c r="I16" s="124">
        <f t="shared" si="6"/>
        <v>6047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5814</v>
      </c>
      <c r="C17" s="121">
        <f t="shared" si="0"/>
        <v>6016</v>
      </c>
      <c r="D17" s="122">
        <f t="shared" si="1"/>
        <v>5981</v>
      </c>
      <c r="E17" s="122">
        <f t="shared" si="2"/>
        <v>5917</v>
      </c>
      <c r="F17" s="123">
        <f t="shared" si="3"/>
        <v>5952</v>
      </c>
      <c r="G17" s="123">
        <f t="shared" si="4"/>
        <v>6045</v>
      </c>
      <c r="H17" s="123">
        <f t="shared" si="5"/>
        <v>6087</v>
      </c>
      <c r="I17" s="124">
        <f t="shared" si="6"/>
        <v>5917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5721</v>
      </c>
      <c r="C18" s="121">
        <f t="shared" si="0"/>
        <v>5844</v>
      </c>
      <c r="D18" s="122">
        <f t="shared" si="1"/>
        <v>5830</v>
      </c>
      <c r="E18" s="122">
        <f t="shared" si="2"/>
        <v>5796</v>
      </c>
      <c r="F18" s="123">
        <f t="shared" si="3"/>
        <v>5878</v>
      </c>
      <c r="G18" s="123">
        <f t="shared" si="4"/>
        <v>5846</v>
      </c>
      <c r="H18" s="123">
        <f t="shared" si="5"/>
        <v>5857</v>
      </c>
      <c r="I18" s="124">
        <f t="shared" si="6"/>
        <v>5796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5592</v>
      </c>
      <c r="C19" s="121">
        <f t="shared" si="0"/>
        <v>5673</v>
      </c>
      <c r="D19" s="122">
        <f t="shared" si="1"/>
        <v>5683</v>
      </c>
      <c r="E19" s="122">
        <f t="shared" si="2"/>
        <v>5683</v>
      </c>
      <c r="F19" s="123">
        <f t="shared" si="3"/>
        <v>5810</v>
      </c>
      <c r="G19" s="123">
        <f t="shared" si="4"/>
        <v>5643</v>
      </c>
      <c r="H19" s="123">
        <f t="shared" si="5"/>
        <v>5613</v>
      </c>
      <c r="I19" s="124">
        <f t="shared" si="6"/>
        <v>5683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5535</v>
      </c>
      <c r="C20" s="121">
        <f t="shared" si="0"/>
        <v>5501</v>
      </c>
      <c r="D20" s="122">
        <f t="shared" si="1"/>
        <v>5539</v>
      </c>
      <c r="E20" s="122">
        <f t="shared" si="2"/>
        <v>5578</v>
      </c>
      <c r="F20" s="123">
        <f t="shared" si="3"/>
        <v>5747</v>
      </c>
      <c r="G20" s="123">
        <f t="shared" si="4"/>
        <v>5439</v>
      </c>
      <c r="H20" s="123">
        <f t="shared" si="5"/>
        <v>5354</v>
      </c>
      <c r="I20" s="124">
        <f t="shared" si="6"/>
        <v>5578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5581</v>
      </c>
      <c r="C21" s="121">
        <f t="shared" si="0"/>
        <v>5329</v>
      </c>
      <c r="D21" s="122">
        <f t="shared" si="1"/>
        <v>5399</v>
      </c>
      <c r="E21" s="122">
        <f t="shared" si="2"/>
        <v>5480</v>
      </c>
      <c r="F21" s="123">
        <f t="shared" si="3"/>
        <v>5688</v>
      </c>
      <c r="G21" s="123">
        <f t="shared" si="4"/>
        <v>5232</v>
      </c>
      <c r="H21" s="123">
        <f t="shared" si="5"/>
        <v>5080</v>
      </c>
      <c r="I21" s="124">
        <f t="shared" si="6"/>
        <v>5480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5520</v>
      </c>
      <c r="C22" s="121">
        <f t="shared" si="0"/>
        <v>5158</v>
      </c>
      <c r="D22" s="122">
        <f t="shared" si="1"/>
        <v>5263</v>
      </c>
      <c r="E22" s="122">
        <f t="shared" si="2"/>
        <v>5389</v>
      </c>
      <c r="F22" s="123">
        <f t="shared" si="3"/>
        <v>5632</v>
      </c>
      <c r="G22" s="123">
        <f t="shared" si="4"/>
        <v>5026</v>
      </c>
      <c r="H22" s="123">
        <f t="shared" si="5"/>
        <v>4791</v>
      </c>
      <c r="I22" s="124">
        <f t="shared" si="6"/>
        <v>5389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5357</v>
      </c>
      <c r="C23" s="130">
        <f t="shared" si="0"/>
        <v>4986</v>
      </c>
      <c r="D23" s="131">
        <f t="shared" si="1"/>
        <v>5130</v>
      </c>
      <c r="E23" s="131">
        <f t="shared" si="2"/>
        <v>5304</v>
      </c>
      <c r="F23" s="132">
        <f t="shared" si="3"/>
        <v>5580</v>
      </c>
      <c r="G23" s="132">
        <f t="shared" si="4"/>
        <v>4819</v>
      </c>
      <c r="H23" s="132">
        <f t="shared" si="5"/>
        <v>4484</v>
      </c>
      <c r="I23" s="133">
        <f t="shared" si="6"/>
        <v>5304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4814</v>
      </c>
      <c r="D24" s="140">
        <f t="shared" si="1"/>
        <v>5000</v>
      </c>
      <c r="E24" s="139">
        <f t="shared" si="2"/>
        <v>5225</v>
      </c>
      <c r="F24" s="139">
        <f t="shared" si="3"/>
        <v>5531</v>
      </c>
      <c r="G24" s="139">
        <f t="shared" si="4"/>
        <v>4612</v>
      </c>
      <c r="H24" s="139">
        <f t="shared" si="5"/>
        <v>4159</v>
      </c>
      <c r="I24" s="251">
        <f t="shared" si="6"/>
        <v>5225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4643</v>
      </c>
      <c r="D25" s="255">
        <f t="shared" si="1"/>
        <v>4874</v>
      </c>
      <c r="E25" s="254">
        <f t="shared" si="2"/>
        <v>5151</v>
      </c>
      <c r="F25" s="254">
        <f t="shared" si="3"/>
        <v>5485</v>
      </c>
      <c r="G25" s="254">
        <f t="shared" si="4"/>
        <v>4407</v>
      </c>
      <c r="H25" s="254">
        <f t="shared" si="5"/>
        <v>3815</v>
      </c>
      <c r="I25" s="256">
        <f t="shared" si="6"/>
        <v>5151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4471</v>
      </c>
      <c r="D26" s="255">
        <f t="shared" si="1"/>
        <v>4751</v>
      </c>
      <c r="E26" s="254">
        <f t="shared" si="2"/>
        <v>5083</v>
      </c>
      <c r="F26" s="254">
        <f t="shared" si="3"/>
        <v>5441</v>
      </c>
      <c r="G26" s="254">
        <f t="shared" si="4"/>
        <v>4204</v>
      </c>
      <c r="H26" s="254">
        <f t="shared" si="5"/>
        <v>3450</v>
      </c>
      <c r="I26" s="256">
        <f t="shared" si="6"/>
        <v>5083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4299</v>
      </c>
      <c r="D27" s="255">
        <f t="shared" si="1"/>
        <v>4631</v>
      </c>
      <c r="E27" s="254">
        <f t="shared" si="2"/>
        <v>5019</v>
      </c>
      <c r="F27" s="254">
        <f t="shared" si="3"/>
        <v>5400</v>
      </c>
      <c r="G27" s="254">
        <f t="shared" si="4"/>
        <v>4004</v>
      </c>
      <c r="H27" s="254">
        <f t="shared" si="5"/>
        <v>3065</v>
      </c>
      <c r="I27" s="256">
        <f t="shared" si="6"/>
        <v>5019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4128</v>
      </c>
      <c r="D28" s="255">
        <f t="shared" si="1"/>
        <v>4514</v>
      </c>
      <c r="E28" s="254">
        <f t="shared" si="2"/>
        <v>4959</v>
      </c>
      <c r="F28" s="254">
        <f t="shared" si="3"/>
        <v>5360</v>
      </c>
      <c r="G28" s="254">
        <f t="shared" si="4"/>
        <v>3807</v>
      </c>
      <c r="H28" s="254">
        <f t="shared" si="5"/>
        <v>2656</v>
      </c>
      <c r="I28" s="256">
        <f t="shared" si="6"/>
        <v>4959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3956</v>
      </c>
      <c r="D29" s="140">
        <f t="shared" si="1"/>
        <v>4400</v>
      </c>
      <c r="E29" s="139">
        <f t="shared" si="2"/>
        <v>4904</v>
      </c>
      <c r="F29" s="139">
        <f t="shared" si="3"/>
        <v>5322</v>
      </c>
      <c r="G29" s="139">
        <f t="shared" si="4"/>
        <v>3613</v>
      </c>
      <c r="H29" s="139">
        <f t="shared" si="5"/>
        <v>2223</v>
      </c>
      <c r="I29" s="251">
        <f t="shared" si="6"/>
        <v>4904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3784</v>
      </c>
      <c r="D30" s="255">
        <f t="shared" si="1"/>
        <v>4289</v>
      </c>
      <c r="E30" s="254">
        <f t="shared" si="2"/>
        <v>4852</v>
      </c>
      <c r="F30" s="254">
        <f t="shared" si="3"/>
        <v>5286</v>
      </c>
      <c r="G30" s="254">
        <f t="shared" si="4"/>
        <v>3424</v>
      </c>
      <c r="H30" s="254">
        <f t="shared" si="5"/>
        <v>1765</v>
      </c>
      <c r="I30" s="256">
        <f t="shared" si="6"/>
        <v>4852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3613</v>
      </c>
      <c r="D31" s="255">
        <f t="shared" si="1"/>
        <v>4180</v>
      </c>
      <c r="E31" s="254">
        <f t="shared" si="2"/>
        <v>4804</v>
      </c>
      <c r="F31" s="254">
        <f t="shared" si="3"/>
        <v>5251</v>
      </c>
      <c r="G31" s="254">
        <f t="shared" si="4"/>
        <v>3240</v>
      </c>
      <c r="H31" s="254">
        <f t="shared" si="5"/>
        <v>1280</v>
      </c>
      <c r="I31" s="256">
        <f t="shared" si="6"/>
        <v>4804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3441</v>
      </c>
      <c r="D32" s="255">
        <f t="shared" si="1"/>
        <v>4075</v>
      </c>
      <c r="E32" s="254">
        <f t="shared" si="2"/>
        <v>4759</v>
      </c>
      <c r="F32" s="254">
        <f t="shared" si="3"/>
        <v>5218</v>
      </c>
      <c r="G32" s="254">
        <f t="shared" si="4"/>
        <v>3062</v>
      </c>
      <c r="H32" s="254">
        <f t="shared" si="5"/>
        <v>767</v>
      </c>
      <c r="I32" s="256">
        <f t="shared" si="6"/>
        <v>4759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3269</v>
      </c>
      <c r="D33" s="255">
        <f t="shared" si="1"/>
        <v>3972</v>
      </c>
      <c r="E33" s="254">
        <f t="shared" si="2"/>
        <v>4717</v>
      </c>
      <c r="F33" s="254">
        <f t="shared" si="3"/>
        <v>5186</v>
      </c>
      <c r="G33" s="254">
        <f t="shared" si="4"/>
        <v>2889</v>
      </c>
      <c r="H33" s="254">
        <f t="shared" si="5"/>
        <v>223</v>
      </c>
      <c r="I33" s="256">
        <f t="shared" si="6"/>
        <v>4717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3098</v>
      </c>
      <c r="D34" s="140">
        <f t="shared" si="1"/>
        <v>3871</v>
      </c>
      <c r="E34" s="139">
        <f t="shared" si="2"/>
        <v>4678</v>
      </c>
      <c r="F34" s="139">
        <f t="shared" si="3"/>
        <v>5155</v>
      </c>
      <c r="G34" s="139">
        <f t="shared" si="4"/>
        <v>2722</v>
      </c>
      <c r="H34" s="139">
        <f t="shared" si="5"/>
        <v>-353</v>
      </c>
      <c r="I34" s="251">
        <f t="shared" si="6"/>
        <v>4678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2926</v>
      </c>
      <c r="D35" s="255">
        <f t="shared" si="1"/>
        <v>3773</v>
      </c>
      <c r="E35" s="254">
        <f t="shared" si="2"/>
        <v>4642</v>
      </c>
      <c r="F35" s="254">
        <f t="shared" si="3"/>
        <v>5126</v>
      </c>
      <c r="G35" s="254">
        <f t="shared" si="4"/>
        <v>2561</v>
      </c>
      <c r="H35" s="254">
        <f t="shared" si="5"/>
        <v>-963</v>
      </c>
      <c r="I35" s="256">
        <f t="shared" si="6"/>
        <v>4642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2754</v>
      </c>
      <c r="D36" s="255">
        <f t="shared" si="1"/>
        <v>3678</v>
      </c>
      <c r="E36" s="254">
        <f t="shared" si="2"/>
        <v>4609</v>
      </c>
      <c r="F36" s="254">
        <f t="shared" si="3"/>
        <v>5097</v>
      </c>
      <c r="G36" s="254">
        <f t="shared" si="4"/>
        <v>2406</v>
      </c>
      <c r="H36" s="254">
        <f t="shared" si="5"/>
        <v>-1609</v>
      </c>
      <c r="I36" s="256">
        <f t="shared" si="6"/>
        <v>4609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2583</v>
      </c>
      <c r="D37" s="255">
        <f t="shared" si="1"/>
        <v>3585</v>
      </c>
      <c r="E37" s="254">
        <f t="shared" si="2"/>
        <v>4577</v>
      </c>
      <c r="F37" s="254">
        <f t="shared" si="3"/>
        <v>5070</v>
      </c>
      <c r="G37" s="254">
        <f t="shared" si="4"/>
        <v>2258</v>
      </c>
      <c r="H37" s="254">
        <f t="shared" si="5"/>
        <v>-2293</v>
      </c>
      <c r="I37" s="256">
        <f t="shared" si="6"/>
        <v>4577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2411</v>
      </c>
      <c r="D38" s="255">
        <f t="shared" si="1"/>
        <v>3495</v>
      </c>
      <c r="E38" s="254">
        <f t="shared" si="2"/>
        <v>4548</v>
      </c>
      <c r="F38" s="254">
        <f t="shared" si="3"/>
        <v>5043</v>
      </c>
      <c r="G38" s="254">
        <f t="shared" si="4"/>
        <v>2116</v>
      </c>
      <c r="H38" s="254">
        <f t="shared" si="5"/>
        <v>-3017</v>
      </c>
      <c r="I38" s="256">
        <f t="shared" si="6"/>
        <v>4548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2239</v>
      </c>
      <c r="D39" s="140">
        <f t="shared" si="1"/>
        <v>3406</v>
      </c>
      <c r="E39" s="139">
        <f t="shared" si="2"/>
        <v>4521</v>
      </c>
      <c r="F39" s="139">
        <f t="shared" si="3"/>
        <v>5018</v>
      </c>
      <c r="G39" s="139">
        <f t="shared" si="4"/>
        <v>1982</v>
      </c>
      <c r="H39" s="139">
        <f t="shared" si="5"/>
        <v>-3784</v>
      </c>
      <c r="I39" s="251">
        <f t="shared" si="6"/>
        <v>4521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2068</v>
      </c>
      <c r="D40" s="255">
        <f t="shared" si="1"/>
        <v>3320</v>
      </c>
      <c r="E40" s="254">
        <f t="shared" si="2"/>
        <v>4495</v>
      </c>
      <c r="F40" s="254">
        <f t="shared" si="3"/>
        <v>4993</v>
      </c>
      <c r="G40" s="254">
        <f t="shared" si="4"/>
        <v>1853</v>
      </c>
      <c r="H40" s="254">
        <f t="shared" si="5"/>
        <v>-4596</v>
      </c>
      <c r="I40" s="256">
        <f t="shared" si="6"/>
        <v>4495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1896</v>
      </c>
      <c r="D41" s="255">
        <f t="shared" si="1"/>
        <v>3236</v>
      </c>
      <c r="E41" s="254">
        <f t="shared" si="2"/>
        <v>4471</v>
      </c>
      <c r="F41" s="254">
        <f t="shared" si="3"/>
        <v>4969</v>
      </c>
      <c r="G41" s="254">
        <f t="shared" si="4"/>
        <v>1731</v>
      </c>
      <c r="H41" s="254">
        <f t="shared" si="5"/>
        <v>-5455</v>
      </c>
      <c r="I41" s="256">
        <f t="shared" si="6"/>
        <v>4471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1724</v>
      </c>
      <c r="D42" s="255">
        <f t="shared" si="1"/>
        <v>3155</v>
      </c>
      <c r="E42" s="254">
        <f t="shared" si="2"/>
        <v>4449</v>
      </c>
      <c r="F42" s="254">
        <f t="shared" si="3"/>
        <v>4946</v>
      </c>
      <c r="G42" s="254">
        <f t="shared" si="4"/>
        <v>1616</v>
      </c>
      <c r="H42" s="254">
        <f t="shared" si="5"/>
        <v>-6366</v>
      </c>
      <c r="I42" s="256">
        <f t="shared" si="6"/>
        <v>4449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1553</v>
      </c>
      <c r="D43" s="255">
        <f t="shared" si="1"/>
        <v>3075</v>
      </c>
      <c r="E43" s="254">
        <f t="shared" si="2"/>
        <v>4429</v>
      </c>
      <c r="F43" s="254">
        <f t="shared" si="3"/>
        <v>4923</v>
      </c>
      <c r="G43" s="254">
        <f t="shared" si="4"/>
        <v>1507</v>
      </c>
      <c r="H43" s="254">
        <f t="shared" si="5"/>
        <v>-7330</v>
      </c>
      <c r="I43" s="256">
        <f t="shared" si="6"/>
        <v>4429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1381</v>
      </c>
      <c r="D44" s="140">
        <f t="shared" si="1"/>
        <v>2997</v>
      </c>
      <c r="E44" s="139">
        <f t="shared" si="2"/>
        <v>4410</v>
      </c>
      <c r="F44" s="139">
        <f t="shared" si="3"/>
        <v>4901</v>
      </c>
      <c r="G44" s="261">
        <f t="shared" si="4"/>
        <v>1404</v>
      </c>
      <c r="H44" s="261">
        <f t="shared" si="5"/>
        <v>-8351</v>
      </c>
      <c r="I44" s="251">
        <f t="shared" si="6"/>
        <v>4410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1209</v>
      </c>
      <c r="D45" s="140">
        <f t="shared" si="1"/>
        <v>2921</v>
      </c>
      <c r="E45" s="139">
        <f t="shared" si="2"/>
        <v>4392</v>
      </c>
      <c r="F45" s="139">
        <f t="shared" si="3"/>
        <v>4880</v>
      </c>
      <c r="G45" s="261">
        <f t="shared" si="4"/>
        <v>1307</v>
      </c>
      <c r="H45" s="261">
        <f t="shared" si="5"/>
        <v>-9432</v>
      </c>
      <c r="I45" s="251">
        <f t="shared" si="6"/>
        <v>4392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0.95162882089747836</v>
      </c>
      <c r="D47" s="232">
        <f>G129</f>
        <v>0.97324492540760088</v>
      </c>
      <c r="E47" s="232">
        <f>G175</f>
        <v>0.98945594661287395</v>
      </c>
      <c r="F47" s="232">
        <f>H219</f>
        <v>0.89246868065461871</v>
      </c>
      <c r="G47" s="245">
        <f>G265</f>
        <v>0.92094695443603014</v>
      </c>
      <c r="H47" s="245">
        <f>G310</f>
        <v>0.87521447156734244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996.13400000000001</v>
      </c>
      <c r="D48" s="246">
        <f>G130</f>
        <v>566.17499999999995</v>
      </c>
      <c r="E48" s="246">
        <f>G176</f>
        <v>224.42400000000001</v>
      </c>
      <c r="F48" s="241">
        <f>H220</f>
        <v>2310.2039999999988</v>
      </c>
      <c r="G48" s="246">
        <f>G266</f>
        <v>1703.3899999999999</v>
      </c>
      <c r="H48" s="246">
        <f>G311</f>
        <v>3044.5940000000001</v>
      </c>
      <c r="I48" s="242"/>
      <c r="J48" s="250" t="s">
        <v>80</v>
      </c>
      <c r="K48" s="271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590.99099999999999</v>
      </c>
      <c r="D49" s="233">
        <f>G131</f>
        <v>309.274</v>
      </c>
      <c r="E49" s="247">
        <f>G177</f>
        <v>79.62</v>
      </c>
      <c r="F49" s="248">
        <f>H221</f>
        <v>212.14400000000006</v>
      </c>
      <c r="G49" s="247">
        <f>G267</f>
        <v>1060.8899999999999</v>
      </c>
      <c r="H49" s="260">
        <f>G312</f>
        <v>2158.9209999999998</v>
      </c>
      <c r="I49" s="166"/>
      <c r="J49" s="250" t="s">
        <v>81</v>
      </c>
      <c r="K49" s="271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3.0020613645101322</v>
      </c>
      <c r="D50" s="259">
        <f>G132</f>
        <v>2.3240834828019432</v>
      </c>
      <c r="E50" s="259">
        <f>G178</f>
        <v>1.387354724157086</v>
      </c>
      <c r="F50" s="249">
        <f>H222</f>
        <v>3.4624911222765471</v>
      </c>
      <c r="G50" s="259">
        <f>G268</f>
        <v>3.8003906729486276</v>
      </c>
      <c r="H50" s="259">
        <f>G313</f>
        <v>5.0477406986103714</v>
      </c>
      <c r="I50" s="170"/>
      <c r="J50" s="167"/>
      <c r="K50" s="271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3.7897033618358065</v>
      </c>
      <c r="D51" s="234">
        <f>G133</f>
        <v>2.7754956575028089</v>
      </c>
      <c r="E51" s="234">
        <f>G179</f>
        <v>1.4586313518955105</v>
      </c>
      <c r="F51" s="249">
        <f>H223</f>
        <v>2.2095846906397671</v>
      </c>
      <c r="G51" s="249">
        <f>G269</f>
        <v>4.9818786251102116</v>
      </c>
      <c r="H51" s="234">
        <f>G314</f>
        <v>6.8611726623426517</v>
      </c>
      <c r="I51" s="170"/>
      <c r="J51" s="167"/>
      <c r="K51" s="271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0.95162882089747836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8561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8248</v>
      </c>
      <c r="J75" s="180">
        <f t="shared" ref="J75:J94" si="10">ABS(B75-I75)/B75*100</f>
        <v>3.6561149398434765</v>
      </c>
      <c r="K75" s="179">
        <f t="shared" ref="K75:K94" si="11">(B75-I75)^2/1000</f>
        <v>97.968999999999994</v>
      </c>
    </row>
    <row r="76" spans="1:40" ht="15" customHeight="1">
      <c r="A76" s="21">
        <f t="shared" ref="A76:A116" si="12">A75+1</f>
        <v>1995</v>
      </c>
      <c r="B76" s="176">
        <f t="shared" si="8"/>
        <v>8330</v>
      </c>
      <c r="C76" s="22">
        <v>2</v>
      </c>
      <c r="D76" s="23" t="s">
        <v>18</v>
      </c>
      <c r="E76" s="28">
        <f>INDEX(LINEST(B75:B94,C75:C94),1)</f>
        <v>-171.6669172932331</v>
      </c>
      <c r="G76" s="29"/>
      <c r="H76" s="26"/>
      <c r="I76" s="179">
        <f t="shared" si="9"/>
        <v>8076</v>
      </c>
      <c r="J76" s="180">
        <f t="shared" si="10"/>
        <v>3.0492196878751501</v>
      </c>
      <c r="K76" s="179">
        <f t="shared" si="11"/>
        <v>64.516000000000005</v>
      </c>
    </row>
    <row r="77" spans="1:40" ht="15" customHeight="1">
      <c r="A77" s="21">
        <f t="shared" si="12"/>
        <v>1996</v>
      </c>
      <c r="B77" s="176">
        <f t="shared" si="8"/>
        <v>7991</v>
      </c>
      <c r="C77" s="22">
        <v>3</v>
      </c>
      <c r="D77" s="23" t="s">
        <v>19</v>
      </c>
      <c r="E77" s="28">
        <f>INDEX(LINEST(B75:B94,C75:C94),2)</f>
        <v>8419.2526315789473</v>
      </c>
      <c r="G77" s="29"/>
      <c r="H77" s="26"/>
      <c r="I77" s="179">
        <f t="shared" si="9"/>
        <v>7904</v>
      </c>
      <c r="J77" s="180">
        <f t="shared" si="10"/>
        <v>1.0887248154173446</v>
      </c>
      <c r="K77" s="179">
        <f t="shared" si="11"/>
        <v>7.569</v>
      </c>
    </row>
    <row r="78" spans="1:40" ht="15" customHeight="1">
      <c r="A78" s="21">
        <f t="shared" si="12"/>
        <v>1997</v>
      </c>
      <c r="B78" s="176">
        <f t="shared" si="8"/>
        <v>7768</v>
      </c>
      <c r="C78" s="22">
        <v>4</v>
      </c>
      <c r="G78" s="29"/>
      <c r="H78" s="26"/>
      <c r="I78" s="179">
        <f t="shared" si="9"/>
        <v>7733</v>
      </c>
      <c r="J78" s="180">
        <f t="shared" si="10"/>
        <v>0.45056642636457261</v>
      </c>
      <c r="K78" s="179">
        <f t="shared" si="11"/>
        <v>1.2250000000000001</v>
      </c>
    </row>
    <row r="79" spans="1:40" ht="15" customHeight="1">
      <c r="A79" s="21">
        <f t="shared" si="12"/>
        <v>1998</v>
      </c>
      <c r="B79" s="176">
        <f t="shared" si="8"/>
        <v>7606</v>
      </c>
      <c r="C79" s="22">
        <v>5</v>
      </c>
      <c r="D79" s="347" t="s">
        <v>7</v>
      </c>
      <c r="E79" s="348"/>
      <c r="F79" s="181">
        <f>I74</f>
        <v>0.95162882089747836</v>
      </c>
      <c r="G79" s="29"/>
      <c r="H79" s="26"/>
      <c r="I79" s="179">
        <f t="shared" si="9"/>
        <v>7561</v>
      </c>
      <c r="J79" s="180">
        <f t="shared" si="10"/>
        <v>0.59163818038390747</v>
      </c>
      <c r="K79" s="179">
        <f t="shared" si="11"/>
        <v>2.0249999999999999</v>
      </c>
    </row>
    <row r="80" spans="1:40" ht="15" customHeight="1">
      <c r="A80" s="21">
        <f t="shared" si="12"/>
        <v>1999</v>
      </c>
      <c r="B80" s="176">
        <f t="shared" si="8"/>
        <v>7483</v>
      </c>
      <c r="C80" s="22">
        <v>6</v>
      </c>
      <c r="D80" s="347" t="s">
        <v>8</v>
      </c>
      <c r="E80" s="348"/>
      <c r="F80" s="182">
        <f>SUM(K75:K94)</f>
        <v>996.13400000000001</v>
      </c>
      <c r="G80" s="29"/>
      <c r="H80" s="26"/>
      <c r="I80" s="179">
        <f t="shared" si="9"/>
        <v>7389</v>
      </c>
      <c r="J80" s="180">
        <f t="shared" si="10"/>
        <v>1.2561806761993854</v>
      </c>
      <c r="K80" s="179">
        <f t="shared" si="11"/>
        <v>8.8360000000000003</v>
      </c>
    </row>
    <row r="81" spans="1:11" ht="15" customHeight="1">
      <c r="A81" s="21">
        <f t="shared" si="12"/>
        <v>2000</v>
      </c>
      <c r="B81" s="176">
        <f t="shared" si="8"/>
        <v>7265</v>
      </c>
      <c r="C81" s="22">
        <v>7</v>
      </c>
      <c r="D81" s="347" t="s">
        <v>9</v>
      </c>
      <c r="E81" s="348"/>
      <c r="F81" s="182">
        <f>SUM(K85:K94)</f>
        <v>590.99099999999999</v>
      </c>
      <c r="G81" s="29"/>
      <c r="H81" s="26"/>
      <c r="I81" s="179">
        <f t="shared" si="9"/>
        <v>7218</v>
      </c>
      <c r="J81" s="180">
        <f t="shared" si="10"/>
        <v>0.64693737095664139</v>
      </c>
      <c r="K81" s="179">
        <f t="shared" si="11"/>
        <v>2.2090000000000001</v>
      </c>
    </row>
    <row r="82" spans="1:11" ht="15" customHeight="1">
      <c r="A82" s="21">
        <f t="shared" si="12"/>
        <v>2001</v>
      </c>
      <c r="B82" s="176">
        <f t="shared" si="8"/>
        <v>6934</v>
      </c>
      <c r="C82" s="22">
        <v>8</v>
      </c>
      <c r="D82" s="347" t="s">
        <v>10</v>
      </c>
      <c r="E82" s="348"/>
      <c r="F82" s="183">
        <f>SUM(J75:J94)/C94</f>
        <v>3.0020613645101322</v>
      </c>
      <c r="G82" s="23"/>
      <c r="H82" s="27"/>
      <c r="I82" s="179">
        <f t="shared" si="9"/>
        <v>7046</v>
      </c>
      <c r="J82" s="180">
        <f t="shared" si="10"/>
        <v>1.6152293048745312</v>
      </c>
      <c r="K82" s="179">
        <f t="shared" si="11"/>
        <v>12.544</v>
      </c>
    </row>
    <row r="83" spans="1:11" ht="15" customHeight="1">
      <c r="A83" s="21">
        <f t="shared" si="12"/>
        <v>2002</v>
      </c>
      <c r="B83" s="176">
        <f t="shared" si="8"/>
        <v>6629</v>
      </c>
      <c r="C83" s="22">
        <v>9</v>
      </c>
      <c r="D83" s="347" t="s">
        <v>11</v>
      </c>
      <c r="E83" s="348"/>
      <c r="F83" s="183">
        <f>SUM(J85:J94)/10</f>
        <v>3.7897033618358065</v>
      </c>
      <c r="G83" s="23"/>
      <c r="H83" s="27"/>
      <c r="I83" s="179">
        <f t="shared" si="9"/>
        <v>6874</v>
      </c>
      <c r="J83" s="180">
        <f t="shared" si="10"/>
        <v>3.6958817317845831</v>
      </c>
      <c r="K83" s="179">
        <f t="shared" si="11"/>
        <v>60.024999999999999</v>
      </c>
    </row>
    <row r="84" spans="1:11" ht="15" customHeight="1">
      <c r="A84" s="21">
        <f t="shared" si="12"/>
        <v>2003</v>
      </c>
      <c r="B84" s="176">
        <f t="shared" si="8"/>
        <v>6318</v>
      </c>
      <c r="C84" s="22">
        <v>10</v>
      </c>
      <c r="G84" s="23"/>
      <c r="H84" s="27"/>
      <c r="I84" s="179">
        <f t="shared" si="9"/>
        <v>6703</v>
      </c>
      <c r="J84" s="180">
        <f t="shared" si="10"/>
        <v>6.0937005381449829</v>
      </c>
      <c r="K84" s="179">
        <f t="shared" si="11"/>
        <v>148.22499999999999</v>
      </c>
    </row>
    <row r="85" spans="1:11" ht="15" customHeight="1">
      <c r="A85" s="21">
        <f t="shared" si="12"/>
        <v>2004</v>
      </c>
      <c r="B85" s="176">
        <f t="shared" si="8"/>
        <v>6207</v>
      </c>
      <c r="C85" s="22">
        <v>11</v>
      </c>
      <c r="F85" s="27"/>
      <c r="G85" s="23"/>
      <c r="H85" s="27"/>
      <c r="I85" s="179">
        <f t="shared" si="9"/>
        <v>6531</v>
      </c>
      <c r="J85" s="180">
        <f t="shared" si="10"/>
        <v>5.2199130014499762</v>
      </c>
      <c r="K85" s="179">
        <f t="shared" si="11"/>
        <v>104.976</v>
      </c>
    </row>
    <row r="86" spans="1:11" ht="15" customHeight="1">
      <c r="A86" s="21">
        <f t="shared" si="12"/>
        <v>2005</v>
      </c>
      <c r="B86" s="176">
        <f t="shared" si="8"/>
        <v>6135</v>
      </c>
      <c r="C86" s="22">
        <v>12</v>
      </c>
      <c r="F86" s="27"/>
      <c r="G86" s="23"/>
      <c r="H86" s="27"/>
      <c r="I86" s="179">
        <f t="shared" si="9"/>
        <v>6359</v>
      </c>
      <c r="J86" s="180">
        <f t="shared" si="10"/>
        <v>3.6511817440912795</v>
      </c>
      <c r="K86" s="179">
        <f t="shared" si="11"/>
        <v>50.176000000000002</v>
      </c>
    </row>
    <row r="87" spans="1:11" ht="15" customHeight="1">
      <c r="A87" s="21">
        <f t="shared" si="12"/>
        <v>2006</v>
      </c>
      <c r="B87" s="176">
        <f t="shared" si="8"/>
        <v>5988</v>
      </c>
      <c r="C87" s="22">
        <v>13</v>
      </c>
      <c r="F87" s="27"/>
      <c r="G87" s="23"/>
      <c r="H87" s="27"/>
      <c r="I87" s="179">
        <f t="shared" si="9"/>
        <v>6188</v>
      </c>
      <c r="J87" s="180">
        <f t="shared" si="10"/>
        <v>3.3400133600534407</v>
      </c>
      <c r="K87" s="179">
        <f t="shared" si="11"/>
        <v>40</v>
      </c>
    </row>
    <row r="88" spans="1:11" ht="15" customHeight="1">
      <c r="A88" s="21">
        <f t="shared" si="12"/>
        <v>2007</v>
      </c>
      <c r="B88" s="176">
        <f t="shared" si="8"/>
        <v>5814</v>
      </c>
      <c r="C88" s="22">
        <v>14</v>
      </c>
      <c r="F88" s="27"/>
      <c r="G88" s="23"/>
      <c r="H88" s="27"/>
      <c r="I88" s="179">
        <f t="shared" si="9"/>
        <v>6016</v>
      </c>
      <c r="J88" s="180">
        <f t="shared" si="10"/>
        <v>3.4743722050223602</v>
      </c>
      <c r="K88" s="179">
        <f t="shared" si="11"/>
        <v>40.804000000000002</v>
      </c>
    </row>
    <row r="89" spans="1:11" ht="15" customHeight="1">
      <c r="A89" s="21">
        <f t="shared" si="12"/>
        <v>2008</v>
      </c>
      <c r="B89" s="176">
        <f t="shared" si="8"/>
        <v>5721</v>
      </c>
      <c r="C89" s="22">
        <v>15</v>
      </c>
      <c r="D89" s="23"/>
      <c r="E89" s="23"/>
      <c r="F89" s="27"/>
      <c r="G89" s="23"/>
      <c r="H89" s="27"/>
      <c r="I89" s="179">
        <f t="shared" si="9"/>
        <v>5844</v>
      </c>
      <c r="J89" s="180">
        <f t="shared" si="10"/>
        <v>2.1499737808075512</v>
      </c>
      <c r="K89" s="179">
        <f t="shared" si="11"/>
        <v>15.129</v>
      </c>
    </row>
    <row r="90" spans="1:11" ht="15" customHeight="1">
      <c r="A90" s="21">
        <f t="shared" si="12"/>
        <v>2009</v>
      </c>
      <c r="B90" s="176">
        <f t="shared" si="8"/>
        <v>5592</v>
      </c>
      <c r="C90" s="22">
        <v>16</v>
      </c>
      <c r="D90" s="23"/>
      <c r="E90" s="23"/>
      <c r="F90" s="27"/>
      <c r="G90" s="23"/>
      <c r="H90" s="27"/>
      <c r="I90" s="179">
        <f t="shared" si="9"/>
        <v>5673</v>
      </c>
      <c r="J90" s="180">
        <f t="shared" si="10"/>
        <v>1.4484978540772531</v>
      </c>
      <c r="K90" s="179">
        <f t="shared" si="11"/>
        <v>6.5609999999999999</v>
      </c>
    </row>
    <row r="91" spans="1:11" s="27" customFormat="1" ht="15" customHeight="1">
      <c r="A91" s="21">
        <f t="shared" si="12"/>
        <v>2010</v>
      </c>
      <c r="B91" s="176">
        <f t="shared" si="8"/>
        <v>5535</v>
      </c>
      <c r="C91" s="22">
        <v>17</v>
      </c>
      <c r="G91" s="23"/>
      <c r="H91" s="23"/>
      <c r="I91" s="179">
        <f t="shared" si="9"/>
        <v>5501</v>
      </c>
      <c r="J91" s="180">
        <f t="shared" si="10"/>
        <v>0.61427280939476059</v>
      </c>
      <c r="K91" s="179">
        <f t="shared" si="11"/>
        <v>1.1559999999999999</v>
      </c>
    </row>
    <row r="92" spans="1:11" ht="15" customHeight="1">
      <c r="A92" s="21">
        <f t="shared" si="12"/>
        <v>2011</v>
      </c>
      <c r="B92" s="176">
        <f t="shared" si="8"/>
        <v>5581</v>
      </c>
      <c r="C92" s="22">
        <v>18</v>
      </c>
      <c r="D92" s="27"/>
      <c r="E92" s="27"/>
      <c r="F92" s="27"/>
      <c r="G92" s="23"/>
      <c r="H92" s="27"/>
      <c r="I92" s="179">
        <f t="shared" si="9"/>
        <v>5329</v>
      </c>
      <c r="J92" s="180">
        <f t="shared" si="10"/>
        <v>4.5153198351549895</v>
      </c>
      <c r="K92" s="179">
        <f t="shared" si="11"/>
        <v>63.503999999999998</v>
      </c>
    </row>
    <row r="93" spans="1:11" s="27" customFormat="1" ht="15" customHeight="1">
      <c r="A93" s="21">
        <f t="shared" si="12"/>
        <v>2012</v>
      </c>
      <c r="B93" s="176">
        <f t="shared" si="8"/>
        <v>5520</v>
      </c>
      <c r="C93" s="22">
        <v>19</v>
      </c>
      <c r="G93" s="23"/>
      <c r="I93" s="179">
        <f t="shared" si="9"/>
        <v>5158</v>
      </c>
      <c r="J93" s="180">
        <f t="shared" si="10"/>
        <v>6.5579710144927539</v>
      </c>
      <c r="K93" s="179">
        <f t="shared" si="11"/>
        <v>131.04400000000001</v>
      </c>
    </row>
    <row r="94" spans="1:11" s="27" customFormat="1" ht="15" customHeight="1" thickBot="1">
      <c r="A94" s="30">
        <f t="shared" si="12"/>
        <v>2013</v>
      </c>
      <c r="B94" s="184">
        <f t="shared" si="8"/>
        <v>5357</v>
      </c>
      <c r="C94" s="31">
        <v>20</v>
      </c>
      <c r="D94" s="32"/>
      <c r="E94" s="32"/>
      <c r="F94" s="32"/>
      <c r="G94" s="32"/>
      <c r="H94" s="32"/>
      <c r="I94" s="185">
        <f t="shared" si="9"/>
        <v>4986</v>
      </c>
      <c r="J94" s="186">
        <f t="shared" si="10"/>
        <v>6.9255180138137016</v>
      </c>
      <c r="K94" s="185">
        <f t="shared" si="11"/>
        <v>137.64099999999999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4814</v>
      </c>
      <c r="C95" s="22">
        <v>21</v>
      </c>
      <c r="D95" s="33"/>
      <c r="E95" s="33"/>
      <c r="I95" s="179">
        <f t="shared" si="9"/>
        <v>4814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4643</v>
      </c>
      <c r="C96" s="22">
        <v>22</v>
      </c>
      <c r="D96" s="33"/>
      <c r="E96" s="33"/>
      <c r="F96" s="27"/>
      <c r="G96" s="27"/>
      <c r="H96" s="27"/>
      <c r="I96" s="179">
        <f t="shared" si="9"/>
        <v>4643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4471</v>
      </c>
      <c r="C97" s="22">
        <v>23</v>
      </c>
      <c r="D97" s="33"/>
      <c r="E97" s="33"/>
      <c r="F97" s="27"/>
      <c r="G97" s="27"/>
      <c r="H97" s="27"/>
      <c r="I97" s="179">
        <f t="shared" si="9"/>
        <v>4471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4299</v>
      </c>
      <c r="C98" s="22">
        <v>24</v>
      </c>
      <c r="D98" s="33"/>
      <c r="E98" s="33"/>
      <c r="F98" s="27"/>
      <c r="G98" s="27"/>
      <c r="H98" s="27"/>
      <c r="I98" s="179">
        <f t="shared" si="9"/>
        <v>4299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4128</v>
      </c>
      <c r="C99" s="22">
        <v>25</v>
      </c>
      <c r="D99" s="33"/>
      <c r="E99" s="33"/>
      <c r="F99" s="27"/>
      <c r="G99" s="27"/>
      <c r="H99" s="27"/>
      <c r="I99" s="179">
        <f t="shared" si="9"/>
        <v>4128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3956</v>
      </c>
      <c r="C100" s="22">
        <v>26</v>
      </c>
      <c r="D100" s="33"/>
      <c r="E100" s="33"/>
      <c r="F100" s="27"/>
      <c r="G100" s="27"/>
      <c r="H100" s="27"/>
      <c r="I100" s="179">
        <f t="shared" si="9"/>
        <v>3956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3784</v>
      </c>
      <c r="C101" s="22">
        <v>27</v>
      </c>
      <c r="D101" s="33"/>
      <c r="E101" s="33"/>
      <c r="F101" s="27"/>
      <c r="G101" s="27"/>
      <c r="H101" s="27"/>
      <c r="I101" s="179">
        <f t="shared" si="9"/>
        <v>3784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3613</v>
      </c>
      <c r="C102" s="22">
        <v>28</v>
      </c>
      <c r="D102" s="33"/>
      <c r="E102" s="33"/>
      <c r="F102" s="27"/>
      <c r="G102" s="27"/>
      <c r="H102" s="27"/>
      <c r="I102" s="179">
        <f t="shared" si="9"/>
        <v>3613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3441</v>
      </c>
      <c r="C103" s="22">
        <v>29</v>
      </c>
      <c r="D103" s="33"/>
      <c r="E103" s="33"/>
      <c r="F103" s="27"/>
      <c r="G103" s="27"/>
      <c r="H103" s="27"/>
      <c r="I103" s="179">
        <f t="shared" si="9"/>
        <v>3441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3269</v>
      </c>
      <c r="C104" s="22">
        <v>30</v>
      </c>
      <c r="D104" s="33"/>
      <c r="E104" s="33"/>
      <c r="F104" s="27"/>
      <c r="G104" s="27"/>
      <c r="H104" s="27"/>
      <c r="I104" s="179">
        <f t="shared" si="9"/>
        <v>3269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3098</v>
      </c>
      <c r="C105" s="22">
        <v>31</v>
      </c>
      <c r="D105" s="33"/>
      <c r="E105" s="33"/>
      <c r="F105" s="27"/>
      <c r="G105" s="27"/>
      <c r="H105" s="27"/>
      <c r="I105" s="179">
        <f t="shared" si="9"/>
        <v>3098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2926</v>
      </c>
      <c r="C106" s="22">
        <v>32</v>
      </c>
      <c r="D106" s="33"/>
      <c r="E106" s="33"/>
      <c r="F106" s="27"/>
      <c r="G106" s="27"/>
      <c r="H106" s="27"/>
      <c r="I106" s="179">
        <f t="shared" si="9"/>
        <v>2926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2754</v>
      </c>
      <c r="C107" s="22">
        <v>33</v>
      </c>
      <c r="D107" s="33"/>
      <c r="E107" s="33"/>
      <c r="F107" s="27"/>
      <c r="G107" s="27"/>
      <c r="H107" s="27"/>
      <c r="I107" s="179">
        <f t="shared" si="9"/>
        <v>2754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2583</v>
      </c>
      <c r="C108" s="22">
        <v>34</v>
      </c>
      <c r="D108" s="33"/>
      <c r="E108" s="33"/>
      <c r="F108" s="27"/>
      <c r="G108" s="27"/>
      <c r="H108" s="27"/>
      <c r="I108" s="179">
        <f t="shared" si="9"/>
        <v>2583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2411</v>
      </c>
      <c r="C109" s="22">
        <v>35</v>
      </c>
      <c r="D109" s="33"/>
      <c r="E109" s="33"/>
      <c r="F109" s="27"/>
      <c r="G109" s="27"/>
      <c r="H109" s="27"/>
      <c r="I109" s="179">
        <f t="shared" si="9"/>
        <v>2411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2239</v>
      </c>
      <c r="C110" s="22">
        <v>36</v>
      </c>
      <c r="D110" s="33"/>
      <c r="E110" s="33"/>
      <c r="F110" s="27"/>
      <c r="G110" s="27"/>
      <c r="H110" s="27"/>
      <c r="I110" s="179">
        <f t="shared" si="9"/>
        <v>2239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2068</v>
      </c>
      <c r="C111" s="22">
        <v>37</v>
      </c>
      <c r="D111" s="33"/>
      <c r="E111" s="33"/>
      <c r="F111" s="27"/>
      <c r="G111" s="27"/>
      <c r="H111" s="27"/>
      <c r="I111" s="179">
        <f t="shared" si="9"/>
        <v>2068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1896</v>
      </c>
      <c r="C112" s="22">
        <v>38</v>
      </c>
      <c r="D112" s="33"/>
      <c r="E112" s="33"/>
      <c r="F112" s="27"/>
      <c r="G112" s="27"/>
      <c r="H112" s="27"/>
      <c r="I112" s="179">
        <f t="shared" si="9"/>
        <v>1896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1724</v>
      </c>
      <c r="C113" s="22">
        <v>39</v>
      </c>
      <c r="D113" s="33"/>
      <c r="E113" s="33"/>
      <c r="F113" s="27"/>
      <c r="G113" s="27"/>
      <c r="H113" s="27"/>
      <c r="I113" s="179">
        <f t="shared" si="9"/>
        <v>1724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1553</v>
      </c>
      <c r="C114" s="22">
        <v>40</v>
      </c>
      <c r="D114" s="33"/>
      <c r="E114" s="33"/>
      <c r="F114" s="27"/>
      <c r="G114" s="27"/>
      <c r="H114" s="27"/>
      <c r="I114" s="179">
        <f t="shared" si="9"/>
        <v>1553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1381</v>
      </c>
      <c r="C115" s="35">
        <v>41</v>
      </c>
      <c r="D115" s="36"/>
      <c r="E115" s="36"/>
      <c r="F115" s="11"/>
      <c r="G115" s="11"/>
      <c r="H115" s="11"/>
      <c r="I115" s="189">
        <f t="shared" si="9"/>
        <v>1381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1209</v>
      </c>
      <c r="C116" s="35">
        <v>42</v>
      </c>
      <c r="D116" s="36"/>
      <c r="E116" s="36"/>
      <c r="F116" s="11"/>
      <c r="G116" s="11"/>
      <c r="H116" s="11"/>
      <c r="I116" s="189">
        <f t="shared" si="9"/>
        <v>1209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0.97324492540760088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8561</v>
      </c>
      <c r="C120" s="193">
        <f t="shared" ref="C120:C139" si="15">LN(B120)</f>
        <v>9.0549722847424849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8342</v>
      </c>
      <c r="J120" s="180">
        <f t="shared" ref="J120:J139" si="17">ABS(B120-I120)/B120*100</f>
        <v>2.5581123700502277</v>
      </c>
      <c r="K120" s="179">
        <f t="shared" ref="K120:K139" si="18">(B120-I120)^2/1000</f>
        <v>47.960999999999999</v>
      </c>
    </row>
    <row r="121" spans="1:11" ht="15" customHeight="1">
      <c r="A121" s="21">
        <f t="shared" si="14"/>
        <v>1995</v>
      </c>
      <c r="B121" s="176">
        <f t="shared" si="14"/>
        <v>8330</v>
      </c>
      <c r="C121" s="193">
        <f t="shared" si="15"/>
        <v>9.027618735160889</v>
      </c>
      <c r="D121" s="22">
        <v>2</v>
      </c>
      <c r="E121" s="40" t="s">
        <v>23</v>
      </c>
      <c r="G121" s="27"/>
      <c r="H121" s="26"/>
      <c r="I121" s="179">
        <f t="shared" si="16"/>
        <v>8131</v>
      </c>
      <c r="J121" s="180">
        <f t="shared" si="17"/>
        <v>2.3889555822328932</v>
      </c>
      <c r="K121" s="179">
        <f t="shared" si="18"/>
        <v>39.600999999999999</v>
      </c>
    </row>
    <row r="122" spans="1:11" ht="15" customHeight="1">
      <c r="A122" s="21">
        <f t="shared" si="14"/>
        <v>1996</v>
      </c>
      <c r="B122" s="176">
        <f t="shared" si="14"/>
        <v>7991</v>
      </c>
      <c r="C122" s="193">
        <f t="shared" si="15"/>
        <v>8.9860711873744634</v>
      </c>
      <c r="D122" s="22">
        <v>3</v>
      </c>
      <c r="E122" s="2" t="s">
        <v>24</v>
      </c>
      <c r="H122" s="26"/>
      <c r="I122" s="179">
        <f t="shared" si="16"/>
        <v>7926</v>
      </c>
      <c r="J122" s="180">
        <f t="shared" si="17"/>
        <v>0.81341509197847583</v>
      </c>
      <c r="K122" s="179">
        <f t="shared" si="18"/>
        <v>4.2249999999999996</v>
      </c>
    </row>
    <row r="123" spans="1:11" ht="15" customHeight="1">
      <c r="A123" s="21">
        <f t="shared" si="14"/>
        <v>1997</v>
      </c>
      <c r="B123" s="176">
        <f t="shared" si="14"/>
        <v>7768</v>
      </c>
      <c r="C123" s="193">
        <f t="shared" si="15"/>
        <v>8.9577680099711614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9.0546491414311525</v>
      </c>
      <c r="H123" s="26"/>
      <c r="I123" s="179">
        <f t="shared" si="16"/>
        <v>7726</v>
      </c>
      <c r="J123" s="180">
        <f t="shared" si="17"/>
        <v>0.54067971163748707</v>
      </c>
      <c r="K123" s="179">
        <f t="shared" si="18"/>
        <v>1.764</v>
      </c>
    </row>
    <row r="124" spans="1:11" ht="15" customHeight="1">
      <c r="A124" s="21">
        <f t="shared" si="14"/>
        <v>1998</v>
      </c>
      <c r="B124" s="176">
        <f t="shared" si="14"/>
        <v>7606</v>
      </c>
      <c r="C124" s="193">
        <f t="shared" si="15"/>
        <v>8.9366926884882041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-2.5590947511763093E-2</v>
      </c>
      <c r="H124" s="26"/>
      <c r="I124" s="179">
        <f t="shared" si="16"/>
        <v>7530</v>
      </c>
      <c r="J124" s="180">
        <f t="shared" si="17"/>
        <v>0.99921114909282149</v>
      </c>
      <c r="K124" s="179">
        <f t="shared" si="18"/>
        <v>5.7759999999999998</v>
      </c>
    </row>
    <row r="125" spans="1:11" ht="15" customHeight="1">
      <c r="A125" s="21">
        <f t="shared" si="14"/>
        <v>1999</v>
      </c>
      <c r="B125" s="176">
        <f t="shared" si="14"/>
        <v>7483</v>
      </c>
      <c r="C125" s="193">
        <f t="shared" si="15"/>
        <v>8.9203890600803586</v>
      </c>
      <c r="D125" s="22">
        <v>6</v>
      </c>
      <c r="H125" s="26"/>
      <c r="I125" s="179">
        <f t="shared" si="16"/>
        <v>7340</v>
      </c>
      <c r="J125" s="180">
        <f t="shared" si="17"/>
        <v>1.910998262728852</v>
      </c>
      <c r="K125" s="179">
        <f t="shared" si="18"/>
        <v>20.449000000000002</v>
      </c>
    </row>
    <row r="126" spans="1:11" ht="15" customHeight="1">
      <c r="A126" s="21">
        <f t="shared" si="14"/>
        <v>2000</v>
      </c>
      <c r="B126" s="176">
        <f t="shared" si="14"/>
        <v>7265</v>
      </c>
      <c r="C126" s="193">
        <f t="shared" si="15"/>
        <v>8.890823576004383</v>
      </c>
      <c r="D126" s="22">
        <v>7</v>
      </c>
      <c r="E126" s="5" t="s">
        <v>29</v>
      </c>
      <c r="F126" s="45">
        <f>EXP(G123)</f>
        <v>8558.2340170401931</v>
      </c>
      <c r="G126" s="27"/>
      <c r="H126" s="26"/>
      <c r="I126" s="179">
        <f t="shared" si="16"/>
        <v>7155</v>
      </c>
      <c r="J126" s="180">
        <f t="shared" si="17"/>
        <v>1.5141087405368203</v>
      </c>
      <c r="K126" s="179">
        <f t="shared" si="18"/>
        <v>12.1</v>
      </c>
    </row>
    <row r="127" spans="1:11" ht="15" customHeight="1">
      <c r="A127" s="21">
        <f t="shared" si="14"/>
        <v>2001</v>
      </c>
      <c r="B127" s="176">
        <f t="shared" si="14"/>
        <v>6934</v>
      </c>
      <c r="C127" s="193">
        <f t="shared" si="15"/>
        <v>8.8441921262449679</v>
      </c>
      <c r="D127" s="22">
        <v>8</v>
      </c>
      <c r="E127" s="5" t="s">
        <v>30</v>
      </c>
      <c r="F127" s="46">
        <f>EXP(G124)-1</f>
        <v>-2.5266274672561817E-2</v>
      </c>
      <c r="G127" s="27"/>
      <c r="H127" s="47"/>
      <c r="I127" s="179">
        <f t="shared" si="16"/>
        <v>6974</v>
      </c>
      <c r="J127" s="180">
        <f t="shared" si="17"/>
        <v>0.57686760888376121</v>
      </c>
      <c r="K127" s="179">
        <f t="shared" si="18"/>
        <v>1.6</v>
      </c>
    </row>
    <row r="128" spans="1:11" ht="15" customHeight="1">
      <c r="A128" s="21">
        <f t="shared" si="14"/>
        <v>2002</v>
      </c>
      <c r="B128" s="176">
        <f t="shared" si="14"/>
        <v>6629</v>
      </c>
      <c r="C128" s="193">
        <f t="shared" si="15"/>
        <v>8.7992092422413908</v>
      </c>
      <c r="D128" s="22">
        <v>9</v>
      </c>
      <c r="G128" s="48"/>
      <c r="H128" s="47"/>
      <c r="I128" s="179">
        <f t="shared" si="16"/>
        <v>6798</v>
      </c>
      <c r="J128" s="180">
        <f t="shared" si="17"/>
        <v>2.549404133353447</v>
      </c>
      <c r="K128" s="179">
        <f t="shared" si="18"/>
        <v>28.561</v>
      </c>
    </row>
    <row r="129" spans="1:11" ht="15" customHeight="1">
      <c r="A129" s="21">
        <f t="shared" si="14"/>
        <v>2003</v>
      </c>
      <c r="B129" s="176">
        <f t="shared" si="14"/>
        <v>6318</v>
      </c>
      <c r="C129" s="193">
        <f t="shared" si="15"/>
        <v>8.7511579813620308</v>
      </c>
      <c r="D129" s="22">
        <v>10</v>
      </c>
      <c r="E129" s="347" t="s">
        <v>7</v>
      </c>
      <c r="F129" s="348"/>
      <c r="G129" s="357">
        <f>I119</f>
        <v>0.97324492540760088</v>
      </c>
      <c r="H129" s="358"/>
      <c r="I129" s="179">
        <f t="shared" si="16"/>
        <v>6626</v>
      </c>
      <c r="J129" s="180">
        <f t="shared" si="17"/>
        <v>4.8749604305159862</v>
      </c>
      <c r="K129" s="179">
        <f t="shared" si="18"/>
        <v>94.864000000000004</v>
      </c>
    </row>
    <row r="130" spans="1:11" ht="15" customHeight="1">
      <c r="A130" s="21">
        <f t="shared" si="14"/>
        <v>2004</v>
      </c>
      <c r="B130" s="176">
        <f t="shared" si="14"/>
        <v>6207</v>
      </c>
      <c r="C130" s="193">
        <f t="shared" si="15"/>
        <v>8.7334329664136519</v>
      </c>
      <c r="D130" s="22">
        <v>11</v>
      </c>
      <c r="E130" s="347" t="s">
        <v>8</v>
      </c>
      <c r="F130" s="348"/>
      <c r="G130" s="355">
        <f>SUM(K120:K139)</f>
        <v>566.17499999999995</v>
      </c>
      <c r="H130" s="356"/>
      <c r="I130" s="179">
        <f t="shared" si="16"/>
        <v>6458</v>
      </c>
      <c r="J130" s="180">
        <f t="shared" si="17"/>
        <v>4.0438214918640245</v>
      </c>
      <c r="K130" s="179">
        <f t="shared" si="18"/>
        <v>63.000999999999998</v>
      </c>
    </row>
    <row r="131" spans="1:11" ht="15" customHeight="1">
      <c r="A131" s="21">
        <f t="shared" si="14"/>
        <v>2005</v>
      </c>
      <c r="B131" s="176">
        <f t="shared" si="14"/>
        <v>6135</v>
      </c>
      <c r="C131" s="193">
        <f t="shared" si="15"/>
        <v>8.7217653571450118</v>
      </c>
      <c r="D131" s="22">
        <v>12</v>
      </c>
      <c r="E131" s="347" t="s">
        <v>9</v>
      </c>
      <c r="F131" s="348"/>
      <c r="G131" s="355">
        <f>SUM(K130:K139)</f>
        <v>309.274</v>
      </c>
      <c r="H131" s="356"/>
      <c r="I131" s="179">
        <f t="shared" si="16"/>
        <v>6295</v>
      </c>
      <c r="J131" s="180">
        <f t="shared" si="17"/>
        <v>2.6079869600651997</v>
      </c>
      <c r="K131" s="179">
        <f t="shared" si="18"/>
        <v>25.6</v>
      </c>
    </row>
    <row r="132" spans="1:11" ht="15" customHeight="1">
      <c r="A132" s="21">
        <f t="shared" si="14"/>
        <v>2006</v>
      </c>
      <c r="B132" s="176">
        <f t="shared" si="14"/>
        <v>5988</v>
      </c>
      <c r="C132" s="193">
        <f t="shared" si="15"/>
        <v>8.6975127455395196</v>
      </c>
      <c r="D132" s="22">
        <v>13</v>
      </c>
      <c r="E132" s="347" t="s">
        <v>10</v>
      </c>
      <c r="F132" s="348"/>
      <c r="G132" s="349">
        <f>SUM(J120:J139)/D139</f>
        <v>2.3240834828019432</v>
      </c>
      <c r="H132" s="350"/>
      <c r="I132" s="179">
        <f t="shared" si="16"/>
        <v>6136</v>
      </c>
      <c r="J132" s="180">
        <f t="shared" si="17"/>
        <v>2.4716098864395457</v>
      </c>
      <c r="K132" s="179">
        <f t="shared" si="18"/>
        <v>21.904</v>
      </c>
    </row>
    <row r="133" spans="1:11" ht="15" customHeight="1">
      <c r="A133" s="21">
        <f t="shared" si="14"/>
        <v>2007</v>
      </c>
      <c r="B133" s="176">
        <f t="shared" si="14"/>
        <v>5814</v>
      </c>
      <c r="C133" s="193">
        <f t="shared" si="15"/>
        <v>8.6680240811188209</v>
      </c>
      <c r="D133" s="22">
        <v>14</v>
      </c>
      <c r="E133" s="347" t="s">
        <v>11</v>
      </c>
      <c r="F133" s="348"/>
      <c r="G133" s="349">
        <f>SUM(J130:J139)/10</f>
        <v>2.7754956575028089</v>
      </c>
      <c r="H133" s="350"/>
      <c r="I133" s="179">
        <f t="shared" si="16"/>
        <v>5981</v>
      </c>
      <c r="J133" s="180">
        <f t="shared" si="17"/>
        <v>2.8723770209838322</v>
      </c>
      <c r="K133" s="179">
        <f t="shared" si="18"/>
        <v>27.888999999999999</v>
      </c>
    </row>
    <row r="134" spans="1:11" ht="15" customHeight="1">
      <c r="A134" s="21">
        <f t="shared" si="14"/>
        <v>2008</v>
      </c>
      <c r="B134" s="176">
        <f t="shared" si="14"/>
        <v>5721</v>
      </c>
      <c r="C134" s="193">
        <f t="shared" si="15"/>
        <v>8.6518988942685287</v>
      </c>
      <c r="D134" s="22">
        <v>15</v>
      </c>
      <c r="E134" s="49"/>
      <c r="F134" s="50"/>
      <c r="G134" s="47"/>
      <c r="H134" s="47"/>
      <c r="I134" s="179">
        <f t="shared" si="16"/>
        <v>5830</v>
      </c>
      <c r="J134" s="180">
        <f t="shared" si="17"/>
        <v>1.9052613179514071</v>
      </c>
      <c r="K134" s="179">
        <f t="shared" si="18"/>
        <v>11.881</v>
      </c>
    </row>
    <row r="135" spans="1:11" ht="15" customHeight="1">
      <c r="A135" s="21">
        <f t="shared" si="14"/>
        <v>2009</v>
      </c>
      <c r="B135" s="176">
        <f t="shared" si="14"/>
        <v>5592</v>
      </c>
      <c r="C135" s="193">
        <f t="shared" si="15"/>
        <v>8.6290922839136464</v>
      </c>
      <c r="D135" s="22">
        <v>16</v>
      </c>
      <c r="E135" s="47"/>
      <c r="F135" s="47"/>
      <c r="G135" s="51"/>
      <c r="H135" s="47"/>
      <c r="I135" s="179">
        <f t="shared" si="16"/>
        <v>5683</v>
      </c>
      <c r="J135" s="180">
        <f t="shared" si="17"/>
        <v>1.6273247496423462</v>
      </c>
      <c r="K135" s="179">
        <f t="shared" si="18"/>
        <v>8.2810000000000006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5535</v>
      </c>
      <c r="C136" s="193">
        <f t="shared" si="15"/>
        <v>8.6188468451427376</v>
      </c>
      <c r="D136" s="22">
        <v>17</v>
      </c>
      <c r="G136" s="51"/>
      <c r="H136" s="47"/>
      <c r="I136" s="179">
        <f t="shared" si="16"/>
        <v>5539</v>
      </c>
      <c r="J136" s="180">
        <f t="shared" si="17"/>
        <v>7.2267389340560081E-2</v>
      </c>
      <c r="K136" s="179">
        <f t="shared" si="18"/>
        <v>1.6E-2</v>
      </c>
    </row>
    <row r="137" spans="1:11" ht="15" customHeight="1">
      <c r="A137" s="21">
        <f t="shared" si="19"/>
        <v>2011</v>
      </c>
      <c r="B137" s="176">
        <f t="shared" si="19"/>
        <v>5581</v>
      </c>
      <c r="C137" s="193">
        <f t="shared" si="15"/>
        <v>8.6271232507884328</v>
      </c>
      <c r="D137" s="22">
        <v>18</v>
      </c>
      <c r="E137" s="52"/>
      <c r="F137" s="27"/>
      <c r="G137" s="27"/>
      <c r="H137" s="27"/>
      <c r="I137" s="179">
        <f t="shared" si="16"/>
        <v>5399</v>
      </c>
      <c r="J137" s="180">
        <f t="shared" si="17"/>
        <v>3.2610643253897149</v>
      </c>
      <c r="K137" s="179">
        <f t="shared" si="18"/>
        <v>33.124000000000002</v>
      </c>
    </row>
    <row r="138" spans="1:11" s="27" customFormat="1" ht="15" customHeight="1">
      <c r="A138" s="21">
        <f t="shared" si="19"/>
        <v>2012</v>
      </c>
      <c r="B138" s="176">
        <f t="shared" si="19"/>
        <v>5520</v>
      </c>
      <c r="C138" s="193">
        <f t="shared" si="15"/>
        <v>8.6161331392711418</v>
      </c>
      <c r="D138" s="22">
        <v>19</v>
      </c>
      <c r="E138" s="52"/>
      <c r="I138" s="179">
        <f t="shared" si="16"/>
        <v>5263</v>
      </c>
      <c r="J138" s="180">
        <f t="shared" si="17"/>
        <v>4.6557971014492754</v>
      </c>
      <c r="K138" s="179">
        <f t="shared" si="18"/>
        <v>66.049000000000007</v>
      </c>
    </row>
    <row r="139" spans="1:11" s="27" customFormat="1" ht="15" customHeight="1" thickBot="1">
      <c r="A139" s="30">
        <f t="shared" si="19"/>
        <v>2013</v>
      </c>
      <c r="B139" s="184">
        <f t="shared" si="19"/>
        <v>5357</v>
      </c>
      <c r="C139" s="194">
        <f t="shared" si="15"/>
        <v>8.5861593958809603</v>
      </c>
      <c r="D139" s="31">
        <v>20</v>
      </c>
      <c r="E139" s="53"/>
      <c r="F139" s="32"/>
      <c r="G139" s="32"/>
      <c r="H139" s="32"/>
      <c r="I139" s="185">
        <f t="shared" si="16"/>
        <v>5130</v>
      </c>
      <c r="J139" s="186">
        <f t="shared" si="17"/>
        <v>4.2374463319021842</v>
      </c>
      <c r="K139" s="185">
        <f t="shared" si="18"/>
        <v>51.529000000000003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5000</v>
      </c>
      <c r="C140" s="54"/>
      <c r="D140" s="22">
        <v>21</v>
      </c>
      <c r="E140" s="55"/>
      <c r="F140" s="33"/>
      <c r="G140" s="27"/>
      <c r="H140" s="27"/>
      <c r="I140" s="179">
        <f t="shared" si="16"/>
        <v>5000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4874</v>
      </c>
      <c r="C141" s="54"/>
      <c r="D141" s="22">
        <v>22</v>
      </c>
      <c r="E141" s="55"/>
      <c r="F141" s="33"/>
      <c r="G141" s="27"/>
      <c r="H141" s="27"/>
      <c r="I141" s="179">
        <f t="shared" si="16"/>
        <v>4874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4751</v>
      </c>
      <c r="C142" s="54"/>
      <c r="D142" s="22">
        <v>23</v>
      </c>
      <c r="E142" s="55"/>
      <c r="F142" s="33"/>
      <c r="G142" s="27"/>
      <c r="H142" s="27"/>
      <c r="I142" s="179">
        <f t="shared" si="16"/>
        <v>4751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4631</v>
      </c>
      <c r="C143" s="54"/>
      <c r="D143" s="22">
        <v>24</v>
      </c>
      <c r="E143" s="55"/>
      <c r="F143" s="33"/>
      <c r="G143" s="27"/>
      <c r="H143" s="27"/>
      <c r="I143" s="179">
        <f t="shared" si="16"/>
        <v>4631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4514</v>
      </c>
      <c r="C144" s="54"/>
      <c r="D144" s="22">
        <v>25</v>
      </c>
      <c r="E144" s="55"/>
      <c r="F144" s="33"/>
      <c r="G144" s="27"/>
      <c r="H144" s="27"/>
      <c r="I144" s="179">
        <f t="shared" si="16"/>
        <v>4514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4400</v>
      </c>
      <c r="C145" s="54"/>
      <c r="D145" s="22">
        <v>26</v>
      </c>
      <c r="E145" s="55"/>
      <c r="F145" s="33"/>
      <c r="G145" s="27"/>
      <c r="H145" s="27"/>
      <c r="I145" s="179">
        <f t="shared" si="16"/>
        <v>4400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4289</v>
      </c>
      <c r="C146" s="54"/>
      <c r="D146" s="22">
        <v>27</v>
      </c>
      <c r="E146" s="55"/>
      <c r="F146" s="33"/>
      <c r="G146" s="27"/>
      <c r="H146" s="27"/>
      <c r="I146" s="179">
        <f t="shared" si="16"/>
        <v>4289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4180</v>
      </c>
      <c r="C147" s="54"/>
      <c r="D147" s="22">
        <v>28</v>
      </c>
      <c r="E147" s="55"/>
      <c r="F147" s="33"/>
      <c r="G147" s="27"/>
      <c r="H147" s="27"/>
      <c r="I147" s="179">
        <f t="shared" si="16"/>
        <v>4180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4075</v>
      </c>
      <c r="C148" s="54"/>
      <c r="D148" s="22">
        <v>29</v>
      </c>
      <c r="E148" s="55"/>
      <c r="F148" s="33"/>
      <c r="G148" s="27"/>
      <c r="H148" s="27"/>
      <c r="I148" s="179">
        <f t="shared" si="16"/>
        <v>4075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3972</v>
      </c>
      <c r="C149" s="54"/>
      <c r="D149" s="22">
        <v>30</v>
      </c>
      <c r="E149" s="55"/>
      <c r="F149" s="33"/>
      <c r="G149" s="27"/>
      <c r="H149" s="27"/>
      <c r="I149" s="179">
        <f t="shared" si="16"/>
        <v>3972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3871</v>
      </c>
      <c r="C150" s="54"/>
      <c r="D150" s="22">
        <v>31</v>
      </c>
      <c r="E150" s="55"/>
      <c r="F150" s="33"/>
      <c r="G150" s="27"/>
      <c r="H150" s="27"/>
      <c r="I150" s="179">
        <f t="shared" si="16"/>
        <v>3871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3773</v>
      </c>
      <c r="C151" s="54"/>
      <c r="D151" s="22">
        <v>32</v>
      </c>
      <c r="E151" s="55"/>
      <c r="F151" s="33"/>
      <c r="G151" s="27"/>
      <c r="H151" s="27"/>
      <c r="I151" s="179">
        <f t="shared" si="16"/>
        <v>3773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3678</v>
      </c>
      <c r="C152" s="54"/>
      <c r="D152" s="22">
        <v>33</v>
      </c>
      <c r="E152" s="55"/>
      <c r="F152" s="33"/>
      <c r="G152" s="27"/>
      <c r="H152" s="27"/>
      <c r="I152" s="179">
        <f t="shared" si="16"/>
        <v>3678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3585</v>
      </c>
      <c r="C153" s="54"/>
      <c r="D153" s="22">
        <v>34</v>
      </c>
      <c r="E153" s="55"/>
      <c r="F153" s="33"/>
      <c r="G153" s="27"/>
      <c r="H153" s="27"/>
      <c r="I153" s="179">
        <f t="shared" si="16"/>
        <v>3585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3495</v>
      </c>
      <c r="C154" s="54"/>
      <c r="D154" s="22">
        <v>35</v>
      </c>
      <c r="E154" s="55"/>
      <c r="F154" s="33"/>
      <c r="G154" s="27"/>
      <c r="H154" s="27"/>
      <c r="I154" s="179">
        <f t="shared" si="16"/>
        <v>3495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3406</v>
      </c>
      <c r="C155" s="54"/>
      <c r="D155" s="22">
        <v>36</v>
      </c>
      <c r="E155" s="55"/>
      <c r="F155" s="33"/>
      <c r="G155" s="27"/>
      <c r="H155" s="27"/>
      <c r="I155" s="179">
        <f t="shared" si="16"/>
        <v>3406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3320</v>
      </c>
      <c r="C156" s="54"/>
      <c r="D156" s="22">
        <v>37</v>
      </c>
      <c r="E156" s="55"/>
      <c r="F156" s="33"/>
      <c r="G156" s="27"/>
      <c r="H156" s="27"/>
      <c r="I156" s="179">
        <f t="shared" si="16"/>
        <v>3320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3236</v>
      </c>
      <c r="C157" s="54"/>
      <c r="D157" s="22">
        <v>38</v>
      </c>
      <c r="E157" s="55"/>
      <c r="F157" s="33"/>
      <c r="G157" s="27"/>
      <c r="H157" s="27"/>
      <c r="I157" s="179">
        <f t="shared" si="16"/>
        <v>3236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3155</v>
      </c>
      <c r="C158" s="54"/>
      <c r="D158" s="22">
        <v>39</v>
      </c>
      <c r="E158" s="55"/>
      <c r="F158" s="33"/>
      <c r="G158" s="27"/>
      <c r="H158" s="27"/>
      <c r="I158" s="179">
        <f t="shared" si="16"/>
        <v>3155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3075</v>
      </c>
      <c r="C159" s="54"/>
      <c r="D159" s="22">
        <v>40</v>
      </c>
      <c r="E159" s="55"/>
      <c r="F159" s="33"/>
      <c r="G159" s="27"/>
      <c r="H159" s="27"/>
      <c r="I159" s="179">
        <f t="shared" si="16"/>
        <v>3075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2997</v>
      </c>
      <c r="C160" s="195"/>
      <c r="D160" s="35">
        <v>41</v>
      </c>
      <c r="E160" s="56"/>
      <c r="F160" s="36"/>
      <c r="G160" s="11"/>
      <c r="H160" s="11"/>
      <c r="I160" s="189">
        <f t="shared" si="16"/>
        <v>2997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2921</v>
      </c>
      <c r="C161" s="195"/>
      <c r="D161" s="35">
        <v>42</v>
      </c>
      <c r="E161" s="56"/>
      <c r="F161" s="36"/>
      <c r="G161" s="11"/>
      <c r="H161" s="11"/>
      <c r="I161" s="189">
        <f t="shared" si="16"/>
        <v>2921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0.98945594661287395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0.97324492540760088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0.97617040959823609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0.97733668482119984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0.97864386915896751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0.98009961599097373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0.981613427808116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0.98321068798680267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0.98497205645531227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0.98676325540768328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0.98838139175119566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0.98945594661287395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0.98890514577106137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0.98334932945207554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0.95709426050173063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8561</v>
      </c>
      <c r="C165" s="193">
        <f t="shared" ref="C165:C184" si="23">LN(B165-$F$168)</f>
        <v>8.39185670010494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8599</v>
      </c>
      <c r="J165" s="180">
        <f t="shared" ref="J165:J184" si="25">ABS(B165-I165)/B165*100</f>
        <v>0.4438733792781217</v>
      </c>
      <c r="K165" s="179">
        <f t="shared" ref="K165:K184" si="26">(B165-I165)^2/1000</f>
        <v>1.444</v>
      </c>
      <c r="M165" s="199">
        <f t="shared" ref="M165:M184" si="27">LN($B165-O$168)</f>
        <v>9.0549722847424849</v>
      </c>
      <c r="N165" s="27"/>
      <c r="O165" s="27"/>
      <c r="P165" s="27"/>
      <c r="Q165" s="179">
        <f t="shared" ref="Q165:Q184" si="28">ROUND(O$172*(1+O$173)^$D165+O$168,$G$1)</f>
        <v>8342</v>
      </c>
      <c r="R165" s="179">
        <f t="shared" ref="R165:R184" si="29">($B165-Q165)^2/1000</f>
        <v>47.960999999999999</v>
      </c>
      <c r="T165" s="199">
        <f t="shared" ref="T165:T184" si="30">LN($B165-V$168)</f>
        <v>8.9307587355582694</v>
      </c>
      <c r="U165" s="27"/>
      <c r="V165" s="27"/>
      <c r="W165" s="27"/>
      <c r="X165" s="179">
        <f t="shared" ref="X165:X184" si="31">ROUND(V$172*(1+V$173)^$D165+V$168,$G$1)</f>
        <v>8362</v>
      </c>
      <c r="Y165" s="179">
        <f t="shared" ref="Y165:Y184" si="32">($B165-X165)^2/1000</f>
        <v>39.600999999999999</v>
      </c>
      <c r="AA165" s="199">
        <f t="shared" ref="AA165:AA184" si="33">LN($B165-AC$168)</f>
        <v>8.8833629169167594</v>
      </c>
      <c r="AB165" s="27"/>
      <c r="AC165" s="27"/>
      <c r="AD165" s="27"/>
      <c r="AE165" s="179">
        <f t="shared" ref="AE165:AE184" si="34">ROUND(AC$172*(1+AC$173)^$D165+AC$168,$G$1)</f>
        <v>8372</v>
      </c>
      <c r="AF165" s="179">
        <f t="shared" ref="AF165:AF184" si="35">($B165-AE165)^2/1000</f>
        <v>35.720999999999997</v>
      </c>
      <c r="AH165" s="199">
        <f t="shared" ref="AH165:AH184" si="36">LN($B165-AJ$168)</f>
        <v>8.8336084826908916</v>
      </c>
      <c r="AI165" s="27"/>
      <c r="AJ165" s="27"/>
      <c r="AK165" s="27"/>
      <c r="AL165" s="179">
        <f t="shared" ref="AL165:AL184" si="37">ROUND(AJ$172*(1+AJ$173)^$D165+AJ$168,$G$1)</f>
        <v>8383</v>
      </c>
      <c r="AM165" s="179">
        <f t="shared" ref="AM165:AM184" si="38">($B165-AL165)^2/1000</f>
        <v>31.684000000000001</v>
      </c>
      <c r="AO165" s="199">
        <f t="shared" ref="AO165:AO184" si="39">LN($B165-AQ$168)</f>
        <v>8.7812483332368618</v>
      </c>
      <c r="AP165" s="27"/>
      <c r="AQ165" s="27"/>
      <c r="AR165" s="27"/>
      <c r="AS165" s="179">
        <f t="shared" ref="AS165:AS184" si="40">ROUND(AQ$172*(1+AQ$173)^$D165+AQ$168,$G$1)</f>
        <v>8396</v>
      </c>
      <c r="AT165" s="179">
        <f t="shared" ref="AT165:AT184" si="41">($B165-AS165)^2/1000</f>
        <v>27.225000000000001</v>
      </c>
      <c r="AV165" s="199">
        <f t="shared" ref="AV165:AV184" si="42">LN($B165-AX$168)</f>
        <v>8.725994381014571</v>
      </c>
      <c r="AW165" s="27"/>
      <c r="AX165" s="27"/>
      <c r="AY165" s="27"/>
      <c r="AZ165" s="179">
        <f t="shared" ref="AZ165:AZ184" si="43">ROUND(AX$172*(1+AX$173)^$D165+AX$168,$G$1)</f>
        <v>8412</v>
      </c>
      <c r="BA165" s="179">
        <f t="shared" ref="BA165:BA184" si="44">($B165-AZ165)^2/1000</f>
        <v>22.201000000000001</v>
      </c>
      <c r="BC165" s="199">
        <f t="shared" ref="BC165:BC184" si="45">LN($B165-BE$168)</f>
        <v>8.6675079520751055</v>
      </c>
      <c r="BD165" s="27"/>
      <c r="BE165" s="27"/>
      <c r="BF165" s="27"/>
      <c r="BG165" s="179">
        <f t="shared" ref="BG165:BG184" si="46">ROUND(BE$172*(1+BE$173)^$D165+BE$168,$G$1)</f>
        <v>8431</v>
      </c>
      <c r="BH165" s="179">
        <f t="shared" ref="BH165:BH184" si="47">($B165-BG165)^2/1000</f>
        <v>16.899999999999999</v>
      </c>
      <c r="BJ165" s="199">
        <f t="shared" ref="BJ165:BJ184" si="48">LN($B165-BL$168)</f>
        <v>8.6053872021521531</v>
      </c>
      <c r="BK165" s="27"/>
      <c r="BL165" s="27"/>
      <c r="BM165" s="27"/>
      <c r="BN165" s="179">
        <f t="shared" ref="BN165:BN184" si="49">ROUND(BL$172*(1+BL$173)^$D165+BL$168,$G$1)</f>
        <v>8456</v>
      </c>
      <c r="BO165" s="179">
        <f t="shared" ref="BO165:BO184" si="50">($B165-BN165)^2/1000</f>
        <v>11.025</v>
      </c>
      <c r="BQ165" s="199">
        <f t="shared" ref="BQ165:BQ184" si="51">LN($B165-BS$168)</f>
        <v>8.5391503587682802</v>
      </c>
      <c r="BR165" s="27"/>
      <c r="BS165" s="27"/>
      <c r="BT165" s="27"/>
      <c r="BU165" s="179">
        <f t="shared" ref="BU165:BU184" si="52">ROUND(BS$172*(1+BS$173)^$D165+BS$168,$G$1)</f>
        <v>8489</v>
      </c>
      <c r="BV165" s="179">
        <f t="shared" ref="BV165:BV184" si="53">($B165-BU165)^2/1000</f>
        <v>5.1840000000000002</v>
      </c>
      <c r="BX165" s="199">
        <f t="shared" ref="BX165:BX184" si="54">LN($B165-BZ$168)</f>
        <v>8.4682130091945194</v>
      </c>
      <c r="BY165" s="27"/>
      <c r="BZ165" s="27"/>
      <c r="CA165" s="27"/>
      <c r="CB165" s="179">
        <f t="shared" ref="CB165:CB184" si="55">ROUND(BZ$172*(1+BZ$173)^$D165+BZ$168,$G$1)</f>
        <v>8534</v>
      </c>
      <c r="CC165" s="179">
        <f t="shared" ref="CC165:CC184" si="56">($B165-CB165)^2/1000</f>
        <v>0.72899999999999998</v>
      </c>
      <c r="CE165" s="199">
        <f t="shared" ref="CE165:CE184" si="57">LN($B165-CG$168)</f>
        <v>8.39185670010494</v>
      </c>
      <c r="CF165" s="27"/>
      <c r="CG165" s="27"/>
      <c r="CH165" s="27"/>
      <c r="CI165" s="179">
        <f t="shared" ref="CI165:CI184" si="58">ROUND(CG$172*(1+CG$173)^$D165+CG$168,$G$1)</f>
        <v>8599</v>
      </c>
      <c r="CJ165" s="179">
        <f t="shared" ref="CJ165:CJ184" si="59">($B165-CI165)^2/1000</f>
        <v>1.444</v>
      </c>
      <c r="CL165" s="199">
        <f t="shared" ref="CL165:CL184" si="60">LN($B165-CN$168)</f>
        <v>8.3091845276862983</v>
      </c>
      <c r="CM165" s="27"/>
      <c r="CN165" s="27"/>
      <c r="CO165" s="27"/>
      <c r="CP165" s="179">
        <f t="shared" ref="CP165:CP184" si="61">ROUND(CN$172*(1+CN$173)^$D165+CN$168,$G$1)</f>
        <v>8704</v>
      </c>
      <c r="CQ165" s="179">
        <f t="shared" ref="CQ165:CQ184" si="62">($B165-CP165)^2/1000</f>
        <v>20.449000000000002</v>
      </c>
      <c r="CS165" s="199">
        <f t="shared" ref="CS165:CS184" si="63">LN($B165-CU$168)</f>
        <v>8.2190566610605984</v>
      </c>
      <c r="CT165" s="27"/>
      <c r="CU165" s="27"/>
      <c r="CV165" s="27"/>
      <c r="CW165" s="179">
        <f t="shared" ref="CW165:CW184" si="64">ROUND(CU$172*(1+CU$173)^$D165+CU$168,$G$1)</f>
        <v>8901</v>
      </c>
      <c r="CX165" s="179">
        <f t="shared" ref="CX165:CX184" si="65">($B165-CW165)^2/1000</f>
        <v>115.6</v>
      </c>
      <c r="CZ165" s="199">
        <f t="shared" ref="CZ165:CZ184" si="66">LN($B165-DB$168)</f>
        <v>8.1199938277251054</v>
      </c>
      <c r="DA165" s="27"/>
      <c r="DB165" s="27"/>
      <c r="DC165" s="27"/>
      <c r="DD165" s="179">
        <f t="shared" ref="DD165:DD184" si="67">ROUND(DB$172*(1+DB$173)^$D165+DB$168,$G$1)</f>
        <v>9458</v>
      </c>
      <c r="DE165" s="179">
        <f t="shared" ref="DE165:DE184" si="68">($B165-DD165)^2/1000</f>
        <v>804.60900000000004</v>
      </c>
    </row>
    <row r="166" spans="1:109" ht="15" customHeight="1">
      <c r="A166" s="21">
        <f t="shared" si="22"/>
        <v>1995</v>
      </c>
      <c r="B166" s="176">
        <f t="shared" si="22"/>
        <v>8330</v>
      </c>
      <c r="C166" s="193">
        <f t="shared" si="23"/>
        <v>8.3380665255188013</v>
      </c>
      <c r="D166" s="22">
        <v>2</v>
      </c>
      <c r="E166" s="40" t="s">
        <v>34</v>
      </c>
      <c r="G166" s="27"/>
      <c r="H166" s="26"/>
      <c r="I166" s="179">
        <f t="shared" si="24"/>
        <v>8294</v>
      </c>
      <c r="J166" s="180">
        <f t="shared" si="25"/>
        <v>0.43217286914765907</v>
      </c>
      <c r="K166" s="179">
        <f t="shared" si="26"/>
        <v>1.296</v>
      </c>
      <c r="M166" s="199">
        <f t="shared" si="27"/>
        <v>9.027618735160889</v>
      </c>
      <c r="N166" s="27"/>
      <c r="O166" s="27"/>
      <c r="P166" s="27"/>
      <c r="Q166" s="179">
        <f t="shared" si="28"/>
        <v>8131</v>
      </c>
      <c r="R166" s="179">
        <f t="shared" si="29"/>
        <v>39.600999999999999</v>
      </c>
      <c r="T166" s="199">
        <f t="shared" si="30"/>
        <v>8.8997307948806963</v>
      </c>
      <c r="U166" s="27"/>
      <c r="V166" s="27"/>
      <c r="W166" s="27"/>
      <c r="X166" s="179">
        <f t="shared" si="31"/>
        <v>8144</v>
      </c>
      <c r="Y166" s="179">
        <f t="shared" si="32"/>
        <v>34.595999999999997</v>
      </c>
      <c r="AA166" s="199">
        <f t="shared" si="33"/>
        <v>8.8508041957564174</v>
      </c>
      <c r="AB166" s="27"/>
      <c r="AC166" s="27"/>
      <c r="AD166" s="27"/>
      <c r="AE166" s="179">
        <f t="shared" si="34"/>
        <v>8149</v>
      </c>
      <c r="AF166" s="179">
        <f t="shared" si="35"/>
        <v>32.761000000000003</v>
      </c>
      <c r="AH166" s="199">
        <f t="shared" si="36"/>
        <v>8.7993600831799075</v>
      </c>
      <c r="AI166" s="27"/>
      <c r="AJ166" s="27"/>
      <c r="AK166" s="27"/>
      <c r="AL166" s="179">
        <f t="shared" si="37"/>
        <v>8156</v>
      </c>
      <c r="AM166" s="179">
        <f t="shared" si="38"/>
        <v>30.276</v>
      </c>
      <c r="AO166" s="199">
        <f t="shared" si="39"/>
        <v>8.7451252594622435</v>
      </c>
      <c r="AP166" s="27"/>
      <c r="AQ166" s="27"/>
      <c r="AR166" s="27"/>
      <c r="AS166" s="179">
        <f t="shared" si="40"/>
        <v>8164</v>
      </c>
      <c r="AT166" s="179">
        <f t="shared" si="41"/>
        <v>27.556000000000001</v>
      </c>
      <c r="AV166" s="199">
        <f t="shared" si="42"/>
        <v>8.6877794919917708</v>
      </c>
      <c r="AW166" s="27"/>
      <c r="AX166" s="27"/>
      <c r="AY166" s="27"/>
      <c r="AZ166" s="179">
        <f t="shared" si="43"/>
        <v>8174</v>
      </c>
      <c r="BA166" s="179">
        <f t="shared" si="44"/>
        <v>24.335999999999999</v>
      </c>
      <c r="BC166" s="199">
        <f t="shared" si="45"/>
        <v>8.6269440553753558</v>
      </c>
      <c r="BD166" s="27"/>
      <c r="BE166" s="27"/>
      <c r="BF166" s="27"/>
      <c r="BG166" s="179">
        <f t="shared" si="46"/>
        <v>8187</v>
      </c>
      <c r="BH166" s="179">
        <f t="shared" si="47"/>
        <v>20.449000000000002</v>
      </c>
      <c r="BJ166" s="199">
        <f t="shared" si="48"/>
        <v>8.5621665570589691</v>
      </c>
      <c r="BK166" s="27"/>
      <c r="BL166" s="27"/>
      <c r="BM166" s="27"/>
      <c r="BN166" s="179">
        <f t="shared" si="49"/>
        <v>8202</v>
      </c>
      <c r="BO166" s="179">
        <f t="shared" si="50"/>
        <v>16.384</v>
      </c>
      <c r="BQ166" s="199">
        <f t="shared" si="51"/>
        <v>8.4929004988471934</v>
      </c>
      <c r="BR166" s="27"/>
      <c r="BS166" s="27"/>
      <c r="BT166" s="27"/>
      <c r="BU166" s="179">
        <f t="shared" si="52"/>
        <v>8223</v>
      </c>
      <c r="BV166" s="179">
        <f t="shared" si="53"/>
        <v>11.449</v>
      </c>
      <c r="BX166" s="199">
        <f t="shared" si="54"/>
        <v>8.4184772184770793</v>
      </c>
      <c r="BY166" s="27"/>
      <c r="BZ166" s="27"/>
      <c r="CA166" s="27"/>
      <c r="CB166" s="179">
        <f t="shared" si="55"/>
        <v>8252</v>
      </c>
      <c r="CC166" s="179">
        <f t="shared" si="56"/>
        <v>6.0839999999999996</v>
      </c>
      <c r="CE166" s="199">
        <f t="shared" si="57"/>
        <v>8.3380665255188013</v>
      </c>
      <c r="CF166" s="27"/>
      <c r="CG166" s="27"/>
      <c r="CH166" s="27"/>
      <c r="CI166" s="179">
        <f t="shared" si="58"/>
        <v>8294</v>
      </c>
      <c r="CJ166" s="179">
        <f t="shared" si="59"/>
        <v>1.296</v>
      </c>
      <c r="CL166" s="199">
        <f t="shared" si="60"/>
        <v>8.2506200821746916</v>
      </c>
      <c r="CM166" s="27"/>
      <c r="CN166" s="27"/>
      <c r="CO166" s="27"/>
      <c r="CP166" s="179">
        <f t="shared" si="61"/>
        <v>8362</v>
      </c>
      <c r="CQ166" s="179">
        <f t="shared" si="62"/>
        <v>1.024</v>
      </c>
      <c r="CS166" s="199">
        <f t="shared" si="63"/>
        <v>8.1547875727685195</v>
      </c>
      <c r="CT166" s="27"/>
      <c r="CU166" s="27"/>
      <c r="CV166" s="27"/>
      <c r="CW166" s="179">
        <f t="shared" si="64"/>
        <v>8492</v>
      </c>
      <c r="CX166" s="179">
        <f t="shared" si="65"/>
        <v>26.244</v>
      </c>
      <c r="CZ166" s="199">
        <f t="shared" si="66"/>
        <v>8.0487882835341988</v>
      </c>
      <c r="DA166" s="27"/>
      <c r="DB166" s="27"/>
      <c r="DC166" s="27"/>
      <c r="DD166" s="179">
        <f t="shared" si="67"/>
        <v>8862</v>
      </c>
      <c r="DE166" s="179">
        <f t="shared" si="68"/>
        <v>283.024</v>
      </c>
    </row>
    <row r="167" spans="1:109" ht="15" customHeight="1">
      <c r="A167" s="21">
        <f t="shared" si="22"/>
        <v>1996</v>
      </c>
      <c r="B167" s="176">
        <f t="shared" si="22"/>
        <v>7991</v>
      </c>
      <c r="C167" s="193">
        <f t="shared" si="23"/>
        <v>8.2534880283459042</v>
      </c>
      <c r="D167" s="22">
        <v>3</v>
      </c>
      <c r="E167" s="2" t="s">
        <v>24</v>
      </c>
      <c r="H167" s="26"/>
      <c r="I167" s="179">
        <f t="shared" si="24"/>
        <v>8010</v>
      </c>
      <c r="J167" s="180">
        <f t="shared" si="25"/>
        <v>0.23776748842447754</v>
      </c>
      <c r="K167" s="179">
        <f t="shared" si="26"/>
        <v>0.36099999999999999</v>
      </c>
      <c r="M167" s="199">
        <f t="shared" si="27"/>
        <v>8.9860711873744634</v>
      </c>
      <c r="N167" s="27"/>
      <c r="O167" s="27"/>
      <c r="P167" s="27"/>
      <c r="Q167" s="179">
        <f t="shared" si="28"/>
        <v>7926</v>
      </c>
      <c r="R167" s="179">
        <f t="shared" si="29"/>
        <v>4.2249999999999996</v>
      </c>
      <c r="T167" s="199">
        <f t="shared" si="30"/>
        <v>8.8523788865119855</v>
      </c>
      <c r="U167" s="27"/>
      <c r="V167" s="27"/>
      <c r="W167" s="27"/>
      <c r="X167" s="179">
        <f t="shared" si="31"/>
        <v>7931</v>
      </c>
      <c r="Y167" s="179">
        <f t="shared" si="32"/>
        <v>3.6</v>
      </c>
      <c r="AA167" s="199">
        <f t="shared" si="33"/>
        <v>8.8010178335407137</v>
      </c>
      <c r="AB167" s="27"/>
      <c r="AC167" s="27"/>
      <c r="AD167" s="27"/>
      <c r="AE167" s="179">
        <f t="shared" si="34"/>
        <v>7934</v>
      </c>
      <c r="AF167" s="179">
        <f t="shared" si="35"/>
        <v>3.2490000000000001</v>
      </c>
      <c r="AH167" s="199">
        <f t="shared" si="36"/>
        <v>8.7468753195700302</v>
      </c>
      <c r="AI167" s="27"/>
      <c r="AJ167" s="27"/>
      <c r="AK167" s="27"/>
      <c r="AL167" s="179">
        <f t="shared" si="37"/>
        <v>7937</v>
      </c>
      <c r="AM167" s="179">
        <f t="shared" si="38"/>
        <v>2.9159999999999999</v>
      </c>
      <c r="AO167" s="199">
        <f t="shared" si="39"/>
        <v>8.6896327483557414</v>
      </c>
      <c r="AP167" s="27"/>
      <c r="AQ167" s="27"/>
      <c r="AR167" s="27"/>
      <c r="AS167" s="179">
        <f t="shared" si="40"/>
        <v>7941</v>
      </c>
      <c r="AT167" s="179">
        <f t="shared" si="41"/>
        <v>2.5</v>
      </c>
      <c r="AV167" s="199">
        <f t="shared" si="42"/>
        <v>8.6289134410266453</v>
      </c>
      <c r="AW167" s="27"/>
      <c r="AX167" s="27"/>
      <c r="AY167" s="27"/>
      <c r="AZ167" s="179">
        <f t="shared" si="43"/>
        <v>7946</v>
      </c>
      <c r="BA167" s="179">
        <f t="shared" si="44"/>
        <v>2.0249999999999999</v>
      </c>
      <c r="BC167" s="199">
        <f t="shared" si="45"/>
        <v>8.5642675988021661</v>
      </c>
      <c r="BD167" s="27"/>
      <c r="BE167" s="27"/>
      <c r="BF167" s="27"/>
      <c r="BG167" s="179">
        <f t="shared" si="46"/>
        <v>7952</v>
      </c>
      <c r="BH167" s="179">
        <f t="shared" si="47"/>
        <v>1.5209999999999999</v>
      </c>
      <c r="BJ167" s="199">
        <f t="shared" si="48"/>
        <v>8.4951520605393576</v>
      </c>
      <c r="BK167" s="27"/>
      <c r="BL167" s="27"/>
      <c r="BM167" s="27"/>
      <c r="BN167" s="179">
        <f t="shared" si="49"/>
        <v>7960</v>
      </c>
      <c r="BO167" s="179">
        <f t="shared" si="50"/>
        <v>0.96099999999999997</v>
      </c>
      <c r="BQ167" s="199">
        <f t="shared" si="51"/>
        <v>8.4209025310979513</v>
      </c>
      <c r="BR167" s="27"/>
      <c r="BS167" s="27"/>
      <c r="BT167" s="27"/>
      <c r="BU167" s="179">
        <f t="shared" si="52"/>
        <v>7971</v>
      </c>
      <c r="BV167" s="179">
        <f t="shared" si="53"/>
        <v>0.4</v>
      </c>
      <c r="BX167" s="199">
        <f t="shared" si="54"/>
        <v>8.340694647925071</v>
      </c>
      <c r="BY167" s="27"/>
      <c r="BZ167" s="27"/>
      <c r="CA167" s="27"/>
      <c r="CB167" s="179">
        <f t="shared" si="55"/>
        <v>7987</v>
      </c>
      <c r="CC167" s="179">
        <f t="shared" si="56"/>
        <v>1.6E-2</v>
      </c>
      <c r="CE167" s="199">
        <f t="shared" si="57"/>
        <v>8.2534880283459042</v>
      </c>
      <c r="CF167" s="27"/>
      <c r="CG167" s="27"/>
      <c r="CH167" s="27"/>
      <c r="CI167" s="179">
        <f t="shared" si="58"/>
        <v>8010</v>
      </c>
      <c r="CJ167" s="179">
        <f t="shared" si="59"/>
        <v>0.36099999999999999</v>
      </c>
      <c r="CL167" s="199">
        <f t="shared" si="60"/>
        <v>8.1579435071050366</v>
      </c>
      <c r="CM167" s="27"/>
      <c r="CN167" s="27"/>
      <c r="CO167" s="27"/>
      <c r="CP167" s="179">
        <f t="shared" si="61"/>
        <v>8049</v>
      </c>
      <c r="CQ167" s="179">
        <f t="shared" si="62"/>
        <v>3.3639999999999999</v>
      </c>
      <c r="CS167" s="199">
        <f t="shared" si="63"/>
        <v>8.052296499538647</v>
      </c>
      <c r="CT167" s="27"/>
      <c r="CU167" s="27"/>
      <c r="CV167" s="27"/>
      <c r="CW167" s="179">
        <f t="shared" si="64"/>
        <v>8125</v>
      </c>
      <c r="CX167" s="179">
        <f t="shared" si="65"/>
        <v>17.956</v>
      </c>
      <c r="CZ167" s="199">
        <f t="shared" si="66"/>
        <v>7.9341552335363223</v>
      </c>
      <c r="DA167" s="27"/>
      <c r="DB167" s="27"/>
      <c r="DC167" s="27"/>
      <c r="DD167" s="179">
        <f t="shared" si="67"/>
        <v>8350</v>
      </c>
      <c r="DE167" s="179">
        <f t="shared" si="68"/>
        <v>128.881</v>
      </c>
    </row>
    <row r="168" spans="1:109" ht="15" customHeight="1">
      <c r="A168" s="21">
        <f t="shared" si="22"/>
        <v>1997</v>
      </c>
      <c r="B168" s="176">
        <f t="shared" si="22"/>
        <v>7768</v>
      </c>
      <c r="C168" s="193">
        <f t="shared" si="23"/>
        <v>8.1936766659552411</v>
      </c>
      <c r="D168" s="22">
        <v>4</v>
      </c>
      <c r="E168" s="5" t="s">
        <v>35</v>
      </c>
      <c r="F168" s="214">
        <v>4150</v>
      </c>
      <c r="H168" s="26"/>
      <c r="I168" s="179">
        <f t="shared" si="24"/>
        <v>7745</v>
      </c>
      <c r="J168" s="180">
        <f t="shared" si="25"/>
        <v>0.296086508753862</v>
      </c>
      <c r="K168" s="179">
        <f t="shared" si="26"/>
        <v>0.52900000000000003</v>
      </c>
      <c r="M168" s="199">
        <f t="shared" si="27"/>
        <v>8.9577680099711614</v>
      </c>
      <c r="N168" s="29" t="s">
        <v>35</v>
      </c>
      <c r="O168" s="27">
        <v>0</v>
      </c>
      <c r="P168" s="27"/>
      <c r="Q168" s="179">
        <f t="shared" si="28"/>
        <v>7726</v>
      </c>
      <c r="R168" s="179">
        <f t="shared" si="29"/>
        <v>1.764</v>
      </c>
      <c r="T168" s="199">
        <f t="shared" si="30"/>
        <v>8.8199609012860591</v>
      </c>
      <c r="U168" s="29" t="s">
        <v>35</v>
      </c>
      <c r="V168" s="85">
        <f>10^U188</f>
        <v>1000</v>
      </c>
      <c r="W168" s="27"/>
      <c r="X168" s="179">
        <f t="shared" si="31"/>
        <v>7726</v>
      </c>
      <c r="Y168" s="179">
        <f t="shared" si="32"/>
        <v>1.764</v>
      </c>
      <c r="AA168" s="199">
        <f t="shared" si="33"/>
        <v>8.7668618216698029</v>
      </c>
      <c r="AB168" s="29" t="s">
        <v>35</v>
      </c>
      <c r="AC168" s="85">
        <f>V168+AB189</f>
        <v>1350</v>
      </c>
      <c r="AD168" s="27"/>
      <c r="AE168" s="179">
        <f t="shared" si="34"/>
        <v>7726</v>
      </c>
      <c r="AF168" s="179">
        <f t="shared" si="35"/>
        <v>1.764</v>
      </c>
      <c r="AH168" s="199">
        <f t="shared" si="36"/>
        <v>8.7107843404684235</v>
      </c>
      <c r="AI168" s="29" t="s">
        <v>35</v>
      </c>
      <c r="AJ168" s="85">
        <f>AC168+AI189</f>
        <v>1700</v>
      </c>
      <c r="AK168" s="27"/>
      <c r="AL168" s="179">
        <f t="shared" si="37"/>
        <v>7726</v>
      </c>
      <c r="AM168" s="179">
        <f t="shared" si="38"/>
        <v>1.764</v>
      </c>
      <c r="AO168" s="199">
        <f t="shared" si="39"/>
        <v>8.6513743728822572</v>
      </c>
      <c r="AP168" s="29" t="s">
        <v>35</v>
      </c>
      <c r="AQ168" s="85">
        <f>AJ168+AP189</f>
        <v>2050</v>
      </c>
      <c r="AR168" s="27"/>
      <c r="AS168" s="179">
        <f t="shared" si="40"/>
        <v>7726</v>
      </c>
      <c r="AT168" s="179">
        <f t="shared" si="41"/>
        <v>1.764</v>
      </c>
      <c r="AV168" s="199">
        <f t="shared" si="42"/>
        <v>8.5882106786515173</v>
      </c>
      <c r="AW168" s="29" t="s">
        <v>35</v>
      </c>
      <c r="AX168" s="85">
        <f>AQ168+AW189</f>
        <v>2400</v>
      </c>
      <c r="AY168" s="27"/>
      <c r="AZ168" s="179">
        <f t="shared" si="43"/>
        <v>7727</v>
      </c>
      <c r="BA168" s="179">
        <f t="shared" si="44"/>
        <v>1.681</v>
      </c>
      <c r="BC168" s="199">
        <f t="shared" si="45"/>
        <v>8.5207867269263673</v>
      </c>
      <c r="BD168" s="29" t="s">
        <v>35</v>
      </c>
      <c r="BE168" s="85">
        <f>AX168+BD189</f>
        <v>2750</v>
      </c>
      <c r="BF168" s="27"/>
      <c r="BG168" s="179">
        <f t="shared" si="46"/>
        <v>7728</v>
      </c>
      <c r="BH168" s="179">
        <f t="shared" si="47"/>
        <v>1.6</v>
      </c>
      <c r="BJ168" s="199">
        <f t="shared" si="48"/>
        <v>8.4484859934064467</v>
      </c>
      <c r="BK168" s="29" t="s">
        <v>35</v>
      </c>
      <c r="BL168" s="85">
        <f>BE168+BK189</f>
        <v>3100</v>
      </c>
      <c r="BM168" s="27"/>
      <c r="BN168" s="179">
        <f t="shared" si="49"/>
        <v>7730</v>
      </c>
      <c r="BO168" s="179">
        <f t="shared" si="50"/>
        <v>1.444</v>
      </c>
      <c r="BQ168" s="199">
        <f t="shared" si="51"/>
        <v>8.3705476110747519</v>
      </c>
      <c r="BR168" s="29" t="s">
        <v>35</v>
      </c>
      <c r="BS168" s="85">
        <f>BL168+BR189</f>
        <v>3450</v>
      </c>
      <c r="BT168" s="27"/>
      <c r="BU168" s="179">
        <f t="shared" si="52"/>
        <v>7733</v>
      </c>
      <c r="BV168" s="179">
        <f t="shared" si="53"/>
        <v>1.2250000000000001</v>
      </c>
      <c r="BX168" s="199">
        <f t="shared" si="54"/>
        <v>8.2860174684047632</v>
      </c>
      <c r="BY168" s="29" t="s">
        <v>35</v>
      </c>
      <c r="BZ168" s="85">
        <f>BS168+BY189</f>
        <v>3800</v>
      </c>
      <c r="CA168" s="27"/>
      <c r="CB168" s="179">
        <f t="shared" si="55"/>
        <v>7737</v>
      </c>
      <c r="CC168" s="179">
        <f t="shared" si="56"/>
        <v>0.96099999999999997</v>
      </c>
      <c r="CE168" s="199">
        <f t="shared" si="57"/>
        <v>8.1936766659552411</v>
      </c>
      <c r="CF168" s="29" t="s">
        <v>35</v>
      </c>
      <c r="CG168" s="85">
        <f>BZ168+CF189</f>
        <v>4150</v>
      </c>
      <c r="CH168" s="27"/>
      <c r="CI168" s="179">
        <f t="shared" si="58"/>
        <v>7745</v>
      </c>
      <c r="CJ168" s="179">
        <f t="shared" si="59"/>
        <v>0.52900000000000003</v>
      </c>
      <c r="CL168" s="199">
        <f t="shared" si="60"/>
        <v>8.091933455979893</v>
      </c>
      <c r="CM168" s="29" t="s">
        <v>35</v>
      </c>
      <c r="CN168" s="85">
        <f>CG168+CM189</f>
        <v>4500</v>
      </c>
      <c r="CO168" s="27"/>
      <c r="CP168" s="179">
        <f t="shared" si="61"/>
        <v>7760</v>
      </c>
      <c r="CQ168" s="179">
        <f t="shared" si="62"/>
        <v>6.4000000000000001E-2</v>
      </c>
      <c r="CS168" s="199">
        <f t="shared" si="63"/>
        <v>7.9786537290827306</v>
      </c>
      <c r="CT168" s="29" t="s">
        <v>35</v>
      </c>
      <c r="CU168" s="85">
        <f>CN168+CT189</f>
        <v>4850</v>
      </c>
      <c r="CV168" s="27"/>
      <c r="CW168" s="179">
        <f t="shared" si="64"/>
        <v>7794</v>
      </c>
      <c r="CX168" s="179">
        <f t="shared" si="65"/>
        <v>0.67600000000000005</v>
      </c>
      <c r="CZ168" s="199">
        <f t="shared" si="66"/>
        <v>7.850882664809852</v>
      </c>
      <c r="DA168" s="29" t="s">
        <v>35</v>
      </c>
      <c r="DB168" s="85">
        <f>CU168+DA189</f>
        <v>5200</v>
      </c>
      <c r="DC168" s="27"/>
      <c r="DD168" s="179">
        <f t="shared" si="67"/>
        <v>7909</v>
      </c>
      <c r="DE168" s="179">
        <f t="shared" si="68"/>
        <v>19.881</v>
      </c>
    </row>
    <row r="169" spans="1:109" ht="15" customHeight="1">
      <c r="A169" s="21">
        <f t="shared" si="22"/>
        <v>1998</v>
      </c>
      <c r="B169" s="176">
        <f t="shared" si="22"/>
        <v>7606</v>
      </c>
      <c r="C169" s="193">
        <f t="shared" si="23"/>
        <v>8.1478671299239469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8.4714716909931926</v>
      </c>
      <c r="H169" s="26"/>
      <c r="I169" s="179">
        <f t="shared" si="24"/>
        <v>7499</v>
      </c>
      <c r="J169" s="180">
        <f t="shared" si="25"/>
        <v>1.4067841178017355</v>
      </c>
      <c r="K169" s="179">
        <f t="shared" si="26"/>
        <v>11.449</v>
      </c>
      <c r="M169" s="199">
        <f t="shared" si="27"/>
        <v>8.9366926884882041</v>
      </c>
      <c r="N169" s="29" t="s">
        <v>25</v>
      </c>
      <c r="O169" s="29" t="s">
        <v>26</v>
      </c>
      <c r="P169" s="44">
        <f>INDEX(LINEST(M165:M184,$D165:$D184),2)</f>
        <v>9.0546491414311525</v>
      </c>
      <c r="Q169" s="179">
        <f t="shared" si="28"/>
        <v>7530</v>
      </c>
      <c r="R169" s="179">
        <f t="shared" si="29"/>
        <v>5.7759999999999998</v>
      </c>
      <c r="T169" s="199">
        <f t="shared" si="30"/>
        <v>8.7957336059507352</v>
      </c>
      <c r="U169" s="29" t="s">
        <v>25</v>
      </c>
      <c r="V169" s="29" t="s">
        <v>26</v>
      </c>
      <c r="W169" s="44">
        <f>INDEX(LINEST(T165:T184,$D165:$D184),2)</f>
        <v>8.9342806983977781</v>
      </c>
      <c r="X169" s="179">
        <f t="shared" si="31"/>
        <v>7526</v>
      </c>
      <c r="Y169" s="179">
        <f t="shared" si="32"/>
        <v>6.4</v>
      </c>
      <c r="AA169" s="199">
        <f t="shared" si="33"/>
        <v>8.7412962822251465</v>
      </c>
      <c r="AB169" s="29" t="s">
        <v>25</v>
      </c>
      <c r="AC169" s="29" t="s">
        <v>26</v>
      </c>
      <c r="AD169" s="44">
        <f>INDEX(LINEST(AA165:AA184,$D165:$D184),2)</f>
        <v>8.8889168034284776</v>
      </c>
      <c r="AE169" s="179">
        <f t="shared" si="34"/>
        <v>7524</v>
      </c>
      <c r="AF169" s="179">
        <f t="shared" si="35"/>
        <v>6.7240000000000002</v>
      </c>
      <c r="AH169" s="199">
        <f t="shared" si="36"/>
        <v>8.6837240623038685</v>
      </c>
      <c r="AI169" s="29" t="s">
        <v>25</v>
      </c>
      <c r="AJ169" s="29" t="s">
        <v>26</v>
      </c>
      <c r="AK169" s="44">
        <f>INDEX(LINEST(AH165:AH184,$D165:$D184),2)</f>
        <v>8.841735906442727</v>
      </c>
      <c r="AL169" s="179">
        <f t="shared" si="37"/>
        <v>7522</v>
      </c>
      <c r="AM169" s="179">
        <f t="shared" si="38"/>
        <v>7.056</v>
      </c>
      <c r="AO169" s="199">
        <f t="shared" si="39"/>
        <v>8.622633703874234</v>
      </c>
      <c r="AP169" s="29" t="s">
        <v>25</v>
      </c>
      <c r="AQ169" s="29" t="s">
        <v>26</v>
      </c>
      <c r="AR169" s="44">
        <f>INDEX(LINEST(AO165:AO184,$D165:$D184),2)</f>
        <v>8.7926763129004879</v>
      </c>
      <c r="AS169" s="179">
        <f t="shared" si="40"/>
        <v>7519</v>
      </c>
      <c r="AT169" s="179">
        <f t="shared" si="41"/>
        <v>7.569</v>
      </c>
      <c r="AV169" s="199">
        <f t="shared" si="42"/>
        <v>8.5575670855545098</v>
      </c>
      <c r="AW169" s="29" t="s">
        <v>25</v>
      </c>
      <c r="AX169" s="29" t="s">
        <v>26</v>
      </c>
      <c r="AY169" s="44">
        <f>INDEX(LINEST(AV165:AV184,$D165:$D184),2)</f>
        <v>8.7417197849440083</v>
      </c>
      <c r="AZ169" s="179">
        <f t="shared" si="43"/>
        <v>7517</v>
      </c>
      <c r="BA169" s="179">
        <f t="shared" si="44"/>
        <v>7.9210000000000003</v>
      </c>
      <c r="BC169" s="199">
        <f t="shared" si="45"/>
        <v>8.4879703327393337</v>
      </c>
      <c r="BD169" s="29" t="s">
        <v>25</v>
      </c>
      <c r="BE169" s="29" t="s">
        <v>26</v>
      </c>
      <c r="BF169" s="44">
        <f>INDEX(LINEST(BC165:BC184,$D165:$D184),2)</f>
        <v>8.6889329380405034</v>
      </c>
      <c r="BG169" s="179">
        <f t="shared" si="46"/>
        <v>7514</v>
      </c>
      <c r="BH169" s="179">
        <f t="shared" si="47"/>
        <v>8.4640000000000004</v>
      </c>
      <c r="BJ169" s="199">
        <f t="shared" si="48"/>
        <v>8.4131651209921898</v>
      </c>
      <c r="BK169" s="29" t="s">
        <v>25</v>
      </c>
      <c r="BL169" s="29" t="s">
        <v>26</v>
      </c>
      <c r="BM169" s="44">
        <f>INDEX(LINEST(BJ165:BJ184,$D165:$D184),2)</f>
        <v>8.6345464004139885</v>
      </c>
      <c r="BN169" s="179">
        <f t="shared" si="49"/>
        <v>7511</v>
      </c>
      <c r="BO169" s="179">
        <f t="shared" si="50"/>
        <v>9.0250000000000004</v>
      </c>
      <c r="BQ169" s="199">
        <f t="shared" si="51"/>
        <v>8.3323083522191173</v>
      </c>
      <c r="BR169" s="29" t="s">
        <v>25</v>
      </c>
      <c r="BS169" s="29" t="s">
        <v>26</v>
      </c>
      <c r="BT169" s="44">
        <f>INDEX(LINEST(BQ165:BQ184,$D165:$D184),2)</f>
        <v>8.5791138716304367</v>
      </c>
      <c r="BU169" s="179">
        <f t="shared" si="52"/>
        <v>7507</v>
      </c>
      <c r="BV169" s="179">
        <f t="shared" si="53"/>
        <v>9.8010000000000002</v>
      </c>
      <c r="BX169" s="199">
        <f t="shared" si="54"/>
        <v>8.2443340478560945</v>
      </c>
      <c r="BY169" s="29" t="s">
        <v>25</v>
      </c>
      <c r="BZ169" s="29" t="s">
        <v>26</v>
      </c>
      <c r="CA169" s="44">
        <f>INDEX(LINEST(BX165:BX184,$D165:$D184),2)</f>
        <v>8.5238549169961608</v>
      </c>
      <c r="CB169" s="179">
        <f t="shared" si="55"/>
        <v>7503</v>
      </c>
      <c r="CC169" s="179">
        <f t="shared" si="56"/>
        <v>10.609</v>
      </c>
      <c r="CE169" s="199">
        <f t="shared" si="57"/>
        <v>8.1478671299239469</v>
      </c>
      <c r="CF169" s="29" t="s">
        <v>25</v>
      </c>
      <c r="CG169" s="29" t="s">
        <v>26</v>
      </c>
      <c r="CH169" s="44">
        <f>INDEX(LINEST(CE165:CE184,$D165:$D184),2)</f>
        <v>8.4714716909931926</v>
      </c>
      <c r="CI169" s="179">
        <f t="shared" si="58"/>
        <v>7499</v>
      </c>
      <c r="CJ169" s="179">
        <f t="shared" si="59"/>
        <v>11.449</v>
      </c>
      <c r="CL169" s="199">
        <f t="shared" si="60"/>
        <v>8.0410910037086332</v>
      </c>
      <c r="CM169" s="29" t="s">
        <v>25</v>
      </c>
      <c r="CN169" s="29" t="s">
        <v>26</v>
      </c>
      <c r="CO169" s="44">
        <f>INDEX(LINEST(CL165:CL184,$D165:$D184),2)</f>
        <v>8.4284123188386992</v>
      </c>
      <c r="CP169" s="179">
        <f t="shared" si="61"/>
        <v>7496</v>
      </c>
      <c r="CQ169" s="179">
        <f t="shared" si="62"/>
        <v>12.1</v>
      </c>
      <c r="CS169" s="199">
        <f t="shared" si="63"/>
        <v>7.9215356321335495</v>
      </c>
      <c r="CT169" s="29" t="s">
        <v>25</v>
      </c>
      <c r="CU169" s="29" t="s">
        <v>26</v>
      </c>
      <c r="CV169" s="44">
        <f>INDEX(LINEST(CS165:CS184,$D165:$D184),2)</f>
        <v>8.4129617277015161</v>
      </c>
      <c r="CW169" s="179">
        <f t="shared" si="64"/>
        <v>7497</v>
      </c>
      <c r="CX169" s="179">
        <f t="shared" si="65"/>
        <v>11.881</v>
      </c>
      <c r="CZ169" s="199">
        <f t="shared" si="66"/>
        <v>7.7857208965346238</v>
      </c>
      <c r="DA169" s="29" t="s">
        <v>25</v>
      </c>
      <c r="DB169" s="29" t="s">
        <v>26</v>
      </c>
      <c r="DC169" s="44">
        <f>INDEX(LINEST(CZ165:CZ184,$D165:$D184),2)</f>
        <v>8.5071206228397749</v>
      </c>
      <c r="DD169" s="179">
        <f t="shared" si="67"/>
        <v>7530</v>
      </c>
      <c r="DE169" s="179">
        <f t="shared" si="68"/>
        <v>5.7759999999999998</v>
      </c>
    </row>
    <row r="170" spans="1:109" ht="15" customHeight="1">
      <c r="A170" s="21">
        <f t="shared" si="22"/>
        <v>1999</v>
      </c>
      <c r="B170" s="176">
        <f t="shared" si="22"/>
        <v>7483</v>
      </c>
      <c r="C170" s="193">
        <f t="shared" si="23"/>
        <v>8.1116280783077404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-7.1014109253178775E-2</v>
      </c>
      <c r="H170" s="26"/>
      <c r="I170" s="179">
        <f t="shared" si="24"/>
        <v>7269</v>
      </c>
      <c r="J170" s="180">
        <f t="shared" si="25"/>
        <v>2.8598155819858344</v>
      </c>
      <c r="K170" s="179">
        <f t="shared" si="26"/>
        <v>45.795999999999999</v>
      </c>
      <c r="M170" s="199">
        <f t="shared" si="27"/>
        <v>8.9203890600803586</v>
      </c>
      <c r="N170" s="29" t="s">
        <v>27</v>
      </c>
      <c r="O170" s="29" t="s">
        <v>28</v>
      </c>
      <c r="P170" s="44">
        <f>INDEX(LINEST(M165:M184,$D165:$D184),1)</f>
        <v>-2.5590947511763093E-2</v>
      </c>
      <c r="Q170" s="179">
        <f t="shared" si="28"/>
        <v>7340</v>
      </c>
      <c r="R170" s="179">
        <f t="shared" si="29"/>
        <v>20.449000000000002</v>
      </c>
      <c r="T170" s="199">
        <f t="shared" si="30"/>
        <v>8.7769386451749956</v>
      </c>
      <c r="U170" s="29" t="s">
        <v>27</v>
      </c>
      <c r="V170" s="29" t="s">
        <v>28</v>
      </c>
      <c r="W170" s="44">
        <f>INDEX(LINEST(T165:T184,$D165:$D184),1)</f>
        <v>-3.0151479802623816E-2</v>
      </c>
      <c r="X170" s="179">
        <f t="shared" si="31"/>
        <v>7332</v>
      </c>
      <c r="Y170" s="179">
        <f t="shared" si="32"/>
        <v>22.800999999999998</v>
      </c>
      <c r="AA170" s="199">
        <f t="shared" si="33"/>
        <v>8.7214393056259834</v>
      </c>
      <c r="AB170" s="29" t="s">
        <v>27</v>
      </c>
      <c r="AC170" s="29" t="s">
        <v>28</v>
      </c>
      <c r="AD170" s="44">
        <f>INDEX(LINEST(AA165:AA184,$D165:$D184),1)</f>
        <v>-3.2165061173205278E-2</v>
      </c>
      <c r="AE170" s="179">
        <f t="shared" si="34"/>
        <v>7329</v>
      </c>
      <c r="AF170" s="179">
        <f t="shared" si="35"/>
        <v>23.716000000000001</v>
      </c>
      <c r="AH170" s="199">
        <f t="shared" si="36"/>
        <v>8.6626778581582187</v>
      </c>
      <c r="AI170" s="29" t="s">
        <v>27</v>
      </c>
      <c r="AJ170" s="29" t="s">
        <v>28</v>
      </c>
      <c r="AK170" s="44">
        <f>INDEX(LINEST(AH165:AH184,$D165:$D184),1)</f>
        <v>-3.4473134445439757E-2</v>
      </c>
      <c r="AL170" s="179">
        <f t="shared" si="37"/>
        <v>7325</v>
      </c>
      <c r="AM170" s="179">
        <f t="shared" si="38"/>
        <v>24.963999999999999</v>
      </c>
      <c r="AO170" s="199">
        <f t="shared" si="39"/>
        <v>8.6002467465515231</v>
      </c>
      <c r="AP170" s="29" t="s">
        <v>27</v>
      </c>
      <c r="AQ170" s="29" t="s">
        <v>28</v>
      </c>
      <c r="AR170" s="44">
        <f>INDEX(LINEST(AO165:AO184,$D165:$D184),1)</f>
        <v>-3.7147095964601223E-2</v>
      </c>
      <c r="AS170" s="179">
        <f t="shared" si="40"/>
        <v>7320</v>
      </c>
      <c r="AT170" s="179">
        <f t="shared" si="41"/>
        <v>26.568999999999999</v>
      </c>
      <c r="AV170" s="199">
        <f t="shared" si="42"/>
        <v>8.533656917446903</v>
      </c>
      <c r="AW170" s="29" t="s">
        <v>27</v>
      </c>
      <c r="AX170" s="29" t="s">
        <v>28</v>
      </c>
      <c r="AY170" s="44">
        <f>INDEX(LINEST(AV165:AV184,$D165:$D184),1)</f>
        <v>-4.0284124455374326E-2</v>
      </c>
      <c r="AZ170" s="179">
        <f t="shared" si="43"/>
        <v>7315</v>
      </c>
      <c r="BA170" s="179">
        <f t="shared" si="44"/>
        <v>28.224</v>
      </c>
      <c r="BC170" s="199">
        <f t="shared" si="45"/>
        <v>8.4623145299062479</v>
      </c>
      <c r="BD170" s="29" t="s">
        <v>27</v>
      </c>
      <c r="BE170" s="29" t="s">
        <v>28</v>
      </c>
      <c r="BF170" s="44">
        <f>INDEX(LINEST(BC165:BC184,$D165:$D184),1)</f>
        <v>-4.4020352415123185E-2</v>
      </c>
      <c r="BG170" s="179">
        <f t="shared" si="46"/>
        <v>7309</v>
      </c>
      <c r="BH170" s="179">
        <f t="shared" si="47"/>
        <v>30.276</v>
      </c>
      <c r="BJ170" s="199">
        <f t="shared" si="48"/>
        <v>8.3854887004188097</v>
      </c>
      <c r="BK170" s="29" t="s">
        <v>27</v>
      </c>
      <c r="BL170" s="29" t="s">
        <v>28</v>
      </c>
      <c r="BM170" s="44">
        <f>INDEX(LINEST(BJ165:BJ184,$D165:$D184),1)</f>
        <v>-4.8553324250361983E-2</v>
      </c>
      <c r="BN170" s="179">
        <f t="shared" si="49"/>
        <v>7302</v>
      </c>
      <c r="BO170" s="179">
        <f t="shared" si="50"/>
        <v>32.761000000000003</v>
      </c>
      <c r="BQ170" s="199">
        <f t="shared" si="51"/>
        <v>8.3022657948733674</v>
      </c>
      <c r="BR170" s="29" t="s">
        <v>27</v>
      </c>
      <c r="BS170" s="29" t="s">
        <v>28</v>
      </c>
      <c r="BT170" s="44">
        <f>INDEX(LINEST(BQ165:BQ184,$D165:$D184),1)</f>
        <v>-5.4182711168262489E-2</v>
      </c>
      <c r="BU170" s="179">
        <f t="shared" si="52"/>
        <v>7293</v>
      </c>
      <c r="BV170" s="179">
        <f t="shared" si="53"/>
        <v>36.1</v>
      </c>
      <c r="BX170" s="199">
        <f t="shared" si="54"/>
        <v>8.2114829164450658</v>
      </c>
      <c r="BY170" s="29" t="s">
        <v>27</v>
      </c>
      <c r="BZ170" s="29" t="s">
        <v>28</v>
      </c>
      <c r="CA170" s="44">
        <f>INDEX(LINEST(BX165:BX184,$D165:$D184),1)</f>
        <v>-6.1390212346918181E-2</v>
      </c>
      <c r="CB170" s="179">
        <f t="shared" si="55"/>
        <v>7283</v>
      </c>
      <c r="CC170" s="179">
        <f t="shared" si="56"/>
        <v>40</v>
      </c>
      <c r="CE170" s="199">
        <f t="shared" si="57"/>
        <v>8.1116280783077404</v>
      </c>
      <c r="CF170" s="29" t="s">
        <v>27</v>
      </c>
      <c r="CG170" s="29" t="s">
        <v>28</v>
      </c>
      <c r="CH170" s="44">
        <f>INDEX(LINEST(CE165:CE184,$D165:$D184),1)</f>
        <v>-7.1014109253178775E-2</v>
      </c>
      <c r="CI170" s="179">
        <f t="shared" si="58"/>
        <v>7269</v>
      </c>
      <c r="CJ170" s="179">
        <f t="shared" si="59"/>
        <v>45.795999999999999</v>
      </c>
      <c r="CL170" s="199">
        <f t="shared" si="60"/>
        <v>8.000684784514748</v>
      </c>
      <c r="CM170" s="29" t="s">
        <v>27</v>
      </c>
      <c r="CN170" s="29" t="s">
        <v>28</v>
      </c>
      <c r="CO170" s="44">
        <f>INDEX(LINEST(CL165:CL184,$D165:$D184),1)</f>
        <v>-8.4694788996553277E-2</v>
      </c>
      <c r="CP170" s="179">
        <f t="shared" si="61"/>
        <v>7252</v>
      </c>
      <c r="CQ170" s="179">
        <f t="shared" si="62"/>
        <v>53.360999999999997</v>
      </c>
      <c r="CS170" s="199">
        <f t="shared" si="63"/>
        <v>7.8758791594963098</v>
      </c>
      <c r="CT170" s="29" t="s">
        <v>27</v>
      </c>
      <c r="CU170" s="29" t="s">
        <v>28</v>
      </c>
      <c r="CV170" s="44">
        <f>INDEX(LINEST(CS165:CS184,$D165:$D184),1)</f>
        <v>-0.10634184111276476</v>
      </c>
      <c r="CW170" s="179">
        <f t="shared" si="64"/>
        <v>7230</v>
      </c>
      <c r="CX170" s="179">
        <f t="shared" si="65"/>
        <v>64.009</v>
      </c>
      <c r="CZ170" s="199">
        <f t="shared" si="66"/>
        <v>7.7332456465297952</v>
      </c>
      <c r="DA170" s="29" t="s">
        <v>27</v>
      </c>
      <c r="DB170" s="29" t="s">
        <v>28</v>
      </c>
      <c r="DC170" s="44">
        <f>INDEX(LINEST(CZ165:CZ184,$D165:$D184),1)</f>
        <v>-0.15067261133378615</v>
      </c>
      <c r="DD170" s="179">
        <f t="shared" si="67"/>
        <v>7204</v>
      </c>
      <c r="DE170" s="179">
        <f t="shared" si="68"/>
        <v>77.840999999999994</v>
      </c>
    </row>
    <row r="171" spans="1:109" ht="15" customHeight="1">
      <c r="A171" s="21">
        <f t="shared" si="22"/>
        <v>2000</v>
      </c>
      <c r="B171" s="176">
        <f t="shared" si="22"/>
        <v>7265</v>
      </c>
      <c r="C171" s="193">
        <f t="shared" si="23"/>
        <v>8.0439844312215527</v>
      </c>
      <c r="D171" s="22">
        <v>7</v>
      </c>
      <c r="H171" s="26"/>
      <c r="I171" s="179">
        <f t="shared" si="24"/>
        <v>7056</v>
      </c>
      <c r="J171" s="180">
        <f t="shared" si="25"/>
        <v>2.8768066070199589</v>
      </c>
      <c r="K171" s="179">
        <f t="shared" si="26"/>
        <v>43.680999999999997</v>
      </c>
      <c r="M171" s="199">
        <f t="shared" si="27"/>
        <v>8.890823576004383</v>
      </c>
      <c r="N171" s="27"/>
      <c r="O171" s="27"/>
      <c r="P171" s="27"/>
      <c r="Q171" s="179">
        <f t="shared" si="28"/>
        <v>7155</v>
      </c>
      <c r="R171" s="179">
        <f t="shared" si="29"/>
        <v>12.1</v>
      </c>
      <c r="T171" s="199">
        <f t="shared" si="30"/>
        <v>8.742733867330168</v>
      </c>
      <c r="U171" s="27"/>
      <c r="V171" s="27"/>
      <c r="W171" s="27"/>
      <c r="X171" s="179">
        <f t="shared" si="31"/>
        <v>7144</v>
      </c>
      <c r="Y171" s="179">
        <f t="shared" si="32"/>
        <v>14.641</v>
      </c>
      <c r="AA171" s="199">
        <f t="shared" si="33"/>
        <v>8.6852467764124874</v>
      </c>
      <c r="AB171" s="27"/>
      <c r="AC171" s="27"/>
      <c r="AD171" s="27"/>
      <c r="AE171" s="179">
        <f t="shared" si="34"/>
        <v>7139</v>
      </c>
      <c r="AF171" s="179">
        <f t="shared" si="35"/>
        <v>15.875999999999999</v>
      </c>
      <c r="AH171" s="199">
        <f t="shared" si="36"/>
        <v>8.6242522637096446</v>
      </c>
      <c r="AI171" s="27"/>
      <c r="AJ171" s="27"/>
      <c r="AK171" s="27"/>
      <c r="AL171" s="179">
        <f t="shared" si="37"/>
        <v>7134</v>
      </c>
      <c r="AM171" s="179">
        <f t="shared" si="38"/>
        <v>17.161000000000001</v>
      </c>
      <c r="AO171" s="199">
        <f t="shared" si="39"/>
        <v>8.5592943674348732</v>
      </c>
      <c r="AP171" s="27"/>
      <c r="AQ171" s="27"/>
      <c r="AR171" s="27"/>
      <c r="AS171" s="179">
        <f t="shared" si="40"/>
        <v>7128</v>
      </c>
      <c r="AT171" s="179">
        <f t="shared" si="41"/>
        <v>18.768999999999998</v>
      </c>
      <c r="AV171" s="199">
        <f t="shared" si="42"/>
        <v>8.4898219946201046</v>
      </c>
      <c r="AW171" s="27"/>
      <c r="AX171" s="27"/>
      <c r="AY171" s="27"/>
      <c r="AZ171" s="179">
        <f t="shared" si="43"/>
        <v>7121</v>
      </c>
      <c r="BA171" s="179">
        <f t="shared" si="44"/>
        <v>20.736000000000001</v>
      </c>
      <c r="BC171" s="199">
        <f t="shared" si="45"/>
        <v>8.4151604658510859</v>
      </c>
      <c r="BD171" s="27"/>
      <c r="BE171" s="27"/>
      <c r="BF171" s="27"/>
      <c r="BG171" s="179">
        <f t="shared" si="46"/>
        <v>7112</v>
      </c>
      <c r="BH171" s="179">
        <f t="shared" si="47"/>
        <v>23.408999999999999</v>
      </c>
      <c r="BJ171" s="199">
        <f t="shared" si="48"/>
        <v>8.3344715546009436</v>
      </c>
      <c r="BK171" s="27"/>
      <c r="BL171" s="27"/>
      <c r="BM171" s="27"/>
      <c r="BN171" s="179">
        <f t="shared" si="49"/>
        <v>7102</v>
      </c>
      <c r="BO171" s="179">
        <f t="shared" si="50"/>
        <v>26.568999999999999</v>
      </c>
      <c r="BQ171" s="199">
        <f t="shared" si="51"/>
        <v>8.2466959437185565</v>
      </c>
      <c r="BR171" s="27"/>
      <c r="BS171" s="27"/>
      <c r="BT171" s="27"/>
      <c r="BU171" s="179">
        <f t="shared" si="52"/>
        <v>7090</v>
      </c>
      <c r="BV171" s="179">
        <f t="shared" si="53"/>
        <v>30.625</v>
      </c>
      <c r="BX171" s="199">
        <f t="shared" si="54"/>
        <v>8.1504679116240037</v>
      </c>
      <c r="BY171" s="27"/>
      <c r="BZ171" s="27"/>
      <c r="CA171" s="27"/>
      <c r="CB171" s="179">
        <f t="shared" si="55"/>
        <v>7075</v>
      </c>
      <c r="CC171" s="179">
        <f t="shared" si="56"/>
        <v>36.1</v>
      </c>
      <c r="CE171" s="199">
        <f t="shared" si="57"/>
        <v>8.0439844312215527</v>
      </c>
      <c r="CF171" s="27"/>
      <c r="CG171" s="27"/>
      <c r="CH171" s="27"/>
      <c r="CI171" s="179">
        <f t="shared" si="58"/>
        <v>7056</v>
      </c>
      <c r="CJ171" s="179">
        <f t="shared" si="59"/>
        <v>43.680999999999997</v>
      </c>
      <c r="CL171" s="199">
        <f t="shared" si="60"/>
        <v>7.9247959139564355</v>
      </c>
      <c r="CM171" s="27"/>
      <c r="CN171" s="27"/>
      <c r="CO171" s="27"/>
      <c r="CP171" s="179">
        <f t="shared" si="61"/>
        <v>7029</v>
      </c>
      <c r="CQ171" s="179">
        <f t="shared" si="62"/>
        <v>55.695999999999998</v>
      </c>
      <c r="CS171" s="199">
        <f t="shared" si="63"/>
        <v>7.7894545660866727</v>
      </c>
      <c r="CT171" s="27"/>
      <c r="CU171" s="27"/>
      <c r="CV171" s="27"/>
      <c r="CW171" s="179">
        <f t="shared" si="64"/>
        <v>6990</v>
      </c>
      <c r="CX171" s="179">
        <f t="shared" si="65"/>
        <v>75.625</v>
      </c>
      <c r="CZ171" s="199">
        <f t="shared" si="66"/>
        <v>7.6328855053951328</v>
      </c>
      <c r="DA171" s="27"/>
      <c r="DB171" s="27"/>
      <c r="DC171" s="27"/>
      <c r="DD171" s="179">
        <f t="shared" si="67"/>
        <v>6924</v>
      </c>
      <c r="DE171" s="179">
        <f t="shared" si="68"/>
        <v>116.28100000000001</v>
      </c>
    </row>
    <row r="172" spans="1:109" ht="15" customHeight="1">
      <c r="A172" s="21">
        <f t="shared" si="22"/>
        <v>2001</v>
      </c>
      <c r="B172" s="176">
        <f t="shared" si="22"/>
        <v>6934</v>
      </c>
      <c r="C172" s="193">
        <f t="shared" si="23"/>
        <v>7.9316440214543107</v>
      </c>
      <c r="D172" s="22">
        <v>8</v>
      </c>
      <c r="E172" s="5" t="s">
        <v>29</v>
      </c>
      <c r="F172" s="45">
        <f>EXP(G169)</f>
        <v>4776.5398900704349</v>
      </c>
      <c r="G172" s="27"/>
      <c r="H172" s="47"/>
      <c r="I172" s="179">
        <f t="shared" si="24"/>
        <v>6856</v>
      </c>
      <c r="J172" s="180">
        <f t="shared" si="25"/>
        <v>1.1248918373233343</v>
      </c>
      <c r="K172" s="179">
        <f t="shared" si="26"/>
        <v>6.0839999999999996</v>
      </c>
      <c r="M172" s="199">
        <f t="shared" si="27"/>
        <v>8.8441921262449679</v>
      </c>
      <c r="N172" s="29" t="s">
        <v>29</v>
      </c>
      <c r="O172" s="61">
        <f>EXP(P169)</f>
        <v>8558.2340170401931</v>
      </c>
      <c r="P172" s="27"/>
      <c r="Q172" s="179">
        <f t="shared" si="28"/>
        <v>6974</v>
      </c>
      <c r="R172" s="179">
        <f t="shared" si="29"/>
        <v>1.6</v>
      </c>
      <c r="T172" s="199">
        <f t="shared" si="30"/>
        <v>8.6884538008507679</v>
      </c>
      <c r="U172" s="29" t="s">
        <v>29</v>
      </c>
      <c r="V172" s="61">
        <f>EXP(W169)</f>
        <v>7587.6765102933841</v>
      </c>
      <c r="W172" s="27"/>
      <c r="X172" s="179">
        <f t="shared" si="31"/>
        <v>6961</v>
      </c>
      <c r="Y172" s="179">
        <f t="shared" si="32"/>
        <v>0.72899999999999998</v>
      </c>
      <c r="AA172" s="199">
        <f t="shared" si="33"/>
        <v>8.6276606444422086</v>
      </c>
      <c r="AB172" s="29" t="s">
        <v>29</v>
      </c>
      <c r="AC172" s="61">
        <f>EXP(AD169)</f>
        <v>7251.1604958226771</v>
      </c>
      <c r="AD172" s="27"/>
      <c r="AE172" s="179">
        <f t="shared" si="34"/>
        <v>6956</v>
      </c>
      <c r="AF172" s="179">
        <f t="shared" si="35"/>
        <v>0.48399999999999999</v>
      </c>
      <c r="AH172" s="199">
        <f t="shared" si="36"/>
        <v>8.562931083090092</v>
      </c>
      <c r="AI172" s="29" t="s">
        <v>29</v>
      </c>
      <c r="AJ172" s="61">
        <f>EXP(AK169)</f>
        <v>6916.989471242111</v>
      </c>
      <c r="AK172" s="27"/>
      <c r="AL172" s="179">
        <f t="shared" si="37"/>
        <v>6950</v>
      </c>
      <c r="AM172" s="179">
        <f t="shared" si="38"/>
        <v>0.25600000000000001</v>
      </c>
      <c r="AO172" s="199">
        <f t="shared" si="39"/>
        <v>8.4937198352305945</v>
      </c>
      <c r="AP172" s="29" t="s">
        <v>29</v>
      </c>
      <c r="AQ172" s="61">
        <f>EXP(AR169)</f>
        <v>6585.8343639469631</v>
      </c>
      <c r="AR172" s="27"/>
      <c r="AS172" s="179">
        <f t="shared" si="40"/>
        <v>6943</v>
      </c>
      <c r="AT172" s="179">
        <f t="shared" si="41"/>
        <v>8.1000000000000003E-2</v>
      </c>
      <c r="AV172" s="199">
        <f t="shared" si="42"/>
        <v>8.4193598310674744</v>
      </c>
      <c r="AW172" s="29" t="s">
        <v>29</v>
      </c>
      <c r="AX172" s="61">
        <f>EXP(AY169)</f>
        <v>6258.6499941094435</v>
      </c>
      <c r="AY172" s="27"/>
      <c r="AZ172" s="179">
        <f t="shared" si="43"/>
        <v>6934</v>
      </c>
      <c r="BA172" s="179">
        <f t="shared" si="44"/>
        <v>0</v>
      </c>
      <c r="BC172" s="199">
        <f t="shared" si="45"/>
        <v>8.3390230057447585</v>
      </c>
      <c r="BD172" s="29" t="s">
        <v>29</v>
      </c>
      <c r="BE172" s="61">
        <f>EXP(BF169)</f>
        <v>5936.8438813341436</v>
      </c>
      <c r="BF172" s="27"/>
      <c r="BG172" s="179">
        <f t="shared" si="46"/>
        <v>6925</v>
      </c>
      <c r="BH172" s="179">
        <f t="shared" si="47"/>
        <v>8.1000000000000003E-2</v>
      </c>
      <c r="BJ172" s="199">
        <f t="shared" si="48"/>
        <v>8.2516639236055891</v>
      </c>
      <c r="BK172" s="29" t="s">
        <v>29</v>
      </c>
      <c r="BL172" s="61">
        <f>EXP(BM169)</f>
        <v>5622.5827445828181</v>
      </c>
      <c r="BM172" s="27"/>
      <c r="BN172" s="179">
        <f t="shared" si="49"/>
        <v>6913</v>
      </c>
      <c r="BO172" s="179">
        <f t="shared" si="50"/>
        <v>0.441</v>
      </c>
      <c r="BQ172" s="199">
        <f t="shared" si="51"/>
        <v>8.1559363379723937</v>
      </c>
      <c r="BR172" s="29" t="s">
        <v>29</v>
      </c>
      <c r="BS172" s="61">
        <f>EXP(BT169)</f>
        <v>5319.3897740484463</v>
      </c>
      <c r="BT172" s="27"/>
      <c r="BU172" s="179">
        <f t="shared" si="52"/>
        <v>6898</v>
      </c>
      <c r="BV172" s="179">
        <f t="shared" si="53"/>
        <v>1.296</v>
      </c>
      <c r="BX172" s="199">
        <f t="shared" si="54"/>
        <v>8.0500654229159654</v>
      </c>
      <c r="BY172" s="29" t="s">
        <v>29</v>
      </c>
      <c r="BZ172" s="61">
        <f>EXP(CA169)</f>
        <v>5033.419821144701</v>
      </c>
      <c r="CA172" s="27"/>
      <c r="CB172" s="179">
        <f t="shared" si="55"/>
        <v>6880</v>
      </c>
      <c r="CC172" s="179">
        <f t="shared" si="56"/>
        <v>2.9159999999999999</v>
      </c>
      <c r="CE172" s="199">
        <f t="shared" si="57"/>
        <v>7.9316440214543107</v>
      </c>
      <c r="CF172" s="29" t="s">
        <v>29</v>
      </c>
      <c r="CG172" s="61">
        <f>EXP(CH169)</f>
        <v>4776.5398900704349</v>
      </c>
      <c r="CH172" s="27"/>
      <c r="CI172" s="179">
        <f t="shared" si="58"/>
        <v>6856</v>
      </c>
      <c r="CJ172" s="179">
        <f t="shared" si="59"/>
        <v>6.0839999999999996</v>
      </c>
      <c r="CL172" s="199">
        <f t="shared" si="60"/>
        <v>7.7972912735474722</v>
      </c>
      <c r="CM172" s="29" t="s">
        <v>29</v>
      </c>
      <c r="CN172" s="61">
        <f>EXP(CO169)</f>
        <v>4575.2303164626765</v>
      </c>
      <c r="CO172" s="27"/>
      <c r="CP172" s="179">
        <f t="shared" si="61"/>
        <v>6824</v>
      </c>
      <c r="CQ172" s="179">
        <f t="shared" si="62"/>
        <v>12.1</v>
      </c>
      <c r="CS172" s="199">
        <f t="shared" si="63"/>
        <v>7.6420444028732577</v>
      </c>
      <c r="CT172" s="29" t="s">
        <v>29</v>
      </c>
      <c r="CU172" s="61">
        <f>EXP(CV169)</f>
        <v>4505.0836030298815</v>
      </c>
      <c r="CV172" s="27"/>
      <c r="CW172" s="179">
        <f t="shared" si="64"/>
        <v>6774</v>
      </c>
      <c r="CX172" s="179">
        <f t="shared" si="65"/>
        <v>25.6</v>
      </c>
      <c r="CZ172" s="199">
        <f t="shared" si="66"/>
        <v>7.4581861573404868</v>
      </c>
      <c r="DA172" s="29" t="s">
        <v>29</v>
      </c>
      <c r="DB172" s="61">
        <f>EXP(DC169)</f>
        <v>4949.8899492447108</v>
      </c>
      <c r="DC172" s="27"/>
      <c r="DD172" s="179">
        <f t="shared" si="67"/>
        <v>6683</v>
      </c>
      <c r="DE172" s="179">
        <f t="shared" si="68"/>
        <v>63.000999999999998</v>
      </c>
    </row>
    <row r="173" spans="1:109" ht="15" customHeight="1">
      <c r="A173" s="21">
        <f t="shared" si="22"/>
        <v>2002</v>
      </c>
      <c r="B173" s="176">
        <f t="shared" si="22"/>
        <v>6629</v>
      </c>
      <c r="C173" s="193">
        <f t="shared" si="23"/>
        <v>7.8156105320351905</v>
      </c>
      <c r="D173" s="22">
        <v>9</v>
      </c>
      <c r="E173" s="5" t="s">
        <v>30</v>
      </c>
      <c r="F173" s="46">
        <f>EXP(G170)-1</f>
        <v>-6.8551250011357201E-2</v>
      </c>
      <c r="G173" s="27"/>
      <c r="H173" s="47"/>
      <c r="I173" s="179">
        <f t="shared" si="24"/>
        <v>6671</v>
      </c>
      <c r="J173" s="180">
        <f t="shared" si="25"/>
        <v>0.63357972544878571</v>
      </c>
      <c r="K173" s="179">
        <f t="shared" si="26"/>
        <v>1.764</v>
      </c>
      <c r="M173" s="199">
        <f t="shared" si="27"/>
        <v>8.7992092422413908</v>
      </c>
      <c r="N173" s="29" t="s">
        <v>30</v>
      </c>
      <c r="O173" s="62">
        <f>EXP(P170)-1</f>
        <v>-2.5266274672561817E-2</v>
      </c>
      <c r="P173" s="27"/>
      <c r="Q173" s="179">
        <f t="shared" si="28"/>
        <v>6798</v>
      </c>
      <c r="R173" s="179">
        <f t="shared" si="29"/>
        <v>28.561</v>
      </c>
      <c r="T173" s="199">
        <f t="shared" si="30"/>
        <v>8.635687085464026</v>
      </c>
      <c r="U173" s="29" t="s">
        <v>30</v>
      </c>
      <c r="V173" s="62">
        <f>EXP(W170)-1</f>
        <v>-2.9701458215948162E-2</v>
      </c>
      <c r="W173" s="27"/>
      <c r="X173" s="179">
        <f t="shared" si="31"/>
        <v>6784</v>
      </c>
      <c r="Y173" s="179">
        <f t="shared" si="32"/>
        <v>24.024999999999999</v>
      </c>
      <c r="AA173" s="199">
        <f t="shared" si="33"/>
        <v>8.5714919648236165</v>
      </c>
      <c r="AB173" s="29" t="s">
        <v>30</v>
      </c>
      <c r="AC173" s="62">
        <f>EXP(AD170)-1</f>
        <v>-3.1653267560650011E-2</v>
      </c>
      <c r="AD173" s="27"/>
      <c r="AE173" s="179">
        <f t="shared" si="34"/>
        <v>6779</v>
      </c>
      <c r="AF173" s="179">
        <f t="shared" si="35"/>
        <v>22.5</v>
      </c>
      <c r="AH173" s="199">
        <f t="shared" si="36"/>
        <v>8.5028914067053769</v>
      </c>
      <c r="AI173" s="29" t="s">
        <v>30</v>
      </c>
      <c r="AJ173" s="62">
        <f>EXP(AK170)-1</f>
        <v>-3.3885705465864446E-2</v>
      </c>
      <c r="AK173" s="27"/>
      <c r="AL173" s="179">
        <f t="shared" si="37"/>
        <v>6772</v>
      </c>
      <c r="AM173" s="179">
        <f t="shared" si="38"/>
        <v>20.449000000000002</v>
      </c>
      <c r="AO173" s="199">
        <f t="shared" si="39"/>
        <v>8.429235912657095</v>
      </c>
      <c r="AP173" s="29" t="s">
        <v>30</v>
      </c>
      <c r="AQ173" s="62">
        <f>EXP(AR170)-1</f>
        <v>-3.6465607096512476E-2</v>
      </c>
      <c r="AR173" s="27"/>
      <c r="AS173" s="179">
        <f t="shared" si="40"/>
        <v>6764</v>
      </c>
      <c r="AT173" s="179">
        <f t="shared" si="41"/>
        <v>18.225000000000001</v>
      </c>
      <c r="AV173" s="199">
        <f t="shared" si="42"/>
        <v>8.3497208374724892</v>
      </c>
      <c r="AW173" s="29" t="s">
        <v>30</v>
      </c>
      <c r="AX173" s="62">
        <f>EXP(AY170)-1</f>
        <v>-3.9483505846794609E-2</v>
      </c>
      <c r="AY173" s="27"/>
      <c r="AZ173" s="179">
        <f t="shared" si="43"/>
        <v>6755</v>
      </c>
      <c r="BA173" s="179">
        <f t="shared" si="44"/>
        <v>15.875999999999999</v>
      </c>
      <c r="BC173" s="199">
        <f t="shared" si="45"/>
        <v>8.2633326674399665</v>
      </c>
      <c r="BD173" s="29" t="s">
        <v>30</v>
      </c>
      <c r="BE173" s="62">
        <f>EXP(BF170)-1</f>
        <v>-4.3065518652955825E-2</v>
      </c>
      <c r="BF173" s="27"/>
      <c r="BG173" s="179">
        <f t="shared" si="46"/>
        <v>6745</v>
      </c>
      <c r="BH173" s="179">
        <f t="shared" si="47"/>
        <v>13.456</v>
      </c>
      <c r="BJ173" s="199">
        <f t="shared" si="48"/>
        <v>8.1687698236752695</v>
      </c>
      <c r="BK173" s="29" t="s">
        <v>30</v>
      </c>
      <c r="BL173" s="62">
        <f>EXP(BM170)-1</f>
        <v>-4.739345907823056E-2</v>
      </c>
      <c r="BM173" s="27"/>
      <c r="BN173" s="179">
        <f t="shared" si="49"/>
        <v>6732</v>
      </c>
      <c r="BO173" s="179">
        <f t="shared" si="50"/>
        <v>10.609</v>
      </c>
      <c r="BQ173" s="199">
        <f t="shared" si="51"/>
        <v>8.064321960910803</v>
      </c>
      <c r="BR173" s="29" t="s">
        <v>30</v>
      </c>
      <c r="BS173" s="62">
        <f>EXP(BT170)-1</f>
        <v>-5.2740984111954381E-2</v>
      </c>
      <c r="BT173" s="27"/>
      <c r="BU173" s="179">
        <f t="shared" si="52"/>
        <v>6716</v>
      </c>
      <c r="BV173" s="179">
        <f t="shared" si="53"/>
        <v>7.569</v>
      </c>
      <c r="BX173" s="199">
        <f t="shared" si="54"/>
        <v>7.9476785713015676</v>
      </c>
      <c r="BY173" s="29" t="s">
        <v>30</v>
      </c>
      <c r="BZ173" s="62">
        <f>EXP(CA170)-1</f>
        <v>-5.9543809450190999E-2</v>
      </c>
      <c r="CA173" s="27"/>
      <c r="CB173" s="179">
        <f t="shared" si="55"/>
        <v>6697</v>
      </c>
      <c r="CC173" s="179">
        <f t="shared" si="56"/>
        <v>4.6239999999999997</v>
      </c>
      <c r="CE173" s="199">
        <f t="shared" si="57"/>
        <v>7.8156105320351905</v>
      </c>
      <c r="CF173" s="29" t="s">
        <v>30</v>
      </c>
      <c r="CG173" s="62">
        <f>EXP(CH170)-1</f>
        <v>-6.8551250011357201E-2</v>
      </c>
      <c r="CH173" s="27"/>
      <c r="CI173" s="179">
        <f t="shared" si="58"/>
        <v>6671</v>
      </c>
      <c r="CJ173" s="179">
        <f t="shared" si="59"/>
        <v>1.764</v>
      </c>
      <c r="CL173" s="199">
        <f t="shared" si="60"/>
        <v>7.6634076648934792</v>
      </c>
      <c r="CM173" s="29" t="s">
        <v>30</v>
      </c>
      <c r="CN173" s="62">
        <f>EXP(CO170)-1</f>
        <v>-8.1207332756754624E-2</v>
      </c>
      <c r="CO173" s="27"/>
      <c r="CP173" s="179">
        <f t="shared" si="61"/>
        <v>6635</v>
      </c>
      <c r="CQ173" s="179">
        <f t="shared" si="62"/>
        <v>3.5999999999999997E-2</v>
      </c>
      <c r="CS173" s="199">
        <f t="shared" si="63"/>
        <v>7.4838066876658349</v>
      </c>
      <c r="CT173" s="29" t="s">
        <v>30</v>
      </c>
      <c r="CU173" s="62">
        <f>EXP(CV170)-1</f>
        <v>-0.10088275970132043</v>
      </c>
      <c r="CV173" s="27"/>
      <c r="CW173" s="179">
        <f t="shared" si="64"/>
        <v>6580</v>
      </c>
      <c r="CX173" s="179">
        <f t="shared" si="65"/>
        <v>2.4009999999999998</v>
      </c>
      <c r="CZ173" s="199">
        <f t="shared" si="66"/>
        <v>7.2647301779298674</v>
      </c>
      <c r="DA173" s="29" t="s">
        <v>30</v>
      </c>
      <c r="DB173" s="62">
        <f>EXP(DC170)-1</f>
        <v>-0.13987075086388068</v>
      </c>
      <c r="DC173" s="27"/>
      <c r="DD173" s="179">
        <f t="shared" si="67"/>
        <v>6475</v>
      </c>
      <c r="DE173" s="179">
        <f t="shared" si="68"/>
        <v>23.716000000000001</v>
      </c>
    </row>
    <row r="174" spans="1:109" ht="15" customHeight="1">
      <c r="A174" s="21">
        <f t="shared" si="22"/>
        <v>2003</v>
      </c>
      <c r="B174" s="176">
        <f t="shared" si="22"/>
        <v>6318</v>
      </c>
      <c r="C174" s="193">
        <f t="shared" si="23"/>
        <v>7.6815603625595372</v>
      </c>
      <c r="D174" s="22">
        <v>10</v>
      </c>
      <c r="G174" s="48"/>
      <c r="H174" s="47"/>
      <c r="I174" s="179">
        <f t="shared" si="24"/>
        <v>6498</v>
      </c>
      <c r="J174" s="180">
        <f t="shared" si="25"/>
        <v>2.8490028490028489</v>
      </c>
      <c r="K174" s="179">
        <f t="shared" si="26"/>
        <v>32.4</v>
      </c>
      <c r="M174" s="199">
        <f t="shared" si="27"/>
        <v>8.7511579813620308</v>
      </c>
      <c r="N174" s="27"/>
      <c r="O174" s="27"/>
      <c r="P174" s="48"/>
      <c r="Q174" s="179">
        <f t="shared" si="28"/>
        <v>6626</v>
      </c>
      <c r="R174" s="179">
        <f t="shared" si="29"/>
        <v>94.864000000000004</v>
      </c>
      <c r="T174" s="199">
        <f t="shared" si="30"/>
        <v>8.5788525718029653</v>
      </c>
      <c r="U174" s="27"/>
      <c r="V174" s="27"/>
      <c r="W174" s="48"/>
      <c r="X174" s="179">
        <f t="shared" si="31"/>
        <v>6613</v>
      </c>
      <c r="Y174" s="179">
        <f t="shared" si="32"/>
        <v>87.025000000000006</v>
      </c>
      <c r="AA174" s="199">
        <f t="shared" si="33"/>
        <v>8.510772623613315</v>
      </c>
      <c r="AB174" s="27"/>
      <c r="AC174" s="27"/>
      <c r="AD174" s="48"/>
      <c r="AE174" s="179">
        <f t="shared" si="34"/>
        <v>6607</v>
      </c>
      <c r="AF174" s="179">
        <f t="shared" si="35"/>
        <v>83.521000000000001</v>
      </c>
      <c r="AH174" s="199">
        <f t="shared" si="36"/>
        <v>8.4377169899144402</v>
      </c>
      <c r="AI174" s="27"/>
      <c r="AJ174" s="27"/>
      <c r="AK174" s="48"/>
      <c r="AL174" s="179">
        <f t="shared" si="37"/>
        <v>6600</v>
      </c>
      <c r="AM174" s="179">
        <f t="shared" si="38"/>
        <v>79.524000000000001</v>
      </c>
      <c r="AO174" s="199">
        <f t="shared" si="39"/>
        <v>8.3589006124216443</v>
      </c>
      <c r="AP174" s="27"/>
      <c r="AQ174" s="27"/>
      <c r="AR174" s="48"/>
      <c r="AS174" s="179">
        <f t="shared" si="40"/>
        <v>6592</v>
      </c>
      <c r="AT174" s="179">
        <f t="shared" si="41"/>
        <v>75.075999999999993</v>
      </c>
      <c r="AV174" s="199">
        <f t="shared" si="42"/>
        <v>8.2733365985044856</v>
      </c>
      <c r="AW174" s="27"/>
      <c r="AX174" s="27"/>
      <c r="AY174" s="48"/>
      <c r="AZ174" s="179">
        <f t="shared" si="43"/>
        <v>6583</v>
      </c>
      <c r="BA174" s="179">
        <f t="shared" si="44"/>
        <v>70.224999999999994</v>
      </c>
      <c r="BC174" s="199">
        <f t="shared" si="45"/>
        <v>8.1797604936999004</v>
      </c>
      <c r="BD174" s="27"/>
      <c r="BE174" s="27"/>
      <c r="BF174" s="48"/>
      <c r="BG174" s="179">
        <f t="shared" si="46"/>
        <v>6573</v>
      </c>
      <c r="BH174" s="179">
        <f t="shared" si="47"/>
        <v>65.025000000000006</v>
      </c>
      <c r="BJ174" s="199">
        <f t="shared" si="48"/>
        <v>8.0765153275523289</v>
      </c>
      <c r="BK174" s="27"/>
      <c r="BL174" s="27"/>
      <c r="BM174" s="48"/>
      <c r="BN174" s="179">
        <f t="shared" si="49"/>
        <v>6560</v>
      </c>
      <c r="BO174" s="179">
        <f t="shared" si="50"/>
        <v>58.564</v>
      </c>
      <c r="BQ174" s="199">
        <f t="shared" si="51"/>
        <v>7.9613702017195109</v>
      </c>
      <c r="BR174" s="27"/>
      <c r="BS174" s="27"/>
      <c r="BT174" s="48"/>
      <c r="BU174" s="179">
        <f t="shared" si="52"/>
        <v>6544</v>
      </c>
      <c r="BV174" s="179">
        <f t="shared" si="53"/>
        <v>51.076000000000001</v>
      </c>
      <c r="BX174" s="199">
        <f t="shared" si="54"/>
        <v>7.8312202146042926</v>
      </c>
      <c r="BY174" s="27"/>
      <c r="BZ174" s="27"/>
      <c r="CA174" s="48"/>
      <c r="CB174" s="179">
        <f t="shared" si="55"/>
        <v>6524</v>
      </c>
      <c r="CC174" s="179">
        <f t="shared" si="56"/>
        <v>42.436</v>
      </c>
      <c r="CE174" s="199">
        <f t="shared" si="57"/>
        <v>7.6815603625595372</v>
      </c>
      <c r="CF174" s="27"/>
      <c r="CG174" s="27"/>
      <c r="CH174" s="48"/>
      <c r="CI174" s="179">
        <f t="shared" si="58"/>
        <v>6498</v>
      </c>
      <c r="CJ174" s="179">
        <f t="shared" si="59"/>
        <v>32.4</v>
      </c>
      <c r="CL174" s="199">
        <f t="shared" si="60"/>
        <v>7.5054922747374242</v>
      </c>
      <c r="CM174" s="27"/>
      <c r="CN174" s="27"/>
      <c r="CO174" s="48"/>
      <c r="CP174" s="179">
        <f t="shared" si="61"/>
        <v>6461</v>
      </c>
      <c r="CQ174" s="179">
        <f t="shared" si="62"/>
        <v>20.449000000000002</v>
      </c>
      <c r="CS174" s="199">
        <f t="shared" si="63"/>
        <v>7.2916562091744606</v>
      </c>
      <c r="CT174" s="27"/>
      <c r="CU174" s="27"/>
      <c r="CV174" s="48"/>
      <c r="CW174" s="179">
        <f t="shared" si="64"/>
        <v>6405</v>
      </c>
      <c r="CX174" s="179">
        <f t="shared" si="65"/>
        <v>7.569</v>
      </c>
      <c r="CZ174" s="199">
        <f t="shared" si="66"/>
        <v>7.0192966537150445</v>
      </c>
      <c r="DA174" s="27"/>
      <c r="DB174" s="27"/>
      <c r="DC174" s="48"/>
      <c r="DD174" s="179">
        <f t="shared" si="67"/>
        <v>6297</v>
      </c>
      <c r="DE174" s="179">
        <f t="shared" si="68"/>
        <v>0.441</v>
      </c>
    </row>
    <row r="175" spans="1:109" ht="15" customHeight="1">
      <c r="A175" s="21">
        <f t="shared" si="22"/>
        <v>2004</v>
      </c>
      <c r="B175" s="176">
        <f t="shared" si="22"/>
        <v>6207</v>
      </c>
      <c r="C175" s="193">
        <f t="shared" si="23"/>
        <v>7.6290038896529575</v>
      </c>
      <c r="D175" s="22">
        <v>11</v>
      </c>
      <c r="E175" s="347" t="s">
        <v>7</v>
      </c>
      <c r="F175" s="348"/>
      <c r="G175" s="357">
        <f>I164</f>
        <v>0.98945594661287395</v>
      </c>
      <c r="H175" s="358"/>
      <c r="I175" s="179">
        <f t="shared" si="24"/>
        <v>6337</v>
      </c>
      <c r="J175" s="180">
        <f t="shared" si="25"/>
        <v>2.0944095376188172</v>
      </c>
      <c r="K175" s="179">
        <f t="shared" si="26"/>
        <v>16.899999999999999</v>
      </c>
      <c r="M175" s="199">
        <f t="shared" si="27"/>
        <v>8.7334329664136519</v>
      </c>
      <c r="N175" s="23" t="s">
        <v>36</v>
      </c>
      <c r="O175" s="44">
        <f>Q164</f>
        <v>0.97324492540760088</v>
      </c>
      <c r="P175" s="48"/>
      <c r="Q175" s="179">
        <f t="shared" si="28"/>
        <v>6458</v>
      </c>
      <c r="R175" s="179">
        <f t="shared" si="29"/>
        <v>63.000999999999998</v>
      </c>
      <c r="T175" s="199">
        <f t="shared" si="30"/>
        <v>8.5577591531628983</v>
      </c>
      <c r="U175" s="23" t="s">
        <v>36</v>
      </c>
      <c r="V175" s="44">
        <f>X164</f>
        <v>0.97617040959823609</v>
      </c>
      <c r="W175" s="48"/>
      <c r="X175" s="179">
        <f t="shared" si="31"/>
        <v>6446</v>
      </c>
      <c r="Y175" s="179">
        <f t="shared" si="32"/>
        <v>57.121000000000002</v>
      </c>
      <c r="AA175" s="199">
        <f t="shared" si="33"/>
        <v>8.4881762423457445</v>
      </c>
      <c r="AB175" s="23" t="s">
        <v>36</v>
      </c>
      <c r="AC175" s="44">
        <f>AE164</f>
        <v>0.97733668482119984</v>
      </c>
      <c r="AD175" s="48"/>
      <c r="AE175" s="179">
        <f t="shared" si="34"/>
        <v>6440</v>
      </c>
      <c r="AF175" s="179">
        <f t="shared" si="35"/>
        <v>54.289000000000001</v>
      </c>
      <c r="AH175" s="199">
        <f t="shared" si="36"/>
        <v>8.4133870226906478</v>
      </c>
      <c r="AI175" s="23" t="s">
        <v>36</v>
      </c>
      <c r="AJ175" s="44">
        <f>AL164</f>
        <v>0.97864386915896751</v>
      </c>
      <c r="AK175" s="48"/>
      <c r="AL175" s="179">
        <f t="shared" si="37"/>
        <v>6434</v>
      </c>
      <c r="AM175" s="179">
        <f t="shared" si="38"/>
        <v>51.529000000000003</v>
      </c>
      <c r="AO175" s="199">
        <f t="shared" si="39"/>
        <v>8.3325489392526375</v>
      </c>
      <c r="AP175" s="23" t="s">
        <v>36</v>
      </c>
      <c r="AQ175" s="44">
        <f>AS164</f>
        <v>0.98009961599097373</v>
      </c>
      <c r="AR175" s="48"/>
      <c r="AS175" s="179">
        <f t="shared" si="40"/>
        <v>6427</v>
      </c>
      <c r="AT175" s="179">
        <f t="shared" si="41"/>
        <v>48.4</v>
      </c>
      <c r="AV175" s="199">
        <f t="shared" si="42"/>
        <v>8.2445967563824976</v>
      </c>
      <c r="AW175" s="23" t="s">
        <v>36</v>
      </c>
      <c r="AX175" s="44">
        <f>AZ164</f>
        <v>0.981613427808116</v>
      </c>
      <c r="AY175" s="48"/>
      <c r="AZ175" s="179">
        <f t="shared" si="43"/>
        <v>6418</v>
      </c>
      <c r="BA175" s="179">
        <f t="shared" si="44"/>
        <v>44.521000000000001</v>
      </c>
      <c r="BC175" s="199">
        <f t="shared" si="45"/>
        <v>8.1481564399216246</v>
      </c>
      <c r="BD175" s="23" t="s">
        <v>36</v>
      </c>
      <c r="BE175" s="44">
        <f>BG164</f>
        <v>0.98321068798680267</v>
      </c>
      <c r="BF175" s="48"/>
      <c r="BG175" s="179">
        <f t="shared" si="46"/>
        <v>6408</v>
      </c>
      <c r="BH175" s="179">
        <f t="shared" si="47"/>
        <v>40.401000000000003</v>
      </c>
      <c r="BJ175" s="199">
        <f t="shared" si="48"/>
        <v>8.0414129093930473</v>
      </c>
      <c r="BK175" s="23" t="s">
        <v>36</v>
      </c>
      <c r="BL175" s="44">
        <f>BN164</f>
        <v>0.98497205645531227</v>
      </c>
      <c r="BM175" s="48"/>
      <c r="BN175" s="179">
        <f t="shared" si="49"/>
        <v>6396</v>
      </c>
      <c r="BO175" s="179">
        <f t="shared" si="50"/>
        <v>35.720999999999997</v>
      </c>
      <c r="BQ175" s="199">
        <f t="shared" si="51"/>
        <v>7.9218984110237969</v>
      </c>
      <c r="BR175" s="23" t="s">
        <v>36</v>
      </c>
      <c r="BS175" s="44">
        <f>BU164</f>
        <v>0.98676325540768328</v>
      </c>
      <c r="BT175" s="48"/>
      <c r="BU175" s="179">
        <f t="shared" si="52"/>
        <v>6381</v>
      </c>
      <c r="BV175" s="179">
        <f t="shared" si="53"/>
        <v>30.276</v>
      </c>
      <c r="BX175" s="199">
        <f t="shared" si="54"/>
        <v>7.786136437783072</v>
      </c>
      <c r="BY175" s="23" t="s">
        <v>36</v>
      </c>
      <c r="BZ175" s="44">
        <f>CB164</f>
        <v>0.98838139175119566</v>
      </c>
      <c r="CA175" s="48"/>
      <c r="CB175" s="179">
        <f t="shared" si="55"/>
        <v>6362</v>
      </c>
      <c r="CC175" s="179">
        <f t="shared" si="56"/>
        <v>24.024999999999999</v>
      </c>
      <c r="CE175" s="199">
        <f t="shared" si="57"/>
        <v>7.6290038896529575</v>
      </c>
      <c r="CF175" s="23" t="s">
        <v>36</v>
      </c>
      <c r="CG175" s="44">
        <f>CI164</f>
        <v>0.98945594661287395</v>
      </c>
      <c r="CH175" s="48"/>
      <c r="CI175" s="179">
        <f t="shared" si="58"/>
        <v>6337</v>
      </c>
      <c r="CJ175" s="179">
        <f t="shared" si="59"/>
        <v>16.899999999999999</v>
      </c>
      <c r="CL175" s="199">
        <f t="shared" si="60"/>
        <v>7.4424927227944409</v>
      </c>
      <c r="CM175" s="23" t="s">
        <v>36</v>
      </c>
      <c r="CN175" s="44">
        <f>CP164</f>
        <v>0.98890514577106137</v>
      </c>
      <c r="CO175" s="48"/>
      <c r="CP175" s="179">
        <f t="shared" si="61"/>
        <v>6302</v>
      </c>
      <c r="CQ175" s="179">
        <f t="shared" si="62"/>
        <v>9.0250000000000004</v>
      </c>
      <c r="CS175" s="199">
        <f t="shared" si="63"/>
        <v>7.2130316598348694</v>
      </c>
      <c r="CT175" s="23" t="s">
        <v>36</v>
      </c>
      <c r="CU175" s="44">
        <f>CW164</f>
        <v>0.98334932945207554</v>
      </c>
      <c r="CV175" s="48"/>
      <c r="CW175" s="179">
        <f t="shared" si="64"/>
        <v>6249</v>
      </c>
      <c r="CX175" s="179">
        <f t="shared" si="65"/>
        <v>1.764</v>
      </c>
      <c r="CZ175" s="199">
        <f t="shared" si="66"/>
        <v>6.9147308927185627</v>
      </c>
      <c r="DA175" s="23" t="s">
        <v>36</v>
      </c>
      <c r="DB175" s="44">
        <f>DD164</f>
        <v>0.95709426050173063</v>
      </c>
      <c r="DC175" s="48"/>
      <c r="DD175" s="179">
        <f t="shared" si="67"/>
        <v>6144</v>
      </c>
      <c r="DE175" s="179">
        <f t="shared" si="68"/>
        <v>3.9689999999999999</v>
      </c>
    </row>
    <row r="176" spans="1:109" ht="15" customHeight="1">
      <c r="A176" s="21">
        <f t="shared" si="22"/>
        <v>2005</v>
      </c>
      <c r="B176" s="176">
        <f t="shared" si="22"/>
        <v>6135</v>
      </c>
      <c r="C176" s="193">
        <f t="shared" si="23"/>
        <v>7.5933741931212904</v>
      </c>
      <c r="D176" s="22">
        <v>12</v>
      </c>
      <c r="E176" s="347" t="s">
        <v>8</v>
      </c>
      <c r="F176" s="348"/>
      <c r="G176" s="355">
        <f>SUM(K165:K184)</f>
        <v>224.42400000000001</v>
      </c>
      <c r="H176" s="356"/>
      <c r="I176" s="179">
        <f t="shared" si="24"/>
        <v>6187</v>
      </c>
      <c r="J176" s="180">
        <f t="shared" si="25"/>
        <v>0.8475957620211898</v>
      </c>
      <c r="K176" s="179">
        <f t="shared" si="26"/>
        <v>2.7040000000000002</v>
      </c>
      <c r="M176" s="199">
        <f t="shared" si="27"/>
        <v>8.7217653571450118</v>
      </c>
      <c r="N176" s="23" t="s">
        <v>37</v>
      </c>
      <c r="O176" s="201">
        <f>SUM(R165:R184)</f>
        <v>566.17499999999995</v>
      </c>
      <c r="P176" s="47"/>
      <c r="Q176" s="179">
        <f t="shared" si="28"/>
        <v>6295</v>
      </c>
      <c r="R176" s="179">
        <f t="shared" si="29"/>
        <v>25.6</v>
      </c>
      <c r="T176" s="199">
        <f t="shared" si="30"/>
        <v>8.5438351223626583</v>
      </c>
      <c r="U176" s="23" t="s">
        <v>37</v>
      </c>
      <c r="V176" s="201">
        <f>SUM(Y165:Y184)</f>
        <v>508.89300000000003</v>
      </c>
      <c r="W176" s="47"/>
      <c r="X176" s="179">
        <f t="shared" si="31"/>
        <v>6284</v>
      </c>
      <c r="Y176" s="179">
        <f t="shared" si="32"/>
        <v>22.201000000000001</v>
      </c>
      <c r="AA176" s="199">
        <f t="shared" si="33"/>
        <v>8.473241303887054</v>
      </c>
      <c r="AB176" s="23" t="s">
        <v>37</v>
      </c>
      <c r="AC176" s="201">
        <f>SUM(AF165:AF184)</f>
        <v>485.69300000000004</v>
      </c>
      <c r="AD176" s="47"/>
      <c r="AE176" s="179">
        <f t="shared" si="34"/>
        <v>6279</v>
      </c>
      <c r="AF176" s="179">
        <f t="shared" si="35"/>
        <v>20.736000000000001</v>
      </c>
      <c r="AH176" s="199">
        <f t="shared" si="36"/>
        <v>8.3972828947436806</v>
      </c>
      <c r="AI176" s="23" t="s">
        <v>37</v>
      </c>
      <c r="AJ176" s="201">
        <f>SUM(AM165:AM184)</f>
        <v>459.72400000000005</v>
      </c>
      <c r="AK176" s="47"/>
      <c r="AL176" s="179">
        <f t="shared" si="37"/>
        <v>6274</v>
      </c>
      <c r="AM176" s="179">
        <f t="shared" si="38"/>
        <v>19.321000000000002</v>
      </c>
      <c r="AO176" s="199">
        <f t="shared" si="39"/>
        <v>8.3150770072941036</v>
      </c>
      <c r="AP176" s="23" t="s">
        <v>37</v>
      </c>
      <c r="AQ176" s="201">
        <f>SUM(AT165:AT184)</f>
        <v>430.85900000000004</v>
      </c>
      <c r="AR176" s="47"/>
      <c r="AS176" s="179">
        <f t="shared" si="40"/>
        <v>6267</v>
      </c>
      <c r="AT176" s="179">
        <f t="shared" si="41"/>
        <v>17.423999999999999</v>
      </c>
      <c r="AV176" s="199">
        <f t="shared" si="42"/>
        <v>8.2255030975669179</v>
      </c>
      <c r="AW176" s="23" t="s">
        <v>37</v>
      </c>
      <c r="AX176" s="201">
        <f>SUM(BA165:BA184)</f>
        <v>400.0929999999999</v>
      </c>
      <c r="AY176" s="47"/>
      <c r="AZ176" s="179">
        <f t="shared" si="43"/>
        <v>6260</v>
      </c>
      <c r="BA176" s="179">
        <f t="shared" si="44"/>
        <v>15.625</v>
      </c>
      <c r="BC176" s="199">
        <f t="shared" si="45"/>
        <v>8.1271091853463755</v>
      </c>
      <c r="BD176" s="23" t="s">
        <v>37</v>
      </c>
      <c r="BE176" s="201">
        <f>SUM(BH165:BH184)</f>
        <v>367.34900000000005</v>
      </c>
      <c r="BF176" s="47"/>
      <c r="BG176" s="179">
        <f t="shared" si="46"/>
        <v>6251</v>
      </c>
      <c r="BH176" s="179">
        <f t="shared" si="47"/>
        <v>13.456</v>
      </c>
      <c r="BJ176" s="199">
        <f t="shared" si="48"/>
        <v>8.0179667034935989</v>
      </c>
      <c r="BK176" s="23" t="s">
        <v>37</v>
      </c>
      <c r="BL176" s="201">
        <f>SUM(BO165:BO184)</f>
        <v>330.46600000000007</v>
      </c>
      <c r="BM176" s="47"/>
      <c r="BN176" s="179">
        <f t="shared" si="49"/>
        <v>6240</v>
      </c>
      <c r="BO176" s="179">
        <f t="shared" si="50"/>
        <v>11.025</v>
      </c>
      <c r="BQ176" s="199">
        <f t="shared" si="51"/>
        <v>7.8954360069429654</v>
      </c>
      <c r="BR176" s="23" t="s">
        <v>37</v>
      </c>
      <c r="BS176" s="201">
        <f>SUM(BV165:BV184)</f>
        <v>291.50799999999998</v>
      </c>
      <c r="BT176" s="47"/>
      <c r="BU176" s="179">
        <f t="shared" si="52"/>
        <v>6226</v>
      </c>
      <c r="BV176" s="179">
        <f t="shared" si="53"/>
        <v>8.2810000000000006</v>
      </c>
      <c r="BX176" s="199">
        <f t="shared" si="54"/>
        <v>7.755767170102998</v>
      </c>
      <c r="BY176" s="23" t="s">
        <v>37</v>
      </c>
      <c r="BZ176" s="201">
        <f>SUM(CC165:CC184)</f>
        <v>253.72000000000003</v>
      </c>
      <c r="CA176" s="47"/>
      <c r="CB176" s="179">
        <f t="shared" si="55"/>
        <v>6209</v>
      </c>
      <c r="CC176" s="179">
        <f t="shared" si="56"/>
        <v>5.476</v>
      </c>
      <c r="CE176" s="199">
        <f t="shared" si="57"/>
        <v>7.5933741931212904</v>
      </c>
      <c r="CF176" s="23" t="s">
        <v>37</v>
      </c>
      <c r="CG176" s="201">
        <f>SUM(CJ165:CJ184)</f>
        <v>224.42400000000001</v>
      </c>
      <c r="CH176" s="47"/>
      <c r="CI176" s="179">
        <f t="shared" si="58"/>
        <v>6187</v>
      </c>
      <c r="CJ176" s="179">
        <f t="shared" si="59"/>
        <v>2.7040000000000002</v>
      </c>
      <c r="CL176" s="199">
        <f t="shared" si="60"/>
        <v>7.399398083331354</v>
      </c>
      <c r="CM176" s="23" t="s">
        <v>37</v>
      </c>
      <c r="CN176" s="201">
        <f>SUM(CQ165:CQ184)</f>
        <v>228.87400000000002</v>
      </c>
      <c r="CO176" s="47"/>
      <c r="CP176" s="179">
        <f t="shared" si="61"/>
        <v>6156</v>
      </c>
      <c r="CQ176" s="179">
        <f t="shared" si="62"/>
        <v>0.441</v>
      </c>
      <c r="CS176" s="199">
        <f t="shared" si="63"/>
        <v>7.1585139973293206</v>
      </c>
      <c r="CT176" s="23" t="s">
        <v>37</v>
      </c>
      <c r="CU176" s="201">
        <f>SUM(CX165:CX184)</f>
        <v>374.84999999999997</v>
      </c>
      <c r="CV176" s="47"/>
      <c r="CW176" s="179">
        <f t="shared" si="64"/>
        <v>6107</v>
      </c>
      <c r="CX176" s="179">
        <f t="shared" si="65"/>
        <v>0.78400000000000003</v>
      </c>
      <c r="CZ176" s="199">
        <f t="shared" si="66"/>
        <v>6.8405465292886873</v>
      </c>
      <c r="DA176" s="23" t="s">
        <v>37</v>
      </c>
      <c r="DB176" s="201">
        <f>SUM(DE165:DE184)</f>
        <v>1567.2519999999997</v>
      </c>
      <c r="DC176" s="47"/>
      <c r="DD176" s="179">
        <f t="shared" si="67"/>
        <v>6012</v>
      </c>
      <c r="DE176" s="179">
        <f t="shared" si="68"/>
        <v>15.129</v>
      </c>
    </row>
    <row r="177" spans="1:109" ht="15" customHeight="1">
      <c r="A177" s="21">
        <f t="shared" si="22"/>
        <v>2006</v>
      </c>
      <c r="B177" s="176">
        <f t="shared" si="22"/>
        <v>5988</v>
      </c>
      <c r="C177" s="193">
        <f t="shared" si="23"/>
        <v>7.5164333029156323</v>
      </c>
      <c r="D177" s="22">
        <v>13</v>
      </c>
      <c r="E177" s="347" t="s">
        <v>9</v>
      </c>
      <c r="F177" s="348"/>
      <c r="G177" s="355">
        <f>SUM(K175:K184)</f>
        <v>79.62</v>
      </c>
      <c r="H177" s="356"/>
      <c r="I177" s="179">
        <f t="shared" si="24"/>
        <v>6047</v>
      </c>
      <c r="J177" s="180">
        <f t="shared" si="25"/>
        <v>0.98530394121576492</v>
      </c>
      <c r="K177" s="179">
        <f t="shared" si="26"/>
        <v>3.4809999999999999</v>
      </c>
      <c r="M177" s="199">
        <f t="shared" si="27"/>
        <v>8.6975127455395196</v>
      </c>
      <c r="N177" s="27"/>
      <c r="O177" s="63"/>
      <c r="P177" s="27"/>
      <c r="Q177" s="179">
        <f t="shared" si="28"/>
        <v>6136</v>
      </c>
      <c r="R177" s="179">
        <f t="shared" si="29"/>
        <v>21.904</v>
      </c>
      <c r="T177" s="199">
        <f t="shared" si="30"/>
        <v>8.5147903067999273</v>
      </c>
      <c r="U177" s="27"/>
      <c r="V177" s="63"/>
      <c r="W177" s="27"/>
      <c r="X177" s="179">
        <f t="shared" si="31"/>
        <v>6127</v>
      </c>
      <c r="Y177" s="179">
        <f t="shared" si="32"/>
        <v>19.321000000000002</v>
      </c>
      <c r="AA177" s="199">
        <f t="shared" si="33"/>
        <v>8.4420385178154778</v>
      </c>
      <c r="AB177" s="27"/>
      <c r="AC177" s="63"/>
      <c r="AD177" s="27"/>
      <c r="AE177" s="179">
        <f t="shared" si="34"/>
        <v>6123</v>
      </c>
      <c r="AF177" s="179">
        <f t="shared" si="35"/>
        <v>18.225000000000001</v>
      </c>
      <c r="AH177" s="199">
        <f t="shared" si="36"/>
        <v>8.3635757027506372</v>
      </c>
      <c r="AI177" s="27"/>
      <c r="AJ177" s="63"/>
      <c r="AK177" s="27"/>
      <c r="AL177" s="179">
        <f t="shared" si="37"/>
        <v>6119</v>
      </c>
      <c r="AM177" s="179">
        <f t="shared" si="38"/>
        <v>17.161000000000001</v>
      </c>
      <c r="AO177" s="199">
        <f t="shared" si="39"/>
        <v>8.278428259199071</v>
      </c>
      <c r="AP177" s="27"/>
      <c r="AQ177" s="63"/>
      <c r="AR177" s="27"/>
      <c r="AS177" s="179">
        <f t="shared" si="40"/>
        <v>6113</v>
      </c>
      <c r="AT177" s="179">
        <f t="shared" si="41"/>
        <v>15.625</v>
      </c>
      <c r="AV177" s="199">
        <f t="shared" si="42"/>
        <v>8.1853502231786859</v>
      </c>
      <c r="AW177" s="27"/>
      <c r="AX177" s="63"/>
      <c r="AY177" s="27"/>
      <c r="AZ177" s="179">
        <f t="shared" si="43"/>
        <v>6107</v>
      </c>
      <c r="BA177" s="179">
        <f t="shared" si="44"/>
        <v>14.161</v>
      </c>
      <c r="BC177" s="199">
        <f t="shared" si="45"/>
        <v>8.0827111342375808</v>
      </c>
      <c r="BD177" s="27"/>
      <c r="BE177" s="63"/>
      <c r="BF177" s="27"/>
      <c r="BG177" s="179">
        <f t="shared" si="46"/>
        <v>6100</v>
      </c>
      <c r="BH177" s="179">
        <f t="shared" si="47"/>
        <v>12.544</v>
      </c>
      <c r="BJ177" s="199">
        <f t="shared" si="48"/>
        <v>7.9683195000127167</v>
      </c>
      <c r="BK177" s="27"/>
      <c r="BL177" s="63"/>
      <c r="BM177" s="27"/>
      <c r="BN177" s="179">
        <f t="shared" si="49"/>
        <v>6091</v>
      </c>
      <c r="BO177" s="179">
        <f t="shared" si="50"/>
        <v>10.609</v>
      </c>
      <c r="BQ177" s="199">
        <f t="shared" si="51"/>
        <v>7.839131648274333</v>
      </c>
      <c r="BR177" s="27"/>
      <c r="BS177" s="63"/>
      <c r="BT177" s="27"/>
      <c r="BU177" s="179">
        <f t="shared" si="52"/>
        <v>6080</v>
      </c>
      <c r="BV177" s="179">
        <f t="shared" si="53"/>
        <v>8.4640000000000004</v>
      </c>
      <c r="BX177" s="199">
        <f t="shared" si="54"/>
        <v>7.6907431635418719</v>
      </c>
      <c r="BY177" s="27"/>
      <c r="BZ177" s="63"/>
      <c r="CA177" s="27"/>
      <c r="CB177" s="179">
        <f t="shared" si="55"/>
        <v>6066</v>
      </c>
      <c r="CC177" s="179">
        <f t="shared" si="56"/>
        <v>6.0839999999999996</v>
      </c>
      <c r="CE177" s="199">
        <f t="shared" si="57"/>
        <v>7.5164333029156323</v>
      </c>
      <c r="CF177" s="27"/>
      <c r="CG177" s="63"/>
      <c r="CH177" s="27"/>
      <c r="CI177" s="179">
        <f t="shared" si="58"/>
        <v>6047</v>
      </c>
      <c r="CJ177" s="179">
        <f t="shared" si="59"/>
        <v>3.4809999999999999</v>
      </c>
      <c r="CL177" s="199">
        <f t="shared" si="60"/>
        <v>7.305188215393037</v>
      </c>
      <c r="CM177" s="27"/>
      <c r="CN177" s="63"/>
      <c r="CO177" s="27"/>
      <c r="CP177" s="179">
        <f t="shared" si="61"/>
        <v>6021</v>
      </c>
      <c r="CQ177" s="179">
        <f t="shared" si="62"/>
        <v>1.089</v>
      </c>
      <c r="CS177" s="199">
        <f t="shared" si="63"/>
        <v>7.0370276146862762</v>
      </c>
      <c r="CT177" s="27"/>
      <c r="CU177" s="63"/>
      <c r="CV177" s="27"/>
      <c r="CW177" s="179">
        <f t="shared" si="64"/>
        <v>5981</v>
      </c>
      <c r="CX177" s="179">
        <f t="shared" si="65"/>
        <v>4.9000000000000002E-2</v>
      </c>
      <c r="CZ177" s="199">
        <f t="shared" si="66"/>
        <v>6.6694980898578793</v>
      </c>
      <c r="DA177" s="27"/>
      <c r="DB177" s="63"/>
      <c r="DC177" s="27"/>
      <c r="DD177" s="179">
        <f t="shared" si="67"/>
        <v>5898</v>
      </c>
      <c r="DE177" s="179">
        <f t="shared" si="68"/>
        <v>8.1</v>
      </c>
    </row>
    <row r="178" spans="1:109" ht="15" customHeight="1">
      <c r="A178" s="21">
        <f t="shared" si="22"/>
        <v>2007</v>
      </c>
      <c r="B178" s="176">
        <f t="shared" si="22"/>
        <v>5814</v>
      </c>
      <c r="C178" s="193">
        <f t="shared" si="23"/>
        <v>7.4169796213811541</v>
      </c>
      <c r="D178" s="22">
        <v>14</v>
      </c>
      <c r="E178" s="347" t="s">
        <v>10</v>
      </c>
      <c r="F178" s="348"/>
      <c r="G178" s="349">
        <f>SUM(J165:J184)/D184</f>
        <v>1.387354724157086</v>
      </c>
      <c r="H178" s="350"/>
      <c r="I178" s="179">
        <f t="shared" si="24"/>
        <v>5917</v>
      </c>
      <c r="J178" s="180">
        <f t="shared" si="25"/>
        <v>1.7715858273133815</v>
      </c>
      <c r="K178" s="179">
        <f t="shared" si="26"/>
        <v>10.609</v>
      </c>
      <c r="M178" s="199">
        <f t="shared" si="27"/>
        <v>8.6680240811188209</v>
      </c>
      <c r="N178" s="27"/>
      <c r="O178" s="27"/>
      <c r="P178" s="27"/>
      <c r="Q178" s="179">
        <f t="shared" si="28"/>
        <v>5981</v>
      </c>
      <c r="R178" s="179">
        <f t="shared" si="29"/>
        <v>27.888999999999999</v>
      </c>
      <c r="T178" s="199">
        <f t="shared" si="30"/>
        <v>8.4792836183430165</v>
      </c>
      <c r="U178" s="27"/>
      <c r="V178" s="27"/>
      <c r="W178" s="27"/>
      <c r="X178" s="179">
        <f t="shared" si="31"/>
        <v>5975</v>
      </c>
      <c r="Y178" s="179">
        <f t="shared" si="32"/>
        <v>25.920999999999999</v>
      </c>
      <c r="AA178" s="199">
        <f t="shared" si="33"/>
        <v>8.403800504061147</v>
      </c>
      <c r="AB178" s="27"/>
      <c r="AC178" s="27"/>
      <c r="AD178" s="27"/>
      <c r="AE178" s="179">
        <f t="shared" si="34"/>
        <v>5972</v>
      </c>
      <c r="AF178" s="179">
        <f t="shared" si="35"/>
        <v>24.963999999999999</v>
      </c>
      <c r="AH178" s="199">
        <f t="shared" si="36"/>
        <v>8.322151070212902</v>
      </c>
      <c r="AI178" s="27"/>
      <c r="AJ178" s="27"/>
      <c r="AK178" s="27"/>
      <c r="AL178" s="179">
        <f t="shared" si="37"/>
        <v>5969</v>
      </c>
      <c r="AM178" s="179">
        <f t="shared" si="38"/>
        <v>24.024999999999999</v>
      </c>
      <c r="AO178" s="199">
        <f t="shared" si="39"/>
        <v>8.2332375007052701</v>
      </c>
      <c r="AP178" s="27"/>
      <c r="AQ178" s="27"/>
      <c r="AR178" s="27"/>
      <c r="AS178" s="179">
        <f t="shared" si="40"/>
        <v>5965</v>
      </c>
      <c r="AT178" s="179">
        <f t="shared" si="41"/>
        <v>22.800999999999998</v>
      </c>
      <c r="AV178" s="199">
        <f t="shared" si="42"/>
        <v>8.1356399033543862</v>
      </c>
      <c r="AW178" s="27"/>
      <c r="AX178" s="27"/>
      <c r="AY178" s="27"/>
      <c r="AZ178" s="179">
        <f t="shared" si="43"/>
        <v>5961</v>
      </c>
      <c r="BA178" s="179">
        <f t="shared" si="44"/>
        <v>21.609000000000002</v>
      </c>
      <c r="BC178" s="199">
        <f t="shared" si="45"/>
        <v>8.0274765308604827</v>
      </c>
      <c r="BD178" s="27"/>
      <c r="BE178" s="27"/>
      <c r="BF178" s="27"/>
      <c r="BG178" s="179">
        <f t="shared" si="46"/>
        <v>5956</v>
      </c>
      <c r="BH178" s="179">
        <f t="shared" si="47"/>
        <v>20.164000000000001</v>
      </c>
      <c r="BJ178" s="199">
        <f t="shared" si="48"/>
        <v>7.9061788403948148</v>
      </c>
      <c r="BK178" s="27"/>
      <c r="BL178" s="27"/>
      <c r="BM178" s="27"/>
      <c r="BN178" s="179">
        <f t="shared" si="49"/>
        <v>5949</v>
      </c>
      <c r="BO178" s="179">
        <f t="shared" si="50"/>
        <v>18.225000000000001</v>
      </c>
      <c r="BQ178" s="199">
        <f t="shared" si="51"/>
        <v>7.7681103785259884</v>
      </c>
      <c r="BR178" s="27"/>
      <c r="BS178" s="27"/>
      <c r="BT178" s="27"/>
      <c r="BU178" s="179">
        <f t="shared" si="52"/>
        <v>5941</v>
      </c>
      <c r="BV178" s="179">
        <f t="shared" si="53"/>
        <v>16.129000000000001</v>
      </c>
      <c r="BX178" s="199">
        <f t="shared" si="54"/>
        <v>7.6078780732785072</v>
      </c>
      <c r="BY178" s="27"/>
      <c r="BZ178" s="27"/>
      <c r="CA178" s="27"/>
      <c r="CB178" s="179">
        <f t="shared" si="55"/>
        <v>5931</v>
      </c>
      <c r="CC178" s="179">
        <f t="shared" si="56"/>
        <v>13.689</v>
      </c>
      <c r="CE178" s="199">
        <f t="shared" si="57"/>
        <v>7.4169796213811541</v>
      </c>
      <c r="CF178" s="27"/>
      <c r="CG178" s="27"/>
      <c r="CH178" s="27"/>
      <c r="CI178" s="179">
        <f t="shared" si="58"/>
        <v>5917</v>
      </c>
      <c r="CJ178" s="179">
        <f t="shared" si="59"/>
        <v>10.609</v>
      </c>
      <c r="CL178" s="199">
        <f t="shared" si="60"/>
        <v>7.1808311990445555</v>
      </c>
      <c r="CM178" s="27"/>
      <c r="CN178" s="27"/>
      <c r="CO178" s="27"/>
      <c r="CP178" s="179">
        <f t="shared" si="61"/>
        <v>5898</v>
      </c>
      <c r="CQ178" s="179">
        <f t="shared" si="62"/>
        <v>7.056</v>
      </c>
      <c r="CS178" s="199">
        <f t="shared" si="63"/>
        <v>6.8710912946105456</v>
      </c>
      <c r="CT178" s="27"/>
      <c r="CU178" s="27"/>
      <c r="CV178" s="27"/>
      <c r="CW178" s="179">
        <f t="shared" si="64"/>
        <v>5867</v>
      </c>
      <c r="CX178" s="179">
        <f t="shared" si="65"/>
        <v>2.8090000000000002</v>
      </c>
      <c r="CZ178" s="199">
        <f t="shared" si="66"/>
        <v>6.4199949281471422</v>
      </c>
      <c r="DA178" s="27"/>
      <c r="DB178" s="27"/>
      <c r="DC178" s="27"/>
      <c r="DD178" s="179">
        <f t="shared" si="67"/>
        <v>5800</v>
      </c>
      <c r="DE178" s="179">
        <f t="shared" si="68"/>
        <v>0.19600000000000001</v>
      </c>
    </row>
    <row r="179" spans="1:109" ht="15" customHeight="1">
      <c r="A179" s="21">
        <f t="shared" si="22"/>
        <v>2008</v>
      </c>
      <c r="B179" s="176">
        <f t="shared" si="22"/>
        <v>5721</v>
      </c>
      <c r="C179" s="193">
        <f t="shared" si="23"/>
        <v>7.3594676382556212</v>
      </c>
      <c r="D179" s="22">
        <v>15</v>
      </c>
      <c r="E179" s="347" t="s">
        <v>11</v>
      </c>
      <c r="F179" s="348"/>
      <c r="G179" s="349">
        <f>SUM(J175:J184)/10</f>
        <v>1.4586313518955105</v>
      </c>
      <c r="H179" s="350"/>
      <c r="I179" s="179">
        <f t="shared" si="24"/>
        <v>5796</v>
      </c>
      <c r="J179" s="180">
        <f t="shared" si="25"/>
        <v>1.3109596224436286</v>
      </c>
      <c r="K179" s="179">
        <f t="shared" si="26"/>
        <v>5.625</v>
      </c>
      <c r="M179" s="199">
        <f t="shared" si="27"/>
        <v>8.6518988942685287</v>
      </c>
      <c r="N179" s="27"/>
      <c r="O179" s="27"/>
      <c r="P179" s="27"/>
      <c r="Q179" s="179">
        <f t="shared" si="28"/>
        <v>5830</v>
      </c>
      <c r="R179" s="179">
        <f t="shared" si="29"/>
        <v>11.881</v>
      </c>
      <c r="T179" s="199">
        <f t="shared" si="30"/>
        <v>8.4597759205462868</v>
      </c>
      <c r="U179" s="27"/>
      <c r="V179" s="27"/>
      <c r="W179" s="27"/>
      <c r="X179" s="179">
        <f t="shared" si="31"/>
        <v>5827</v>
      </c>
      <c r="Y179" s="179">
        <f t="shared" si="32"/>
        <v>11.236000000000001</v>
      </c>
      <c r="AA179" s="199">
        <f t="shared" si="33"/>
        <v>8.3827470948633138</v>
      </c>
      <c r="AB179" s="27"/>
      <c r="AC179" s="27"/>
      <c r="AD179" s="27"/>
      <c r="AE179" s="179">
        <f t="shared" si="34"/>
        <v>5826</v>
      </c>
      <c r="AF179" s="179">
        <f t="shared" si="35"/>
        <v>11.025</v>
      </c>
      <c r="AH179" s="199">
        <f t="shared" si="36"/>
        <v>8.2992859068972749</v>
      </c>
      <c r="AI179" s="27"/>
      <c r="AJ179" s="27"/>
      <c r="AK179" s="27"/>
      <c r="AL179" s="179">
        <f t="shared" si="37"/>
        <v>5824</v>
      </c>
      <c r="AM179" s="179">
        <f t="shared" si="38"/>
        <v>10.609</v>
      </c>
      <c r="AO179" s="199">
        <f t="shared" si="39"/>
        <v>8.208219383496834</v>
      </c>
      <c r="AP179" s="27"/>
      <c r="AQ179" s="27"/>
      <c r="AR179" s="27"/>
      <c r="AS179" s="179">
        <f t="shared" si="40"/>
        <v>5822</v>
      </c>
      <c r="AT179" s="179">
        <f t="shared" si="41"/>
        <v>10.201000000000001</v>
      </c>
      <c r="AV179" s="199">
        <f t="shared" si="42"/>
        <v>8.1080212213767471</v>
      </c>
      <c r="AW179" s="27"/>
      <c r="AX179" s="27"/>
      <c r="AY179" s="27"/>
      <c r="AZ179" s="179">
        <f t="shared" si="43"/>
        <v>5820</v>
      </c>
      <c r="BA179" s="179">
        <f t="shared" si="44"/>
        <v>9.8010000000000002</v>
      </c>
      <c r="BC179" s="199">
        <f t="shared" si="45"/>
        <v>7.9966538754626075</v>
      </c>
      <c r="BD179" s="27"/>
      <c r="BE179" s="27"/>
      <c r="BF179" s="27"/>
      <c r="BG179" s="179">
        <f t="shared" si="46"/>
        <v>5818</v>
      </c>
      <c r="BH179" s="179">
        <f t="shared" si="47"/>
        <v>9.4090000000000007</v>
      </c>
      <c r="BJ179" s="199">
        <f t="shared" si="48"/>
        <v>7.8713112033234065</v>
      </c>
      <c r="BK179" s="27"/>
      <c r="BL179" s="27"/>
      <c r="BM179" s="27"/>
      <c r="BN179" s="179">
        <f t="shared" si="49"/>
        <v>5814</v>
      </c>
      <c r="BO179" s="179">
        <f t="shared" si="50"/>
        <v>8.6489999999999991</v>
      </c>
      <c r="BQ179" s="199">
        <f t="shared" si="51"/>
        <v>7.7279755421055585</v>
      </c>
      <c r="BR179" s="27"/>
      <c r="BS179" s="27"/>
      <c r="BT179" s="27"/>
      <c r="BU179" s="179">
        <f t="shared" si="52"/>
        <v>5810</v>
      </c>
      <c r="BV179" s="179">
        <f t="shared" si="53"/>
        <v>7.9210000000000003</v>
      </c>
      <c r="BX179" s="199">
        <f t="shared" si="54"/>
        <v>7.560601162768557</v>
      </c>
      <c r="BY179" s="27"/>
      <c r="BZ179" s="27"/>
      <c r="CA179" s="27"/>
      <c r="CB179" s="179">
        <f t="shared" si="55"/>
        <v>5804</v>
      </c>
      <c r="CC179" s="179">
        <f t="shared" si="56"/>
        <v>6.8890000000000002</v>
      </c>
      <c r="CE179" s="199">
        <f t="shared" si="57"/>
        <v>7.3594676382556212</v>
      </c>
      <c r="CF179" s="27"/>
      <c r="CG179" s="27"/>
      <c r="CH179" s="27"/>
      <c r="CI179" s="179">
        <f t="shared" si="58"/>
        <v>5796</v>
      </c>
      <c r="CJ179" s="179">
        <f t="shared" si="59"/>
        <v>5.625</v>
      </c>
      <c r="CL179" s="199">
        <f t="shared" si="60"/>
        <v>7.1074254741107046</v>
      </c>
      <c r="CM179" s="27"/>
      <c r="CN179" s="27"/>
      <c r="CO179" s="27"/>
      <c r="CP179" s="179">
        <f t="shared" si="61"/>
        <v>5784</v>
      </c>
      <c r="CQ179" s="179">
        <f t="shared" si="62"/>
        <v>3.9689999999999999</v>
      </c>
      <c r="CS179" s="199">
        <f t="shared" si="63"/>
        <v>6.7696419768525029</v>
      </c>
      <c r="CT179" s="27"/>
      <c r="CU179" s="27"/>
      <c r="CV179" s="27"/>
      <c r="CW179" s="179">
        <f t="shared" si="64"/>
        <v>5764</v>
      </c>
      <c r="CX179" s="179">
        <f t="shared" si="65"/>
        <v>1.849</v>
      </c>
      <c r="CZ179" s="199">
        <f t="shared" si="66"/>
        <v>6.2557500417533669</v>
      </c>
      <c r="DA179" s="27"/>
      <c r="DB179" s="27"/>
      <c r="DC179" s="27"/>
      <c r="DD179" s="179">
        <f t="shared" si="67"/>
        <v>5716</v>
      </c>
      <c r="DE179" s="179">
        <f t="shared" si="68"/>
        <v>2.5000000000000001E-2</v>
      </c>
    </row>
    <row r="180" spans="1:109" ht="15" customHeight="1">
      <c r="A180" s="21">
        <f t="shared" si="22"/>
        <v>2009</v>
      </c>
      <c r="B180" s="176">
        <f t="shared" si="22"/>
        <v>5592</v>
      </c>
      <c r="C180" s="193">
        <f t="shared" si="23"/>
        <v>7.2737863178448947</v>
      </c>
      <c r="D180" s="22">
        <v>16</v>
      </c>
      <c r="E180" s="47"/>
      <c r="F180" s="47"/>
      <c r="G180" s="51"/>
      <c r="H180" s="47"/>
      <c r="I180" s="179">
        <f t="shared" si="24"/>
        <v>5683</v>
      </c>
      <c r="J180" s="180">
        <f t="shared" si="25"/>
        <v>1.6273247496423462</v>
      </c>
      <c r="K180" s="179">
        <f t="shared" si="26"/>
        <v>8.2810000000000006</v>
      </c>
      <c r="M180" s="199">
        <f t="shared" si="27"/>
        <v>8.6290922839136464</v>
      </c>
      <c r="N180" s="27"/>
      <c r="O180" s="27"/>
      <c r="P180" s="27"/>
      <c r="Q180" s="179">
        <f t="shared" si="28"/>
        <v>5683</v>
      </c>
      <c r="R180" s="179">
        <f t="shared" si="29"/>
        <v>8.2810000000000006</v>
      </c>
      <c r="T180" s="199">
        <f t="shared" si="30"/>
        <v>8.4320709379994021</v>
      </c>
      <c r="U180" s="27"/>
      <c r="V180" s="27"/>
      <c r="W180" s="27"/>
      <c r="X180" s="179">
        <f t="shared" si="31"/>
        <v>5684</v>
      </c>
      <c r="Y180" s="179">
        <f t="shared" si="32"/>
        <v>8.4640000000000004</v>
      </c>
      <c r="AA180" s="199">
        <f t="shared" si="33"/>
        <v>8.3527901351246285</v>
      </c>
      <c r="AB180" s="27"/>
      <c r="AC180" s="27"/>
      <c r="AD180" s="27"/>
      <c r="AE180" s="179">
        <f t="shared" si="34"/>
        <v>5684</v>
      </c>
      <c r="AF180" s="179">
        <f t="shared" si="35"/>
        <v>8.4640000000000004</v>
      </c>
      <c r="AH180" s="199">
        <f t="shared" si="36"/>
        <v>8.2666784433058957</v>
      </c>
      <c r="AI180" s="27"/>
      <c r="AJ180" s="27"/>
      <c r="AK180" s="27"/>
      <c r="AL180" s="179">
        <f t="shared" si="37"/>
        <v>5684</v>
      </c>
      <c r="AM180" s="179">
        <f t="shared" si="38"/>
        <v>8.4640000000000004</v>
      </c>
      <c r="AO180" s="199">
        <f t="shared" si="39"/>
        <v>8.1724468183427792</v>
      </c>
      <c r="AP180" s="27"/>
      <c r="AQ180" s="27"/>
      <c r="AR180" s="27"/>
      <c r="AS180" s="179">
        <f t="shared" si="40"/>
        <v>5685</v>
      </c>
      <c r="AT180" s="179">
        <f t="shared" si="41"/>
        <v>8.6489999999999991</v>
      </c>
      <c r="AV180" s="199">
        <f t="shared" si="42"/>
        <v>8.068402958569699</v>
      </c>
      <c r="AW180" s="27"/>
      <c r="AX180" s="27"/>
      <c r="AY180" s="27"/>
      <c r="AZ180" s="179">
        <f t="shared" si="43"/>
        <v>5685</v>
      </c>
      <c r="BA180" s="179">
        <f t="shared" si="44"/>
        <v>8.6489999999999991</v>
      </c>
      <c r="BC180" s="199">
        <f t="shared" si="45"/>
        <v>7.952263308657046</v>
      </c>
      <c r="BD180" s="27"/>
      <c r="BE180" s="27"/>
      <c r="BF180" s="27"/>
      <c r="BG180" s="179">
        <f t="shared" si="46"/>
        <v>5685</v>
      </c>
      <c r="BH180" s="179">
        <f t="shared" si="47"/>
        <v>8.6489999999999991</v>
      </c>
      <c r="BJ180" s="199">
        <f t="shared" si="48"/>
        <v>7.8208408799073439</v>
      </c>
      <c r="BK180" s="27"/>
      <c r="BL180" s="27"/>
      <c r="BM180" s="27"/>
      <c r="BN180" s="179">
        <f t="shared" si="49"/>
        <v>5686</v>
      </c>
      <c r="BO180" s="179">
        <f t="shared" si="50"/>
        <v>8.8360000000000003</v>
      </c>
      <c r="BQ180" s="199">
        <f t="shared" si="51"/>
        <v>7.6694952510076941</v>
      </c>
      <c r="BR180" s="27"/>
      <c r="BS180" s="27"/>
      <c r="BT180" s="27"/>
      <c r="BU180" s="179">
        <f t="shared" si="52"/>
        <v>5685</v>
      </c>
      <c r="BV180" s="179">
        <f t="shared" si="53"/>
        <v>8.6489999999999991</v>
      </c>
      <c r="BX180" s="199">
        <f t="shared" si="54"/>
        <v>7.4910875935348757</v>
      </c>
      <c r="BY180" s="27"/>
      <c r="BZ180" s="27"/>
      <c r="CA180" s="27"/>
      <c r="CB180" s="179">
        <f t="shared" si="55"/>
        <v>5685</v>
      </c>
      <c r="CC180" s="179">
        <f t="shared" si="56"/>
        <v>8.6489999999999991</v>
      </c>
      <c r="CE180" s="199">
        <f t="shared" si="57"/>
        <v>7.2737863178448947</v>
      </c>
      <c r="CF180" s="27"/>
      <c r="CG180" s="27"/>
      <c r="CH180" s="27"/>
      <c r="CI180" s="179">
        <f t="shared" si="58"/>
        <v>5683</v>
      </c>
      <c r="CJ180" s="179">
        <f t="shared" si="59"/>
        <v>8.2810000000000006</v>
      </c>
      <c r="CL180" s="199">
        <f t="shared" si="60"/>
        <v>6.9957661563048505</v>
      </c>
      <c r="CM180" s="27"/>
      <c r="CN180" s="27"/>
      <c r="CO180" s="27"/>
      <c r="CP180" s="179">
        <f t="shared" si="61"/>
        <v>5680</v>
      </c>
      <c r="CQ180" s="179">
        <f t="shared" si="62"/>
        <v>7.7439999999999998</v>
      </c>
      <c r="CS180" s="199">
        <f t="shared" si="63"/>
        <v>6.6093492431673804</v>
      </c>
      <c r="CT180" s="27"/>
      <c r="CU180" s="27"/>
      <c r="CV180" s="27"/>
      <c r="CW180" s="179">
        <f t="shared" si="64"/>
        <v>5672</v>
      </c>
      <c r="CX180" s="179">
        <f t="shared" si="65"/>
        <v>6.4</v>
      </c>
      <c r="CZ180" s="199">
        <f t="shared" si="66"/>
        <v>5.9712618397904622</v>
      </c>
      <c r="DA180" s="27"/>
      <c r="DB180" s="27"/>
      <c r="DC180" s="27"/>
      <c r="DD180" s="179">
        <f t="shared" si="67"/>
        <v>5644</v>
      </c>
      <c r="DE180" s="179">
        <f t="shared" si="68"/>
        <v>2.7040000000000002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5535</v>
      </c>
      <c r="C181" s="193">
        <f t="shared" si="23"/>
        <v>7.233455418621439</v>
      </c>
      <c r="D181" s="22">
        <v>17</v>
      </c>
      <c r="G181" s="51"/>
      <c r="H181" s="47"/>
      <c r="I181" s="179">
        <f t="shared" si="24"/>
        <v>5578</v>
      </c>
      <c r="J181" s="180">
        <f t="shared" si="25"/>
        <v>0.77687443541102075</v>
      </c>
      <c r="K181" s="179">
        <f t="shared" si="26"/>
        <v>1.849</v>
      </c>
      <c r="M181" s="199">
        <f t="shared" si="27"/>
        <v>8.6188468451427376</v>
      </c>
      <c r="Q181" s="179">
        <f t="shared" si="28"/>
        <v>5539</v>
      </c>
      <c r="R181" s="179">
        <f t="shared" si="29"/>
        <v>1.6E-2</v>
      </c>
      <c r="T181" s="199">
        <f t="shared" si="30"/>
        <v>8.4195803625492367</v>
      </c>
      <c r="X181" s="179">
        <f t="shared" si="31"/>
        <v>5545</v>
      </c>
      <c r="Y181" s="179">
        <f t="shared" si="32"/>
        <v>0.1</v>
      </c>
      <c r="AA181" s="199">
        <f t="shared" si="33"/>
        <v>8.3392619829235759</v>
      </c>
      <c r="AE181" s="179">
        <f t="shared" si="34"/>
        <v>5547</v>
      </c>
      <c r="AF181" s="179">
        <f t="shared" si="35"/>
        <v>0.14399999999999999</v>
      </c>
      <c r="AH181" s="199">
        <f t="shared" si="36"/>
        <v>8.2519247138013565</v>
      </c>
      <c r="AL181" s="179">
        <f t="shared" si="37"/>
        <v>5549</v>
      </c>
      <c r="AM181" s="179">
        <f t="shared" si="38"/>
        <v>0.19600000000000001</v>
      </c>
      <c r="AO181" s="199">
        <f t="shared" si="39"/>
        <v>8.1562233231946237</v>
      </c>
      <c r="AS181" s="179">
        <f t="shared" si="40"/>
        <v>5552</v>
      </c>
      <c r="AT181" s="179">
        <f t="shared" si="41"/>
        <v>0.28899999999999998</v>
      </c>
      <c r="AV181" s="199">
        <f t="shared" si="42"/>
        <v>8.0503844530670214</v>
      </c>
      <c r="AZ181" s="179">
        <f t="shared" si="43"/>
        <v>5555</v>
      </c>
      <c r="BA181" s="179">
        <f t="shared" si="44"/>
        <v>0.4</v>
      </c>
      <c r="BC181" s="199">
        <f t="shared" si="45"/>
        <v>7.9320031523613848</v>
      </c>
      <c r="BG181" s="179">
        <f t="shared" si="46"/>
        <v>5559</v>
      </c>
      <c r="BH181" s="179">
        <f t="shared" si="47"/>
        <v>0.57599999999999996</v>
      </c>
      <c r="BJ181" s="199">
        <f t="shared" si="48"/>
        <v>7.7977020355166902</v>
      </c>
      <c r="BN181" s="179">
        <f t="shared" si="49"/>
        <v>5563</v>
      </c>
      <c r="BO181" s="179">
        <f t="shared" si="50"/>
        <v>0.78400000000000003</v>
      </c>
      <c r="BQ181" s="199">
        <f t="shared" si="51"/>
        <v>7.642524134232902</v>
      </c>
      <c r="BU181" s="179">
        <f t="shared" si="52"/>
        <v>5568</v>
      </c>
      <c r="BV181" s="179">
        <f t="shared" si="53"/>
        <v>1.089</v>
      </c>
      <c r="BX181" s="199">
        <f t="shared" si="54"/>
        <v>7.4587626923809598</v>
      </c>
      <c r="CB181" s="179">
        <f t="shared" si="55"/>
        <v>5573</v>
      </c>
      <c r="CC181" s="179">
        <f t="shared" si="56"/>
        <v>1.444</v>
      </c>
      <c r="CE181" s="199">
        <f t="shared" si="57"/>
        <v>7.233455418621439</v>
      </c>
      <c r="CI181" s="179">
        <f t="shared" si="58"/>
        <v>5578</v>
      </c>
      <c r="CJ181" s="179">
        <f t="shared" si="59"/>
        <v>1.849</v>
      </c>
      <c r="CL181" s="199">
        <f t="shared" si="60"/>
        <v>6.9421567056994693</v>
      </c>
      <c r="CP181" s="179">
        <f t="shared" si="61"/>
        <v>5584</v>
      </c>
      <c r="CQ181" s="179">
        <f t="shared" si="62"/>
        <v>2.4009999999999998</v>
      </c>
      <c r="CS181" s="199">
        <f t="shared" si="63"/>
        <v>6.5294188382622256</v>
      </c>
      <c r="CW181" s="179">
        <f t="shared" si="64"/>
        <v>5589</v>
      </c>
      <c r="CX181" s="179">
        <f t="shared" si="65"/>
        <v>2.9159999999999999</v>
      </c>
      <c r="CZ181" s="199">
        <f t="shared" si="66"/>
        <v>5.8141305318250662</v>
      </c>
      <c r="DD181" s="179">
        <f t="shared" si="67"/>
        <v>5582</v>
      </c>
      <c r="DE181" s="179">
        <f t="shared" si="68"/>
        <v>2.2090000000000001</v>
      </c>
    </row>
    <row r="182" spans="1:109" ht="15" customHeight="1">
      <c r="A182" s="21">
        <f t="shared" si="69"/>
        <v>2011</v>
      </c>
      <c r="B182" s="176">
        <f t="shared" si="69"/>
        <v>5581</v>
      </c>
      <c r="C182" s="193">
        <f t="shared" si="23"/>
        <v>7.2661287795564506</v>
      </c>
      <c r="D182" s="22">
        <v>18</v>
      </c>
      <c r="E182" s="52"/>
      <c r="F182" s="27"/>
      <c r="G182" s="27"/>
      <c r="H182" s="27"/>
      <c r="I182" s="179">
        <f t="shared" si="24"/>
        <v>5480</v>
      </c>
      <c r="J182" s="180">
        <f t="shared" si="25"/>
        <v>1.8097115212327541</v>
      </c>
      <c r="K182" s="179">
        <f t="shared" si="26"/>
        <v>10.201000000000001</v>
      </c>
      <c r="M182" s="199">
        <f t="shared" si="27"/>
        <v>8.6271232507884328</v>
      </c>
      <c r="N182" s="27"/>
      <c r="O182" s="27"/>
      <c r="P182" s="27"/>
      <c r="Q182" s="179">
        <f t="shared" si="28"/>
        <v>5399</v>
      </c>
      <c r="R182" s="179">
        <f t="shared" si="29"/>
        <v>33.124000000000002</v>
      </c>
      <c r="T182" s="199">
        <f t="shared" si="30"/>
        <v>8.4296725938867425</v>
      </c>
      <c r="U182" s="27"/>
      <c r="V182" s="27"/>
      <c r="W182" s="27"/>
      <c r="X182" s="179">
        <f t="shared" si="31"/>
        <v>5410</v>
      </c>
      <c r="Y182" s="179">
        <f t="shared" si="32"/>
        <v>29.241</v>
      </c>
      <c r="AA182" s="199">
        <f t="shared" si="33"/>
        <v>8.3501936507200671</v>
      </c>
      <c r="AB182" s="27"/>
      <c r="AC182" s="27"/>
      <c r="AD182" s="27"/>
      <c r="AE182" s="179">
        <f t="shared" si="34"/>
        <v>5414</v>
      </c>
      <c r="AF182" s="179">
        <f t="shared" si="35"/>
        <v>27.888999999999999</v>
      </c>
      <c r="AH182" s="199">
        <f t="shared" si="36"/>
        <v>8.2638481313689063</v>
      </c>
      <c r="AI182" s="27"/>
      <c r="AJ182" s="27"/>
      <c r="AK182" s="27"/>
      <c r="AL182" s="179">
        <f t="shared" si="37"/>
        <v>5419</v>
      </c>
      <c r="AM182" s="179">
        <f t="shared" si="38"/>
        <v>26.244</v>
      </c>
      <c r="AO182" s="199">
        <f t="shared" si="39"/>
        <v>8.1693363959283865</v>
      </c>
      <c r="AP182" s="27"/>
      <c r="AQ182" s="27"/>
      <c r="AR182" s="27"/>
      <c r="AS182" s="179">
        <f t="shared" si="40"/>
        <v>5425</v>
      </c>
      <c r="AT182" s="179">
        <f t="shared" si="41"/>
        <v>24.335999999999999</v>
      </c>
      <c r="AV182" s="199">
        <f t="shared" si="42"/>
        <v>8.0649508917491435</v>
      </c>
      <c r="AW182" s="27"/>
      <c r="AX182" s="27"/>
      <c r="AY182" s="27"/>
      <c r="AZ182" s="179">
        <f t="shared" si="43"/>
        <v>5431</v>
      </c>
      <c r="BA182" s="179">
        <f t="shared" si="44"/>
        <v>22.5</v>
      </c>
      <c r="BC182" s="199">
        <f t="shared" si="45"/>
        <v>7.9483852851118995</v>
      </c>
      <c r="BD182" s="27"/>
      <c r="BE182" s="27"/>
      <c r="BF182" s="27"/>
      <c r="BG182" s="179">
        <f t="shared" si="46"/>
        <v>5438</v>
      </c>
      <c r="BH182" s="179">
        <f t="shared" si="47"/>
        <v>20.449000000000002</v>
      </c>
      <c r="BJ182" s="199">
        <f t="shared" si="48"/>
        <v>7.8164169836918012</v>
      </c>
      <c r="BK182" s="27"/>
      <c r="BL182" s="27"/>
      <c r="BM182" s="27"/>
      <c r="BN182" s="179">
        <f t="shared" si="49"/>
        <v>5446</v>
      </c>
      <c r="BO182" s="179">
        <f t="shared" si="50"/>
        <v>18.225000000000001</v>
      </c>
      <c r="BQ182" s="199">
        <f t="shared" si="51"/>
        <v>7.6643466320986171</v>
      </c>
      <c r="BR182" s="27"/>
      <c r="BS182" s="27"/>
      <c r="BT182" s="27"/>
      <c r="BU182" s="179">
        <f t="shared" si="52"/>
        <v>5456</v>
      </c>
      <c r="BV182" s="179">
        <f t="shared" si="53"/>
        <v>15.625</v>
      </c>
      <c r="BX182" s="199">
        <f t="shared" si="54"/>
        <v>7.4849302832896614</v>
      </c>
      <c r="BY182" s="27"/>
      <c r="BZ182" s="27"/>
      <c r="CA182" s="27"/>
      <c r="CB182" s="179">
        <f t="shared" si="55"/>
        <v>5467</v>
      </c>
      <c r="CC182" s="179">
        <f t="shared" si="56"/>
        <v>12.996</v>
      </c>
      <c r="CE182" s="199">
        <f t="shared" si="57"/>
        <v>7.2661287795564506</v>
      </c>
      <c r="CF182" s="27"/>
      <c r="CG182" s="27"/>
      <c r="CH182" s="27"/>
      <c r="CI182" s="179">
        <f t="shared" si="58"/>
        <v>5480</v>
      </c>
      <c r="CJ182" s="179">
        <f t="shared" si="59"/>
        <v>10.201000000000001</v>
      </c>
      <c r="CL182" s="199">
        <f t="shared" si="60"/>
        <v>6.9856418176392081</v>
      </c>
      <c r="CM182" s="27"/>
      <c r="CN182" s="27"/>
      <c r="CO182" s="27"/>
      <c r="CP182" s="179">
        <f t="shared" si="61"/>
        <v>5496</v>
      </c>
      <c r="CQ182" s="179">
        <f t="shared" si="62"/>
        <v>7.2249999999999996</v>
      </c>
      <c r="CS182" s="199">
        <f t="shared" si="63"/>
        <v>6.5944134597497781</v>
      </c>
      <c r="CT182" s="27"/>
      <c r="CU182" s="27"/>
      <c r="CV182" s="27"/>
      <c r="CW182" s="179">
        <f t="shared" si="64"/>
        <v>5514</v>
      </c>
      <c r="CX182" s="179">
        <f t="shared" si="65"/>
        <v>4.4889999999999999</v>
      </c>
      <c r="CZ182" s="199">
        <f t="shared" si="66"/>
        <v>5.9427993751267012</v>
      </c>
      <c r="DA182" s="27"/>
      <c r="DB182" s="27"/>
      <c r="DC182" s="27"/>
      <c r="DD182" s="179">
        <f t="shared" si="67"/>
        <v>5529</v>
      </c>
      <c r="DE182" s="179">
        <f t="shared" si="68"/>
        <v>2.7040000000000002</v>
      </c>
    </row>
    <row r="183" spans="1:109" s="27" customFormat="1" ht="15" customHeight="1">
      <c r="A183" s="21">
        <f t="shared" si="69"/>
        <v>2012</v>
      </c>
      <c r="B183" s="176">
        <f t="shared" si="69"/>
        <v>5520</v>
      </c>
      <c r="C183" s="193">
        <f t="shared" si="23"/>
        <v>7.222566018822171</v>
      </c>
      <c r="D183" s="22">
        <v>19</v>
      </c>
      <c r="E183" s="52"/>
      <c r="I183" s="179">
        <f t="shared" si="24"/>
        <v>5389</v>
      </c>
      <c r="J183" s="180">
        <f t="shared" si="25"/>
        <v>2.3731884057971016</v>
      </c>
      <c r="K183" s="179">
        <f t="shared" si="26"/>
        <v>17.161000000000001</v>
      </c>
      <c r="M183" s="199">
        <f t="shared" si="27"/>
        <v>8.6161331392711418</v>
      </c>
      <c r="Q183" s="179">
        <f t="shared" si="28"/>
        <v>5263</v>
      </c>
      <c r="R183" s="179">
        <f t="shared" si="29"/>
        <v>66.049000000000007</v>
      </c>
      <c r="T183" s="199">
        <f t="shared" si="30"/>
        <v>8.4162672728262766</v>
      </c>
      <c r="X183" s="179">
        <f t="shared" si="31"/>
        <v>5279</v>
      </c>
      <c r="Y183" s="179">
        <f t="shared" si="32"/>
        <v>58.081000000000003</v>
      </c>
      <c r="AA183" s="199">
        <f t="shared" si="33"/>
        <v>8.3356713147928474</v>
      </c>
      <c r="AE183" s="179">
        <f t="shared" si="34"/>
        <v>5285</v>
      </c>
      <c r="AF183" s="179">
        <f t="shared" si="35"/>
        <v>55.225000000000001</v>
      </c>
      <c r="AH183" s="199">
        <f t="shared" si="36"/>
        <v>8.2480057016006203</v>
      </c>
      <c r="AL183" s="179">
        <f t="shared" si="37"/>
        <v>5293</v>
      </c>
      <c r="AM183" s="179">
        <f t="shared" si="38"/>
        <v>51.529000000000003</v>
      </c>
      <c r="AO183" s="199">
        <f t="shared" si="39"/>
        <v>8.1519098729409052</v>
      </c>
      <c r="AS183" s="179">
        <f t="shared" si="40"/>
        <v>5302</v>
      </c>
      <c r="AT183" s="179">
        <f t="shared" si="41"/>
        <v>47.524000000000001</v>
      </c>
      <c r="AV183" s="199">
        <f t="shared" si="42"/>
        <v>8.0455882808035284</v>
      </c>
      <c r="AZ183" s="179">
        <f t="shared" si="43"/>
        <v>5311</v>
      </c>
      <c r="BA183" s="179">
        <f t="shared" si="44"/>
        <v>43.680999999999997</v>
      </c>
      <c r="BC183" s="199">
        <f t="shared" si="45"/>
        <v>7.9266025991813844</v>
      </c>
      <c r="BG183" s="179">
        <f t="shared" si="46"/>
        <v>5322</v>
      </c>
      <c r="BH183" s="179">
        <f t="shared" si="47"/>
        <v>39.204000000000001</v>
      </c>
      <c r="BJ183" s="199">
        <f t="shared" si="48"/>
        <v>7.7915228191507317</v>
      </c>
      <c r="BN183" s="179">
        <f t="shared" si="49"/>
        <v>5335</v>
      </c>
      <c r="BO183" s="179">
        <f t="shared" si="50"/>
        <v>34.225000000000001</v>
      </c>
      <c r="BQ183" s="199">
        <f t="shared" si="51"/>
        <v>7.6353038862594147</v>
      </c>
      <c r="BU183" s="179">
        <f t="shared" si="52"/>
        <v>5350</v>
      </c>
      <c r="BV183" s="179">
        <f t="shared" si="53"/>
        <v>28.9</v>
      </c>
      <c r="BX183" s="199">
        <f t="shared" si="54"/>
        <v>7.4500795698074986</v>
      </c>
      <c r="CB183" s="179">
        <f t="shared" si="55"/>
        <v>5368</v>
      </c>
      <c r="CC183" s="179">
        <f t="shared" si="56"/>
        <v>23.103999999999999</v>
      </c>
      <c r="CE183" s="199">
        <f t="shared" si="57"/>
        <v>7.222566018822171</v>
      </c>
      <c r="CI183" s="179">
        <f t="shared" si="58"/>
        <v>5389</v>
      </c>
      <c r="CJ183" s="179">
        <f t="shared" si="59"/>
        <v>17.161000000000001</v>
      </c>
      <c r="CL183" s="199">
        <f t="shared" si="60"/>
        <v>6.9275579062783166</v>
      </c>
      <c r="CP183" s="179">
        <f t="shared" si="61"/>
        <v>5415</v>
      </c>
      <c r="CQ183" s="179">
        <f t="shared" si="62"/>
        <v>11.025</v>
      </c>
      <c r="CS183" s="199">
        <f t="shared" si="63"/>
        <v>6.5072777123850116</v>
      </c>
      <c r="CW183" s="179">
        <f t="shared" si="64"/>
        <v>5447</v>
      </c>
      <c r="CX183" s="179">
        <f t="shared" si="65"/>
        <v>5.3289999999999997</v>
      </c>
      <c r="CZ183" s="199">
        <f t="shared" si="66"/>
        <v>5.768320995793772</v>
      </c>
      <c r="DD183" s="179">
        <f t="shared" si="67"/>
        <v>5483</v>
      </c>
      <c r="DE183" s="179">
        <f t="shared" si="68"/>
        <v>1.369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5357</v>
      </c>
      <c r="C184" s="194">
        <f t="shared" si="23"/>
        <v>7.0958932210975316</v>
      </c>
      <c r="D184" s="31">
        <v>20</v>
      </c>
      <c r="E184" s="53"/>
      <c r="F184" s="32"/>
      <c r="G184" s="32"/>
      <c r="H184" s="32"/>
      <c r="I184" s="185">
        <f t="shared" si="24"/>
        <v>5304</v>
      </c>
      <c r="J184" s="186">
        <f t="shared" si="25"/>
        <v>0.98935971625910024</v>
      </c>
      <c r="K184" s="185">
        <f t="shared" si="26"/>
        <v>2.8090000000000002</v>
      </c>
      <c r="M184" s="202">
        <f t="shared" si="27"/>
        <v>8.5861593958809603</v>
      </c>
      <c r="N184" s="11"/>
      <c r="O184" s="11"/>
      <c r="P184" s="11"/>
      <c r="Q184" s="189">
        <f t="shared" si="28"/>
        <v>5130</v>
      </c>
      <c r="R184" s="189">
        <f t="shared" si="29"/>
        <v>51.529000000000003</v>
      </c>
      <c r="T184" s="202">
        <f t="shared" si="30"/>
        <v>8.3795390261174418</v>
      </c>
      <c r="U184" s="11"/>
      <c r="V184" s="11"/>
      <c r="W184" s="11"/>
      <c r="X184" s="189">
        <f t="shared" si="31"/>
        <v>5152</v>
      </c>
      <c r="Y184" s="189">
        <f t="shared" si="32"/>
        <v>42.024999999999999</v>
      </c>
      <c r="AA184" s="202">
        <f t="shared" si="33"/>
        <v>8.2957981106361451</v>
      </c>
      <c r="AB184" s="11"/>
      <c r="AC184" s="11"/>
      <c r="AD184" s="11"/>
      <c r="AE184" s="189">
        <f t="shared" si="34"/>
        <v>5161</v>
      </c>
      <c r="AF184" s="189">
        <f t="shared" si="35"/>
        <v>38.415999999999997</v>
      </c>
      <c r="AH184" s="202">
        <f t="shared" si="36"/>
        <v>8.2043984181493812</v>
      </c>
      <c r="AI184" s="11"/>
      <c r="AJ184" s="11"/>
      <c r="AK184" s="11"/>
      <c r="AL184" s="189">
        <f t="shared" si="37"/>
        <v>5171</v>
      </c>
      <c r="AM184" s="189">
        <f t="shared" si="38"/>
        <v>34.595999999999997</v>
      </c>
      <c r="AO184" s="202">
        <f t="shared" si="39"/>
        <v>8.1037967129817936</v>
      </c>
      <c r="AP184" s="11"/>
      <c r="AQ184" s="11"/>
      <c r="AR184" s="11"/>
      <c r="AS184" s="189">
        <f t="shared" si="40"/>
        <v>5183</v>
      </c>
      <c r="AT184" s="189">
        <f t="shared" si="41"/>
        <v>30.276</v>
      </c>
      <c r="AV184" s="202">
        <f t="shared" si="42"/>
        <v>7.9919305198524775</v>
      </c>
      <c r="AW184" s="11"/>
      <c r="AX184" s="11"/>
      <c r="AY184" s="11"/>
      <c r="AZ184" s="189">
        <f t="shared" si="43"/>
        <v>5196</v>
      </c>
      <c r="BA184" s="189">
        <f t="shared" si="44"/>
        <v>25.920999999999999</v>
      </c>
      <c r="BC184" s="202">
        <f t="shared" si="45"/>
        <v>7.8659554139335022</v>
      </c>
      <c r="BD184" s="11"/>
      <c r="BE184" s="11"/>
      <c r="BF184" s="11"/>
      <c r="BG184" s="189">
        <f t="shared" si="46"/>
        <v>5211</v>
      </c>
      <c r="BH184" s="189">
        <f t="shared" si="47"/>
        <v>21.315999999999999</v>
      </c>
      <c r="BJ184" s="202">
        <f t="shared" si="48"/>
        <v>7.7217917768175353</v>
      </c>
      <c r="BK184" s="11"/>
      <c r="BL184" s="11"/>
      <c r="BM184" s="11"/>
      <c r="BN184" s="189">
        <f t="shared" si="49"/>
        <v>5229</v>
      </c>
      <c r="BO184" s="189">
        <f t="shared" si="50"/>
        <v>16.384</v>
      </c>
      <c r="BQ184" s="202">
        <f t="shared" si="51"/>
        <v>7.5532866056004186</v>
      </c>
      <c r="BR184" s="11"/>
      <c r="BS184" s="11"/>
      <c r="BT184" s="11"/>
      <c r="BU184" s="189">
        <f t="shared" si="52"/>
        <v>5250</v>
      </c>
      <c r="BV184" s="189">
        <f t="shared" si="53"/>
        <v>11.449</v>
      </c>
      <c r="BX184" s="202">
        <f t="shared" si="54"/>
        <v>7.3505161718339984</v>
      </c>
      <c r="BY184" s="11"/>
      <c r="BZ184" s="11"/>
      <c r="CA184" s="11"/>
      <c r="CB184" s="189">
        <f t="shared" si="55"/>
        <v>5274</v>
      </c>
      <c r="CC184" s="189">
        <f t="shared" si="56"/>
        <v>6.8890000000000002</v>
      </c>
      <c r="CE184" s="202">
        <f t="shared" si="57"/>
        <v>7.0958932210975316</v>
      </c>
      <c r="CF184" s="11"/>
      <c r="CG184" s="11"/>
      <c r="CH184" s="11"/>
      <c r="CI184" s="189">
        <f t="shared" si="58"/>
        <v>5304</v>
      </c>
      <c r="CJ184" s="189">
        <f t="shared" si="59"/>
        <v>2.8090000000000002</v>
      </c>
      <c r="CL184" s="202">
        <f t="shared" si="60"/>
        <v>6.75343791859778</v>
      </c>
      <c r="CM184" s="11"/>
      <c r="CN184" s="11"/>
      <c r="CO184" s="11"/>
      <c r="CP184" s="189">
        <f t="shared" si="61"/>
        <v>5341</v>
      </c>
      <c r="CQ184" s="189">
        <f t="shared" si="62"/>
        <v>0.25600000000000001</v>
      </c>
      <c r="CS184" s="202">
        <f t="shared" si="63"/>
        <v>6.2285110035911835</v>
      </c>
      <c r="CT184" s="11"/>
      <c r="CU184" s="11"/>
      <c r="CV184" s="11"/>
      <c r="CW184" s="189">
        <f t="shared" si="64"/>
        <v>5387</v>
      </c>
      <c r="CX184" s="189">
        <f t="shared" si="65"/>
        <v>0.9</v>
      </c>
      <c r="CZ184" s="202">
        <f t="shared" si="66"/>
        <v>5.0562458053483077</v>
      </c>
      <c r="DA184" s="11"/>
      <c r="DB184" s="11"/>
      <c r="DC184" s="11"/>
      <c r="DD184" s="189">
        <f t="shared" si="67"/>
        <v>5443</v>
      </c>
      <c r="DE184" s="189">
        <f t="shared" si="68"/>
        <v>7.3959999999999999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5225</v>
      </c>
      <c r="C185" s="54"/>
      <c r="D185" s="22">
        <v>21</v>
      </c>
      <c r="E185" s="55"/>
      <c r="F185" s="33"/>
      <c r="G185" s="27"/>
      <c r="H185" s="27"/>
      <c r="I185" s="179">
        <f t="shared" si="24"/>
        <v>5225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5151</v>
      </c>
      <c r="C186" s="54"/>
      <c r="D186" s="22">
        <v>22</v>
      </c>
      <c r="E186" s="64" t="s">
        <v>38</v>
      </c>
      <c r="F186" s="269" t="s">
        <v>39</v>
      </c>
      <c r="G186" s="351" t="s">
        <v>40</v>
      </c>
      <c r="H186" s="352"/>
      <c r="I186" s="179">
        <f t="shared" si="24"/>
        <v>5151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5083</v>
      </c>
      <c r="C187" s="54"/>
      <c r="D187" s="22">
        <v>23</v>
      </c>
      <c r="E187" s="200">
        <f>O168</f>
        <v>0</v>
      </c>
      <c r="F187" s="203">
        <f>O175</f>
        <v>0.97324492540760088</v>
      </c>
      <c r="G187" s="359">
        <f>O176</f>
        <v>566.17499999999995</v>
      </c>
      <c r="H187" s="360"/>
      <c r="I187" s="179">
        <f t="shared" si="24"/>
        <v>5083</v>
      </c>
      <c r="J187" s="187"/>
      <c r="K187" s="187"/>
      <c r="M187" s="200" t="s">
        <v>72</v>
      </c>
      <c r="N187" s="200">
        <f>MIN(B165:B184)</f>
        <v>5357</v>
      </c>
      <c r="T187" s="200" t="s">
        <v>72</v>
      </c>
      <c r="U187" s="200">
        <f>N187</f>
        <v>5357</v>
      </c>
      <c r="AA187" s="200" t="s">
        <v>72</v>
      </c>
      <c r="AB187" s="200">
        <f>U187</f>
        <v>5357</v>
      </c>
      <c r="AH187" s="200" t="s">
        <v>72</v>
      </c>
      <c r="AI187" s="200">
        <f>AB187</f>
        <v>5357</v>
      </c>
      <c r="AO187" s="200" t="s">
        <v>72</v>
      </c>
      <c r="AP187" s="200">
        <f>AI187</f>
        <v>5357</v>
      </c>
      <c r="AV187" s="200" t="s">
        <v>72</v>
      </c>
      <c r="AW187" s="200">
        <f>AP187</f>
        <v>5357</v>
      </c>
      <c r="BC187" s="200" t="s">
        <v>72</v>
      </c>
      <c r="BD187" s="200">
        <f>AW187</f>
        <v>5357</v>
      </c>
      <c r="BJ187" s="200" t="s">
        <v>72</v>
      </c>
      <c r="BK187" s="200">
        <f>BD187</f>
        <v>5357</v>
      </c>
      <c r="BQ187" s="200" t="s">
        <v>72</v>
      </c>
      <c r="BR187" s="200">
        <f>BK187</f>
        <v>5357</v>
      </c>
      <c r="BX187" s="200" t="s">
        <v>72</v>
      </c>
      <c r="BY187" s="200">
        <f>BR187</f>
        <v>5357</v>
      </c>
      <c r="CE187" s="200" t="s">
        <v>72</v>
      </c>
      <c r="CF187" s="200">
        <f>BY187</f>
        <v>5357</v>
      </c>
      <c r="CL187" s="200" t="s">
        <v>72</v>
      </c>
      <c r="CM187" s="200">
        <f>CF187</f>
        <v>5357</v>
      </c>
      <c r="CS187" s="200" t="s">
        <v>72</v>
      </c>
      <c r="CT187" s="200">
        <f>CM187</f>
        <v>5357</v>
      </c>
      <c r="CZ187" s="200" t="s">
        <v>72</v>
      </c>
      <c r="DA187" s="200">
        <f>CT187</f>
        <v>5357</v>
      </c>
    </row>
    <row r="188" spans="1:109" ht="15" customHeight="1">
      <c r="A188" s="21">
        <f t="shared" si="69"/>
        <v>2017</v>
      </c>
      <c r="B188" s="176">
        <f t="shared" si="70"/>
        <v>5019</v>
      </c>
      <c r="C188" s="54"/>
      <c r="D188" s="22">
        <v>24</v>
      </c>
      <c r="E188" s="200">
        <f>V168</f>
        <v>1000</v>
      </c>
      <c r="F188" s="203">
        <f>V175</f>
        <v>0.97617040959823609</v>
      </c>
      <c r="G188" s="359">
        <f>V176</f>
        <v>508.89300000000003</v>
      </c>
      <c r="H188" s="360"/>
      <c r="I188" s="179">
        <f t="shared" si="24"/>
        <v>5019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4959</v>
      </c>
      <c r="C189" s="54"/>
      <c r="D189" s="22">
        <v>25</v>
      </c>
      <c r="E189" s="200">
        <f>AC168</f>
        <v>1350</v>
      </c>
      <c r="F189" s="203">
        <f>AC175</f>
        <v>0.97733668482119984</v>
      </c>
      <c r="G189" s="359">
        <f>AC176</f>
        <v>485.69300000000004</v>
      </c>
      <c r="H189" s="360"/>
      <c r="I189" s="179">
        <f t="shared" si="24"/>
        <v>4959</v>
      </c>
      <c r="J189" s="187"/>
      <c r="K189" s="187"/>
      <c r="M189" s="200" t="s">
        <v>50</v>
      </c>
      <c r="N189" s="200">
        <v>350</v>
      </c>
      <c r="T189" s="200" t="s">
        <v>50</v>
      </c>
      <c r="U189" s="200">
        <f>N189</f>
        <v>350</v>
      </c>
      <c r="AA189" s="200" t="s">
        <v>50</v>
      </c>
      <c r="AB189" s="200">
        <f>U189</f>
        <v>350</v>
      </c>
      <c r="AH189" s="200" t="s">
        <v>50</v>
      </c>
      <c r="AI189" s="200">
        <f>AB189</f>
        <v>350</v>
      </c>
      <c r="AO189" s="200" t="s">
        <v>50</v>
      </c>
      <c r="AP189" s="200">
        <f>AI189</f>
        <v>350</v>
      </c>
      <c r="AV189" s="200" t="s">
        <v>50</v>
      </c>
      <c r="AW189" s="200">
        <f>AP189</f>
        <v>350</v>
      </c>
      <c r="BC189" s="200" t="s">
        <v>50</v>
      </c>
      <c r="BD189" s="200">
        <f>AW189</f>
        <v>350</v>
      </c>
      <c r="BJ189" s="200" t="s">
        <v>50</v>
      </c>
      <c r="BK189" s="200">
        <f>BD189</f>
        <v>350</v>
      </c>
      <c r="BQ189" s="200" t="s">
        <v>50</v>
      </c>
      <c r="BR189" s="200">
        <f>BK189</f>
        <v>350</v>
      </c>
      <c r="BX189" s="200" t="s">
        <v>50</v>
      </c>
      <c r="BY189" s="200">
        <f>BR189</f>
        <v>350</v>
      </c>
      <c r="CE189" s="200" t="s">
        <v>50</v>
      </c>
      <c r="CF189" s="200">
        <f>BY189</f>
        <v>350</v>
      </c>
      <c r="CL189" s="200" t="s">
        <v>50</v>
      </c>
      <c r="CM189" s="200">
        <f>CF189</f>
        <v>350</v>
      </c>
      <c r="CS189" s="200" t="s">
        <v>50</v>
      </c>
      <c r="CT189" s="200">
        <f>CM189</f>
        <v>350</v>
      </c>
      <c r="CZ189" s="200" t="s">
        <v>50</v>
      </c>
      <c r="DA189" s="200">
        <f>CT189</f>
        <v>350</v>
      </c>
    </row>
    <row r="190" spans="1:109" ht="15" customHeight="1">
      <c r="A190" s="21">
        <f t="shared" si="69"/>
        <v>2019</v>
      </c>
      <c r="B190" s="176">
        <f t="shared" si="70"/>
        <v>4904</v>
      </c>
      <c r="C190" s="54"/>
      <c r="D190" s="22">
        <v>26</v>
      </c>
      <c r="E190" s="200">
        <f>AJ168</f>
        <v>1700</v>
      </c>
      <c r="F190" s="203">
        <f>AJ175</f>
        <v>0.97864386915896751</v>
      </c>
      <c r="G190" s="359">
        <f>AJ176</f>
        <v>459.72400000000005</v>
      </c>
      <c r="H190" s="360"/>
      <c r="I190" s="179">
        <f t="shared" si="24"/>
        <v>4904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4852</v>
      </c>
      <c r="C191" s="54"/>
      <c r="D191" s="22">
        <v>27</v>
      </c>
      <c r="E191" s="200">
        <f>AQ168</f>
        <v>2050</v>
      </c>
      <c r="F191" s="203">
        <f>AQ175</f>
        <v>0.98009961599097373</v>
      </c>
      <c r="G191" s="359">
        <f>AQ176</f>
        <v>430.85900000000004</v>
      </c>
      <c r="H191" s="360"/>
      <c r="I191" s="179">
        <f t="shared" si="24"/>
        <v>4852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4804</v>
      </c>
      <c r="C192" s="54"/>
      <c r="D192" s="22">
        <v>28</v>
      </c>
      <c r="E192" s="200">
        <f>AX168</f>
        <v>2400</v>
      </c>
      <c r="F192" s="203">
        <f>AX175</f>
        <v>0.981613427808116</v>
      </c>
      <c r="G192" s="359">
        <f>AX176</f>
        <v>400.0929999999999</v>
      </c>
      <c r="H192" s="360"/>
      <c r="I192" s="179">
        <f t="shared" si="24"/>
        <v>4804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4759</v>
      </c>
      <c r="C193" s="54"/>
      <c r="D193" s="22">
        <v>29</v>
      </c>
      <c r="E193" s="200">
        <f>BE168</f>
        <v>2750</v>
      </c>
      <c r="F193" s="203">
        <f>BE175</f>
        <v>0.98321068798680267</v>
      </c>
      <c r="G193" s="359">
        <f>BE176</f>
        <v>367.34900000000005</v>
      </c>
      <c r="H193" s="360"/>
      <c r="I193" s="179">
        <f t="shared" si="24"/>
        <v>4759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4717</v>
      </c>
      <c r="C194" s="54"/>
      <c r="D194" s="22">
        <v>30</v>
      </c>
      <c r="E194" s="200">
        <f>BL168</f>
        <v>3100</v>
      </c>
      <c r="F194" s="203">
        <f>BL175</f>
        <v>0.98497205645531227</v>
      </c>
      <c r="G194" s="359">
        <f>BL176</f>
        <v>330.46600000000007</v>
      </c>
      <c r="H194" s="360"/>
      <c r="I194" s="179">
        <f t="shared" si="24"/>
        <v>4717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4678</v>
      </c>
      <c r="C195" s="54"/>
      <c r="D195" s="22">
        <v>31</v>
      </c>
      <c r="E195" s="200">
        <f>BS168</f>
        <v>3450</v>
      </c>
      <c r="F195" s="203">
        <f>BS175</f>
        <v>0.98676325540768328</v>
      </c>
      <c r="G195" s="359">
        <f>BS176</f>
        <v>291.50799999999998</v>
      </c>
      <c r="H195" s="360"/>
      <c r="I195" s="179">
        <f t="shared" si="24"/>
        <v>4678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4642</v>
      </c>
      <c r="C196" s="54"/>
      <c r="D196" s="22">
        <v>32</v>
      </c>
      <c r="E196" s="200">
        <f>BZ168</f>
        <v>3800</v>
      </c>
      <c r="F196" s="203">
        <f>BZ175</f>
        <v>0.98838139175119566</v>
      </c>
      <c r="G196" s="359">
        <f>BZ176</f>
        <v>253.72000000000003</v>
      </c>
      <c r="H196" s="360"/>
      <c r="I196" s="179">
        <f t="shared" si="24"/>
        <v>4642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4609</v>
      </c>
      <c r="C197" s="54"/>
      <c r="D197" s="22">
        <v>33</v>
      </c>
      <c r="E197" s="200">
        <f>CG168</f>
        <v>4150</v>
      </c>
      <c r="F197" s="203">
        <f>CG175</f>
        <v>0.98945594661287395</v>
      </c>
      <c r="G197" s="359">
        <f>CG176</f>
        <v>224.42400000000001</v>
      </c>
      <c r="H197" s="360"/>
      <c r="I197" s="179">
        <f t="shared" si="24"/>
        <v>4609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4577</v>
      </c>
      <c r="C198" s="54"/>
      <c r="D198" s="22">
        <v>34</v>
      </c>
      <c r="E198" s="200">
        <f>CN168</f>
        <v>4500</v>
      </c>
      <c r="F198" s="203">
        <f>CN175</f>
        <v>0.98890514577106137</v>
      </c>
      <c r="G198" s="359">
        <f>CN176</f>
        <v>228.87400000000002</v>
      </c>
      <c r="H198" s="360"/>
      <c r="I198" s="179">
        <f t="shared" si="24"/>
        <v>4577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4548</v>
      </c>
      <c r="C199" s="54"/>
      <c r="D199" s="22">
        <v>35</v>
      </c>
      <c r="E199" s="200">
        <f>CU168</f>
        <v>4850</v>
      </c>
      <c r="F199" s="203">
        <f>CU175</f>
        <v>0.98334932945207554</v>
      </c>
      <c r="G199" s="359">
        <f>CU176</f>
        <v>374.84999999999997</v>
      </c>
      <c r="H199" s="360"/>
      <c r="I199" s="179">
        <f t="shared" si="24"/>
        <v>4548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4521</v>
      </c>
      <c r="C200" s="54"/>
      <c r="D200" s="22">
        <v>36</v>
      </c>
      <c r="E200" s="200">
        <f>DB168</f>
        <v>5200</v>
      </c>
      <c r="F200" s="203">
        <f>DB175</f>
        <v>0.95709426050173063</v>
      </c>
      <c r="G200" s="359">
        <f>DB176</f>
        <v>1567.2519999999997</v>
      </c>
      <c r="H200" s="360"/>
      <c r="I200" s="179">
        <f t="shared" si="24"/>
        <v>4521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4495</v>
      </c>
      <c r="C201" s="54"/>
      <c r="D201" s="22">
        <v>37</v>
      </c>
      <c r="E201" s="55"/>
      <c r="F201" s="275"/>
      <c r="G201" s="27"/>
      <c r="H201" s="27"/>
      <c r="I201" s="179">
        <f t="shared" si="24"/>
        <v>4495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4471</v>
      </c>
      <c r="C202" s="54"/>
      <c r="D202" s="22">
        <v>38</v>
      </c>
      <c r="E202" s="55"/>
      <c r="F202" s="33"/>
      <c r="G202" s="27"/>
      <c r="H202" s="27"/>
      <c r="I202" s="179">
        <f t="shared" si="24"/>
        <v>4471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4449</v>
      </c>
      <c r="C203" s="54"/>
      <c r="D203" s="22">
        <v>39</v>
      </c>
      <c r="E203" s="55"/>
      <c r="F203" s="33"/>
      <c r="G203" s="27"/>
      <c r="H203" s="27"/>
      <c r="I203" s="179">
        <f t="shared" si="24"/>
        <v>4449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4429</v>
      </c>
      <c r="C204" s="54"/>
      <c r="D204" s="22">
        <v>40</v>
      </c>
      <c r="E204" s="55"/>
      <c r="F204" s="33"/>
      <c r="G204" s="27"/>
      <c r="H204" s="27"/>
      <c r="I204" s="179">
        <f t="shared" si="24"/>
        <v>4429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4410</v>
      </c>
      <c r="C205" s="195"/>
      <c r="D205" s="35">
        <v>41</v>
      </c>
      <c r="E205" s="56"/>
      <c r="F205" s="36"/>
      <c r="G205" s="11"/>
      <c r="H205" s="11"/>
      <c r="I205" s="189">
        <f t="shared" si="24"/>
        <v>4410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4392</v>
      </c>
      <c r="C206" s="195"/>
      <c r="D206" s="35">
        <v>42</v>
      </c>
      <c r="E206" s="56"/>
      <c r="F206" s="36"/>
      <c r="G206" s="11"/>
      <c r="H206" s="11"/>
      <c r="I206" s="189">
        <f t="shared" si="24"/>
        <v>4392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0.89246868065461871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0.89246868065461871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0.88375312655844318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0.87993179531385157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0.87531626521065542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0.86997523182876224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0.86367083714691328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0.85597843867302292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0.84631590930511269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0.83409891132632352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0.81817134182120677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0.79635878603743548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0.76466489802952919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0.71422368582626294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0.61634056112547919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8561</v>
      </c>
      <c r="C210" s="69">
        <f t="shared" ref="C210:C229" si="73">LN(B210-$G$213)</f>
        <v>9.0549722847424849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9592</v>
      </c>
      <c r="J210" s="180">
        <f t="shared" ref="J210:J229" si="76">ABS(B210-I210)/B210*100</f>
        <v>12.042985632519565</v>
      </c>
      <c r="K210" s="179">
        <f t="shared" ref="K210:K229" si="77">(B210-I210)^2/1000</f>
        <v>1062.961</v>
      </c>
      <c r="M210" s="70">
        <f t="shared" ref="M210:M229" si="78">LN($B210-O$213)</f>
        <v>9.0549722847424849</v>
      </c>
      <c r="N210" s="40" t="s">
        <v>43</v>
      </c>
      <c r="Q210" s="187">
        <f t="shared" ref="Q210:Q229" si="79">ROUND(O$213+O$216*$D210^O$214,$G$1)</f>
        <v>9592</v>
      </c>
      <c r="R210" s="179">
        <f t="shared" ref="R210:R229" si="80">($B210-Q210)^2/1000</f>
        <v>1062.961</v>
      </c>
      <c r="T210" s="70">
        <f t="shared" ref="T210:T229" si="81">LN($B210-V$213)</f>
        <v>8.9307587355582694</v>
      </c>
      <c r="U210" s="40" t="s">
        <v>43</v>
      </c>
      <c r="X210" s="187">
        <f t="shared" ref="X210:X229" si="82">ROUND(V$213+V$216*$D210^V$214,$G$1)</f>
        <v>9665</v>
      </c>
      <c r="Y210" s="179">
        <f t="shared" ref="Y210:Y229" si="83">($B210-X210)^2/1000</f>
        <v>1218.816</v>
      </c>
      <c r="AA210" s="70">
        <f t="shared" ref="AA210:AA229" si="84">LN($B210-AC$213)</f>
        <v>8.8833629169167594</v>
      </c>
      <c r="AB210" s="40" t="s">
        <v>43</v>
      </c>
      <c r="AE210" s="187">
        <f t="shared" ref="AE210:AE229" si="85">ROUND(AC$213+AC$216*$D210^AC$214,$G$1)</f>
        <v>9698</v>
      </c>
      <c r="AF210" s="179">
        <f t="shared" ref="AF210:AF229" si="86">($B210-AE210)^2/1000</f>
        <v>1292.769</v>
      </c>
      <c r="AH210" s="70">
        <f t="shared" ref="AH210:AH229" si="87">LN($B210-AJ$213)</f>
        <v>8.8336084826908916</v>
      </c>
      <c r="AI210" s="40" t="s">
        <v>43</v>
      </c>
      <c r="AL210" s="187">
        <f t="shared" ref="AL210:AL229" si="88">ROUND(AJ$213+AJ$216*$D210^AJ$214,$G$1)</f>
        <v>9737</v>
      </c>
      <c r="AM210" s="179">
        <f t="shared" ref="AM210:AM229" si="89">($B210-AL210)^2/1000</f>
        <v>1382.9760000000001</v>
      </c>
      <c r="AO210" s="70">
        <f t="shared" ref="AO210:AO229" si="90">LN($B210-AQ$213)</f>
        <v>8.7812483332368618</v>
      </c>
      <c r="AP210" s="40" t="s">
        <v>43</v>
      </c>
      <c r="AS210" s="187">
        <f t="shared" ref="AS210:AS229" si="91">ROUND(AQ$213+AQ$216*$D210^AQ$214,$G$1)</f>
        <v>9783</v>
      </c>
      <c r="AT210" s="179">
        <f t="shared" ref="AT210:AT229" si="92">($B210-AS210)^2/1000</f>
        <v>1493.2840000000001</v>
      </c>
      <c r="AV210" s="70">
        <f t="shared" ref="AV210:AV229" si="93">LN($B210-AX$213)</f>
        <v>8.725994381014571</v>
      </c>
      <c r="AW210" s="40" t="s">
        <v>43</v>
      </c>
      <c r="AZ210" s="187">
        <f t="shared" ref="AZ210:AZ229" si="94">ROUND(AX$213+AX$216*$D210^AX$214,$G$1)</f>
        <v>9838</v>
      </c>
      <c r="BA210" s="179">
        <f t="shared" ref="BA210:BA229" si="95">($B210-AZ210)^2/1000</f>
        <v>1630.729</v>
      </c>
      <c r="BC210" s="70">
        <f t="shared" ref="BC210:BC229" si="96">LN($B210-BE$213)</f>
        <v>8.6675079520751055</v>
      </c>
      <c r="BD210" s="40" t="s">
        <v>43</v>
      </c>
      <c r="BG210" s="187">
        <f t="shared" ref="BG210:BG229" si="97">ROUND(BE$213+BE$216*$D210^BE$214,$G$1)</f>
        <v>9906</v>
      </c>
      <c r="BH210" s="179">
        <f t="shared" ref="BH210:BH229" si="98">($B210-BG210)^2/1000</f>
        <v>1809.0250000000001</v>
      </c>
      <c r="BJ210" s="70">
        <f t="shared" ref="BJ210:BJ229" si="99">LN($B210-BL$213)</f>
        <v>8.6053872021521531</v>
      </c>
      <c r="BK210" s="40" t="s">
        <v>43</v>
      </c>
      <c r="BN210" s="187">
        <f t="shared" ref="BN210:BN229" si="100">ROUND(BL$213+BL$216*$D210^BL$214,$G$1)</f>
        <v>9993</v>
      </c>
      <c r="BO210" s="179">
        <f t="shared" ref="BO210:BO229" si="101">($B210-BN210)^2/1000</f>
        <v>2050.6239999999998</v>
      </c>
      <c r="BQ210" s="70">
        <f t="shared" ref="BQ210:BQ229" si="102">LN($B210-BS$213)</f>
        <v>8.5391503587682802</v>
      </c>
      <c r="BR210" s="40" t="s">
        <v>43</v>
      </c>
      <c r="BU210" s="187">
        <f t="shared" ref="BU210:BU229" si="103">ROUND(BS$213+BS$216*$D210^BS$214,$G$1)</f>
        <v>10105</v>
      </c>
      <c r="BV210" s="179">
        <f t="shared" ref="BV210:BV229" si="104">($B210-BU210)^2/1000</f>
        <v>2383.9360000000001</v>
      </c>
      <c r="BX210" s="70">
        <f t="shared" ref="BX210:BX229" si="105">LN($B210-BZ$213)</f>
        <v>8.4682130091945194</v>
      </c>
      <c r="BY210" s="40" t="s">
        <v>43</v>
      </c>
      <c r="CB210" s="187">
        <f t="shared" ref="CB210:CB229" si="106">ROUND(BZ$213+BZ$216*$D210^BZ$214,$G$1)</f>
        <v>10257</v>
      </c>
      <c r="CC210" s="179">
        <f t="shared" ref="CC210:CC229" si="107">($B210-CB210)^2/1000</f>
        <v>2876.4160000000002</v>
      </c>
      <c r="CE210" s="70">
        <f t="shared" ref="CE210:CE229" si="108">LN($B210-CG$213)</f>
        <v>8.39185670010494</v>
      </c>
      <c r="CF210" s="40" t="s">
        <v>43</v>
      </c>
      <c r="CI210" s="187">
        <f t="shared" ref="CI210:CI229" si="109">ROUND(CG$213+CG$216*$D210^CG$214,$G$1)</f>
        <v>10475</v>
      </c>
      <c r="CJ210" s="179">
        <f t="shared" ref="CJ210:CJ229" si="110">($B210-CI210)^2/1000</f>
        <v>3663.3960000000002</v>
      </c>
      <c r="CL210" s="70">
        <f t="shared" ref="CL210:CL229" si="111">LN($B210-CN$213)</f>
        <v>8.3091845276862983</v>
      </c>
      <c r="CM210" s="40" t="s">
        <v>43</v>
      </c>
      <c r="CP210" s="187">
        <f t="shared" ref="CP210:CP229" si="112">ROUND(CN$213+CN$216*$D210^CN$214,$G$1)</f>
        <v>10821</v>
      </c>
      <c r="CQ210" s="179">
        <f t="shared" ref="CQ210:CQ229" si="113">($B210-CP210)^2/1000</f>
        <v>5107.6000000000004</v>
      </c>
      <c r="CS210" s="70">
        <f t="shared" ref="CS210:CS229" si="114">LN($B210-CU$213)</f>
        <v>8.2190566610605984</v>
      </c>
      <c r="CT210" s="40" t="s">
        <v>43</v>
      </c>
      <c r="CW210" s="187">
        <f t="shared" ref="CW210:CW229" si="115">ROUND(CU$213+CU$216*$D210^CU$214,$G$1)</f>
        <v>11457</v>
      </c>
      <c r="CX210" s="179">
        <f t="shared" ref="CX210:CX229" si="116">($B210-CW210)^2/1000</f>
        <v>8386.8160000000007</v>
      </c>
      <c r="CZ210" s="70">
        <f t="shared" ref="CZ210:CZ229" si="117">LN($B210-DB$213)</f>
        <v>8.1199938277251054</v>
      </c>
      <c r="DA210" s="40" t="s">
        <v>43</v>
      </c>
      <c r="DD210" s="187">
        <f t="shared" ref="DD210:DD229" si="118">ROUND(DB$213+DB$216*$D210^DB$214,$G$1)</f>
        <v>13189</v>
      </c>
      <c r="DE210" s="179">
        <f t="shared" ref="DE210:DE229" si="119">($B210-DD210)^2/1000</f>
        <v>21418.383999999998</v>
      </c>
    </row>
    <row r="211" spans="1:109" ht="15" customHeight="1">
      <c r="A211" s="21">
        <f t="shared" si="72"/>
        <v>1995</v>
      </c>
      <c r="B211" s="176">
        <f t="shared" si="72"/>
        <v>8330</v>
      </c>
      <c r="C211" s="69">
        <f t="shared" si="73"/>
        <v>9.027618735160889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8462</v>
      </c>
      <c r="J211" s="180">
        <f t="shared" si="76"/>
        <v>1.5846338535414166</v>
      </c>
      <c r="K211" s="179">
        <f t="shared" si="77"/>
        <v>17.423999999999999</v>
      </c>
      <c r="M211" s="70">
        <f t="shared" si="78"/>
        <v>9.027618735160889</v>
      </c>
      <c r="N211" s="40" t="s">
        <v>44</v>
      </c>
      <c r="O211" s="72"/>
      <c r="P211" s="23"/>
      <c r="Q211" s="187">
        <f t="shared" si="79"/>
        <v>8462</v>
      </c>
      <c r="R211" s="179">
        <f t="shared" si="80"/>
        <v>17.423999999999999</v>
      </c>
      <c r="T211" s="70">
        <f t="shared" si="81"/>
        <v>8.8997307948806963</v>
      </c>
      <c r="U211" s="40" t="s">
        <v>44</v>
      </c>
      <c r="V211" s="72"/>
      <c r="W211" s="23"/>
      <c r="X211" s="187">
        <f t="shared" si="82"/>
        <v>8479</v>
      </c>
      <c r="Y211" s="179">
        <f t="shared" si="83"/>
        <v>22.201000000000001</v>
      </c>
      <c r="AA211" s="70">
        <f t="shared" si="84"/>
        <v>8.8508041957564174</v>
      </c>
      <c r="AB211" s="40" t="s">
        <v>44</v>
      </c>
      <c r="AC211" s="72"/>
      <c r="AD211" s="23"/>
      <c r="AE211" s="187">
        <f t="shared" si="85"/>
        <v>8487</v>
      </c>
      <c r="AF211" s="179">
        <f t="shared" si="86"/>
        <v>24.649000000000001</v>
      </c>
      <c r="AH211" s="70">
        <f t="shared" si="87"/>
        <v>8.7993600831799075</v>
      </c>
      <c r="AI211" s="40" t="s">
        <v>44</v>
      </c>
      <c r="AJ211" s="72"/>
      <c r="AK211" s="23"/>
      <c r="AL211" s="187">
        <f t="shared" si="88"/>
        <v>8496</v>
      </c>
      <c r="AM211" s="179">
        <f t="shared" si="89"/>
        <v>27.556000000000001</v>
      </c>
      <c r="AO211" s="70">
        <f t="shared" si="90"/>
        <v>8.7451252594622435</v>
      </c>
      <c r="AP211" s="40" t="s">
        <v>44</v>
      </c>
      <c r="AQ211" s="72"/>
      <c r="AR211" s="23"/>
      <c r="AS211" s="187">
        <f t="shared" si="91"/>
        <v>8507</v>
      </c>
      <c r="AT211" s="179">
        <f t="shared" si="92"/>
        <v>31.329000000000001</v>
      </c>
      <c r="AV211" s="70">
        <f t="shared" si="93"/>
        <v>8.6877794919917708</v>
      </c>
      <c r="AW211" s="40" t="s">
        <v>44</v>
      </c>
      <c r="AX211" s="72"/>
      <c r="AY211" s="23"/>
      <c r="AZ211" s="187">
        <f t="shared" si="94"/>
        <v>8520</v>
      </c>
      <c r="BA211" s="179">
        <f t="shared" si="95"/>
        <v>36.1</v>
      </c>
      <c r="BC211" s="70">
        <f t="shared" si="96"/>
        <v>8.6269440553753558</v>
      </c>
      <c r="BD211" s="40" t="s">
        <v>44</v>
      </c>
      <c r="BE211" s="72"/>
      <c r="BF211" s="23"/>
      <c r="BG211" s="187">
        <f t="shared" si="97"/>
        <v>8536</v>
      </c>
      <c r="BH211" s="179">
        <f t="shared" si="98"/>
        <v>42.436</v>
      </c>
      <c r="BJ211" s="70">
        <f t="shared" si="99"/>
        <v>8.5621665570589691</v>
      </c>
      <c r="BK211" s="40" t="s">
        <v>44</v>
      </c>
      <c r="BL211" s="72"/>
      <c r="BM211" s="23"/>
      <c r="BN211" s="187">
        <f t="shared" si="100"/>
        <v>8557</v>
      </c>
      <c r="BO211" s="179">
        <f t="shared" si="101"/>
        <v>51.529000000000003</v>
      </c>
      <c r="BQ211" s="70">
        <f t="shared" si="102"/>
        <v>8.4929004988471934</v>
      </c>
      <c r="BR211" s="40" t="s">
        <v>44</v>
      </c>
      <c r="BS211" s="72"/>
      <c r="BT211" s="23"/>
      <c r="BU211" s="187">
        <f t="shared" si="103"/>
        <v>8583</v>
      </c>
      <c r="BV211" s="179">
        <f t="shared" si="104"/>
        <v>64.009</v>
      </c>
      <c r="BX211" s="70">
        <f t="shared" si="105"/>
        <v>8.4184772184770793</v>
      </c>
      <c r="BY211" s="40" t="s">
        <v>44</v>
      </c>
      <c r="BZ211" s="72"/>
      <c r="CA211" s="23"/>
      <c r="CB211" s="187">
        <f t="shared" si="106"/>
        <v>8619</v>
      </c>
      <c r="CC211" s="179">
        <f t="shared" si="107"/>
        <v>83.521000000000001</v>
      </c>
      <c r="CE211" s="70">
        <f t="shared" si="108"/>
        <v>8.3380665255188013</v>
      </c>
      <c r="CF211" s="40" t="s">
        <v>44</v>
      </c>
      <c r="CG211" s="72"/>
      <c r="CH211" s="23"/>
      <c r="CI211" s="187">
        <f t="shared" si="109"/>
        <v>8670</v>
      </c>
      <c r="CJ211" s="179">
        <f t="shared" si="110"/>
        <v>115.6</v>
      </c>
      <c r="CL211" s="70">
        <f t="shared" si="111"/>
        <v>8.2506200821746916</v>
      </c>
      <c r="CM211" s="40" t="s">
        <v>44</v>
      </c>
      <c r="CN211" s="72"/>
      <c r="CO211" s="23"/>
      <c r="CP211" s="187">
        <f t="shared" si="112"/>
        <v>8749</v>
      </c>
      <c r="CQ211" s="179">
        <f t="shared" si="113"/>
        <v>175.56100000000001</v>
      </c>
      <c r="CS211" s="70">
        <f t="shared" si="114"/>
        <v>8.1547875727685195</v>
      </c>
      <c r="CT211" s="40" t="s">
        <v>44</v>
      </c>
      <c r="CU211" s="72"/>
      <c r="CV211" s="23"/>
      <c r="CW211" s="187">
        <f t="shared" si="115"/>
        <v>8894</v>
      </c>
      <c r="CX211" s="179">
        <f t="shared" si="116"/>
        <v>318.096</v>
      </c>
      <c r="CZ211" s="70">
        <f t="shared" si="117"/>
        <v>8.0487882835341988</v>
      </c>
      <c r="DA211" s="40" t="s">
        <v>44</v>
      </c>
      <c r="DB211" s="72"/>
      <c r="DC211" s="23"/>
      <c r="DD211" s="187">
        <f t="shared" si="118"/>
        <v>9269</v>
      </c>
      <c r="DE211" s="179">
        <f t="shared" si="119"/>
        <v>881.721</v>
      </c>
    </row>
    <row r="212" spans="1:109" ht="15" customHeight="1">
      <c r="A212" s="21">
        <f t="shared" si="72"/>
        <v>1996</v>
      </c>
      <c r="B212" s="176">
        <f t="shared" si="72"/>
        <v>7991</v>
      </c>
      <c r="C212" s="69">
        <f t="shared" si="73"/>
        <v>8.9860711873744634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7864</v>
      </c>
      <c r="J212" s="180">
        <f t="shared" si="76"/>
        <v>1.5892879489425602</v>
      </c>
      <c r="K212" s="179">
        <f t="shared" si="77"/>
        <v>16.129000000000001</v>
      </c>
      <c r="M212" s="70">
        <f t="shared" si="78"/>
        <v>8.9860711873744634</v>
      </c>
      <c r="N212" s="27" t="s">
        <v>45</v>
      </c>
      <c r="Q212" s="187">
        <f t="shared" si="79"/>
        <v>7864</v>
      </c>
      <c r="R212" s="179">
        <f t="shared" si="80"/>
        <v>16.129000000000001</v>
      </c>
      <c r="T212" s="70">
        <f t="shared" si="81"/>
        <v>8.8523788865119855</v>
      </c>
      <c r="U212" s="27" t="s">
        <v>45</v>
      </c>
      <c r="X212" s="187">
        <f t="shared" si="82"/>
        <v>7862</v>
      </c>
      <c r="Y212" s="179">
        <f t="shared" si="83"/>
        <v>16.640999999999998</v>
      </c>
      <c r="AA212" s="70">
        <f t="shared" si="84"/>
        <v>8.8010178335407137</v>
      </c>
      <c r="AB212" s="27" t="s">
        <v>45</v>
      </c>
      <c r="AE212" s="187">
        <f t="shared" si="85"/>
        <v>7862</v>
      </c>
      <c r="AF212" s="179">
        <f t="shared" si="86"/>
        <v>16.640999999999998</v>
      </c>
      <c r="AH212" s="70">
        <f t="shared" si="87"/>
        <v>8.7468753195700302</v>
      </c>
      <c r="AI212" s="27" t="s">
        <v>45</v>
      </c>
      <c r="AL212" s="187">
        <f t="shared" si="88"/>
        <v>7861</v>
      </c>
      <c r="AM212" s="179">
        <f t="shared" si="89"/>
        <v>16.899999999999999</v>
      </c>
      <c r="AO212" s="70">
        <f t="shared" si="90"/>
        <v>8.6896327483557414</v>
      </c>
      <c r="AP212" s="27" t="s">
        <v>45</v>
      </c>
      <c r="AS212" s="187">
        <f t="shared" si="91"/>
        <v>7861</v>
      </c>
      <c r="AT212" s="179">
        <f t="shared" si="92"/>
        <v>16.899999999999999</v>
      </c>
      <c r="AV212" s="70">
        <f t="shared" si="93"/>
        <v>8.6289134410266453</v>
      </c>
      <c r="AW212" s="27" t="s">
        <v>45</v>
      </c>
      <c r="AZ212" s="187">
        <f t="shared" si="94"/>
        <v>7860</v>
      </c>
      <c r="BA212" s="179">
        <f t="shared" si="95"/>
        <v>17.161000000000001</v>
      </c>
      <c r="BC212" s="70">
        <f t="shared" si="96"/>
        <v>8.5642675988021661</v>
      </c>
      <c r="BD212" s="27" t="s">
        <v>45</v>
      </c>
      <c r="BG212" s="187">
        <f t="shared" si="97"/>
        <v>7860</v>
      </c>
      <c r="BH212" s="179">
        <f t="shared" si="98"/>
        <v>17.161000000000001</v>
      </c>
      <c r="BJ212" s="70">
        <f t="shared" si="99"/>
        <v>8.4951520605393576</v>
      </c>
      <c r="BK212" s="27" t="s">
        <v>45</v>
      </c>
      <c r="BN212" s="187">
        <f t="shared" si="100"/>
        <v>7860</v>
      </c>
      <c r="BO212" s="179">
        <f t="shared" si="101"/>
        <v>17.161000000000001</v>
      </c>
      <c r="BQ212" s="70">
        <f t="shared" si="102"/>
        <v>8.4209025310979513</v>
      </c>
      <c r="BR212" s="27" t="s">
        <v>45</v>
      </c>
      <c r="BU212" s="187">
        <f t="shared" si="103"/>
        <v>7860</v>
      </c>
      <c r="BV212" s="179">
        <f t="shared" si="104"/>
        <v>17.161000000000001</v>
      </c>
      <c r="BX212" s="70">
        <f t="shared" si="105"/>
        <v>8.340694647925071</v>
      </c>
      <c r="BY212" s="27" t="s">
        <v>45</v>
      </c>
      <c r="CB212" s="187">
        <f t="shared" si="106"/>
        <v>7861</v>
      </c>
      <c r="CC212" s="179">
        <f t="shared" si="107"/>
        <v>16.899999999999999</v>
      </c>
      <c r="CE212" s="70">
        <f t="shared" si="108"/>
        <v>8.2534880283459042</v>
      </c>
      <c r="CF212" s="27" t="s">
        <v>45</v>
      </c>
      <c r="CI212" s="187">
        <f t="shared" si="109"/>
        <v>7863</v>
      </c>
      <c r="CJ212" s="179">
        <f t="shared" si="110"/>
        <v>16.384</v>
      </c>
      <c r="CL212" s="70">
        <f t="shared" si="111"/>
        <v>8.1579435071050366</v>
      </c>
      <c r="CM212" s="27" t="s">
        <v>45</v>
      </c>
      <c r="CP212" s="187">
        <f t="shared" si="112"/>
        <v>7869</v>
      </c>
      <c r="CQ212" s="179">
        <f t="shared" si="113"/>
        <v>14.884</v>
      </c>
      <c r="CS212" s="70">
        <f t="shared" si="114"/>
        <v>8.052296499538647</v>
      </c>
      <c r="CT212" s="27" t="s">
        <v>45</v>
      </c>
      <c r="CW212" s="187">
        <f t="shared" si="115"/>
        <v>7884</v>
      </c>
      <c r="CX212" s="179">
        <f t="shared" si="116"/>
        <v>11.449</v>
      </c>
      <c r="CZ212" s="70">
        <f t="shared" si="117"/>
        <v>7.9341552335363223</v>
      </c>
      <c r="DA212" s="27" t="s">
        <v>45</v>
      </c>
      <c r="DD212" s="187">
        <f t="shared" si="118"/>
        <v>7942</v>
      </c>
      <c r="DE212" s="179">
        <f t="shared" si="119"/>
        <v>2.4009999999999998</v>
      </c>
    </row>
    <row r="213" spans="1:109" ht="15" customHeight="1">
      <c r="A213" s="21">
        <f t="shared" si="72"/>
        <v>1997</v>
      </c>
      <c r="B213" s="176">
        <f t="shared" si="72"/>
        <v>7768</v>
      </c>
      <c r="C213" s="69">
        <f t="shared" si="73"/>
        <v>8.9577680099711614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7465</v>
      </c>
      <c r="J213" s="180">
        <f t="shared" si="76"/>
        <v>3.9006179196704425</v>
      </c>
      <c r="K213" s="179">
        <f t="shared" si="77"/>
        <v>91.808999999999997</v>
      </c>
      <c r="M213" s="70">
        <f t="shared" si="78"/>
        <v>8.9577680099711614</v>
      </c>
      <c r="N213" s="73" t="s">
        <v>35</v>
      </c>
      <c r="O213" s="206">
        <v>0</v>
      </c>
      <c r="P213" s="23"/>
      <c r="Q213" s="187">
        <f t="shared" si="79"/>
        <v>7465</v>
      </c>
      <c r="R213" s="179">
        <f t="shared" si="80"/>
        <v>91.808999999999997</v>
      </c>
      <c r="T213" s="70">
        <f t="shared" si="81"/>
        <v>8.8199609012860591</v>
      </c>
      <c r="U213" s="73" t="s">
        <v>35</v>
      </c>
      <c r="V213" s="206">
        <f>10^U233</f>
        <v>1000</v>
      </c>
      <c r="W213" s="23"/>
      <c r="X213" s="187">
        <f t="shared" si="82"/>
        <v>7456</v>
      </c>
      <c r="Y213" s="179">
        <f t="shared" si="83"/>
        <v>97.343999999999994</v>
      </c>
      <c r="AA213" s="70">
        <f t="shared" si="84"/>
        <v>8.7668618216698029</v>
      </c>
      <c r="AB213" s="73" t="s">
        <v>35</v>
      </c>
      <c r="AC213" s="206">
        <f>V213+AB234</f>
        <v>1350</v>
      </c>
      <c r="AD213" s="23"/>
      <c r="AE213" s="187">
        <f t="shared" si="85"/>
        <v>7452</v>
      </c>
      <c r="AF213" s="179">
        <f t="shared" si="86"/>
        <v>99.855999999999995</v>
      </c>
      <c r="AH213" s="70">
        <f t="shared" si="87"/>
        <v>8.7107843404684235</v>
      </c>
      <c r="AI213" s="73" t="s">
        <v>35</v>
      </c>
      <c r="AJ213" s="206">
        <f>AC213+AI234</f>
        <v>1700</v>
      </c>
      <c r="AK213" s="23"/>
      <c r="AL213" s="187">
        <f t="shared" si="88"/>
        <v>7447</v>
      </c>
      <c r="AM213" s="179">
        <f t="shared" si="89"/>
        <v>103.041</v>
      </c>
      <c r="AO213" s="70">
        <f t="shared" si="90"/>
        <v>8.6513743728822572</v>
      </c>
      <c r="AP213" s="73" t="s">
        <v>35</v>
      </c>
      <c r="AQ213" s="206">
        <f>AJ213+AP234</f>
        <v>2050</v>
      </c>
      <c r="AR213" s="23"/>
      <c r="AS213" s="187">
        <f t="shared" si="91"/>
        <v>7442</v>
      </c>
      <c r="AT213" s="179">
        <f t="shared" si="92"/>
        <v>106.276</v>
      </c>
      <c r="AV213" s="70">
        <f t="shared" si="93"/>
        <v>8.5882106786515173</v>
      </c>
      <c r="AW213" s="73" t="s">
        <v>35</v>
      </c>
      <c r="AX213" s="206">
        <f>AQ213+AW234</f>
        <v>2400</v>
      </c>
      <c r="AY213" s="23"/>
      <c r="AZ213" s="187">
        <f t="shared" si="94"/>
        <v>7436</v>
      </c>
      <c r="BA213" s="179">
        <f t="shared" si="95"/>
        <v>110.224</v>
      </c>
      <c r="BC213" s="70">
        <f t="shared" si="96"/>
        <v>8.5207867269263673</v>
      </c>
      <c r="BD213" s="73" t="s">
        <v>35</v>
      </c>
      <c r="BE213" s="206">
        <f>AX213+BD234</f>
        <v>2750</v>
      </c>
      <c r="BF213" s="23"/>
      <c r="BG213" s="187">
        <f t="shared" si="97"/>
        <v>7428</v>
      </c>
      <c r="BH213" s="179">
        <f t="shared" si="98"/>
        <v>115.6</v>
      </c>
      <c r="BJ213" s="70">
        <f t="shared" si="99"/>
        <v>8.4484859934064467</v>
      </c>
      <c r="BK213" s="73" t="s">
        <v>35</v>
      </c>
      <c r="BL213" s="206">
        <f>BE213+BK234</f>
        <v>3100</v>
      </c>
      <c r="BM213" s="23"/>
      <c r="BN213" s="187">
        <f t="shared" si="100"/>
        <v>7420</v>
      </c>
      <c r="BO213" s="179">
        <f t="shared" si="101"/>
        <v>121.104</v>
      </c>
      <c r="BQ213" s="70">
        <f t="shared" si="102"/>
        <v>8.3705476110747519</v>
      </c>
      <c r="BR213" s="73" t="s">
        <v>35</v>
      </c>
      <c r="BS213" s="206">
        <f>BL213+BR234</f>
        <v>3450</v>
      </c>
      <c r="BT213" s="23"/>
      <c r="BU213" s="187">
        <f t="shared" si="103"/>
        <v>7409</v>
      </c>
      <c r="BV213" s="179">
        <f t="shared" si="104"/>
        <v>128.881</v>
      </c>
      <c r="BX213" s="70">
        <f t="shared" si="105"/>
        <v>8.2860174684047632</v>
      </c>
      <c r="BY213" s="73" t="s">
        <v>35</v>
      </c>
      <c r="BZ213" s="206">
        <f>BS213+BY234</f>
        <v>3800</v>
      </c>
      <c r="CA213" s="23"/>
      <c r="CB213" s="187">
        <f t="shared" si="106"/>
        <v>7396</v>
      </c>
      <c r="CC213" s="179">
        <f t="shared" si="107"/>
        <v>138.38399999999999</v>
      </c>
      <c r="CE213" s="70">
        <f t="shared" si="108"/>
        <v>8.1936766659552411</v>
      </c>
      <c r="CF213" s="73" t="s">
        <v>35</v>
      </c>
      <c r="CG213" s="206">
        <f>BZ213+CF234</f>
        <v>4150</v>
      </c>
      <c r="CH213" s="23"/>
      <c r="CI213" s="187">
        <f t="shared" si="109"/>
        <v>7379</v>
      </c>
      <c r="CJ213" s="179">
        <f t="shared" si="110"/>
        <v>151.321</v>
      </c>
      <c r="CL213" s="70">
        <f t="shared" si="111"/>
        <v>8.091933455979893</v>
      </c>
      <c r="CM213" s="73" t="s">
        <v>35</v>
      </c>
      <c r="CN213" s="206">
        <f>CG213+CM234</f>
        <v>4500</v>
      </c>
      <c r="CO213" s="23"/>
      <c r="CP213" s="187">
        <f t="shared" si="112"/>
        <v>7357</v>
      </c>
      <c r="CQ213" s="179">
        <f t="shared" si="113"/>
        <v>168.92099999999999</v>
      </c>
      <c r="CS213" s="70">
        <f t="shared" si="114"/>
        <v>7.9786537290827306</v>
      </c>
      <c r="CT213" s="73" t="s">
        <v>35</v>
      </c>
      <c r="CU213" s="206">
        <f>CN213+CT234</f>
        <v>4850</v>
      </c>
      <c r="CV213" s="23"/>
      <c r="CW213" s="187">
        <f t="shared" si="115"/>
        <v>7325</v>
      </c>
      <c r="CX213" s="179">
        <f t="shared" si="116"/>
        <v>196.249</v>
      </c>
      <c r="CZ213" s="70">
        <f t="shared" si="117"/>
        <v>7.850882664809852</v>
      </c>
      <c r="DA213" s="73" t="s">
        <v>35</v>
      </c>
      <c r="DB213" s="206">
        <f>CU213+DA234</f>
        <v>5200</v>
      </c>
      <c r="DC213" s="23"/>
      <c r="DD213" s="187">
        <f t="shared" si="118"/>
        <v>7272</v>
      </c>
      <c r="DE213" s="179">
        <f t="shared" si="119"/>
        <v>246.01599999999999</v>
      </c>
    </row>
    <row r="214" spans="1:109" ht="15" customHeight="1">
      <c r="A214" s="21">
        <f t="shared" si="72"/>
        <v>1998</v>
      </c>
      <c r="B214" s="176">
        <f t="shared" si="72"/>
        <v>7606</v>
      </c>
      <c r="C214" s="69">
        <f t="shared" si="73"/>
        <v>8.9366926884882041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-0.18079785268171927</v>
      </c>
      <c r="H214" s="23"/>
      <c r="I214" s="179">
        <f t="shared" si="75"/>
        <v>7170</v>
      </c>
      <c r="J214" s="180">
        <f t="shared" si="76"/>
        <v>5.7323165921640804</v>
      </c>
      <c r="K214" s="179">
        <f t="shared" si="77"/>
        <v>190.096</v>
      </c>
      <c r="M214" s="70">
        <f t="shared" si="78"/>
        <v>8.9366926884882041</v>
      </c>
      <c r="N214" s="73" t="s">
        <v>30</v>
      </c>
      <c r="O214" s="44">
        <f>INDEX(LINEST(M210:M229,$E210:$E229),1)</f>
        <v>-0.18079785268171927</v>
      </c>
      <c r="P214" s="23"/>
      <c r="Q214" s="187">
        <f t="shared" si="79"/>
        <v>7170</v>
      </c>
      <c r="R214" s="179">
        <f t="shared" si="80"/>
        <v>190.096</v>
      </c>
      <c r="T214" s="70">
        <f t="shared" si="81"/>
        <v>8.7957336059507352</v>
      </c>
      <c r="U214" s="73" t="s">
        <v>30</v>
      </c>
      <c r="V214" s="44">
        <f>INDEX(LINEST(T210:T229,$E210:$E229),1)</f>
        <v>-0.21225852472085147</v>
      </c>
      <c r="W214" s="23"/>
      <c r="X214" s="187">
        <f t="shared" si="82"/>
        <v>7157</v>
      </c>
      <c r="Y214" s="179">
        <f t="shared" si="83"/>
        <v>201.601</v>
      </c>
      <c r="AA214" s="70">
        <f t="shared" si="84"/>
        <v>8.7412962822251465</v>
      </c>
      <c r="AB214" s="73" t="s">
        <v>30</v>
      </c>
      <c r="AC214" s="44">
        <f>INDEX(LINEST(AA210:AA229,$E210:$E229),1)</f>
        <v>-0.22607995093514602</v>
      </c>
      <c r="AD214" s="23"/>
      <c r="AE214" s="187">
        <f t="shared" si="85"/>
        <v>7152</v>
      </c>
      <c r="AF214" s="179">
        <f t="shared" si="86"/>
        <v>206.11600000000001</v>
      </c>
      <c r="AH214" s="70">
        <f t="shared" si="87"/>
        <v>8.6837240623038685</v>
      </c>
      <c r="AI214" s="73" t="s">
        <v>30</v>
      </c>
      <c r="AJ214" s="44">
        <f>INDEX(LINEST(AH210:AH229,$E210:$E229),1)</f>
        <v>-0.24187136104780696</v>
      </c>
      <c r="AK214" s="23"/>
      <c r="AL214" s="187">
        <f t="shared" si="88"/>
        <v>7145</v>
      </c>
      <c r="AM214" s="179">
        <f t="shared" si="89"/>
        <v>212.52099999999999</v>
      </c>
      <c r="AO214" s="70">
        <f t="shared" si="90"/>
        <v>8.622633703874234</v>
      </c>
      <c r="AP214" s="73" t="s">
        <v>30</v>
      </c>
      <c r="AQ214" s="44">
        <f>INDEX(LINEST(AO210:AO229,$E210:$E229),1)</f>
        <v>-0.26009811564527902</v>
      </c>
      <c r="AR214" s="23"/>
      <c r="AS214" s="187">
        <f t="shared" si="91"/>
        <v>7138</v>
      </c>
      <c r="AT214" s="179">
        <f t="shared" si="92"/>
        <v>219.024</v>
      </c>
      <c r="AV214" s="70">
        <f t="shared" si="93"/>
        <v>8.5575670855545098</v>
      </c>
      <c r="AW214" s="73" t="s">
        <v>30</v>
      </c>
      <c r="AX214" s="44">
        <f>INDEX(LINEST(AV210:AV229,$E210:$E229),1)</f>
        <v>-0.28138934302941981</v>
      </c>
      <c r="AY214" s="23"/>
      <c r="AZ214" s="187">
        <f t="shared" si="94"/>
        <v>7129</v>
      </c>
      <c r="BA214" s="179">
        <f t="shared" si="95"/>
        <v>227.529</v>
      </c>
      <c r="BC214" s="70">
        <f t="shared" si="96"/>
        <v>8.4879703327393337</v>
      </c>
      <c r="BD214" s="73" t="s">
        <v>30</v>
      </c>
      <c r="BE214" s="44">
        <f>INDEX(LINEST(BC210:BC229,$E210:$E229),1)</f>
        <v>-0.30661951027645218</v>
      </c>
      <c r="BF214" s="23"/>
      <c r="BG214" s="187">
        <f t="shared" si="97"/>
        <v>7119</v>
      </c>
      <c r="BH214" s="179">
        <f t="shared" si="98"/>
        <v>237.16900000000001</v>
      </c>
      <c r="BJ214" s="70">
        <f t="shared" si="99"/>
        <v>8.4131651209921898</v>
      </c>
      <c r="BK214" s="73" t="s">
        <v>30</v>
      </c>
      <c r="BL214" s="44">
        <f>INDEX(LINEST(BJ210:BJ229,$E210:$E229),1)</f>
        <v>-0.33704611001301854</v>
      </c>
      <c r="BM214" s="23"/>
      <c r="BN214" s="187">
        <f t="shared" si="100"/>
        <v>7107</v>
      </c>
      <c r="BO214" s="179">
        <f t="shared" si="101"/>
        <v>249.001</v>
      </c>
      <c r="BQ214" s="70">
        <f t="shared" si="102"/>
        <v>8.3323083522191173</v>
      </c>
      <c r="BR214" s="73" t="s">
        <v>30</v>
      </c>
      <c r="BS214" s="44">
        <f>INDEX(LINEST(BQ210:BQ229,$E210:$E229),1)</f>
        <v>-0.37455639334642421</v>
      </c>
      <c r="BT214" s="23"/>
      <c r="BU214" s="187">
        <f t="shared" si="103"/>
        <v>7092</v>
      </c>
      <c r="BV214" s="179">
        <f t="shared" si="104"/>
        <v>264.19600000000003</v>
      </c>
      <c r="BX214" s="70">
        <f t="shared" si="105"/>
        <v>8.2443340478560945</v>
      </c>
      <c r="BY214" s="73" t="s">
        <v>30</v>
      </c>
      <c r="BZ214" s="44">
        <f>INDEX(LINEST(BX210:BX229,$E210:$E229),1)</f>
        <v>-0.42214505090057625</v>
      </c>
      <c r="CA214" s="23"/>
      <c r="CB214" s="187">
        <f t="shared" si="106"/>
        <v>7073</v>
      </c>
      <c r="CC214" s="179">
        <f t="shared" si="107"/>
        <v>284.089</v>
      </c>
      <c r="CE214" s="70">
        <f t="shared" si="108"/>
        <v>8.1478671299239469</v>
      </c>
      <c r="CF214" s="73" t="s">
        <v>30</v>
      </c>
      <c r="CG214" s="44">
        <f>INDEX(LINEST(CE210:CE229,$E210:$E229),1)</f>
        <v>-0.48494103488408624</v>
      </c>
      <c r="CH214" s="23"/>
      <c r="CI214" s="187">
        <f t="shared" si="109"/>
        <v>7048</v>
      </c>
      <c r="CJ214" s="179">
        <f t="shared" si="110"/>
        <v>311.36399999999998</v>
      </c>
      <c r="CL214" s="70">
        <f t="shared" si="111"/>
        <v>8.0410910037086332</v>
      </c>
      <c r="CM214" s="73" t="s">
        <v>30</v>
      </c>
      <c r="CN214" s="44">
        <f>INDEX(LINEST(CL210:CL229,$E210:$E229),1)</f>
        <v>-0.57277664612347179</v>
      </c>
      <c r="CO214" s="23"/>
      <c r="CP214" s="187">
        <f t="shared" si="112"/>
        <v>7014</v>
      </c>
      <c r="CQ214" s="179">
        <f t="shared" si="113"/>
        <v>350.464</v>
      </c>
      <c r="CS214" s="70">
        <f t="shared" si="114"/>
        <v>7.9215356321335495</v>
      </c>
      <c r="CT214" s="73" t="s">
        <v>30</v>
      </c>
      <c r="CU214" s="44">
        <f>INDEX(LINEST(CS210:CS229,$E210:$E229),1)</f>
        <v>-0.70842789867497913</v>
      </c>
      <c r="CV214" s="23"/>
      <c r="CW214" s="187">
        <f t="shared" si="115"/>
        <v>6963</v>
      </c>
      <c r="CX214" s="179">
        <f t="shared" si="116"/>
        <v>413.44900000000001</v>
      </c>
      <c r="CZ214" s="70">
        <f t="shared" si="117"/>
        <v>7.7857208965346238</v>
      </c>
      <c r="DA214" s="73" t="s">
        <v>30</v>
      </c>
      <c r="DB214" s="44">
        <f>INDEX(LINEST(CZ210:CZ229,$E210:$E229),1)</f>
        <v>-0.97355036364850922</v>
      </c>
      <c r="DC214" s="23"/>
      <c r="DD214" s="187">
        <f t="shared" si="118"/>
        <v>6867</v>
      </c>
      <c r="DE214" s="179">
        <f t="shared" si="119"/>
        <v>546.12099999999998</v>
      </c>
    </row>
    <row r="215" spans="1:109" ht="15" customHeight="1">
      <c r="A215" s="21">
        <f t="shared" si="72"/>
        <v>1999</v>
      </c>
      <c r="B215" s="176">
        <f t="shared" si="72"/>
        <v>7483</v>
      </c>
      <c r="C215" s="69">
        <f t="shared" si="73"/>
        <v>8.9203890600803586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9.1686536199606934</v>
      </c>
      <c r="H215" s="74" t="s">
        <v>46</v>
      </c>
      <c r="I215" s="179">
        <f t="shared" si="75"/>
        <v>6938</v>
      </c>
      <c r="J215" s="180">
        <f t="shared" si="76"/>
        <v>7.283175197113458</v>
      </c>
      <c r="K215" s="179">
        <f t="shared" si="77"/>
        <v>297.02499999999998</v>
      </c>
      <c r="M215" s="70">
        <f t="shared" si="78"/>
        <v>8.9203890600803586</v>
      </c>
      <c r="N215" s="73" t="s">
        <v>25</v>
      </c>
      <c r="O215" s="44">
        <f>INDEX(LINEST(M210:M229,$E210:$E229),2)</f>
        <v>9.1686536199606934</v>
      </c>
      <c r="P215" s="74" t="s">
        <v>46</v>
      </c>
      <c r="Q215" s="187">
        <f t="shared" si="79"/>
        <v>6938</v>
      </c>
      <c r="R215" s="179">
        <f t="shared" si="80"/>
        <v>297.02499999999998</v>
      </c>
      <c r="T215" s="70">
        <f t="shared" si="81"/>
        <v>8.7769386451749956</v>
      </c>
      <c r="U215" s="73" t="s">
        <v>25</v>
      </c>
      <c r="V215" s="44">
        <f>INDEX(LINEST(T210:T229,$E210:$E229),2)</f>
        <v>9.0669949351255958</v>
      </c>
      <c r="W215" s="74" t="s">
        <v>46</v>
      </c>
      <c r="X215" s="187">
        <f t="shared" si="82"/>
        <v>6923</v>
      </c>
      <c r="Y215" s="179">
        <f t="shared" si="83"/>
        <v>313.60000000000002</v>
      </c>
      <c r="AA215" s="70">
        <f t="shared" si="84"/>
        <v>8.7214393056259834</v>
      </c>
      <c r="AB215" s="73" t="s">
        <v>25</v>
      </c>
      <c r="AC215" s="44">
        <f>INDEX(LINEST(AA210:AA229,$E210:$E229),2)</f>
        <v>9.0297453657226381</v>
      </c>
      <c r="AD215" s="74" t="s">
        <v>46</v>
      </c>
      <c r="AE215" s="187">
        <f t="shared" si="85"/>
        <v>6917</v>
      </c>
      <c r="AF215" s="179">
        <f t="shared" si="86"/>
        <v>320.35599999999999</v>
      </c>
      <c r="AH215" s="70">
        <f t="shared" si="87"/>
        <v>8.6626778581582187</v>
      </c>
      <c r="AI215" s="73" t="s">
        <v>25</v>
      </c>
      <c r="AJ215" s="44">
        <f>INDEX(LINEST(AH210:AH229,$E210:$E229),2)</f>
        <v>8.9917566534736295</v>
      </c>
      <c r="AK215" s="74" t="s">
        <v>46</v>
      </c>
      <c r="AL215" s="187">
        <f t="shared" si="88"/>
        <v>6910</v>
      </c>
      <c r="AM215" s="179">
        <f t="shared" si="89"/>
        <v>328.32900000000001</v>
      </c>
      <c r="AO215" s="70">
        <f t="shared" si="90"/>
        <v>8.6002467465515231</v>
      </c>
      <c r="AP215" s="73" t="s">
        <v>25</v>
      </c>
      <c r="AQ215" s="44">
        <f>INDEX(LINEST(AO210:AO229,$E210:$E229),2)</f>
        <v>8.9532025085783378</v>
      </c>
      <c r="AR215" s="74" t="s">
        <v>46</v>
      </c>
      <c r="AS215" s="187">
        <f t="shared" si="91"/>
        <v>6902</v>
      </c>
      <c r="AT215" s="179">
        <f t="shared" si="92"/>
        <v>337.56099999999998</v>
      </c>
      <c r="AV215" s="70">
        <f t="shared" si="93"/>
        <v>8.533656917446903</v>
      </c>
      <c r="AW215" s="73" t="s">
        <v>25</v>
      </c>
      <c r="AX215" s="44">
        <f>INDEX(LINEST(AV210:AV229,$E210:$E229),2)</f>
        <v>8.914376043294423</v>
      </c>
      <c r="AY215" s="74" t="s">
        <v>46</v>
      </c>
      <c r="AZ215" s="187">
        <f t="shared" si="94"/>
        <v>6893</v>
      </c>
      <c r="BA215" s="179">
        <f t="shared" si="95"/>
        <v>348.1</v>
      </c>
      <c r="BC215" s="70">
        <f t="shared" si="96"/>
        <v>8.4623145299062479</v>
      </c>
      <c r="BD215" s="73" t="s">
        <v>25</v>
      </c>
      <c r="BE215" s="44">
        <f>INDEX(LINEST(BC210:BC229,$E210:$E229),2)</f>
        <v>8.8757655370041064</v>
      </c>
      <c r="BF215" s="74" t="s">
        <v>46</v>
      </c>
      <c r="BG215" s="187">
        <f t="shared" si="97"/>
        <v>6881</v>
      </c>
      <c r="BH215" s="179">
        <f t="shared" si="98"/>
        <v>362.404</v>
      </c>
      <c r="BJ215" s="70">
        <f t="shared" si="99"/>
        <v>8.3854887004188097</v>
      </c>
      <c r="BK215" s="73" t="s">
        <v>25</v>
      </c>
      <c r="BL215" s="44">
        <f>INDEX(LINEST(BJ210:BJ229,$E210:$E229),2)</f>
        <v>8.8381892379401918</v>
      </c>
      <c r="BM215" s="74" t="s">
        <v>46</v>
      </c>
      <c r="BN215" s="187">
        <f t="shared" si="100"/>
        <v>6868</v>
      </c>
      <c r="BO215" s="179">
        <f t="shared" si="101"/>
        <v>378.22500000000002</v>
      </c>
      <c r="BQ215" s="70">
        <f t="shared" si="102"/>
        <v>8.3022657948733674</v>
      </c>
      <c r="BR215" s="73" t="s">
        <v>25</v>
      </c>
      <c r="BS215" s="44">
        <f>INDEX(LINEST(BQ210:BQ229,$E210:$E229),2)</f>
        <v>8.8030491949455474</v>
      </c>
      <c r="BT215" s="74" t="s">
        <v>46</v>
      </c>
      <c r="BU215" s="187">
        <f t="shared" si="103"/>
        <v>6851</v>
      </c>
      <c r="BV215" s="179">
        <f t="shared" si="104"/>
        <v>399.42399999999998</v>
      </c>
      <c r="BX215" s="70">
        <f t="shared" si="105"/>
        <v>8.2114829164450658</v>
      </c>
      <c r="BY215" s="73" t="s">
        <v>25</v>
      </c>
      <c r="BZ215" s="44">
        <f>INDEX(LINEST(BX210:BX229,$E210:$E229),2)</f>
        <v>8.772846235640122</v>
      </c>
      <c r="CA215" s="74" t="s">
        <v>46</v>
      </c>
      <c r="CB215" s="187">
        <f t="shared" si="106"/>
        <v>6830</v>
      </c>
      <c r="CC215" s="179">
        <f t="shared" si="107"/>
        <v>426.40899999999999</v>
      </c>
      <c r="CE215" s="70">
        <f t="shared" si="108"/>
        <v>8.1116280783077404</v>
      </c>
      <c r="CF215" s="73" t="s">
        <v>25</v>
      </c>
      <c r="CG215" s="44">
        <f>INDEX(LINEST(CE210:CE229,$E210:$E229),2)</f>
        <v>8.7523374267814926</v>
      </c>
      <c r="CH215" s="74" t="s">
        <v>46</v>
      </c>
      <c r="CI215" s="187">
        <f t="shared" si="109"/>
        <v>6803</v>
      </c>
      <c r="CJ215" s="179">
        <f t="shared" si="110"/>
        <v>462.4</v>
      </c>
      <c r="CL215" s="70">
        <f t="shared" si="111"/>
        <v>8.000684784514748</v>
      </c>
      <c r="CM215" s="73" t="s">
        <v>25</v>
      </c>
      <c r="CN215" s="44">
        <f>INDEX(LINEST(CL210:CL229,$E210:$E229),2)</f>
        <v>8.7515596547728904</v>
      </c>
      <c r="CO215" s="74" t="s">
        <v>46</v>
      </c>
      <c r="CP215" s="187">
        <f t="shared" si="112"/>
        <v>6765</v>
      </c>
      <c r="CQ215" s="179">
        <f t="shared" si="113"/>
        <v>515.524</v>
      </c>
      <c r="CS215" s="70">
        <f t="shared" si="114"/>
        <v>7.8758791594963098</v>
      </c>
      <c r="CT215" s="73" t="s">
        <v>25</v>
      </c>
      <c r="CU215" s="44">
        <f>INDEX(LINEST(CS210:CS229,$E210:$E229),2)</f>
        <v>8.795958986437558</v>
      </c>
      <c r="CV215" s="74" t="s">
        <v>46</v>
      </c>
      <c r="CW215" s="187">
        <f t="shared" si="115"/>
        <v>6707</v>
      </c>
      <c r="CX215" s="179">
        <f t="shared" si="116"/>
        <v>602.17600000000004</v>
      </c>
      <c r="CZ215" s="70">
        <f t="shared" si="117"/>
        <v>7.7332456465297952</v>
      </c>
      <c r="DA215" s="73" t="s">
        <v>25</v>
      </c>
      <c r="DB215" s="44">
        <f>INDEX(LINEST(CZ210:CZ229,$E210:$E229),2)</f>
        <v>8.985850943867538</v>
      </c>
      <c r="DC215" s="74" t="s">
        <v>46</v>
      </c>
      <c r="DD215" s="187">
        <f t="shared" si="118"/>
        <v>6596</v>
      </c>
      <c r="DE215" s="179">
        <f t="shared" si="119"/>
        <v>786.76900000000001</v>
      </c>
    </row>
    <row r="216" spans="1:109" ht="15" customHeight="1">
      <c r="A216" s="21">
        <f t="shared" si="72"/>
        <v>2000</v>
      </c>
      <c r="B216" s="176">
        <f t="shared" si="72"/>
        <v>7265</v>
      </c>
      <c r="C216" s="69">
        <f t="shared" si="73"/>
        <v>8.890823576004383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9591.7019164778249</v>
      </c>
      <c r="I216" s="179">
        <f t="shared" si="75"/>
        <v>6747</v>
      </c>
      <c r="J216" s="180">
        <f t="shared" si="76"/>
        <v>7.1300757054370267</v>
      </c>
      <c r="K216" s="179">
        <f t="shared" si="77"/>
        <v>268.32400000000001</v>
      </c>
      <c r="M216" s="70">
        <f t="shared" si="78"/>
        <v>8.890823576004383</v>
      </c>
      <c r="N216" s="73" t="s">
        <v>29</v>
      </c>
      <c r="O216" s="75">
        <f>EXP(O215)</f>
        <v>9591.7019164778249</v>
      </c>
      <c r="Q216" s="187">
        <f t="shared" si="79"/>
        <v>6747</v>
      </c>
      <c r="R216" s="179">
        <f t="shared" si="80"/>
        <v>268.32400000000001</v>
      </c>
      <c r="T216" s="70">
        <f t="shared" si="81"/>
        <v>8.742733867330168</v>
      </c>
      <c r="U216" s="73" t="s">
        <v>29</v>
      </c>
      <c r="V216" s="75">
        <f>EXP(V215)</f>
        <v>8664.5471180715795</v>
      </c>
      <c r="X216" s="187">
        <f t="shared" si="82"/>
        <v>6733</v>
      </c>
      <c r="Y216" s="179">
        <f t="shared" si="83"/>
        <v>283.024</v>
      </c>
      <c r="AA216" s="70">
        <f t="shared" si="84"/>
        <v>8.6852467764124874</v>
      </c>
      <c r="AB216" s="73" t="s">
        <v>29</v>
      </c>
      <c r="AC216" s="75">
        <f>EXP(AC215)</f>
        <v>8347.7336823913811</v>
      </c>
      <c r="AE216" s="187">
        <f t="shared" si="85"/>
        <v>6727</v>
      </c>
      <c r="AF216" s="179">
        <f t="shared" si="86"/>
        <v>289.44400000000002</v>
      </c>
      <c r="AH216" s="70">
        <f t="shared" si="87"/>
        <v>8.6242522637096446</v>
      </c>
      <c r="AI216" s="73" t="s">
        <v>29</v>
      </c>
      <c r="AJ216" s="75">
        <f>EXP(AJ215)</f>
        <v>8036.5619573497506</v>
      </c>
      <c r="AL216" s="187">
        <f t="shared" si="88"/>
        <v>6720</v>
      </c>
      <c r="AM216" s="179">
        <f t="shared" si="89"/>
        <v>297.02499999999998</v>
      </c>
      <c r="AO216" s="70">
        <f t="shared" si="90"/>
        <v>8.5592943674348732</v>
      </c>
      <c r="AP216" s="73" t="s">
        <v>29</v>
      </c>
      <c r="AQ216" s="75">
        <f>EXP(AQ215)</f>
        <v>7732.616019448169</v>
      </c>
      <c r="AS216" s="187">
        <f t="shared" si="91"/>
        <v>6711</v>
      </c>
      <c r="AT216" s="179">
        <f t="shared" si="92"/>
        <v>306.916</v>
      </c>
      <c r="AV216" s="70">
        <f t="shared" si="93"/>
        <v>8.4898219946201046</v>
      </c>
      <c r="AW216" s="73" t="s">
        <v>29</v>
      </c>
      <c r="AX216" s="75">
        <f>EXP(AX215)</f>
        <v>7438.1396037144677</v>
      </c>
      <c r="AZ216" s="187">
        <f t="shared" si="94"/>
        <v>6702</v>
      </c>
      <c r="BA216" s="179">
        <f t="shared" si="95"/>
        <v>316.96899999999999</v>
      </c>
      <c r="BC216" s="70">
        <f t="shared" si="96"/>
        <v>8.4151604658510859</v>
      </c>
      <c r="BD216" s="73" t="s">
        <v>29</v>
      </c>
      <c r="BE216" s="75">
        <f>EXP(BE215)</f>
        <v>7156.4228775333495</v>
      </c>
      <c r="BG216" s="187">
        <f t="shared" si="97"/>
        <v>6691</v>
      </c>
      <c r="BH216" s="179">
        <f t="shared" si="98"/>
        <v>329.476</v>
      </c>
      <c r="BJ216" s="70">
        <f t="shared" si="99"/>
        <v>8.3344715546009436</v>
      </c>
      <c r="BK216" s="73" t="s">
        <v>29</v>
      </c>
      <c r="BL216" s="75">
        <f>EXP(BL215)</f>
        <v>6892.5006550786702</v>
      </c>
      <c r="BN216" s="187">
        <f t="shared" si="100"/>
        <v>6677</v>
      </c>
      <c r="BO216" s="179">
        <f t="shared" si="101"/>
        <v>345.74400000000003</v>
      </c>
      <c r="BQ216" s="70">
        <f t="shared" si="102"/>
        <v>8.2466959437185565</v>
      </c>
      <c r="BR216" s="73" t="s">
        <v>29</v>
      </c>
      <c r="BS216" s="75">
        <f>EXP(BS215)</f>
        <v>6654.5039821800046</v>
      </c>
      <c r="BU216" s="187">
        <f t="shared" si="103"/>
        <v>6661</v>
      </c>
      <c r="BV216" s="179">
        <f t="shared" si="104"/>
        <v>364.81599999999997</v>
      </c>
      <c r="BX216" s="70">
        <f t="shared" si="105"/>
        <v>8.1504679116240037</v>
      </c>
      <c r="BY216" s="73" t="s">
        <v>29</v>
      </c>
      <c r="BZ216" s="75">
        <f>EXP(BZ215)</f>
        <v>6456.5231230497347</v>
      </c>
      <c r="CB216" s="187">
        <f t="shared" si="106"/>
        <v>6640</v>
      </c>
      <c r="CC216" s="179">
        <f t="shared" si="107"/>
        <v>390.625</v>
      </c>
      <c r="CE216" s="70">
        <f t="shared" si="108"/>
        <v>8.0439844312215527</v>
      </c>
      <c r="CF216" s="73" t="s">
        <v>29</v>
      </c>
      <c r="CG216" s="75">
        <f>EXP(CG215)</f>
        <v>6325.4561323463859</v>
      </c>
      <c r="CI216" s="187">
        <f t="shared" si="109"/>
        <v>6612</v>
      </c>
      <c r="CJ216" s="179">
        <f t="shared" si="110"/>
        <v>426.40899999999999</v>
      </c>
      <c r="CL216" s="70">
        <f t="shared" si="111"/>
        <v>7.9247959139564355</v>
      </c>
      <c r="CM216" s="73" t="s">
        <v>29</v>
      </c>
      <c r="CN216" s="75">
        <f>EXP(CN215)</f>
        <v>6320.5382823559512</v>
      </c>
      <c r="CP216" s="187">
        <f t="shared" si="112"/>
        <v>6573</v>
      </c>
      <c r="CQ216" s="179">
        <f t="shared" si="113"/>
        <v>478.86399999999998</v>
      </c>
      <c r="CS216" s="70">
        <f t="shared" si="114"/>
        <v>7.7894545660866727</v>
      </c>
      <c r="CT216" s="73" t="s">
        <v>29</v>
      </c>
      <c r="CU216" s="75">
        <f>EXP(CU215)</f>
        <v>6607.4890312889484</v>
      </c>
      <c r="CW216" s="187">
        <f t="shared" si="115"/>
        <v>6515</v>
      </c>
      <c r="CX216" s="179">
        <f t="shared" si="116"/>
        <v>562.5</v>
      </c>
      <c r="CZ216" s="70">
        <f t="shared" si="117"/>
        <v>7.6328855053951328</v>
      </c>
      <c r="DA216" s="73" t="s">
        <v>29</v>
      </c>
      <c r="DB216" s="75">
        <f>EXP(DB215)</f>
        <v>7989.2402279324633</v>
      </c>
      <c r="DD216" s="187">
        <f t="shared" si="118"/>
        <v>6402</v>
      </c>
      <c r="DE216" s="179">
        <f t="shared" si="119"/>
        <v>744.76900000000001</v>
      </c>
    </row>
    <row r="217" spans="1:109" ht="15" customHeight="1">
      <c r="A217" s="21">
        <f t="shared" si="72"/>
        <v>2001</v>
      </c>
      <c r="B217" s="176">
        <f t="shared" si="72"/>
        <v>6934</v>
      </c>
      <c r="C217" s="69">
        <f t="shared" si="73"/>
        <v>8.8441921262449679</v>
      </c>
      <c r="D217" s="22">
        <v>8</v>
      </c>
      <c r="E217" s="71">
        <f t="shared" si="74"/>
        <v>2.0794415416798357</v>
      </c>
      <c r="H217" s="23"/>
      <c r="I217" s="179">
        <f t="shared" si="75"/>
        <v>6586</v>
      </c>
      <c r="J217" s="180">
        <f t="shared" si="76"/>
        <v>5.0187481972887218</v>
      </c>
      <c r="K217" s="179">
        <f t="shared" si="77"/>
        <v>121.104</v>
      </c>
      <c r="M217" s="70">
        <f t="shared" si="78"/>
        <v>8.8441921262449679</v>
      </c>
      <c r="P217" s="23"/>
      <c r="Q217" s="187">
        <f t="shared" si="79"/>
        <v>6586</v>
      </c>
      <c r="R217" s="179">
        <f t="shared" si="80"/>
        <v>121.104</v>
      </c>
      <c r="T217" s="70">
        <f t="shared" si="81"/>
        <v>8.6884538008507679</v>
      </c>
      <c r="W217" s="23"/>
      <c r="X217" s="187">
        <f t="shared" si="82"/>
        <v>6573</v>
      </c>
      <c r="Y217" s="179">
        <f t="shared" si="83"/>
        <v>130.321</v>
      </c>
      <c r="AA217" s="70">
        <f t="shared" si="84"/>
        <v>8.6276606444422086</v>
      </c>
      <c r="AD217" s="23"/>
      <c r="AE217" s="187">
        <f t="shared" si="85"/>
        <v>6567</v>
      </c>
      <c r="AF217" s="179">
        <f t="shared" si="86"/>
        <v>134.68899999999999</v>
      </c>
      <c r="AH217" s="70">
        <f t="shared" si="87"/>
        <v>8.562931083090092</v>
      </c>
      <c r="AK217" s="23"/>
      <c r="AL217" s="187">
        <f t="shared" si="88"/>
        <v>6560</v>
      </c>
      <c r="AM217" s="179">
        <f t="shared" si="89"/>
        <v>139.876</v>
      </c>
      <c r="AO217" s="70">
        <f t="shared" si="90"/>
        <v>8.4937198352305945</v>
      </c>
      <c r="AR217" s="23"/>
      <c r="AS217" s="187">
        <f t="shared" si="91"/>
        <v>6552</v>
      </c>
      <c r="AT217" s="179">
        <f t="shared" si="92"/>
        <v>145.92400000000001</v>
      </c>
      <c r="AV217" s="70">
        <f t="shared" si="93"/>
        <v>8.4193598310674744</v>
      </c>
      <c r="AY217" s="23"/>
      <c r="AZ217" s="187">
        <f t="shared" si="94"/>
        <v>6543</v>
      </c>
      <c r="BA217" s="179">
        <f t="shared" si="95"/>
        <v>152.881</v>
      </c>
      <c r="BC217" s="70">
        <f t="shared" si="96"/>
        <v>8.3390230057447585</v>
      </c>
      <c r="BF217" s="23"/>
      <c r="BG217" s="187">
        <f t="shared" si="97"/>
        <v>6533</v>
      </c>
      <c r="BH217" s="179">
        <f t="shared" si="98"/>
        <v>160.80099999999999</v>
      </c>
      <c r="BJ217" s="70">
        <f t="shared" si="99"/>
        <v>8.2516639236055891</v>
      </c>
      <c r="BM217" s="23"/>
      <c r="BN217" s="187">
        <f t="shared" si="100"/>
        <v>6520</v>
      </c>
      <c r="BO217" s="179">
        <f t="shared" si="101"/>
        <v>171.39599999999999</v>
      </c>
      <c r="BQ217" s="70">
        <f t="shared" si="102"/>
        <v>8.1559363379723937</v>
      </c>
      <c r="BT217" s="23"/>
      <c r="BU217" s="187">
        <f t="shared" si="103"/>
        <v>6504</v>
      </c>
      <c r="BV217" s="179">
        <f t="shared" si="104"/>
        <v>184.9</v>
      </c>
      <c r="BX217" s="70">
        <f t="shared" si="105"/>
        <v>8.0500654229159654</v>
      </c>
      <c r="CA217" s="23"/>
      <c r="CB217" s="187">
        <f t="shared" si="106"/>
        <v>6484</v>
      </c>
      <c r="CC217" s="179">
        <f t="shared" si="107"/>
        <v>202.5</v>
      </c>
      <c r="CE217" s="70">
        <f t="shared" si="108"/>
        <v>7.9316440214543107</v>
      </c>
      <c r="CH217" s="23"/>
      <c r="CI217" s="187">
        <f t="shared" si="109"/>
        <v>6458</v>
      </c>
      <c r="CJ217" s="179">
        <f t="shared" si="110"/>
        <v>226.57599999999999</v>
      </c>
      <c r="CL217" s="70">
        <f t="shared" si="111"/>
        <v>7.7972912735474722</v>
      </c>
      <c r="CO217" s="23"/>
      <c r="CP217" s="187">
        <f t="shared" si="112"/>
        <v>6421</v>
      </c>
      <c r="CQ217" s="179">
        <f t="shared" si="113"/>
        <v>263.16899999999998</v>
      </c>
      <c r="CS217" s="70">
        <f t="shared" si="114"/>
        <v>7.6420444028732577</v>
      </c>
      <c r="CV217" s="23"/>
      <c r="CW217" s="187">
        <f t="shared" si="115"/>
        <v>6364</v>
      </c>
      <c r="CX217" s="179">
        <f t="shared" si="116"/>
        <v>324.89999999999998</v>
      </c>
      <c r="CZ217" s="70">
        <f t="shared" si="117"/>
        <v>7.4581861573404868</v>
      </c>
      <c r="DC217" s="23"/>
      <c r="DD217" s="187">
        <f t="shared" si="118"/>
        <v>6255</v>
      </c>
      <c r="DE217" s="179">
        <f t="shared" si="119"/>
        <v>461.041</v>
      </c>
    </row>
    <row r="218" spans="1:109" ht="15" customHeight="1">
      <c r="A218" s="21">
        <f t="shared" si="72"/>
        <v>2002</v>
      </c>
      <c r="B218" s="176">
        <f t="shared" si="72"/>
        <v>6629</v>
      </c>
      <c r="C218" s="69">
        <f t="shared" si="73"/>
        <v>8.7992092422413908</v>
      </c>
      <c r="D218" s="22">
        <v>9</v>
      </c>
      <c r="E218" s="71">
        <f t="shared" si="74"/>
        <v>2.1972245773362196</v>
      </c>
      <c r="I218" s="179">
        <f t="shared" si="75"/>
        <v>6447</v>
      </c>
      <c r="J218" s="180">
        <f t="shared" si="76"/>
        <v>2.7455121436114043</v>
      </c>
      <c r="K218" s="179">
        <f t="shared" si="77"/>
        <v>33.124000000000002</v>
      </c>
      <c r="M218" s="70">
        <f t="shared" si="78"/>
        <v>8.7992092422413908</v>
      </c>
      <c r="Q218" s="187">
        <f t="shared" si="79"/>
        <v>6447</v>
      </c>
      <c r="R218" s="179">
        <f t="shared" si="80"/>
        <v>33.124000000000002</v>
      </c>
      <c r="T218" s="70">
        <f t="shared" si="81"/>
        <v>8.635687085464026</v>
      </c>
      <c r="X218" s="187">
        <f t="shared" si="82"/>
        <v>6435</v>
      </c>
      <c r="Y218" s="179">
        <f t="shared" si="83"/>
        <v>37.636000000000003</v>
      </c>
      <c r="AA218" s="70">
        <f t="shared" si="84"/>
        <v>8.5714919648236165</v>
      </c>
      <c r="AE218" s="187">
        <f t="shared" si="85"/>
        <v>6430</v>
      </c>
      <c r="AF218" s="179">
        <f t="shared" si="86"/>
        <v>39.600999999999999</v>
      </c>
      <c r="AH218" s="70">
        <f t="shared" si="87"/>
        <v>8.5028914067053769</v>
      </c>
      <c r="AL218" s="187">
        <f t="shared" si="88"/>
        <v>6424</v>
      </c>
      <c r="AM218" s="179">
        <f t="shared" si="89"/>
        <v>42.024999999999999</v>
      </c>
      <c r="AO218" s="70">
        <f t="shared" si="90"/>
        <v>8.429235912657095</v>
      </c>
      <c r="AS218" s="187">
        <f t="shared" si="91"/>
        <v>6416</v>
      </c>
      <c r="AT218" s="179">
        <f t="shared" si="92"/>
        <v>45.369</v>
      </c>
      <c r="AV218" s="70">
        <f t="shared" si="93"/>
        <v>8.3497208374724892</v>
      </c>
      <c r="AZ218" s="187">
        <f t="shared" si="94"/>
        <v>6408</v>
      </c>
      <c r="BA218" s="179">
        <f t="shared" si="95"/>
        <v>48.841000000000001</v>
      </c>
      <c r="BC218" s="70">
        <f t="shared" si="96"/>
        <v>8.2633326674399665</v>
      </c>
      <c r="BG218" s="187">
        <f t="shared" si="97"/>
        <v>6398</v>
      </c>
      <c r="BH218" s="179">
        <f t="shared" si="98"/>
        <v>53.360999999999997</v>
      </c>
      <c r="BJ218" s="70">
        <f t="shared" si="99"/>
        <v>8.1687698236752695</v>
      </c>
      <c r="BN218" s="187">
        <f t="shared" si="100"/>
        <v>6387</v>
      </c>
      <c r="BO218" s="179">
        <f t="shared" si="101"/>
        <v>58.564</v>
      </c>
      <c r="BQ218" s="70">
        <f t="shared" si="102"/>
        <v>8.064321960910803</v>
      </c>
      <c r="BU218" s="187">
        <f t="shared" si="103"/>
        <v>6372</v>
      </c>
      <c r="BV218" s="179">
        <f t="shared" si="104"/>
        <v>66.049000000000007</v>
      </c>
      <c r="BX218" s="70">
        <f t="shared" si="105"/>
        <v>7.9476785713015676</v>
      </c>
      <c r="CB218" s="187">
        <f t="shared" si="106"/>
        <v>6354</v>
      </c>
      <c r="CC218" s="179">
        <f t="shared" si="107"/>
        <v>75.625</v>
      </c>
      <c r="CE218" s="70">
        <f t="shared" si="108"/>
        <v>7.8156105320351905</v>
      </c>
      <c r="CI218" s="187">
        <f t="shared" si="109"/>
        <v>6329</v>
      </c>
      <c r="CJ218" s="179">
        <f t="shared" si="110"/>
        <v>90</v>
      </c>
      <c r="CL218" s="70">
        <f t="shared" si="111"/>
        <v>7.6634076648934792</v>
      </c>
      <c r="CP218" s="187">
        <f t="shared" si="112"/>
        <v>6296</v>
      </c>
      <c r="CQ218" s="179">
        <f t="shared" si="113"/>
        <v>110.889</v>
      </c>
      <c r="CS218" s="70">
        <f t="shared" si="114"/>
        <v>7.4838066876658349</v>
      </c>
      <c r="CW218" s="187">
        <f t="shared" si="115"/>
        <v>6243</v>
      </c>
      <c r="CX218" s="179">
        <f t="shared" si="116"/>
        <v>148.99600000000001</v>
      </c>
      <c r="CZ218" s="70">
        <f t="shared" si="117"/>
        <v>7.2647301779298674</v>
      </c>
      <c r="DD218" s="187">
        <f t="shared" si="118"/>
        <v>6141</v>
      </c>
      <c r="DE218" s="179">
        <f t="shared" si="119"/>
        <v>238.14400000000001</v>
      </c>
    </row>
    <row r="219" spans="1:109" ht="15" customHeight="1">
      <c r="A219" s="21">
        <f t="shared" si="72"/>
        <v>2003</v>
      </c>
      <c r="B219" s="176">
        <f t="shared" si="72"/>
        <v>6318</v>
      </c>
      <c r="C219" s="69">
        <f t="shared" si="73"/>
        <v>8.7511579813620308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0.89246868065461871</v>
      </c>
      <c r="I219" s="179">
        <f t="shared" si="75"/>
        <v>6326</v>
      </c>
      <c r="J219" s="180">
        <f t="shared" si="76"/>
        <v>0.12662234884457108</v>
      </c>
      <c r="K219" s="179">
        <f t="shared" si="77"/>
        <v>6.4000000000000001E-2</v>
      </c>
      <c r="M219" s="70">
        <f t="shared" si="78"/>
        <v>8.7511579813620308</v>
      </c>
      <c r="N219" s="23" t="s">
        <v>36</v>
      </c>
      <c r="O219" s="44">
        <f>Q209</f>
        <v>0.89246868065461871</v>
      </c>
      <c r="Q219" s="187">
        <f t="shared" si="79"/>
        <v>6326</v>
      </c>
      <c r="R219" s="179">
        <f t="shared" si="80"/>
        <v>6.4000000000000001E-2</v>
      </c>
      <c r="T219" s="70">
        <f t="shared" si="81"/>
        <v>8.5788525718029653</v>
      </c>
      <c r="U219" s="23" t="s">
        <v>36</v>
      </c>
      <c r="V219" s="44">
        <f>X209</f>
        <v>0.88375312655844318</v>
      </c>
      <c r="X219" s="187">
        <f t="shared" si="82"/>
        <v>6315</v>
      </c>
      <c r="Y219" s="179">
        <f t="shared" si="83"/>
        <v>8.9999999999999993E-3</v>
      </c>
      <c r="AA219" s="70">
        <f t="shared" si="84"/>
        <v>8.510772623613315</v>
      </c>
      <c r="AB219" s="23" t="s">
        <v>36</v>
      </c>
      <c r="AC219" s="44">
        <f>AE209</f>
        <v>0.87993179531385157</v>
      </c>
      <c r="AE219" s="187">
        <f t="shared" si="85"/>
        <v>6310</v>
      </c>
      <c r="AF219" s="179">
        <f t="shared" si="86"/>
        <v>6.4000000000000001E-2</v>
      </c>
      <c r="AH219" s="70">
        <f t="shared" si="87"/>
        <v>8.4377169899144402</v>
      </c>
      <c r="AI219" s="23" t="s">
        <v>36</v>
      </c>
      <c r="AJ219" s="44">
        <f>AL209</f>
        <v>0.87531626521065542</v>
      </c>
      <c r="AL219" s="187">
        <f t="shared" si="88"/>
        <v>6305</v>
      </c>
      <c r="AM219" s="179">
        <f t="shared" si="89"/>
        <v>0.16900000000000001</v>
      </c>
      <c r="AO219" s="70">
        <f t="shared" si="90"/>
        <v>8.3589006124216443</v>
      </c>
      <c r="AP219" s="23" t="s">
        <v>36</v>
      </c>
      <c r="AQ219" s="44">
        <f>AS209</f>
        <v>0.86997523182876224</v>
      </c>
      <c r="AS219" s="187">
        <f t="shared" si="91"/>
        <v>6298</v>
      </c>
      <c r="AT219" s="179">
        <f t="shared" si="92"/>
        <v>0.4</v>
      </c>
      <c r="AV219" s="70">
        <f t="shared" si="93"/>
        <v>8.2733365985044856</v>
      </c>
      <c r="AW219" s="23" t="s">
        <v>36</v>
      </c>
      <c r="AX219" s="44">
        <f>AZ209</f>
        <v>0.86367083714691328</v>
      </c>
      <c r="AZ219" s="187">
        <f t="shared" si="94"/>
        <v>6291</v>
      </c>
      <c r="BA219" s="179">
        <f t="shared" si="95"/>
        <v>0.72899999999999998</v>
      </c>
      <c r="BC219" s="70">
        <f t="shared" si="96"/>
        <v>8.1797604936999004</v>
      </c>
      <c r="BD219" s="23" t="s">
        <v>36</v>
      </c>
      <c r="BE219" s="44">
        <f>BG209</f>
        <v>0.85597843867302292</v>
      </c>
      <c r="BG219" s="187">
        <f t="shared" si="97"/>
        <v>6282</v>
      </c>
      <c r="BH219" s="179">
        <f t="shared" si="98"/>
        <v>1.296</v>
      </c>
      <c r="BJ219" s="70">
        <f t="shared" si="99"/>
        <v>8.0765153275523289</v>
      </c>
      <c r="BK219" s="23" t="s">
        <v>36</v>
      </c>
      <c r="BL219" s="44">
        <f>BN209</f>
        <v>0.84631590930511269</v>
      </c>
      <c r="BN219" s="187">
        <f t="shared" si="100"/>
        <v>6272</v>
      </c>
      <c r="BO219" s="179">
        <f t="shared" si="101"/>
        <v>2.1160000000000001</v>
      </c>
      <c r="BQ219" s="70">
        <f t="shared" si="102"/>
        <v>7.9613702017195109</v>
      </c>
      <c r="BR219" s="23" t="s">
        <v>36</v>
      </c>
      <c r="BS219" s="44">
        <f>BU209</f>
        <v>0.83409891132632352</v>
      </c>
      <c r="BU219" s="187">
        <f t="shared" si="103"/>
        <v>6259</v>
      </c>
      <c r="BV219" s="179">
        <f t="shared" si="104"/>
        <v>3.4809999999999999</v>
      </c>
      <c r="BX219" s="70">
        <f t="shared" si="105"/>
        <v>7.8312202146042926</v>
      </c>
      <c r="BY219" s="23" t="s">
        <v>36</v>
      </c>
      <c r="BZ219" s="44">
        <f>CB209</f>
        <v>0.81817134182120677</v>
      </c>
      <c r="CB219" s="187">
        <f t="shared" si="106"/>
        <v>6243</v>
      </c>
      <c r="CC219" s="179">
        <f t="shared" si="107"/>
        <v>5.625</v>
      </c>
      <c r="CE219" s="70">
        <f t="shared" si="108"/>
        <v>7.6815603625595372</v>
      </c>
      <c r="CF219" s="23" t="s">
        <v>36</v>
      </c>
      <c r="CG219" s="44">
        <f>CI209</f>
        <v>0.79635878603743548</v>
      </c>
      <c r="CI219" s="187">
        <f t="shared" si="109"/>
        <v>6221</v>
      </c>
      <c r="CJ219" s="179">
        <f t="shared" si="110"/>
        <v>9.4090000000000007</v>
      </c>
      <c r="CL219" s="70">
        <f t="shared" si="111"/>
        <v>7.5054922747374242</v>
      </c>
      <c r="CM219" s="23" t="s">
        <v>36</v>
      </c>
      <c r="CN219" s="44">
        <f>CP209</f>
        <v>0.76466489802952919</v>
      </c>
      <c r="CP219" s="187">
        <f t="shared" si="112"/>
        <v>6190</v>
      </c>
      <c r="CQ219" s="179">
        <f t="shared" si="113"/>
        <v>16.384</v>
      </c>
      <c r="CS219" s="70">
        <f t="shared" si="114"/>
        <v>7.2916562091744606</v>
      </c>
      <c r="CT219" s="23" t="s">
        <v>36</v>
      </c>
      <c r="CU219" s="44">
        <f>CW209</f>
        <v>0.71422368582626294</v>
      </c>
      <c r="CW219" s="187">
        <f t="shared" si="115"/>
        <v>6143</v>
      </c>
      <c r="CX219" s="179">
        <f t="shared" si="116"/>
        <v>30.625</v>
      </c>
      <c r="CZ219" s="70">
        <f t="shared" si="117"/>
        <v>7.0192966537150445</v>
      </c>
      <c r="DA219" s="23" t="s">
        <v>36</v>
      </c>
      <c r="DB219" s="44">
        <f>DD209</f>
        <v>0.61634056112547919</v>
      </c>
      <c r="DD219" s="187">
        <f t="shared" si="118"/>
        <v>6049</v>
      </c>
      <c r="DE219" s="179">
        <f t="shared" si="119"/>
        <v>72.361000000000004</v>
      </c>
    </row>
    <row r="220" spans="1:109" ht="15" customHeight="1">
      <c r="A220" s="21">
        <f t="shared" si="72"/>
        <v>2004</v>
      </c>
      <c r="B220" s="176">
        <f t="shared" si="72"/>
        <v>6207</v>
      </c>
      <c r="C220" s="69">
        <f t="shared" si="73"/>
        <v>8.7334329664136519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2310.2039999999988</v>
      </c>
      <c r="I220" s="179">
        <f t="shared" si="75"/>
        <v>6217</v>
      </c>
      <c r="J220" s="180">
        <f t="shared" si="76"/>
        <v>0.16110842597067826</v>
      </c>
      <c r="K220" s="179">
        <f t="shared" si="77"/>
        <v>0.1</v>
      </c>
      <c r="M220" s="70">
        <f t="shared" si="78"/>
        <v>8.7334329664136519</v>
      </c>
      <c r="N220" s="23" t="s">
        <v>37</v>
      </c>
      <c r="O220" s="200">
        <f>SUM(R210:R229)</f>
        <v>2310.2039999999988</v>
      </c>
      <c r="Q220" s="187">
        <f t="shared" si="79"/>
        <v>6217</v>
      </c>
      <c r="R220" s="179">
        <f t="shared" si="80"/>
        <v>0.1</v>
      </c>
      <c r="T220" s="70">
        <f t="shared" si="81"/>
        <v>8.5577591531628983</v>
      </c>
      <c r="U220" s="23" t="s">
        <v>37</v>
      </c>
      <c r="V220" s="200">
        <f>SUM(Y210:Y229)</f>
        <v>2538.1959999999995</v>
      </c>
      <c r="X220" s="187">
        <f t="shared" si="82"/>
        <v>6208</v>
      </c>
      <c r="Y220" s="179">
        <f t="shared" si="83"/>
        <v>1E-3</v>
      </c>
      <c r="AA220" s="70">
        <f t="shared" si="84"/>
        <v>8.4881762423457445</v>
      </c>
      <c r="AB220" s="23" t="s">
        <v>37</v>
      </c>
      <c r="AC220" s="200">
        <f>SUM(AF210:AF229)</f>
        <v>2642.8489999999993</v>
      </c>
      <c r="AE220" s="187">
        <f t="shared" si="85"/>
        <v>6204</v>
      </c>
      <c r="AF220" s="179">
        <f t="shared" si="86"/>
        <v>8.9999999999999993E-3</v>
      </c>
      <c r="AH220" s="70">
        <f t="shared" si="87"/>
        <v>8.4133870226906478</v>
      </c>
      <c r="AI220" s="23" t="s">
        <v>37</v>
      </c>
      <c r="AJ220" s="200">
        <f>SUM(AM210:AM229)</f>
        <v>2771.1569999999997</v>
      </c>
      <c r="AL220" s="187">
        <f t="shared" si="88"/>
        <v>6200</v>
      </c>
      <c r="AM220" s="179">
        <f t="shared" si="89"/>
        <v>4.9000000000000002E-2</v>
      </c>
      <c r="AO220" s="70">
        <f t="shared" si="90"/>
        <v>8.3325489392526375</v>
      </c>
      <c r="AP220" s="23" t="s">
        <v>37</v>
      </c>
      <c r="AQ220" s="200">
        <f>SUM(AT210:AT229)</f>
        <v>2925.7400000000002</v>
      </c>
      <c r="AS220" s="187">
        <f t="shared" si="91"/>
        <v>6194</v>
      </c>
      <c r="AT220" s="179">
        <f t="shared" si="92"/>
        <v>0.16900000000000001</v>
      </c>
      <c r="AV220" s="70">
        <f t="shared" si="93"/>
        <v>8.2445967563824976</v>
      </c>
      <c r="AW220" s="23" t="s">
        <v>37</v>
      </c>
      <c r="AX220" s="200">
        <f>SUM(BA210:BA229)</f>
        <v>3114.2639999999992</v>
      </c>
      <c r="AZ220" s="187">
        <f t="shared" si="94"/>
        <v>6188</v>
      </c>
      <c r="BA220" s="179">
        <f t="shared" si="95"/>
        <v>0.36099999999999999</v>
      </c>
      <c r="BC220" s="70">
        <f t="shared" si="96"/>
        <v>8.1481564399216246</v>
      </c>
      <c r="BD220" s="23" t="s">
        <v>37</v>
      </c>
      <c r="BE220" s="200">
        <f>SUM(BH210:BH229)</f>
        <v>3355.7269999999999</v>
      </c>
      <c r="BG220" s="187">
        <f t="shared" si="97"/>
        <v>6181</v>
      </c>
      <c r="BH220" s="179">
        <f t="shared" si="98"/>
        <v>0.67600000000000005</v>
      </c>
      <c r="BJ220" s="70">
        <f t="shared" si="99"/>
        <v>8.0414129093930473</v>
      </c>
      <c r="BK220" s="23" t="s">
        <v>37</v>
      </c>
      <c r="BL220" s="200">
        <f>SUM(BO210:BO229)</f>
        <v>3676.0199999999995</v>
      </c>
      <c r="BN220" s="187">
        <f t="shared" si="100"/>
        <v>6172</v>
      </c>
      <c r="BO220" s="179">
        <f t="shared" si="101"/>
        <v>1.2250000000000001</v>
      </c>
      <c r="BQ220" s="70">
        <f t="shared" si="102"/>
        <v>7.9218984110237969</v>
      </c>
      <c r="BR220" s="23" t="s">
        <v>37</v>
      </c>
      <c r="BS220" s="200">
        <f>SUM(BV210:BV229)</f>
        <v>4110.8319999999994</v>
      </c>
      <c r="BU220" s="187">
        <f t="shared" si="103"/>
        <v>6161</v>
      </c>
      <c r="BV220" s="179">
        <f t="shared" si="104"/>
        <v>2.1160000000000001</v>
      </c>
      <c r="BX220" s="70">
        <f t="shared" si="105"/>
        <v>7.786136437783072</v>
      </c>
      <c r="BY220" s="23" t="s">
        <v>37</v>
      </c>
      <c r="BZ220" s="200">
        <f>SUM(CC210:CC229)</f>
        <v>4737.3789999999999</v>
      </c>
      <c r="CB220" s="187">
        <f t="shared" si="106"/>
        <v>6146</v>
      </c>
      <c r="CC220" s="179">
        <f t="shared" si="107"/>
        <v>3.7210000000000001</v>
      </c>
      <c r="CE220" s="70">
        <f t="shared" si="108"/>
        <v>7.6290038896529575</v>
      </c>
      <c r="CF220" s="23" t="s">
        <v>37</v>
      </c>
      <c r="CG220" s="200">
        <f>SUM(CJ210:CJ229)</f>
        <v>5714.8489999999983</v>
      </c>
      <c r="CI220" s="187">
        <f t="shared" si="109"/>
        <v>6127</v>
      </c>
      <c r="CJ220" s="179">
        <f t="shared" si="110"/>
        <v>6.4</v>
      </c>
      <c r="CL220" s="70">
        <f t="shared" si="111"/>
        <v>7.4424927227944409</v>
      </c>
      <c r="CM220" s="23" t="s">
        <v>37</v>
      </c>
      <c r="CN220" s="200">
        <f>SUM(CQ210:CQ229)</f>
        <v>7448.5190000000002</v>
      </c>
      <c r="CP220" s="187">
        <f t="shared" si="112"/>
        <v>6101</v>
      </c>
      <c r="CQ220" s="179">
        <f t="shared" si="113"/>
        <v>11.236000000000001</v>
      </c>
      <c r="CS220" s="70">
        <f t="shared" si="114"/>
        <v>7.2130316598348694</v>
      </c>
      <c r="CT220" s="23" t="s">
        <v>37</v>
      </c>
      <c r="CU220" s="200">
        <f>SUM(CX210:CX229)</f>
        <v>11250.057999999999</v>
      </c>
      <c r="CW220" s="187">
        <f t="shared" si="115"/>
        <v>6059</v>
      </c>
      <c r="CX220" s="179">
        <f t="shared" si="116"/>
        <v>21.904</v>
      </c>
      <c r="CZ220" s="70">
        <f t="shared" si="117"/>
        <v>6.9147308927185627</v>
      </c>
      <c r="DA220" s="23" t="s">
        <v>37</v>
      </c>
      <c r="DB220" s="200">
        <f>SUM(DE210:DE229)</f>
        <v>25675.760000000002</v>
      </c>
      <c r="DD220" s="187">
        <f t="shared" si="118"/>
        <v>5974</v>
      </c>
      <c r="DE220" s="179">
        <f t="shared" si="119"/>
        <v>54.289000000000001</v>
      </c>
    </row>
    <row r="221" spans="1:109" ht="15" customHeight="1">
      <c r="A221" s="21">
        <f t="shared" si="72"/>
        <v>2005</v>
      </c>
      <c r="B221" s="176">
        <f t="shared" si="72"/>
        <v>6135</v>
      </c>
      <c r="C221" s="69">
        <f t="shared" si="73"/>
        <v>8.7217653571450118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212.14400000000006</v>
      </c>
      <c r="I221" s="179">
        <f t="shared" si="75"/>
        <v>6120</v>
      </c>
      <c r="J221" s="180">
        <f t="shared" si="76"/>
        <v>0.24449877750611246</v>
      </c>
      <c r="K221" s="179">
        <f t="shared" si="77"/>
        <v>0.22500000000000001</v>
      </c>
      <c r="M221" s="70">
        <f t="shared" si="78"/>
        <v>8.7217653571450118</v>
      </c>
      <c r="O221" s="76"/>
      <c r="Q221" s="187">
        <f t="shared" si="79"/>
        <v>6120</v>
      </c>
      <c r="R221" s="179">
        <f t="shared" si="80"/>
        <v>0.22500000000000001</v>
      </c>
      <c r="T221" s="70">
        <f t="shared" si="81"/>
        <v>8.5438351223626583</v>
      </c>
      <c r="V221" s="76"/>
      <c r="X221" s="187">
        <f t="shared" si="82"/>
        <v>6113</v>
      </c>
      <c r="Y221" s="179">
        <f t="shared" si="83"/>
        <v>0.48399999999999999</v>
      </c>
      <c r="AA221" s="70">
        <f t="shared" si="84"/>
        <v>8.473241303887054</v>
      </c>
      <c r="AC221" s="76"/>
      <c r="AE221" s="187">
        <f t="shared" si="85"/>
        <v>6110</v>
      </c>
      <c r="AF221" s="179">
        <f t="shared" si="86"/>
        <v>0.625</v>
      </c>
      <c r="AH221" s="70">
        <f t="shared" si="87"/>
        <v>8.3972828947436806</v>
      </c>
      <c r="AJ221" s="76"/>
      <c r="AL221" s="187">
        <f t="shared" si="88"/>
        <v>6106</v>
      </c>
      <c r="AM221" s="179">
        <f t="shared" si="89"/>
        <v>0.84099999999999997</v>
      </c>
      <c r="AO221" s="70">
        <f t="shared" si="90"/>
        <v>8.3150770072941036</v>
      </c>
      <c r="AQ221" s="76"/>
      <c r="AS221" s="187">
        <f t="shared" si="91"/>
        <v>6102</v>
      </c>
      <c r="AT221" s="179">
        <f t="shared" si="92"/>
        <v>1.089</v>
      </c>
      <c r="AV221" s="70">
        <f t="shared" si="93"/>
        <v>8.2255030975669179</v>
      </c>
      <c r="AX221" s="76"/>
      <c r="AZ221" s="187">
        <f t="shared" si="94"/>
        <v>6097</v>
      </c>
      <c r="BA221" s="179">
        <f t="shared" si="95"/>
        <v>1.444</v>
      </c>
      <c r="BC221" s="70">
        <f t="shared" si="96"/>
        <v>8.1271091853463755</v>
      </c>
      <c r="BE221" s="76"/>
      <c r="BG221" s="187">
        <f t="shared" si="97"/>
        <v>6090</v>
      </c>
      <c r="BH221" s="179">
        <f t="shared" si="98"/>
        <v>2.0249999999999999</v>
      </c>
      <c r="BJ221" s="70">
        <f t="shared" si="99"/>
        <v>8.0179667034935989</v>
      </c>
      <c r="BL221" s="76"/>
      <c r="BN221" s="187">
        <f t="shared" si="100"/>
        <v>6083</v>
      </c>
      <c r="BO221" s="179">
        <f t="shared" si="101"/>
        <v>2.7040000000000002</v>
      </c>
      <c r="BQ221" s="70">
        <f t="shared" si="102"/>
        <v>7.8954360069429654</v>
      </c>
      <c r="BS221" s="76"/>
      <c r="BU221" s="187">
        <f t="shared" si="103"/>
        <v>6074</v>
      </c>
      <c r="BV221" s="179">
        <f t="shared" si="104"/>
        <v>3.7210000000000001</v>
      </c>
      <c r="BX221" s="70">
        <f t="shared" si="105"/>
        <v>7.755767170102998</v>
      </c>
      <c r="BZ221" s="76"/>
      <c r="CB221" s="187">
        <f t="shared" si="106"/>
        <v>6062</v>
      </c>
      <c r="CC221" s="179">
        <f t="shared" si="107"/>
        <v>5.3289999999999997</v>
      </c>
      <c r="CE221" s="70">
        <f t="shared" si="108"/>
        <v>7.5933741931212904</v>
      </c>
      <c r="CG221" s="76"/>
      <c r="CI221" s="187">
        <f t="shared" si="109"/>
        <v>6046</v>
      </c>
      <c r="CJ221" s="179">
        <f t="shared" si="110"/>
        <v>7.9210000000000003</v>
      </c>
      <c r="CL221" s="70">
        <f t="shared" si="111"/>
        <v>7.399398083331354</v>
      </c>
      <c r="CN221" s="76"/>
      <c r="CP221" s="187">
        <f t="shared" si="112"/>
        <v>6023</v>
      </c>
      <c r="CQ221" s="179">
        <f t="shared" si="113"/>
        <v>12.544</v>
      </c>
      <c r="CS221" s="70">
        <f t="shared" si="114"/>
        <v>7.1585139973293206</v>
      </c>
      <c r="CU221" s="76"/>
      <c r="CW221" s="187">
        <f t="shared" si="115"/>
        <v>5986</v>
      </c>
      <c r="CX221" s="179">
        <f t="shared" si="116"/>
        <v>22.201000000000001</v>
      </c>
      <c r="CZ221" s="70">
        <f t="shared" si="117"/>
        <v>6.8405465292886873</v>
      </c>
      <c r="DB221" s="76"/>
      <c r="DD221" s="187">
        <f t="shared" si="118"/>
        <v>5911</v>
      </c>
      <c r="DE221" s="179">
        <f t="shared" si="119"/>
        <v>50.176000000000002</v>
      </c>
    </row>
    <row r="222" spans="1:109" ht="15" customHeight="1">
      <c r="A222" s="21">
        <f t="shared" si="72"/>
        <v>2006</v>
      </c>
      <c r="B222" s="176">
        <f t="shared" si="72"/>
        <v>5988</v>
      </c>
      <c r="C222" s="69">
        <f t="shared" si="73"/>
        <v>8.6975127455395196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3.4624911222765471</v>
      </c>
      <c r="I222" s="179">
        <f t="shared" si="75"/>
        <v>6032</v>
      </c>
      <c r="J222" s="180">
        <f t="shared" si="76"/>
        <v>0.73480293921175688</v>
      </c>
      <c r="K222" s="179">
        <f t="shared" si="77"/>
        <v>1.9359999999999999</v>
      </c>
      <c r="M222" s="70">
        <f t="shared" si="78"/>
        <v>8.6975127455395196</v>
      </c>
      <c r="Q222" s="187">
        <f t="shared" si="79"/>
        <v>6032</v>
      </c>
      <c r="R222" s="179">
        <f t="shared" si="80"/>
        <v>1.9359999999999999</v>
      </c>
      <c r="T222" s="70">
        <f t="shared" si="81"/>
        <v>8.5147903067999273</v>
      </c>
      <c r="X222" s="187">
        <f t="shared" si="82"/>
        <v>6027</v>
      </c>
      <c r="Y222" s="179">
        <f t="shared" si="83"/>
        <v>1.5209999999999999</v>
      </c>
      <c r="AA222" s="70">
        <f t="shared" si="84"/>
        <v>8.4420385178154778</v>
      </c>
      <c r="AE222" s="187">
        <f t="shared" si="85"/>
        <v>6024</v>
      </c>
      <c r="AF222" s="179">
        <f t="shared" si="86"/>
        <v>1.296</v>
      </c>
      <c r="AH222" s="70">
        <f t="shared" si="87"/>
        <v>8.3635757027506372</v>
      </c>
      <c r="AL222" s="187">
        <f t="shared" si="88"/>
        <v>6022</v>
      </c>
      <c r="AM222" s="179">
        <f t="shared" si="89"/>
        <v>1.1559999999999999</v>
      </c>
      <c r="AO222" s="70">
        <f t="shared" si="90"/>
        <v>8.278428259199071</v>
      </c>
      <c r="AS222" s="187">
        <f t="shared" si="91"/>
        <v>6018</v>
      </c>
      <c r="AT222" s="179">
        <f t="shared" si="92"/>
        <v>0.9</v>
      </c>
      <c r="AV222" s="70">
        <f t="shared" si="93"/>
        <v>8.1853502231786859</v>
      </c>
      <c r="AZ222" s="187">
        <f t="shared" si="94"/>
        <v>6014</v>
      </c>
      <c r="BA222" s="179">
        <f t="shared" si="95"/>
        <v>0.67600000000000005</v>
      </c>
      <c r="BC222" s="70">
        <f t="shared" si="96"/>
        <v>8.0827111342375808</v>
      </c>
      <c r="BG222" s="187">
        <f t="shared" si="97"/>
        <v>6009</v>
      </c>
      <c r="BH222" s="179">
        <f t="shared" si="98"/>
        <v>0.441</v>
      </c>
      <c r="BJ222" s="70">
        <f t="shared" si="99"/>
        <v>7.9683195000127167</v>
      </c>
      <c r="BN222" s="187">
        <f t="shared" si="100"/>
        <v>6004</v>
      </c>
      <c r="BO222" s="179">
        <f t="shared" si="101"/>
        <v>0.25600000000000001</v>
      </c>
      <c r="BQ222" s="70">
        <f t="shared" si="102"/>
        <v>7.839131648274333</v>
      </c>
      <c r="BU222" s="187">
        <f t="shared" si="103"/>
        <v>5996</v>
      </c>
      <c r="BV222" s="179">
        <f t="shared" si="104"/>
        <v>6.4000000000000001E-2</v>
      </c>
      <c r="BX222" s="70">
        <f t="shared" si="105"/>
        <v>7.6907431635418719</v>
      </c>
      <c r="CB222" s="187">
        <f t="shared" si="106"/>
        <v>5987</v>
      </c>
      <c r="CC222" s="179">
        <f t="shared" si="107"/>
        <v>1E-3</v>
      </c>
      <c r="CE222" s="70">
        <f t="shared" si="108"/>
        <v>7.5164333029156323</v>
      </c>
      <c r="CI222" s="187">
        <f t="shared" si="109"/>
        <v>5973</v>
      </c>
      <c r="CJ222" s="179">
        <f t="shared" si="110"/>
        <v>0.22500000000000001</v>
      </c>
      <c r="CL222" s="70">
        <f t="shared" si="111"/>
        <v>7.305188215393037</v>
      </c>
      <c r="CP222" s="187">
        <f t="shared" si="112"/>
        <v>5954</v>
      </c>
      <c r="CQ222" s="179">
        <f t="shared" si="113"/>
        <v>1.1559999999999999</v>
      </c>
      <c r="CS222" s="70">
        <f t="shared" si="114"/>
        <v>7.0370276146862762</v>
      </c>
      <c r="CW222" s="187">
        <f t="shared" si="115"/>
        <v>5924</v>
      </c>
      <c r="CX222" s="179">
        <f t="shared" si="116"/>
        <v>4.0960000000000001</v>
      </c>
      <c r="CZ222" s="70">
        <f t="shared" si="117"/>
        <v>6.6694980898578793</v>
      </c>
      <c r="DD222" s="187">
        <f t="shared" si="118"/>
        <v>5858</v>
      </c>
      <c r="DE222" s="179">
        <f t="shared" si="119"/>
        <v>16.899999999999999</v>
      </c>
    </row>
    <row r="223" spans="1:109" ht="15" customHeight="1">
      <c r="A223" s="21">
        <f t="shared" si="72"/>
        <v>2007</v>
      </c>
      <c r="B223" s="176">
        <f t="shared" si="72"/>
        <v>5814</v>
      </c>
      <c r="C223" s="69">
        <f t="shared" si="73"/>
        <v>8.6680240811188209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2.2095846906397671</v>
      </c>
      <c r="I223" s="179">
        <f t="shared" si="75"/>
        <v>5952</v>
      </c>
      <c r="J223" s="180">
        <f t="shared" si="76"/>
        <v>2.3735810113519094</v>
      </c>
      <c r="K223" s="179">
        <f t="shared" si="77"/>
        <v>19.044</v>
      </c>
      <c r="M223" s="70">
        <f t="shared" si="78"/>
        <v>8.6680240811188209</v>
      </c>
      <c r="Q223" s="187">
        <f t="shared" si="79"/>
        <v>5952</v>
      </c>
      <c r="R223" s="179">
        <f t="shared" si="80"/>
        <v>19.044</v>
      </c>
      <c r="T223" s="70">
        <f t="shared" si="81"/>
        <v>8.4792836183430165</v>
      </c>
      <c r="X223" s="187">
        <f t="shared" si="82"/>
        <v>5948</v>
      </c>
      <c r="Y223" s="179">
        <f t="shared" si="83"/>
        <v>17.956</v>
      </c>
      <c r="AA223" s="70">
        <f t="shared" si="84"/>
        <v>8.403800504061147</v>
      </c>
      <c r="AE223" s="187">
        <f t="shared" si="85"/>
        <v>5947</v>
      </c>
      <c r="AF223" s="179">
        <f t="shared" si="86"/>
        <v>17.689</v>
      </c>
      <c r="AH223" s="70">
        <f t="shared" si="87"/>
        <v>8.322151070212902</v>
      </c>
      <c r="AL223" s="187">
        <f t="shared" si="88"/>
        <v>5945</v>
      </c>
      <c r="AM223" s="179">
        <f t="shared" si="89"/>
        <v>17.161000000000001</v>
      </c>
      <c r="AO223" s="70">
        <f t="shared" si="90"/>
        <v>8.2332375007052701</v>
      </c>
      <c r="AS223" s="187">
        <f t="shared" si="91"/>
        <v>5942</v>
      </c>
      <c r="AT223" s="179">
        <f t="shared" si="92"/>
        <v>16.384</v>
      </c>
      <c r="AV223" s="70">
        <f t="shared" si="93"/>
        <v>8.1356399033543862</v>
      </c>
      <c r="AZ223" s="187">
        <f t="shared" si="94"/>
        <v>5940</v>
      </c>
      <c r="BA223" s="179">
        <f t="shared" si="95"/>
        <v>15.875999999999999</v>
      </c>
      <c r="BC223" s="70">
        <f t="shared" si="96"/>
        <v>8.0274765308604827</v>
      </c>
      <c r="BG223" s="187">
        <f t="shared" si="97"/>
        <v>5936</v>
      </c>
      <c r="BH223" s="179">
        <f t="shared" si="98"/>
        <v>14.884</v>
      </c>
      <c r="BJ223" s="70">
        <f t="shared" si="99"/>
        <v>7.9061788403948148</v>
      </c>
      <c r="BN223" s="187">
        <f t="shared" si="100"/>
        <v>5932</v>
      </c>
      <c r="BO223" s="179">
        <f t="shared" si="101"/>
        <v>13.923999999999999</v>
      </c>
      <c r="BQ223" s="70">
        <f t="shared" si="102"/>
        <v>7.7681103785259884</v>
      </c>
      <c r="BU223" s="187">
        <f t="shared" si="103"/>
        <v>5926</v>
      </c>
      <c r="BV223" s="179">
        <f t="shared" si="104"/>
        <v>12.544</v>
      </c>
      <c r="BX223" s="70">
        <f t="shared" si="105"/>
        <v>7.6078780732785072</v>
      </c>
      <c r="CB223" s="187">
        <f t="shared" si="106"/>
        <v>5919</v>
      </c>
      <c r="CC223" s="179">
        <f t="shared" si="107"/>
        <v>11.025</v>
      </c>
      <c r="CE223" s="70">
        <f t="shared" si="108"/>
        <v>7.4169796213811541</v>
      </c>
      <c r="CI223" s="187">
        <f t="shared" si="109"/>
        <v>5909</v>
      </c>
      <c r="CJ223" s="179">
        <f t="shared" si="110"/>
        <v>9.0250000000000004</v>
      </c>
      <c r="CL223" s="70">
        <f t="shared" si="111"/>
        <v>7.1808311990445555</v>
      </c>
      <c r="CP223" s="187">
        <f t="shared" si="112"/>
        <v>5894</v>
      </c>
      <c r="CQ223" s="179">
        <f t="shared" si="113"/>
        <v>6.4</v>
      </c>
      <c r="CS223" s="70">
        <f t="shared" si="114"/>
        <v>6.8710912946105456</v>
      </c>
      <c r="CW223" s="187">
        <f t="shared" si="115"/>
        <v>5869</v>
      </c>
      <c r="CX223" s="179">
        <f t="shared" si="116"/>
        <v>3.0249999999999999</v>
      </c>
      <c r="CZ223" s="70">
        <f t="shared" si="117"/>
        <v>6.4199949281471422</v>
      </c>
      <c r="DD223" s="187">
        <f t="shared" si="118"/>
        <v>5812</v>
      </c>
      <c r="DE223" s="179">
        <f t="shared" si="119"/>
        <v>4.0000000000000001E-3</v>
      </c>
    </row>
    <row r="224" spans="1:109" ht="15" customHeight="1">
      <c r="A224" s="21">
        <f t="shared" si="72"/>
        <v>2008</v>
      </c>
      <c r="B224" s="176">
        <f t="shared" si="72"/>
        <v>5721</v>
      </c>
      <c r="C224" s="69">
        <f t="shared" si="73"/>
        <v>8.6518988942685287</v>
      </c>
      <c r="D224" s="22">
        <v>15</v>
      </c>
      <c r="E224" s="71">
        <f t="shared" si="74"/>
        <v>2.7080502011022101</v>
      </c>
      <c r="I224" s="179">
        <f t="shared" si="75"/>
        <v>5878</v>
      </c>
      <c r="J224" s="180">
        <f t="shared" si="76"/>
        <v>2.7442754763153294</v>
      </c>
      <c r="K224" s="179">
        <f t="shared" si="77"/>
        <v>24.649000000000001</v>
      </c>
      <c r="M224" s="70">
        <f t="shared" si="78"/>
        <v>8.6518988942685287</v>
      </c>
      <c r="Q224" s="187">
        <f t="shared" si="79"/>
        <v>5878</v>
      </c>
      <c r="R224" s="179">
        <f t="shared" si="80"/>
        <v>24.649000000000001</v>
      </c>
      <c r="T224" s="70">
        <f t="shared" si="81"/>
        <v>8.4597759205462868</v>
      </c>
      <c r="X224" s="187">
        <f t="shared" si="82"/>
        <v>5877</v>
      </c>
      <c r="Y224" s="179">
        <f t="shared" si="83"/>
        <v>24.335999999999999</v>
      </c>
      <c r="AA224" s="70">
        <f t="shared" si="84"/>
        <v>8.3827470948633138</v>
      </c>
      <c r="AE224" s="187">
        <f t="shared" si="85"/>
        <v>5876</v>
      </c>
      <c r="AF224" s="179">
        <f t="shared" si="86"/>
        <v>24.024999999999999</v>
      </c>
      <c r="AH224" s="70">
        <f t="shared" si="87"/>
        <v>8.2992859068972749</v>
      </c>
      <c r="AL224" s="187">
        <f t="shared" si="88"/>
        <v>5875</v>
      </c>
      <c r="AM224" s="179">
        <f t="shared" si="89"/>
        <v>23.716000000000001</v>
      </c>
      <c r="AO224" s="70">
        <f t="shared" si="90"/>
        <v>8.208219383496834</v>
      </c>
      <c r="AS224" s="187">
        <f t="shared" si="91"/>
        <v>5873</v>
      </c>
      <c r="AT224" s="179">
        <f t="shared" si="92"/>
        <v>23.103999999999999</v>
      </c>
      <c r="AV224" s="70">
        <f t="shared" si="93"/>
        <v>8.1080212213767471</v>
      </c>
      <c r="AZ224" s="187">
        <f t="shared" si="94"/>
        <v>5872</v>
      </c>
      <c r="BA224" s="179">
        <f t="shared" si="95"/>
        <v>22.800999999999998</v>
      </c>
      <c r="BC224" s="70">
        <f t="shared" si="96"/>
        <v>7.9966538754626075</v>
      </c>
      <c r="BG224" s="187">
        <f t="shared" si="97"/>
        <v>5869</v>
      </c>
      <c r="BH224" s="179">
        <f t="shared" si="98"/>
        <v>21.904</v>
      </c>
      <c r="BJ224" s="70">
        <f t="shared" si="99"/>
        <v>7.8713112033234065</v>
      </c>
      <c r="BN224" s="187">
        <f t="shared" si="100"/>
        <v>5867</v>
      </c>
      <c r="BO224" s="179">
        <f t="shared" si="101"/>
        <v>21.315999999999999</v>
      </c>
      <c r="BQ224" s="70">
        <f t="shared" si="102"/>
        <v>7.7279755421055585</v>
      </c>
      <c r="BU224" s="187">
        <f t="shared" si="103"/>
        <v>5863</v>
      </c>
      <c r="BV224" s="179">
        <f t="shared" si="104"/>
        <v>20.164000000000001</v>
      </c>
      <c r="BX224" s="70">
        <f t="shared" si="105"/>
        <v>7.560601162768557</v>
      </c>
      <c r="CB224" s="187">
        <f t="shared" si="106"/>
        <v>5858</v>
      </c>
      <c r="CC224" s="179">
        <f t="shared" si="107"/>
        <v>18.768999999999998</v>
      </c>
      <c r="CE224" s="70">
        <f t="shared" si="108"/>
        <v>7.3594676382556212</v>
      </c>
      <c r="CI224" s="187">
        <f t="shared" si="109"/>
        <v>5851</v>
      </c>
      <c r="CJ224" s="179">
        <f t="shared" si="110"/>
        <v>16.899999999999999</v>
      </c>
      <c r="CL224" s="70">
        <f t="shared" si="111"/>
        <v>7.1074254741107046</v>
      </c>
      <c r="CP224" s="187">
        <f t="shared" si="112"/>
        <v>5840</v>
      </c>
      <c r="CQ224" s="179">
        <f t="shared" si="113"/>
        <v>14.161</v>
      </c>
      <c r="CS224" s="70">
        <f t="shared" si="114"/>
        <v>6.7696419768525029</v>
      </c>
      <c r="CW224" s="187">
        <f t="shared" si="115"/>
        <v>5820</v>
      </c>
      <c r="CX224" s="179">
        <f t="shared" si="116"/>
        <v>9.8010000000000002</v>
      </c>
      <c r="CZ224" s="70">
        <f t="shared" si="117"/>
        <v>6.2557500417533669</v>
      </c>
      <c r="DD224" s="187">
        <f t="shared" si="118"/>
        <v>5772</v>
      </c>
      <c r="DE224" s="179">
        <f t="shared" si="119"/>
        <v>2.601</v>
      </c>
    </row>
    <row r="225" spans="1:109" ht="15" customHeight="1">
      <c r="A225" s="21">
        <f t="shared" si="72"/>
        <v>2009</v>
      </c>
      <c r="B225" s="176">
        <f t="shared" si="72"/>
        <v>5592</v>
      </c>
      <c r="C225" s="69">
        <f t="shared" si="73"/>
        <v>8.6290922839136464</v>
      </c>
      <c r="D225" s="22">
        <v>16</v>
      </c>
      <c r="E225" s="71">
        <f t="shared" si="74"/>
        <v>2.7725887222397811</v>
      </c>
      <c r="I225" s="179">
        <f t="shared" si="75"/>
        <v>5810</v>
      </c>
      <c r="J225" s="180">
        <f t="shared" si="76"/>
        <v>3.8984263233190273</v>
      </c>
      <c r="K225" s="179">
        <f t="shared" si="77"/>
        <v>47.524000000000001</v>
      </c>
      <c r="M225" s="70">
        <f t="shared" si="78"/>
        <v>8.6290922839136464</v>
      </c>
      <c r="Q225" s="187">
        <f t="shared" si="79"/>
        <v>5810</v>
      </c>
      <c r="R225" s="179">
        <f t="shared" si="80"/>
        <v>47.524000000000001</v>
      </c>
      <c r="T225" s="70">
        <f t="shared" si="81"/>
        <v>8.4320709379994021</v>
      </c>
      <c r="X225" s="187">
        <f t="shared" si="82"/>
        <v>5810</v>
      </c>
      <c r="Y225" s="179">
        <f t="shared" si="83"/>
        <v>47.524000000000001</v>
      </c>
      <c r="AA225" s="70">
        <f t="shared" si="84"/>
        <v>8.3527901351246285</v>
      </c>
      <c r="AE225" s="187">
        <f t="shared" si="85"/>
        <v>5810</v>
      </c>
      <c r="AF225" s="179">
        <f t="shared" si="86"/>
        <v>47.524000000000001</v>
      </c>
      <c r="AH225" s="70">
        <f t="shared" si="87"/>
        <v>8.2666784433058957</v>
      </c>
      <c r="AL225" s="187">
        <f t="shared" si="88"/>
        <v>5810</v>
      </c>
      <c r="AM225" s="179">
        <f t="shared" si="89"/>
        <v>47.524000000000001</v>
      </c>
      <c r="AO225" s="70">
        <f t="shared" si="90"/>
        <v>8.1724468183427792</v>
      </c>
      <c r="AS225" s="187">
        <f t="shared" si="91"/>
        <v>5810</v>
      </c>
      <c r="AT225" s="179">
        <f t="shared" si="92"/>
        <v>47.524000000000001</v>
      </c>
      <c r="AV225" s="70">
        <f t="shared" si="93"/>
        <v>8.068402958569699</v>
      </c>
      <c r="AZ225" s="187">
        <f t="shared" si="94"/>
        <v>5809</v>
      </c>
      <c r="BA225" s="179">
        <f t="shared" si="95"/>
        <v>47.088999999999999</v>
      </c>
      <c r="BC225" s="70">
        <f t="shared" si="96"/>
        <v>7.952263308657046</v>
      </c>
      <c r="BG225" s="187">
        <f t="shared" si="97"/>
        <v>5808</v>
      </c>
      <c r="BH225" s="179">
        <f t="shared" si="98"/>
        <v>46.655999999999999</v>
      </c>
      <c r="BJ225" s="70">
        <f t="shared" si="99"/>
        <v>7.8208408799073439</v>
      </c>
      <c r="BN225" s="187">
        <f t="shared" si="100"/>
        <v>5807</v>
      </c>
      <c r="BO225" s="179">
        <f t="shared" si="101"/>
        <v>46.225000000000001</v>
      </c>
      <c r="BQ225" s="70">
        <f t="shared" si="102"/>
        <v>7.6694952510076941</v>
      </c>
      <c r="BU225" s="187">
        <f t="shared" si="103"/>
        <v>5806</v>
      </c>
      <c r="BV225" s="179">
        <f t="shared" si="104"/>
        <v>45.795999999999999</v>
      </c>
      <c r="BX225" s="70">
        <f t="shared" si="105"/>
        <v>7.4910875935348757</v>
      </c>
      <c r="CB225" s="187">
        <f t="shared" si="106"/>
        <v>5803</v>
      </c>
      <c r="CC225" s="179">
        <f t="shared" si="107"/>
        <v>44.521000000000001</v>
      </c>
      <c r="CE225" s="70">
        <f t="shared" si="108"/>
        <v>7.2737863178448947</v>
      </c>
      <c r="CI225" s="187">
        <f t="shared" si="109"/>
        <v>5799</v>
      </c>
      <c r="CJ225" s="179">
        <f t="shared" si="110"/>
        <v>42.848999999999997</v>
      </c>
      <c r="CL225" s="70">
        <f t="shared" si="111"/>
        <v>6.9957661563048505</v>
      </c>
      <c r="CP225" s="187">
        <f t="shared" si="112"/>
        <v>5791</v>
      </c>
      <c r="CQ225" s="179">
        <f t="shared" si="113"/>
        <v>39.600999999999999</v>
      </c>
      <c r="CS225" s="70">
        <f t="shared" si="114"/>
        <v>6.6093492431673804</v>
      </c>
      <c r="CW225" s="187">
        <f t="shared" si="115"/>
        <v>5777</v>
      </c>
      <c r="CX225" s="179">
        <f t="shared" si="116"/>
        <v>34.225000000000001</v>
      </c>
      <c r="CZ225" s="70">
        <f t="shared" si="117"/>
        <v>5.9712618397904622</v>
      </c>
      <c r="DD225" s="187">
        <f t="shared" si="118"/>
        <v>5737</v>
      </c>
      <c r="DE225" s="179">
        <f t="shared" si="119"/>
        <v>21.024999999999999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5535</v>
      </c>
      <c r="C226" s="69">
        <f t="shared" si="73"/>
        <v>8.6188468451427376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5747</v>
      </c>
      <c r="J226" s="180">
        <f t="shared" si="76"/>
        <v>3.8301716350496839</v>
      </c>
      <c r="K226" s="179">
        <f t="shared" si="77"/>
        <v>44.944000000000003</v>
      </c>
      <c r="M226" s="70">
        <f t="shared" si="78"/>
        <v>8.6188468451427376</v>
      </c>
      <c r="N226" s="52"/>
      <c r="P226" s="77"/>
      <c r="Q226" s="187">
        <f t="shared" si="79"/>
        <v>5747</v>
      </c>
      <c r="R226" s="179">
        <f t="shared" si="80"/>
        <v>44.944000000000003</v>
      </c>
      <c r="T226" s="70">
        <f t="shared" si="81"/>
        <v>8.4195803625492367</v>
      </c>
      <c r="U226" s="52"/>
      <c r="W226" s="77"/>
      <c r="X226" s="187">
        <f t="shared" si="82"/>
        <v>5749</v>
      </c>
      <c r="Y226" s="179">
        <f t="shared" si="83"/>
        <v>45.795999999999999</v>
      </c>
      <c r="AA226" s="70">
        <f t="shared" si="84"/>
        <v>8.3392619829235759</v>
      </c>
      <c r="AB226" s="52"/>
      <c r="AD226" s="77"/>
      <c r="AE226" s="187">
        <f t="shared" si="85"/>
        <v>5749</v>
      </c>
      <c r="AF226" s="179">
        <f t="shared" si="86"/>
        <v>45.795999999999999</v>
      </c>
      <c r="AH226" s="70">
        <f t="shared" si="87"/>
        <v>8.2519247138013565</v>
      </c>
      <c r="AI226" s="52"/>
      <c r="AK226" s="77"/>
      <c r="AL226" s="187">
        <f t="shared" si="88"/>
        <v>5750</v>
      </c>
      <c r="AM226" s="179">
        <f t="shared" si="89"/>
        <v>46.225000000000001</v>
      </c>
      <c r="AO226" s="70">
        <f t="shared" si="90"/>
        <v>8.1562233231946237</v>
      </c>
      <c r="AP226" s="52"/>
      <c r="AR226" s="77"/>
      <c r="AS226" s="187">
        <f t="shared" si="91"/>
        <v>5751</v>
      </c>
      <c r="AT226" s="179">
        <f t="shared" si="92"/>
        <v>46.655999999999999</v>
      </c>
      <c r="AV226" s="70">
        <f t="shared" si="93"/>
        <v>8.0503844530670214</v>
      </c>
      <c r="AW226" s="52"/>
      <c r="AY226" s="77"/>
      <c r="AZ226" s="187">
        <f t="shared" si="94"/>
        <v>5751</v>
      </c>
      <c r="BA226" s="179">
        <f t="shared" si="95"/>
        <v>46.655999999999999</v>
      </c>
      <c r="BC226" s="70">
        <f t="shared" si="96"/>
        <v>7.9320031523613848</v>
      </c>
      <c r="BD226" s="52"/>
      <c r="BF226" s="77"/>
      <c r="BG226" s="187">
        <f t="shared" si="97"/>
        <v>5752</v>
      </c>
      <c r="BH226" s="179">
        <f t="shared" si="98"/>
        <v>47.088999999999999</v>
      </c>
      <c r="BJ226" s="70">
        <f t="shared" si="99"/>
        <v>7.7977020355166902</v>
      </c>
      <c r="BK226" s="52"/>
      <c r="BM226" s="77"/>
      <c r="BN226" s="187">
        <f t="shared" si="100"/>
        <v>5753</v>
      </c>
      <c r="BO226" s="179">
        <f t="shared" si="101"/>
        <v>47.524000000000001</v>
      </c>
      <c r="BQ226" s="70">
        <f t="shared" si="102"/>
        <v>7.642524134232902</v>
      </c>
      <c r="BR226" s="52"/>
      <c r="BT226" s="77"/>
      <c r="BU226" s="187">
        <f t="shared" si="103"/>
        <v>5753</v>
      </c>
      <c r="BV226" s="179">
        <f t="shared" si="104"/>
        <v>47.524000000000001</v>
      </c>
      <c r="BX226" s="70">
        <f t="shared" si="105"/>
        <v>7.4587626923809598</v>
      </c>
      <c r="BY226" s="52"/>
      <c r="CA226" s="77"/>
      <c r="CB226" s="187">
        <f t="shared" si="106"/>
        <v>5752</v>
      </c>
      <c r="CC226" s="179">
        <f t="shared" si="107"/>
        <v>47.088999999999999</v>
      </c>
      <c r="CE226" s="70">
        <f t="shared" si="108"/>
        <v>7.233455418621439</v>
      </c>
      <c r="CF226" s="52"/>
      <c r="CH226" s="77"/>
      <c r="CI226" s="187">
        <f t="shared" si="109"/>
        <v>5751</v>
      </c>
      <c r="CJ226" s="179">
        <f t="shared" si="110"/>
        <v>46.655999999999999</v>
      </c>
      <c r="CL226" s="70">
        <f t="shared" si="111"/>
        <v>6.9421567056994693</v>
      </c>
      <c r="CM226" s="52"/>
      <c r="CO226" s="77"/>
      <c r="CP226" s="187">
        <f t="shared" si="112"/>
        <v>5747</v>
      </c>
      <c r="CQ226" s="179">
        <f t="shared" si="113"/>
        <v>44.944000000000003</v>
      </c>
      <c r="CS226" s="70">
        <f t="shared" si="114"/>
        <v>6.5294188382622256</v>
      </c>
      <c r="CT226" s="52"/>
      <c r="CV226" s="77"/>
      <c r="CW226" s="187">
        <f t="shared" si="115"/>
        <v>5738</v>
      </c>
      <c r="CX226" s="179">
        <f t="shared" si="116"/>
        <v>41.209000000000003</v>
      </c>
      <c r="CZ226" s="70">
        <f t="shared" si="117"/>
        <v>5.8141305318250662</v>
      </c>
      <c r="DA226" s="52"/>
      <c r="DC226" s="77"/>
      <c r="DD226" s="187">
        <f t="shared" si="118"/>
        <v>5707</v>
      </c>
      <c r="DE226" s="179">
        <f t="shared" si="119"/>
        <v>29.584</v>
      </c>
    </row>
    <row r="227" spans="1:109" ht="15" customHeight="1">
      <c r="A227" s="21">
        <f t="shared" si="120"/>
        <v>2011</v>
      </c>
      <c r="B227" s="176">
        <f t="shared" si="120"/>
        <v>5581</v>
      </c>
      <c r="C227" s="69">
        <f t="shared" si="73"/>
        <v>8.6271232507884328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5688</v>
      </c>
      <c r="J227" s="180">
        <f t="shared" si="76"/>
        <v>1.9172191363554918</v>
      </c>
      <c r="K227" s="179">
        <f t="shared" si="77"/>
        <v>11.449</v>
      </c>
      <c r="M227" s="70">
        <f t="shared" si="78"/>
        <v>8.6271232507884328</v>
      </c>
      <c r="N227" s="52"/>
      <c r="O227" s="27"/>
      <c r="P227" s="77"/>
      <c r="Q227" s="187">
        <f t="shared" si="79"/>
        <v>5688</v>
      </c>
      <c r="R227" s="179">
        <f t="shared" si="80"/>
        <v>11.449</v>
      </c>
      <c r="T227" s="70">
        <f t="shared" si="81"/>
        <v>8.4296725938867425</v>
      </c>
      <c r="U227" s="52"/>
      <c r="V227" s="27"/>
      <c r="W227" s="77"/>
      <c r="X227" s="187">
        <f t="shared" si="82"/>
        <v>5691</v>
      </c>
      <c r="Y227" s="179">
        <f t="shared" si="83"/>
        <v>12.1</v>
      </c>
      <c r="AA227" s="70">
        <f t="shared" si="84"/>
        <v>8.3501936507200671</v>
      </c>
      <c r="AB227" s="52"/>
      <c r="AC227" s="27"/>
      <c r="AD227" s="77"/>
      <c r="AE227" s="187">
        <f t="shared" si="85"/>
        <v>5693</v>
      </c>
      <c r="AF227" s="179">
        <f t="shared" si="86"/>
        <v>12.544</v>
      </c>
      <c r="AH227" s="70">
        <f t="shared" si="87"/>
        <v>8.2638481313689063</v>
      </c>
      <c r="AI227" s="52"/>
      <c r="AJ227" s="27"/>
      <c r="AK227" s="77"/>
      <c r="AL227" s="187">
        <f t="shared" si="88"/>
        <v>5694</v>
      </c>
      <c r="AM227" s="179">
        <f t="shared" si="89"/>
        <v>12.769</v>
      </c>
      <c r="AO227" s="70">
        <f t="shared" si="90"/>
        <v>8.1693363959283865</v>
      </c>
      <c r="AP227" s="52"/>
      <c r="AQ227" s="27"/>
      <c r="AR227" s="77"/>
      <c r="AS227" s="187">
        <f t="shared" si="91"/>
        <v>5696</v>
      </c>
      <c r="AT227" s="179">
        <f t="shared" si="92"/>
        <v>13.225</v>
      </c>
      <c r="AV227" s="70">
        <f t="shared" si="93"/>
        <v>8.0649508917491435</v>
      </c>
      <c r="AW227" s="52"/>
      <c r="AX227" s="27"/>
      <c r="AY227" s="77"/>
      <c r="AZ227" s="187">
        <f t="shared" si="94"/>
        <v>5698</v>
      </c>
      <c r="BA227" s="179">
        <f t="shared" si="95"/>
        <v>13.689</v>
      </c>
      <c r="BC227" s="70">
        <f t="shared" si="96"/>
        <v>7.9483852851118995</v>
      </c>
      <c r="BD227" s="52"/>
      <c r="BE227" s="27"/>
      <c r="BF227" s="77"/>
      <c r="BG227" s="187">
        <f t="shared" si="97"/>
        <v>5700</v>
      </c>
      <c r="BH227" s="179">
        <f t="shared" si="98"/>
        <v>14.161</v>
      </c>
      <c r="BJ227" s="70">
        <f t="shared" si="99"/>
        <v>7.8164169836918012</v>
      </c>
      <c r="BK227" s="52"/>
      <c r="BL227" s="27"/>
      <c r="BM227" s="77"/>
      <c r="BN227" s="187">
        <f t="shared" si="100"/>
        <v>5702</v>
      </c>
      <c r="BO227" s="179">
        <f t="shared" si="101"/>
        <v>14.641</v>
      </c>
      <c r="BQ227" s="70">
        <f t="shared" si="102"/>
        <v>7.6643466320986171</v>
      </c>
      <c r="BR227" s="52"/>
      <c r="BS227" s="27"/>
      <c r="BT227" s="77"/>
      <c r="BU227" s="187">
        <f t="shared" si="103"/>
        <v>5704</v>
      </c>
      <c r="BV227" s="179">
        <f t="shared" si="104"/>
        <v>15.129</v>
      </c>
      <c r="BX227" s="70">
        <f t="shared" si="105"/>
        <v>7.4849302832896614</v>
      </c>
      <c r="BY227" s="52"/>
      <c r="BZ227" s="27"/>
      <c r="CA227" s="77"/>
      <c r="CB227" s="187">
        <f t="shared" si="106"/>
        <v>5706</v>
      </c>
      <c r="CC227" s="179">
        <f t="shared" si="107"/>
        <v>15.625</v>
      </c>
      <c r="CE227" s="70">
        <f t="shared" si="108"/>
        <v>7.2661287795564506</v>
      </c>
      <c r="CF227" s="52"/>
      <c r="CG227" s="27"/>
      <c r="CH227" s="77"/>
      <c r="CI227" s="187">
        <f t="shared" si="109"/>
        <v>5707</v>
      </c>
      <c r="CJ227" s="179">
        <f t="shared" si="110"/>
        <v>15.875999999999999</v>
      </c>
      <c r="CL227" s="70">
        <f t="shared" si="111"/>
        <v>6.9856418176392081</v>
      </c>
      <c r="CM227" s="52"/>
      <c r="CN227" s="27"/>
      <c r="CO227" s="77"/>
      <c r="CP227" s="187">
        <f t="shared" si="112"/>
        <v>5707</v>
      </c>
      <c r="CQ227" s="179">
        <f t="shared" si="113"/>
        <v>15.875999999999999</v>
      </c>
      <c r="CS227" s="70">
        <f t="shared" si="114"/>
        <v>6.5944134597497781</v>
      </c>
      <c r="CT227" s="52"/>
      <c r="CU227" s="27"/>
      <c r="CV227" s="77"/>
      <c r="CW227" s="187">
        <f t="shared" si="115"/>
        <v>5703</v>
      </c>
      <c r="CX227" s="179">
        <f t="shared" si="116"/>
        <v>14.884</v>
      </c>
      <c r="CZ227" s="70">
        <f t="shared" si="117"/>
        <v>5.9427993751267012</v>
      </c>
      <c r="DA227" s="52"/>
      <c r="DB227" s="27"/>
      <c r="DC227" s="77"/>
      <c r="DD227" s="187">
        <f t="shared" si="118"/>
        <v>5679</v>
      </c>
      <c r="DE227" s="179">
        <f t="shared" si="119"/>
        <v>9.6039999999999992</v>
      </c>
    </row>
    <row r="228" spans="1:109" s="27" customFormat="1" ht="15" customHeight="1">
      <c r="A228" s="21">
        <f t="shared" si="120"/>
        <v>2012</v>
      </c>
      <c r="B228" s="176">
        <f t="shared" si="120"/>
        <v>5520</v>
      </c>
      <c r="C228" s="69">
        <f t="shared" si="73"/>
        <v>8.6161331392711418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5632</v>
      </c>
      <c r="J228" s="180">
        <f t="shared" si="76"/>
        <v>2.0289855072463765</v>
      </c>
      <c r="K228" s="179">
        <f t="shared" si="77"/>
        <v>12.544</v>
      </c>
      <c r="M228" s="70">
        <f t="shared" si="78"/>
        <v>8.6161331392711418</v>
      </c>
      <c r="N228" s="52"/>
      <c r="P228" s="34"/>
      <c r="Q228" s="187">
        <f t="shared" si="79"/>
        <v>5632</v>
      </c>
      <c r="R228" s="179">
        <f t="shared" si="80"/>
        <v>12.544</v>
      </c>
      <c r="T228" s="70">
        <f t="shared" si="81"/>
        <v>8.4162672728262766</v>
      </c>
      <c r="U228" s="52"/>
      <c r="W228" s="34"/>
      <c r="X228" s="187">
        <f t="shared" si="82"/>
        <v>5638</v>
      </c>
      <c r="Y228" s="179">
        <f t="shared" si="83"/>
        <v>13.923999999999999</v>
      </c>
      <c r="AA228" s="70">
        <f t="shared" si="84"/>
        <v>8.3356713147928474</v>
      </c>
      <c r="AB228" s="52"/>
      <c r="AD228" s="34"/>
      <c r="AE228" s="187">
        <f t="shared" si="85"/>
        <v>5640</v>
      </c>
      <c r="AF228" s="179">
        <f t="shared" si="86"/>
        <v>14.4</v>
      </c>
      <c r="AH228" s="70">
        <f t="shared" si="87"/>
        <v>8.2480057016006203</v>
      </c>
      <c r="AI228" s="52"/>
      <c r="AK228" s="34"/>
      <c r="AL228" s="187">
        <f t="shared" si="88"/>
        <v>5643</v>
      </c>
      <c r="AM228" s="179">
        <f t="shared" si="89"/>
        <v>15.129</v>
      </c>
      <c r="AO228" s="70">
        <f t="shared" si="90"/>
        <v>8.1519098729409052</v>
      </c>
      <c r="AP228" s="52"/>
      <c r="AR228" s="34"/>
      <c r="AS228" s="187">
        <f t="shared" si="91"/>
        <v>5645</v>
      </c>
      <c r="AT228" s="179">
        <f t="shared" si="92"/>
        <v>15.625</v>
      </c>
      <c r="AV228" s="70">
        <f t="shared" si="93"/>
        <v>8.0455882808035284</v>
      </c>
      <c r="AW228" s="52"/>
      <c r="AY228" s="34"/>
      <c r="AZ228" s="187">
        <f t="shared" si="94"/>
        <v>5648</v>
      </c>
      <c r="BA228" s="179">
        <f t="shared" si="95"/>
        <v>16.384</v>
      </c>
      <c r="BC228" s="70">
        <f t="shared" si="96"/>
        <v>7.9266025991813844</v>
      </c>
      <c r="BD228" s="52"/>
      <c r="BF228" s="34"/>
      <c r="BG228" s="187">
        <f t="shared" si="97"/>
        <v>5651</v>
      </c>
      <c r="BH228" s="179">
        <f t="shared" si="98"/>
        <v>17.161000000000001</v>
      </c>
      <c r="BJ228" s="70">
        <f t="shared" si="99"/>
        <v>7.7915228191507317</v>
      </c>
      <c r="BK228" s="52"/>
      <c r="BM228" s="34"/>
      <c r="BN228" s="187">
        <f t="shared" si="100"/>
        <v>5655</v>
      </c>
      <c r="BO228" s="179">
        <f t="shared" si="101"/>
        <v>18.225000000000001</v>
      </c>
      <c r="BQ228" s="70">
        <f t="shared" si="102"/>
        <v>7.6353038862594147</v>
      </c>
      <c r="BR228" s="52"/>
      <c r="BT228" s="34"/>
      <c r="BU228" s="187">
        <f t="shared" si="103"/>
        <v>5659</v>
      </c>
      <c r="BV228" s="179">
        <f t="shared" si="104"/>
        <v>19.321000000000002</v>
      </c>
      <c r="BX228" s="70">
        <f t="shared" si="105"/>
        <v>7.4500795698074986</v>
      </c>
      <c r="BY228" s="52"/>
      <c r="CA228" s="34"/>
      <c r="CB228" s="187">
        <f t="shared" si="106"/>
        <v>5663</v>
      </c>
      <c r="CC228" s="179">
        <f t="shared" si="107"/>
        <v>20.449000000000002</v>
      </c>
      <c r="CE228" s="70">
        <f t="shared" si="108"/>
        <v>7.222566018822171</v>
      </c>
      <c r="CF228" s="52"/>
      <c r="CH228" s="34"/>
      <c r="CI228" s="187">
        <f t="shared" si="109"/>
        <v>5667</v>
      </c>
      <c r="CJ228" s="179">
        <f t="shared" si="110"/>
        <v>21.609000000000002</v>
      </c>
      <c r="CL228" s="70">
        <f t="shared" si="111"/>
        <v>6.9275579062783166</v>
      </c>
      <c r="CM228" s="52"/>
      <c r="CO228" s="34"/>
      <c r="CP228" s="187">
        <f t="shared" si="112"/>
        <v>5670</v>
      </c>
      <c r="CQ228" s="179">
        <f t="shared" si="113"/>
        <v>22.5</v>
      </c>
      <c r="CS228" s="70">
        <f t="shared" si="114"/>
        <v>6.5072777123850116</v>
      </c>
      <c r="CT228" s="52"/>
      <c r="CV228" s="34"/>
      <c r="CW228" s="187">
        <f t="shared" si="115"/>
        <v>5671</v>
      </c>
      <c r="CX228" s="179">
        <f t="shared" si="116"/>
        <v>22.800999999999998</v>
      </c>
      <c r="CZ228" s="70">
        <f t="shared" si="117"/>
        <v>5.768320995793772</v>
      </c>
      <c r="DA228" s="52"/>
      <c r="DC228" s="34"/>
      <c r="DD228" s="187">
        <f t="shared" si="118"/>
        <v>5655</v>
      </c>
      <c r="DE228" s="179">
        <f t="shared" si="119"/>
        <v>18.225000000000001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5357</v>
      </c>
      <c r="C229" s="78">
        <f t="shared" si="73"/>
        <v>8.5861593958809603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5580</v>
      </c>
      <c r="J229" s="186">
        <f t="shared" si="76"/>
        <v>4.1627776740713083</v>
      </c>
      <c r="K229" s="185">
        <f t="shared" si="77"/>
        <v>49.728999999999999</v>
      </c>
      <c r="M229" s="81">
        <f t="shared" si="78"/>
        <v>8.5861593958809603</v>
      </c>
      <c r="N229" s="53"/>
      <c r="O229" s="32"/>
      <c r="P229" s="80"/>
      <c r="Q229" s="207">
        <f t="shared" si="79"/>
        <v>5580</v>
      </c>
      <c r="R229" s="185">
        <f t="shared" si="80"/>
        <v>49.728999999999999</v>
      </c>
      <c r="T229" s="81">
        <f t="shared" si="81"/>
        <v>8.3795390261174418</v>
      </c>
      <c r="U229" s="53"/>
      <c r="V229" s="32"/>
      <c r="W229" s="80"/>
      <c r="X229" s="207">
        <f t="shared" si="82"/>
        <v>5588</v>
      </c>
      <c r="Y229" s="185">
        <f t="shared" si="83"/>
        <v>53.360999999999997</v>
      </c>
      <c r="AA229" s="81">
        <f t="shared" si="84"/>
        <v>8.2957981106361451</v>
      </c>
      <c r="AB229" s="53"/>
      <c r="AC229" s="32"/>
      <c r="AD229" s="80"/>
      <c r="AE229" s="207">
        <f t="shared" si="85"/>
        <v>5591</v>
      </c>
      <c r="AF229" s="185">
        <f t="shared" si="86"/>
        <v>54.756</v>
      </c>
      <c r="AH229" s="81">
        <f t="shared" si="87"/>
        <v>8.2043984181493812</v>
      </c>
      <c r="AI229" s="53"/>
      <c r="AJ229" s="32"/>
      <c r="AK229" s="80"/>
      <c r="AL229" s="207">
        <f t="shared" si="88"/>
        <v>5594</v>
      </c>
      <c r="AM229" s="185">
        <f t="shared" si="89"/>
        <v>56.168999999999997</v>
      </c>
      <c r="AO229" s="81">
        <f t="shared" si="90"/>
        <v>8.1037967129817936</v>
      </c>
      <c r="AP229" s="53"/>
      <c r="AQ229" s="32"/>
      <c r="AR229" s="80"/>
      <c r="AS229" s="207">
        <f t="shared" si="91"/>
        <v>5598</v>
      </c>
      <c r="AT229" s="185">
        <f t="shared" si="92"/>
        <v>58.081000000000003</v>
      </c>
      <c r="AV229" s="81">
        <f t="shared" si="93"/>
        <v>7.9919305198524775</v>
      </c>
      <c r="AW229" s="53"/>
      <c r="AX229" s="32"/>
      <c r="AY229" s="80"/>
      <c r="AZ229" s="207">
        <f t="shared" si="94"/>
        <v>5602</v>
      </c>
      <c r="BA229" s="185">
        <f t="shared" si="95"/>
        <v>60.024999999999999</v>
      </c>
      <c r="BC229" s="81">
        <f t="shared" si="96"/>
        <v>7.8659554139335022</v>
      </c>
      <c r="BD229" s="53"/>
      <c r="BE229" s="32"/>
      <c r="BF229" s="80"/>
      <c r="BG229" s="207">
        <f t="shared" si="97"/>
        <v>5606</v>
      </c>
      <c r="BH229" s="185">
        <f t="shared" si="98"/>
        <v>62.000999999999998</v>
      </c>
      <c r="BJ229" s="81">
        <f t="shared" si="99"/>
        <v>7.7217917768175353</v>
      </c>
      <c r="BK229" s="53"/>
      <c r="BL229" s="32"/>
      <c r="BM229" s="80"/>
      <c r="BN229" s="207">
        <f t="shared" si="100"/>
        <v>5611</v>
      </c>
      <c r="BO229" s="185">
        <f t="shared" si="101"/>
        <v>64.516000000000005</v>
      </c>
      <c r="BQ229" s="81">
        <f t="shared" si="102"/>
        <v>7.5532866056004186</v>
      </c>
      <c r="BR229" s="53"/>
      <c r="BS229" s="32"/>
      <c r="BT229" s="80"/>
      <c r="BU229" s="207">
        <f t="shared" si="103"/>
        <v>5617</v>
      </c>
      <c r="BV229" s="185">
        <f t="shared" si="104"/>
        <v>67.599999999999994</v>
      </c>
      <c r="BX229" s="81">
        <f t="shared" si="105"/>
        <v>7.3505161718339984</v>
      </c>
      <c r="BY229" s="53"/>
      <c r="BZ229" s="32"/>
      <c r="CA229" s="80"/>
      <c r="CB229" s="207">
        <f t="shared" si="106"/>
        <v>5623</v>
      </c>
      <c r="CC229" s="185">
        <f t="shared" si="107"/>
        <v>70.756</v>
      </c>
      <c r="CE229" s="81">
        <f t="shared" si="108"/>
        <v>7.0958932210975316</v>
      </c>
      <c r="CF229" s="53"/>
      <c r="CG229" s="32"/>
      <c r="CH229" s="80"/>
      <c r="CI229" s="207">
        <f t="shared" si="109"/>
        <v>5630</v>
      </c>
      <c r="CJ229" s="185">
        <f t="shared" si="110"/>
        <v>74.528999999999996</v>
      </c>
      <c r="CL229" s="81">
        <f t="shared" si="111"/>
        <v>6.75343791859778</v>
      </c>
      <c r="CM229" s="53"/>
      <c r="CN229" s="32"/>
      <c r="CO229" s="80"/>
      <c r="CP229" s="207">
        <f t="shared" si="112"/>
        <v>5636</v>
      </c>
      <c r="CQ229" s="185">
        <f t="shared" si="113"/>
        <v>77.840999999999994</v>
      </c>
      <c r="CS229" s="81">
        <f t="shared" si="114"/>
        <v>6.2285110035911835</v>
      </c>
      <c r="CT229" s="53"/>
      <c r="CU229" s="32"/>
      <c r="CV229" s="80"/>
      <c r="CW229" s="207">
        <f t="shared" si="115"/>
        <v>5641</v>
      </c>
      <c r="CX229" s="185">
        <f t="shared" si="116"/>
        <v>80.656000000000006</v>
      </c>
      <c r="CZ229" s="81">
        <f t="shared" si="117"/>
        <v>5.0562458053483077</v>
      </c>
      <c r="DA229" s="53"/>
      <c r="DB229" s="32"/>
      <c r="DC229" s="80"/>
      <c r="DD229" s="207">
        <f t="shared" si="118"/>
        <v>5632</v>
      </c>
      <c r="DE229" s="185">
        <f t="shared" si="119"/>
        <v>75.625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5531</v>
      </c>
      <c r="C230" s="54"/>
      <c r="D230" s="22">
        <v>21</v>
      </c>
      <c r="E230" s="22"/>
      <c r="F230" s="55"/>
      <c r="G230" s="82"/>
      <c r="H230" s="34"/>
      <c r="I230" s="179">
        <f t="shared" si="75"/>
        <v>5531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5485</v>
      </c>
      <c r="C231" s="54"/>
      <c r="D231" s="22">
        <v>22</v>
      </c>
      <c r="E231" s="22"/>
      <c r="F231" s="64" t="s">
        <v>47</v>
      </c>
      <c r="G231" s="269" t="s">
        <v>39</v>
      </c>
      <c r="H231" s="270" t="s">
        <v>40</v>
      </c>
      <c r="I231" s="179">
        <f t="shared" si="75"/>
        <v>5485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5441</v>
      </c>
      <c r="C232" s="54"/>
      <c r="D232" s="22">
        <v>23</v>
      </c>
      <c r="E232" s="22"/>
      <c r="F232" s="200">
        <f>O213</f>
        <v>0</v>
      </c>
      <c r="G232" s="203">
        <f>O219</f>
        <v>0.89246868065461871</v>
      </c>
      <c r="H232" s="222">
        <f>O220</f>
        <v>2310.2039999999988</v>
      </c>
      <c r="I232" s="179">
        <f t="shared" si="75"/>
        <v>5441</v>
      </c>
      <c r="J232" s="187"/>
      <c r="K232" s="187"/>
      <c r="M232" s="200" t="s">
        <v>48</v>
      </c>
      <c r="N232" s="200">
        <f>MIN(B210:B229)</f>
        <v>5357</v>
      </c>
      <c r="O232" s="200"/>
      <c r="P232" s="200"/>
      <c r="Q232" s="200"/>
      <c r="R232" s="200"/>
      <c r="S232" s="200"/>
      <c r="T232" s="200" t="s">
        <v>48</v>
      </c>
      <c r="U232" s="200">
        <f>N232</f>
        <v>5357</v>
      </c>
      <c r="V232" s="200"/>
      <c r="W232" s="200"/>
      <c r="X232" s="200"/>
      <c r="Y232" s="200"/>
      <c r="Z232" s="200"/>
      <c r="AA232" s="200" t="s">
        <v>48</v>
      </c>
      <c r="AB232" s="200">
        <f>U232</f>
        <v>5357</v>
      </c>
      <c r="AH232" s="200" t="s">
        <v>48</v>
      </c>
      <c r="AI232" s="200">
        <f>AB232</f>
        <v>5357</v>
      </c>
      <c r="AO232" s="200" t="s">
        <v>48</v>
      </c>
      <c r="AP232" s="200">
        <f>AI232</f>
        <v>5357</v>
      </c>
      <c r="AV232" s="200" t="s">
        <v>48</v>
      </c>
      <c r="AW232" s="200">
        <f>AP232</f>
        <v>5357</v>
      </c>
      <c r="BC232" s="200" t="s">
        <v>48</v>
      </c>
      <c r="BD232" s="200">
        <f>AW232</f>
        <v>5357</v>
      </c>
      <c r="BJ232" s="200" t="s">
        <v>48</v>
      </c>
      <c r="BK232" s="200">
        <f>BD232</f>
        <v>5357</v>
      </c>
      <c r="BQ232" s="200" t="s">
        <v>48</v>
      </c>
      <c r="BR232" s="200">
        <f>BK232</f>
        <v>5357</v>
      </c>
      <c r="BX232" s="200" t="s">
        <v>48</v>
      </c>
      <c r="BY232" s="200">
        <f>BR232</f>
        <v>5357</v>
      </c>
      <c r="CE232" s="200" t="s">
        <v>48</v>
      </c>
      <c r="CF232" s="200">
        <f>BY232</f>
        <v>5357</v>
      </c>
      <c r="CL232" s="200" t="s">
        <v>48</v>
      </c>
      <c r="CM232" s="200">
        <f>CF232</f>
        <v>5357</v>
      </c>
      <c r="CS232" s="200" t="s">
        <v>48</v>
      </c>
      <c r="CT232" s="200">
        <f>CM232</f>
        <v>5357</v>
      </c>
      <c r="CZ232" s="200" t="s">
        <v>48</v>
      </c>
      <c r="DA232" s="200">
        <f>CT232</f>
        <v>5357</v>
      </c>
    </row>
    <row r="233" spans="1:109" ht="15" customHeight="1">
      <c r="A233" s="21">
        <f t="shared" si="120"/>
        <v>2017</v>
      </c>
      <c r="B233" s="176">
        <f t="shared" si="121"/>
        <v>5400</v>
      </c>
      <c r="C233" s="54"/>
      <c r="D233" s="22">
        <v>24</v>
      </c>
      <c r="E233" s="22"/>
      <c r="F233" s="200">
        <f>V213</f>
        <v>1000</v>
      </c>
      <c r="G233" s="203">
        <f>V219</f>
        <v>0.88375312655844318</v>
      </c>
      <c r="H233" s="222">
        <f>V220</f>
        <v>2538.1959999999995</v>
      </c>
      <c r="I233" s="179">
        <f t="shared" si="75"/>
        <v>5400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5360</v>
      </c>
      <c r="C234" s="54"/>
      <c r="D234" s="22">
        <v>25</v>
      </c>
      <c r="E234" s="22"/>
      <c r="F234" s="200">
        <f>AC213</f>
        <v>1350</v>
      </c>
      <c r="G234" s="203">
        <f>AC219</f>
        <v>0.87993179531385157</v>
      </c>
      <c r="H234" s="222">
        <f>AC220</f>
        <v>2642.8489999999993</v>
      </c>
      <c r="I234" s="179">
        <f t="shared" si="75"/>
        <v>5360</v>
      </c>
      <c r="J234" s="187"/>
      <c r="K234" s="187"/>
      <c r="M234" s="200" t="s">
        <v>50</v>
      </c>
      <c r="N234" s="200">
        <v>350</v>
      </c>
      <c r="O234" s="200"/>
      <c r="P234" s="200"/>
      <c r="Q234" s="200"/>
      <c r="R234" s="200"/>
      <c r="S234" s="200"/>
      <c r="T234" s="200" t="s">
        <v>50</v>
      </c>
      <c r="U234" s="200">
        <f>N234</f>
        <v>350</v>
      </c>
      <c r="V234" s="200"/>
      <c r="W234" s="200"/>
      <c r="X234" s="200"/>
      <c r="Y234" s="200"/>
      <c r="Z234" s="200"/>
      <c r="AA234" s="200" t="s">
        <v>50</v>
      </c>
      <c r="AB234" s="200">
        <f>U234</f>
        <v>350</v>
      </c>
      <c r="AH234" s="200" t="s">
        <v>50</v>
      </c>
      <c r="AI234" s="200">
        <f>AB234</f>
        <v>350</v>
      </c>
      <c r="AO234" s="200" t="s">
        <v>50</v>
      </c>
      <c r="AP234" s="200">
        <f>AI234</f>
        <v>350</v>
      </c>
      <c r="AV234" s="200" t="s">
        <v>50</v>
      </c>
      <c r="AW234" s="200">
        <f>AP234</f>
        <v>350</v>
      </c>
      <c r="BC234" s="200" t="s">
        <v>50</v>
      </c>
      <c r="BD234" s="200">
        <f>AW234</f>
        <v>350</v>
      </c>
      <c r="BJ234" s="200" t="s">
        <v>50</v>
      </c>
      <c r="BK234" s="200">
        <f>BD234</f>
        <v>350</v>
      </c>
      <c r="BQ234" s="200" t="s">
        <v>50</v>
      </c>
      <c r="BR234" s="200">
        <f>BK234</f>
        <v>350</v>
      </c>
      <c r="BX234" s="200" t="s">
        <v>50</v>
      </c>
      <c r="BY234" s="200">
        <f>BR234</f>
        <v>350</v>
      </c>
      <c r="CE234" s="200" t="s">
        <v>50</v>
      </c>
      <c r="CF234" s="200">
        <f>BY234</f>
        <v>350</v>
      </c>
      <c r="CL234" s="200" t="s">
        <v>50</v>
      </c>
      <c r="CM234" s="200">
        <f>CF234</f>
        <v>350</v>
      </c>
      <c r="CS234" s="200" t="s">
        <v>50</v>
      </c>
      <c r="CT234" s="200">
        <f>CM234</f>
        <v>350</v>
      </c>
      <c r="CZ234" s="200" t="s">
        <v>50</v>
      </c>
      <c r="DA234" s="200">
        <f>CT234</f>
        <v>350</v>
      </c>
    </row>
    <row r="235" spans="1:109" ht="15" customHeight="1">
      <c r="A235" s="21">
        <f t="shared" si="120"/>
        <v>2019</v>
      </c>
      <c r="B235" s="176">
        <f t="shared" si="121"/>
        <v>5322</v>
      </c>
      <c r="C235" s="54"/>
      <c r="D235" s="22">
        <v>26</v>
      </c>
      <c r="E235" s="22"/>
      <c r="F235" s="200">
        <f>AJ213</f>
        <v>1700</v>
      </c>
      <c r="G235" s="203">
        <f>AJ219</f>
        <v>0.87531626521065542</v>
      </c>
      <c r="H235" s="222">
        <f>AJ220</f>
        <v>2771.1569999999997</v>
      </c>
      <c r="I235" s="179">
        <f t="shared" si="75"/>
        <v>5322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5286</v>
      </c>
      <c r="C236" s="54"/>
      <c r="D236" s="22">
        <v>27</v>
      </c>
      <c r="E236" s="22"/>
      <c r="F236" s="200">
        <f>AQ213</f>
        <v>2050</v>
      </c>
      <c r="G236" s="203">
        <f>AQ219</f>
        <v>0.86997523182876224</v>
      </c>
      <c r="H236" s="222">
        <f>AQ220</f>
        <v>2925.7400000000002</v>
      </c>
      <c r="I236" s="179">
        <f t="shared" si="75"/>
        <v>5286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5251</v>
      </c>
      <c r="C237" s="54"/>
      <c r="D237" s="22">
        <v>28</v>
      </c>
      <c r="E237" s="22"/>
      <c r="F237" s="200">
        <f>AX213</f>
        <v>2400</v>
      </c>
      <c r="G237" s="203">
        <f>AX219</f>
        <v>0.86367083714691328</v>
      </c>
      <c r="H237" s="222">
        <f>AX220</f>
        <v>3114.2639999999992</v>
      </c>
      <c r="I237" s="179">
        <f t="shared" si="75"/>
        <v>5251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5218</v>
      </c>
      <c r="C238" s="54"/>
      <c r="D238" s="22">
        <v>29</v>
      </c>
      <c r="E238" s="22"/>
      <c r="F238" s="200">
        <f>BE213</f>
        <v>2750</v>
      </c>
      <c r="G238" s="203">
        <f>BE219</f>
        <v>0.85597843867302292</v>
      </c>
      <c r="H238" s="222">
        <f>BE220</f>
        <v>3355.7269999999999</v>
      </c>
      <c r="I238" s="179">
        <f t="shared" si="75"/>
        <v>5218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5186</v>
      </c>
      <c r="C239" s="54"/>
      <c r="D239" s="22">
        <v>30</v>
      </c>
      <c r="E239" s="22"/>
      <c r="F239" s="200">
        <f>BL213</f>
        <v>3100</v>
      </c>
      <c r="G239" s="203">
        <f>BL219</f>
        <v>0.84631590930511269</v>
      </c>
      <c r="H239" s="222">
        <f>BL220</f>
        <v>3676.0199999999995</v>
      </c>
      <c r="I239" s="179">
        <f t="shared" si="75"/>
        <v>5186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5155</v>
      </c>
      <c r="C240" s="54"/>
      <c r="D240" s="22">
        <v>31</v>
      </c>
      <c r="E240" s="22"/>
      <c r="F240" s="200">
        <f>BS213</f>
        <v>3450</v>
      </c>
      <c r="G240" s="203">
        <f>BS219</f>
        <v>0.83409891132632352</v>
      </c>
      <c r="H240" s="222">
        <f>BS220</f>
        <v>4110.8319999999994</v>
      </c>
      <c r="I240" s="179">
        <f t="shared" si="75"/>
        <v>5155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5126</v>
      </c>
      <c r="C241" s="54"/>
      <c r="D241" s="22">
        <v>32</v>
      </c>
      <c r="E241" s="22"/>
      <c r="F241" s="200">
        <f>BZ213</f>
        <v>3800</v>
      </c>
      <c r="G241" s="203">
        <f>BZ219</f>
        <v>0.81817134182120677</v>
      </c>
      <c r="H241" s="222">
        <f>BZ220</f>
        <v>4737.3789999999999</v>
      </c>
      <c r="I241" s="179">
        <f t="shared" si="75"/>
        <v>5126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5097</v>
      </c>
      <c r="C242" s="54"/>
      <c r="D242" s="22">
        <v>33</v>
      </c>
      <c r="E242" s="22"/>
      <c r="F242" s="200">
        <f>CG213</f>
        <v>4150</v>
      </c>
      <c r="G242" s="203">
        <f>CG219</f>
        <v>0.79635878603743548</v>
      </c>
      <c r="H242" s="222">
        <f>CG220</f>
        <v>5714.8489999999983</v>
      </c>
      <c r="I242" s="179">
        <f t="shared" si="75"/>
        <v>5097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5070</v>
      </c>
      <c r="C243" s="54"/>
      <c r="D243" s="22">
        <v>34</v>
      </c>
      <c r="E243" s="22"/>
      <c r="F243" s="200">
        <f>CN213</f>
        <v>4500</v>
      </c>
      <c r="G243" s="203">
        <f>CN219</f>
        <v>0.76466489802952919</v>
      </c>
      <c r="H243" s="222">
        <f>CN220</f>
        <v>7448.5190000000002</v>
      </c>
      <c r="I243" s="179">
        <f t="shared" si="75"/>
        <v>5070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5043</v>
      </c>
      <c r="C244" s="54"/>
      <c r="D244" s="22">
        <v>35</v>
      </c>
      <c r="E244" s="22"/>
      <c r="F244" s="200">
        <f>CU213</f>
        <v>4850</v>
      </c>
      <c r="G244" s="203">
        <f>CU219</f>
        <v>0.71422368582626294</v>
      </c>
      <c r="H244" s="222">
        <f>CU220</f>
        <v>11250.057999999999</v>
      </c>
      <c r="I244" s="179">
        <f t="shared" si="75"/>
        <v>5043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5018</v>
      </c>
      <c r="C245" s="54"/>
      <c r="D245" s="22">
        <v>36</v>
      </c>
      <c r="E245" s="22"/>
      <c r="F245" s="200">
        <f>DB213</f>
        <v>5200</v>
      </c>
      <c r="G245" s="203">
        <f>DB219</f>
        <v>0.61634056112547919</v>
      </c>
      <c r="H245" s="222">
        <f>DB220</f>
        <v>25675.760000000002</v>
      </c>
      <c r="I245" s="179">
        <f t="shared" si="75"/>
        <v>5018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4993</v>
      </c>
      <c r="C246" s="54"/>
      <c r="D246" s="22">
        <v>37</v>
      </c>
      <c r="E246" s="22"/>
      <c r="F246" s="55"/>
      <c r="G246" s="82"/>
      <c r="H246" s="34"/>
      <c r="I246" s="179">
        <f t="shared" si="75"/>
        <v>4993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4969</v>
      </c>
      <c r="C247" s="54"/>
      <c r="D247" s="22">
        <v>38</v>
      </c>
      <c r="E247" s="22"/>
      <c r="F247" s="55"/>
      <c r="G247" s="82"/>
      <c r="H247" s="34"/>
      <c r="I247" s="179">
        <f t="shared" si="75"/>
        <v>4969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4946</v>
      </c>
      <c r="C248" s="54"/>
      <c r="D248" s="22">
        <v>39</v>
      </c>
      <c r="E248" s="22"/>
      <c r="F248" s="55"/>
      <c r="G248" s="82"/>
      <c r="H248" s="34"/>
      <c r="I248" s="179">
        <f t="shared" si="75"/>
        <v>4946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4923</v>
      </c>
      <c r="C249" s="54"/>
      <c r="D249" s="22">
        <v>40</v>
      </c>
      <c r="E249" s="22"/>
      <c r="F249" s="55"/>
      <c r="G249" s="82"/>
      <c r="H249" s="34"/>
      <c r="I249" s="179">
        <f t="shared" si="75"/>
        <v>4923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4901</v>
      </c>
      <c r="C250" s="195"/>
      <c r="D250" s="35">
        <v>41</v>
      </c>
      <c r="E250" s="35"/>
      <c r="F250" s="56"/>
      <c r="G250" s="84"/>
      <c r="H250" s="37"/>
      <c r="I250" s="189">
        <f t="shared" si="75"/>
        <v>4901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4880</v>
      </c>
      <c r="C251" s="195"/>
      <c r="D251" s="35">
        <v>42</v>
      </c>
      <c r="E251" s="35"/>
      <c r="F251" s="56"/>
      <c r="G251" s="84"/>
      <c r="H251" s="37"/>
      <c r="I251" s="189">
        <f t="shared" si="75"/>
        <v>4880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0.92094695443603014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0.76263863556846545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0.87867822670389972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0.88793600726673216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0.89529950039907269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0.90146813588367791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0.90677762431569364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0.91137210180944306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0.9152286437898326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0.91873458293054244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8561</v>
      </c>
      <c r="C255" s="209">
        <f t="shared" ref="C255:C274" si="124">LN(F$257/B255-1)</f>
        <v>-1.7832685778551181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8177</v>
      </c>
      <c r="J255" s="180">
        <f t="shared" ref="J255:J274" si="126">ABS(B255-I255)/B255*100</f>
        <v>4.4854573063894403</v>
      </c>
      <c r="K255" s="179">
        <f t="shared" ref="K255:K274" si="127">(B255-I255)^2/1000</f>
        <v>147.45599999999999</v>
      </c>
      <c r="M255" s="210">
        <f t="shared" ref="M255:M274" si="128">LN(O$257/$B255-1)</f>
        <v>-9.0549722847417016</v>
      </c>
      <c r="N255" s="40" t="s">
        <v>53</v>
      </c>
      <c r="O255" s="23"/>
      <c r="P255" s="187">
        <f t="shared" ref="P255:P274" si="129">ROUND(O$257/(1+EXP(O$262+O$261*$D255)),$G$1)</f>
        <v>8387</v>
      </c>
      <c r="Q255" s="179">
        <f t="shared" ref="Q255:Q274" si="130">($B255-P255)^2/1000</f>
        <v>30.276</v>
      </c>
      <c r="S255" s="210">
        <f t="shared" ref="S255:S274" si="131">LN(U$257/$B255-1)</f>
        <v>-2.9704728716673134</v>
      </c>
      <c r="T255" s="40" t="s">
        <v>53</v>
      </c>
      <c r="U255" s="23"/>
      <c r="V255" s="187">
        <f t="shared" ref="V255:V274" si="132">ROUND(U$257/(1+EXP(U$262+U$261*$D255)),$G$1)</f>
        <v>8158</v>
      </c>
      <c r="W255" s="179">
        <f t="shared" ref="W255:W274" si="133">($B255-V255)^2/1000</f>
        <v>162.40899999999999</v>
      </c>
      <c r="Y255" s="210">
        <f t="shared" ref="Y255:Y274" si="134">LN(AA$257/$B255-1)</f>
        <v>-2.7110918506161554</v>
      </c>
      <c r="Z255" s="40" t="s">
        <v>53</v>
      </c>
      <c r="AA255" s="23"/>
      <c r="AB255" s="187">
        <f t="shared" ref="AB255:AB274" si="135">ROUND(AA$257/(1+EXP(AA$262+AA$261*$D255)),$G$1)</f>
        <v>8158</v>
      </c>
      <c r="AC255" s="179">
        <f t="shared" ref="AC255:AC274" si="136">($B255-AB255)^2/1000</f>
        <v>162.40899999999999</v>
      </c>
      <c r="AE255" s="210">
        <f t="shared" ref="AE255:AE274" si="137">LN(AG$257/$B255-1)</f>
        <v>-2.5053215425086743</v>
      </c>
      <c r="AF255" s="40" t="s">
        <v>53</v>
      </c>
      <c r="AG255" s="23"/>
      <c r="AH255" s="187">
        <f t="shared" ref="AH255:AH274" si="138">ROUND(AG$257/(1+EXP(AG$262+AG$261*$D255)),$G$1)</f>
        <v>8159</v>
      </c>
      <c r="AI255" s="179">
        <f t="shared" ref="AI255:AI274" si="139">($B255-AH255)^2/1000</f>
        <v>161.60400000000001</v>
      </c>
      <c r="AK255" s="210">
        <f t="shared" ref="AK255:AK274" si="140">LN(AM$257/$B255-1)</f>
        <v>-2.3347521296071903</v>
      </c>
      <c r="AL255" s="40" t="s">
        <v>53</v>
      </c>
      <c r="AM255" s="23"/>
      <c r="AN255" s="187">
        <f t="shared" ref="AN255:AN274" si="141">ROUND(AM$257/(1+EXP(AM$262+AM$261*$D255)),$G$1)</f>
        <v>8161</v>
      </c>
      <c r="AO255" s="179">
        <f t="shared" ref="AO255:AO274" si="142">($B255-AN255)^2/1000</f>
        <v>160</v>
      </c>
      <c r="AQ255" s="210">
        <f t="shared" ref="AQ255:AQ274" si="143">LN(AS$257/$B255-1)</f>
        <v>-2.1890812098590477</v>
      </c>
      <c r="AR255" s="40" t="s">
        <v>53</v>
      </c>
      <c r="AS255" s="23"/>
      <c r="AT255" s="187">
        <f t="shared" ref="AT255:AT274" si="144">ROUND(AS$257/(1+EXP(AS$262+AS$261*$D255)),$G$1)</f>
        <v>8164</v>
      </c>
      <c r="AU255" s="179">
        <f t="shared" ref="AU255:AU274" si="145">($B255-AT255)^2/1000</f>
        <v>157.60900000000001</v>
      </c>
      <c r="AW255" s="210">
        <f t="shared" ref="AW255:AW274" si="146">LN(AY$257/$B255-1)</f>
        <v>-2.0619571618095245</v>
      </c>
      <c r="AX255" s="40" t="s">
        <v>53</v>
      </c>
      <c r="AY255" s="23"/>
      <c r="AZ255" s="187">
        <f t="shared" ref="AZ255:AZ274" si="147">ROUND(AY$257/(1+EXP(AY$262+AY$261*$D255)),$G$1)</f>
        <v>8168</v>
      </c>
      <c r="BA255" s="179">
        <f t="shared" ref="BA255:BA274" si="148">($B255-AZ255)^2/1000</f>
        <v>154.44900000000001</v>
      </c>
      <c r="BC255" s="210">
        <f t="shared" ref="BC255:BC274" si="149">LN(BE$257/$B255-1)</f>
        <v>-1.949186155261214</v>
      </c>
      <c r="BD255" s="40" t="s">
        <v>53</v>
      </c>
      <c r="BE255" s="23"/>
      <c r="BF255" s="187">
        <f t="shared" ref="BF255:BF274" si="150">ROUND(BE$257/(1+EXP(BE$262+BE$261*$D255)),$G$1)</f>
        <v>8171</v>
      </c>
      <c r="BG255" s="179">
        <f t="shared" ref="BG255:BG274" si="151">($B255-BF255)^2/1000</f>
        <v>152.1</v>
      </c>
      <c r="BI255" s="210">
        <f t="shared" ref="BI255:BI274" si="152">LN(BK$257/$B255-1)</f>
        <v>-1.8478534285347301</v>
      </c>
      <c r="BJ255" s="40" t="s">
        <v>53</v>
      </c>
      <c r="BK255" s="23"/>
      <c r="BL255" s="187">
        <f t="shared" ref="BL255:BL274" si="153">ROUND(BK$257/(1+EXP(BK$262+BK$261*$D255)),$G$1)</f>
        <v>8175</v>
      </c>
      <c r="BM255" s="179">
        <f t="shared" ref="BM255:BM274" si="154">($B255-BL255)^2/1000</f>
        <v>148.99600000000001</v>
      </c>
    </row>
    <row r="256" spans="1:65" ht="15" customHeight="1">
      <c r="A256" s="21">
        <f t="shared" si="123"/>
        <v>1995</v>
      </c>
      <c r="B256" s="176">
        <f t="shared" si="123"/>
        <v>8330</v>
      </c>
      <c r="C256" s="209">
        <f t="shared" si="124"/>
        <v>-1.6070398297500881</v>
      </c>
      <c r="D256" s="22">
        <v>2</v>
      </c>
      <c r="E256" s="40" t="s">
        <v>54</v>
      </c>
      <c r="G256" s="27"/>
      <c r="H256" s="26"/>
      <c r="I256" s="179">
        <f t="shared" si="125"/>
        <v>8051</v>
      </c>
      <c r="J256" s="180">
        <f t="shared" si="126"/>
        <v>3.3493397358943575</v>
      </c>
      <c r="K256" s="179">
        <f t="shared" si="127"/>
        <v>77.840999999999994</v>
      </c>
      <c r="M256" s="210">
        <f t="shared" si="128"/>
        <v>-3.5808813634945764</v>
      </c>
      <c r="N256" s="40" t="s">
        <v>54</v>
      </c>
      <c r="P256" s="187">
        <f t="shared" si="129"/>
        <v>8344</v>
      </c>
      <c r="Q256" s="179">
        <f t="shared" si="130"/>
        <v>0.19600000000000001</v>
      </c>
      <c r="S256" s="210">
        <f t="shared" si="131"/>
        <v>-2.520341022775876</v>
      </c>
      <c r="T256" s="40" t="s">
        <v>54</v>
      </c>
      <c r="V256" s="187">
        <f t="shared" si="132"/>
        <v>8064</v>
      </c>
      <c r="W256" s="179">
        <f t="shared" si="133"/>
        <v>70.756</v>
      </c>
      <c r="Y256" s="210">
        <f t="shared" si="134"/>
        <v>-2.3430070074929614</v>
      </c>
      <c r="Z256" s="40" t="s">
        <v>54</v>
      </c>
      <c r="AB256" s="187">
        <f t="shared" si="135"/>
        <v>8057</v>
      </c>
      <c r="AC256" s="179">
        <f t="shared" si="136"/>
        <v>74.528999999999996</v>
      </c>
      <c r="AE256" s="210">
        <f t="shared" si="137"/>
        <v>-2.1924341490135859</v>
      </c>
      <c r="AF256" s="40" t="s">
        <v>54</v>
      </c>
      <c r="AH256" s="187">
        <f t="shared" si="138"/>
        <v>8053</v>
      </c>
      <c r="AI256" s="179">
        <f t="shared" si="139"/>
        <v>76.728999999999999</v>
      </c>
      <c r="AK256" s="210">
        <f t="shared" si="140"/>
        <v>-2.0615945480547753</v>
      </c>
      <c r="AL256" s="40" t="s">
        <v>54</v>
      </c>
      <c r="AN256" s="187">
        <f t="shared" si="141"/>
        <v>8051</v>
      </c>
      <c r="AO256" s="179">
        <f t="shared" si="142"/>
        <v>77.840999999999994</v>
      </c>
      <c r="AQ256" s="210">
        <f t="shared" si="143"/>
        <v>-1.9459101490553137</v>
      </c>
      <c r="AR256" s="40" t="s">
        <v>54</v>
      </c>
      <c r="AT256" s="187">
        <f t="shared" si="144"/>
        <v>8050</v>
      </c>
      <c r="AU256" s="179">
        <f t="shared" si="145"/>
        <v>78.400000000000006</v>
      </c>
      <c r="AW256" s="210">
        <f t="shared" si="146"/>
        <v>-1.8422317195804714</v>
      </c>
      <c r="AX256" s="40" t="s">
        <v>54</v>
      </c>
      <c r="AZ256" s="187">
        <f t="shared" si="147"/>
        <v>8050</v>
      </c>
      <c r="BA256" s="179">
        <f t="shared" si="148"/>
        <v>78.400000000000006</v>
      </c>
      <c r="BC256" s="210">
        <f t="shared" si="149"/>
        <v>-1.7482998997462684</v>
      </c>
      <c r="BD256" s="40" t="s">
        <v>54</v>
      </c>
      <c r="BF256" s="187">
        <f t="shared" si="150"/>
        <v>8050</v>
      </c>
      <c r="BG256" s="179">
        <f t="shared" si="151"/>
        <v>78.400000000000006</v>
      </c>
      <c r="BI256" s="210">
        <f t="shared" si="152"/>
        <v>-1.6624386091398764</v>
      </c>
      <c r="BJ256" s="40" t="s">
        <v>54</v>
      </c>
      <c r="BL256" s="187">
        <f t="shared" si="153"/>
        <v>8050</v>
      </c>
      <c r="BM256" s="179">
        <f t="shared" si="154"/>
        <v>78.400000000000006</v>
      </c>
    </row>
    <row r="257" spans="1:65" ht="15" customHeight="1">
      <c r="A257" s="21">
        <f t="shared" si="123"/>
        <v>1996</v>
      </c>
      <c r="B257" s="176">
        <f t="shared" si="123"/>
        <v>7991</v>
      </c>
      <c r="C257" s="209">
        <f t="shared" si="124"/>
        <v>-1.3806788225595283</v>
      </c>
      <c r="D257" s="22">
        <v>3</v>
      </c>
      <c r="E257" s="73" t="s">
        <v>55</v>
      </c>
      <c r="F257" s="243">
        <v>10000</v>
      </c>
      <c r="G257" s="27"/>
      <c r="I257" s="179">
        <f t="shared" si="125"/>
        <v>7917</v>
      </c>
      <c r="J257" s="180">
        <f t="shared" si="126"/>
        <v>0.92604179702164935</v>
      </c>
      <c r="K257" s="179">
        <f t="shared" si="127"/>
        <v>5.476</v>
      </c>
      <c r="M257" s="210">
        <f t="shared" si="128"/>
        <v>-2.6386819777184516</v>
      </c>
      <c r="N257" s="73" t="s">
        <v>55</v>
      </c>
      <c r="O257" s="211">
        <f>ROUNDDOWN(O258,0)+1</f>
        <v>8562</v>
      </c>
      <c r="P257" s="187">
        <f t="shared" si="129"/>
        <v>8290</v>
      </c>
      <c r="Q257" s="179">
        <f t="shared" si="130"/>
        <v>89.400999999999996</v>
      </c>
      <c r="S257" s="210">
        <f t="shared" si="131"/>
        <v>-2.0693561670208531</v>
      </c>
      <c r="T257" s="73" t="s">
        <v>55</v>
      </c>
      <c r="U257" s="211">
        <f>ROUNDDOWN(U258,-T277)+10^T277</f>
        <v>9000</v>
      </c>
      <c r="V257" s="187">
        <f t="shared" si="132"/>
        <v>7959</v>
      </c>
      <c r="W257" s="179">
        <f t="shared" si="133"/>
        <v>1.024</v>
      </c>
      <c r="Y257" s="210">
        <f t="shared" si="134"/>
        <v>-1.94816522392728</v>
      </c>
      <c r="Z257" s="73" t="s">
        <v>55</v>
      </c>
      <c r="AA257" s="211">
        <f>U257+Z278</f>
        <v>9130</v>
      </c>
      <c r="AB257" s="187">
        <f t="shared" si="135"/>
        <v>7947</v>
      </c>
      <c r="AC257" s="179">
        <f t="shared" si="136"/>
        <v>1.9359999999999999</v>
      </c>
      <c r="AE257" s="210">
        <f t="shared" si="137"/>
        <v>-1.8400867196600745</v>
      </c>
      <c r="AF257" s="73" t="s">
        <v>55</v>
      </c>
      <c r="AG257" s="211">
        <f>AA257+AF278</f>
        <v>9260</v>
      </c>
      <c r="AH257" s="187">
        <f t="shared" si="138"/>
        <v>7939</v>
      </c>
      <c r="AI257" s="179">
        <f t="shared" si="139"/>
        <v>2.7040000000000002</v>
      </c>
      <c r="AK257" s="210">
        <f t="shared" si="140"/>
        <v>-1.7425582127089811</v>
      </c>
      <c r="AL257" s="73" t="s">
        <v>55</v>
      </c>
      <c r="AM257" s="211">
        <f>AG257+AL278</f>
        <v>9390</v>
      </c>
      <c r="AN257" s="187">
        <f t="shared" si="141"/>
        <v>7932</v>
      </c>
      <c r="AO257" s="179">
        <f t="shared" si="142"/>
        <v>3.4809999999999999</v>
      </c>
      <c r="AQ257" s="210">
        <f t="shared" si="143"/>
        <v>-1.6537019814454001</v>
      </c>
      <c r="AR257" s="73" t="s">
        <v>55</v>
      </c>
      <c r="AS257" s="211">
        <f>AM257+AR278</f>
        <v>9520</v>
      </c>
      <c r="AT257" s="187">
        <f t="shared" si="144"/>
        <v>7928</v>
      </c>
      <c r="AU257" s="179">
        <f t="shared" si="145"/>
        <v>3.9689999999999999</v>
      </c>
      <c r="AW257" s="210">
        <f t="shared" si="146"/>
        <v>-1.572100897184018</v>
      </c>
      <c r="AX257" s="73" t="s">
        <v>55</v>
      </c>
      <c r="AY257" s="211">
        <f>AS257+AX278</f>
        <v>9650</v>
      </c>
      <c r="AZ257" s="187">
        <f t="shared" si="147"/>
        <v>7924</v>
      </c>
      <c r="BA257" s="179">
        <f t="shared" si="148"/>
        <v>4.4889999999999999</v>
      </c>
      <c r="BC257" s="210">
        <f t="shared" si="149"/>
        <v>-1.4966591038657433</v>
      </c>
      <c r="BD257" s="73" t="s">
        <v>55</v>
      </c>
      <c r="BE257" s="211">
        <f>AY257+BD278</f>
        <v>9780</v>
      </c>
      <c r="BF257" s="187">
        <f t="shared" si="150"/>
        <v>7921</v>
      </c>
      <c r="BG257" s="179">
        <f t="shared" si="151"/>
        <v>4.9000000000000004</v>
      </c>
      <c r="BI257" s="210">
        <f t="shared" si="152"/>
        <v>-1.4265116913667626</v>
      </c>
      <c r="BJ257" s="73" t="s">
        <v>55</v>
      </c>
      <c r="BK257" s="211">
        <f>BE257+BJ278</f>
        <v>9910</v>
      </c>
      <c r="BL257" s="187">
        <f t="shared" si="153"/>
        <v>7919</v>
      </c>
      <c r="BM257" s="179">
        <f t="shared" si="154"/>
        <v>5.1840000000000002</v>
      </c>
    </row>
    <row r="258" spans="1:65" ht="15" customHeight="1">
      <c r="A258" s="21">
        <f t="shared" si="123"/>
        <v>1997</v>
      </c>
      <c r="B258" s="176">
        <f t="shared" si="123"/>
        <v>7768</v>
      </c>
      <c r="C258" s="209">
        <f t="shared" si="124"/>
        <v>-1.2471146864699596</v>
      </c>
      <c r="D258" s="22">
        <v>4</v>
      </c>
      <c r="E258" s="88" t="s">
        <v>56</v>
      </c>
      <c r="F258" s="200">
        <f>MAX(B255:B274)</f>
        <v>8561</v>
      </c>
      <c r="G258" s="27"/>
      <c r="H258" s="26"/>
      <c r="I258" s="179">
        <f t="shared" si="125"/>
        <v>7778</v>
      </c>
      <c r="J258" s="180">
        <f t="shared" si="126"/>
        <v>0.12873326467559218</v>
      </c>
      <c r="K258" s="179">
        <f t="shared" si="127"/>
        <v>0.1</v>
      </c>
      <c r="M258" s="210">
        <f t="shared" si="128"/>
        <v>-2.2806845487240257</v>
      </c>
      <c r="N258" s="88" t="s">
        <v>56</v>
      </c>
      <c r="O258" s="200">
        <f>MAX($B255:$B274)</f>
        <v>8561</v>
      </c>
      <c r="P258" s="187">
        <f t="shared" si="129"/>
        <v>8223</v>
      </c>
      <c r="Q258" s="179">
        <f t="shared" si="130"/>
        <v>207.02500000000001</v>
      </c>
      <c r="S258" s="210">
        <f t="shared" si="131"/>
        <v>-1.8413738658776959</v>
      </c>
      <c r="T258" s="88" t="s">
        <v>56</v>
      </c>
      <c r="U258" s="200">
        <f>MAX($B255:$B274)</f>
        <v>8561</v>
      </c>
      <c r="V258" s="187">
        <f t="shared" si="132"/>
        <v>7845</v>
      </c>
      <c r="W258" s="179">
        <f t="shared" si="133"/>
        <v>5.9290000000000003</v>
      </c>
      <c r="Y258" s="210">
        <f t="shared" si="134"/>
        <v>-1.7410585232617033</v>
      </c>
      <c r="Z258" s="88" t="s">
        <v>56</v>
      </c>
      <c r="AA258" s="200">
        <f>MAX($B255:$B274)</f>
        <v>8561</v>
      </c>
      <c r="AB258" s="187">
        <f t="shared" si="135"/>
        <v>7828</v>
      </c>
      <c r="AC258" s="179">
        <f t="shared" si="136"/>
        <v>3.6</v>
      </c>
      <c r="AE258" s="210">
        <f t="shared" si="137"/>
        <v>-1.6498952292074547</v>
      </c>
      <c r="AF258" s="88" t="s">
        <v>56</v>
      </c>
      <c r="AG258" s="200">
        <f>MAX($B255:$B274)</f>
        <v>8561</v>
      </c>
      <c r="AH258" s="187">
        <f t="shared" si="138"/>
        <v>7816</v>
      </c>
      <c r="AI258" s="179">
        <f t="shared" si="139"/>
        <v>2.3039999999999998</v>
      </c>
      <c r="AK258" s="210">
        <f t="shared" si="140"/>
        <v>-1.5663527752958026</v>
      </c>
      <c r="AL258" s="88" t="s">
        <v>56</v>
      </c>
      <c r="AM258" s="200">
        <f>MAX($B255:$B274)</f>
        <v>8561</v>
      </c>
      <c r="AN258" s="187">
        <f t="shared" si="141"/>
        <v>7806</v>
      </c>
      <c r="AO258" s="179">
        <f t="shared" si="142"/>
        <v>1.444</v>
      </c>
      <c r="AQ258" s="210">
        <f t="shared" si="143"/>
        <v>-1.489254738474824</v>
      </c>
      <c r="AR258" s="88" t="s">
        <v>56</v>
      </c>
      <c r="AS258" s="200">
        <f>MAX($B255:$B274)</f>
        <v>8561</v>
      </c>
      <c r="AT258" s="187">
        <f t="shared" si="144"/>
        <v>7798</v>
      </c>
      <c r="AU258" s="179">
        <f t="shared" si="145"/>
        <v>0.9</v>
      </c>
      <c r="AW258" s="210">
        <f t="shared" si="146"/>
        <v>-1.4176776898258359</v>
      </c>
      <c r="AX258" s="88" t="s">
        <v>56</v>
      </c>
      <c r="AY258" s="200">
        <f>MAX($B255:$B274)</f>
        <v>8561</v>
      </c>
      <c r="AZ258" s="187">
        <f t="shared" si="147"/>
        <v>7791</v>
      </c>
      <c r="BA258" s="179">
        <f t="shared" si="148"/>
        <v>0.52900000000000003</v>
      </c>
      <c r="BC258" s="210">
        <f t="shared" si="149"/>
        <v>-1.3508834787515309</v>
      </c>
      <c r="BD258" s="88" t="s">
        <v>56</v>
      </c>
      <c r="BE258" s="200">
        <f>MAX($B255:$B274)</f>
        <v>8561</v>
      </c>
      <c r="BF258" s="187">
        <f t="shared" si="150"/>
        <v>7785</v>
      </c>
      <c r="BG258" s="179">
        <f t="shared" si="151"/>
        <v>0.28899999999999998</v>
      </c>
      <c r="BI258" s="210">
        <f t="shared" si="152"/>
        <v>-1.2882727589634666</v>
      </c>
      <c r="BJ258" s="88" t="s">
        <v>56</v>
      </c>
      <c r="BK258" s="200">
        <f>MAX($B255:$B274)</f>
        <v>8561</v>
      </c>
      <c r="BL258" s="187">
        <f t="shared" si="153"/>
        <v>7780</v>
      </c>
      <c r="BM258" s="179">
        <f t="shared" si="154"/>
        <v>0.14399999999999999</v>
      </c>
    </row>
    <row r="259" spans="1:65" ht="15" customHeight="1">
      <c r="A259" s="21">
        <f t="shared" si="123"/>
        <v>1998</v>
      </c>
      <c r="B259" s="176">
        <f t="shared" si="123"/>
        <v>7606</v>
      </c>
      <c r="C259" s="209">
        <f t="shared" si="124"/>
        <v>-1.1559718023702865</v>
      </c>
      <c r="D259" s="22">
        <v>5</v>
      </c>
      <c r="E259" s="88" t="s">
        <v>57</v>
      </c>
      <c r="F259" s="200">
        <f>AVERAGE(B270:B274)</f>
        <v>5517</v>
      </c>
      <c r="G259" s="27"/>
      <c r="H259" s="26"/>
      <c r="I259" s="179">
        <f t="shared" si="125"/>
        <v>7631</v>
      </c>
      <c r="J259" s="180">
        <f t="shared" si="126"/>
        <v>0.3286878779910597</v>
      </c>
      <c r="K259" s="179">
        <f t="shared" si="127"/>
        <v>0.625</v>
      </c>
      <c r="M259" s="210">
        <f t="shared" si="128"/>
        <v>-2.0739347754368032</v>
      </c>
      <c r="N259" s="88" t="s">
        <v>57</v>
      </c>
      <c r="O259" s="200">
        <f>AVERAGE($B270:$B274)</f>
        <v>5517</v>
      </c>
      <c r="P259" s="187">
        <f t="shared" si="129"/>
        <v>8140</v>
      </c>
      <c r="Q259" s="179">
        <f t="shared" si="130"/>
        <v>285.15600000000001</v>
      </c>
      <c r="S259" s="210">
        <f t="shared" si="131"/>
        <v>-1.6967600971677355</v>
      </c>
      <c r="T259" s="88" t="s">
        <v>57</v>
      </c>
      <c r="U259" s="200">
        <f>AVERAGE($B270:$B274)</f>
        <v>5517</v>
      </c>
      <c r="V259" s="187">
        <f t="shared" si="132"/>
        <v>7721</v>
      </c>
      <c r="W259" s="179">
        <f t="shared" si="133"/>
        <v>13.225</v>
      </c>
      <c r="Y259" s="210">
        <f t="shared" si="134"/>
        <v>-1.6075989522416134</v>
      </c>
      <c r="Z259" s="88" t="s">
        <v>57</v>
      </c>
      <c r="AA259" s="200">
        <f>AVERAGE($B270:$B274)</f>
        <v>5517</v>
      </c>
      <c r="AB259" s="187">
        <f t="shared" si="135"/>
        <v>7700</v>
      </c>
      <c r="AC259" s="179">
        <f t="shared" si="136"/>
        <v>8.8360000000000003</v>
      </c>
      <c r="AE259" s="210">
        <f t="shared" si="137"/>
        <v>-1.5257408129045686</v>
      </c>
      <c r="AF259" s="88" t="s">
        <v>57</v>
      </c>
      <c r="AG259" s="200">
        <f>AVERAGE($B270:$B274)</f>
        <v>5517</v>
      </c>
      <c r="AH259" s="187">
        <f t="shared" si="138"/>
        <v>7683</v>
      </c>
      <c r="AI259" s="179">
        <f t="shared" si="139"/>
        <v>5.9290000000000003</v>
      </c>
      <c r="AK259" s="210">
        <f t="shared" si="140"/>
        <v>-1.4500793753482506</v>
      </c>
      <c r="AL259" s="88" t="s">
        <v>57</v>
      </c>
      <c r="AM259" s="200">
        <f>AVERAGE($B270:$B274)</f>
        <v>5517</v>
      </c>
      <c r="AN259" s="187">
        <f t="shared" si="141"/>
        <v>7670</v>
      </c>
      <c r="AO259" s="179">
        <f t="shared" si="142"/>
        <v>4.0960000000000001</v>
      </c>
      <c r="AQ259" s="210">
        <f t="shared" si="143"/>
        <v>-1.3797421164753052</v>
      </c>
      <c r="AR259" s="88" t="s">
        <v>57</v>
      </c>
      <c r="AS259" s="200">
        <f>AVERAGE($B270:$B274)</f>
        <v>5517</v>
      </c>
      <c r="AT259" s="187">
        <f t="shared" si="144"/>
        <v>7659</v>
      </c>
      <c r="AU259" s="179">
        <f t="shared" si="145"/>
        <v>2.8090000000000002</v>
      </c>
      <c r="AW259" s="210">
        <f t="shared" si="146"/>
        <v>-1.3140287371646098</v>
      </c>
      <c r="AX259" s="88" t="s">
        <v>57</v>
      </c>
      <c r="AY259" s="200">
        <f>AVERAGE($B270:$B274)</f>
        <v>5517</v>
      </c>
      <c r="AZ259" s="187">
        <f t="shared" si="147"/>
        <v>7650</v>
      </c>
      <c r="BA259" s="179">
        <f t="shared" si="148"/>
        <v>1.9359999999999999</v>
      </c>
      <c r="BC259" s="210">
        <f t="shared" si="149"/>
        <v>-1.2523686208070504</v>
      </c>
      <c r="BD259" s="88" t="s">
        <v>57</v>
      </c>
      <c r="BE259" s="200">
        <f>AVERAGE($B270:$B274)</f>
        <v>5517</v>
      </c>
      <c r="BF259" s="187">
        <f t="shared" si="150"/>
        <v>7642</v>
      </c>
      <c r="BG259" s="179">
        <f t="shared" si="151"/>
        <v>1.296</v>
      </c>
      <c r="BI259" s="210">
        <f t="shared" si="152"/>
        <v>-1.1942906666724233</v>
      </c>
      <c r="BJ259" s="88" t="s">
        <v>57</v>
      </c>
      <c r="BK259" s="200">
        <f>AVERAGE($B270:$B274)</f>
        <v>5517</v>
      </c>
      <c r="BL259" s="187">
        <f t="shared" si="153"/>
        <v>7635</v>
      </c>
      <c r="BM259" s="179">
        <f t="shared" si="154"/>
        <v>0.84099999999999997</v>
      </c>
    </row>
    <row r="260" spans="1:65" ht="15" customHeight="1">
      <c r="A260" s="21">
        <f t="shared" si="123"/>
        <v>1999</v>
      </c>
      <c r="B260" s="176">
        <f t="shared" si="123"/>
        <v>7483</v>
      </c>
      <c r="C260" s="209">
        <f t="shared" si="124"/>
        <v>-1.0895660649450425</v>
      </c>
      <c r="D260" s="22">
        <v>6</v>
      </c>
      <c r="G260" s="27"/>
      <c r="H260" s="26"/>
      <c r="I260" s="179">
        <f t="shared" si="125"/>
        <v>7478</v>
      </c>
      <c r="J260" s="180">
        <f t="shared" si="126"/>
        <v>6.6818121074435383E-2</v>
      </c>
      <c r="K260" s="179">
        <f t="shared" si="127"/>
        <v>2.5000000000000001E-2</v>
      </c>
      <c r="M260" s="210">
        <f t="shared" si="128"/>
        <v>-1.9365990948222236</v>
      </c>
      <c r="P260" s="187">
        <f t="shared" si="129"/>
        <v>8039</v>
      </c>
      <c r="Q260" s="179">
        <f t="shared" si="130"/>
        <v>309.13600000000002</v>
      </c>
      <c r="S260" s="210">
        <f t="shared" si="131"/>
        <v>-1.5958990807318263</v>
      </c>
      <c r="V260" s="187">
        <f t="shared" si="132"/>
        <v>7585</v>
      </c>
      <c r="W260" s="179">
        <f t="shared" si="133"/>
        <v>10.404</v>
      </c>
      <c r="Y260" s="210">
        <f t="shared" si="134"/>
        <v>-1.5136783299027186</v>
      </c>
      <c r="AB260" s="187">
        <f t="shared" si="135"/>
        <v>7561</v>
      </c>
      <c r="AC260" s="179">
        <f t="shared" si="136"/>
        <v>6.0839999999999996</v>
      </c>
      <c r="AE260" s="210">
        <f t="shared" si="137"/>
        <v>-1.4377072319257067</v>
      </c>
      <c r="AH260" s="187">
        <f t="shared" si="138"/>
        <v>7542</v>
      </c>
      <c r="AI260" s="179">
        <f t="shared" si="139"/>
        <v>3.4809999999999999</v>
      </c>
      <c r="AK260" s="210">
        <f t="shared" si="140"/>
        <v>-1.3671024544799393</v>
      </c>
      <c r="AN260" s="187">
        <f t="shared" si="141"/>
        <v>7526</v>
      </c>
      <c r="AO260" s="179">
        <f t="shared" si="142"/>
        <v>1.849</v>
      </c>
      <c r="AQ260" s="210">
        <f t="shared" si="143"/>
        <v>-1.3011556438535528</v>
      </c>
      <c r="AT260" s="187">
        <f t="shared" si="144"/>
        <v>7513</v>
      </c>
      <c r="AU260" s="179">
        <f t="shared" si="145"/>
        <v>0.9</v>
      </c>
      <c r="AW260" s="210">
        <f t="shared" si="146"/>
        <v>-1.2392900585439997</v>
      </c>
      <c r="AZ260" s="187">
        <f t="shared" si="147"/>
        <v>7502</v>
      </c>
      <c r="BA260" s="179">
        <f t="shared" si="148"/>
        <v>0.36099999999999999</v>
      </c>
      <c r="BC260" s="210">
        <f t="shared" si="149"/>
        <v>-1.1810298573912605</v>
      </c>
      <c r="BF260" s="187">
        <f t="shared" si="150"/>
        <v>7492</v>
      </c>
      <c r="BG260" s="179">
        <f t="shared" si="151"/>
        <v>8.1000000000000003E-2</v>
      </c>
      <c r="BI260" s="210">
        <f t="shared" si="152"/>
        <v>-1.1259778543537569</v>
      </c>
      <c r="BL260" s="187">
        <f t="shared" si="153"/>
        <v>7483</v>
      </c>
      <c r="BM260" s="179">
        <f t="shared" si="154"/>
        <v>0</v>
      </c>
    </row>
    <row r="261" spans="1:65" ht="15" customHeight="1">
      <c r="A261" s="21">
        <f t="shared" si="123"/>
        <v>2000</v>
      </c>
      <c r="B261" s="176">
        <f t="shared" si="123"/>
        <v>7265</v>
      </c>
      <c r="C261" s="209">
        <f t="shared" si="124"/>
        <v>-0.97693686114830147</v>
      </c>
      <c r="D261" s="22">
        <v>7</v>
      </c>
      <c r="E261" s="89" t="s">
        <v>58</v>
      </c>
      <c r="F261" s="44">
        <f>INDEX(LINEST(C255:C274,D255:D274),1)</f>
        <v>8.2827869451388647E-2</v>
      </c>
      <c r="G261" s="90"/>
      <c r="H261" s="26"/>
      <c r="I261" s="179">
        <f t="shared" si="125"/>
        <v>7319</v>
      </c>
      <c r="J261" s="180">
        <f t="shared" si="126"/>
        <v>0.74328974535443915</v>
      </c>
      <c r="K261" s="179">
        <f t="shared" si="127"/>
        <v>2.9159999999999999</v>
      </c>
      <c r="M261" s="210">
        <f t="shared" si="128"/>
        <v>-1.723014391687939</v>
      </c>
      <c r="N261" s="89" t="s">
        <v>58</v>
      </c>
      <c r="O261" s="44">
        <f>INDEX(LINEST(M255:M274,$D255:$D274),1)</f>
        <v>0.2276759405078537</v>
      </c>
      <c r="P261" s="187">
        <f t="shared" si="129"/>
        <v>7916</v>
      </c>
      <c r="Q261" s="179">
        <f t="shared" si="130"/>
        <v>423.80099999999999</v>
      </c>
      <c r="S261" s="210">
        <f t="shared" si="131"/>
        <v>-1.4320608836234237</v>
      </c>
      <c r="T261" s="89" t="s">
        <v>58</v>
      </c>
      <c r="U261" s="44">
        <f>INDEX(LINEST(S255:S274,$D255:$D274),1)</f>
        <v>0.11843298231852674</v>
      </c>
      <c r="V261" s="187">
        <f t="shared" si="132"/>
        <v>7438</v>
      </c>
      <c r="W261" s="179">
        <f t="shared" si="133"/>
        <v>29.928999999999998</v>
      </c>
      <c r="Y261" s="210">
        <f t="shared" si="134"/>
        <v>-1.3598072439264677</v>
      </c>
      <c r="Z261" s="89" t="s">
        <v>58</v>
      </c>
      <c r="AA261" s="44">
        <f>INDEX(LINEST(Y255:Y274,$D255:$D274),1)</f>
        <v>0.11088096779606633</v>
      </c>
      <c r="AB261" s="187">
        <f t="shared" si="135"/>
        <v>7412</v>
      </c>
      <c r="AC261" s="179">
        <f t="shared" si="136"/>
        <v>21.609000000000002</v>
      </c>
      <c r="AE261" s="210">
        <f t="shared" si="137"/>
        <v>-1.292424246680419</v>
      </c>
      <c r="AF261" s="89" t="s">
        <v>58</v>
      </c>
      <c r="AG261" s="44">
        <f>INDEX(LINEST(AE255:AE274,$D255:$D274),1)</f>
        <v>0.10472066765154127</v>
      </c>
      <c r="AH261" s="187">
        <f t="shared" si="138"/>
        <v>7390</v>
      </c>
      <c r="AI261" s="179">
        <f t="shared" si="139"/>
        <v>15.625</v>
      </c>
      <c r="AK261" s="210">
        <f t="shared" si="140"/>
        <v>-1.229296494645866</v>
      </c>
      <c r="AL261" s="89" t="s">
        <v>58</v>
      </c>
      <c r="AM261" s="44">
        <f>INDEX(LINEST(AK255:AK274,$D255:$D274),1)</f>
        <v>9.9542094710633203E-2</v>
      </c>
      <c r="AN261" s="187">
        <f t="shared" si="141"/>
        <v>7373</v>
      </c>
      <c r="AO261" s="179">
        <f t="shared" si="142"/>
        <v>11.664</v>
      </c>
      <c r="AQ261" s="210">
        <f t="shared" si="143"/>
        <v>-1.1699183240676048</v>
      </c>
      <c r="AR261" s="89" t="s">
        <v>58</v>
      </c>
      <c r="AS261" s="44">
        <f>INDEX(LINEST(AQ255:AQ274,$D255:$D274),1)</f>
        <v>9.5096861304039007E-2</v>
      </c>
      <c r="AT261" s="187">
        <f t="shared" si="144"/>
        <v>7358</v>
      </c>
      <c r="AU261" s="179">
        <f t="shared" si="145"/>
        <v>8.6489999999999991</v>
      </c>
      <c r="AW261" s="210">
        <f t="shared" si="146"/>
        <v>-1.1138691726819414</v>
      </c>
      <c r="AX261" s="89" t="s">
        <v>58</v>
      </c>
      <c r="AY261" s="44">
        <f>INDEX(LINEST(AW255:AW274,$D255:$D274),1)</f>
        <v>9.1221330590476379E-2</v>
      </c>
      <c r="AZ261" s="187">
        <f t="shared" si="147"/>
        <v>7345</v>
      </c>
      <c r="BA261" s="179">
        <f t="shared" si="148"/>
        <v>6.4</v>
      </c>
      <c r="BC261" s="210">
        <f t="shared" si="149"/>
        <v>-1.0607954934705437</v>
      </c>
      <c r="BD261" s="89" t="s">
        <v>58</v>
      </c>
      <c r="BE261" s="44">
        <f>INDEX(LINEST(BC255:BC274,$D255:$D274),1)</f>
        <v>8.78012609213812E-2</v>
      </c>
      <c r="BF261" s="187">
        <f t="shared" si="150"/>
        <v>7334</v>
      </c>
      <c r="BG261" s="179">
        <f t="shared" si="151"/>
        <v>4.7610000000000001</v>
      </c>
      <c r="BI261" s="210">
        <f t="shared" si="152"/>
        <v>-1.0103972317119836</v>
      </c>
      <c r="BJ261" s="89" t="s">
        <v>58</v>
      </c>
      <c r="BK261" s="44">
        <f>INDEX(LINEST(BI255:BI274,$D255:$D274),1)</f>
        <v>8.4753422342165166E-2</v>
      </c>
      <c r="BL261" s="187">
        <f t="shared" si="153"/>
        <v>7325</v>
      </c>
      <c r="BM261" s="179">
        <f t="shared" si="154"/>
        <v>3.6</v>
      </c>
    </row>
    <row r="262" spans="1:65" ht="15" customHeight="1">
      <c r="A262" s="21">
        <f t="shared" si="123"/>
        <v>2001</v>
      </c>
      <c r="B262" s="176">
        <f t="shared" si="123"/>
        <v>6934</v>
      </c>
      <c r="C262" s="209">
        <f t="shared" si="124"/>
        <v>-0.81606306681320917</v>
      </c>
      <c r="D262" s="22">
        <v>8</v>
      </c>
      <c r="E262" s="73" t="s">
        <v>29</v>
      </c>
      <c r="F262" s="44">
        <f>INDEX(LINEST(C255:C274,D255:D274),2)</f>
        <v>-1.5839329184421942</v>
      </c>
      <c r="G262" s="27"/>
      <c r="H262" s="23"/>
      <c r="I262" s="179">
        <f t="shared" si="125"/>
        <v>7153</v>
      </c>
      <c r="J262" s="180">
        <f t="shared" si="126"/>
        <v>3.1583501586385925</v>
      </c>
      <c r="K262" s="179">
        <f t="shared" si="127"/>
        <v>47.960999999999999</v>
      </c>
      <c r="M262" s="210">
        <f t="shared" si="128"/>
        <v>-1.4490845796824836</v>
      </c>
      <c r="N262" s="73" t="s">
        <v>29</v>
      </c>
      <c r="O262" s="44">
        <f>INDEX(LINEST(M255:M274,$D255:$D274),2)</f>
        <v>-4.0990226423996132</v>
      </c>
      <c r="P262" s="187">
        <f t="shared" si="129"/>
        <v>7766</v>
      </c>
      <c r="Q262" s="179">
        <f t="shared" si="130"/>
        <v>692.22400000000005</v>
      </c>
      <c r="S262" s="210">
        <f t="shared" si="131"/>
        <v>-1.2108224765653846</v>
      </c>
      <c r="T262" s="73" t="s">
        <v>29</v>
      </c>
      <c r="U262" s="44">
        <f>INDEX(LINEST(S255:S274,$D255:$D274),2)</f>
        <v>-2.3899405587590765</v>
      </c>
      <c r="V262" s="187">
        <f t="shared" si="132"/>
        <v>7280</v>
      </c>
      <c r="W262" s="179">
        <f t="shared" si="133"/>
        <v>119.71599999999999</v>
      </c>
      <c r="Y262" s="210">
        <f t="shared" si="134"/>
        <v>-1.1497993236155473</v>
      </c>
      <c r="Z262" s="73" t="s">
        <v>29</v>
      </c>
      <c r="AA262" s="44">
        <f>INDEX(LINEST(Y255:Y274,$D255:$D274),2)</f>
        <v>-2.2377486869877004</v>
      </c>
      <c r="AB262" s="187">
        <f t="shared" si="135"/>
        <v>7251</v>
      </c>
      <c r="AC262" s="179">
        <f t="shared" si="136"/>
        <v>100.489</v>
      </c>
      <c r="AE262" s="210">
        <f t="shared" si="137"/>
        <v>-1.0922867931663589</v>
      </c>
      <c r="AF262" s="73" t="s">
        <v>29</v>
      </c>
      <c r="AG262" s="44">
        <f>INDEX(LINEST(AE255:AE274,$D255:$D274),2)</f>
        <v>-2.1073935952914691</v>
      </c>
      <c r="AH262" s="187">
        <f t="shared" si="138"/>
        <v>7229</v>
      </c>
      <c r="AI262" s="179">
        <f t="shared" si="139"/>
        <v>87.025000000000006</v>
      </c>
      <c r="AK262" s="210">
        <f t="shared" si="140"/>
        <v>-1.0379028369779355</v>
      </c>
      <c r="AL262" s="73" t="s">
        <v>29</v>
      </c>
      <c r="AM262" s="44">
        <f>INDEX(LINEST(AK255:AK274,$D255:$D274),2)</f>
        <v>-1.9928664276482575</v>
      </c>
      <c r="AN262" s="187">
        <f t="shared" si="141"/>
        <v>7211</v>
      </c>
      <c r="AO262" s="179">
        <f t="shared" si="142"/>
        <v>76.728999999999999</v>
      </c>
      <c r="AQ262" s="210">
        <f t="shared" si="143"/>
        <v>-0.98632456691316583</v>
      </c>
      <c r="AR262" s="73" t="s">
        <v>29</v>
      </c>
      <c r="AS262" s="44">
        <f>INDEX(LINEST(AQ255:AQ274,$D255:$D274),2)</f>
        <v>-1.8904728065567822</v>
      </c>
      <c r="AT262" s="187">
        <f t="shared" si="144"/>
        <v>7195</v>
      </c>
      <c r="AU262" s="179">
        <f t="shared" si="145"/>
        <v>68.120999999999995</v>
      </c>
      <c r="AW262" s="210">
        <f t="shared" si="146"/>
        <v>-0.93727663756638191</v>
      </c>
      <c r="AX262" s="73" t="s">
        <v>29</v>
      </c>
      <c r="AY262" s="44">
        <f>INDEX(LINEST(AW255:AW274,$D255:$D274),2)</f>
        <v>-1.7977423456355748</v>
      </c>
      <c r="AZ262" s="187">
        <f t="shared" si="147"/>
        <v>7182</v>
      </c>
      <c r="BA262" s="179">
        <f t="shared" si="148"/>
        <v>61.503999999999998</v>
      </c>
      <c r="BC262" s="210">
        <f t="shared" si="149"/>
        <v>-0.8905223475951709</v>
      </c>
      <c r="BD262" s="73" t="s">
        <v>29</v>
      </c>
      <c r="BE262" s="44">
        <f>INDEX(LINEST(BC255:BC274,$D255:$D274),2)</f>
        <v>-1.7129243597829875</v>
      </c>
      <c r="BF262" s="187">
        <f t="shared" si="150"/>
        <v>7170</v>
      </c>
      <c r="BG262" s="179">
        <f t="shared" si="151"/>
        <v>55.695999999999998</v>
      </c>
      <c r="BI262" s="210">
        <f t="shared" si="152"/>
        <v>-0.84585673029198616</v>
      </c>
      <c r="BJ262" s="73" t="s">
        <v>29</v>
      </c>
      <c r="BK262" s="44">
        <f>INDEX(LINEST(BI255:BI274,$D255:$D274),2)</f>
        <v>-1.6347241873930249</v>
      </c>
      <c r="BL262" s="187">
        <f t="shared" si="153"/>
        <v>7160</v>
      </c>
      <c r="BM262" s="179">
        <f t="shared" si="154"/>
        <v>51.076000000000001</v>
      </c>
    </row>
    <row r="263" spans="1:65" ht="15" customHeight="1">
      <c r="A263" s="21">
        <f t="shared" si="123"/>
        <v>2002</v>
      </c>
      <c r="B263" s="176">
        <f t="shared" si="123"/>
        <v>6629</v>
      </c>
      <c r="C263" s="209">
        <f t="shared" si="124"/>
        <v>-0.67624452700733095</v>
      </c>
      <c r="D263" s="22">
        <v>9</v>
      </c>
      <c r="E263" s="88" t="s">
        <v>30</v>
      </c>
      <c r="F263" s="91">
        <f>F261*-1</f>
        <v>-8.2827869451388647E-2</v>
      </c>
      <c r="H263" s="77"/>
      <c r="I263" s="179">
        <f t="shared" si="125"/>
        <v>6981</v>
      </c>
      <c r="J263" s="180">
        <f t="shared" si="126"/>
        <v>5.3100015085231558</v>
      </c>
      <c r="K263" s="179">
        <f t="shared" si="127"/>
        <v>123.904</v>
      </c>
      <c r="M263" s="210">
        <f t="shared" si="128"/>
        <v>-1.2323807630330605</v>
      </c>
      <c r="N263" s="88" t="s">
        <v>30</v>
      </c>
      <c r="O263" s="91">
        <f>O261*-1</f>
        <v>-0.2276759405078537</v>
      </c>
      <c r="P263" s="187">
        <f t="shared" si="129"/>
        <v>7585</v>
      </c>
      <c r="Q263" s="179">
        <f t="shared" si="130"/>
        <v>913.93600000000004</v>
      </c>
      <c r="S263" s="210">
        <f t="shared" si="131"/>
        <v>-1.028142156175986</v>
      </c>
      <c r="T263" s="88" t="s">
        <v>30</v>
      </c>
      <c r="U263" s="91">
        <f>U261*-1</f>
        <v>-0.11843298231852674</v>
      </c>
      <c r="V263" s="187">
        <f t="shared" si="132"/>
        <v>7109</v>
      </c>
      <c r="W263" s="179">
        <f t="shared" si="133"/>
        <v>230.4</v>
      </c>
      <c r="Y263" s="210">
        <f t="shared" si="134"/>
        <v>-0.97476331136377226</v>
      </c>
      <c r="Z263" s="88" t="s">
        <v>30</v>
      </c>
      <c r="AA263" s="91">
        <f>AA261*-1</f>
        <v>-0.11088096779606633</v>
      </c>
      <c r="AB263" s="187">
        <f t="shared" si="135"/>
        <v>7081</v>
      </c>
      <c r="AC263" s="179">
        <f t="shared" si="136"/>
        <v>204.304</v>
      </c>
      <c r="AE263" s="210">
        <f t="shared" si="137"/>
        <v>-0.92408996120109899</v>
      </c>
      <c r="AF263" s="88" t="s">
        <v>30</v>
      </c>
      <c r="AG263" s="91">
        <f>AG261*-1</f>
        <v>-0.10472066765154127</v>
      </c>
      <c r="AH263" s="187">
        <f t="shared" si="138"/>
        <v>7058</v>
      </c>
      <c r="AI263" s="179">
        <f t="shared" si="139"/>
        <v>184.041</v>
      </c>
      <c r="AK263" s="210">
        <f t="shared" si="140"/>
        <v>-0.87586103031123708</v>
      </c>
      <c r="AL263" s="88" t="s">
        <v>30</v>
      </c>
      <c r="AM263" s="91">
        <f>AM261*-1</f>
        <v>-9.9542094710633203E-2</v>
      </c>
      <c r="AN263" s="187">
        <f t="shared" si="141"/>
        <v>7040</v>
      </c>
      <c r="AO263" s="179">
        <f t="shared" si="142"/>
        <v>168.92099999999999</v>
      </c>
      <c r="AQ263" s="210">
        <f t="shared" si="143"/>
        <v>-0.82985150022504528</v>
      </c>
      <c r="AR263" s="88" t="s">
        <v>30</v>
      </c>
      <c r="AS263" s="91">
        <f>AS261*-1</f>
        <v>-9.5096861304039007E-2</v>
      </c>
      <c r="AT263" s="187">
        <f t="shared" si="144"/>
        <v>7024</v>
      </c>
      <c r="AU263" s="179">
        <f t="shared" si="145"/>
        <v>156.02500000000001</v>
      </c>
      <c r="AW263" s="210">
        <f t="shared" si="146"/>
        <v>-0.78586606085471966</v>
      </c>
      <c r="AX263" s="88" t="s">
        <v>30</v>
      </c>
      <c r="AY263" s="91">
        <f>AY261*-1</f>
        <v>-9.1221330590476379E-2</v>
      </c>
      <c r="AZ263" s="187">
        <f t="shared" si="147"/>
        <v>7010</v>
      </c>
      <c r="BA263" s="179">
        <f t="shared" si="148"/>
        <v>145.161</v>
      </c>
      <c r="BC263" s="210">
        <f t="shared" si="149"/>
        <v>-0.74373410048411692</v>
      </c>
      <c r="BD263" s="88" t="s">
        <v>30</v>
      </c>
      <c r="BE263" s="91">
        <f>BE261*-1</f>
        <v>-8.78012609213812E-2</v>
      </c>
      <c r="BF263" s="187">
        <f t="shared" si="150"/>
        <v>6999</v>
      </c>
      <c r="BG263" s="179">
        <f t="shared" si="151"/>
        <v>136.9</v>
      </c>
      <c r="BI263" s="210">
        <f t="shared" si="152"/>
        <v>-0.70330570928028968</v>
      </c>
      <c r="BJ263" s="88" t="s">
        <v>30</v>
      </c>
      <c r="BK263" s="91">
        <f>BK261*-1</f>
        <v>-8.4753422342165166E-2</v>
      </c>
      <c r="BL263" s="187">
        <f t="shared" si="153"/>
        <v>6988</v>
      </c>
      <c r="BM263" s="179">
        <f t="shared" si="154"/>
        <v>128.881</v>
      </c>
    </row>
    <row r="264" spans="1:65" ht="15" customHeight="1">
      <c r="A264" s="21">
        <f t="shared" si="123"/>
        <v>2003</v>
      </c>
      <c r="B264" s="176">
        <f t="shared" si="123"/>
        <v>6318</v>
      </c>
      <c r="C264" s="209">
        <f t="shared" si="124"/>
        <v>-0.53994661956900736</v>
      </c>
      <c r="D264" s="22">
        <v>10</v>
      </c>
      <c r="E264" s="88"/>
      <c r="H264" s="77"/>
      <c r="I264" s="179">
        <f t="shared" si="125"/>
        <v>6804</v>
      </c>
      <c r="J264" s="180">
        <f t="shared" si="126"/>
        <v>7.6923076923076925</v>
      </c>
      <c r="K264" s="179">
        <f t="shared" si="127"/>
        <v>236.196</v>
      </c>
      <c r="M264" s="210">
        <f t="shared" si="128"/>
        <v>-1.0351427147194436</v>
      </c>
      <c r="N264" s="88"/>
      <c r="P264" s="187">
        <f t="shared" si="129"/>
        <v>7370</v>
      </c>
      <c r="Q264" s="179">
        <f t="shared" si="130"/>
        <v>1106.704</v>
      </c>
      <c r="S264" s="210">
        <f t="shared" si="131"/>
        <v>-0.85683991752040678</v>
      </c>
      <c r="T264" s="88"/>
      <c r="V264" s="187">
        <f t="shared" si="132"/>
        <v>6926</v>
      </c>
      <c r="W264" s="179">
        <f t="shared" si="133"/>
        <v>369.66399999999999</v>
      </c>
      <c r="Y264" s="210">
        <f t="shared" si="134"/>
        <v>-0.80950672843147498</v>
      </c>
      <c r="Z264" s="88"/>
      <c r="AB264" s="187">
        <f t="shared" si="135"/>
        <v>6899</v>
      </c>
      <c r="AC264" s="179">
        <f t="shared" si="136"/>
        <v>337.56099999999998</v>
      </c>
      <c r="AE264" s="210">
        <f t="shared" si="137"/>
        <v>-0.7643130802006477</v>
      </c>
      <c r="AF264" s="88"/>
      <c r="AH264" s="187">
        <f t="shared" si="138"/>
        <v>6878</v>
      </c>
      <c r="AI264" s="179">
        <f t="shared" si="139"/>
        <v>313.60000000000002</v>
      </c>
      <c r="AK264" s="210">
        <f t="shared" si="140"/>
        <v>-0.72107388709446762</v>
      </c>
      <c r="AL264" s="88"/>
      <c r="AN264" s="187">
        <f t="shared" si="141"/>
        <v>6860</v>
      </c>
      <c r="AO264" s="179">
        <f t="shared" si="142"/>
        <v>293.76400000000001</v>
      </c>
      <c r="AQ264" s="210">
        <f t="shared" si="143"/>
        <v>-0.6796270878053704</v>
      </c>
      <c r="AR264" s="88"/>
      <c r="AT264" s="187">
        <f t="shared" si="144"/>
        <v>6845</v>
      </c>
      <c r="AU264" s="179">
        <f t="shared" si="145"/>
        <v>277.72899999999998</v>
      </c>
      <c r="AW264" s="210">
        <f t="shared" si="146"/>
        <v>-0.63982997807529707</v>
      </c>
      <c r="AX264" s="88"/>
      <c r="AZ264" s="187">
        <f t="shared" si="147"/>
        <v>6832</v>
      </c>
      <c r="BA264" s="179">
        <f t="shared" si="148"/>
        <v>264.19600000000003</v>
      </c>
      <c r="BC264" s="210">
        <f t="shared" si="149"/>
        <v>-0.60155624562587584</v>
      </c>
      <c r="BD264" s="88"/>
      <c r="BF264" s="187">
        <f t="shared" si="150"/>
        <v>6820</v>
      </c>
      <c r="BG264" s="179">
        <f t="shared" si="151"/>
        <v>252.00399999999999</v>
      </c>
      <c r="BI264" s="210">
        <f t="shared" si="152"/>
        <v>-0.56469355193994009</v>
      </c>
      <c r="BJ264" s="88"/>
      <c r="BL264" s="187">
        <f t="shared" si="153"/>
        <v>6810</v>
      </c>
      <c r="BM264" s="179">
        <f t="shared" si="154"/>
        <v>242.06399999999999</v>
      </c>
    </row>
    <row r="265" spans="1:65" ht="15" customHeight="1">
      <c r="A265" s="21">
        <f t="shared" si="123"/>
        <v>2004</v>
      </c>
      <c r="B265" s="176">
        <f t="shared" si="123"/>
        <v>6207</v>
      </c>
      <c r="C265" s="209">
        <f t="shared" si="124"/>
        <v>-0.49252042472475371</v>
      </c>
      <c r="D265" s="22">
        <v>11</v>
      </c>
      <c r="E265" s="347" t="s">
        <v>7</v>
      </c>
      <c r="F265" s="348"/>
      <c r="G265" s="357">
        <f>I254</f>
        <v>0.92094695443603014</v>
      </c>
      <c r="H265" s="358"/>
      <c r="I265" s="179">
        <f t="shared" si="125"/>
        <v>6621</v>
      </c>
      <c r="J265" s="180">
        <f t="shared" si="126"/>
        <v>6.6698888351860806</v>
      </c>
      <c r="K265" s="179">
        <f t="shared" si="127"/>
        <v>171.39599999999999</v>
      </c>
      <c r="M265" s="210">
        <f t="shared" si="128"/>
        <v>-0.96913695996313476</v>
      </c>
      <c r="N265" s="23" t="s">
        <v>36</v>
      </c>
      <c r="O265" s="44">
        <f>P254</f>
        <v>0.76263863556846545</v>
      </c>
      <c r="P265" s="187">
        <f t="shared" si="129"/>
        <v>7117</v>
      </c>
      <c r="Q265" s="179">
        <f t="shared" si="130"/>
        <v>828.1</v>
      </c>
      <c r="S265" s="210">
        <f t="shared" si="131"/>
        <v>-0.79856140046847601</v>
      </c>
      <c r="T265" s="23" t="s">
        <v>36</v>
      </c>
      <c r="U265" s="44">
        <f>V254</f>
        <v>0.87867822670389972</v>
      </c>
      <c r="V265" s="187">
        <f t="shared" si="132"/>
        <v>6731</v>
      </c>
      <c r="W265" s="179">
        <f t="shared" si="133"/>
        <v>274.57600000000002</v>
      </c>
      <c r="Y265" s="210">
        <f t="shared" si="134"/>
        <v>-0.7530672013024069</v>
      </c>
      <c r="Z265" s="23" t="s">
        <v>36</v>
      </c>
      <c r="AA265" s="44">
        <f>AB254</f>
        <v>0.88793600726673216</v>
      </c>
      <c r="AB265" s="187">
        <f t="shared" si="135"/>
        <v>6707</v>
      </c>
      <c r="AC265" s="179">
        <f t="shared" si="136"/>
        <v>250</v>
      </c>
      <c r="AE265" s="210">
        <f t="shared" si="137"/>
        <v>-0.70955297367877501</v>
      </c>
      <c r="AF265" s="23" t="s">
        <v>36</v>
      </c>
      <c r="AG265" s="44">
        <f>AH254</f>
        <v>0.89529950039907269</v>
      </c>
      <c r="AH265" s="187">
        <f t="shared" si="138"/>
        <v>6688</v>
      </c>
      <c r="AI265" s="179">
        <f t="shared" si="139"/>
        <v>231.36099999999999</v>
      </c>
      <c r="AK265" s="210">
        <f t="shared" si="140"/>
        <v>-0.66785353913155976</v>
      </c>
      <c r="AL265" s="23" t="s">
        <v>36</v>
      </c>
      <c r="AM265" s="44">
        <f>AN254</f>
        <v>0.90146813588367791</v>
      </c>
      <c r="AN265" s="187">
        <f t="shared" si="141"/>
        <v>6672</v>
      </c>
      <c r="AO265" s="179">
        <f t="shared" si="142"/>
        <v>216.22499999999999</v>
      </c>
      <c r="AQ265" s="210">
        <f t="shared" si="143"/>
        <v>-0.62782356411375673</v>
      </c>
      <c r="AR265" s="23" t="s">
        <v>36</v>
      </c>
      <c r="AS265" s="44">
        <f>AT254</f>
        <v>0.90677762431569364</v>
      </c>
      <c r="AT265" s="187">
        <f t="shared" si="144"/>
        <v>6658</v>
      </c>
      <c r="AU265" s="179">
        <f t="shared" si="145"/>
        <v>203.40100000000001</v>
      </c>
      <c r="AW265" s="210">
        <f t="shared" si="146"/>
        <v>-0.58933450307512891</v>
      </c>
      <c r="AX265" s="23" t="s">
        <v>36</v>
      </c>
      <c r="AY265" s="44">
        <f>AZ254</f>
        <v>0.91137210180944306</v>
      </c>
      <c r="AZ265" s="187">
        <f t="shared" si="147"/>
        <v>6646</v>
      </c>
      <c r="BA265" s="179">
        <f t="shared" si="148"/>
        <v>192.721</v>
      </c>
      <c r="BC265" s="210">
        <f t="shared" si="149"/>
        <v>-0.55227210839024299</v>
      </c>
      <c r="BD265" s="23" t="s">
        <v>36</v>
      </c>
      <c r="BE265" s="44">
        <f>BF254</f>
        <v>0.9152286437898326</v>
      </c>
      <c r="BF265" s="187">
        <f t="shared" si="150"/>
        <v>6636</v>
      </c>
      <c r="BG265" s="179">
        <f t="shared" si="151"/>
        <v>184.041</v>
      </c>
      <c r="BI265" s="210">
        <f t="shared" si="152"/>
        <v>-0.51653438550004016</v>
      </c>
      <c r="BJ265" s="23" t="s">
        <v>36</v>
      </c>
      <c r="BK265" s="44">
        <f>BL254</f>
        <v>0.91873458293054244</v>
      </c>
      <c r="BL265" s="187">
        <f t="shared" si="153"/>
        <v>6627</v>
      </c>
      <c r="BM265" s="179">
        <f t="shared" si="154"/>
        <v>176.4</v>
      </c>
    </row>
    <row r="266" spans="1:65" ht="15" customHeight="1">
      <c r="A266" s="21">
        <f t="shared" si="123"/>
        <v>2005</v>
      </c>
      <c r="B266" s="176">
        <f t="shared" si="123"/>
        <v>6135</v>
      </c>
      <c r="C266" s="209">
        <f t="shared" si="124"/>
        <v>-0.46204839612348952</v>
      </c>
      <c r="D266" s="22">
        <v>12</v>
      </c>
      <c r="E266" s="347" t="s">
        <v>8</v>
      </c>
      <c r="F266" s="348"/>
      <c r="G266" s="355">
        <f>SUM(K255:K274)</f>
        <v>1703.3899999999999</v>
      </c>
      <c r="H266" s="356"/>
      <c r="I266" s="179">
        <f t="shared" si="125"/>
        <v>6434</v>
      </c>
      <c r="J266" s="180">
        <f t="shared" si="126"/>
        <v>4.8736756316218415</v>
      </c>
      <c r="K266" s="179">
        <f t="shared" si="127"/>
        <v>89.400999999999996</v>
      </c>
      <c r="M266" s="210">
        <f t="shared" si="128"/>
        <v>-0.92735415141841049</v>
      </c>
      <c r="N266" s="23" t="s">
        <v>37</v>
      </c>
      <c r="O266" s="211">
        <f>SUM(Q255:Q274)</f>
        <v>15184.715</v>
      </c>
      <c r="P266" s="187">
        <f t="shared" si="129"/>
        <v>6823</v>
      </c>
      <c r="Q266" s="179">
        <f t="shared" si="130"/>
        <v>473.34399999999999</v>
      </c>
      <c r="S266" s="210">
        <f t="shared" si="131"/>
        <v>-0.76144172799617171</v>
      </c>
      <c r="T266" s="23" t="s">
        <v>37</v>
      </c>
      <c r="U266" s="211">
        <f>SUM(W255:W274)</f>
        <v>3068.7</v>
      </c>
      <c r="V266" s="187">
        <f t="shared" si="132"/>
        <v>6524</v>
      </c>
      <c r="W266" s="179">
        <f t="shared" si="133"/>
        <v>151.321</v>
      </c>
      <c r="Y266" s="210">
        <f t="shared" si="134"/>
        <v>-0.71706584659546191</v>
      </c>
      <c r="Z266" s="23" t="s">
        <v>37</v>
      </c>
      <c r="AA266" s="211">
        <f>SUM(AC255:AC274)</f>
        <v>2715.422</v>
      </c>
      <c r="AB266" s="187">
        <f t="shared" si="135"/>
        <v>6504</v>
      </c>
      <c r="AC266" s="179">
        <f t="shared" si="136"/>
        <v>136.161</v>
      </c>
      <c r="AE266" s="210">
        <f t="shared" si="137"/>
        <v>-0.67457579497450981</v>
      </c>
      <c r="AF266" s="23" t="s">
        <v>37</v>
      </c>
      <c r="AG266" s="211">
        <f>SUM(AI255:AI274)</f>
        <v>2457.7779999999998</v>
      </c>
      <c r="AH266" s="187">
        <f t="shared" si="138"/>
        <v>6489</v>
      </c>
      <c r="AI266" s="179">
        <f t="shared" si="139"/>
        <v>125.316</v>
      </c>
      <c r="AK266" s="210">
        <f t="shared" si="140"/>
        <v>-0.6338178025023421</v>
      </c>
      <c r="AL266" s="23" t="s">
        <v>37</v>
      </c>
      <c r="AM266" s="211">
        <f>SUM(AO255:AO274)</f>
        <v>2257.7529999999997</v>
      </c>
      <c r="AN266" s="187">
        <f t="shared" si="141"/>
        <v>6476</v>
      </c>
      <c r="AO266" s="179">
        <f t="shared" si="142"/>
        <v>116.28100000000001</v>
      </c>
      <c r="AQ266" s="210">
        <f t="shared" si="143"/>
        <v>-0.59465617179863639</v>
      </c>
      <c r="AR266" s="23" t="s">
        <v>37</v>
      </c>
      <c r="AS266" s="211">
        <f>SUM(AU255:AU274)</f>
        <v>2096.4849999999997</v>
      </c>
      <c r="AT266" s="187">
        <f t="shared" si="144"/>
        <v>6464</v>
      </c>
      <c r="AU266" s="179">
        <f t="shared" si="145"/>
        <v>108.241</v>
      </c>
      <c r="AW266" s="210">
        <f t="shared" si="146"/>
        <v>-0.55697055290024644</v>
      </c>
      <c r="AX266" s="23" t="s">
        <v>37</v>
      </c>
      <c r="AY266" s="211">
        <f>SUM(BA255:BA274)</f>
        <v>1963.6720000000005</v>
      </c>
      <c r="AZ266" s="187">
        <f t="shared" si="147"/>
        <v>6455</v>
      </c>
      <c r="BA266" s="179">
        <f t="shared" si="148"/>
        <v>102.4</v>
      </c>
      <c r="BC266" s="210">
        <f t="shared" si="149"/>
        <v>-0.52065371270225325</v>
      </c>
      <c r="BD266" s="23" t="s">
        <v>37</v>
      </c>
      <c r="BE266" s="211">
        <f>SUM(BG255:BG274)</f>
        <v>1855.6340000000002</v>
      </c>
      <c r="BF266" s="187">
        <f t="shared" si="150"/>
        <v>6446</v>
      </c>
      <c r="BG266" s="179">
        <f t="shared" si="151"/>
        <v>96.721000000000004</v>
      </c>
      <c r="BI266" s="210">
        <f t="shared" si="152"/>
        <v>-0.4856096954618867</v>
      </c>
      <c r="BJ266" s="23" t="s">
        <v>37</v>
      </c>
      <c r="BK266" s="211">
        <f>SUM(BM255:BM274)</f>
        <v>1761.3220000000001</v>
      </c>
      <c r="BL266" s="187">
        <f t="shared" si="153"/>
        <v>6438</v>
      </c>
      <c r="BM266" s="179">
        <f t="shared" si="154"/>
        <v>91.808999999999997</v>
      </c>
    </row>
    <row r="267" spans="1:65" ht="15" customHeight="1">
      <c r="A267" s="21">
        <f t="shared" si="123"/>
        <v>2006</v>
      </c>
      <c r="B267" s="176">
        <f t="shared" si="123"/>
        <v>5988</v>
      </c>
      <c r="C267" s="209">
        <f t="shared" si="124"/>
        <v>-0.40046759645769275</v>
      </c>
      <c r="D267" s="22">
        <v>13</v>
      </c>
      <c r="E267" s="347" t="s">
        <v>9</v>
      </c>
      <c r="F267" s="348"/>
      <c r="G267" s="355">
        <f>SUM(K265:K274)</f>
        <v>1060.8899999999999</v>
      </c>
      <c r="H267" s="356"/>
      <c r="I267" s="179">
        <f t="shared" si="125"/>
        <v>6241</v>
      </c>
      <c r="J267" s="180">
        <f t="shared" si="126"/>
        <v>4.2251169004676026</v>
      </c>
      <c r="K267" s="179">
        <f t="shared" si="127"/>
        <v>64.009</v>
      </c>
      <c r="M267" s="210">
        <f t="shared" si="128"/>
        <v>-0.84429635738344688</v>
      </c>
      <c r="O267" s="41"/>
      <c r="P267" s="187">
        <f t="shared" si="129"/>
        <v>6486</v>
      </c>
      <c r="Q267" s="179">
        <f t="shared" si="130"/>
        <v>248.00399999999999</v>
      </c>
      <c r="S267" s="210">
        <f t="shared" si="131"/>
        <v>-0.68715315661973486</v>
      </c>
      <c r="U267" s="41"/>
      <c r="V267" s="187">
        <f t="shared" si="132"/>
        <v>6306</v>
      </c>
      <c r="W267" s="179">
        <f t="shared" si="133"/>
        <v>101.124</v>
      </c>
      <c r="Y267" s="210">
        <f t="shared" si="134"/>
        <v>-0.64489792672395241</v>
      </c>
      <c r="AA267" s="41"/>
      <c r="AB267" s="187">
        <f t="shared" si="135"/>
        <v>6292</v>
      </c>
      <c r="AC267" s="179">
        <f t="shared" si="136"/>
        <v>92.415999999999997</v>
      </c>
      <c r="AE267" s="210">
        <f t="shared" si="137"/>
        <v>-0.60435604781688135</v>
      </c>
      <c r="AG267" s="41"/>
      <c r="AH267" s="187">
        <f t="shared" si="138"/>
        <v>6281</v>
      </c>
      <c r="AI267" s="179">
        <f t="shared" si="139"/>
        <v>85.849000000000004</v>
      </c>
      <c r="AK267" s="210">
        <f t="shared" si="140"/>
        <v>-0.56539397258371182</v>
      </c>
      <c r="AM267" s="41"/>
      <c r="AN267" s="187">
        <f t="shared" si="141"/>
        <v>6272</v>
      </c>
      <c r="AO267" s="179">
        <f t="shared" si="142"/>
        <v>80.656000000000006</v>
      </c>
      <c r="AQ267" s="210">
        <f t="shared" si="143"/>
        <v>-0.52789318381566841</v>
      </c>
      <c r="AS267" s="41"/>
      <c r="AT267" s="187">
        <f t="shared" si="144"/>
        <v>6264</v>
      </c>
      <c r="AU267" s="179">
        <f t="shared" si="145"/>
        <v>76.176000000000002</v>
      </c>
      <c r="AW267" s="210">
        <f t="shared" si="146"/>
        <v>-0.49174802030506282</v>
      </c>
      <c r="AY267" s="41"/>
      <c r="AZ267" s="187">
        <f t="shared" si="147"/>
        <v>6257</v>
      </c>
      <c r="BA267" s="179">
        <f t="shared" si="148"/>
        <v>72.361000000000004</v>
      </c>
      <c r="BC267" s="210">
        <f t="shared" si="149"/>
        <v>-0.45686388216460661</v>
      </c>
      <c r="BE267" s="41"/>
      <c r="BF267" s="187">
        <f t="shared" si="150"/>
        <v>6251</v>
      </c>
      <c r="BG267" s="179">
        <f t="shared" si="151"/>
        <v>69.168999999999997</v>
      </c>
      <c r="BI267" s="210">
        <f t="shared" si="152"/>
        <v>-0.42315573878322726</v>
      </c>
      <c r="BK267" s="41"/>
      <c r="BL267" s="187">
        <f t="shared" si="153"/>
        <v>6245</v>
      </c>
      <c r="BM267" s="179">
        <f t="shared" si="154"/>
        <v>66.049000000000007</v>
      </c>
    </row>
    <row r="268" spans="1:65" ht="15" customHeight="1">
      <c r="A268" s="21">
        <f t="shared" si="123"/>
        <v>2007</v>
      </c>
      <c r="B268" s="176">
        <f t="shared" si="123"/>
        <v>5814</v>
      </c>
      <c r="C268" s="209">
        <f t="shared" si="124"/>
        <v>-0.32852317811287612</v>
      </c>
      <c r="D268" s="22">
        <v>14</v>
      </c>
      <c r="E268" s="347" t="s">
        <v>10</v>
      </c>
      <c r="F268" s="348"/>
      <c r="G268" s="349">
        <f>SUM(J255:J274)/D274</f>
        <v>3.8003906729486276</v>
      </c>
      <c r="H268" s="350"/>
      <c r="I268" s="179">
        <f t="shared" si="125"/>
        <v>6045</v>
      </c>
      <c r="J268" s="180">
        <f t="shared" si="126"/>
        <v>3.973168214654283</v>
      </c>
      <c r="K268" s="179">
        <f t="shared" si="127"/>
        <v>53.360999999999997</v>
      </c>
      <c r="M268" s="210">
        <f t="shared" si="128"/>
        <v>-0.7493954277765813</v>
      </c>
      <c r="P268" s="187">
        <f t="shared" si="129"/>
        <v>6107</v>
      </c>
      <c r="Q268" s="179">
        <f t="shared" si="130"/>
        <v>85.849000000000004</v>
      </c>
      <c r="S268" s="210">
        <f t="shared" si="131"/>
        <v>-0.60150259064882716</v>
      </c>
      <c r="V268" s="187">
        <f t="shared" si="132"/>
        <v>6077</v>
      </c>
      <c r="W268" s="179">
        <f t="shared" si="133"/>
        <v>69.168999999999997</v>
      </c>
      <c r="Y268" s="210">
        <f t="shared" si="134"/>
        <v>-0.56150956486363568</v>
      </c>
      <c r="AB268" s="187">
        <f t="shared" si="135"/>
        <v>6071</v>
      </c>
      <c r="AC268" s="179">
        <f t="shared" si="136"/>
        <v>66.049000000000007</v>
      </c>
      <c r="AE268" s="210">
        <f t="shared" si="137"/>
        <v>-0.52305466403094625</v>
      </c>
      <c r="AH268" s="187">
        <f t="shared" si="138"/>
        <v>6066</v>
      </c>
      <c r="AI268" s="179">
        <f t="shared" si="139"/>
        <v>63.503999999999998</v>
      </c>
      <c r="AK268" s="210">
        <f t="shared" si="140"/>
        <v>-0.48602394482541633</v>
      </c>
      <c r="AN268" s="187">
        <f t="shared" si="141"/>
        <v>6061</v>
      </c>
      <c r="AO268" s="179">
        <f t="shared" si="142"/>
        <v>61.009</v>
      </c>
      <c r="AQ268" s="210">
        <f t="shared" si="143"/>
        <v>-0.45031567427351626</v>
      </c>
      <c r="AT268" s="187">
        <f t="shared" si="144"/>
        <v>6057</v>
      </c>
      <c r="AU268" s="179">
        <f t="shared" si="145"/>
        <v>59.048999999999999</v>
      </c>
      <c r="AW268" s="210">
        <f t="shared" si="146"/>
        <v>-0.41583864511549246</v>
      </c>
      <c r="AZ268" s="187">
        <f t="shared" si="147"/>
        <v>6053</v>
      </c>
      <c r="BA268" s="179">
        <f t="shared" si="148"/>
        <v>57.121000000000002</v>
      </c>
      <c r="BC268" s="210">
        <f t="shared" si="149"/>
        <v>-0.3825107720390799</v>
      </c>
      <c r="BF268" s="187">
        <f t="shared" si="150"/>
        <v>6050</v>
      </c>
      <c r="BG268" s="179">
        <f t="shared" si="151"/>
        <v>55.695999999999998</v>
      </c>
      <c r="BI268" s="210">
        <f t="shared" si="152"/>
        <v>-0.3502579143994774</v>
      </c>
      <c r="BL268" s="187">
        <f t="shared" si="153"/>
        <v>6047</v>
      </c>
      <c r="BM268" s="179">
        <f t="shared" si="154"/>
        <v>54.289000000000001</v>
      </c>
    </row>
    <row r="269" spans="1:65" ht="15" customHeight="1">
      <c r="A269" s="21">
        <f t="shared" si="123"/>
        <v>2008</v>
      </c>
      <c r="B269" s="176">
        <f t="shared" si="123"/>
        <v>5721</v>
      </c>
      <c r="C269" s="209">
        <f t="shared" si="124"/>
        <v>-0.29042427785171193</v>
      </c>
      <c r="D269" s="22">
        <v>15</v>
      </c>
      <c r="E269" s="347" t="s">
        <v>11</v>
      </c>
      <c r="F269" s="348"/>
      <c r="G269" s="349">
        <f>SUM(J265:J274)/10</f>
        <v>4.9818786251102116</v>
      </c>
      <c r="H269" s="350"/>
      <c r="I269" s="179">
        <f t="shared" si="125"/>
        <v>5846</v>
      </c>
      <c r="J269" s="180">
        <f t="shared" si="126"/>
        <v>2.1849327040727147</v>
      </c>
      <c r="K269" s="179">
        <f t="shared" si="127"/>
        <v>15.625</v>
      </c>
      <c r="M269" s="210">
        <f t="shared" si="128"/>
        <v>-0.69998751241434098</v>
      </c>
      <c r="P269" s="187">
        <f t="shared" si="129"/>
        <v>5690</v>
      </c>
      <c r="Q269" s="179">
        <f t="shared" si="130"/>
        <v>0.96099999999999997</v>
      </c>
      <c r="S269" s="210">
        <f t="shared" si="131"/>
        <v>-0.55660511742388052</v>
      </c>
      <c r="V269" s="187">
        <f t="shared" si="132"/>
        <v>5839</v>
      </c>
      <c r="W269" s="179">
        <f t="shared" si="133"/>
        <v>13.923999999999999</v>
      </c>
      <c r="Y269" s="210">
        <f t="shared" si="134"/>
        <v>-0.51772462213062587</v>
      </c>
      <c r="AB269" s="187">
        <f t="shared" si="135"/>
        <v>5841</v>
      </c>
      <c r="AC269" s="179">
        <f t="shared" si="136"/>
        <v>14.4</v>
      </c>
      <c r="AE269" s="210">
        <f t="shared" si="137"/>
        <v>-0.48029941392306535</v>
      </c>
      <c r="AH269" s="187">
        <f t="shared" si="138"/>
        <v>5843</v>
      </c>
      <c r="AI269" s="179">
        <f t="shared" si="139"/>
        <v>14.884</v>
      </c>
      <c r="AK269" s="210">
        <f t="shared" si="140"/>
        <v>-0.44422446991324688</v>
      </c>
      <c r="AN269" s="187">
        <f t="shared" si="141"/>
        <v>5844</v>
      </c>
      <c r="AO269" s="179">
        <f t="shared" si="142"/>
        <v>15.129</v>
      </c>
      <c r="AQ269" s="210">
        <f t="shared" si="143"/>
        <v>-0.40940574108090316</v>
      </c>
      <c r="AT269" s="187">
        <f t="shared" si="144"/>
        <v>5845</v>
      </c>
      <c r="AU269" s="179">
        <f t="shared" si="145"/>
        <v>15.375999999999999</v>
      </c>
      <c r="AW269" s="210">
        <f t="shared" si="146"/>
        <v>-0.37575867471006913</v>
      </c>
      <c r="AZ269" s="187">
        <f t="shared" si="147"/>
        <v>5845</v>
      </c>
      <c r="BA269" s="179">
        <f t="shared" si="148"/>
        <v>15.375999999999999</v>
      </c>
      <c r="BC269" s="210">
        <f t="shared" si="149"/>
        <v>-0.34320697742963097</v>
      </c>
      <c r="BF269" s="187">
        <f t="shared" si="150"/>
        <v>5846</v>
      </c>
      <c r="BG269" s="179">
        <f t="shared" si="151"/>
        <v>15.625</v>
      </c>
      <c r="BI269" s="210">
        <f t="shared" si="152"/>
        <v>-0.31168157332149399</v>
      </c>
      <c r="BL269" s="187">
        <f t="shared" si="153"/>
        <v>5846</v>
      </c>
      <c r="BM269" s="179">
        <f t="shared" si="154"/>
        <v>15.625</v>
      </c>
    </row>
    <row r="270" spans="1:65" ht="15" customHeight="1">
      <c r="A270" s="21">
        <f t="shared" si="123"/>
        <v>2009</v>
      </c>
      <c r="B270" s="176">
        <f t="shared" si="123"/>
        <v>5592</v>
      </c>
      <c r="C270" s="209">
        <f t="shared" si="124"/>
        <v>-0.23791593308089576</v>
      </c>
      <c r="D270" s="22">
        <v>16</v>
      </c>
      <c r="G270" s="27"/>
      <c r="H270" s="77"/>
      <c r="I270" s="179">
        <f t="shared" si="125"/>
        <v>5643</v>
      </c>
      <c r="J270" s="180">
        <f t="shared" si="126"/>
        <v>0.91201716738197425</v>
      </c>
      <c r="K270" s="179">
        <f t="shared" si="127"/>
        <v>2.601</v>
      </c>
      <c r="M270" s="210">
        <f t="shared" si="128"/>
        <v>-0.63277505211690088</v>
      </c>
      <c r="P270" s="187">
        <f t="shared" si="129"/>
        <v>5241</v>
      </c>
      <c r="Q270" s="179">
        <f t="shared" si="130"/>
        <v>123.20099999999999</v>
      </c>
      <c r="S270" s="210">
        <f t="shared" si="131"/>
        <v>-0.49521139596443969</v>
      </c>
      <c r="V270" s="187">
        <f t="shared" si="132"/>
        <v>5592</v>
      </c>
      <c r="W270" s="179">
        <f t="shared" si="133"/>
        <v>0</v>
      </c>
      <c r="Y270" s="210">
        <f t="shared" si="134"/>
        <v>-0.45777540919391574</v>
      </c>
      <c r="AB270" s="187">
        <f t="shared" si="135"/>
        <v>5605</v>
      </c>
      <c r="AC270" s="179">
        <f t="shared" si="136"/>
        <v>0.16900000000000001</v>
      </c>
      <c r="AE270" s="210">
        <f t="shared" si="137"/>
        <v>-0.42169045053729076</v>
      </c>
      <c r="AH270" s="187">
        <f t="shared" si="138"/>
        <v>5615</v>
      </c>
      <c r="AI270" s="179">
        <f t="shared" si="139"/>
        <v>0.52900000000000003</v>
      </c>
      <c r="AK270" s="210">
        <f t="shared" si="140"/>
        <v>-0.38686239254141497</v>
      </c>
      <c r="AN270" s="187">
        <f t="shared" si="141"/>
        <v>5622</v>
      </c>
      <c r="AO270" s="179">
        <f t="shared" si="142"/>
        <v>0.9</v>
      </c>
      <c r="AQ270" s="210">
        <f t="shared" si="143"/>
        <v>-0.35320661443928958</v>
      </c>
      <c r="AT270" s="187">
        <f t="shared" si="144"/>
        <v>5628</v>
      </c>
      <c r="AU270" s="179">
        <f t="shared" si="145"/>
        <v>1.296</v>
      </c>
      <c r="AW270" s="210">
        <f t="shared" si="146"/>
        <v>-0.32064676352788601</v>
      </c>
      <c r="AZ270" s="187">
        <f t="shared" si="147"/>
        <v>5633</v>
      </c>
      <c r="BA270" s="179">
        <f t="shared" si="148"/>
        <v>1.681</v>
      </c>
      <c r="BC270" s="210">
        <f t="shared" si="149"/>
        <v>-0.28911371192321883</v>
      </c>
      <c r="BF270" s="187">
        <f t="shared" si="150"/>
        <v>5637</v>
      </c>
      <c r="BG270" s="179">
        <f t="shared" si="151"/>
        <v>2.0249999999999999</v>
      </c>
      <c r="BI270" s="210">
        <f t="shared" si="152"/>
        <v>-0.25854467283889354</v>
      </c>
      <c r="BL270" s="187">
        <f t="shared" si="153"/>
        <v>5641</v>
      </c>
      <c r="BM270" s="179">
        <f t="shared" si="154"/>
        <v>2.4009999999999998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5535</v>
      </c>
      <c r="C271" s="209">
        <f t="shared" si="124"/>
        <v>-0.21482235183213794</v>
      </c>
      <c r="D271" s="22">
        <v>17</v>
      </c>
      <c r="H271" s="77"/>
      <c r="I271" s="179">
        <f t="shared" si="125"/>
        <v>5439</v>
      </c>
      <c r="J271" s="180">
        <f t="shared" si="126"/>
        <v>1.7344173441734418</v>
      </c>
      <c r="K271" s="179">
        <f t="shared" si="127"/>
        <v>9.2159999999999993</v>
      </c>
      <c r="M271" s="210">
        <f t="shared" si="128"/>
        <v>-0.6035195361210185</v>
      </c>
      <c r="P271" s="187">
        <f t="shared" si="129"/>
        <v>4768</v>
      </c>
      <c r="Q271" s="179">
        <f t="shared" si="130"/>
        <v>588.28899999999999</v>
      </c>
      <c r="S271" s="210">
        <f t="shared" si="131"/>
        <v>-0.46837893351873372</v>
      </c>
      <c r="V271" s="187">
        <f t="shared" si="132"/>
        <v>5337</v>
      </c>
      <c r="W271" s="179">
        <f t="shared" si="133"/>
        <v>39.204000000000001</v>
      </c>
      <c r="Y271" s="210">
        <f t="shared" si="134"/>
        <v>-0.43154757498759028</v>
      </c>
      <c r="AB271" s="187">
        <f t="shared" si="135"/>
        <v>5362</v>
      </c>
      <c r="AC271" s="179">
        <f t="shared" si="136"/>
        <v>29.928999999999998</v>
      </c>
      <c r="AE271" s="210">
        <f t="shared" si="137"/>
        <v>-0.39602471432907749</v>
      </c>
      <c r="AH271" s="187">
        <f t="shared" si="138"/>
        <v>5381</v>
      </c>
      <c r="AI271" s="179">
        <f t="shared" si="139"/>
        <v>23.716000000000001</v>
      </c>
      <c r="AK271" s="210">
        <f t="shared" si="140"/>
        <v>-0.36172055914530754</v>
      </c>
      <c r="AN271" s="187">
        <f t="shared" si="141"/>
        <v>5396</v>
      </c>
      <c r="AO271" s="179">
        <f t="shared" si="142"/>
        <v>19.321000000000002</v>
      </c>
      <c r="AQ271" s="210">
        <f t="shared" si="143"/>
        <v>-0.32855425391842169</v>
      </c>
      <c r="AT271" s="187">
        <f t="shared" si="144"/>
        <v>5408</v>
      </c>
      <c r="AU271" s="179">
        <f t="shared" si="145"/>
        <v>16.129000000000001</v>
      </c>
      <c r="AW271" s="210">
        <f t="shared" si="146"/>
        <v>-0.29645273203156697</v>
      </c>
      <c r="AZ271" s="187">
        <f t="shared" si="147"/>
        <v>5418</v>
      </c>
      <c r="BA271" s="179">
        <f t="shared" si="148"/>
        <v>13.689</v>
      </c>
      <c r="BC271" s="210">
        <f t="shared" si="149"/>
        <v>-0.26534974639728948</v>
      </c>
      <c r="BF271" s="187">
        <f t="shared" si="150"/>
        <v>5426</v>
      </c>
      <c r="BG271" s="179">
        <f t="shared" si="151"/>
        <v>11.881</v>
      </c>
      <c r="BI271" s="210">
        <f t="shared" si="152"/>
        <v>-0.23518504635102239</v>
      </c>
      <c r="BL271" s="187">
        <f t="shared" si="153"/>
        <v>5434</v>
      </c>
      <c r="BM271" s="179">
        <f t="shared" si="154"/>
        <v>10.201000000000001</v>
      </c>
    </row>
    <row r="272" spans="1:65" ht="15" customHeight="1">
      <c r="A272" s="21">
        <f t="shared" si="155"/>
        <v>2011</v>
      </c>
      <c r="B272" s="176">
        <f t="shared" si="155"/>
        <v>5581</v>
      </c>
      <c r="C272" s="209">
        <f t="shared" si="124"/>
        <v>-0.23345454565769355</v>
      </c>
      <c r="D272" s="22">
        <v>18</v>
      </c>
      <c r="E272" s="52"/>
      <c r="F272" s="27"/>
      <c r="G272" s="27"/>
      <c r="H272" s="77"/>
      <c r="I272" s="179">
        <f t="shared" si="125"/>
        <v>5232</v>
      </c>
      <c r="J272" s="180">
        <f t="shared" si="126"/>
        <v>6.2533596129725852</v>
      </c>
      <c r="K272" s="179">
        <f t="shared" si="127"/>
        <v>121.801</v>
      </c>
      <c r="M272" s="210">
        <f t="shared" si="128"/>
        <v>-0.6271091571103623</v>
      </c>
      <c r="N272" s="52"/>
      <c r="O272" s="27"/>
      <c r="P272" s="187">
        <f t="shared" si="129"/>
        <v>4283</v>
      </c>
      <c r="Q272" s="179">
        <f t="shared" si="130"/>
        <v>1684.8040000000001</v>
      </c>
      <c r="S272" s="210">
        <f t="shared" si="131"/>
        <v>-0.49001986114913226</v>
      </c>
      <c r="T272" s="52"/>
      <c r="U272" s="27"/>
      <c r="V272" s="187">
        <f t="shared" si="132"/>
        <v>5078</v>
      </c>
      <c r="W272" s="179">
        <f t="shared" si="133"/>
        <v>253.00899999999999</v>
      </c>
      <c r="Y272" s="210">
        <f t="shared" si="134"/>
        <v>-0.45270209814193713</v>
      </c>
      <c r="Z272" s="52"/>
      <c r="AA272" s="27"/>
      <c r="AB272" s="187">
        <f t="shared" si="135"/>
        <v>5114</v>
      </c>
      <c r="AC272" s="179">
        <f t="shared" si="136"/>
        <v>218.089</v>
      </c>
      <c r="AE272" s="210">
        <f t="shared" si="137"/>
        <v>-0.41672699568365928</v>
      </c>
      <c r="AF272" s="52"/>
      <c r="AG272" s="27"/>
      <c r="AH272" s="187">
        <f t="shared" si="138"/>
        <v>5143</v>
      </c>
      <c r="AI272" s="179">
        <f t="shared" si="139"/>
        <v>191.84399999999999</v>
      </c>
      <c r="AK272" s="210">
        <f t="shared" si="140"/>
        <v>-0.38200128430982966</v>
      </c>
      <c r="AL272" s="52"/>
      <c r="AM272" s="27"/>
      <c r="AN272" s="187">
        <f t="shared" si="141"/>
        <v>5166</v>
      </c>
      <c r="AO272" s="179">
        <f t="shared" si="142"/>
        <v>172.22499999999999</v>
      </c>
      <c r="AQ272" s="210">
        <f t="shared" si="143"/>
        <v>-0.34844108781752786</v>
      </c>
      <c r="AR272" s="52"/>
      <c r="AS272" s="27"/>
      <c r="AT272" s="187">
        <f t="shared" si="144"/>
        <v>5184</v>
      </c>
      <c r="AU272" s="179">
        <f t="shared" si="145"/>
        <v>157.60900000000001</v>
      </c>
      <c r="AW272" s="210">
        <f t="shared" si="146"/>
        <v>-0.3159707027867435</v>
      </c>
      <c r="AX272" s="52"/>
      <c r="AY272" s="27"/>
      <c r="AZ272" s="187">
        <f t="shared" si="147"/>
        <v>5200</v>
      </c>
      <c r="BA272" s="179">
        <f t="shared" si="148"/>
        <v>145.161</v>
      </c>
      <c r="BC272" s="210">
        <f t="shared" si="149"/>
        <v>-0.28452157010424023</v>
      </c>
      <c r="BD272" s="52"/>
      <c r="BE272" s="27"/>
      <c r="BF272" s="187">
        <f t="shared" si="150"/>
        <v>5213</v>
      </c>
      <c r="BG272" s="179">
        <f t="shared" si="151"/>
        <v>135.42400000000001</v>
      </c>
      <c r="BI272" s="210">
        <f t="shared" si="152"/>
        <v>-0.25403140334645297</v>
      </c>
      <c r="BJ272" s="52"/>
      <c r="BK272" s="27"/>
      <c r="BL272" s="187">
        <f t="shared" si="153"/>
        <v>5225</v>
      </c>
      <c r="BM272" s="179">
        <f t="shared" si="154"/>
        <v>126.736</v>
      </c>
    </row>
    <row r="273" spans="1:70" s="27" customFormat="1" ht="15" customHeight="1">
      <c r="A273" s="21">
        <f t="shared" si="155"/>
        <v>2012</v>
      </c>
      <c r="B273" s="176">
        <f t="shared" si="155"/>
        <v>5520</v>
      </c>
      <c r="C273" s="209">
        <f t="shared" si="124"/>
        <v>-0.20875481386211009</v>
      </c>
      <c r="D273" s="22">
        <v>19</v>
      </c>
      <c r="E273" s="52"/>
      <c r="H273" s="34"/>
      <c r="I273" s="179">
        <f t="shared" si="125"/>
        <v>5026</v>
      </c>
      <c r="J273" s="180">
        <f t="shared" si="126"/>
        <v>8.9492753623188417</v>
      </c>
      <c r="K273" s="179">
        <f t="shared" si="127"/>
        <v>244.036</v>
      </c>
      <c r="M273" s="210">
        <f t="shared" si="128"/>
        <v>-0.59586266645190289</v>
      </c>
      <c r="N273" s="52"/>
      <c r="P273" s="187">
        <f t="shared" si="129"/>
        <v>3798</v>
      </c>
      <c r="Q273" s="179">
        <f t="shared" si="130"/>
        <v>2965.2840000000001</v>
      </c>
      <c r="S273" s="210">
        <f t="shared" si="131"/>
        <v>-0.4613455665026211</v>
      </c>
      <c r="T273" s="52"/>
      <c r="V273" s="187">
        <f t="shared" si="132"/>
        <v>4814</v>
      </c>
      <c r="W273" s="179">
        <f t="shared" si="133"/>
        <v>498.43599999999998</v>
      </c>
      <c r="Y273" s="210">
        <f t="shared" si="134"/>
        <v>-0.42467008794421451</v>
      </c>
      <c r="Z273" s="52"/>
      <c r="AB273" s="187">
        <f t="shared" si="135"/>
        <v>4864</v>
      </c>
      <c r="AC273" s="179">
        <f t="shared" si="136"/>
        <v>430.33600000000001</v>
      </c>
      <c r="AE273" s="210">
        <f t="shared" si="137"/>
        <v>-0.38929224886256353</v>
      </c>
      <c r="AF273" s="52"/>
      <c r="AH273" s="187">
        <f t="shared" si="138"/>
        <v>4902</v>
      </c>
      <c r="AI273" s="179">
        <f t="shared" si="139"/>
        <v>381.92399999999998</v>
      </c>
      <c r="AK273" s="210">
        <f t="shared" si="140"/>
        <v>-0.35512335324731364</v>
      </c>
      <c r="AL273" s="52"/>
      <c r="AN273" s="187">
        <f t="shared" si="141"/>
        <v>4933</v>
      </c>
      <c r="AO273" s="179">
        <f t="shared" si="142"/>
        <v>344.56900000000002</v>
      </c>
      <c r="AQ273" s="210">
        <f t="shared" si="143"/>
        <v>-0.32208349916911316</v>
      </c>
      <c r="AR273" s="52"/>
      <c r="AT273" s="187">
        <f t="shared" si="144"/>
        <v>4959</v>
      </c>
      <c r="AU273" s="179">
        <f t="shared" si="145"/>
        <v>314.721</v>
      </c>
      <c r="AW273" s="210">
        <f t="shared" si="146"/>
        <v>-0.29010045331606243</v>
      </c>
      <c r="AX273" s="52"/>
      <c r="AZ273" s="187">
        <f t="shared" si="147"/>
        <v>4981</v>
      </c>
      <c r="BA273" s="179">
        <f t="shared" si="148"/>
        <v>290.52100000000002</v>
      </c>
      <c r="BC273" s="210">
        <f t="shared" si="149"/>
        <v>-0.25910870000772479</v>
      </c>
      <c r="BD273" s="52"/>
      <c r="BF273" s="187">
        <f t="shared" si="150"/>
        <v>4999</v>
      </c>
      <c r="BG273" s="179">
        <f t="shared" si="151"/>
        <v>271.44099999999997</v>
      </c>
      <c r="BI273" s="210">
        <f t="shared" si="152"/>
        <v>-0.22904863320192384</v>
      </c>
      <c r="BJ273" s="52"/>
      <c r="BL273" s="187">
        <f t="shared" si="153"/>
        <v>5015</v>
      </c>
      <c r="BM273" s="179">
        <f t="shared" si="154"/>
        <v>255.02500000000001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5357</v>
      </c>
      <c r="C274" s="212">
        <f t="shared" si="124"/>
        <v>-0.14304340786103867</v>
      </c>
      <c r="D274" s="31">
        <v>20</v>
      </c>
      <c r="E274" s="53"/>
      <c r="F274" s="32"/>
      <c r="G274" s="32"/>
      <c r="H274" s="80"/>
      <c r="I274" s="185">
        <f t="shared" si="125"/>
        <v>4819</v>
      </c>
      <c r="J274" s="186">
        <f t="shared" si="126"/>
        <v>10.042934478252754</v>
      </c>
      <c r="K274" s="185">
        <f t="shared" si="127"/>
        <v>289.44400000000002</v>
      </c>
      <c r="M274" s="213">
        <f t="shared" si="128"/>
        <v>-0.51369202652618984</v>
      </c>
      <c r="N274" s="53"/>
      <c r="O274" s="32"/>
      <c r="P274" s="207">
        <f t="shared" si="129"/>
        <v>3325</v>
      </c>
      <c r="Q274" s="185">
        <f t="shared" si="130"/>
        <v>4129.0240000000003</v>
      </c>
      <c r="S274" s="213">
        <f t="shared" si="131"/>
        <v>-0.38559659887239667</v>
      </c>
      <c r="T274" s="53"/>
      <c r="U274" s="32"/>
      <c r="V274" s="207">
        <f t="shared" si="132"/>
        <v>4548</v>
      </c>
      <c r="W274" s="185">
        <f t="shared" si="133"/>
        <v>654.48099999999999</v>
      </c>
      <c r="Y274" s="213">
        <f t="shared" si="134"/>
        <v>-0.3505336759166498</v>
      </c>
      <c r="Z274" s="53"/>
      <c r="AA274" s="32"/>
      <c r="AB274" s="207">
        <f t="shared" si="135"/>
        <v>4611</v>
      </c>
      <c r="AC274" s="185">
        <f t="shared" si="136"/>
        <v>556.51599999999996</v>
      </c>
      <c r="AE274" s="213">
        <f t="shared" si="137"/>
        <v>-0.31665862870034545</v>
      </c>
      <c r="AF274" s="53"/>
      <c r="AG274" s="32"/>
      <c r="AH274" s="207">
        <f t="shared" si="138"/>
        <v>4660</v>
      </c>
      <c r="AI274" s="185">
        <f t="shared" si="139"/>
        <v>485.80900000000003</v>
      </c>
      <c r="AK274" s="213">
        <f t="shared" si="140"/>
        <v>-0.28389360100759209</v>
      </c>
      <c r="AL274" s="53"/>
      <c r="AM274" s="32"/>
      <c r="AN274" s="207">
        <f t="shared" si="141"/>
        <v>4700</v>
      </c>
      <c r="AO274" s="185">
        <f t="shared" si="142"/>
        <v>431.649</v>
      </c>
      <c r="AQ274" s="213">
        <f t="shared" si="143"/>
        <v>-0.25216814868598492</v>
      </c>
      <c r="AR274" s="53"/>
      <c r="AS274" s="32"/>
      <c r="AT274" s="207">
        <f t="shared" si="144"/>
        <v>4733</v>
      </c>
      <c r="AU274" s="185">
        <f t="shared" si="145"/>
        <v>389.37599999999998</v>
      </c>
      <c r="AW274" s="213">
        <f t="shared" si="146"/>
        <v>-0.22141832765639985</v>
      </c>
      <c r="AX274" s="53"/>
      <c r="AY274" s="32"/>
      <c r="AZ274" s="207">
        <f t="shared" si="147"/>
        <v>4761</v>
      </c>
      <c r="BA274" s="185">
        <f t="shared" si="148"/>
        <v>355.21600000000001</v>
      </c>
      <c r="BC274" s="213">
        <f t="shared" si="149"/>
        <v>-0.19158591801263353</v>
      </c>
      <c r="BD274" s="53"/>
      <c r="BE274" s="32"/>
      <c r="BF274" s="207">
        <f t="shared" si="150"/>
        <v>4785</v>
      </c>
      <c r="BG274" s="185">
        <f t="shared" si="151"/>
        <v>327.18400000000003</v>
      </c>
      <c r="BI274" s="213">
        <f t="shared" si="152"/>
        <v>-0.16261776054617832</v>
      </c>
      <c r="BJ274" s="53"/>
      <c r="BK274" s="32"/>
      <c r="BL274" s="207">
        <f t="shared" si="153"/>
        <v>4806</v>
      </c>
      <c r="BM274" s="185">
        <f t="shared" si="154"/>
        <v>303.601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4612</v>
      </c>
      <c r="C275" s="54"/>
      <c r="D275" s="22">
        <v>21</v>
      </c>
      <c r="E275" s="55"/>
      <c r="F275" s="82"/>
      <c r="G275" s="27"/>
      <c r="H275" s="34"/>
      <c r="I275" s="179">
        <f t="shared" si="125"/>
        <v>4612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4407</v>
      </c>
      <c r="C276" s="54"/>
      <c r="D276" s="22">
        <v>22</v>
      </c>
      <c r="E276" s="64" t="s">
        <v>59</v>
      </c>
      <c r="F276" s="269" t="s">
        <v>39</v>
      </c>
      <c r="G276" s="351" t="s">
        <v>40</v>
      </c>
      <c r="H276" s="352"/>
      <c r="I276" s="179">
        <f t="shared" si="125"/>
        <v>4407</v>
      </c>
      <c r="J276" s="187"/>
      <c r="K276" s="187"/>
      <c r="M276" s="200" t="str">
        <f>E258</f>
        <v>max(y) =</v>
      </c>
      <c r="N276" s="200">
        <f>F258</f>
        <v>8561</v>
      </c>
      <c r="O276" s="200"/>
      <c r="P276" s="200"/>
      <c r="Q276" s="200"/>
      <c r="R276" s="200"/>
      <c r="S276" s="200" t="str">
        <f>M276</f>
        <v>max(y) =</v>
      </c>
      <c r="T276" s="200">
        <f>N276</f>
        <v>8561</v>
      </c>
      <c r="U276" s="200"/>
      <c r="V276" s="200"/>
      <c r="W276" s="200"/>
      <c r="X276" s="200"/>
      <c r="Y276" s="200" t="str">
        <f>S276</f>
        <v>max(y) =</v>
      </c>
      <c r="Z276" s="200">
        <f>T276</f>
        <v>8561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8561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8561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8561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8561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8561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8561</v>
      </c>
    </row>
    <row r="277" spans="1:70" ht="15" customHeight="1" thickTop="1">
      <c r="A277" s="21">
        <f t="shared" si="155"/>
        <v>2016</v>
      </c>
      <c r="B277" s="176">
        <f t="shared" si="156"/>
        <v>4204</v>
      </c>
      <c r="C277" s="54"/>
      <c r="D277" s="22">
        <v>23</v>
      </c>
      <c r="E277" s="200">
        <f>O257</f>
        <v>8562</v>
      </c>
      <c r="F277" s="203">
        <f>O265</f>
        <v>0.76263863556846545</v>
      </c>
      <c r="G277" s="345">
        <f>O266</f>
        <v>15184.715</v>
      </c>
      <c r="H277" s="346"/>
      <c r="I277" s="179">
        <f t="shared" si="125"/>
        <v>4204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4004</v>
      </c>
      <c r="C278" s="54"/>
      <c r="D278" s="22">
        <v>24</v>
      </c>
      <c r="E278" s="200">
        <f>U257</f>
        <v>9000</v>
      </c>
      <c r="F278" s="203">
        <f>U265</f>
        <v>0.87867822670389972</v>
      </c>
      <c r="G278" s="345">
        <f>U266</f>
        <v>3068.7</v>
      </c>
      <c r="H278" s="346"/>
      <c r="I278" s="179">
        <f t="shared" si="125"/>
        <v>4004</v>
      </c>
      <c r="J278" s="187"/>
      <c r="K278" s="187"/>
      <c r="M278" s="200" t="s">
        <v>60</v>
      </c>
      <c r="N278" s="214">
        <v>130</v>
      </c>
      <c r="O278" s="200"/>
      <c r="P278" s="200"/>
      <c r="Q278" s="200"/>
      <c r="R278" s="200"/>
      <c r="S278" s="200" t="s">
        <v>60</v>
      </c>
      <c r="T278" s="200">
        <f>N278</f>
        <v>130</v>
      </c>
      <c r="U278" s="200"/>
      <c r="V278" s="200"/>
      <c r="W278" s="200"/>
      <c r="X278" s="200"/>
      <c r="Y278" s="200" t="s">
        <v>60</v>
      </c>
      <c r="Z278" s="200">
        <f>T278</f>
        <v>130</v>
      </c>
      <c r="AA278" s="200"/>
      <c r="AB278" s="200"/>
      <c r="AC278" s="200"/>
      <c r="AD278" s="200"/>
      <c r="AE278" s="200" t="s">
        <v>60</v>
      </c>
      <c r="AF278" s="200">
        <f>Z278</f>
        <v>130</v>
      </c>
      <c r="AG278" s="200"/>
      <c r="AH278" s="200"/>
      <c r="AI278" s="200"/>
      <c r="AJ278" s="200"/>
      <c r="AK278" s="200" t="s">
        <v>60</v>
      </c>
      <c r="AL278" s="200">
        <f>AF278</f>
        <v>130</v>
      </c>
      <c r="AM278" s="200"/>
      <c r="AN278" s="200"/>
      <c r="AO278" s="200"/>
      <c r="AP278" s="200"/>
      <c r="AQ278" s="200" t="s">
        <v>60</v>
      </c>
      <c r="AR278" s="200">
        <f>AL278</f>
        <v>130</v>
      </c>
      <c r="AS278" s="200"/>
      <c r="AT278" s="200"/>
      <c r="AU278" s="200"/>
      <c r="AV278" s="200"/>
      <c r="AW278" s="200" t="s">
        <v>60</v>
      </c>
      <c r="AX278" s="200">
        <f>AR278</f>
        <v>130</v>
      </c>
      <c r="AY278" s="200"/>
      <c r="AZ278" s="200"/>
      <c r="BA278" s="200"/>
      <c r="BB278" s="200"/>
      <c r="BC278" s="200" t="s">
        <v>60</v>
      </c>
      <c r="BD278" s="200">
        <f>AX278</f>
        <v>130</v>
      </c>
      <c r="BE278" s="200"/>
      <c r="BF278" s="200"/>
      <c r="BG278" s="200"/>
      <c r="BH278" s="200"/>
      <c r="BI278" s="200" t="s">
        <v>60</v>
      </c>
      <c r="BJ278" s="200">
        <f>BD278</f>
        <v>130</v>
      </c>
    </row>
    <row r="279" spans="1:70" ht="15" customHeight="1">
      <c r="A279" s="21">
        <f t="shared" si="155"/>
        <v>2018</v>
      </c>
      <c r="B279" s="176">
        <f t="shared" si="156"/>
        <v>3807</v>
      </c>
      <c r="C279" s="54"/>
      <c r="D279" s="22">
        <v>25</v>
      </c>
      <c r="E279" s="200">
        <f>AA257</f>
        <v>9130</v>
      </c>
      <c r="F279" s="203">
        <f>AA265</f>
        <v>0.88793600726673216</v>
      </c>
      <c r="G279" s="345">
        <f>AA266</f>
        <v>2715.422</v>
      </c>
      <c r="H279" s="346"/>
      <c r="I279" s="179">
        <f t="shared" si="125"/>
        <v>3807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3613</v>
      </c>
      <c r="C280" s="54"/>
      <c r="D280" s="22">
        <v>26</v>
      </c>
      <c r="E280" s="200">
        <f>AG257</f>
        <v>9260</v>
      </c>
      <c r="F280" s="203">
        <f>AG265</f>
        <v>0.89529950039907269</v>
      </c>
      <c r="G280" s="345">
        <f>AG266</f>
        <v>2457.7779999999998</v>
      </c>
      <c r="H280" s="346"/>
      <c r="I280" s="179">
        <f t="shared" si="125"/>
        <v>3613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3424</v>
      </c>
      <c r="C281" s="54"/>
      <c r="D281" s="22">
        <v>27</v>
      </c>
      <c r="E281" s="200">
        <f>AM257</f>
        <v>9390</v>
      </c>
      <c r="F281" s="203">
        <f>AM265</f>
        <v>0.90146813588367791</v>
      </c>
      <c r="G281" s="345">
        <f>AM266</f>
        <v>2257.7529999999997</v>
      </c>
      <c r="H281" s="346"/>
      <c r="I281" s="179">
        <f t="shared" si="125"/>
        <v>3424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3240</v>
      </c>
      <c r="C282" s="54"/>
      <c r="D282" s="22">
        <v>28</v>
      </c>
      <c r="E282" s="200">
        <f>AS257</f>
        <v>9520</v>
      </c>
      <c r="F282" s="203">
        <f>AS265</f>
        <v>0.90677762431569364</v>
      </c>
      <c r="G282" s="345">
        <f>AS266</f>
        <v>2096.4849999999997</v>
      </c>
      <c r="H282" s="346"/>
      <c r="I282" s="179">
        <f t="shared" si="125"/>
        <v>3240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3062</v>
      </c>
      <c r="C283" s="54"/>
      <c r="D283" s="22">
        <v>29</v>
      </c>
      <c r="E283" s="200">
        <f>AY257</f>
        <v>9650</v>
      </c>
      <c r="F283" s="203">
        <f>AY265</f>
        <v>0.91137210180944306</v>
      </c>
      <c r="G283" s="345">
        <f>AY266</f>
        <v>1963.6720000000005</v>
      </c>
      <c r="H283" s="346"/>
      <c r="I283" s="179">
        <f t="shared" si="125"/>
        <v>3062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2889</v>
      </c>
      <c r="C284" s="54"/>
      <c r="D284" s="22">
        <v>30</v>
      </c>
      <c r="E284" s="200">
        <f>BE257</f>
        <v>9780</v>
      </c>
      <c r="F284" s="203">
        <f>BE265</f>
        <v>0.9152286437898326</v>
      </c>
      <c r="G284" s="345">
        <f>BE266</f>
        <v>1855.6340000000002</v>
      </c>
      <c r="H284" s="346"/>
      <c r="I284" s="179">
        <f t="shared" si="125"/>
        <v>2889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2722</v>
      </c>
      <c r="C285" s="54"/>
      <c r="D285" s="22">
        <v>31</v>
      </c>
      <c r="E285" s="200">
        <f>BK257</f>
        <v>9910</v>
      </c>
      <c r="F285" s="203">
        <f>BK265</f>
        <v>0.91873458293054244</v>
      </c>
      <c r="G285" s="345">
        <f>BK266</f>
        <v>1761.3220000000001</v>
      </c>
      <c r="H285" s="346"/>
      <c r="I285" s="179">
        <f t="shared" si="125"/>
        <v>2722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2561</v>
      </c>
      <c r="C286" s="54"/>
      <c r="D286" s="22">
        <v>32</v>
      </c>
      <c r="E286" s="66"/>
      <c r="F286" s="203"/>
      <c r="G286" s="215"/>
      <c r="H286" s="34"/>
      <c r="I286" s="179">
        <f t="shared" si="125"/>
        <v>2561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2406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2406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2258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2258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2116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2116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1982</v>
      </c>
      <c r="C290" s="54"/>
      <c r="D290" s="22">
        <v>36</v>
      </c>
      <c r="E290" s="66"/>
      <c r="F290" s="203"/>
      <c r="G290" s="215"/>
      <c r="H290" s="34"/>
      <c r="I290" s="179">
        <f t="shared" si="125"/>
        <v>1982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1853</v>
      </c>
      <c r="C291" s="54"/>
      <c r="D291" s="22">
        <v>37</v>
      </c>
      <c r="E291" s="55"/>
      <c r="F291" s="82"/>
      <c r="G291" s="27"/>
      <c r="H291" s="34"/>
      <c r="I291" s="179">
        <f t="shared" si="125"/>
        <v>1853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1731</v>
      </c>
      <c r="C292" s="54"/>
      <c r="D292" s="22">
        <v>38</v>
      </c>
      <c r="E292" s="55"/>
      <c r="F292" s="82"/>
      <c r="G292" s="27"/>
      <c r="H292" s="34"/>
      <c r="I292" s="179">
        <f t="shared" si="125"/>
        <v>1731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1616</v>
      </c>
      <c r="C293" s="54"/>
      <c r="D293" s="22">
        <v>39</v>
      </c>
      <c r="E293" s="55"/>
      <c r="F293" s="82"/>
      <c r="G293" s="27"/>
      <c r="H293" s="34"/>
      <c r="I293" s="179">
        <f t="shared" si="125"/>
        <v>1616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1507</v>
      </c>
      <c r="C294" s="54"/>
      <c r="D294" s="22">
        <v>40</v>
      </c>
      <c r="E294" s="55"/>
      <c r="F294" s="82"/>
      <c r="G294" s="27"/>
      <c r="H294" s="34"/>
      <c r="I294" s="179">
        <f t="shared" si="125"/>
        <v>1507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1404</v>
      </c>
      <c r="C295" s="195"/>
      <c r="D295" s="35">
        <v>41</v>
      </c>
      <c r="E295" s="56"/>
      <c r="F295" s="84"/>
      <c r="G295" s="11"/>
      <c r="H295" s="37"/>
      <c r="I295" s="189">
        <f t="shared" si="125"/>
        <v>1404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1307</v>
      </c>
      <c r="C296" s="195"/>
      <c r="D296" s="35">
        <v>42</v>
      </c>
      <c r="E296" s="56"/>
      <c r="F296" s="84"/>
      <c r="G296" s="11"/>
      <c r="H296" s="37"/>
      <c r="I296" s="189">
        <f t="shared" si="125"/>
        <v>1307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0.87521447156734244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0.61744709752264459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0.81414040411061617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0.82760590339744311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0.83843229958655607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0.8474447110268547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0.85500866623679339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0.86149499400296048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0.86714146916760115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0.87202226644808889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8561</v>
      </c>
      <c r="C300" s="191">
        <f t="shared" ref="C300:C319" si="159">LN($F$302-B300)</f>
        <v>7.2717037068873678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8141</v>
      </c>
      <c r="J300" s="180">
        <f t="shared" ref="J300:J319" si="161">ABS(B300-I300)/B300*100</f>
        <v>4.9059689288634507</v>
      </c>
      <c r="K300" s="179">
        <f t="shared" ref="K300:K319" si="162">(B300-I300)^2/1000</f>
        <v>176.4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8388</v>
      </c>
      <c r="Q300" s="179">
        <f t="shared" ref="Q300:Q319" si="165">($B300-P300)^2/1000</f>
        <v>29.928999999999998</v>
      </c>
      <c r="S300" s="218">
        <f t="shared" ref="S300:S319" si="166">LN(U$302-$B300)</f>
        <v>6.0844994130751715</v>
      </c>
      <c r="T300" s="98" t="s">
        <v>63</v>
      </c>
      <c r="U300" s="57"/>
      <c r="V300" s="187">
        <f t="shared" ref="V300:V319" si="167">ROUND(U$302-U$307*U$308^$D300,$G$1)</f>
        <v>8139</v>
      </c>
      <c r="W300" s="179">
        <f t="shared" ref="W300:W319" si="168">($B300-V300)^2/1000</f>
        <v>178.084</v>
      </c>
      <c r="Y300" s="218">
        <f t="shared" ref="Y300:Y319" si="169">LN(AA$302-$B300)</f>
        <v>6.3438804341263308</v>
      </c>
      <c r="Z300" s="98" t="s">
        <v>63</v>
      </c>
      <c r="AA300" s="57"/>
      <c r="AB300" s="187">
        <f t="shared" ref="AB300:AB319" si="170">ROUND(AA$302-AA$307*AA$308^$D300,$G$1)</f>
        <v>8136</v>
      </c>
      <c r="AC300" s="179">
        <f t="shared" ref="AC300:AC319" si="171">($B300-AB300)^2/1000</f>
        <v>180.625</v>
      </c>
      <c r="AE300" s="218">
        <f t="shared" ref="AE300:AE319" si="172">LN(AG$302-$B300)</f>
        <v>6.5496507422338102</v>
      </c>
      <c r="AF300" s="98" t="s">
        <v>63</v>
      </c>
      <c r="AG300" s="57"/>
      <c r="AH300" s="187">
        <f t="shared" ref="AH300:AH319" si="173">ROUND(AG$302-AG$307*AG$308^$D300,$G$1)</f>
        <v>8134</v>
      </c>
      <c r="AI300" s="179">
        <f t="shared" ref="AI300:AI319" si="174">($B300-AH300)^2/1000</f>
        <v>182.32900000000001</v>
      </c>
      <c r="AK300" s="218">
        <f t="shared" ref="AK300:AK319" si="175">LN(AM$302-$B300)</f>
        <v>6.7202201551352951</v>
      </c>
      <c r="AL300" s="98" t="s">
        <v>63</v>
      </c>
      <c r="AM300" s="57"/>
      <c r="AN300" s="187">
        <f t="shared" ref="AN300:AN319" si="176">ROUND(AM$302-AM$307*AM$308^$D300,$G$1)</f>
        <v>8134</v>
      </c>
      <c r="AO300" s="179">
        <f t="shared" ref="AO300:AO319" si="177">($B300-AN300)^2/1000</f>
        <v>182.32900000000001</v>
      </c>
      <c r="AQ300" s="218">
        <f t="shared" ref="AQ300:AQ319" si="178">LN(AS$302-$B300)</f>
        <v>6.8658910748834385</v>
      </c>
      <c r="AR300" s="98" t="s">
        <v>63</v>
      </c>
      <c r="AS300" s="57"/>
      <c r="AT300" s="187">
        <f t="shared" ref="AT300:AT319" si="179">ROUND(AS$302-AS$307*AS$308^$D300,$G$1)</f>
        <v>8135</v>
      </c>
      <c r="AU300" s="179">
        <f t="shared" ref="AU300:AU319" si="180">($B300-AT300)^2/1000</f>
        <v>181.476</v>
      </c>
      <c r="AW300" s="218">
        <f t="shared" ref="AW300:AW319" si="181">LN(AY$302-$B300)</f>
        <v>6.9930151229329605</v>
      </c>
      <c r="AX300" s="98" t="s">
        <v>63</v>
      </c>
      <c r="AY300" s="57"/>
      <c r="AZ300" s="187">
        <f t="shared" ref="AZ300:AZ319" si="182">ROUND(AY$302-AY$307*AY$308^$D300,$G$1)</f>
        <v>8136</v>
      </c>
      <c r="BA300" s="179">
        <f t="shared" ref="BA300:BA319" si="183">($B300-AZ300)^2/1000</f>
        <v>180.625</v>
      </c>
      <c r="BC300" s="218">
        <f t="shared" ref="BC300:BC319" si="184">LN(BE$302-$B300)</f>
        <v>7.1057861294812712</v>
      </c>
      <c r="BD300" s="98" t="s">
        <v>63</v>
      </c>
      <c r="BE300" s="57"/>
      <c r="BF300" s="187">
        <f t="shared" ref="BF300:BF319" si="185">ROUND(BE$302-BE$307*BE$308^$D300,$G$1)</f>
        <v>8138</v>
      </c>
      <c r="BG300" s="179">
        <f t="shared" ref="BG300:BG319" si="186">($B300-BF300)^2/1000</f>
        <v>178.929</v>
      </c>
      <c r="BI300" s="218">
        <f t="shared" ref="BI300:BI319" si="187">LN(BK$302-$B300)</f>
        <v>7.2071188562077557</v>
      </c>
      <c r="BJ300" s="98" t="s">
        <v>63</v>
      </c>
      <c r="BK300" s="57"/>
      <c r="BL300" s="187">
        <f t="shared" ref="BL300:BL319" si="188">ROUND(BK$302-BK$307*BK$308^$D300,$G$1)</f>
        <v>8139</v>
      </c>
      <c r="BM300" s="179">
        <f t="shared" ref="BM300:BM319" si="189">($B300-BL300)^2/1000</f>
        <v>178.084</v>
      </c>
    </row>
    <row r="301" spans="1:65" ht="15" customHeight="1">
      <c r="A301" s="21">
        <f t="shared" si="158"/>
        <v>1995</v>
      </c>
      <c r="B301" s="176">
        <f t="shared" si="158"/>
        <v>8330</v>
      </c>
      <c r="C301" s="191">
        <f t="shared" si="159"/>
        <v>7.4205789054108005</v>
      </c>
      <c r="D301" s="22">
        <v>2</v>
      </c>
      <c r="E301" s="40" t="s">
        <v>64</v>
      </c>
      <c r="G301" s="23"/>
      <c r="H301" s="27"/>
      <c r="I301" s="179">
        <f t="shared" si="160"/>
        <v>8031</v>
      </c>
      <c r="J301" s="180">
        <f t="shared" si="161"/>
        <v>3.5894357743097238</v>
      </c>
      <c r="K301" s="179">
        <f t="shared" si="162"/>
        <v>89.400999999999996</v>
      </c>
      <c r="M301" s="218">
        <f t="shared" si="163"/>
        <v>5.4467373716663099</v>
      </c>
      <c r="N301" s="72" t="s">
        <v>64</v>
      </c>
      <c r="P301" s="187">
        <f t="shared" si="164"/>
        <v>8349</v>
      </c>
      <c r="Q301" s="179">
        <f t="shared" si="165"/>
        <v>0.36099999999999999</v>
      </c>
      <c r="S301" s="218">
        <f t="shared" si="166"/>
        <v>6.5072777123850116</v>
      </c>
      <c r="T301" s="72" t="s">
        <v>64</v>
      </c>
      <c r="V301" s="187">
        <f t="shared" si="167"/>
        <v>8056</v>
      </c>
      <c r="W301" s="179">
        <f t="shared" si="168"/>
        <v>75.075999999999993</v>
      </c>
      <c r="Y301" s="218">
        <f t="shared" si="169"/>
        <v>6.6846117276679271</v>
      </c>
      <c r="Z301" s="72" t="s">
        <v>64</v>
      </c>
      <c r="AB301" s="187">
        <f t="shared" si="170"/>
        <v>8047</v>
      </c>
      <c r="AC301" s="179">
        <f t="shared" si="171"/>
        <v>80.088999999999999</v>
      </c>
      <c r="AE301" s="218">
        <f t="shared" si="172"/>
        <v>6.8351845861473013</v>
      </c>
      <c r="AF301" s="72" t="s">
        <v>64</v>
      </c>
      <c r="AH301" s="187">
        <f t="shared" si="173"/>
        <v>8041</v>
      </c>
      <c r="AI301" s="179">
        <f t="shared" si="174"/>
        <v>83.521000000000001</v>
      </c>
      <c r="AK301" s="218">
        <f t="shared" si="175"/>
        <v>6.9660241871061128</v>
      </c>
      <c r="AL301" s="72" t="s">
        <v>64</v>
      </c>
      <c r="AN301" s="187">
        <f t="shared" si="176"/>
        <v>8038</v>
      </c>
      <c r="AO301" s="179">
        <f t="shared" si="177"/>
        <v>85.263999999999996</v>
      </c>
      <c r="AQ301" s="218">
        <f t="shared" si="178"/>
        <v>7.0817085861055746</v>
      </c>
      <c r="AR301" s="72" t="s">
        <v>64</v>
      </c>
      <c r="AT301" s="187">
        <f t="shared" si="179"/>
        <v>8035</v>
      </c>
      <c r="AU301" s="179">
        <f t="shared" si="180"/>
        <v>87.025000000000006</v>
      </c>
      <c r="AW301" s="218">
        <f t="shared" si="181"/>
        <v>7.1853870155804165</v>
      </c>
      <c r="AX301" s="72" t="s">
        <v>64</v>
      </c>
      <c r="AZ301" s="187">
        <f t="shared" si="182"/>
        <v>8033</v>
      </c>
      <c r="BA301" s="179">
        <f t="shared" si="183"/>
        <v>88.209000000000003</v>
      </c>
      <c r="BC301" s="218">
        <f t="shared" si="184"/>
        <v>7.2793188354146201</v>
      </c>
      <c r="BD301" s="72" t="s">
        <v>64</v>
      </c>
      <c r="BF301" s="187">
        <f t="shared" si="185"/>
        <v>8032</v>
      </c>
      <c r="BG301" s="179">
        <f t="shared" si="186"/>
        <v>88.804000000000002</v>
      </c>
      <c r="BI301" s="218">
        <f t="shared" si="187"/>
        <v>7.3651801260210128</v>
      </c>
      <c r="BJ301" s="72" t="s">
        <v>64</v>
      </c>
      <c r="BL301" s="187">
        <f t="shared" si="188"/>
        <v>8031</v>
      </c>
      <c r="BM301" s="179">
        <f t="shared" si="189"/>
        <v>89.400999999999996</v>
      </c>
    </row>
    <row r="302" spans="1:65" ht="15" customHeight="1">
      <c r="A302" s="21">
        <f t="shared" si="158"/>
        <v>1996</v>
      </c>
      <c r="B302" s="176">
        <f t="shared" si="158"/>
        <v>7991</v>
      </c>
      <c r="C302" s="191">
        <f t="shared" si="159"/>
        <v>7.6053923648149349</v>
      </c>
      <c r="D302" s="22">
        <v>3</v>
      </c>
      <c r="E302" s="99" t="s">
        <v>65</v>
      </c>
      <c r="F302" s="243">
        <v>10000</v>
      </c>
      <c r="G302" s="23"/>
      <c r="H302" s="27"/>
      <c r="I302" s="179">
        <f t="shared" si="160"/>
        <v>7915</v>
      </c>
      <c r="J302" s="180">
        <f t="shared" si="161"/>
        <v>0.95106995369791014</v>
      </c>
      <c r="K302" s="179">
        <f t="shared" si="162"/>
        <v>5.7759999999999998</v>
      </c>
      <c r="M302" s="218">
        <f t="shared" si="163"/>
        <v>6.3473892096560105</v>
      </c>
      <c r="N302" s="97" t="s">
        <v>65</v>
      </c>
      <c r="O302" s="201">
        <f>ROUNDDOWN(O258,0)+1</f>
        <v>8562</v>
      </c>
      <c r="P302" s="187">
        <f t="shared" si="164"/>
        <v>8302</v>
      </c>
      <c r="Q302" s="179">
        <f t="shared" si="165"/>
        <v>96.721000000000004</v>
      </c>
      <c r="S302" s="218">
        <f t="shared" si="166"/>
        <v>6.9167150203536085</v>
      </c>
      <c r="T302" s="97" t="s">
        <v>65</v>
      </c>
      <c r="U302" s="201">
        <f>ROUNDDOWN(U258,-T323)+10^T323</f>
        <v>9000</v>
      </c>
      <c r="V302" s="187">
        <f t="shared" si="167"/>
        <v>7964</v>
      </c>
      <c r="W302" s="179">
        <f t="shared" si="168"/>
        <v>0.72899999999999998</v>
      </c>
      <c r="Y302" s="218">
        <f t="shared" si="169"/>
        <v>7.0379059634471819</v>
      </c>
      <c r="Z302" s="97" t="s">
        <v>65</v>
      </c>
      <c r="AA302" s="201">
        <f>U302+Z324</f>
        <v>9130</v>
      </c>
      <c r="AB302" s="187">
        <f t="shared" si="170"/>
        <v>7951</v>
      </c>
      <c r="AC302" s="179">
        <f t="shared" si="171"/>
        <v>1.6</v>
      </c>
      <c r="AE302" s="218">
        <f t="shared" si="172"/>
        <v>7.1459844677143876</v>
      </c>
      <c r="AF302" s="97" t="s">
        <v>65</v>
      </c>
      <c r="AG302" s="201">
        <f>AA302+AF324</f>
        <v>9260</v>
      </c>
      <c r="AH302" s="187">
        <f t="shared" si="173"/>
        <v>7941</v>
      </c>
      <c r="AI302" s="179">
        <f t="shared" si="174"/>
        <v>2.5</v>
      </c>
      <c r="AK302" s="218">
        <f t="shared" si="175"/>
        <v>7.2435129746654816</v>
      </c>
      <c r="AL302" s="97" t="s">
        <v>65</v>
      </c>
      <c r="AM302" s="201">
        <f>AG302+AL324</f>
        <v>9390</v>
      </c>
      <c r="AN302" s="187">
        <f t="shared" si="176"/>
        <v>7934</v>
      </c>
      <c r="AO302" s="179">
        <f t="shared" si="177"/>
        <v>3.2490000000000001</v>
      </c>
      <c r="AQ302" s="218">
        <f t="shared" si="178"/>
        <v>7.3323692059290622</v>
      </c>
      <c r="AR302" s="97" t="s">
        <v>65</v>
      </c>
      <c r="AS302" s="201">
        <f>AM302+AR324</f>
        <v>9520</v>
      </c>
      <c r="AT302" s="187">
        <f t="shared" si="179"/>
        <v>7928</v>
      </c>
      <c r="AU302" s="179">
        <f t="shared" si="180"/>
        <v>3.9689999999999999</v>
      </c>
      <c r="AW302" s="218">
        <f t="shared" si="181"/>
        <v>7.4139702901904441</v>
      </c>
      <c r="AX302" s="97" t="s">
        <v>65</v>
      </c>
      <c r="AY302" s="201">
        <f>AS302+AX324</f>
        <v>9650</v>
      </c>
      <c r="AZ302" s="187">
        <f t="shared" si="182"/>
        <v>7924</v>
      </c>
      <c r="BA302" s="179">
        <f t="shared" si="183"/>
        <v>4.4889999999999999</v>
      </c>
      <c r="BC302" s="218">
        <f t="shared" si="184"/>
        <v>7.4894120835087188</v>
      </c>
      <c r="BD302" s="97" t="s">
        <v>65</v>
      </c>
      <c r="BE302" s="201">
        <f>AY302+BD324</f>
        <v>9780</v>
      </c>
      <c r="BF302" s="187">
        <f t="shared" si="185"/>
        <v>7920</v>
      </c>
      <c r="BG302" s="179">
        <f t="shared" si="186"/>
        <v>5.0410000000000004</v>
      </c>
      <c r="BI302" s="218">
        <f t="shared" si="187"/>
        <v>7.5595594960076999</v>
      </c>
      <c r="BJ302" s="97" t="s">
        <v>65</v>
      </c>
      <c r="BK302" s="201">
        <f>BE302+BJ324</f>
        <v>9910</v>
      </c>
      <c r="BL302" s="187">
        <f t="shared" si="188"/>
        <v>7917</v>
      </c>
      <c r="BM302" s="179">
        <f t="shared" si="189"/>
        <v>5.476</v>
      </c>
    </row>
    <row r="303" spans="1:65" ht="15" customHeight="1">
      <c r="A303" s="21">
        <f t="shared" si="158"/>
        <v>1997</v>
      </c>
      <c r="B303" s="176">
        <f t="shared" si="158"/>
        <v>7768</v>
      </c>
      <c r="C303" s="191">
        <f t="shared" si="159"/>
        <v>7.7106533235012016</v>
      </c>
      <c r="D303" s="22">
        <v>4</v>
      </c>
      <c r="G303" s="23"/>
      <c r="H303" s="27"/>
      <c r="I303" s="179">
        <f t="shared" si="160"/>
        <v>7792</v>
      </c>
      <c r="J303" s="180">
        <f t="shared" si="161"/>
        <v>0.30895983522142123</v>
      </c>
      <c r="K303" s="179">
        <f t="shared" si="162"/>
        <v>0.57599999999999996</v>
      </c>
      <c r="M303" s="218">
        <f t="shared" si="163"/>
        <v>6.6770834612471361</v>
      </c>
      <c r="P303" s="187">
        <f t="shared" si="164"/>
        <v>8243</v>
      </c>
      <c r="Q303" s="179">
        <f t="shared" si="165"/>
        <v>225.625</v>
      </c>
      <c r="S303" s="218">
        <f t="shared" si="166"/>
        <v>7.1163941440934648</v>
      </c>
      <c r="V303" s="187">
        <f t="shared" si="167"/>
        <v>7863</v>
      </c>
      <c r="W303" s="179">
        <f t="shared" si="168"/>
        <v>9.0250000000000004</v>
      </c>
      <c r="Y303" s="218">
        <f t="shared" si="169"/>
        <v>7.2167094867094574</v>
      </c>
      <c r="AB303" s="187">
        <f t="shared" si="170"/>
        <v>7846</v>
      </c>
      <c r="AC303" s="179">
        <f t="shared" si="171"/>
        <v>6.0839999999999996</v>
      </c>
      <c r="AE303" s="218">
        <f t="shared" si="172"/>
        <v>7.3078727807637058</v>
      </c>
      <c r="AH303" s="187">
        <f t="shared" si="173"/>
        <v>7832</v>
      </c>
      <c r="AI303" s="179">
        <f t="shared" si="174"/>
        <v>4.0960000000000001</v>
      </c>
      <c r="AK303" s="218">
        <f t="shared" si="175"/>
        <v>7.3914152346753585</v>
      </c>
      <c r="AN303" s="187">
        <f t="shared" si="176"/>
        <v>7822</v>
      </c>
      <c r="AO303" s="179">
        <f t="shared" si="177"/>
        <v>2.9159999999999999</v>
      </c>
      <c r="AQ303" s="218">
        <f t="shared" si="178"/>
        <v>7.4685132714963371</v>
      </c>
      <c r="AT303" s="187">
        <f t="shared" si="179"/>
        <v>7813</v>
      </c>
      <c r="AU303" s="179">
        <f t="shared" si="180"/>
        <v>2.0249999999999999</v>
      </c>
      <c r="AW303" s="218">
        <f t="shared" si="181"/>
        <v>7.5400903201453247</v>
      </c>
      <c r="AZ303" s="187">
        <f t="shared" si="182"/>
        <v>7806</v>
      </c>
      <c r="BA303" s="179">
        <f t="shared" si="183"/>
        <v>1.444</v>
      </c>
      <c r="BC303" s="218">
        <f t="shared" si="184"/>
        <v>7.60688453121963</v>
      </c>
      <c r="BF303" s="187">
        <f t="shared" si="185"/>
        <v>7801</v>
      </c>
      <c r="BG303" s="179">
        <f t="shared" si="186"/>
        <v>1.089</v>
      </c>
      <c r="BI303" s="218">
        <f t="shared" si="187"/>
        <v>7.6694952510076941</v>
      </c>
      <c r="BL303" s="187">
        <f t="shared" si="188"/>
        <v>7795</v>
      </c>
      <c r="BM303" s="179">
        <f t="shared" si="189"/>
        <v>0.72899999999999998</v>
      </c>
    </row>
    <row r="304" spans="1:65" ht="15" customHeight="1">
      <c r="A304" s="21">
        <f t="shared" si="158"/>
        <v>1998</v>
      </c>
      <c r="B304" s="176">
        <f t="shared" si="158"/>
        <v>7606</v>
      </c>
      <c r="C304" s="191">
        <f t="shared" si="159"/>
        <v>7.7807208861179182</v>
      </c>
      <c r="D304" s="22">
        <v>5</v>
      </c>
      <c r="E304" s="99" t="s">
        <v>66</v>
      </c>
      <c r="F304" s="42">
        <f>INDEX(LINEST(C300:C319,D300:D319),2)</f>
        <v>7.4707162229889574</v>
      </c>
      <c r="G304" s="23"/>
      <c r="H304" s="27"/>
      <c r="I304" s="179">
        <f t="shared" si="160"/>
        <v>7662</v>
      </c>
      <c r="J304" s="180">
        <f t="shared" si="161"/>
        <v>0.73626084669997371</v>
      </c>
      <c r="K304" s="179">
        <f t="shared" si="162"/>
        <v>3.1360000000000001</v>
      </c>
      <c r="M304" s="218">
        <f t="shared" si="163"/>
        <v>6.8627579130514009</v>
      </c>
      <c r="N304" s="97" t="s">
        <v>66</v>
      </c>
      <c r="O304" s="42">
        <f>INDEX(LINEST(M300:M319,$D300:$D319),2)</f>
        <v>4.9556264990313821</v>
      </c>
      <c r="P304" s="187">
        <f t="shared" si="164"/>
        <v>8172</v>
      </c>
      <c r="Q304" s="179">
        <f t="shared" si="165"/>
        <v>320.35599999999999</v>
      </c>
      <c r="S304" s="218">
        <f t="shared" si="166"/>
        <v>7.2399325913204695</v>
      </c>
      <c r="T304" s="97" t="s">
        <v>66</v>
      </c>
      <c r="U304" s="42">
        <f>INDEX(LINEST(S300:S319,$D300:$D319),2)</f>
        <v>6.6647085826720751</v>
      </c>
      <c r="V304" s="187">
        <f t="shared" si="167"/>
        <v>7752</v>
      </c>
      <c r="W304" s="179">
        <f t="shared" si="168"/>
        <v>21.315999999999999</v>
      </c>
      <c r="Y304" s="218">
        <f t="shared" si="169"/>
        <v>7.329093736246592</v>
      </c>
      <c r="Z304" s="97" t="s">
        <v>66</v>
      </c>
      <c r="AA304" s="42">
        <f>INDEX(LINEST(Y300:Y319,$D300:$D319),2)</f>
        <v>6.8169004544434513</v>
      </c>
      <c r="AB304" s="187">
        <f t="shared" si="170"/>
        <v>7731</v>
      </c>
      <c r="AC304" s="179">
        <f t="shared" si="171"/>
        <v>15.625</v>
      </c>
      <c r="AE304" s="218">
        <f t="shared" si="172"/>
        <v>7.4109518755836366</v>
      </c>
      <c r="AF304" s="97" t="s">
        <v>66</v>
      </c>
      <c r="AG304" s="42">
        <f>INDEX(LINEST(AE300:AE319,$D300:$D319),2)</f>
        <v>6.9472555461396812</v>
      </c>
      <c r="AH304" s="187">
        <f t="shared" si="173"/>
        <v>7715</v>
      </c>
      <c r="AI304" s="179">
        <f t="shared" si="174"/>
        <v>11.881</v>
      </c>
      <c r="AK304" s="218">
        <f t="shared" si="175"/>
        <v>7.486613313139955</v>
      </c>
      <c r="AL304" s="97" t="s">
        <v>66</v>
      </c>
      <c r="AM304" s="42">
        <f>INDEX(LINEST(AK300:AK319,$D300:$D319),2)</f>
        <v>7.0617827137828941</v>
      </c>
      <c r="AN304" s="187">
        <f t="shared" si="176"/>
        <v>7702</v>
      </c>
      <c r="AO304" s="179">
        <f t="shared" si="177"/>
        <v>9.2159999999999993</v>
      </c>
      <c r="AQ304" s="218">
        <f t="shared" si="178"/>
        <v>7.5569505720128998</v>
      </c>
      <c r="AR304" s="97" t="s">
        <v>66</v>
      </c>
      <c r="AS304" s="42">
        <f>INDEX(LINEST(AQ300:AQ319,$D300:$D319),2)</f>
        <v>7.1641763348743677</v>
      </c>
      <c r="AT304" s="187">
        <f t="shared" si="179"/>
        <v>7691</v>
      </c>
      <c r="AU304" s="179">
        <f t="shared" si="180"/>
        <v>7.2249999999999996</v>
      </c>
      <c r="AW304" s="218">
        <f t="shared" si="181"/>
        <v>7.6226639513235952</v>
      </c>
      <c r="AX304" s="97" t="s">
        <v>66</v>
      </c>
      <c r="AY304" s="42">
        <f>INDEX(LINEST(AW300:AW319,$D300:$D319),2)</f>
        <v>7.2569067957955777</v>
      </c>
      <c r="AZ304" s="187">
        <f t="shared" si="182"/>
        <v>7681</v>
      </c>
      <c r="BA304" s="179">
        <f t="shared" si="183"/>
        <v>5.625</v>
      </c>
      <c r="BC304" s="218">
        <f t="shared" si="184"/>
        <v>7.6843240676811551</v>
      </c>
      <c r="BD304" s="97" t="s">
        <v>66</v>
      </c>
      <c r="BE304" s="42">
        <f>INDEX(LINEST(BC300:BC319,$D300:$D319),2)</f>
        <v>7.341724781648165</v>
      </c>
      <c r="BF304" s="187">
        <f t="shared" si="185"/>
        <v>7674</v>
      </c>
      <c r="BG304" s="179">
        <f t="shared" si="186"/>
        <v>4.6239999999999997</v>
      </c>
      <c r="BI304" s="218">
        <f t="shared" si="187"/>
        <v>7.7424020218157823</v>
      </c>
      <c r="BJ304" s="97" t="s">
        <v>66</v>
      </c>
      <c r="BK304" s="42">
        <f>INDEX(LINEST(BI300:BI319,$D300:$D319),2)</f>
        <v>7.4199249540381267</v>
      </c>
      <c r="BL304" s="187">
        <f t="shared" si="188"/>
        <v>7667</v>
      </c>
      <c r="BM304" s="179">
        <f t="shared" si="189"/>
        <v>3.7210000000000001</v>
      </c>
    </row>
    <row r="305" spans="1:65" ht="15" customHeight="1">
      <c r="A305" s="21">
        <f t="shared" si="158"/>
        <v>1999</v>
      </c>
      <c r="B305" s="176">
        <f t="shared" si="158"/>
        <v>7483</v>
      </c>
      <c r="C305" s="191">
        <f t="shared" si="159"/>
        <v>7.8308229951353159</v>
      </c>
      <c r="D305" s="22">
        <v>6</v>
      </c>
      <c r="E305" s="99" t="s">
        <v>67</v>
      </c>
      <c r="F305" s="42">
        <f>INDEX(LINEST(C300:C319,D300:D319),1)</f>
        <v>5.7236921939625589E-2</v>
      </c>
      <c r="G305" s="27"/>
      <c r="H305" s="27"/>
      <c r="I305" s="179">
        <f t="shared" si="160"/>
        <v>7525</v>
      </c>
      <c r="J305" s="180">
        <f t="shared" si="161"/>
        <v>0.5612722170252572</v>
      </c>
      <c r="K305" s="179">
        <f t="shared" si="162"/>
        <v>1.764</v>
      </c>
      <c r="M305" s="218">
        <f t="shared" si="163"/>
        <v>6.9837899652581346</v>
      </c>
      <c r="N305" s="97" t="s">
        <v>67</v>
      </c>
      <c r="O305" s="42">
        <f>INDEX(LINEST(M300:M319,$D300:$D319),1)</f>
        <v>0.20208499299610166</v>
      </c>
      <c r="P305" s="187">
        <f t="shared" si="164"/>
        <v>8085</v>
      </c>
      <c r="Q305" s="179">
        <f t="shared" si="165"/>
        <v>362.404</v>
      </c>
      <c r="S305" s="218">
        <f t="shared" si="166"/>
        <v>7.3244899793485319</v>
      </c>
      <c r="T305" s="97" t="s">
        <v>67</v>
      </c>
      <c r="U305" s="42">
        <f>INDEX(LINEST(S300:S319,$D300:$D319),1)</f>
        <v>9.284203480676366E-2</v>
      </c>
      <c r="V305" s="187">
        <f t="shared" si="167"/>
        <v>7631</v>
      </c>
      <c r="W305" s="179">
        <f t="shared" si="168"/>
        <v>21.904</v>
      </c>
      <c r="Y305" s="218">
        <f t="shared" si="169"/>
        <v>7.4067107301776405</v>
      </c>
      <c r="Z305" s="97" t="s">
        <v>67</v>
      </c>
      <c r="AA305" s="42">
        <f>INDEX(LINEST(Y300:Y319,$D300:$D319),1)</f>
        <v>8.5290020284303214E-2</v>
      </c>
      <c r="AB305" s="187">
        <f t="shared" si="170"/>
        <v>7607</v>
      </c>
      <c r="AC305" s="179">
        <f t="shared" si="171"/>
        <v>15.375999999999999</v>
      </c>
      <c r="AE305" s="218">
        <f t="shared" si="172"/>
        <v>7.482681828154651</v>
      </c>
      <c r="AF305" s="97" t="s">
        <v>67</v>
      </c>
      <c r="AG305" s="42">
        <f>INDEX(LINEST(AE300:AE319,$D300:$D319),1)</f>
        <v>7.9129720139778204E-2</v>
      </c>
      <c r="AH305" s="187">
        <f t="shared" si="173"/>
        <v>7588</v>
      </c>
      <c r="AI305" s="179">
        <f t="shared" si="174"/>
        <v>11.025</v>
      </c>
      <c r="AK305" s="218">
        <f t="shared" si="175"/>
        <v>7.5532866056004186</v>
      </c>
      <c r="AL305" s="97" t="s">
        <v>67</v>
      </c>
      <c r="AM305" s="42">
        <f>INDEX(LINEST(AK300:AK319,$D300:$D319),1)</f>
        <v>7.3951147198870124E-2</v>
      </c>
      <c r="AN305" s="187">
        <f t="shared" si="176"/>
        <v>7572</v>
      </c>
      <c r="AO305" s="179">
        <f t="shared" si="177"/>
        <v>7.9210000000000003</v>
      </c>
      <c r="AQ305" s="218">
        <f t="shared" si="178"/>
        <v>7.6192334162268054</v>
      </c>
      <c r="AR305" s="97" t="s">
        <v>67</v>
      </c>
      <c r="AS305" s="42">
        <f>INDEX(LINEST(AQ300:AQ319,$D300:$D319),1)</f>
        <v>6.9505913792275845E-2</v>
      </c>
      <c r="AT305" s="187">
        <f t="shared" si="179"/>
        <v>7559</v>
      </c>
      <c r="AU305" s="179">
        <f t="shared" si="180"/>
        <v>5.7759999999999998</v>
      </c>
      <c r="AW305" s="218">
        <f t="shared" si="181"/>
        <v>7.6810990015363592</v>
      </c>
      <c r="AX305" s="97" t="s">
        <v>67</v>
      </c>
      <c r="AY305" s="42">
        <f>INDEX(LINEST(AW300:AW319,$D300:$D319),1)</f>
        <v>6.5630383078713259E-2</v>
      </c>
      <c r="AZ305" s="187">
        <f t="shared" si="182"/>
        <v>7548</v>
      </c>
      <c r="BA305" s="179">
        <f t="shared" si="183"/>
        <v>4.2249999999999996</v>
      </c>
      <c r="BC305" s="218">
        <f t="shared" si="184"/>
        <v>7.7393592026890978</v>
      </c>
      <c r="BD305" s="97" t="s">
        <v>67</v>
      </c>
      <c r="BE305" s="42">
        <f>INDEX(LINEST(BC300:BC319,$D300:$D319),1)</f>
        <v>6.2210313409618127E-2</v>
      </c>
      <c r="BF305" s="187">
        <f t="shared" si="185"/>
        <v>7538</v>
      </c>
      <c r="BG305" s="179">
        <f t="shared" si="186"/>
        <v>3.0249999999999999</v>
      </c>
      <c r="BI305" s="218">
        <f t="shared" si="187"/>
        <v>7.7944112057266013</v>
      </c>
      <c r="BJ305" s="97" t="s">
        <v>67</v>
      </c>
      <c r="BK305" s="42">
        <f>INDEX(LINEST(BI300:BI319,$D300:$D319),1)</f>
        <v>5.9162474830402059E-2</v>
      </c>
      <c r="BL305" s="187">
        <f t="shared" si="188"/>
        <v>7530</v>
      </c>
      <c r="BM305" s="179">
        <f t="shared" si="189"/>
        <v>2.2090000000000001</v>
      </c>
    </row>
    <row r="306" spans="1:65" ht="15" customHeight="1">
      <c r="A306" s="21">
        <f t="shared" si="158"/>
        <v>2000</v>
      </c>
      <c r="B306" s="176">
        <f t="shared" si="158"/>
        <v>7265</v>
      </c>
      <c r="C306" s="191">
        <f t="shared" si="159"/>
        <v>7.9138867148560816</v>
      </c>
      <c r="D306" s="22">
        <v>7</v>
      </c>
      <c r="G306" s="27"/>
      <c r="H306" s="27"/>
      <c r="I306" s="179">
        <f t="shared" si="160"/>
        <v>7379</v>
      </c>
      <c r="J306" s="180">
        <f t="shared" si="161"/>
        <v>1.5691672401927048</v>
      </c>
      <c r="K306" s="179">
        <f t="shared" si="162"/>
        <v>12.996</v>
      </c>
      <c r="M306" s="218">
        <f t="shared" si="163"/>
        <v>7.167809184316444</v>
      </c>
      <c r="P306" s="187">
        <f t="shared" si="164"/>
        <v>7978</v>
      </c>
      <c r="Q306" s="179">
        <f t="shared" si="165"/>
        <v>508.36900000000003</v>
      </c>
      <c r="S306" s="218">
        <f t="shared" si="166"/>
        <v>7.4587626923809598</v>
      </c>
      <c r="V306" s="187">
        <f t="shared" si="167"/>
        <v>7498</v>
      </c>
      <c r="W306" s="179">
        <f t="shared" si="168"/>
        <v>54.289000000000001</v>
      </c>
      <c r="Y306" s="218">
        <f t="shared" si="169"/>
        <v>7.5310163320779155</v>
      </c>
      <c r="AB306" s="187">
        <f t="shared" si="170"/>
        <v>7471</v>
      </c>
      <c r="AC306" s="179">
        <f t="shared" si="171"/>
        <v>42.436</v>
      </c>
      <c r="AE306" s="218">
        <f t="shared" si="172"/>
        <v>7.5983993293239642</v>
      </c>
      <c r="AH306" s="187">
        <f t="shared" si="173"/>
        <v>7450</v>
      </c>
      <c r="AI306" s="179">
        <f t="shared" si="174"/>
        <v>34.225000000000001</v>
      </c>
      <c r="AK306" s="218">
        <f t="shared" si="175"/>
        <v>7.6615270813585168</v>
      </c>
      <c r="AN306" s="187">
        <f t="shared" si="176"/>
        <v>7432</v>
      </c>
      <c r="AO306" s="179">
        <f t="shared" si="177"/>
        <v>27.888999999999999</v>
      </c>
      <c r="AQ306" s="218">
        <f t="shared" si="178"/>
        <v>7.7209052519367791</v>
      </c>
      <c r="AT306" s="187">
        <f t="shared" si="179"/>
        <v>7418</v>
      </c>
      <c r="AU306" s="179">
        <f t="shared" si="180"/>
        <v>23.408999999999999</v>
      </c>
      <c r="AW306" s="218">
        <f t="shared" si="181"/>
        <v>7.776954403322442</v>
      </c>
      <c r="AZ306" s="187">
        <f t="shared" si="182"/>
        <v>7405</v>
      </c>
      <c r="BA306" s="179">
        <f t="shared" si="183"/>
        <v>19.600000000000001</v>
      </c>
      <c r="BC306" s="218">
        <f t="shared" si="184"/>
        <v>7.8300280825338398</v>
      </c>
      <c r="BF306" s="187">
        <f t="shared" si="185"/>
        <v>7394</v>
      </c>
      <c r="BG306" s="179">
        <f t="shared" si="186"/>
        <v>16.640999999999998</v>
      </c>
      <c r="BI306" s="218">
        <f t="shared" si="187"/>
        <v>7.8804263442923999</v>
      </c>
      <c r="BL306" s="187">
        <f t="shared" si="188"/>
        <v>7385</v>
      </c>
      <c r="BM306" s="179">
        <f t="shared" si="189"/>
        <v>14.4</v>
      </c>
    </row>
    <row r="307" spans="1:65" ht="15" customHeight="1">
      <c r="A307" s="21">
        <f t="shared" si="158"/>
        <v>2001</v>
      </c>
      <c r="B307" s="176">
        <f t="shared" si="158"/>
        <v>6934</v>
      </c>
      <c r="C307" s="191">
        <f t="shared" si="159"/>
        <v>8.0281290594317589</v>
      </c>
      <c r="D307" s="22">
        <v>8</v>
      </c>
      <c r="E307" s="99" t="s">
        <v>29</v>
      </c>
      <c r="F307" s="240">
        <f>EXP(F304)</f>
        <v>1755.8638253624024</v>
      </c>
      <c r="G307" s="27"/>
      <c r="H307" s="27"/>
      <c r="I307" s="179">
        <f t="shared" si="160"/>
        <v>7224</v>
      </c>
      <c r="J307" s="180">
        <f t="shared" si="161"/>
        <v>4.1822901644072683</v>
      </c>
      <c r="K307" s="179">
        <f t="shared" si="162"/>
        <v>84.1</v>
      </c>
      <c r="M307" s="218">
        <f t="shared" si="163"/>
        <v>7.3951075465624854</v>
      </c>
      <c r="N307" s="97" t="s">
        <v>29</v>
      </c>
      <c r="O307" s="201">
        <f>EXP(O304)</f>
        <v>141.97152353877186</v>
      </c>
      <c r="P307" s="187">
        <f t="shared" si="164"/>
        <v>7847</v>
      </c>
      <c r="Q307" s="179">
        <f t="shared" si="165"/>
        <v>833.56899999999996</v>
      </c>
      <c r="S307" s="218">
        <f t="shared" si="166"/>
        <v>7.633369649679584</v>
      </c>
      <c r="T307" s="97" t="s">
        <v>29</v>
      </c>
      <c r="U307" s="201">
        <f>EXP(U304)</f>
        <v>784.23489204083307</v>
      </c>
      <c r="V307" s="187">
        <f t="shared" si="167"/>
        <v>7352</v>
      </c>
      <c r="W307" s="179">
        <f t="shared" si="168"/>
        <v>174.72399999999999</v>
      </c>
      <c r="Y307" s="218">
        <f t="shared" si="169"/>
        <v>7.6943928026294213</v>
      </c>
      <c r="Z307" s="97" t="s">
        <v>29</v>
      </c>
      <c r="AA307" s="201">
        <f>EXP(AA304)</f>
        <v>913.15026828844088</v>
      </c>
      <c r="AB307" s="187">
        <f t="shared" si="170"/>
        <v>7323</v>
      </c>
      <c r="AC307" s="179">
        <f t="shared" si="171"/>
        <v>151.321</v>
      </c>
      <c r="AE307" s="218">
        <f t="shared" si="172"/>
        <v>7.7519053330786098</v>
      </c>
      <c r="AF307" s="97" t="s">
        <v>29</v>
      </c>
      <c r="AG307" s="201">
        <f>EXP(AG304)</f>
        <v>1040.2907768064499</v>
      </c>
      <c r="AH307" s="187">
        <f t="shared" si="173"/>
        <v>7301</v>
      </c>
      <c r="AI307" s="179">
        <f t="shared" si="174"/>
        <v>134.68899999999999</v>
      </c>
      <c r="AK307" s="218">
        <f t="shared" si="175"/>
        <v>7.806289289267033</v>
      </c>
      <c r="AL307" s="97" t="s">
        <v>29</v>
      </c>
      <c r="AM307" s="201">
        <f>EXP(AM304)</f>
        <v>1166.5228896624976</v>
      </c>
      <c r="AN307" s="187">
        <f t="shared" si="176"/>
        <v>7282</v>
      </c>
      <c r="AO307" s="179">
        <f t="shared" si="177"/>
        <v>121.104</v>
      </c>
      <c r="AQ307" s="218">
        <f t="shared" si="178"/>
        <v>7.8578675593318028</v>
      </c>
      <c r="AR307" s="97" t="s">
        <v>29</v>
      </c>
      <c r="AS307" s="201">
        <f>EXP(AS304)</f>
        <v>1292.2967425593513</v>
      </c>
      <c r="AT307" s="187">
        <f t="shared" si="179"/>
        <v>7267</v>
      </c>
      <c r="AU307" s="179">
        <f t="shared" si="180"/>
        <v>110.889</v>
      </c>
      <c r="AW307" s="218">
        <f t="shared" si="181"/>
        <v>7.9069154886785871</v>
      </c>
      <c r="AX307" s="97" t="s">
        <v>29</v>
      </c>
      <c r="AY307" s="201">
        <f>EXP(AY304)</f>
        <v>1417.8640043034361</v>
      </c>
      <c r="AZ307" s="187">
        <f t="shared" si="182"/>
        <v>7253</v>
      </c>
      <c r="BA307" s="179">
        <f t="shared" si="183"/>
        <v>101.761</v>
      </c>
      <c r="BC307" s="218">
        <f t="shared" si="184"/>
        <v>7.9536697786497976</v>
      </c>
      <c r="BD307" s="97" t="s">
        <v>29</v>
      </c>
      <c r="BE307" s="201">
        <f>EXP(BE304)</f>
        <v>1543.3717986735571</v>
      </c>
      <c r="BF307" s="187">
        <f t="shared" si="185"/>
        <v>7241</v>
      </c>
      <c r="BG307" s="179">
        <f t="shared" si="186"/>
        <v>94.248999999999995</v>
      </c>
      <c r="BI307" s="218">
        <f t="shared" si="187"/>
        <v>7.9983353959529824</v>
      </c>
      <c r="BJ307" s="97" t="s">
        <v>29</v>
      </c>
      <c r="BK307" s="201">
        <f>EXP(BK304)</f>
        <v>1668.9082582195595</v>
      </c>
      <c r="BL307" s="187">
        <f t="shared" si="188"/>
        <v>7231</v>
      </c>
      <c r="BM307" s="179">
        <f t="shared" si="189"/>
        <v>88.209000000000003</v>
      </c>
    </row>
    <row r="308" spans="1:65" ht="15" customHeight="1">
      <c r="A308" s="21">
        <f t="shared" si="158"/>
        <v>2002</v>
      </c>
      <c r="B308" s="176">
        <f t="shared" si="158"/>
        <v>6629</v>
      </c>
      <c r="C308" s="191">
        <f t="shared" si="159"/>
        <v>8.1229647152340601</v>
      </c>
      <c r="D308" s="22">
        <v>9</v>
      </c>
      <c r="E308" s="99" t="s">
        <v>30</v>
      </c>
      <c r="F308" s="42">
        <f>EXP(F305)</f>
        <v>1.0589066588980784</v>
      </c>
      <c r="G308" s="27"/>
      <c r="H308" s="27"/>
      <c r="I308" s="179">
        <f t="shared" si="160"/>
        <v>7061</v>
      </c>
      <c r="J308" s="180">
        <f t="shared" si="161"/>
        <v>6.5168200331875088</v>
      </c>
      <c r="K308" s="179">
        <f t="shared" si="162"/>
        <v>186.624</v>
      </c>
      <c r="M308" s="218">
        <f t="shared" si="163"/>
        <v>7.5668284792083309</v>
      </c>
      <c r="N308" s="97" t="s">
        <v>30</v>
      </c>
      <c r="O308" s="42">
        <f>EXP(O305)</f>
        <v>1.2239520310408882</v>
      </c>
      <c r="P308" s="187">
        <f t="shared" si="164"/>
        <v>7687</v>
      </c>
      <c r="Q308" s="179">
        <f t="shared" si="165"/>
        <v>1119.364</v>
      </c>
      <c r="S308" s="218">
        <f t="shared" si="166"/>
        <v>7.7710670860654059</v>
      </c>
      <c r="T308" s="97" t="s">
        <v>30</v>
      </c>
      <c r="U308" s="42">
        <f>EXP(U305)</f>
        <v>1.0972883882047626</v>
      </c>
      <c r="V308" s="187">
        <f t="shared" si="167"/>
        <v>7191</v>
      </c>
      <c r="W308" s="179">
        <f t="shared" si="168"/>
        <v>315.84399999999999</v>
      </c>
      <c r="Y308" s="218">
        <f t="shared" si="169"/>
        <v>7.8244459308776193</v>
      </c>
      <c r="Z308" s="97" t="s">
        <v>30</v>
      </c>
      <c r="AA308" s="42">
        <f>EXP(AA305)</f>
        <v>1.0890328625229921</v>
      </c>
      <c r="AB308" s="187">
        <f t="shared" si="170"/>
        <v>7163</v>
      </c>
      <c r="AC308" s="179">
        <f t="shared" si="171"/>
        <v>285.15600000000001</v>
      </c>
      <c r="AE308" s="218">
        <f t="shared" si="172"/>
        <v>7.875119281040293</v>
      </c>
      <c r="AF308" s="97" t="s">
        <v>30</v>
      </c>
      <c r="AG308" s="42">
        <f>EXP(AG305)</f>
        <v>1.0823447148719323</v>
      </c>
      <c r="AH308" s="187">
        <f t="shared" si="173"/>
        <v>7139</v>
      </c>
      <c r="AI308" s="179">
        <f t="shared" si="174"/>
        <v>260.10000000000002</v>
      </c>
      <c r="AK308" s="218">
        <f t="shared" si="175"/>
        <v>7.9233482119301542</v>
      </c>
      <c r="AL308" s="97" t="s">
        <v>30</v>
      </c>
      <c r="AM308" s="42">
        <f>EXP(AM305)</f>
        <v>1.0767542017524263</v>
      </c>
      <c r="AN308" s="187">
        <f t="shared" si="176"/>
        <v>7120</v>
      </c>
      <c r="AO308" s="179">
        <f t="shared" si="177"/>
        <v>241.08099999999999</v>
      </c>
      <c r="AQ308" s="218">
        <f t="shared" si="178"/>
        <v>7.9693577420163457</v>
      </c>
      <c r="AR308" s="97" t="s">
        <v>30</v>
      </c>
      <c r="AS308" s="42">
        <f>EXP(AS305)</f>
        <v>1.0719784006436115</v>
      </c>
      <c r="AT308" s="187">
        <f t="shared" si="179"/>
        <v>7104</v>
      </c>
      <c r="AU308" s="179">
        <f t="shared" si="180"/>
        <v>225.625</v>
      </c>
      <c r="AW308" s="218">
        <f t="shared" si="181"/>
        <v>8.0133431813866718</v>
      </c>
      <c r="AX308" s="97" t="s">
        <v>30</v>
      </c>
      <c r="AY308" s="42">
        <f>EXP(AY305)</f>
        <v>1.0678319554553566</v>
      </c>
      <c r="AZ308" s="187">
        <f t="shared" si="182"/>
        <v>7090</v>
      </c>
      <c r="BA308" s="179">
        <f t="shared" si="183"/>
        <v>212.52099999999999</v>
      </c>
      <c r="BC308" s="218">
        <f t="shared" si="184"/>
        <v>8.0554751417572739</v>
      </c>
      <c r="BD308" s="97" t="s">
        <v>30</v>
      </c>
      <c r="BE308" s="42">
        <f>EXP(BE305)</f>
        <v>1.0641861338085561</v>
      </c>
      <c r="BF308" s="187">
        <f t="shared" si="185"/>
        <v>7078</v>
      </c>
      <c r="BG308" s="179">
        <f t="shared" si="186"/>
        <v>201.601</v>
      </c>
      <c r="BI308" s="218">
        <f t="shared" si="187"/>
        <v>8.0959035329611009</v>
      </c>
      <c r="BJ308" s="97" t="s">
        <v>30</v>
      </c>
      <c r="BK308" s="42">
        <f>EXP(BK305)</f>
        <v>1.060947604019461</v>
      </c>
      <c r="BL308" s="187">
        <f t="shared" si="188"/>
        <v>7068</v>
      </c>
      <c r="BM308" s="179">
        <f t="shared" si="189"/>
        <v>192.721</v>
      </c>
    </row>
    <row r="309" spans="1:65" ht="15" customHeight="1">
      <c r="A309" s="21">
        <f t="shared" si="158"/>
        <v>2003</v>
      </c>
      <c r="B309" s="176">
        <f t="shared" si="158"/>
        <v>6318</v>
      </c>
      <c r="C309" s="191">
        <f t="shared" si="159"/>
        <v>8.2112113617930227</v>
      </c>
      <c r="D309" s="22">
        <v>10</v>
      </c>
      <c r="E309" s="73"/>
      <c r="F309" s="23"/>
      <c r="G309" s="27"/>
      <c r="H309" s="27"/>
      <c r="I309" s="179">
        <f t="shared" si="160"/>
        <v>6888</v>
      </c>
      <c r="J309" s="180">
        <f t="shared" si="161"/>
        <v>9.0218423551756874</v>
      </c>
      <c r="K309" s="179">
        <f t="shared" si="162"/>
        <v>324.89999999999998</v>
      </c>
      <c r="M309" s="218">
        <f t="shared" si="163"/>
        <v>7.7160152666425867</v>
      </c>
      <c r="N309" s="23"/>
      <c r="O309" s="23"/>
      <c r="P309" s="187">
        <f t="shared" si="164"/>
        <v>7491</v>
      </c>
      <c r="Q309" s="179">
        <f t="shared" si="165"/>
        <v>1375.9290000000001</v>
      </c>
      <c r="S309" s="218">
        <f t="shared" si="166"/>
        <v>7.8943180638416237</v>
      </c>
      <c r="T309" s="23"/>
      <c r="U309" s="23"/>
      <c r="V309" s="187">
        <f t="shared" si="167"/>
        <v>7015</v>
      </c>
      <c r="W309" s="179">
        <f t="shared" si="168"/>
        <v>485.80900000000003</v>
      </c>
      <c r="Y309" s="218">
        <f t="shared" si="169"/>
        <v>7.9416512529305558</v>
      </c>
      <c r="Z309" s="23"/>
      <c r="AA309" s="23"/>
      <c r="AB309" s="187">
        <f t="shared" si="170"/>
        <v>6987</v>
      </c>
      <c r="AC309" s="179">
        <f t="shared" si="171"/>
        <v>447.56099999999998</v>
      </c>
      <c r="AE309" s="218">
        <f t="shared" si="172"/>
        <v>7.9868449011613825</v>
      </c>
      <c r="AF309" s="23"/>
      <c r="AG309" s="23"/>
      <c r="AH309" s="187">
        <f t="shared" si="173"/>
        <v>6965</v>
      </c>
      <c r="AI309" s="179">
        <f t="shared" si="174"/>
        <v>418.60899999999998</v>
      </c>
      <c r="AK309" s="218">
        <f t="shared" si="175"/>
        <v>8.0300840942675631</v>
      </c>
      <c r="AL309" s="23"/>
      <c r="AM309" s="23"/>
      <c r="AN309" s="187">
        <f t="shared" si="176"/>
        <v>6946</v>
      </c>
      <c r="AO309" s="179">
        <f t="shared" si="177"/>
        <v>394.38400000000001</v>
      </c>
      <c r="AQ309" s="218">
        <f t="shared" si="178"/>
        <v>8.0715308935566608</v>
      </c>
      <c r="AR309" s="23"/>
      <c r="AS309" s="23"/>
      <c r="AT309" s="187">
        <f t="shared" si="179"/>
        <v>6930</v>
      </c>
      <c r="AU309" s="179">
        <f t="shared" si="180"/>
        <v>374.54399999999998</v>
      </c>
      <c r="AW309" s="218">
        <f t="shared" si="181"/>
        <v>8.111328003286733</v>
      </c>
      <c r="AX309" s="23"/>
      <c r="AY309" s="23"/>
      <c r="AZ309" s="187">
        <f t="shared" si="182"/>
        <v>6917</v>
      </c>
      <c r="BA309" s="179">
        <f t="shared" si="183"/>
        <v>358.80099999999999</v>
      </c>
      <c r="BC309" s="218">
        <f t="shared" si="184"/>
        <v>8.1496017357361552</v>
      </c>
      <c r="BD309" s="23"/>
      <c r="BE309" s="23"/>
      <c r="BF309" s="187">
        <f t="shared" si="185"/>
        <v>6905</v>
      </c>
      <c r="BG309" s="179">
        <f t="shared" si="186"/>
        <v>344.56900000000002</v>
      </c>
      <c r="BI309" s="218">
        <f t="shared" si="187"/>
        <v>8.1864644294220899</v>
      </c>
      <c r="BJ309" s="23"/>
      <c r="BK309" s="23"/>
      <c r="BL309" s="187">
        <f t="shared" si="188"/>
        <v>6894</v>
      </c>
      <c r="BM309" s="179">
        <f t="shared" si="189"/>
        <v>331.77600000000001</v>
      </c>
    </row>
    <row r="310" spans="1:65" ht="15" customHeight="1">
      <c r="A310" s="21">
        <f t="shared" si="158"/>
        <v>2004</v>
      </c>
      <c r="B310" s="176">
        <f t="shared" si="158"/>
        <v>6207</v>
      </c>
      <c r="C310" s="191">
        <f t="shared" si="159"/>
        <v>8.2409125416888998</v>
      </c>
      <c r="D310" s="22">
        <v>11</v>
      </c>
      <c r="E310" s="347" t="s">
        <v>7</v>
      </c>
      <c r="F310" s="348"/>
      <c r="G310" s="357">
        <f>I299</f>
        <v>0.87521447156734244</v>
      </c>
      <c r="H310" s="358"/>
      <c r="I310" s="179">
        <f t="shared" si="160"/>
        <v>6704</v>
      </c>
      <c r="J310" s="180">
        <f t="shared" si="161"/>
        <v>8.0070887707427101</v>
      </c>
      <c r="K310" s="179">
        <f t="shared" si="162"/>
        <v>247.00899999999999</v>
      </c>
      <c r="M310" s="218">
        <f t="shared" si="163"/>
        <v>7.7642960064505182</v>
      </c>
      <c r="N310" s="23" t="s">
        <v>36</v>
      </c>
      <c r="O310" s="44">
        <f>P299</f>
        <v>0.61744709752264459</v>
      </c>
      <c r="P310" s="187">
        <f t="shared" si="164"/>
        <v>7251</v>
      </c>
      <c r="Q310" s="179">
        <f t="shared" si="165"/>
        <v>1089.9359999999999</v>
      </c>
      <c r="S310" s="218">
        <f t="shared" si="166"/>
        <v>7.9348715659451772</v>
      </c>
      <c r="T310" s="23" t="s">
        <v>36</v>
      </c>
      <c r="U310" s="44">
        <f>V299</f>
        <v>0.81414040411061617</v>
      </c>
      <c r="V310" s="187">
        <f t="shared" si="167"/>
        <v>6822</v>
      </c>
      <c r="W310" s="179">
        <f t="shared" si="168"/>
        <v>378.22500000000002</v>
      </c>
      <c r="Y310" s="218">
        <f t="shared" si="169"/>
        <v>7.9803657651112463</v>
      </c>
      <c r="Z310" s="23" t="s">
        <v>36</v>
      </c>
      <c r="AA310" s="44">
        <f>AB299</f>
        <v>0.82760590339744311</v>
      </c>
      <c r="AB310" s="187">
        <f t="shared" si="170"/>
        <v>6797</v>
      </c>
      <c r="AC310" s="179">
        <f t="shared" si="171"/>
        <v>348.1</v>
      </c>
      <c r="AE310" s="218">
        <f t="shared" si="172"/>
        <v>8.0238799927348783</v>
      </c>
      <c r="AF310" s="23" t="s">
        <v>36</v>
      </c>
      <c r="AG310" s="44">
        <f>AH299</f>
        <v>0.83843229958655607</v>
      </c>
      <c r="AH310" s="187">
        <f t="shared" si="173"/>
        <v>6776</v>
      </c>
      <c r="AI310" s="179">
        <f t="shared" si="174"/>
        <v>323.76100000000002</v>
      </c>
      <c r="AK310" s="218">
        <f t="shared" si="175"/>
        <v>8.065579427282092</v>
      </c>
      <c r="AL310" s="23" t="s">
        <v>36</v>
      </c>
      <c r="AM310" s="44">
        <f>AN299</f>
        <v>0.8474447110268547</v>
      </c>
      <c r="AN310" s="187">
        <f t="shared" si="176"/>
        <v>6759</v>
      </c>
      <c r="AO310" s="179">
        <f t="shared" si="177"/>
        <v>304.70400000000001</v>
      </c>
      <c r="AQ310" s="218">
        <f t="shared" si="178"/>
        <v>8.1056094022998959</v>
      </c>
      <c r="AR310" s="23" t="s">
        <v>36</v>
      </c>
      <c r="AS310" s="44">
        <f>AT299</f>
        <v>0.85500866623679339</v>
      </c>
      <c r="AT310" s="187">
        <f t="shared" si="179"/>
        <v>6744</v>
      </c>
      <c r="AU310" s="179">
        <f t="shared" si="180"/>
        <v>288.36900000000003</v>
      </c>
      <c r="AW310" s="218">
        <f t="shared" si="181"/>
        <v>8.1440984633385245</v>
      </c>
      <c r="AX310" s="23" t="s">
        <v>36</v>
      </c>
      <c r="AY310" s="44">
        <f>AZ299</f>
        <v>0.86149499400296048</v>
      </c>
      <c r="AZ310" s="187">
        <f t="shared" si="182"/>
        <v>6731</v>
      </c>
      <c r="BA310" s="179">
        <f t="shared" si="183"/>
        <v>274.57600000000002</v>
      </c>
      <c r="BC310" s="218">
        <f t="shared" si="184"/>
        <v>8.181160858023409</v>
      </c>
      <c r="BD310" s="23" t="s">
        <v>36</v>
      </c>
      <c r="BE310" s="44">
        <f>BF299</f>
        <v>0.86714146916760115</v>
      </c>
      <c r="BF310" s="187">
        <f t="shared" si="185"/>
        <v>6720</v>
      </c>
      <c r="BG310" s="179">
        <f t="shared" si="186"/>
        <v>263.16899999999998</v>
      </c>
      <c r="BI310" s="218">
        <f t="shared" si="187"/>
        <v>8.2168985809136128</v>
      </c>
      <c r="BJ310" s="23" t="s">
        <v>36</v>
      </c>
      <c r="BK310" s="44">
        <f>BL299</f>
        <v>0.87202226644808889</v>
      </c>
      <c r="BL310" s="187">
        <f t="shared" si="188"/>
        <v>6711</v>
      </c>
      <c r="BM310" s="179">
        <f t="shared" si="189"/>
        <v>254.01599999999999</v>
      </c>
    </row>
    <row r="311" spans="1:65" ht="15" customHeight="1">
      <c r="A311" s="21">
        <f t="shared" si="158"/>
        <v>2005</v>
      </c>
      <c r="B311" s="176">
        <f t="shared" si="158"/>
        <v>6135</v>
      </c>
      <c r="C311" s="191">
        <f t="shared" si="159"/>
        <v>8.2597169610215229</v>
      </c>
      <c r="D311" s="22">
        <v>12</v>
      </c>
      <c r="E311" s="347" t="s">
        <v>8</v>
      </c>
      <c r="F311" s="348"/>
      <c r="G311" s="355">
        <f>SUM(K300:K319)</f>
        <v>3044.5940000000001</v>
      </c>
      <c r="H311" s="356"/>
      <c r="I311" s="179">
        <f t="shared" si="160"/>
        <v>6510</v>
      </c>
      <c r="J311" s="180">
        <f t="shared" si="161"/>
        <v>6.1124694376528117</v>
      </c>
      <c r="K311" s="179">
        <f t="shared" si="162"/>
        <v>140.625</v>
      </c>
      <c r="M311" s="218">
        <f t="shared" si="163"/>
        <v>7.7944112057266013</v>
      </c>
      <c r="N311" s="23" t="s">
        <v>37</v>
      </c>
      <c r="O311" s="201">
        <f>SUM(Q300:Q319)</f>
        <v>51727.699000000008</v>
      </c>
      <c r="P311" s="187">
        <f t="shared" si="164"/>
        <v>6957</v>
      </c>
      <c r="Q311" s="179">
        <f t="shared" si="165"/>
        <v>675.68399999999997</v>
      </c>
      <c r="S311" s="218">
        <f t="shared" si="166"/>
        <v>7.9603236291488395</v>
      </c>
      <c r="T311" s="23" t="s">
        <v>37</v>
      </c>
      <c r="U311" s="201">
        <f>SUM(W300:W319)</f>
        <v>5990.652</v>
      </c>
      <c r="V311" s="187">
        <f t="shared" si="167"/>
        <v>6611</v>
      </c>
      <c r="W311" s="179">
        <f t="shared" si="168"/>
        <v>226.57599999999999</v>
      </c>
      <c r="Y311" s="218">
        <f t="shared" si="169"/>
        <v>8.0046995105495498</v>
      </c>
      <c r="Z311" s="23" t="s">
        <v>37</v>
      </c>
      <c r="AA311" s="201">
        <f>SUM(AC300:AC319)</f>
        <v>5183.3209999999999</v>
      </c>
      <c r="AB311" s="187">
        <f t="shared" si="170"/>
        <v>6589</v>
      </c>
      <c r="AC311" s="179">
        <f t="shared" si="171"/>
        <v>206.11600000000001</v>
      </c>
      <c r="AE311" s="218">
        <f t="shared" si="172"/>
        <v>8.0471895621705016</v>
      </c>
      <c r="AF311" s="23" t="s">
        <v>37</v>
      </c>
      <c r="AG311" s="201">
        <f>SUM(AI300:AI319)</f>
        <v>4607.7380000000003</v>
      </c>
      <c r="AH311" s="187">
        <f t="shared" si="173"/>
        <v>6571</v>
      </c>
      <c r="AI311" s="179">
        <f t="shared" si="174"/>
        <v>190.096</v>
      </c>
      <c r="AK311" s="218">
        <f t="shared" si="175"/>
        <v>8.0879475546426693</v>
      </c>
      <c r="AL311" s="23" t="s">
        <v>37</v>
      </c>
      <c r="AM311" s="201">
        <f>SUM(AO300:AO319)</f>
        <v>4175.1540000000005</v>
      </c>
      <c r="AN311" s="187">
        <f t="shared" si="176"/>
        <v>6557</v>
      </c>
      <c r="AO311" s="179">
        <f t="shared" si="177"/>
        <v>178.084</v>
      </c>
      <c r="AQ311" s="218">
        <f t="shared" si="178"/>
        <v>8.1271091853463755</v>
      </c>
      <c r="AR311" s="23" t="s">
        <v>37</v>
      </c>
      <c r="AS311" s="201">
        <f>SUM(AU300:AU319)</f>
        <v>3838.4809999999998</v>
      </c>
      <c r="AT311" s="187">
        <f t="shared" si="179"/>
        <v>6544</v>
      </c>
      <c r="AU311" s="179">
        <f t="shared" si="180"/>
        <v>167.28100000000001</v>
      </c>
      <c r="AW311" s="218">
        <f t="shared" si="181"/>
        <v>8.1647948042447656</v>
      </c>
      <c r="AX311" s="23" t="s">
        <v>37</v>
      </c>
      <c r="AY311" s="201">
        <f>SUM(BA300:BA319)</f>
        <v>3566.8890000000001</v>
      </c>
      <c r="AZ311" s="187">
        <f t="shared" si="182"/>
        <v>6533</v>
      </c>
      <c r="BA311" s="179">
        <f t="shared" si="183"/>
        <v>158.404</v>
      </c>
      <c r="BC311" s="218">
        <f t="shared" si="184"/>
        <v>8.2011116444427579</v>
      </c>
      <c r="BD311" s="23" t="s">
        <v>37</v>
      </c>
      <c r="BE311" s="201">
        <f>SUM(BG300:BG319)</f>
        <v>3344.72</v>
      </c>
      <c r="BF311" s="187">
        <f t="shared" si="185"/>
        <v>6524</v>
      </c>
      <c r="BG311" s="179">
        <f t="shared" si="186"/>
        <v>151.321</v>
      </c>
      <c r="BI311" s="218">
        <f t="shared" si="187"/>
        <v>8.2361556616831244</v>
      </c>
      <c r="BJ311" s="23" t="s">
        <v>37</v>
      </c>
      <c r="BK311" s="201">
        <f>SUM(BM300:BM319)</f>
        <v>3159.9030000000002</v>
      </c>
      <c r="BL311" s="187">
        <f t="shared" si="188"/>
        <v>6516</v>
      </c>
      <c r="BM311" s="179">
        <f t="shared" si="189"/>
        <v>145.161</v>
      </c>
    </row>
    <row r="312" spans="1:65" ht="15" customHeight="1">
      <c r="A312" s="21">
        <f t="shared" si="158"/>
        <v>2006</v>
      </c>
      <c r="B312" s="176">
        <f t="shared" si="158"/>
        <v>5988</v>
      </c>
      <c r="C312" s="191">
        <f t="shared" si="159"/>
        <v>8.2970451490818267</v>
      </c>
      <c r="D312" s="22">
        <v>13</v>
      </c>
      <c r="E312" s="347" t="s">
        <v>9</v>
      </c>
      <c r="F312" s="348"/>
      <c r="G312" s="355">
        <f>SUM(K310:K319)</f>
        <v>2158.9209999999998</v>
      </c>
      <c r="H312" s="356"/>
      <c r="I312" s="179">
        <f t="shared" si="160"/>
        <v>6305</v>
      </c>
      <c r="J312" s="180">
        <f t="shared" si="161"/>
        <v>5.2939211756847033</v>
      </c>
      <c r="K312" s="179">
        <f t="shared" si="162"/>
        <v>100.489</v>
      </c>
      <c r="M312" s="218">
        <f t="shared" si="163"/>
        <v>7.8532163881560724</v>
      </c>
      <c r="O312" s="100"/>
      <c r="P312" s="187">
        <f t="shared" si="164"/>
        <v>6598</v>
      </c>
      <c r="Q312" s="179">
        <f t="shared" si="165"/>
        <v>372.1</v>
      </c>
      <c r="S312" s="218">
        <f t="shared" si="166"/>
        <v>8.0103595889197834</v>
      </c>
      <c r="U312" s="100"/>
      <c r="V312" s="187">
        <f t="shared" si="167"/>
        <v>6378</v>
      </c>
      <c r="W312" s="179">
        <f t="shared" si="168"/>
        <v>152.1</v>
      </c>
      <c r="Y312" s="218">
        <f t="shared" si="169"/>
        <v>8.0526148188155666</v>
      </c>
      <c r="AA312" s="100"/>
      <c r="AB312" s="187">
        <f t="shared" si="170"/>
        <v>6363</v>
      </c>
      <c r="AC312" s="179">
        <f t="shared" si="171"/>
        <v>140.625</v>
      </c>
      <c r="AE312" s="218">
        <f t="shared" si="172"/>
        <v>8.0931566977226375</v>
      </c>
      <c r="AG312" s="100"/>
      <c r="AH312" s="187">
        <f t="shared" si="173"/>
        <v>6350</v>
      </c>
      <c r="AI312" s="179">
        <f t="shared" si="174"/>
        <v>131.04400000000001</v>
      </c>
      <c r="AK312" s="218">
        <f t="shared" si="175"/>
        <v>8.1321187729558062</v>
      </c>
      <c r="AM312" s="100"/>
      <c r="AN312" s="187">
        <f t="shared" si="176"/>
        <v>6339</v>
      </c>
      <c r="AO312" s="179">
        <f t="shared" si="177"/>
        <v>123.20099999999999</v>
      </c>
      <c r="AQ312" s="218">
        <f t="shared" si="178"/>
        <v>8.1696195617238505</v>
      </c>
      <c r="AS312" s="100"/>
      <c r="AT312" s="187">
        <f t="shared" si="179"/>
        <v>6330</v>
      </c>
      <c r="AU312" s="179">
        <f t="shared" si="180"/>
        <v>116.964</v>
      </c>
      <c r="AW312" s="218">
        <f t="shared" si="181"/>
        <v>8.2057647252344559</v>
      </c>
      <c r="AY312" s="100"/>
      <c r="AZ312" s="187">
        <f t="shared" si="182"/>
        <v>6322</v>
      </c>
      <c r="BA312" s="179">
        <f t="shared" si="183"/>
        <v>111.556</v>
      </c>
      <c r="BC312" s="218">
        <f t="shared" si="184"/>
        <v>8.2406488633749131</v>
      </c>
      <c r="BE312" s="100"/>
      <c r="BF312" s="187">
        <f t="shared" si="185"/>
        <v>6315</v>
      </c>
      <c r="BG312" s="179">
        <f t="shared" si="186"/>
        <v>106.929</v>
      </c>
      <c r="BI312" s="218">
        <f t="shared" si="187"/>
        <v>8.2743570067562917</v>
      </c>
      <c r="BK312" s="100"/>
      <c r="BL312" s="187">
        <f t="shared" si="188"/>
        <v>6309</v>
      </c>
      <c r="BM312" s="179">
        <f t="shared" si="189"/>
        <v>103.041</v>
      </c>
    </row>
    <row r="313" spans="1:65" ht="15" customHeight="1">
      <c r="A313" s="21">
        <f t="shared" si="158"/>
        <v>2007</v>
      </c>
      <c r="B313" s="176">
        <f t="shared" si="158"/>
        <v>5814</v>
      </c>
      <c r="C313" s="191">
        <f t="shared" si="159"/>
        <v>8.3395009030059448</v>
      </c>
      <c r="D313" s="22">
        <v>14</v>
      </c>
      <c r="E313" s="347" t="s">
        <v>10</v>
      </c>
      <c r="F313" s="348"/>
      <c r="G313" s="349">
        <f>SUM(J300:J319)/D319</f>
        <v>5.0477406986103714</v>
      </c>
      <c r="H313" s="350"/>
      <c r="I313" s="179">
        <f t="shared" si="160"/>
        <v>6087</v>
      </c>
      <c r="J313" s="180">
        <f t="shared" si="161"/>
        <v>4.6955624355005154</v>
      </c>
      <c r="K313" s="179">
        <f t="shared" si="162"/>
        <v>74.528999999999996</v>
      </c>
      <c r="M313" s="218">
        <f t="shared" si="163"/>
        <v>7.9186286533422399</v>
      </c>
      <c r="P313" s="187">
        <f t="shared" si="164"/>
        <v>6158</v>
      </c>
      <c r="Q313" s="179">
        <f t="shared" si="165"/>
        <v>118.336</v>
      </c>
      <c r="S313" s="218">
        <f t="shared" si="166"/>
        <v>8.0665214904699933</v>
      </c>
      <c r="V313" s="187">
        <f t="shared" si="167"/>
        <v>6123</v>
      </c>
      <c r="W313" s="179">
        <f t="shared" si="168"/>
        <v>95.480999999999995</v>
      </c>
      <c r="Y313" s="218">
        <f t="shared" si="169"/>
        <v>8.106514516255185</v>
      </c>
      <c r="AB313" s="187">
        <f t="shared" si="170"/>
        <v>6116</v>
      </c>
      <c r="AC313" s="179">
        <f t="shared" si="171"/>
        <v>91.203999999999994</v>
      </c>
      <c r="AE313" s="218">
        <f t="shared" si="172"/>
        <v>8.144969417087875</v>
      </c>
      <c r="AH313" s="187">
        <f t="shared" si="173"/>
        <v>6110</v>
      </c>
      <c r="AI313" s="179">
        <f t="shared" si="174"/>
        <v>87.616</v>
      </c>
      <c r="AK313" s="218">
        <f t="shared" si="175"/>
        <v>8.1820001362934054</v>
      </c>
      <c r="AN313" s="187">
        <f t="shared" si="176"/>
        <v>6105</v>
      </c>
      <c r="AO313" s="179">
        <f t="shared" si="177"/>
        <v>84.680999999999997</v>
      </c>
      <c r="AQ313" s="218">
        <f t="shared" si="178"/>
        <v>8.2177084068453059</v>
      </c>
      <c r="AT313" s="187">
        <f t="shared" si="179"/>
        <v>6100</v>
      </c>
      <c r="AU313" s="179">
        <f t="shared" si="180"/>
        <v>81.796000000000006</v>
      </c>
      <c r="AW313" s="218">
        <f t="shared" si="181"/>
        <v>8.2521854360033284</v>
      </c>
      <c r="AZ313" s="187">
        <f t="shared" si="182"/>
        <v>6096</v>
      </c>
      <c r="BA313" s="179">
        <f t="shared" si="183"/>
        <v>79.524000000000001</v>
      </c>
      <c r="BC313" s="218">
        <f t="shared" si="184"/>
        <v>8.2855133090797413</v>
      </c>
      <c r="BF313" s="187">
        <f t="shared" si="185"/>
        <v>6093</v>
      </c>
      <c r="BG313" s="179">
        <f t="shared" si="186"/>
        <v>77.840999999999994</v>
      </c>
      <c r="BI313" s="218">
        <f t="shared" si="187"/>
        <v>8.317766166719343</v>
      </c>
      <c r="BL313" s="187">
        <f t="shared" si="188"/>
        <v>6089</v>
      </c>
      <c r="BM313" s="179">
        <f t="shared" si="189"/>
        <v>75.625</v>
      </c>
    </row>
    <row r="314" spans="1:65" ht="15" customHeight="1">
      <c r="A314" s="21">
        <f t="shared" si="158"/>
        <v>2008</v>
      </c>
      <c r="B314" s="176">
        <f t="shared" si="158"/>
        <v>5721</v>
      </c>
      <c r="C314" s="191">
        <f t="shared" si="159"/>
        <v>8.3614746164168174</v>
      </c>
      <c r="D314" s="22">
        <v>15</v>
      </c>
      <c r="E314" s="347" t="s">
        <v>11</v>
      </c>
      <c r="F314" s="348"/>
      <c r="G314" s="349">
        <f>SUM(J310:J319)/10</f>
        <v>6.8611726623426517</v>
      </c>
      <c r="H314" s="350"/>
      <c r="I314" s="179">
        <f t="shared" si="160"/>
        <v>5857</v>
      </c>
      <c r="J314" s="180">
        <f t="shared" si="161"/>
        <v>2.3772067820311138</v>
      </c>
      <c r="K314" s="179">
        <f t="shared" si="162"/>
        <v>18.495999999999999</v>
      </c>
      <c r="M314" s="218">
        <f t="shared" si="163"/>
        <v>7.9519113818541882</v>
      </c>
      <c r="N314" s="23"/>
      <c r="O314" s="57"/>
      <c r="P314" s="187">
        <f t="shared" si="164"/>
        <v>5620</v>
      </c>
      <c r="Q314" s="179">
        <f t="shared" si="165"/>
        <v>10.201000000000001</v>
      </c>
      <c r="S314" s="218">
        <f t="shared" si="166"/>
        <v>8.0952937768446489</v>
      </c>
      <c r="T314" s="23"/>
      <c r="U314" s="57"/>
      <c r="V314" s="187">
        <f t="shared" si="167"/>
        <v>5843</v>
      </c>
      <c r="W314" s="179">
        <f t="shared" si="168"/>
        <v>14.884</v>
      </c>
      <c r="Y314" s="218">
        <f t="shared" si="169"/>
        <v>8.1341742721379031</v>
      </c>
      <c r="Z314" s="23"/>
      <c r="AA314" s="57"/>
      <c r="AB314" s="187">
        <f t="shared" si="170"/>
        <v>5848</v>
      </c>
      <c r="AC314" s="179">
        <f t="shared" si="171"/>
        <v>16.129000000000001</v>
      </c>
      <c r="AE314" s="218">
        <f t="shared" si="172"/>
        <v>8.1715994803454635</v>
      </c>
      <c r="AF314" s="23"/>
      <c r="AG314" s="57"/>
      <c r="AH314" s="187">
        <f t="shared" si="173"/>
        <v>5851</v>
      </c>
      <c r="AI314" s="179">
        <f t="shared" si="174"/>
        <v>16.899999999999999</v>
      </c>
      <c r="AK314" s="218">
        <f t="shared" si="175"/>
        <v>8.2076744243552824</v>
      </c>
      <c r="AL314" s="23"/>
      <c r="AM314" s="57"/>
      <c r="AN314" s="187">
        <f t="shared" si="176"/>
        <v>5853</v>
      </c>
      <c r="AO314" s="179">
        <f t="shared" si="177"/>
        <v>17.423999999999999</v>
      </c>
      <c r="AQ314" s="218">
        <f t="shared" si="178"/>
        <v>8.2424931531876258</v>
      </c>
      <c r="AR314" s="23"/>
      <c r="AS314" s="57"/>
      <c r="AT314" s="187">
        <f t="shared" si="179"/>
        <v>5854</v>
      </c>
      <c r="AU314" s="179">
        <f t="shared" si="180"/>
        <v>17.689</v>
      </c>
      <c r="AW314" s="218">
        <f t="shared" si="181"/>
        <v>8.2761402195584601</v>
      </c>
      <c r="AX314" s="23"/>
      <c r="AY314" s="57"/>
      <c r="AZ314" s="187">
        <f t="shared" si="182"/>
        <v>5855</v>
      </c>
      <c r="BA314" s="179">
        <f t="shared" si="183"/>
        <v>17.956</v>
      </c>
      <c r="BC314" s="218">
        <f t="shared" si="184"/>
        <v>8.3086919168388977</v>
      </c>
      <c r="BD314" s="23"/>
      <c r="BE314" s="57"/>
      <c r="BF314" s="187">
        <f t="shared" si="185"/>
        <v>5856</v>
      </c>
      <c r="BG314" s="179">
        <f t="shared" si="186"/>
        <v>18.225000000000001</v>
      </c>
      <c r="BI314" s="218">
        <f t="shared" si="187"/>
        <v>8.3402173209470352</v>
      </c>
      <c r="BJ314" s="23"/>
      <c r="BK314" s="57"/>
      <c r="BL314" s="187">
        <f t="shared" si="188"/>
        <v>5856</v>
      </c>
      <c r="BM314" s="179">
        <f t="shared" si="189"/>
        <v>18.225000000000001</v>
      </c>
    </row>
    <row r="315" spans="1:65" ht="15" customHeight="1">
      <c r="A315" s="21">
        <f t="shared" si="158"/>
        <v>2009</v>
      </c>
      <c r="B315" s="176">
        <f t="shared" si="158"/>
        <v>5592</v>
      </c>
      <c r="C315" s="191">
        <f t="shared" si="159"/>
        <v>8.391176350832751</v>
      </c>
      <c r="D315" s="22">
        <v>16</v>
      </c>
      <c r="E315" s="73"/>
      <c r="F315" s="57"/>
      <c r="G315" s="27"/>
      <c r="H315" s="27"/>
      <c r="I315" s="179">
        <f t="shared" si="160"/>
        <v>5613</v>
      </c>
      <c r="J315" s="180">
        <f t="shared" si="161"/>
        <v>0.37553648068669526</v>
      </c>
      <c r="K315" s="179">
        <f t="shared" si="162"/>
        <v>0.441</v>
      </c>
      <c r="M315" s="218">
        <f t="shared" si="163"/>
        <v>7.9963172317967457</v>
      </c>
      <c r="N315" s="23"/>
      <c r="O315" s="57"/>
      <c r="P315" s="187">
        <f t="shared" si="164"/>
        <v>4961</v>
      </c>
      <c r="Q315" s="179">
        <f t="shared" si="165"/>
        <v>398.161</v>
      </c>
      <c r="S315" s="218">
        <f t="shared" si="166"/>
        <v>8.1338808879492071</v>
      </c>
      <c r="T315" s="23"/>
      <c r="U315" s="57"/>
      <c r="V315" s="187">
        <f t="shared" si="167"/>
        <v>5536</v>
      </c>
      <c r="W315" s="179">
        <f t="shared" si="168"/>
        <v>3.1360000000000001</v>
      </c>
      <c r="Y315" s="218">
        <f t="shared" si="169"/>
        <v>8.1713168747197304</v>
      </c>
      <c r="Z315" s="23"/>
      <c r="AA315" s="57"/>
      <c r="AB315" s="187">
        <f t="shared" si="170"/>
        <v>5556</v>
      </c>
      <c r="AC315" s="179">
        <f t="shared" si="171"/>
        <v>1.296</v>
      </c>
      <c r="AE315" s="218">
        <f t="shared" si="172"/>
        <v>8.2074018333763554</v>
      </c>
      <c r="AF315" s="23"/>
      <c r="AG315" s="57"/>
      <c r="AH315" s="187">
        <f t="shared" si="173"/>
        <v>5570</v>
      </c>
      <c r="AI315" s="179">
        <f t="shared" si="174"/>
        <v>0.48399999999999999</v>
      </c>
      <c r="AK315" s="218">
        <f t="shared" si="175"/>
        <v>8.2422298913722312</v>
      </c>
      <c r="AL315" s="23"/>
      <c r="AM315" s="57"/>
      <c r="AN315" s="187">
        <f t="shared" si="176"/>
        <v>5581</v>
      </c>
      <c r="AO315" s="179">
        <f t="shared" si="177"/>
        <v>0.121</v>
      </c>
      <c r="AQ315" s="218">
        <f t="shared" si="178"/>
        <v>8.2758856694743557</v>
      </c>
      <c r="AR315" s="23"/>
      <c r="AS315" s="57"/>
      <c r="AT315" s="187">
        <f t="shared" si="179"/>
        <v>5590</v>
      </c>
      <c r="AU315" s="179">
        <f t="shared" si="180"/>
        <v>4.0000000000000001E-3</v>
      </c>
      <c r="AW315" s="218">
        <f t="shared" si="181"/>
        <v>8.3084455203857601</v>
      </c>
      <c r="AX315" s="23"/>
      <c r="AY315" s="57"/>
      <c r="AZ315" s="187">
        <f t="shared" si="182"/>
        <v>5598</v>
      </c>
      <c r="BA315" s="179">
        <f t="shared" si="183"/>
        <v>3.5999999999999997E-2</v>
      </c>
      <c r="BC315" s="218">
        <f t="shared" si="184"/>
        <v>8.3399785719904269</v>
      </c>
      <c r="BD315" s="23"/>
      <c r="BE315" s="57"/>
      <c r="BF315" s="187">
        <f t="shared" si="185"/>
        <v>5604</v>
      </c>
      <c r="BG315" s="179">
        <f t="shared" si="186"/>
        <v>0.14399999999999999</v>
      </c>
      <c r="BI315" s="218">
        <f t="shared" si="187"/>
        <v>8.3705476110747519</v>
      </c>
      <c r="BJ315" s="23"/>
      <c r="BK315" s="57"/>
      <c r="BL315" s="187">
        <f t="shared" si="188"/>
        <v>5609</v>
      </c>
      <c r="BM315" s="179">
        <f t="shared" si="189"/>
        <v>0.28899999999999998</v>
      </c>
    </row>
    <row r="316" spans="1:65" ht="15" customHeight="1">
      <c r="A316" s="21">
        <f t="shared" ref="A316:B331" si="190">A271</f>
        <v>2010</v>
      </c>
      <c r="B316" s="176">
        <f t="shared" si="190"/>
        <v>5535</v>
      </c>
      <c r="C316" s="191">
        <f t="shared" si="159"/>
        <v>8.4040244933105992</v>
      </c>
      <c r="D316" s="22">
        <v>17</v>
      </c>
      <c r="E316" s="73"/>
      <c r="F316" s="57"/>
      <c r="G316" s="27"/>
      <c r="H316" s="27"/>
      <c r="I316" s="179">
        <f t="shared" si="160"/>
        <v>5354</v>
      </c>
      <c r="J316" s="180">
        <f t="shared" si="161"/>
        <v>3.2700993676603431</v>
      </c>
      <c r="K316" s="179">
        <f t="shared" si="162"/>
        <v>32.761000000000003</v>
      </c>
      <c r="M316" s="218">
        <f t="shared" si="163"/>
        <v>8.0153273090217194</v>
      </c>
      <c r="N316" s="23"/>
      <c r="O316" s="57"/>
      <c r="P316" s="187">
        <f t="shared" si="164"/>
        <v>4154</v>
      </c>
      <c r="Q316" s="179">
        <f t="shared" si="165"/>
        <v>1907.1610000000001</v>
      </c>
      <c r="S316" s="218">
        <f t="shared" si="166"/>
        <v>8.1504679116240037</v>
      </c>
      <c r="T316" s="23"/>
      <c r="U316" s="57"/>
      <c r="V316" s="187">
        <f t="shared" si="167"/>
        <v>5199</v>
      </c>
      <c r="W316" s="179">
        <f t="shared" si="168"/>
        <v>112.896</v>
      </c>
      <c r="Y316" s="218">
        <f t="shared" si="169"/>
        <v>8.1872992701551475</v>
      </c>
      <c r="Z316" s="23"/>
      <c r="AA316" s="57"/>
      <c r="AB316" s="187">
        <f t="shared" si="170"/>
        <v>5237</v>
      </c>
      <c r="AC316" s="179">
        <f t="shared" si="171"/>
        <v>88.804000000000002</v>
      </c>
      <c r="AE316" s="218">
        <f t="shared" si="172"/>
        <v>8.2228221308136593</v>
      </c>
      <c r="AF316" s="23"/>
      <c r="AG316" s="57"/>
      <c r="AH316" s="187">
        <f t="shared" si="173"/>
        <v>5266</v>
      </c>
      <c r="AI316" s="179">
        <f t="shared" si="174"/>
        <v>72.361000000000004</v>
      </c>
      <c r="AK316" s="218">
        <f t="shared" si="175"/>
        <v>8.2571262859974297</v>
      </c>
      <c r="AL316" s="23"/>
      <c r="AM316" s="57"/>
      <c r="AN316" s="187">
        <f t="shared" si="176"/>
        <v>5289</v>
      </c>
      <c r="AO316" s="179">
        <f t="shared" si="177"/>
        <v>60.515999999999998</v>
      </c>
      <c r="AQ316" s="218">
        <f t="shared" si="178"/>
        <v>8.2902925912243148</v>
      </c>
      <c r="AR316" s="23"/>
      <c r="AS316" s="57"/>
      <c r="AT316" s="187">
        <f t="shared" si="179"/>
        <v>5308</v>
      </c>
      <c r="AU316" s="179">
        <f t="shared" si="180"/>
        <v>51.529000000000003</v>
      </c>
      <c r="AW316" s="218">
        <f t="shared" si="181"/>
        <v>8.3223941131111694</v>
      </c>
      <c r="AX316" s="23"/>
      <c r="AY316" s="57"/>
      <c r="AZ316" s="187">
        <f t="shared" si="182"/>
        <v>5323</v>
      </c>
      <c r="BA316" s="179">
        <f t="shared" si="183"/>
        <v>44.944000000000003</v>
      </c>
      <c r="BC316" s="218">
        <f t="shared" si="184"/>
        <v>8.3534970987454482</v>
      </c>
      <c r="BD316" s="23"/>
      <c r="BE316" s="57"/>
      <c r="BF316" s="187">
        <f t="shared" si="185"/>
        <v>5336</v>
      </c>
      <c r="BG316" s="179">
        <f t="shared" si="186"/>
        <v>39.600999999999999</v>
      </c>
      <c r="BI316" s="218">
        <f t="shared" si="187"/>
        <v>8.3836617987917155</v>
      </c>
      <c r="BJ316" s="23"/>
      <c r="BK316" s="57"/>
      <c r="BL316" s="187">
        <f t="shared" si="188"/>
        <v>5347</v>
      </c>
      <c r="BM316" s="179">
        <f t="shared" si="189"/>
        <v>35.344000000000001</v>
      </c>
    </row>
    <row r="317" spans="1:65" ht="15" customHeight="1">
      <c r="A317" s="21">
        <f t="shared" si="190"/>
        <v>2011</v>
      </c>
      <c r="B317" s="176">
        <f t="shared" si="190"/>
        <v>5581</v>
      </c>
      <c r="C317" s="191">
        <f t="shared" si="159"/>
        <v>8.3936687051307395</v>
      </c>
      <c r="D317" s="22">
        <v>18</v>
      </c>
      <c r="E317" s="73"/>
      <c r="F317" s="57"/>
      <c r="G317" s="27"/>
      <c r="H317" s="27"/>
      <c r="I317" s="179">
        <f t="shared" si="160"/>
        <v>5080</v>
      </c>
      <c r="J317" s="180">
        <f t="shared" si="161"/>
        <v>8.9768858627486114</v>
      </c>
      <c r="K317" s="179">
        <f t="shared" si="162"/>
        <v>251.001</v>
      </c>
      <c r="M317" s="218">
        <f t="shared" si="163"/>
        <v>8.0000140936780717</v>
      </c>
      <c r="N317" s="23"/>
      <c r="O317" s="57"/>
      <c r="P317" s="187">
        <f t="shared" si="164"/>
        <v>3167</v>
      </c>
      <c r="Q317" s="179">
        <f t="shared" si="165"/>
        <v>5827.3959999999997</v>
      </c>
      <c r="S317" s="218">
        <f t="shared" si="166"/>
        <v>8.1371033896393019</v>
      </c>
      <c r="T317" s="23"/>
      <c r="U317" s="57"/>
      <c r="V317" s="187">
        <f t="shared" si="167"/>
        <v>4829</v>
      </c>
      <c r="W317" s="179">
        <f t="shared" si="168"/>
        <v>565.50400000000002</v>
      </c>
      <c r="Y317" s="218">
        <f t="shared" si="169"/>
        <v>8.1744211526464969</v>
      </c>
      <c r="Z317" s="23"/>
      <c r="AA317" s="57"/>
      <c r="AB317" s="187">
        <f t="shared" si="170"/>
        <v>4891</v>
      </c>
      <c r="AC317" s="179">
        <f t="shared" si="171"/>
        <v>476.1</v>
      </c>
      <c r="AE317" s="218">
        <f t="shared" si="172"/>
        <v>8.210396255104774</v>
      </c>
      <c r="AF317" s="23"/>
      <c r="AG317" s="57"/>
      <c r="AH317" s="187">
        <f t="shared" si="173"/>
        <v>4937</v>
      </c>
      <c r="AI317" s="179">
        <f t="shared" si="174"/>
        <v>414.73599999999999</v>
      </c>
      <c r="AK317" s="218">
        <f t="shared" si="175"/>
        <v>8.2451219664786048</v>
      </c>
      <c r="AL317" s="23"/>
      <c r="AM317" s="57"/>
      <c r="AN317" s="187">
        <f t="shared" si="176"/>
        <v>4974</v>
      </c>
      <c r="AO317" s="179">
        <f t="shared" si="177"/>
        <v>368.44900000000001</v>
      </c>
      <c r="AQ317" s="218">
        <f t="shared" si="178"/>
        <v>8.278682162970906</v>
      </c>
      <c r="AR317" s="23"/>
      <c r="AS317" s="57"/>
      <c r="AT317" s="187">
        <f t="shared" si="179"/>
        <v>5004</v>
      </c>
      <c r="AU317" s="179">
        <f t="shared" si="180"/>
        <v>332.92899999999997</v>
      </c>
      <c r="AW317" s="218">
        <f t="shared" si="181"/>
        <v>8.3111525480016901</v>
      </c>
      <c r="AX317" s="23"/>
      <c r="AY317" s="57"/>
      <c r="AZ317" s="187">
        <f t="shared" si="182"/>
        <v>5030</v>
      </c>
      <c r="BA317" s="179">
        <f t="shared" si="183"/>
        <v>303.601</v>
      </c>
      <c r="BC317" s="218">
        <f t="shared" si="184"/>
        <v>8.3426016806841936</v>
      </c>
      <c r="BD317" s="23"/>
      <c r="BE317" s="57"/>
      <c r="BF317" s="187">
        <f t="shared" si="185"/>
        <v>5051</v>
      </c>
      <c r="BG317" s="179">
        <f t="shared" si="186"/>
        <v>280.89999999999998</v>
      </c>
      <c r="BI317" s="218">
        <f t="shared" si="187"/>
        <v>8.3730918474419802</v>
      </c>
      <c r="BJ317" s="23"/>
      <c r="BK317" s="57"/>
      <c r="BL317" s="187">
        <f t="shared" si="188"/>
        <v>5069</v>
      </c>
      <c r="BM317" s="179">
        <f t="shared" si="189"/>
        <v>262.14400000000001</v>
      </c>
    </row>
    <row r="318" spans="1:65" ht="15" customHeight="1">
      <c r="A318" s="21">
        <f t="shared" si="190"/>
        <v>2012</v>
      </c>
      <c r="B318" s="176">
        <f t="shared" si="190"/>
        <v>5520</v>
      </c>
      <c r="C318" s="191">
        <f t="shared" si="159"/>
        <v>8.4073783254090309</v>
      </c>
      <c r="D318" s="22">
        <v>19</v>
      </c>
      <c r="E318" s="73"/>
      <c r="F318" s="57"/>
      <c r="G318" s="27"/>
      <c r="H318" s="27"/>
      <c r="I318" s="179">
        <f t="shared" si="160"/>
        <v>4791</v>
      </c>
      <c r="J318" s="180">
        <f t="shared" si="161"/>
        <v>13.206521739130434</v>
      </c>
      <c r="K318" s="179">
        <f t="shared" si="162"/>
        <v>531.44100000000003</v>
      </c>
      <c r="M318" s="218">
        <f t="shared" si="163"/>
        <v>8.020270472819238</v>
      </c>
      <c r="N318" s="23"/>
      <c r="O318" s="57"/>
      <c r="P318" s="187">
        <f t="shared" si="164"/>
        <v>1959</v>
      </c>
      <c r="Q318" s="179">
        <f t="shared" si="165"/>
        <v>12680.721</v>
      </c>
      <c r="S318" s="218">
        <f t="shared" si="166"/>
        <v>8.1547875727685195</v>
      </c>
      <c r="T318" s="23"/>
      <c r="U318" s="57"/>
      <c r="V318" s="187">
        <f t="shared" si="167"/>
        <v>4423</v>
      </c>
      <c r="W318" s="179">
        <f t="shared" si="168"/>
        <v>1203.4090000000001</v>
      </c>
      <c r="Y318" s="218">
        <f t="shared" si="169"/>
        <v>8.1914630513269273</v>
      </c>
      <c r="Z318" s="23"/>
      <c r="AA318" s="57"/>
      <c r="AB318" s="187">
        <f t="shared" si="170"/>
        <v>4513</v>
      </c>
      <c r="AC318" s="179">
        <f t="shared" si="171"/>
        <v>1014.049</v>
      </c>
      <c r="AE318" s="218">
        <f t="shared" si="172"/>
        <v>8.2268408904085781</v>
      </c>
      <c r="AF318" s="23"/>
      <c r="AG318" s="57"/>
      <c r="AH318" s="187">
        <f t="shared" si="173"/>
        <v>4582</v>
      </c>
      <c r="AI318" s="179">
        <f t="shared" si="174"/>
        <v>879.84400000000005</v>
      </c>
      <c r="AK318" s="218">
        <f t="shared" si="175"/>
        <v>8.261009786023827</v>
      </c>
      <c r="AL318" s="23"/>
      <c r="AM318" s="57"/>
      <c r="AN318" s="187">
        <f t="shared" si="176"/>
        <v>4635</v>
      </c>
      <c r="AO318" s="179">
        <f t="shared" si="177"/>
        <v>783.22500000000002</v>
      </c>
      <c r="AQ318" s="218">
        <f t="shared" si="178"/>
        <v>8.2940496401020276</v>
      </c>
      <c r="AR318" s="23"/>
      <c r="AS318" s="57"/>
      <c r="AT318" s="187">
        <f t="shared" si="179"/>
        <v>4679</v>
      </c>
      <c r="AU318" s="179">
        <f t="shared" si="180"/>
        <v>707.28099999999995</v>
      </c>
      <c r="AW318" s="218">
        <f t="shared" si="181"/>
        <v>8.3260326859550791</v>
      </c>
      <c r="AX318" s="23"/>
      <c r="AY318" s="57"/>
      <c r="AZ318" s="187">
        <f t="shared" si="182"/>
        <v>4716</v>
      </c>
      <c r="BA318" s="179">
        <f t="shared" si="183"/>
        <v>646.41600000000005</v>
      </c>
      <c r="BC318" s="218">
        <f t="shared" si="184"/>
        <v>8.3570244392634159</v>
      </c>
      <c r="BD318" s="23"/>
      <c r="BE318" s="57"/>
      <c r="BF318" s="187">
        <f t="shared" si="185"/>
        <v>4747</v>
      </c>
      <c r="BG318" s="179">
        <f t="shared" si="186"/>
        <v>597.529</v>
      </c>
      <c r="BI318" s="218">
        <f t="shared" si="187"/>
        <v>8.3870845060692165</v>
      </c>
      <c r="BJ318" s="23"/>
      <c r="BK318" s="57"/>
      <c r="BL318" s="187">
        <f t="shared" si="188"/>
        <v>4774</v>
      </c>
      <c r="BM318" s="179">
        <f t="shared" si="189"/>
        <v>556.51599999999996</v>
      </c>
    </row>
    <row r="319" spans="1:65" ht="15" customHeight="1" thickBot="1">
      <c r="A319" s="30">
        <f t="shared" si="190"/>
        <v>2013</v>
      </c>
      <c r="B319" s="184">
        <f t="shared" si="190"/>
        <v>5357</v>
      </c>
      <c r="C319" s="219">
        <f t="shared" si="159"/>
        <v>8.4431159880199225</v>
      </c>
      <c r="D319" s="31">
        <v>20</v>
      </c>
      <c r="E319" s="101"/>
      <c r="F319" s="102"/>
      <c r="G319" s="32"/>
      <c r="H319" s="32"/>
      <c r="I319" s="185">
        <f t="shared" si="160"/>
        <v>4484</v>
      </c>
      <c r="J319" s="186">
        <f t="shared" si="161"/>
        <v>16.296434571588573</v>
      </c>
      <c r="K319" s="185">
        <f t="shared" si="162"/>
        <v>762.12900000000002</v>
      </c>
      <c r="M319" s="220">
        <f t="shared" si="163"/>
        <v>8.0724673693547704</v>
      </c>
      <c r="N319" s="103"/>
      <c r="O319" s="102"/>
      <c r="P319" s="207">
        <f t="shared" si="164"/>
        <v>481</v>
      </c>
      <c r="Q319" s="185">
        <f t="shared" si="165"/>
        <v>23775.376</v>
      </c>
      <c r="S319" s="220">
        <f t="shared" si="166"/>
        <v>8.2005627970085637</v>
      </c>
      <c r="T319" s="103"/>
      <c r="U319" s="102"/>
      <c r="V319" s="207">
        <f t="shared" si="167"/>
        <v>3978</v>
      </c>
      <c r="W319" s="185">
        <f t="shared" si="168"/>
        <v>1901.6410000000001</v>
      </c>
      <c r="Y319" s="220">
        <f t="shared" si="169"/>
        <v>8.235625719964311</v>
      </c>
      <c r="Z319" s="103"/>
      <c r="AA319" s="102"/>
      <c r="AB319" s="207">
        <f t="shared" si="170"/>
        <v>4102</v>
      </c>
      <c r="AC319" s="185">
        <f t="shared" si="171"/>
        <v>1575.0250000000001</v>
      </c>
      <c r="AE319" s="220">
        <f t="shared" si="172"/>
        <v>8.2695007671806149</v>
      </c>
      <c r="AF319" s="103"/>
      <c r="AG319" s="102"/>
      <c r="AH319" s="207">
        <f t="shared" si="173"/>
        <v>4196</v>
      </c>
      <c r="AI319" s="185">
        <f t="shared" si="174"/>
        <v>1347.921</v>
      </c>
      <c r="AK319" s="220">
        <f t="shared" si="175"/>
        <v>8.3022657948733674</v>
      </c>
      <c r="AL319" s="103"/>
      <c r="AM319" s="102"/>
      <c r="AN319" s="207">
        <f t="shared" si="176"/>
        <v>4271</v>
      </c>
      <c r="AO319" s="185">
        <f t="shared" si="177"/>
        <v>1179.396</v>
      </c>
      <c r="AQ319" s="220">
        <f t="shared" si="178"/>
        <v>8.3339912471949749</v>
      </c>
      <c r="AR319" s="103"/>
      <c r="AS319" s="102"/>
      <c r="AT319" s="207">
        <f t="shared" si="179"/>
        <v>4331</v>
      </c>
      <c r="AU319" s="185">
        <f t="shared" si="180"/>
        <v>1052.6759999999999</v>
      </c>
      <c r="AW319" s="220">
        <f t="shared" si="181"/>
        <v>8.3647410682245606</v>
      </c>
      <c r="AX319" s="103"/>
      <c r="AY319" s="102"/>
      <c r="AZ319" s="207">
        <f t="shared" si="182"/>
        <v>4381</v>
      </c>
      <c r="BA319" s="185">
        <f t="shared" si="183"/>
        <v>952.57600000000002</v>
      </c>
      <c r="BC319" s="220">
        <f t="shared" si="184"/>
        <v>8.3945734778683274</v>
      </c>
      <c r="BD319" s="103"/>
      <c r="BE319" s="102"/>
      <c r="BF319" s="207">
        <f t="shared" si="185"/>
        <v>4424</v>
      </c>
      <c r="BG319" s="185">
        <f t="shared" si="186"/>
        <v>870.48900000000003</v>
      </c>
      <c r="BI319" s="220">
        <f t="shared" si="187"/>
        <v>8.4235416353347823</v>
      </c>
      <c r="BJ319" s="103"/>
      <c r="BK319" s="102"/>
      <c r="BL319" s="207">
        <f t="shared" si="188"/>
        <v>4461</v>
      </c>
      <c r="BM319" s="185">
        <f t="shared" si="189"/>
        <v>802.81600000000003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4159</v>
      </c>
      <c r="C320" s="221"/>
      <c r="D320" s="22">
        <v>21</v>
      </c>
      <c r="E320" s="73"/>
      <c r="F320" s="57"/>
      <c r="G320" s="27"/>
      <c r="H320" s="27"/>
      <c r="I320" s="179">
        <f t="shared" si="160"/>
        <v>4159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3815</v>
      </c>
      <c r="C321" s="221"/>
      <c r="D321" s="22">
        <v>22</v>
      </c>
      <c r="E321" s="64" t="s">
        <v>59</v>
      </c>
      <c r="F321" s="269" t="s">
        <v>39</v>
      </c>
      <c r="G321" s="351" t="s">
        <v>40</v>
      </c>
      <c r="H321" s="352"/>
      <c r="I321" s="179">
        <f t="shared" si="160"/>
        <v>3815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3450</v>
      </c>
      <c r="C322" s="221"/>
      <c r="D322" s="22">
        <v>23</v>
      </c>
      <c r="E322" s="200">
        <f>O302</f>
        <v>8562</v>
      </c>
      <c r="F322" s="203">
        <f>O310</f>
        <v>0.61744709752264459</v>
      </c>
      <c r="G322" s="364">
        <f>O311</f>
        <v>51727.699000000008</v>
      </c>
      <c r="H322" s="365"/>
      <c r="I322" s="179">
        <f t="shared" si="160"/>
        <v>3450</v>
      </c>
      <c r="J322" s="187"/>
      <c r="K322" s="187"/>
      <c r="M322" s="200" t="str">
        <f>M276</f>
        <v>max(y) =</v>
      </c>
      <c r="N322" s="200">
        <f>N276</f>
        <v>8561</v>
      </c>
      <c r="S322" s="200" t="str">
        <f>S276</f>
        <v>max(y) =</v>
      </c>
      <c r="T322" s="200">
        <f>N322</f>
        <v>8561</v>
      </c>
      <c r="Y322" s="200" t="str">
        <f>Y276</f>
        <v>max(y) =</v>
      </c>
      <c r="Z322" s="200">
        <f>T322</f>
        <v>8561</v>
      </c>
      <c r="AE322" s="200" t="str">
        <f>AE276</f>
        <v>max(y) =</v>
      </c>
      <c r="AF322" s="200">
        <f>Z322</f>
        <v>8561</v>
      </c>
      <c r="AK322" s="200" t="str">
        <f>AK276</f>
        <v>max(y) =</v>
      </c>
      <c r="AL322" s="200">
        <f>AF322</f>
        <v>8561</v>
      </c>
      <c r="AQ322" s="200" t="str">
        <f>AQ276</f>
        <v>max(y) =</v>
      </c>
      <c r="AR322" s="200">
        <f>AL322</f>
        <v>8561</v>
      </c>
      <c r="AW322" s="200" t="str">
        <f>AW276</f>
        <v>max(y) =</v>
      </c>
      <c r="AX322" s="200">
        <f>AR322</f>
        <v>8561</v>
      </c>
      <c r="BC322" s="200" t="str">
        <f>BC276</f>
        <v>max(y) =</v>
      </c>
      <c r="BD322" s="200">
        <f>AX322</f>
        <v>8561</v>
      </c>
      <c r="BI322" s="200" t="str">
        <f>BI276</f>
        <v>max(y) =</v>
      </c>
      <c r="BJ322" s="200">
        <f>BD322</f>
        <v>8561</v>
      </c>
    </row>
    <row r="323" spans="1:62" ht="15" customHeight="1">
      <c r="A323" s="21">
        <f t="shared" si="190"/>
        <v>2017</v>
      </c>
      <c r="B323" s="176">
        <f t="shared" si="191"/>
        <v>3065</v>
      </c>
      <c r="C323" s="221"/>
      <c r="D323" s="22">
        <v>24</v>
      </c>
      <c r="E323" s="200">
        <f>U302</f>
        <v>9000</v>
      </c>
      <c r="F323" s="203">
        <f>U310</f>
        <v>0.81414040411061617</v>
      </c>
      <c r="G323" s="345">
        <f>U311</f>
        <v>5990.652</v>
      </c>
      <c r="H323" s="346"/>
      <c r="I323" s="179">
        <f t="shared" si="160"/>
        <v>3065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2656</v>
      </c>
      <c r="C324" s="221"/>
      <c r="D324" s="22">
        <v>25</v>
      </c>
      <c r="E324" s="200">
        <f>AA302</f>
        <v>9130</v>
      </c>
      <c r="F324" s="203">
        <f>AA310</f>
        <v>0.82760590339744311</v>
      </c>
      <c r="G324" s="345">
        <f>AA311</f>
        <v>5183.3209999999999</v>
      </c>
      <c r="H324" s="346"/>
      <c r="I324" s="179">
        <f t="shared" si="160"/>
        <v>2656</v>
      </c>
      <c r="J324" s="187"/>
      <c r="K324" s="187"/>
      <c r="M324" s="200" t="s">
        <v>60</v>
      </c>
      <c r="N324" s="214">
        <v>130</v>
      </c>
      <c r="S324" s="200" t="s">
        <v>60</v>
      </c>
      <c r="T324" s="214">
        <f>N324</f>
        <v>130</v>
      </c>
      <c r="Y324" s="200" t="s">
        <v>60</v>
      </c>
      <c r="Z324" s="214">
        <f>T324</f>
        <v>130</v>
      </c>
      <c r="AE324" s="200" t="s">
        <v>60</v>
      </c>
      <c r="AF324" s="214">
        <f>Z324</f>
        <v>130</v>
      </c>
      <c r="AK324" s="200" t="s">
        <v>60</v>
      </c>
      <c r="AL324" s="214">
        <f>AF324</f>
        <v>130</v>
      </c>
      <c r="AQ324" s="200" t="s">
        <v>60</v>
      </c>
      <c r="AR324" s="214">
        <f>AL324</f>
        <v>130</v>
      </c>
      <c r="AW324" s="200" t="s">
        <v>60</v>
      </c>
      <c r="AX324" s="214">
        <f>AR324</f>
        <v>130</v>
      </c>
      <c r="BC324" s="200" t="s">
        <v>60</v>
      </c>
      <c r="BD324" s="214">
        <f>AX324</f>
        <v>130</v>
      </c>
      <c r="BI324" s="200" t="s">
        <v>60</v>
      </c>
      <c r="BJ324" s="214">
        <f>BD324</f>
        <v>130</v>
      </c>
    </row>
    <row r="325" spans="1:62" ht="15" customHeight="1">
      <c r="A325" s="21">
        <f t="shared" si="190"/>
        <v>2019</v>
      </c>
      <c r="B325" s="176">
        <f t="shared" si="191"/>
        <v>2223</v>
      </c>
      <c r="C325" s="221"/>
      <c r="D325" s="22">
        <v>26</v>
      </c>
      <c r="E325" s="200">
        <f>AG302</f>
        <v>9260</v>
      </c>
      <c r="F325" s="203">
        <f>AG310</f>
        <v>0.83843229958655607</v>
      </c>
      <c r="G325" s="345">
        <f>AG311</f>
        <v>4607.7380000000003</v>
      </c>
      <c r="H325" s="346"/>
      <c r="I325" s="179">
        <f t="shared" si="160"/>
        <v>2223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1765</v>
      </c>
      <c r="C326" s="221"/>
      <c r="D326" s="22">
        <v>27</v>
      </c>
      <c r="E326" s="200">
        <f>AM302</f>
        <v>9390</v>
      </c>
      <c r="F326" s="203">
        <f>AM310</f>
        <v>0.8474447110268547</v>
      </c>
      <c r="G326" s="345">
        <f>AM311</f>
        <v>4175.1540000000005</v>
      </c>
      <c r="H326" s="346"/>
      <c r="I326" s="179">
        <f t="shared" si="160"/>
        <v>1765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1280</v>
      </c>
      <c r="C327" s="221"/>
      <c r="D327" s="22">
        <v>28</v>
      </c>
      <c r="E327" s="200">
        <f>AS302</f>
        <v>9520</v>
      </c>
      <c r="F327" s="203">
        <f>AS310</f>
        <v>0.85500866623679339</v>
      </c>
      <c r="G327" s="345">
        <f>AS311</f>
        <v>3838.4809999999998</v>
      </c>
      <c r="H327" s="346"/>
      <c r="I327" s="179">
        <f t="shared" si="160"/>
        <v>1280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767</v>
      </c>
      <c r="C328" s="221"/>
      <c r="D328" s="22">
        <v>29</v>
      </c>
      <c r="E328" s="200">
        <f>AY302</f>
        <v>9650</v>
      </c>
      <c r="F328" s="203">
        <f>AY310</f>
        <v>0.86149499400296048</v>
      </c>
      <c r="G328" s="345">
        <f>AY311</f>
        <v>3566.8890000000001</v>
      </c>
      <c r="H328" s="346"/>
      <c r="I328" s="179">
        <f t="shared" si="160"/>
        <v>767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223</v>
      </c>
      <c r="C329" s="221"/>
      <c r="D329" s="22">
        <v>30</v>
      </c>
      <c r="E329" s="200">
        <f>BE302</f>
        <v>9780</v>
      </c>
      <c r="F329" s="203">
        <f>BE310</f>
        <v>0.86714146916760115</v>
      </c>
      <c r="G329" s="345">
        <f>BE311</f>
        <v>3344.72</v>
      </c>
      <c r="H329" s="346"/>
      <c r="I329" s="179">
        <f t="shared" si="160"/>
        <v>223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-353</v>
      </c>
      <c r="C330" s="221"/>
      <c r="D330" s="22">
        <v>31</v>
      </c>
      <c r="E330" s="200">
        <f>BK302</f>
        <v>9910</v>
      </c>
      <c r="F330" s="203">
        <f>BK310</f>
        <v>0.87202226644808889</v>
      </c>
      <c r="G330" s="345">
        <f>BK311</f>
        <v>3159.9030000000002</v>
      </c>
      <c r="H330" s="346"/>
      <c r="I330" s="179">
        <f t="shared" si="160"/>
        <v>-353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-963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-963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-1609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-1609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-2293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-2293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-3017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-3017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-3784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-3784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-4596</v>
      </c>
      <c r="C336" s="221"/>
      <c r="D336" s="22">
        <v>37</v>
      </c>
      <c r="E336" s="73"/>
      <c r="F336" s="57"/>
      <c r="G336" s="27"/>
      <c r="H336" s="27"/>
      <c r="I336" s="179">
        <f t="shared" si="160"/>
        <v>-4596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-5455</v>
      </c>
      <c r="C337" s="221"/>
      <c r="D337" s="22">
        <v>38</v>
      </c>
      <c r="E337" s="73"/>
      <c r="F337" s="57"/>
      <c r="G337" s="27"/>
      <c r="H337" s="27"/>
      <c r="I337" s="179">
        <f t="shared" si="160"/>
        <v>-5455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-6366</v>
      </c>
      <c r="C338" s="221"/>
      <c r="D338" s="22">
        <v>39</v>
      </c>
      <c r="E338" s="73"/>
      <c r="F338" s="57"/>
      <c r="G338" s="27"/>
      <c r="H338" s="27"/>
      <c r="I338" s="179">
        <f t="shared" si="160"/>
        <v>-6366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-7330</v>
      </c>
      <c r="C339" s="221"/>
      <c r="D339" s="22">
        <v>40</v>
      </c>
      <c r="E339" s="73"/>
      <c r="F339" s="57"/>
      <c r="G339" s="27"/>
      <c r="H339" s="27"/>
      <c r="I339" s="179">
        <f t="shared" si="160"/>
        <v>-7330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-8351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-8351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-9432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-9432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  <mergeCell ref="E311:F311"/>
    <mergeCell ref="G311:H311"/>
    <mergeCell ref="E312:F312"/>
    <mergeCell ref="G312:H312"/>
    <mergeCell ref="E313:F313"/>
    <mergeCell ref="G313:H313"/>
    <mergeCell ref="G282:H282"/>
    <mergeCell ref="G283:H283"/>
    <mergeCell ref="G284:H284"/>
    <mergeCell ref="G285:H285"/>
    <mergeCell ref="E310:F310"/>
    <mergeCell ref="G310:H310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F222:G222"/>
    <mergeCell ref="F223:G223"/>
    <mergeCell ref="E265:F265"/>
    <mergeCell ref="G265:H265"/>
    <mergeCell ref="E266:F266"/>
    <mergeCell ref="G266:H266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E133:F133"/>
    <mergeCell ref="G133:H133"/>
    <mergeCell ref="E175:F175"/>
    <mergeCell ref="G175:H175"/>
    <mergeCell ref="E176:F176"/>
    <mergeCell ref="G176:H176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A51:B51"/>
    <mergeCell ref="J3:K3"/>
    <mergeCell ref="A47:B47"/>
    <mergeCell ref="A48:B48"/>
    <mergeCell ref="A49:B49"/>
    <mergeCell ref="A50:B50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88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8000</v>
      </c>
      <c r="C4" s="121">
        <f t="shared" ref="C4:C45" si="0">I75</f>
        <v>7666</v>
      </c>
      <c r="D4" s="122">
        <f t="shared" ref="D4:D45" si="1">I120</f>
        <v>7722</v>
      </c>
      <c r="E4" s="122">
        <f t="shared" ref="E4:E45" si="2">I165</f>
        <v>8127</v>
      </c>
      <c r="F4" s="123">
        <f t="shared" ref="F4:F45" si="3">I210</f>
        <v>8785</v>
      </c>
      <c r="G4" s="123">
        <f t="shared" ref="G4:G45" si="4">I255</f>
        <v>7635</v>
      </c>
      <c r="H4" s="123">
        <f t="shared" ref="H4:H45" si="5">I300</f>
        <v>7609</v>
      </c>
      <c r="I4" s="124">
        <f t="shared" ref="I4:I45" si="6">ROUND(SUMIF(C$46:H$46,"○",C4:H4),$G$1)</f>
        <v>8127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7817</v>
      </c>
      <c r="C5" s="121">
        <f t="shared" si="0"/>
        <v>7523</v>
      </c>
      <c r="D5" s="122">
        <f t="shared" si="1"/>
        <v>7552</v>
      </c>
      <c r="E5" s="122">
        <f t="shared" si="2"/>
        <v>7802</v>
      </c>
      <c r="F5" s="123">
        <f t="shared" si="3"/>
        <v>7858</v>
      </c>
      <c r="G5" s="123">
        <f t="shared" si="4"/>
        <v>7517</v>
      </c>
      <c r="H5" s="123">
        <f t="shared" si="5"/>
        <v>7505</v>
      </c>
      <c r="I5" s="124">
        <f t="shared" si="6"/>
        <v>7802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7540</v>
      </c>
      <c r="C6" s="121">
        <f t="shared" si="0"/>
        <v>7380</v>
      </c>
      <c r="D6" s="122">
        <f t="shared" si="1"/>
        <v>7386</v>
      </c>
      <c r="E6" s="122">
        <f t="shared" si="2"/>
        <v>7509</v>
      </c>
      <c r="F6" s="123">
        <f t="shared" si="3"/>
        <v>7361</v>
      </c>
      <c r="G6" s="123">
        <f t="shared" si="4"/>
        <v>7394</v>
      </c>
      <c r="H6" s="123">
        <f t="shared" si="5"/>
        <v>7396</v>
      </c>
      <c r="I6" s="124">
        <f t="shared" si="6"/>
        <v>7509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7279</v>
      </c>
      <c r="C7" s="121">
        <f t="shared" si="0"/>
        <v>7236</v>
      </c>
      <c r="D7" s="122">
        <f t="shared" si="1"/>
        <v>7223</v>
      </c>
      <c r="E7" s="122">
        <f t="shared" si="2"/>
        <v>7245</v>
      </c>
      <c r="F7" s="123">
        <f t="shared" si="3"/>
        <v>7028</v>
      </c>
      <c r="G7" s="123">
        <f t="shared" si="4"/>
        <v>7267</v>
      </c>
      <c r="H7" s="123">
        <f t="shared" si="5"/>
        <v>7283</v>
      </c>
      <c r="I7" s="124">
        <f t="shared" si="6"/>
        <v>7245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7148</v>
      </c>
      <c r="C8" s="121">
        <f t="shared" si="0"/>
        <v>7093</v>
      </c>
      <c r="D8" s="122">
        <f t="shared" si="1"/>
        <v>7064</v>
      </c>
      <c r="E8" s="122">
        <f t="shared" si="2"/>
        <v>7007</v>
      </c>
      <c r="F8" s="123">
        <f t="shared" si="3"/>
        <v>6781</v>
      </c>
      <c r="G8" s="123">
        <f t="shared" si="4"/>
        <v>7136</v>
      </c>
      <c r="H8" s="123">
        <f t="shared" si="5"/>
        <v>7165</v>
      </c>
      <c r="I8" s="124">
        <f t="shared" si="6"/>
        <v>7007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6938</v>
      </c>
      <c r="C9" s="121">
        <f t="shared" si="0"/>
        <v>6950</v>
      </c>
      <c r="D9" s="122">
        <f t="shared" si="1"/>
        <v>6908</v>
      </c>
      <c r="E9" s="122">
        <f t="shared" si="2"/>
        <v>6793</v>
      </c>
      <c r="F9" s="123">
        <f t="shared" si="3"/>
        <v>6584</v>
      </c>
      <c r="G9" s="123">
        <f t="shared" si="4"/>
        <v>7002</v>
      </c>
      <c r="H9" s="123">
        <f t="shared" si="5"/>
        <v>7042</v>
      </c>
      <c r="I9" s="124">
        <f t="shared" si="6"/>
        <v>6793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6783</v>
      </c>
      <c r="C10" s="121">
        <f t="shared" si="0"/>
        <v>6806</v>
      </c>
      <c r="D10" s="122">
        <f t="shared" si="1"/>
        <v>6756</v>
      </c>
      <c r="E10" s="122">
        <f t="shared" si="2"/>
        <v>6600</v>
      </c>
      <c r="F10" s="123">
        <f t="shared" si="3"/>
        <v>6423</v>
      </c>
      <c r="G10" s="123">
        <f t="shared" si="4"/>
        <v>6864</v>
      </c>
      <c r="H10" s="123">
        <f t="shared" si="5"/>
        <v>6914</v>
      </c>
      <c r="I10" s="124">
        <f t="shared" si="6"/>
        <v>6600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6521</v>
      </c>
      <c r="C11" s="121">
        <f t="shared" si="0"/>
        <v>6663</v>
      </c>
      <c r="D11" s="122">
        <f t="shared" si="1"/>
        <v>6607</v>
      </c>
      <c r="E11" s="122">
        <f t="shared" si="2"/>
        <v>6426</v>
      </c>
      <c r="F11" s="123">
        <f t="shared" si="3"/>
        <v>6287</v>
      </c>
      <c r="G11" s="123">
        <f t="shared" si="4"/>
        <v>6723</v>
      </c>
      <c r="H11" s="123">
        <f t="shared" si="5"/>
        <v>6780</v>
      </c>
      <c r="I11" s="124">
        <f t="shared" si="6"/>
        <v>6426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6289</v>
      </c>
      <c r="C12" s="121">
        <f t="shared" si="0"/>
        <v>6520</v>
      </c>
      <c r="D12" s="122">
        <f t="shared" si="1"/>
        <v>6461</v>
      </c>
      <c r="E12" s="122">
        <f t="shared" si="2"/>
        <v>6270</v>
      </c>
      <c r="F12" s="123">
        <f t="shared" si="3"/>
        <v>6169</v>
      </c>
      <c r="G12" s="123">
        <f t="shared" si="4"/>
        <v>6579</v>
      </c>
      <c r="H12" s="123">
        <f t="shared" si="5"/>
        <v>6640</v>
      </c>
      <c r="I12" s="124">
        <f t="shared" si="6"/>
        <v>6270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5992</v>
      </c>
      <c r="C13" s="121">
        <f t="shared" si="0"/>
        <v>6377</v>
      </c>
      <c r="D13" s="122">
        <f t="shared" si="1"/>
        <v>6319</v>
      </c>
      <c r="E13" s="122">
        <f t="shared" si="2"/>
        <v>6129</v>
      </c>
      <c r="F13" s="123">
        <f t="shared" si="3"/>
        <v>6065</v>
      </c>
      <c r="G13" s="123">
        <f t="shared" si="4"/>
        <v>6432</v>
      </c>
      <c r="H13" s="123">
        <f t="shared" si="5"/>
        <v>6494</v>
      </c>
      <c r="I13" s="124">
        <f t="shared" si="6"/>
        <v>6129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5898</v>
      </c>
      <c r="C14" s="121">
        <f t="shared" si="0"/>
        <v>6233</v>
      </c>
      <c r="D14" s="122">
        <f t="shared" si="1"/>
        <v>6180</v>
      </c>
      <c r="E14" s="122">
        <f t="shared" si="2"/>
        <v>6002</v>
      </c>
      <c r="F14" s="123">
        <f t="shared" si="3"/>
        <v>5973</v>
      </c>
      <c r="G14" s="123">
        <f t="shared" si="4"/>
        <v>6282</v>
      </c>
      <c r="H14" s="123">
        <f t="shared" si="5"/>
        <v>6342</v>
      </c>
      <c r="I14" s="124">
        <f t="shared" si="6"/>
        <v>6002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5869</v>
      </c>
      <c r="C15" s="121">
        <f t="shared" si="0"/>
        <v>6090</v>
      </c>
      <c r="D15" s="122">
        <f t="shared" si="1"/>
        <v>6043</v>
      </c>
      <c r="E15" s="122">
        <f t="shared" si="2"/>
        <v>5888</v>
      </c>
      <c r="F15" s="123">
        <f t="shared" si="3"/>
        <v>5889</v>
      </c>
      <c r="G15" s="123">
        <f t="shared" si="4"/>
        <v>6129</v>
      </c>
      <c r="H15" s="123">
        <f t="shared" si="5"/>
        <v>6184</v>
      </c>
      <c r="I15" s="124">
        <f t="shared" si="6"/>
        <v>5888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5719</v>
      </c>
      <c r="C16" s="121">
        <f t="shared" si="0"/>
        <v>5947</v>
      </c>
      <c r="D16" s="122">
        <f t="shared" si="1"/>
        <v>5910</v>
      </c>
      <c r="E16" s="122">
        <f t="shared" si="2"/>
        <v>5785</v>
      </c>
      <c r="F16" s="123">
        <f t="shared" si="3"/>
        <v>5814</v>
      </c>
      <c r="G16" s="123">
        <f t="shared" si="4"/>
        <v>5975</v>
      </c>
      <c r="H16" s="123">
        <f t="shared" si="5"/>
        <v>6018</v>
      </c>
      <c r="I16" s="124">
        <f t="shared" si="6"/>
        <v>5785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5621</v>
      </c>
      <c r="C17" s="121">
        <f t="shared" si="0"/>
        <v>5803</v>
      </c>
      <c r="D17" s="122">
        <f t="shared" si="1"/>
        <v>5780</v>
      </c>
      <c r="E17" s="122">
        <f t="shared" si="2"/>
        <v>5692</v>
      </c>
      <c r="F17" s="123">
        <f t="shared" si="3"/>
        <v>5745</v>
      </c>
      <c r="G17" s="123">
        <f t="shared" si="4"/>
        <v>5818</v>
      </c>
      <c r="H17" s="123">
        <f t="shared" si="5"/>
        <v>5845</v>
      </c>
      <c r="I17" s="124">
        <f t="shared" si="6"/>
        <v>5692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5528</v>
      </c>
      <c r="C18" s="121">
        <f t="shared" si="0"/>
        <v>5660</v>
      </c>
      <c r="D18" s="122">
        <f t="shared" si="1"/>
        <v>5653</v>
      </c>
      <c r="E18" s="122">
        <f t="shared" si="2"/>
        <v>5608</v>
      </c>
      <c r="F18" s="123">
        <f t="shared" si="3"/>
        <v>5682</v>
      </c>
      <c r="G18" s="123">
        <f t="shared" si="4"/>
        <v>5659</v>
      </c>
      <c r="H18" s="123">
        <f t="shared" si="5"/>
        <v>5665</v>
      </c>
      <c r="I18" s="124">
        <f t="shared" si="6"/>
        <v>5608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5433</v>
      </c>
      <c r="C19" s="121">
        <f t="shared" si="0"/>
        <v>5517</v>
      </c>
      <c r="D19" s="122">
        <f t="shared" si="1"/>
        <v>5528</v>
      </c>
      <c r="E19" s="122">
        <f t="shared" si="2"/>
        <v>5533</v>
      </c>
      <c r="F19" s="123">
        <f t="shared" si="3"/>
        <v>5623</v>
      </c>
      <c r="G19" s="123">
        <f t="shared" si="4"/>
        <v>5500</v>
      </c>
      <c r="H19" s="123">
        <f t="shared" si="5"/>
        <v>5476</v>
      </c>
      <c r="I19" s="124">
        <f t="shared" si="6"/>
        <v>5533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5464</v>
      </c>
      <c r="C20" s="121">
        <f t="shared" si="0"/>
        <v>5373</v>
      </c>
      <c r="D20" s="122">
        <f t="shared" si="1"/>
        <v>5406</v>
      </c>
      <c r="E20" s="122">
        <f t="shared" si="2"/>
        <v>5465</v>
      </c>
      <c r="F20" s="123">
        <f t="shared" si="3"/>
        <v>5568</v>
      </c>
      <c r="G20" s="123">
        <f t="shared" si="4"/>
        <v>5339</v>
      </c>
      <c r="H20" s="123">
        <f t="shared" si="5"/>
        <v>5280</v>
      </c>
      <c r="I20" s="124">
        <f t="shared" si="6"/>
        <v>5465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5488</v>
      </c>
      <c r="C21" s="121">
        <f t="shared" si="0"/>
        <v>5230</v>
      </c>
      <c r="D21" s="122">
        <f t="shared" si="1"/>
        <v>5287</v>
      </c>
      <c r="E21" s="122">
        <f t="shared" si="2"/>
        <v>5404</v>
      </c>
      <c r="F21" s="123">
        <f t="shared" si="3"/>
        <v>5517</v>
      </c>
      <c r="G21" s="123">
        <f t="shared" si="4"/>
        <v>5177</v>
      </c>
      <c r="H21" s="123">
        <f t="shared" si="5"/>
        <v>5075</v>
      </c>
      <c r="I21" s="124">
        <f t="shared" si="6"/>
        <v>5404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5467</v>
      </c>
      <c r="C22" s="121">
        <f t="shared" si="0"/>
        <v>5087</v>
      </c>
      <c r="D22" s="122">
        <f t="shared" si="1"/>
        <v>5170</v>
      </c>
      <c r="E22" s="122">
        <f t="shared" si="2"/>
        <v>5349</v>
      </c>
      <c r="F22" s="123">
        <f t="shared" si="3"/>
        <v>5470</v>
      </c>
      <c r="G22" s="123">
        <f t="shared" si="4"/>
        <v>5016</v>
      </c>
      <c r="H22" s="123">
        <f t="shared" si="5"/>
        <v>4861</v>
      </c>
      <c r="I22" s="124">
        <f t="shared" si="6"/>
        <v>5349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5303</v>
      </c>
      <c r="C23" s="130">
        <f t="shared" si="0"/>
        <v>4943</v>
      </c>
      <c r="D23" s="131">
        <f t="shared" si="1"/>
        <v>5057</v>
      </c>
      <c r="E23" s="131">
        <f t="shared" si="2"/>
        <v>5300</v>
      </c>
      <c r="F23" s="132">
        <f t="shared" si="3"/>
        <v>5425</v>
      </c>
      <c r="G23" s="132">
        <f t="shared" si="4"/>
        <v>4854</v>
      </c>
      <c r="H23" s="132">
        <f t="shared" si="5"/>
        <v>4638</v>
      </c>
      <c r="I23" s="133">
        <f t="shared" si="6"/>
        <v>5300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4800</v>
      </c>
      <c r="D24" s="140">
        <f t="shared" si="1"/>
        <v>4945</v>
      </c>
      <c r="E24" s="139">
        <f t="shared" si="2"/>
        <v>5255</v>
      </c>
      <c r="F24" s="139">
        <f t="shared" si="3"/>
        <v>5382</v>
      </c>
      <c r="G24" s="139">
        <f t="shared" si="4"/>
        <v>4692</v>
      </c>
      <c r="H24" s="139">
        <f t="shared" si="5"/>
        <v>4406</v>
      </c>
      <c r="I24" s="251">
        <f t="shared" si="6"/>
        <v>5255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4657</v>
      </c>
      <c r="D25" s="255">
        <f t="shared" si="1"/>
        <v>4836</v>
      </c>
      <c r="E25" s="254">
        <f t="shared" si="2"/>
        <v>5215</v>
      </c>
      <c r="F25" s="254">
        <f t="shared" si="3"/>
        <v>5342</v>
      </c>
      <c r="G25" s="254">
        <f t="shared" si="4"/>
        <v>4531</v>
      </c>
      <c r="H25" s="254">
        <f t="shared" si="5"/>
        <v>4163</v>
      </c>
      <c r="I25" s="256">
        <f t="shared" si="6"/>
        <v>5215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4513</v>
      </c>
      <c r="D26" s="255">
        <f t="shared" si="1"/>
        <v>4730</v>
      </c>
      <c r="E26" s="254">
        <f t="shared" si="2"/>
        <v>5179</v>
      </c>
      <c r="F26" s="254">
        <f t="shared" si="3"/>
        <v>5304</v>
      </c>
      <c r="G26" s="254">
        <f t="shared" si="4"/>
        <v>4371</v>
      </c>
      <c r="H26" s="254">
        <f t="shared" si="5"/>
        <v>3909</v>
      </c>
      <c r="I26" s="256">
        <f t="shared" si="6"/>
        <v>5179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4370</v>
      </c>
      <c r="D27" s="255">
        <f t="shared" si="1"/>
        <v>4625</v>
      </c>
      <c r="E27" s="254">
        <f t="shared" si="2"/>
        <v>5146</v>
      </c>
      <c r="F27" s="254">
        <f t="shared" si="3"/>
        <v>5268</v>
      </c>
      <c r="G27" s="254">
        <f t="shared" si="4"/>
        <v>4212</v>
      </c>
      <c r="H27" s="254">
        <f t="shared" si="5"/>
        <v>3645</v>
      </c>
      <c r="I27" s="256">
        <f t="shared" si="6"/>
        <v>5146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4227</v>
      </c>
      <c r="D28" s="255">
        <f t="shared" si="1"/>
        <v>4523</v>
      </c>
      <c r="E28" s="254">
        <f t="shared" si="2"/>
        <v>5117</v>
      </c>
      <c r="F28" s="254">
        <f t="shared" si="3"/>
        <v>5233</v>
      </c>
      <c r="G28" s="254">
        <f t="shared" si="4"/>
        <v>4055</v>
      </c>
      <c r="H28" s="254">
        <f t="shared" si="5"/>
        <v>3369</v>
      </c>
      <c r="I28" s="256">
        <f t="shared" si="6"/>
        <v>5117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4083</v>
      </c>
      <c r="D29" s="140">
        <f t="shared" si="1"/>
        <v>4424</v>
      </c>
      <c r="E29" s="139">
        <f t="shared" si="2"/>
        <v>5090</v>
      </c>
      <c r="F29" s="139">
        <f t="shared" si="3"/>
        <v>5200</v>
      </c>
      <c r="G29" s="139">
        <f t="shared" si="4"/>
        <v>3900</v>
      </c>
      <c r="H29" s="139">
        <f t="shared" si="5"/>
        <v>3081</v>
      </c>
      <c r="I29" s="251">
        <f t="shared" si="6"/>
        <v>5090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3940</v>
      </c>
      <c r="D30" s="255">
        <f t="shared" si="1"/>
        <v>4326</v>
      </c>
      <c r="E30" s="254">
        <f t="shared" si="2"/>
        <v>5066</v>
      </c>
      <c r="F30" s="254">
        <f t="shared" si="3"/>
        <v>5169</v>
      </c>
      <c r="G30" s="254">
        <f t="shared" si="4"/>
        <v>3747</v>
      </c>
      <c r="H30" s="254">
        <f t="shared" si="5"/>
        <v>2781</v>
      </c>
      <c r="I30" s="256">
        <f t="shared" si="6"/>
        <v>5066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3797</v>
      </c>
      <c r="D31" s="255">
        <f t="shared" si="1"/>
        <v>4231</v>
      </c>
      <c r="E31" s="254">
        <f t="shared" si="2"/>
        <v>5045</v>
      </c>
      <c r="F31" s="254">
        <f t="shared" si="3"/>
        <v>5139</v>
      </c>
      <c r="G31" s="254">
        <f t="shared" si="4"/>
        <v>3597</v>
      </c>
      <c r="H31" s="254">
        <f t="shared" si="5"/>
        <v>2468</v>
      </c>
      <c r="I31" s="256">
        <f t="shared" si="6"/>
        <v>5045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3653</v>
      </c>
      <c r="D32" s="255">
        <f t="shared" si="1"/>
        <v>4138</v>
      </c>
      <c r="E32" s="254">
        <f t="shared" si="2"/>
        <v>5025</v>
      </c>
      <c r="F32" s="254">
        <f t="shared" si="3"/>
        <v>5110</v>
      </c>
      <c r="G32" s="254">
        <f t="shared" si="4"/>
        <v>3449</v>
      </c>
      <c r="H32" s="254">
        <f t="shared" si="5"/>
        <v>2141</v>
      </c>
      <c r="I32" s="256">
        <f t="shared" si="6"/>
        <v>5025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3510</v>
      </c>
      <c r="D33" s="255">
        <f t="shared" si="1"/>
        <v>4046</v>
      </c>
      <c r="E33" s="254">
        <f t="shared" si="2"/>
        <v>5008</v>
      </c>
      <c r="F33" s="254">
        <f t="shared" si="3"/>
        <v>5082</v>
      </c>
      <c r="G33" s="254">
        <f t="shared" si="4"/>
        <v>3304</v>
      </c>
      <c r="H33" s="254">
        <f t="shared" si="5"/>
        <v>1800</v>
      </c>
      <c r="I33" s="256">
        <f t="shared" si="6"/>
        <v>5008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3367</v>
      </c>
      <c r="D34" s="140">
        <f t="shared" si="1"/>
        <v>3957</v>
      </c>
      <c r="E34" s="139">
        <f t="shared" si="2"/>
        <v>4992</v>
      </c>
      <c r="F34" s="139">
        <f t="shared" si="3"/>
        <v>5055</v>
      </c>
      <c r="G34" s="139">
        <f t="shared" si="4"/>
        <v>3162</v>
      </c>
      <c r="H34" s="139">
        <f t="shared" si="5"/>
        <v>1444</v>
      </c>
      <c r="I34" s="251">
        <f t="shared" si="6"/>
        <v>4992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3223</v>
      </c>
      <c r="D35" s="255">
        <f t="shared" si="1"/>
        <v>3870</v>
      </c>
      <c r="E35" s="254">
        <f t="shared" si="2"/>
        <v>4978</v>
      </c>
      <c r="F35" s="254">
        <f t="shared" si="3"/>
        <v>5030</v>
      </c>
      <c r="G35" s="254">
        <f t="shared" si="4"/>
        <v>3024</v>
      </c>
      <c r="H35" s="254">
        <f t="shared" si="5"/>
        <v>1072</v>
      </c>
      <c r="I35" s="256">
        <f t="shared" si="6"/>
        <v>4978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3080</v>
      </c>
      <c r="D36" s="255">
        <f t="shared" si="1"/>
        <v>3785</v>
      </c>
      <c r="E36" s="254">
        <f t="shared" si="2"/>
        <v>4966</v>
      </c>
      <c r="F36" s="254">
        <f t="shared" si="3"/>
        <v>5005</v>
      </c>
      <c r="G36" s="254">
        <f t="shared" si="4"/>
        <v>2889</v>
      </c>
      <c r="H36" s="254">
        <f t="shared" si="5"/>
        <v>685</v>
      </c>
      <c r="I36" s="256">
        <f t="shared" si="6"/>
        <v>4966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2937</v>
      </c>
      <c r="D37" s="255">
        <f t="shared" si="1"/>
        <v>3701</v>
      </c>
      <c r="E37" s="254">
        <f t="shared" si="2"/>
        <v>4954</v>
      </c>
      <c r="F37" s="254">
        <f t="shared" si="3"/>
        <v>4981</v>
      </c>
      <c r="G37" s="254">
        <f t="shared" si="4"/>
        <v>2758</v>
      </c>
      <c r="H37" s="254">
        <f t="shared" si="5"/>
        <v>280</v>
      </c>
      <c r="I37" s="256">
        <f t="shared" si="6"/>
        <v>4954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2793</v>
      </c>
      <c r="D38" s="255">
        <f t="shared" si="1"/>
        <v>3620</v>
      </c>
      <c r="E38" s="254">
        <f t="shared" si="2"/>
        <v>4944</v>
      </c>
      <c r="F38" s="254">
        <f t="shared" si="3"/>
        <v>4958</v>
      </c>
      <c r="G38" s="254">
        <f t="shared" si="4"/>
        <v>2630</v>
      </c>
      <c r="H38" s="254">
        <f t="shared" si="5"/>
        <v>-142</v>
      </c>
      <c r="I38" s="256">
        <f t="shared" si="6"/>
        <v>4944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2650</v>
      </c>
      <c r="D39" s="140">
        <f t="shared" si="1"/>
        <v>3540</v>
      </c>
      <c r="E39" s="139">
        <f t="shared" si="2"/>
        <v>4934</v>
      </c>
      <c r="F39" s="139">
        <f t="shared" si="3"/>
        <v>4935</v>
      </c>
      <c r="G39" s="139">
        <f t="shared" si="4"/>
        <v>2507</v>
      </c>
      <c r="H39" s="139">
        <f t="shared" si="5"/>
        <v>-582</v>
      </c>
      <c r="I39" s="251">
        <f t="shared" si="6"/>
        <v>4934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2507</v>
      </c>
      <c r="D40" s="255">
        <f t="shared" si="1"/>
        <v>3462</v>
      </c>
      <c r="E40" s="254">
        <f t="shared" si="2"/>
        <v>4926</v>
      </c>
      <c r="F40" s="254">
        <f t="shared" si="3"/>
        <v>4913</v>
      </c>
      <c r="G40" s="254">
        <f t="shared" si="4"/>
        <v>2387</v>
      </c>
      <c r="H40" s="254">
        <f t="shared" si="5"/>
        <v>-1041</v>
      </c>
      <c r="I40" s="256">
        <f t="shared" si="6"/>
        <v>4926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2363</v>
      </c>
      <c r="D41" s="255">
        <f t="shared" si="1"/>
        <v>3386</v>
      </c>
      <c r="E41" s="254">
        <f t="shared" si="2"/>
        <v>4918</v>
      </c>
      <c r="F41" s="254">
        <f t="shared" si="3"/>
        <v>4892</v>
      </c>
      <c r="G41" s="254">
        <f t="shared" si="4"/>
        <v>2271</v>
      </c>
      <c r="H41" s="254">
        <f t="shared" si="5"/>
        <v>-1520</v>
      </c>
      <c r="I41" s="256">
        <f t="shared" si="6"/>
        <v>4918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2220</v>
      </c>
      <c r="D42" s="255">
        <f t="shared" si="1"/>
        <v>3311</v>
      </c>
      <c r="E42" s="254">
        <f t="shared" si="2"/>
        <v>4912</v>
      </c>
      <c r="F42" s="254">
        <f t="shared" si="3"/>
        <v>4872</v>
      </c>
      <c r="G42" s="254">
        <f t="shared" si="4"/>
        <v>2160</v>
      </c>
      <c r="H42" s="254">
        <f t="shared" si="5"/>
        <v>-2020</v>
      </c>
      <c r="I42" s="256">
        <f t="shared" si="6"/>
        <v>4912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2077</v>
      </c>
      <c r="D43" s="255">
        <f t="shared" si="1"/>
        <v>3238</v>
      </c>
      <c r="E43" s="254">
        <f t="shared" si="2"/>
        <v>4906</v>
      </c>
      <c r="F43" s="254">
        <f t="shared" si="3"/>
        <v>4852</v>
      </c>
      <c r="G43" s="254">
        <f t="shared" si="4"/>
        <v>2052</v>
      </c>
      <c r="H43" s="254">
        <f t="shared" si="5"/>
        <v>-2542</v>
      </c>
      <c r="I43" s="256">
        <f t="shared" si="6"/>
        <v>4906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1933</v>
      </c>
      <c r="D44" s="140">
        <f t="shared" si="1"/>
        <v>3167</v>
      </c>
      <c r="E44" s="139">
        <f t="shared" si="2"/>
        <v>4900</v>
      </c>
      <c r="F44" s="139">
        <f t="shared" si="3"/>
        <v>4833</v>
      </c>
      <c r="G44" s="261">
        <f t="shared" si="4"/>
        <v>1948</v>
      </c>
      <c r="H44" s="261">
        <f t="shared" si="5"/>
        <v>-3087</v>
      </c>
      <c r="I44" s="251">
        <f t="shared" si="6"/>
        <v>4900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1790</v>
      </c>
      <c r="D45" s="140">
        <f t="shared" si="1"/>
        <v>3097</v>
      </c>
      <c r="E45" s="139">
        <f t="shared" si="2"/>
        <v>4895</v>
      </c>
      <c r="F45" s="139">
        <f t="shared" si="3"/>
        <v>4814</v>
      </c>
      <c r="G45" s="261">
        <f t="shared" si="4"/>
        <v>1849</v>
      </c>
      <c r="H45" s="261">
        <f t="shared" si="5"/>
        <v>-3655</v>
      </c>
      <c r="I45" s="251">
        <f t="shared" si="6"/>
        <v>4895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0.92733230662179378</v>
      </c>
      <c r="D47" s="232">
        <f>G129</f>
        <v>0.95260391982209391</v>
      </c>
      <c r="E47" s="232">
        <f>G175</f>
        <v>0.98809393130323464</v>
      </c>
      <c r="F47" s="232">
        <f>H219</f>
        <v>0.91468131051224455</v>
      </c>
      <c r="G47" s="245">
        <f>G265</f>
        <v>0.90462753708061139</v>
      </c>
      <c r="H47" s="245">
        <f>G310</f>
        <v>0.86372211714741687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1070.3879999999999</v>
      </c>
      <c r="D48" s="246">
        <f>G130</f>
        <v>715.65700000000004</v>
      </c>
      <c r="E48" s="246">
        <f>G176</f>
        <v>178.98500000000001</v>
      </c>
      <c r="F48" s="241">
        <f>H220</f>
        <v>1293.8300000000002</v>
      </c>
      <c r="G48" s="246">
        <f>G266</f>
        <v>1432.3890000000001</v>
      </c>
      <c r="H48" s="246">
        <f>G311</f>
        <v>2211.9709999999995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619.49900000000002</v>
      </c>
      <c r="D49" s="233">
        <f>G131</f>
        <v>388.70200000000006</v>
      </c>
      <c r="E49" s="247">
        <f>G177</f>
        <v>57.963999999999999</v>
      </c>
      <c r="F49" s="248">
        <f>H221</f>
        <v>116.792</v>
      </c>
      <c r="G49" s="247">
        <f>G267</f>
        <v>858.399</v>
      </c>
      <c r="H49" s="260">
        <f>G312</f>
        <v>1470.442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3.2458075527601382</v>
      </c>
      <c r="D50" s="259">
        <f>G132</f>
        <v>2.695659628833718</v>
      </c>
      <c r="E50" s="259">
        <f>G178</f>
        <v>1.2509640607148595</v>
      </c>
      <c r="F50" s="249">
        <f>H222</f>
        <v>2.7483922805328431</v>
      </c>
      <c r="G50" s="259">
        <f>G268</f>
        <v>3.7516874784422525</v>
      </c>
      <c r="H50" s="259">
        <f>G313</f>
        <v>4.61692013138049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4.0709977749752371</v>
      </c>
      <c r="D51" s="234">
        <f>G133</f>
        <v>3.2719732849566219</v>
      </c>
      <c r="E51" s="234">
        <f>G179</f>
        <v>1.1555885129821846</v>
      </c>
      <c r="F51" s="249">
        <f>H223</f>
        <v>1.6549750936108492</v>
      </c>
      <c r="G51" s="249">
        <f>G269</f>
        <v>4.7195731241505996</v>
      </c>
      <c r="H51" s="234">
        <f>G314</f>
        <v>5.9895921965235335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0.92733230662179378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8000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7666</v>
      </c>
      <c r="J75" s="180">
        <f t="shared" ref="J75:J94" si="10">ABS(B75-I75)/B75*100</f>
        <v>4.1749999999999998</v>
      </c>
      <c r="K75" s="179">
        <f t="shared" ref="K75:K94" si="11">(B75-I75)^2/1000</f>
        <v>111.556</v>
      </c>
    </row>
    <row r="76" spans="1:40" ht="15" customHeight="1">
      <c r="A76" s="21">
        <f t="shared" ref="A76:A116" si="12">A75+1</f>
        <v>1995</v>
      </c>
      <c r="B76" s="176">
        <f t="shared" si="8"/>
        <v>7817</v>
      </c>
      <c r="C76" s="22">
        <v>2</v>
      </c>
      <c r="D76" s="23" t="s">
        <v>18</v>
      </c>
      <c r="E76" s="28">
        <f>INDEX(LINEST(B75:B94,C75:C94),1)</f>
        <v>-143.32406015037594</v>
      </c>
      <c r="G76" s="29"/>
      <c r="H76" s="26"/>
      <c r="I76" s="179">
        <f t="shared" si="9"/>
        <v>7523</v>
      </c>
      <c r="J76" s="180">
        <f t="shared" si="10"/>
        <v>3.7610336446206984</v>
      </c>
      <c r="K76" s="179">
        <f t="shared" si="11"/>
        <v>86.436000000000007</v>
      </c>
    </row>
    <row r="77" spans="1:40" ht="15" customHeight="1">
      <c r="A77" s="21">
        <f t="shared" si="12"/>
        <v>1996</v>
      </c>
      <c r="B77" s="176">
        <f t="shared" si="8"/>
        <v>7540</v>
      </c>
      <c r="C77" s="22">
        <v>3</v>
      </c>
      <c r="D77" s="23" t="s">
        <v>19</v>
      </c>
      <c r="E77" s="28">
        <f>INDEX(LINEST(B75:B94,C75:C94),2)</f>
        <v>7809.7526315789473</v>
      </c>
      <c r="G77" s="29"/>
      <c r="H77" s="26"/>
      <c r="I77" s="179">
        <f t="shared" si="9"/>
        <v>7380</v>
      </c>
      <c r="J77" s="180">
        <f t="shared" si="10"/>
        <v>2.1220159151193632</v>
      </c>
      <c r="K77" s="179">
        <f t="shared" si="11"/>
        <v>25.6</v>
      </c>
    </row>
    <row r="78" spans="1:40" ht="15" customHeight="1">
      <c r="A78" s="21">
        <f t="shared" si="12"/>
        <v>1997</v>
      </c>
      <c r="B78" s="176">
        <f t="shared" si="8"/>
        <v>7279</v>
      </c>
      <c r="C78" s="22">
        <v>4</v>
      </c>
      <c r="G78" s="29"/>
      <c r="H78" s="26"/>
      <c r="I78" s="179">
        <f t="shared" si="9"/>
        <v>7236</v>
      </c>
      <c r="J78" s="180">
        <f t="shared" si="10"/>
        <v>0.59074048633053988</v>
      </c>
      <c r="K78" s="179">
        <f t="shared" si="11"/>
        <v>1.849</v>
      </c>
    </row>
    <row r="79" spans="1:40" ht="15" customHeight="1">
      <c r="A79" s="21">
        <f t="shared" si="12"/>
        <v>1998</v>
      </c>
      <c r="B79" s="176">
        <f t="shared" si="8"/>
        <v>7148</v>
      </c>
      <c r="C79" s="22">
        <v>5</v>
      </c>
      <c r="D79" s="347" t="s">
        <v>7</v>
      </c>
      <c r="E79" s="348"/>
      <c r="F79" s="181">
        <f>I74</f>
        <v>0.92733230662179378</v>
      </c>
      <c r="G79" s="29"/>
      <c r="H79" s="26"/>
      <c r="I79" s="179">
        <f t="shared" si="9"/>
        <v>7093</v>
      </c>
      <c r="J79" s="180">
        <f t="shared" si="10"/>
        <v>0.76944599888080578</v>
      </c>
      <c r="K79" s="179">
        <f t="shared" si="11"/>
        <v>3.0249999999999999</v>
      </c>
    </row>
    <row r="80" spans="1:40" ht="15" customHeight="1">
      <c r="A80" s="21">
        <f t="shared" si="12"/>
        <v>1999</v>
      </c>
      <c r="B80" s="176">
        <f t="shared" si="8"/>
        <v>6938</v>
      </c>
      <c r="C80" s="22">
        <v>6</v>
      </c>
      <c r="D80" s="347" t="s">
        <v>8</v>
      </c>
      <c r="E80" s="348"/>
      <c r="F80" s="182">
        <f>SUM(K75:K94)</f>
        <v>1070.3879999999999</v>
      </c>
      <c r="G80" s="29"/>
      <c r="H80" s="26"/>
      <c r="I80" s="179">
        <f t="shared" si="9"/>
        <v>6950</v>
      </c>
      <c r="J80" s="180">
        <f t="shared" si="10"/>
        <v>0.17296050735082155</v>
      </c>
      <c r="K80" s="179">
        <f t="shared" si="11"/>
        <v>0.14399999999999999</v>
      </c>
    </row>
    <row r="81" spans="1:11" ht="15" customHeight="1">
      <c r="A81" s="21">
        <f t="shared" si="12"/>
        <v>2000</v>
      </c>
      <c r="B81" s="176">
        <f t="shared" si="8"/>
        <v>6783</v>
      </c>
      <c r="C81" s="22">
        <v>7</v>
      </c>
      <c r="D81" s="347" t="s">
        <v>9</v>
      </c>
      <c r="E81" s="348"/>
      <c r="F81" s="182">
        <f>SUM(K85:K94)</f>
        <v>619.49900000000002</v>
      </c>
      <c r="G81" s="29"/>
      <c r="H81" s="26"/>
      <c r="I81" s="179">
        <f t="shared" si="9"/>
        <v>6806</v>
      </c>
      <c r="J81" s="180">
        <f t="shared" si="10"/>
        <v>0.3390830016217013</v>
      </c>
      <c r="K81" s="179">
        <f t="shared" si="11"/>
        <v>0.52900000000000003</v>
      </c>
    </row>
    <row r="82" spans="1:11" ht="15" customHeight="1">
      <c r="A82" s="21">
        <f t="shared" si="12"/>
        <v>2001</v>
      </c>
      <c r="B82" s="176">
        <f t="shared" si="8"/>
        <v>6521</v>
      </c>
      <c r="C82" s="22">
        <v>8</v>
      </c>
      <c r="D82" s="347" t="s">
        <v>10</v>
      </c>
      <c r="E82" s="348"/>
      <c r="F82" s="183">
        <f>SUM(J75:J94)/C94</f>
        <v>3.2458075527601382</v>
      </c>
      <c r="G82" s="23"/>
      <c r="H82" s="27"/>
      <c r="I82" s="179">
        <f t="shared" si="9"/>
        <v>6663</v>
      </c>
      <c r="J82" s="180">
        <f t="shared" si="10"/>
        <v>2.1775801257475846</v>
      </c>
      <c r="K82" s="179">
        <f t="shared" si="11"/>
        <v>20.164000000000001</v>
      </c>
    </row>
    <row r="83" spans="1:11" ht="15" customHeight="1">
      <c r="A83" s="21">
        <f t="shared" si="12"/>
        <v>2002</v>
      </c>
      <c r="B83" s="176">
        <f t="shared" si="8"/>
        <v>6289</v>
      </c>
      <c r="C83" s="22">
        <v>9</v>
      </c>
      <c r="D83" s="347" t="s">
        <v>11</v>
      </c>
      <c r="E83" s="348"/>
      <c r="F83" s="183">
        <f>SUM(J85:J94)/10</f>
        <v>4.0709977749752371</v>
      </c>
      <c r="G83" s="23"/>
      <c r="H83" s="27"/>
      <c r="I83" s="179">
        <f t="shared" si="9"/>
        <v>6520</v>
      </c>
      <c r="J83" s="180">
        <f t="shared" si="10"/>
        <v>3.6730799809190655</v>
      </c>
      <c r="K83" s="179">
        <f t="shared" si="11"/>
        <v>53.360999999999997</v>
      </c>
    </row>
    <row r="84" spans="1:11" ht="15" customHeight="1">
      <c r="A84" s="21">
        <f t="shared" si="12"/>
        <v>2003</v>
      </c>
      <c r="B84" s="176">
        <f t="shared" si="8"/>
        <v>5992</v>
      </c>
      <c r="C84" s="22">
        <v>10</v>
      </c>
      <c r="G84" s="23"/>
      <c r="H84" s="27"/>
      <c r="I84" s="179">
        <f t="shared" si="9"/>
        <v>6377</v>
      </c>
      <c r="J84" s="180">
        <f t="shared" si="10"/>
        <v>6.4252336448598122</v>
      </c>
      <c r="K84" s="179">
        <f t="shared" si="11"/>
        <v>148.22499999999999</v>
      </c>
    </row>
    <row r="85" spans="1:11" ht="15" customHeight="1">
      <c r="A85" s="21">
        <f t="shared" si="12"/>
        <v>2004</v>
      </c>
      <c r="B85" s="176">
        <f t="shared" si="8"/>
        <v>5898</v>
      </c>
      <c r="C85" s="22">
        <v>11</v>
      </c>
      <c r="F85" s="27"/>
      <c r="G85" s="23"/>
      <c r="H85" s="27"/>
      <c r="I85" s="179">
        <f t="shared" si="9"/>
        <v>6233</v>
      </c>
      <c r="J85" s="180">
        <f t="shared" si="10"/>
        <v>5.6798914886402176</v>
      </c>
      <c r="K85" s="179">
        <f t="shared" si="11"/>
        <v>112.22499999999999</v>
      </c>
    </row>
    <row r="86" spans="1:11" ht="15" customHeight="1">
      <c r="A86" s="21">
        <f t="shared" si="12"/>
        <v>2005</v>
      </c>
      <c r="B86" s="176">
        <f t="shared" si="8"/>
        <v>5869</v>
      </c>
      <c r="C86" s="22">
        <v>12</v>
      </c>
      <c r="F86" s="27"/>
      <c r="G86" s="23"/>
      <c r="H86" s="27"/>
      <c r="I86" s="179">
        <f t="shared" si="9"/>
        <v>6090</v>
      </c>
      <c r="J86" s="180">
        <f t="shared" si="10"/>
        <v>3.7655477934912254</v>
      </c>
      <c r="K86" s="179">
        <f t="shared" si="11"/>
        <v>48.841000000000001</v>
      </c>
    </row>
    <row r="87" spans="1:11" ht="15" customHeight="1">
      <c r="A87" s="21">
        <f t="shared" si="12"/>
        <v>2006</v>
      </c>
      <c r="B87" s="176">
        <f t="shared" si="8"/>
        <v>5719</v>
      </c>
      <c r="C87" s="22">
        <v>13</v>
      </c>
      <c r="F87" s="27"/>
      <c r="G87" s="23"/>
      <c r="H87" s="27"/>
      <c r="I87" s="179">
        <f t="shared" si="9"/>
        <v>5947</v>
      </c>
      <c r="J87" s="180">
        <f t="shared" si="10"/>
        <v>3.9867109634551494</v>
      </c>
      <c r="K87" s="179">
        <f t="shared" si="11"/>
        <v>51.984000000000002</v>
      </c>
    </row>
    <row r="88" spans="1:11" ht="15" customHeight="1">
      <c r="A88" s="21">
        <f t="shared" si="12"/>
        <v>2007</v>
      </c>
      <c r="B88" s="176">
        <f t="shared" si="8"/>
        <v>5621</v>
      </c>
      <c r="C88" s="22">
        <v>14</v>
      </c>
      <c r="F88" s="27"/>
      <c r="G88" s="23"/>
      <c r="H88" s="27"/>
      <c r="I88" s="179">
        <f t="shared" si="9"/>
        <v>5803</v>
      </c>
      <c r="J88" s="180">
        <f t="shared" si="10"/>
        <v>3.2378580323785799</v>
      </c>
      <c r="K88" s="179">
        <f t="shared" si="11"/>
        <v>33.124000000000002</v>
      </c>
    </row>
    <row r="89" spans="1:11" ht="15" customHeight="1">
      <c r="A89" s="21">
        <f t="shared" si="12"/>
        <v>2008</v>
      </c>
      <c r="B89" s="176">
        <f t="shared" si="8"/>
        <v>5528</v>
      </c>
      <c r="C89" s="22">
        <v>15</v>
      </c>
      <c r="D89" s="23"/>
      <c r="E89" s="23"/>
      <c r="F89" s="27"/>
      <c r="G89" s="23"/>
      <c r="H89" s="27"/>
      <c r="I89" s="179">
        <f t="shared" si="9"/>
        <v>5660</v>
      </c>
      <c r="J89" s="180">
        <f t="shared" si="10"/>
        <v>2.3878437047756873</v>
      </c>
      <c r="K89" s="179">
        <f t="shared" si="11"/>
        <v>17.423999999999999</v>
      </c>
    </row>
    <row r="90" spans="1:11" ht="15" customHeight="1">
      <c r="A90" s="21">
        <f t="shared" si="12"/>
        <v>2009</v>
      </c>
      <c r="B90" s="176">
        <f t="shared" si="8"/>
        <v>5433</v>
      </c>
      <c r="C90" s="22">
        <v>16</v>
      </c>
      <c r="D90" s="23"/>
      <c r="E90" s="23"/>
      <c r="F90" s="27"/>
      <c r="G90" s="23"/>
      <c r="H90" s="27"/>
      <c r="I90" s="179">
        <f t="shared" si="9"/>
        <v>5517</v>
      </c>
      <c r="J90" s="180">
        <f t="shared" si="10"/>
        <v>1.5461071231363888</v>
      </c>
      <c r="K90" s="179">
        <f t="shared" si="11"/>
        <v>7.056</v>
      </c>
    </row>
    <row r="91" spans="1:11" s="27" customFormat="1" ht="15" customHeight="1">
      <c r="A91" s="21">
        <f t="shared" si="12"/>
        <v>2010</v>
      </c>
      <c r="B91" s="176">
        <f t="shared" si="8"/>
        <v>5464</v>
      </c>
      <c r="C91" s="22">
        <v>17</v>
      </c>
      <c r="G91" s="23"/>
      <c r="H91" s="23"/>
      <c r="I91" s="179">
        <f t="shared" si="9"/>
        <v>5373</v>
      </c>
      <c r="J91" s="180">
        <f t="shared" si="10"/>
        <v>1.6654465592972183</v>
      </c>
      <c r="K91" s="179">
        <f t="shared" si="11"/>
        <v>8.2810000000000006</v>
      </c>
    </row>
    <row r="92" spans="1:11" ht="15" customHeight="1">
      <c r="A92" s="21">
        <f t="shared" si="12"/>
        <v>2011</v>
      </c>
      <c r="B92" s="176">
        <f t="shared" si="8"/>
        <v>5488</v>
      </c>
      <c r="C92" s="22">
        <v>18</v>
      </c>
      <c r="D92" s="27"/>
      <c r="E92" s="27"/>
      <c r="F92" s="27"/>
      <c r="G92" s="23"/>
      <c r="H92" s="27"/>
      <c r="I92" s="179">
        <f t="shared" si="9"/>
        <v>5230</v>
      </c>
      <c r="J92" s="180">
        <f t="shared" si="10"/>
        <v>4.7011661807580172</v>
      </c>
      <c r="K92" s="179">
        <f t="shared" si="11"/>
        <v>66.563999999999993</v>
      </c>
    </row>
    <row r="93" spans="1:11" s="27" customFormat="1" ht="15" customHeight="1">
      <c r="A93" s="21">
        <f t="shared" si="12"/>
        <v>2012</v>
      </c>
      <c r="B93" s="176">
        <f t="shared" si="8"/>
        <v>5467</v>
      </c>
      <c r="C93" s="22">
        <v>19</v>
      </c>
      <c r="G93" s="23"/>
      <c r="I93" s="179">
        <f t="shared" si="9"/>
        <v>5087</v>
      </c>
      <c r="J93" s="180">
        <f t="shared" si="10"/>
        <v>6.9507956831900488</v>
      </c>
      <c r="K93" s="179">
        <f t="shared" si="11"/>
        <v>144.4</v>
      </c>
    </row>
    <row r="94" spans="1:11" s="27" customFormat="1" ht="15" customHeight="1" thickBot="1">
      <c r="A94" s="30">
        <f t="shared" si="12"/>
        <v>2013</v>
      </c>
      <c r="B94" s="184">
        <f t="shared" si="8"/>
        <v>5303</v>
      </c>
      <c r="C94" s="31">
        <v>20</v>
      </c>
      <c r="D94" s="32"/>
      <c r="E94" s="32"/>
      <c r="F94" s="32"/>
      <c r="G94" s="32"/>
      <c r="H94" s="32"/>
      <c r="I94" s="185">
        <f t="shared" si="9"/>
        <v>4943</v>
      </c>
      <c r="J94" s="186">
        <f t="shared" si="10"/>
        <v>6.7886102206298311</v>
      </c>
      <c r="K94" s="185">
        <f t="shared" si="11"/>
        <v>129.6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4800</v>
      </c>
      <c r="C95" s="22">
        <v>21</v>
      </c>
      <c r="D95" s="33"/>
      <c r="E95" s="33"/>
      <c r="I95" s="179">
        <f t="shared" si="9"/>
        <v>4800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4657</v>
      </c>
      <c r="C96" s="22">
        <v>22</v>
      </c>
      <c r="D96" s="33"/>
      <c r="E96" s="33"/>
      <c r="F96" s="27"/>
      <c r="G96" s="27"/>
      <c r="H96" s="27"/>
      <c r="I96" s="179">
        <f t="shared" si="9"/>
        <v>4657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4513</v>
      </c>
      <c r="C97" s="22">
        <v>23</v>
      </c>
      <c r="D97" s="33"/>
      <c r="E97" s="33"/>
      <c r="F97" s="27"/>
      <c r="G97" s="27"/>
      <c r="H97" s="27"/>
      <c r="I97" s="179">
        <f t="shared" si="9"/>
        <v>4513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4370</v>
      </c>
      <c r="C98" s="22">
        <v>24</v>
      </c>
      <c r="D98" s="33"/>
      <c r="E98" s="33"/>
      <c r="F98" s="27"/>
      <c r="G98" s="27"/>
      <c r="H98" s="27"/>
      <c r="I98" s="179">
        <f t="shared" si="9"/>
        <v>4370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4227</v>
      </c>
      <c r="C99" s="22">
        <v>25</v>
      </c>
      <c r="D99" s="33"/>
      <c r="E99" s="33"/>
      <c r="F99" s="27"/>
      <c r="G99" s="27"/>
      <c r="H99" s="27"/>
      <c r="I99" s="179">
        <f t="shared" si="9"/>
        <v>4227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4083</v>
      </c>
      <c r="C100" s="22">
        <v>26</v>
      </c>
      <c r="D100" s="33"/>
      <c r="E100" s="33"/>
      <c r="F100" s="27"/>
      <c r="G100" s="27"/>
      <c r="H100" s="27"/>
      <c r="I100" s="179">
        <f t="shared" si="9"/>
        <v>4083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3940</v>
      </c>
      <c r="C101" s="22">
        <v>27</v>
      </c>
      <c r="D101" s="33"/>
      <c r="E101" s="33"/>
      <c r="F101" s="27"/>
      <c r="G101" s="27"/>
      <c r="H101" s="27"/>
      <c r="I101" s="179">
        <f t="shared" si="9"/>
        <v>3940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3797</v>
      </c>
      <c r="C102" s="22">
        <v>28</v>
      </c>
      <c r="D102" s="33"/>
      <c r="E102" s="33"/>
      <c r="F102" s="27"/>
      <c r="G102" s="27"/>
      <c r="H102" s="27"/>
      <c r="I102" s="179">
        <f t="shared" si="9"/>
        <v>3797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3653</v>
      </c>
      <c r="C103" s="22">
        <v>29</v>
      </c>
      <c r="D103" s="33"/>
      <c r="E103" s="33"/>
      <c r="F103" s="27"/>
      <c r="G103" s="27"/>
      <c r="H103" s="27"/>
      <c r="I103" s="179">
        <f t="shared" si="9"/>
        <v>3653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3510</v>
      </c>
      <c r="C104" s="22">
        <v>30</v>
      </c>
      <c r="D104" s="33"/>
      <c r="E104" s="33"/>
      <c r="F104" s="27"/>
      <c r="G104" s="27"/>
      <c r="H104" s="27"/>
      <c r="I104" s="179">
        <f t="shared" si="9"/>
        <v>3510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3367</v>
      </c>
      <c r="C105" s="22">
        <v>31</v>
      </c>
      <c r="D105" s="33"/>
      <c r="E105" s="33"/>
      <c r="F105" s="27"/>
      <c r="G105" s="27"/>
      <c r="H105" s="27"/>
      <c r="I105" s="179">
        <f t="shared" si="9"/>
        <v>3367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3223</v>
      </c>
      <c r="C106" s="22">
        <v>32</v>
      </c>
      <c r="D106" s="33"/>
      <c r="E106" s="33"/>
      <c r="F106" s="27"/>
      <c r="G106" s="27"/>
      <c r="H106" s="27"/>
      <c r="I106" s="179">
        <f t="shared" si="9"/>
        <v>3223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3080</v>
      </c>
      <c r="C107" s="22">
        <v>33</v>
      </c>
      <c r="D107" s="33"/>
      <c r="E107" s="33"/>
      <c r="F107" s="27"/>
      <c r="G107" s="27"/>
      <c r="H107" s="27"/>
      <c r="I107" s="179">
        <f t="shared" si="9"/>
        <v>3080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2937</v>
      </c>
      <c r="C108" s="22">
        <v>34</v>
      </c>
      <c r="D108" s="33"/>
      <c r="E108" s="33"/>
      <c r="F108" s="27"/>
      <c r="G108" s="27"/>
      <c r="H108" s="27"/>
      <c r="I108" s="179">
        <f t="shared" si="9"/>
        <v>2937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2793</v>
      </c>
      <c r="C109" s="22">
        <v>35</v>
      </c>
      <c r="D109" s="33"/>
      <c r="E109" s="33"/>
      <c r="F109" s="27"/>
      <c r="G109" s="27"/>
      <c r="H109" s="27"/>
      <c r="I109" s="179">
        <f t="shared" si="9"/>
        <v>2793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2650</v>
      </c>
      <c r="C110" s="22">
        <v>36</v>
      </c>
      <c r="D110" s="33"/>
      <c r="E110" s="33"/>
      <c r="F110" s="27"/>
      <c r="G110" s="27"/>
      <c r="H110" s="27"/>
      <c r="I110" s="179">
        <f t="shared" si="9"/>
        <v>2650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2507</v>
      </c>
      <c r="C111" s="22">
        <v>37</v>
      </c>
      <c r="D111" s="33"/>
      <c r="E111" s="33"/>
      <c r="F111" s="27"/>
      <c r="G111" s="27"/>
      <c r="H111" s="27"/>
      <c r="I111" s="179">
        <f t="shared" si="9"/>
        <v>2507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2363</v>
      </c>
      <c r="C112" s="22">
        <v>38</v>
      </c>
      <c r="D112" s="33"/>
      <c r="E112" s="33"/>
      <c r="F112" s="27"/>
      <c r="G112" s="27"/>
      <c r="H112" s="27"/>
      <c r="I112" s="179">
        <f t="shared" si="9"/>
        <v>2363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2220</v>
      </c>
      <c r="C113" s="22">
        <v>39</v>
      </c>
      <c r="D113" s="33"/>
      <c r="E113" s="33"/>
      <c r="F113" s="27"/>
      <c r="G113" s="27"/>
      <c r="H113" s="27"/>
      <c r="I113" s="179">
        <f t="shared" si="9"/>
        <v>2220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2077</v>
      </c>
      <c r="C114" s="22">
        <v>40</v>
      </c>
      <c r="D114" s="33"/>
      <c r="E114" s="33"/>
      <c r="F114" s="27"/>
      <c r="G114" s="27"/>
      <c r="H114" s="27"/>
      <c r="I114" s="179">
        <f t="shared" si="9"/>
        <v>2077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1933</v>
      </c>
      <c r="C115" s="35">
        <v>41</v>
      </c>
      <c r="D115" s="36"/>
      <c r="E115" s="36"/>
      <c r="F115" s="11"/>
      <c r="G115" s="11"/>
      <c r="H115" s="11"/>
      <c r="I115" s="189">
        <f t="shared" si="9"/>
        <v>1933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1790</v>
      </c>
      <c r="C116" s="35">
        <v>42</v>
      </c>
      <c r="D116" s="36"/>
      <c r="E116" s="36"/>
      <c r="F116" s="11"/>
      <c r="G116" s="11"/>
      <c r="H116" s="11"/>
      <c r="I116" s="189">
        <f t="shared" si="9"/>
        <v>1790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0.95260391982209391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8000</v>
      </c>
      <c r="C120" s="193">
        <f t="shared" ref="C120:C139" si="15">LN(B120)</f>
        <v>8.987196820661973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7722</v>
      </c>
      <c r="J120" s="180">
        <f t="shared" ref="J120:J139" si="17">ABS(B120-I120)/B120*100</f>
        <v>3.4750000000000005</v>
      </c>
      <c r="K120" s="179">
        <f t="shared" ref="K120:K139" si="18">(B120-I120)^2/1000</f>
        <v>77.284000000000006</v>
      </c>
    </row>
    <row r="121" spans="1:11" ht="15" customHeight="1">
      <c r="A121" s="21">
        <f t="shared" si="14"/>
        <v>1995</v>
      </c>
      <c r="B121" s="176">
        <f t="shared" si="14"/>
        <v>7817</v>
      </c>
      <c r="C121" s="193">
        <f t="shared" si="15"/>
        <v>8.9640561282203297</v>
      </c>
      <c r="D121" s="22">
        <v>2</v>
      </c>
      <c r="E121" s="40" t="s">
        <v>23</v>
      </c>
      <c r="G121" s="27"/>
      <c r="H121" s="26"/>
      <c r="I121" s="179">
        <f t="shared" si="16"/>
        <v>7552</v>
      </c>
      <c r="J121" s="180">
        <f t="shared" si="17"/>
        <v>3.3900473327363434</v>
      </c>
      <c r="K121" s="179">
        <f t="shared" si="18"/>
        <v>70.224999999999994</v>
      </c>
    </row>
    <row r="122" spans="1:11" ht="15" customHeight="1">
      <c r="A122" s="21">
        <f t="shared" si="14"/>
        <v>1996</v>
      </c>
      <c r="B122" s="176">
        <f t="shared" si="14"/>
        <v>7540</v>
      </c>
      <c r="C122" s="193">
        <f t="shared" si="15"/>
        <v>8.9279774610020013</v>
      </c>
      <c r="D122" s="22">
        <v>3</v>
      </c>
      <c r="E122" s="2" t="s">
        <v>24</v>
      </c>
      <c r="H122" s="26"/>
      <c r="I122" s="179">
        <f t="shared" si="16"/>
        <v>7386</v>
      </c>
      <c r="J122" s="180">
        <f t="shared" si="17"/>
        <v>2.0424403183023871</v>
      </c>
      <c r="K122" s="179">
        <f t="shared" si="18"/>
        <v>23.716000000000001</v>
      </c>
    </row>
    <row r="123" spans="1:11" ht="15" customHeight="1">
      <c r="A123" s="21">
        <f t="shared" si="14"/>
        <v>1997</v>
      </c>
      <c r="B123" s="176">
        <f t="shared" si="14"/>
        <v>7279</v>
      </c>
      <c r="C123" s="193">
        <f t="shared" si="15"/>
        <v>8.8927487691182581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8.9741743031234407</v>
      </c>
      <c r="H123" s="26"/>
      <c r="I123" s="179">
        <f t="shared" si="16"/>
        <v>7223</v>
      </c>
      <c r="J123" s="180">
        <f t="shared" si="17"/>
        <v>0.76933644731419148</v>
      </c>
      <c r="K123" s="179">
        <f t="shared" si="18"/>
        <v>3.1360000000000001</v>
      </c>
    </row>
    <row r="124" spans="1:11" ht="15" customHeight="1">
      <c r="A124" s="21">
        <f t="shared" si="14"/>
        <v>1998</v>
      </c>
      <c r="B124" s="176">
        <f t="shared" si="14"/>
        <v>7148</v>
      </c>
      <c r="C124" s="193">
        <f t="shared" si="15"/>
        <v>8.8745878762793193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-2.2286834885899491E-2</v>
      </c>
      <c r="H124" s="26"/>
      <c r="I124" s="179">
        <f t="shared" si="16"/>
        <v>7064</v>
      </c>
      <c r="J124" s="180">
        <f t="shared" si="17"/>
        <v>1.1751538891997761</v>
      </c>
      <c r="K124" s="179">
        <f t="shared" si="18"/>
        <v>7.056</v>
      </c>
    </row>
    <row r="125" spans="1:11" ht="15" customHeight="1">
      <c r="A125" s="21">
        <f t="shared" si="14"/>
        <v>1999</v>
      </c>
      <c r="B125" s="176">
        <f t="shared" si="14"/>
        <v>6938</v>
      </c>
      <c r="C125" s="193">
        <f t="shared" si="15"/>
        <v>8.8447688275296947</v>
      </c>
      <c r="D125" s="22">
        <v>6</v>
      </c>
      <c r="H125" s="26"/>
      <c r="I125" s="179">
        <f t="shared" si="16"/>
        <v>6908</v>
      </c>
      <c r="J125" s="180">
        <f t="shared" si="17"/>
        <v>0.43240126837705389</v>
      </c>
      <c r="K125" s="179">
        <f t="shared" si="18"/>
        <v>0.9</v>
      </c>
    </row>
    <row r="126" spans="1:11" ht="15" customHeight="1">
      <c r="A126" s="21">
        <f t="shared" si="14"/>
        <v>2000</v>
      </c>
      <c r="B126" s="176">
        <f t="shared" si="14"/>
        <v>6783</v>
      </c>
      <c r="C126" s="193">
        <f t="shared" si="15"/>
        <v>8.8221747609460799</v>
      </c>
      <c r="D126" s="22">
        <v>7</v>
      </c>
      <c r="E126" s="5" t="s">
        <v>29</v>
      </c>
      <c r="F126" s="45">
        <f>EXP(G123)</f>
        <v>7896.4952685238886</v>
      </c>
      <c r="G126" s="27"/>
      <c r="H126" s="26"/>
      <c r="I126" s="179">
        <f t="shared" si="16"/>
        <v>6756</v>
      </c>
      <c r="J126" s="180">
        <f t="shared" si="17"/>
        <v>0.39805395842547547</v>
      </c>
      <c r="K126" s="179">
        <f t="shared" si="18"/>
        <v>0.72899999999999998</v>
      </c>
    </row>
    <row r="127" spans="1:11" ht="15" customHeight="1">
      <c r="A127" s="21">
        <f t="shared" si="14"/>
        <v>2001</v>
      </c>
      <c r="B127" s="176">
        <f t="shared" si="14"/>
        <v>6521</v>
      </c>
      <c r="C127" s="193">
        <f t="shared" si="15"/>
        <v>8.7827830173932018</v>
      </c>
      <c r="D127" s="22">
        <v>8</v>
      </c>
      <c r="E127" s="5" t="s">
        <v>30</v>
      </c>
      <c r="F127" s="46">
        <f>EXP(G124)-1</f>
        <v>-2.2040318136848813E-2</v>
      </c>
      <c r="G127" s="27"/>
      <c r="H127" s="47"/>
      <c r="I127" s="179">
        <f t="shared" si="16"/>
        <v>6607</v>
      </c>
      <c r="J127" s="180">
        <f t="shared" si="17"/>
        <v>1.3188161324950161</v>
      </c>
      <c r="K127" s="179">
        <f t="shared" si="18"/>
        <v>7.3959999999999999</v>
      </c>
    </row>
    <row r="128" spans="1:11" ht="15" customHeight="1">
      <c r="A128" s="21">
        <f t="shared" si="14"/>
        <v>2002</v>
      </c>
      <c r="B128" s="176">
        <f t="shared" si="14"/>
        <v>6289</v>
      </c>
      <c r="C128" s="193">
        <f t="shared" si="15"/>
        <v>8.7465573545435031</v>
      </c>
      <c r="D128" s="22">
        <v>9</v>
      </c>
      <c r="G128" s="48"/>
      <c r="H128" s="47"/>
      <c r="I128" s="179">
        <f t="shared" si="16"/>
        <v>6461</v>
      </c>
      <c r="J128" s="180">
        <f t="shared" si="17"/>
        <v>2.7349340117665766</v>
      </c>
      <c r="K128" s="179">
        <f t="shared" si="18"/>
        <v>29.584</v>
      </c>
    </row>
    <row r="129" spans="1:11" ht="15" customHeight="1">
      <c r="A129" s="21">
        <f t="shared" si="14"/>
        <v>2003</v>
      </c>
      <c r="B129" s="176">
        <f t="shared" si="14"/>
        <v>5992</v>
      </c>
      <c r="C129" s="193">
        <f t="shared" si="15"/>
        <v>8.6981805251970545</v>
      </c>
      <c r="D129" s="22">
        <v>10</v>
      </c>
      <c r="E129" s="347" t="s">
        <v>7</v>
      </c>
      <c r="F129" s="348"/>
      <c r="G129" s="357">
        <f>I119</f>
        <v>0.95260391982209391</v>
      </c>
      <c r="H129" s="358"/>
      <c r="I129" s="179">
        <f t="shared" si="16"/>
        <v>6319</v>
      </c>
      <c r="J129" s="180">
        <f t="shared" si="17"/>
        <v>5.4572763684913221</v>
      </c>
      <c r="K129" s="179">
        <f t="shared" si="18"/>
        <v>106.929</v>
      </c>
    </row>
    <row r="130" spans="1:11" ht="15" customHeight="1">
      <c r="A130" s="21">
        <f t="shared" si="14"/>
        <v>2004</v>
      </c>
      <c r="B130" s="176">
        <f t="shared" si="14"/>
        <v>5898</v>
      </c>
      <c r="C130" s="193">
        <f t="shared" si="15"/>
        <v>8.6823685893752209</v>
      </c>
      <c r="D130" s="22">
        <v>11</v>
      </c>
      <c r="E130" s="347" t="s">
        <v>8</v>
      </c>
      <c r="F130" s="348"/>
      <c r="G130" s="355">
        <f>SUM(K120:K139)</f>
        <v>715.65700000000004</v>
      </c>
      <c r="H130" s="356"/>
      <c r="I130" s="179">
        <f t="shared" si="16"/>
        <v>6180</v>
      </c>
      <c r="J130" s="180">
        <f t="shared" si="17"/>
        <v>4.7812817904374372</v>
      </c>
      <c r="K130" s="179">
        <f t="shared" si="18"/>
        <v>79.524000000000001</v>
      </c>
    </row>
    <row r="131" spans="1:11" ht="15" customHeight="1">
      <c r="A131" s="21">
        <f t="shared" si="14"/>
        <v>2005</v>
      </c>
      <c r="B131" s="176">
        <f t="shared" si="14"/>
        <v>5869</v>
      </c>
      <c r="C131" s="193">
        <f t="shared" si="15"/>
        <v>8.6774395405583338</v>
      </c>
      <c r="D131" s="22">
        <v>12</v>
      </c>
      <c r="E131" s="347" t="s">
        <v>9</v>
      </c>
      <c r="F131" s="348"/>
      <c r="G131" s="355">
        <f>SUM(K130:K139)</f>
        <v>388.70200000000006</v>
      </c>
      <c r="H131" s="356"/>
      <c r="I131" s="179">
        <f t="shared" si="16"/>
        <v>6043</v>
      </c>
      <c r="J131" s="180">
        <f t="shared" si="17"/>
        <v>2.9647299369568922</v>
      </c>
      <c r="K131" s="179">
        <f t="shared" si="18"/>
        <v>30.276</v>
      </c>
    </row>
    <row r="132" spans="1:11" ht="15" customHeight="1">
      <c r="A132" s="21">
        <f t="shared" si="14"/>
        <v>2006</v>
      </c>
      <c r="B132" s="176">
        <f t="shared" si="14"/>
        <v>5719</v>
      </c>
      <c r="C132" s="193">
        <f t="shared" si="15"/>
        <v>8.6515492439153157</v>
      </c>
      <c r="D132" s="22">
        <v>13</v>
      </c>
      <c r="E132" s="347" t="s">
        <v>10</v>
      </c>
      <c r="F132" s="348"/>
      <c r="G132" s="349">
        <f>SUM(J120:J139)/D139</f>
        <v>2.695659628833718</v>
      </c>
      <c r="H132" s="350"/>
      <c r="I132" s="179">
        <f t="shared" si="16"/>
        <v>5910</v>
      </c>
      <c r="J132" s="180">
        <f t="shared" si="17"/>
        <v>3.3397447106137435</v>
      </c>
      <c r="K132" s="179">
        <f t="shared" si="18"/>
        <v>36.481000000000002</v>
      </c>
    </row>
    <row r="133" spans="1:11" ht="15" customHeight="1">
      <c r="A133" s="21">
        <f t="shared" si="14"/>
        <v>2007</v>
      </c>
      <c r="B133" s="176">
        <f t="shared" si="14"/>
        <v>5621</v>
      </c>
      <c r="C133" s="193">
        <f t="shared" si="15"/>
        <v>8.6342648630020751</v>
      </c>
      <c r="D133" s="22">
        <v>14</v>
      </c>
      <c r="E133" s="347" t="s">
        <v>11</v>
      </c>
      <c r="F133" s="348"/>
      <c r="G133" s="349">
        <f>SUM(J130:J139)/10</f>
        <v>3.2719732849566219</v>
      </c>
      <c r="H133" s="350"/>
      <c r="I133" s="179">
        <f t="shared" si="16"/>
        <v>5780</v>
      </c>
      <c r="J133" s="180">
        <f t="shared" si="17"/>
        <v>2.8286781711439244</v>
      </c>
      <c r="K133" s="179">
        <f t="shared" si="18"/>
        <v>25.280999999999999</v>
      </c>
    </row>
    <row r="134" spans="1:11" ht="15" customHeight="1">
      <c r="A134" s="21">
        <f t="shared" si="14"/>
        <v>2008</v>
      </c>
      <c r="B134" s="176">
        <f t="shared" si="14"/>
        <v>5528</v>
      </c>
      <c r="C134" s="193">
        <f t="shared" si="15"/>
        <v>8.6175813654475064</v>
      </c>
      <c r="D134" s="22">
        <v>15</v>
      </c>
      <c r="E134" s="49"/>
      <c r="F134" s="50"/>
      <c r="G134" s="47"/>
      <c r="H134" s="47"/>
      <c r="I134" s="179">
        <f t="shared" si="16"/>
        <v>5653</v>
      </c>
      <c r="J134" s="180">
        <f t="shared" si="17"/>
        <v>2.261215629522431</v>
      </c>
      <c r="K134" s="179">
        <f t="shared" si="18"/>
        <v>15.625</v>
      </c>
    </row>
    <row r="135" spans="1:11" ht="15" customHeight="1">
      <c r="A135" s="21">
        <f t="shared" si="14"/>
        <v>2009</v>
      </c>
      <c r="B135" s="176">
        <f t="shared" si="14"/>
        <v>5433</v>
      </c>
      <c r="C135" s="193">
        <f t="shared" si="15"/>
        <v>8.6002467465515231</v>
      </c>
      <c r="D135" s="22">
        <v>16</v>
      </c>
      <c r="E135" s="47"/>
      <c r="F135" s="47"/>
      <c r="G135" s="51"/>
      <c r="H135" s="47"/>
      <c r="I135" s="179">
        <f t="shared" si="16"/>
        <v>5528</v>
      </c>
      <c r="J135" s="180">
        <f t="shared" si="17"/>
        <v>1.7485735321185347</v>
      </c>
      <c r="K135" s="179">
        <f t="shared" si="18"/>
        <v>9.0250000000000004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5464</v>
      </c>
      <c r="C136" s="193">
        <f t="shared" si="15"/>
        <v>8.6059364012506254</v>
      </c>
      <c r="D136" s="22">
        <v>17</v>
      </c>
      <c r="G136" s="51"/>
      <c r="H136" s="47"/>
      <c r="I136" s="179">
        <f t="shared" si="16"/>
        <v>5406</v>
      </c>
      <c r="J136" s="180">
        <f t="shared" si="17"/>
        <v>1.061493411420205</v>
      </c>
      <c r="K136" s="179">
        <f t="shared" si="18"/>
        <v>3.3639999999999999</v>
      </c>
    </row>
    <row r="137" spans="1:11" ht="15" customHeight="1">
      <c r="A137" s="21">
        <f t="shared" si="19"/>
        <v>2011</v>
      </c>
      <c r="B137" s="176">
        <f t="shared" si="19"/>
        <v>5488</v>
      </c>
      <c r="C137" s="193">
        <f t="shared" si="15"/>
        <v>8.610319169405722</v>
      </c>
      <c r="D137" s="22">
        <v>18</v>
      </c>
      <c r="E137" s="52"/>
      <c r="F137" s="27"/>
      <c r="G137" s="27"/>
      <c r="H137" s="27"/>
      <c r="I137" s="179">
        <f t="shared" si="16"/>
        <v>5287</v>
      </c>
      <c r="J137" s="180">
        <f t="shared" si="17"/>
        <v>3.6625364431486882</v>
      </c>
      <c r="K137" s="179">
        <f t="shared" si="18"/>
        <v>40.401000000000003</v>
      </c>
    </row>
    <row r="138" spans="1:11" s="27" customFormat="1" ht="15" customHeight="1">
      <c r="A138" s="21">
        <f t="shared" si="19"/>
        <v>2012</v>
      </c>
      <c r="B138" s="176">
        <f t="shared" si="19"/>
        <v>5467</v>
      </c>
      <c r="C138" s="193">
        <f t="shared" si="15"/>
        <v>8.6064852988949987</v>
      </c>
      <c r="D138" s="22">
        <v>19</v>
      </c>
      <c r="E138" s="52"/>
      <c r="I138" s="179">
        <f t="shared" si="16"/>
        <v>5170</v>
      </c>
      <c r="J138" s="180">
        <f t="shared" si="17"/>
        <v>5.4325955734406444</v>
      </c>
      <c r="K138" s="179">
        <f t="shared" si="18"/>
        <v>88.209000000000003</v>
      </c>
    </row>
    <row r="139" spans="1:11" s="27" customFormat="1" ht="15" customHeight="1" thickBot="1">
      <c r="A139" s="30">
        <f t="shared" si="19"/>
        <v>2013</v>
      </c>
      <c r="B139" s="184">
        <f t="shared" si="19"/>
        <v>5303</v>
      </c>
      <c r="C139" s="194">
        <f t="shared" si="15"/>
        <v>8.5760279771371302</v>
      </c>
      <c r="D139" s="31">
        <v>20</v>
      </c>
      <c r="E139" s="53"/>
      <c r="F139" s="32"/>
      <c r="G139" s="32"/>
      <c r="H139" s="32"/>
      <c r="I139" s="185">
        <f t="shared" si="16"/>
        <v>5057</v>
      </c>
      <c r="J139" s="186">
        <f t="shared" si="17"/>
        <v>4.6388836507637183</v>
      </c>
      <c r="K139" s="185">
        <f t="shared" si="18"/>
        <v>60.515999999999998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4945</v>
      </c>
      <c r="C140" s="54"/>
      <c r="D140" s="22">
        <v>21</v>
      </c>
      <c r="E140" s="55"/>
      <c r="F140" s="33"/>
      <c r="G140" s="27"/>
      <c r="H140" s="27"/>
      <c r="I140" s="179">
        <f t="shared" si="16"/>
        <v>4945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4836</v>
      </c>
      <c r="C141" s="54"/>
      <c r="D141" s="22">
        <v>22</v>
      </c>
      <c r="E141" s="55"/>
      <c r="F141" s="33"/>
      <c r="G141" s="27"/>
      <c r="H141" s="27"/>
      <c r="I141" s="179">
        <f t="shared" si="16"/>
        <v>4836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4730</v>
      </c>
      <c r="C142" s="54"/>
      <c r="D142" s="22">
        <v>23</v>
      </c>
      <c r="E142" s="55"/>
      <c r="F142" s="33"/>
      <c r="G142" s="27"/>
      <c r="H142" s="27"/>
      <c r="I142" s="179">
        <f t="shared" si="16"/>
        <v>4730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4625</v>
      </c>
      <c r="C143" s="54"/>
      <c r="D143" s="22">
        <v>24</v>
      </c>
      <c r="E143" s="55"/>
      <c r="F143" s="33"/>
      <c r="G143" s="27"/>
      <c r="H143" s="27"/>
      <c r="I143" s="179">
        <f t="shared" si="16"/>
        <v>4625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4523</v>
      </c>
      <c r="C144" s="54"/>
      <c r="D144" s="22">
        <v>25</v>
      </c>
      <c r="E144" s="55"/>
      <c r="F144" s="33"/>
      <c r="G144" s="27"/>
      <c r="H144" s="27"/>
      <c r="I144" s="179">
        <f t="shared" si="16"/>
        <v>4523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4424</v>
      </c>
      <c r="C145" s="54"/>
      <c r="D145" s="22">
        <v>26</v>
      </c>
      <c r="E145" s="55"/>
      <c r="F145" s="33"/>
      <c r="G145" s="27"/>
      <c r="H145" s="27"/>
      <c r="I145" s="179">
        <f t="shared" si="16"/>
        <v>4424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4326</v>
      </c>
      <c r="C146" s="54"/>
      <c r="D146" s="22">
        <v>27</v>
      </c>
      <c r="E146" s="55"/>
      <c r="F146" s="33"/>
      <c r="G146" s="27"/>
      <c r="H146" s="27"/>
      <c r="I146" s="179">
        <f t="shared" si="16"/>
        <v>4326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4231</v>
      </c>
      <c r="C147" s="54"/>
      <c r="D147" s="22">
        <v>28</v>
      </c>
      <c r="E147" s="55"/>
      <c r="F147" s="33"/>
      <c r="G147" s="27"/>
      <c r="H147" s="27"/>
      <c r="I147" s="179">
        <f t="shared" si="16"/>
        <v>4231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4138</v>
      </c>
      <c r="C148" s="54"/>
      <c r="D148" s="22">
        <v>29</v>
      </c>
      <c r="E148" s="55"/>
      <c r="F148" s="33"/>
      <c r="G148" s="27"/>
      <c r="H148" s="27"/>
      <c r="I148" s="179">
        <f t="shared" si="16"/>
        <v>4138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4046</v>
      </c>
      <c r="C149" s="54"/>
      <c r="D149" s="22">
        <v>30</v>
      </c>
      <c r="E149" s="55"/>
      <c r="F149" s="33"/>
      <c r="G149" s="27"/>
      <c r="H149" s="27"/>
      <c r="I149" s="179">
        <f t="shared" si="16"/>
        <v>4046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3957</v>
      </c>
      <c r="C150" s="54"/>
      <c r="D150" s="22">
        <v>31</v>
      </c>
      <c r="E150" s="55"/>
      <c r="F150" s="33"/>
      <c r="G150" s="27"/>
      <c r="H150" s="27"/>
      <c r="I150" s="179">
        <f t="shared" si="16"/>
        <v>3957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3870</v>
      </c>
      <c r="C151" s="54"/>
      <c r="D151" s="22">
        <v>32</v>
      </c>
      <c r="E151" s="55"/>
      <c r="F151" s="33"/>
      <c r="G151" s="27"/>
      <c r="H151" s="27"/>
      <c r="I151" s="179">
        <f t="shared" si="16"/>
        <v>3870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3785</v>
      </c>
      <c r="C152" s="54"/>
      <c r="D152" s="22">
        <v>33</v>
      </c>
      <c r="E152" s="55"/>
      <c r="F152" s="33"/>
      <c r="G152" s="27"/>
      <c r="H152" s="27"/>
      <c r="I152" s="179">
        <f t="shared" si="16"/>
        <v>3785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3701</v>
      </c>
      <c r="C153" s="54"/>
      <c r="D153" s="22">
        <v>34</v>
      </c>
      <c r="E153" s="55"/>
      <c r="F153" s="33"/>
      <c r="G153" s="27"/>
      <c r="H153" s="27"/>
      <c r="I153" s="179">
        <f t="shared" si="16"/>
        <v>3701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3620</v>
      </c>
      <c r="C154" s="54"/>
      <c r="D154" s="22">
        <v>35</v>
      </c>
      <c r="E154" s="55"/>
      <c r="F154" s="33"/>
      <c r="G154" s="27"/>
      <c r="H154" s="27"/>
      <c r="I154" s="179">
        <f t="shared" si="16"/>
        <v>3620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3540</v>
      </c>
      <c r="C155" s="54"/>
      <c r="D155" s="22">
        <v>36</v>
      </c>
      <c r="E155" s="55"/>
      <c r="F155" s="33"/>
      <c r="G155" s="27"/>
      <c r="H155" s="27"/>
      <c r="I155" s="179">
        <f t="shared" si="16"/>
        <v>3540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3462</v>
      </c>
      <c r="C156" s="54"/>
      <c r="D156" s="22">
        <v>37</v>
      </c>
      <c r="E156" s="55"/>
      <c r="F156" s="33"/>
      <c r="G156" s="27"/>
      <c r="H156" s="27"/>
      <c r="I156" s="179">
        <f t="shared" si="16"/>
        <v>3462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3386</v>
      </c>
      <c r="C157" s="54"/>
      <c r="D157" s="22">
        <v>38</v>
      </c>
      <c r="E157" s="55"/>
      <c r="F157" s="33"/>
      <c r="G157" s="27"/>
      <c r="H157" s="27"/>
      <c r="I157" s="179">
        <f t="shared" si="16"/>
        <v>3386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3311</v>
      </c>
      <c r="C158" s="54"/>
      <c r="D158" s="22">
        <v>39</v>
      </c>
      <c r="E158" s="55"/>
      <c r="F158" s="33"/>
      <c r="G158" s="27"/>
      <c r="H158" s="27"/>
      <c r="I158" s="179">
        <f t="shared" si="16"/>
        <v>3311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3238</v>
      </c>
      <c r="C159" s="54"/>
      <c r="D159" s="22">
        <v>40</v>
      </c>
      <c r="E159" s="55"/>
      <c r="F159" s="33"/>
      <c r="G159" s="27"/>
      <c r="H159" s="27"/>
      <c r="I159" s="179">
        <f t="shared" si="16"/>
        <v>3238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3167</v>
      </c>
      <c r="C160" s="195"/>
      <c r="D160" s="35">
        <v>41</v>
      </c>
      <c r="E160" s="56"/>
      <c r="F160" s="36"/>
      <c r="G160" s="11"/>
      <c r="H160" s="11"/>
      <c r="I160" s="189">
        <f t="shared" si="16"/>
        <v>3167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3097</v>
      </c>
      <c r="C161" s="195"/>
      <c r="D161" s="35">
        <v>42</v>
      </c>
      <c r="E161" s="56"/>
      <c r="F161" s="36"/>
      <c r="G161" s="11"/>
      <c r="H161" s="11"/>
      <c r="I161" s="189">
        <f t="shared" si="16"/>
        <v>3097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0.98809393130323464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0.95260391982209391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0.9565912139632472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0.95833418614935428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0.96028521941015299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0.96241577400403522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0.96486948090100522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0.96764029385631611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0.97079335858707139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0.97437257431977142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0.97847771713316356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0.98292274206800667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0.98706372225193717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0.98809393130323464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0.96588041292446092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8000</v>
      </c>
      <c r="C165" s="193">
        <f t="shared" ref="C165:C184" si="23">LN(B165-$F$168)</f>
        <v>8.0551577318196781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8127</v>
      </c>
      <c r="J165" s="180">
        <f t="shared" ref="J165:J184" si="25">ABS(B165-I165)/B165*100</f>
        <v>1.5874999999999999</v>
      </c>
      <c r="K165" s="179">
        <f t="shared" ref="K165:K184" si="26">(B165-I165)^2/1000</f>
        <v>16.129000000000001</v>
      </c>
      <c r="M165" s="199">
        <f t="shared" ref="M165:M184" si="27">LN($B165-O$168)</f>
        <v>8.987196820661973</v>
      </c>
      <c r="N165" s="27"/>
      <c r="O165" s="27"/>
      <c r="P165" s="27"/>
      <c r="Q165" s="179">
        <f t="shared" ref="Q165:Q184" si="28">ROUND(O$172*(1+O$173)^$D165+O$168,$G$1)</f>
        <v>7722</v>
      </c>
      <c r="R165" s="179">
        <f t="shared" ref="R165:R184" si="29">($B165-Q165)^2/1000</f>
        <v>77.284000000000006</v>
      </c>
      <c r="T165" s="199">
        <f t="shared" ref="T165:T184" si="30">LN($B165-V$168)</f>
        <v>8.8536654280374503</v>
      </c>
      <c r="U165" s="27"/>
      <c r="V165" s="27"/>
      <c r="W165" s="27"/>
      <c r="X165" s="179">
        <f t="shared" ref="X165:X184" si="31">ROUND(V$172*(1+V$173)^$D165+V$168,$G$1)</f>
        <v>7735</v>
      </c>
      <c r="Y165" s="179">
        <f t="shared" ref="Y165:Y184" si="32">($B165-X165)^2/1000</f>
        <v>70.224999999999994</v>
      </c>
      <c r="AA165" s="199">
        <f t="shared" ref="AA165:AA184" si="33">LN($B165-AC$168)</f>
        <v>8.8023721336499001</v>
      </c>
      <c r="AB165" s="27"/>
      <c r="AC165" s="27"/>
      <c r="AD165" s="27"/>
      <c r="AE165" s="179">
        <f t="shared" ref="AE165:AE184" si="34">ROUND(AC$172*(1+AC$173)^$D165+AC$168,$G$1)</f>
        <v>7741</v>
      </c>
      <c r="AF165" s="179">
        <f t="shared" ref="AF165:AF184" si="35">($B165-AE165)^2/1000</f>
        <v>67.081000000000003</v>
      </c>
      <c r="AH165" s="199">
        <f t="shared" ref="AH165:AH184" si="36">LN($B165-AJ$168)</f>
        <v>8.7483049123796235</v>
      </c>
      <c r="AI165" s="27"/>
      <c r="AJ165" s="27"/>
      <c r="AK165" s="27"/>
      <c r="AL165" s="179">
        <f t="shared" ref="AL165:AL184" si="37">ROUND(AJ$172*(1+AJ$173)^$D165+AJ$168,$G$1)</f>
        <v>7748</v>
      </c>
      <c r="AM165" s="179">
        <f t="shared" ref="AM165:AM184" si="38">($B165-AL165)^2/1000</f>
        <v>63.503999999999998</v>
      </c>
      <c r="AO165" s="199">
        <f t="shared" ref="AO165:AO184" si="39">LN($B165-AQ$168)</f>
        <v>8.6911464985396751</v>
      </c>
      <c r="AP165" s="27"/>
      <c r="AQ165" s="27"/>
      <c r="AR165" s="27"/>
      <c r="AS165" s="179">
        <f t="shared" ref="AS165:AS184" si="40">ROUND(AQ$172*(1+AQ$173)^$D165+AQ$168,$G$1)</f>
        <v>7756</v>
      </c>
      <c r="AT165" s="179">
        <f t="shared" ref="AT165:AT184" si="41">($B165-AS165)^2/1000</f>
        <v>59.536000000000001</v>
      </c>
      <c r="AV165" s="199">
        <f t="shared" ref="AV165:AV184" si="42">LN($B165-AX$168)</f>
        <v>8.6305218767232414</v>
      </c>
      <c r="AW165" s="27"/>
      <c r="AX165" s="27"/>
      <c r="AY165" s="27"/>
      <c r="AZ165" s="179">
        <f t="shared" ref="AZ165:AZ184" si="43">ROUND(AX$172*(1+AX$173)^$D165+AX$168,$G$1)</f>
        <v>7766</v>
      </c>
      <c r="BA165" s="179">
        <f t="shared" ref="BA165:BA184" si="44">($B165-AZ165)^2/1000</f>
        <v>54.756</v>
      </c>
      <c r="BC165" s="199">
        <f t="shared" ref="BC165:BC184" si="45">LN($B165-BE$168)</f>
        <v>8.5659833555856686</v>
      </c>
      <c r="BD165" s="27"/>
      <c r="BE165" s="27"/>
      <c r="BF165" s="27"/>
      <c r="BG165" s="179">
        <f t="shared" ref="BG165:BG184" si="46">ROUND(BE$172*(1+BE$173)^$D165+BE$168,$G$1)</f>
        <v>7779</v>
      </c>
      <c r="BH165" s="179">
        <f t="shared" ref="BH165:BH184" si="47">($B165-BG165)^2/1000</f>
        <v>48.841000000000001</v>
      </c>
      <c r="BJ165" s="199">
        <f t="shared" ref="BJ165:BJ184" si="48">LN($B165-BL$168)</f>
        <v>8.4969904840987187</v>
      </c>
      <c r="BK165" s="27"/>
      <c r="BL165" s="27"/>
      <c r="BM165" s="27"/>
      <c r="BN165" s="179">
        <f t="shared" ref="BN165:BN184" si="49">ROUND(BL$172*(1+BL$173)^$D165+BL$168,$G$1)</f>
        <v>7796</v>
      </c>
      <c r="BO165" s="179">
        <f t="shared" ref="BO165:BO184" si="50">($B165-BN165)^2/1000</f>
        <v>41.616</v>
      </c>
      <c r="BQ165" s="199">
        <f t="shared" ref="BQ165:BQ184" si="51">LN($B165-BS$168)</f>
        <v>8.4228825119449962</v>
      </c>
      <c r="BR165" s="27"/>
      <c r="BS165" s="27"/>
      <c r="BT165" s="27"/>
      <c r="BU165" s="179">
        <f t="shared" ref="BU165:BU184" si="52">ROUND(BS$172*(1+BS$173)^$D165+BS$168,$G$1)</f>
        <v>7817</v>
      </c>
      <c r="BV165" s="179">
        <f t="shared" ref="BV165:BV184" si="53">($B165-BU165)^2/1000</f>
        <v>33.488999999999997</v>
      </c>
      <c r="BX165" s="199">
        <f t="shared" ref="BX165:BX184" si="54">LN($B165-BZ$168)</f>
        <v>8.3428398042714598</v>
      </c>
      <c r="BY165" s="27"/>
      <c r="BZ165" s="27"/>
      <c r="CA165" s="27"/>
      <c r="CB165" s="179">
        <f t="shared" ref="CB165:CB184" si="55">ROUND(BZ$172*(1+BZ$173)^$D165+BZ$168,$G$1)</f>
        <v>7848</v>
      </c>
      <c r="CC165" s="179">
        <f t="shared" ref="CC165:CC184" si="56">($B165-CB165)^2/1000</f>
        <v>23.103999999999999</v>
      </c>
      <c r="CE165" s="199">
        <f t="shared" ref="CE165:CE184" si="57">LN($B165-CG$168)</f>
        <v>8.2558284272818305</v>
      </c>
      <c r="CF165" s="27"/>
      <c r="CG165" s="27"/>
      <c r="CH165" s="27"/>
      <c r="CI165" s="179">
        <f t="shared" ref="CI165:CI184" si="58">ROUND(CG$172*(1+CG$173)^$D165+CG$168,$G$1)</f>
        <v>7894</v>
      </c>
      <c r="CJ165" s="179">
        <f t="shared" ref="CJ165:CJ184" si="59">($B165-CI165)^2/1000</f>
        <v>11.236000000000001</v>
      </c>
      <c r="CL165" s="199">
        <f t="shared" ref="CL165:CL184" si="60">LN($B165-CN$168)</f>
        <v>8.1605182474775049</v>
      </c>
      <c r="CM165" s="27"/>
      <c r="CN165" s="27"/>
      <c r="CO165" s="27"/>
      <c r="CP165" s="179">
        <f t="shared" ref="CP165:CP184" si="61">ROUND(CN$172*(1+CN$173)^$D165+CN$168,$G$1)</f>
        <v>7971</v>
      </c>
      <c r="CQ165" s="179">
        <f t="shared" ref="CQ165:CQ184" si="62">($B165-CP165)^2/1000</f>
        <v>0.84099999999999997</v>
      </c>
      <c r="CS165" s="199">
        <f t="shared" ref="CS165:CS184" si="63">LN($B165-CU$168)</f>
        <v>8.0551577318196781</v>
      </c>
      <c r="CT165" s="27"/>
      <c r="CU165" s="27"/>
      <c r="CV165" s="27"/>
      <c r="CW165" s="179">
        <f t="shared" ref="CW165:CW184" si="64">ROUND(CU$172*(1+CU$173)^$D165+CU$168,$G$1)</f>
        <v>8127</v>
      </c>
      <c r="CX165" s="179">
        <f t="shared" ref="CX165:CX184" si="65">($B165-CW165)^2/1000</f>
        <v>16.129000000000001</v>
      </c>
      <c r="CZ165" s="199">
        <f t="shared" ref="CZ165:CZ184" si="66">LN($B165-DB$168)</f>
        <v>7.9373746961632952</v>
      </c>
      <c r="DA165" s="27"/>
      <c r="DB165" s="27"/>
      <c r="DC165" s="27"/>
      <c r="DD165" s="179">
        <f t="shared" ref="DD165:DD184" si="67">ROUND(DB$172*(1+DB$173)^$D165+DB$168,$G$1)</f>
        <v>8671</v>
      </c>
      <c r="DE165" s="179">
        <f t="shared" ref="DE165:DE184" si="68">($B165-DD165)^2/1000</f>
        <v>450.24099999999999</v>
      </c>
    </row>
    <row r="166" spans="1:109" ht="15" customHeight="1">
      <c r="A166" s="21">
        <f t="shared" si="22"/>
        <v>1995</v>
      </c>
      <c r="B166" s="176">
        <f t="shared" si="22"/>
        <v>7817</v>
      </c>
      <c r="C166" s="193">
        <f t="shared" si="23"/>
        <v>7.9953066202908216</v>
      </c>
      <c r="D166" s="22">
        <v>2</v>
      </c>
      <c r="E166" s="40" t="s">
        <v>34</v>
      </c>
      <c r="G166" s="27"/>
      <c r="H166" s="26"/>
      <c r="I166" s="179">
        <f t="shared" si="24"/>
        <v>7802</v>
      </c>
      <c r="J166" s="180">
        <f t="shared" si="25"/>
        <v>0.19188947166432135</v>
      </c>
      <c r="K166" s="179">
        <f t="shared" si="26"/>
        <v>0.22500000000000001</v>
      </c>
      <c r="M166" s="199">
        <f t="shared" si="27"/>
        <v>8.9640561282203297</v>
      </c>
      <c r="N166" s="27"/>
      <c r="O166" s="27"/>
      <c r="P166" s="27"/>
      <c r="Q166" s="179">
        <f t="shared" si="28"/>
        <v>7552</v>
      </c>
      <c r="R166" s="179">
        <f t="shared" si="29"/>
        <v>70.224999999999994</v>
      </c>
      <c r="T166" s="199">
        <f t="shared" si="30"/>
        <v>8.8271747713627846</v>
      </c>
      <c r="U166" s="27"/>
      <c r="V166" s="27"/>
      <c r="W166" s="27"/>
      <c r="X166" s="179">
        <f t="shared" si="31"/>
        <v>7559</v>
      </c>
      <c r="Y166" s="179">
        <f t="shared" si="32"/>
        <v>66.563999999999993</v>
      </c>
      <c r="AA166" s="199">
        <f t="shared" si="33"/>
        <v>8.7744676014465934</v>
      </c>
      <c r="AB166" s="27"/>
      <c r="AC166" s="27"/>
      <c r="AD166" s="27"/>
      <c r="AE166" s="179">
        <f t="shared" si="34"/>
        <v>7563</v>
      </c>
      <c r="AF166" s="179">
        <f t="shared" si="35"/>
        <v>64.516000000000005</v>
      </c>
      <c r="AH166" s="199">
        <f t="shared" si="36"/>
        <v>8.7188270592425656</v>
      </c>
      <c r="AI166" s="27"/>
      <c r="AJ166" s="27"/>
      <c r="AK166" s="27"/>
      <c r="AL166" s="179">
        <f t="shared" si="37"/>
        <v>7567</v>
      </c>
      <c r="AM166" s="179">
        <f t="shared" si="38"/>
        <v>62.5</v>
      </c>
      <c r="AO166" s="199">
        <f t="shared" si="39"/>
        <v>8.6599072936154133</v>
      </c>
      <c r="AP166" s="27"/>
      <c r="AQ166" s="27"/>
      <c r="AR166" s="27"/>
      <c r="AS166" s="179">
        <f t="shared" si="40"/>
        <v>7571</v>
      </c>
      <c r="AT166" s="179">
        <f t="shared" si="41"/>
        <v>60.515999999999998</v>
      </c>
      <c r="AV166" s="199">
        <f t="shared" si="42"/>
        <v>8.5972974356578984</v>
      </c>
      <c r="AW166" s="27"/>
      <c r="AX166" s="27"/>
      <c r="AY166" s="27"/>
      <c r="AZ166" s="179">
        <f t="shared" si="43"/>
        <v>7577</v>
      </c>
      <c r="BA166" s="179">
        <f t="shared" si="44"/>
        <v>57.6</v>
      </c>
      <c r="BC166" s="199">
        <f t="shared" si="45"/>
        <v>8.5305042054759106</v>
      </c>
      <c r="BD166" s="27"/>
      <c r="BE166" s="27"/>
      <c r="BF166" s="27"/>
      <c r="BG166" s="179">
        <f t="shared" si="46"/>
        <v>7585</v>
      </c>
      <c r="BH166" s="179">
        <f t="shared" si="47"/>
        <v>53.823999999999998</v>
      </c>
      <c r="BJ166" s="199">
        <f t="shared" si="48"/>
        <v>8.4589282832842621</v>
      </c>
      <c r="BK166" s="27"/>
      <c r="BL166" s="27"/>
      <c r="BM166" s="27"/>
      <c r="BN166" s="179">
        <f t="shared" si="49"/>
        <v>7594</v>
      </c>
      <c r="BO166" s="179">
        <f t="shared" si="50"/>
        <v>49.728999999999999</v>
      </c>
      <c r="BQ166" s="199">
        <f t="shared" si="51"/>
        <v>8.3818315534855614</v>
      </c>
      <c r="BR166" s="27"/>
      <c r="BS166" s="27"/>
      <c r="BT166" s="27"/>
      <c r="BU166" s="179">
        <f t="shared" si="52"/>
        <v>7607</v>
      </c>
      <c r="BV166" s="179">
        <f t="shared" si="53"/>
        <v>44.1</v>
      </c>
      <c r="BX166" s="199">
        <f t="shared" si="54"/>
        <v>8.298290634359283</v>
      </c>
      <c r="BY166" s="27"/>
      <c r="BZ166" s="27"/>
      <c r="CA166" s="27"/>
      <c r="CB166" s="179">
        <f t="shared" si="55"/>
        <v>7626</v>
      </c>
      <c r="CC166" s="179">
        <f t="shared" si="56"/>
        <v>36.481000000000002</v>
      </c>
      <c r="CE166" s="199">
        <f t="shared" si="57"/>
        <v>8.2071291680713259</v>
      </c>
      <c r="CF166" s="27"/>
      <c r="CG166" s="27"/>
      <c r="CH166" s="27"/>
      <c r="CI166" s="179">
        <f t="shared" si="58"/>
        <v>7654</v>
      </c>
      <c r="CJ166" s="179">
        <f t="shared" si="59"/>
        <v>26.568999999999999</v>
      </c>
      <c r="CL166" s="199">
        <f t="shared" si="60"/>
        <v>8.106816038947052</v>
      </c>
      <c r="CM166" s="27"/>
      <c r="CN166" s="27"/>
      <c r="CO166" s="27"/>
      <c r="CP166" s="179">
        <f t="shared" si="61"/>
        <v>7702</v>
      </c>
      <c r="CQ166" s="179">
        <f t="shared" si="62"/>
        <v>13.225</v>
      </c>
      <c r="CS166" s="199">
        <f t="shared" si="63"/>
        <v>7.9953066202908216</v>
      </c>
      <c r="CT166" s="27"/>
      <c r="CU166" s="27"/>
      <c r="CV166" s="27"/>
      <c r="CW166" s="179">
        <f t="shared" si="64"/>
        <v>7802</v>
      </c>
      <c r="CX166" s="179">
        <f t="shared" si="65"/>
        <v>0.22500000000000001</v>
      </c>
      <c r="CZ166" s="199">
        <f t="shared" si="66"/>
        <v>7.8697839025301457</v>
      </c>
      <c r="DA166" s="27"/>
      <c r="DB166" s="27"/>
      <c r="DC166" s="27"/>
      <c r="DD166" s="179">
        <f t="shared" si="67"/>
        <v>8156</v>
      </c>
      <c r="DE166" s="179">
        <f t="shared" si="68"/>
        <v>114.92100000000001</v>
      </c>
    </row>
    <row r="167" spans="1:109" ht="15" customHeight="1">
      <c r="A167" s="21">
        <f t="shared" si="22"/>
        <v>1996</v>
      </c>
      <c r="B167" s="176">
        <f t="shared" si="22"/>
        <v>7540</v>
      </c>
      <c r="C167" s="193">
        <f t="shared" si="23"/>
        <v>7.897296472595885</v>
      </c>
      <c r="D167" s="22">
        <v>3</v>
      </c>
      <c r="E167" s="2" t="s">
        <v>24</v>
      </c>
      <c r="H167" s="26"/>
      <c r="I167" s="179">
        <f t="shared" si="24"/>
        <v>7509</v>
      </c>
      <c r="J167" s="180">
        <f t="shared" si="25"/>
        <v>0.41114058355437666</v>
      </c>
      <c r="K167" s="179">
        <f t="shared" si="26"/>
        <v>0.96099999999999997</v>
      </c>
      <c r="M167" s="199">
        <f t="shared" si="27"/>
        <v>8.9279774610020013</v>
      </c>
      <c r="N167" s="27"/>
      <c r="O167" s="27"/>
      <c r="P167" s="27"/>
      <c r="Q167" s="179">
        <f t="shared" si="28"/>
        <v>7386</v>
      </c>
      <c r="R167" s="179">
        <f t="shared" si="29"/>
        <v>23.716000000000001</v>
      </c>
      <c r="T167" s="199">
        <f t="shared" si="30"/>
        <v>8.7856924444512448</v>
      </c>
      <c r="U167" s="27"/>
      <c r="V167" s="27"/>
      <c r="W167" s="27"/>
      <c r="X167" s="179">
        <f t="shared" si="31"/>
        <v>7388</v>
      </c>
      <c r="Y167" s="179">
        <f t="shared" si="32"/>
        <v>23.103999999999999</v>
      </c>
      <c r="AA167" s="199">
        <f t="shared" si="33"/>
        <v>8.7306903656786421</v>
      </c>
      <c r="AB167" s="27"/>
      <c r="AC167" s="27"/>
      <c r="AD167" s="27"/>
      <c r="AE167" s="179">
        <f t="shared" si="34"/>
        <v>7389</v>
      </c>
      <c r="AF167" s="179">
        <f t="shared" si="35"/>
        <v>22.800999999999998</v>
      </c>
      <c r="AH167" s="199">
        <f t="shared" si="36"/>
        <v>8.6724860758222722</v>
      </c>
      <c r="AI167" s="27"/>
      <c r="AJ167" s="27"/>
      <c r="AK167" s="27"/>
      <c r="AL167" s="179">
        <f t="shared" si="37"/>
        <v>7391</v>
      </c>
      <c r="AM167" s="179">
        <f t="shared" si="38"/>
        <v>22.201000000000001</v>
      </c>
      <c r="AO167" s="199">
        <f t="shared" si="39"/>
        <v>8.6106835345035755</v>
      </c>
      <c r="AP167" s="27"/>
      <c r="AQ167" s="27"/>
      <c r="AR167" s="27"/>
      <c r="AS167" s="179">
        <f t="shared" si="40"/>
        <v>7392</v>
      </c>
      <c r="AT167" s="179">
        <f t="shared" si="41"/>
        <v>21.904</v>
      </c>
      <c r="AV167" s="199">
        <f t="shared" si="42"/>
        <v>8.5448083584492114</v>
      </c>
      <c r="AW167" s="27"/>
      <c r="AX167" s="27"/>
      <c r="AY167" s="27"/>
      <c r="AZ167" s="179">
        <f t="shared" si="43"/>
        <v>7395</v>
      </c>
      <c r="BA167" s="179">
        <f t="shared" si="44"/>
        <v>21.024999999999999</v>
      </c>
      <c r="BC167" s="199">
        <f t="shared" si="45"/>
        <v>8.4742856904049617</v>
      </c>
      <c r="BD167" s="27"/>
      <c r="BE167" s="27"/>
      <c r="BF167" s="27"/>
      <c r="BG167" s="179">
        <f t="shared" si="46"/>
        <v>7398</v>
      </c>
      <c r="BH167" s="179">
        <f t="shared" si="47"/>
        <v>20.164000000000001</v>
      </c>
      <c r="BJ167" s="199">
        <f t="shared" si="48"/>
        <v>8.3984096554262706</v>
      </c>
      <c r="BK167" s="27"/>
      <c r="BL167" s="27"/>
      <c r="BM167" s="27"/>
      <c r="BN167" s="179">
        <f t="shared" si="49"/>
        <v>7402</v>
      </c>
      <c r="BO167" s="179">
        <f t="shared" si="50"/>
        <v>19.044</v>
      </c>
      <c r="BQ167" s="199">
        <f t="shared" si="51"/>
        <v>8.3163002490368481</v>
      </c>
      <c r="BR167" s="27"/>
      <c r="BS167" s="27"/>
      <c r="BT167" s="27"/>
      <c r="BU167" s="179">
        <f t="shared" si="52"/>
        <v>7407</v>
      </c>
      <c r="BV167" s="179">
        <f t="shared" si="53"/>
        <v>17.689</v>
      </c>
      <c r="BX167" s="199">
        <f t="shared" si="54"/>
        <v>8.2268408904085781</v>
      </c>
      <c r="BY167" s="27"/>
      <c r="BZ167" s="27"/>
      <c r="CA167" s="27"/>
      <c r="CB167" s="179">
        <f t="shared" si="55"/>
        <v>7416</v>
      </c>
      <c r="CC167" s="179">
        <f t="shared" si="56"/>
        <v>15.375999999999999</v>
      </c>
      <c r="CE167" s="199">
        <f t="shared" si="57"/>
        <v>8.1285852003744967</v>
      </c>
      <c r="CF167" s="27"/>
      <c r="CG167" s="27"/>
      <c r="CH167" s="27"/>
      <c r="CI167" s="179">
        <f t="shared" si="58"/>
        <v>7430</v>
      </c>
      <c r="CJ167" s="179">
        <f t="shared" si="59"/>
        <v>12.1</v>
      </c>
      <c r="CL167" s="199">
        <f t="shared" si="60"/>
        <v>8.0196127944002669</v>
      </c>
      <c r="CM167" s="27"/>
      <c r="CN167" s="27"/>
      <c r="CO167" s="27"/>
      <c r="CP167" s="179">
        <f t="shared" si="61"/>
        <v>7454</v>
      </c>
      <c r="CQ167" s="179">
        <f t="shared" si="62"/>
        <v>7.3959999999999999</v>
      </c>
      <c r="CS167" s="199">
        <f t="shared" si="63"/>
        <v>7.897296472595885</v>
      </c>
      <c r="CT167" s="27"/>
      <c r="CU167" s="27"/>
      <c r="CV167" s="27"/>
      <c r="CW167" s="179">
        <f t="shared" si="64"/>
        <v>7509</v>
      </c>
      <c r="CX167" s="179">
        <f t="shared" si="65"/>
        <v>0.96099999999999997</v>
      </c>
      <c r="CZ167" s="199">
        <f t="shared" si="66"/>
        <v>7.7579062083517467</v>
      </c>
      <c r="DA167" s="27"/>
      <c r="DB167" s="27"/>
      <c r="DC167" s="27"/>
      <c r="DD167" s="179">
        <f t="shared" si="67"/>
        <v>7717</v>
      </c>
      <c r="DE167" s="179">
        <f t="shared" si="68"/>
        <v>31.329000000000001</v>
      </c>
    </row>
    <row r="168" spans="1:109" ht="15" customHeight="1">
      <c r="A168" s="21">
        <f t="shared" si="22"/>
        <v>1997</v>
      </c>
      <c r="B168" s="176">
        <f t="shared" si="22"/>
        <v>7279</v>
      </c>
      <c r="C168" s="193">
        <f t="shared" si="23"/>
        <v>7.7952349290021727</v>
      </c>
      <c r="D168" s="22">
        <v>4</v>
      </c>
      <c r="E168" s="5" t="s">
        <v>35</v>
      </c>
      <c r="F168" s="214">
        <v>4850</v>
      </c>
      <c r="H168" s="26"/>
      <c r="I168" s="179">
        <f t="shared" si="24"/>
        <v>7245</v>
      </c>
      <c r="J168" s="180">
        <f t="shared" si="25"/>
        <v>0.46709712872647341</v>
      </c>
      <c r="K168" s="179">
        <f t="shared" si="26"/>
        <v>1.1559999999999999</v>
      </c>
      <c r="M168" s="199">
        <f t="shared" si="27"/>
        <v>8.8927487691182581</v>
      </c>
      <c r="N168" s="29" t="s">
        <v>35</v>
      </c>
      <c r="O168" s="27">
        <v>0</v>
      </c>
      <c r="P168" s="27"/>
      <c r="Q168" s="179">
        <f t="shared" si="28"/>
        <v>7223</v>
      </c>
      <c r="R168" s="179">
        <f t="shared" si="29"/>
        <v>3.1360000000000001</v>
      </c>
      <c r="T168" s="199">
        <f t="shared" si="30"/>
        <v>8.7449660111141085</v>
      </c>
      <c r="U168" s="29" t="s">
        <v>35</v>
      </c>
      <c r="V168" s="85">
        <f>10^U188</f>
        <v>1000</v>
      </c>
      <c r="W168" s="27"/>
      <c r="X168" s="179">
        <f t="shared" si="31"/>
        <v>7221</v>
      </c>
      <c r="Y168" s="179">
        <f t="shared" si="32"/>
        <v>3.3639999999999999</v>
      </c>
      <c r="AA168" s="199">
        <f t="shared" si="33"/>
        <v>8.6876108437073682</v>
      </c>
      <c r="AB168" s="29" t="s">
        <v>35</v>
      </c>
      <c r="AC168" s="85">
        <f>V168+AB189</f>
        <v>1350</v>
      </c>
      <c r="AD168" s="27"/>
      <c r="AE168" s="179">
        <f t="shared" si="34"/>
        <v>7221</v>
      </c>
      <c r="AF168" s="179">
        <f t="shared" si="35"/>
        <v>3.3639999999999999</v>
      </c>
      <c r="AH168" s="199">
        <f t="shared" si="36"/>
        <v>8.6267648278455287</v>
      </c>
      <c r="AI168" s="29" t="s">
        <v>35</v>
      </c>
      <c r="AJ168" s="85">
        <f>AC168+AI189</f>
        <v>1700</v>
      </c>
      <c r="AK168" s="27"/>
      <c r="AL168" s="179">
        <f t="shared" si="37"/>
        <v>7220</v>
      </c>
      <c r="AM168" s="179">
        <f t="shared" si="38"/>
        <v>3.4809999999999999</v>
      </c>
      <c r="AO168" s="199">
        <f t="shared" si="39"/>
        <v>8.5619753341881299</v>
      </c>
      <c r="AP168" s="29" t="s">
        <v>35</v>
      </c>
      <c r="AQ168" s="85">
        <f>AJ168+AP189</f>
        <v>2050</v>
      </c>
      <c r="AR168" s="27"/>
      <c r="AS168" s="179">
        <f t="shared" si="40"/>
        <v>7219</v>
      </c>
      <c r="AT168" s="179">
        <f t="shared" si="41"/>
        <v>3.6</v>
      </c>
      <c r="AV168" s="199">
        <f t="shared" si="42"/>
        <v>8.4926955598158376</v>
      </c>
      <c r="AW168" s="29" t="s">
        <v>35</v>
      </c>
      <c r="AX168" s="85">
        <f>AQ168+AW189</f>
        <v>2400</v>
      </c>
      <c r="AY168" s="27"/>
      <c r="AZ168" s="179">
        <f t="shared" si="43"/>
        <v>7219</v>
      </c>
      <c r="BA168" s="179">
        <f t="shared" si="44"/>
        <v>3.6</v>
      </c>
      <c r="BC168" s="199">
        <f t="shared" si="45"/>
        <v>8.4182564435562135</v>
      </c>
      <c r="BD168" s="29" t="s">
        <v>35</v>
      </c>
      <c r="BE168" s="85">
        <f>AX168+BD189</f>
        <v>2750</v>
      </c>
      <c r="BF168" s="27"/>
      <c r="BG168" s="179">
        <f t="shared" si="46"/>
        <v>7218</v>
      </c>
      <c r="BH168" s="179">
        <f t="shared" si="47"/>
        <v>3.7210000000000001</v>
      </c>
      <c r="BJ168" s="199">
        <f t="shared" si="48"/>
        <v>8.3378272624479148</v>
      </c>
      <c r="BK168" s="29" t="s">
        <v>35</v>
      </c>
      <c r="BL168" s="85">
        <f>BE168+BK189</f>
        <v>3100</v>
      </c>
      <c r="BM168" s="27"/>
      <c r="BN168" s="179">
        <f t="shared" si="49"/>
        <v>7217</v>
      </c>
      <c r="BO168" s="179">
        <f t="shared" si="50"/>
        <v>3.8439999999999999</v>
      </c>
      <c r="BQ168" s="199">
        <f t="shared" si="51"/>
        <v>8.2503589514772937</v>
      </c>
      <c r="BR168" s="29" t="s">
        <v>35</v>
      </c>
      <c r="BS168" s="85">
        <f>BL168+BR189</f>
        <v>3450</v>
      </c>
      <c r="BT168" s="27"/>
      <c r="BU168" s="179">
        <f t="shared" si="52"/>
        <v>7217</v>
      </c>
      <c r="BV168" s="179">
        <f t="shared" si="53"/>
        <v>3.8439999999999999</v>
      </c>
      <c r="BX168" s="199">
        <f t="shared" si="54"/>
        <v>8.1545001751519415</v>
      </c>
      <c r="BY168" s="29" t="s">
        <v>35</v>
      </c>
      <c r="BZ168" s="85">
        <f>BS168+BY189</f>
        <v>3800</v>
      </c>
      <c r="CA168" s="27"/>
      <c r="CB168" s="179">
        <f t="shared" si="55"/>
        <v>7218</v>
      </c>
      <c r="CC168" s="179">
        <f t="shared" si="56"/>
        <v>3.7210000000000001</v>
      </c>
      <c r="CE168" s="199">
        <f t="shared" si="57"/>
        <v>8.0484687436688827</v>
      </c>
      <c r="CF168" s="29" t="s">
        <v>35</v>
      </c>
      <c r="CG168" s="85">
        <f>BZ168+CF189</f>
        <v>4150</v>
      </c>
      <c r="CH168" s="27"/>
      <c r="CI168" s="179">
        <f t="shared" si="58"/>
        <v>7220</v>
      </c>
      <c r="CJ168" s="179">
        <f t="shared" si="59"/>
        <v>3.4809999999999999</v>
      </c>
      <c r="CL168" s="199">
        <f t="shared" si="60"/>
        <v>7.9298464297425033</v>
      </c>
      <c r="CM168" s="29" t="s">
        <v>35</v>
      </c>
      <c r="CN168" s="85">
        <f>CG168+CM189</f>
        <v>4500</v>
      </c>
      <c r="CO168" s="27"/>
      <c r="CP168" s="179">
        <f t="shared" si="61"/>
        <v>7226</v>
      </c>
      <c r="CQ168" s="179">
        <f t="shared" si="62"/>
        <v>2.8090000000000002</v>
      </c>
      <c r="CS168" s="199">
        <f t="shared" si="63"/>
        <v>7.7952349290021727</v>
      </c>
      <c r="CT168" s="29" t="s">
        <v>35</v>
      </c>
      <c r="CU168" s="85">
        <f>CN168+CT189</f>
        <v>4850</v>
      </c>
      <c r="CV168" s="27"/>
      <c r="CW168" s="179">
        <f t="shared" si="64"/>
        <v>7245</v>
      </c>
      <c r="CX168" s="179">
        <f t="shared" si="65"/>
        <v>1.1559999999999999</v>
      </c>
      <c r="CZ168" s="199">
        <f t="shared" si="66"/>
        <v>7.6396422878580132</v>
      </c>
      <c r="DA168" s="29" t="s">
        <v>35</v>
      </c>
      <c r="DB168" s="85">
        <f>CU168+DA189</f>
        <v>5200</v>
      </c>
      <c r="DC168" s="27"/>
      <c r="DD168" s="179">
        <f t="shared" si="67"/>
        <v>7343</v>
      </c>
      <c r="DE168" s="179">
        <f t="shared" si="68"/>
        <v>4.0960000000000001</v>
      </c>
    </row>
    <row r="169" spans="1:109" ht="15" customHeight="1">
      <c r="A169" s="21">
        <f t="shared" si="22"/>
        <v>1998</v>
      </c>
      <c r="B169" s="176">
        <f t="shared" si="22"/>
        <v>7148</v>
      </c>
      <c r="C169" s="193">
        <f t="shared" si="23"/>
        <v>7.7397944584087011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8.1991791519080319</v>
      </c>
      <c r="H169" s="26"/>
      <c r="I169" s="179">
        <f t="shared" si="24"/>
        <v>7007</v>
      </c>
      <c r="J169" s="180">
        <f t="shared" si="25"/>
        <v>1.9725797425853386</v>
      </c>
      <c r="K169" s="179">
        <f t="shared" si="26"/>
        <v>19.881</v>
      </c>
      <c r="M169" s="199">
        <f t="shared" si="27"/>
        <v>8.8745878762793193</v>
      </c>
      <c r="N169" s="29" t="s">
        <v>25</v>
      </c>
      <c r="O169" s="29" t="s">
        <v>26</v>
      </c>
      <c r="P169" s="44">
        <f>INDEX(LINEST(M165:M184,$D165:$D184),2)</f>
        <v>8.9741743031234407</v>
      </c>
      <c r="Q169" s="179">
        <f t="shared" si="28"/>
        <v>7064</v>
      </c>
      <c r="R169" s="179">
        <f t="shared" si="29"/>
        <v>7.056</v>
      </c>
      <c r="T169" s="199">
        <f t="shared" si="30"/>
        <v>8.723882104658486</v>
      </c>
      <c r="U169" s="29" t="s">
        <v>25</v>
      </c>
      <c r="V169" s="29" t="s">
        <v>26</v>
      </c>
      <c r="W169" s="44">
        <f>INDEX(LINEST(T165:T184,$D165:$D184),2)</f>
        <v>8.8415291004206757</v>
      </c>
      <c r="X169" s="179">
        <f t="shared" si="31"/>
        <v>7059</v>
      </c>
      <c r="Y169" s="179">
        <f t="shared" si="32"/>
        <v>7.9210000000000003</v>
      </c>
      <c r="AA169" s="199">
        <f t="shared" si="33"/>
        <v>8.6652683094816005</v>
      </c>
      <c r="AB169" s="29" t="s">
        <v>25</v>
      </c>
      <c r="AC169" s="29" t="s">
        <v>26</v>
      </c>
      <c r="AD169" s="44">
        <f>INDEX(LINEST(AA165:AA184,$D165:$D184),2)</f>
        <v>8.7909334428030625</v>
      </c>
      <c r="AE169" s="179">
        <f t="shared" si="34"/>
        <v>7057</v>
      </c>
      <c r="AF169" s="179">
        <f t="shared" si="35"/>
        <v>8.2810000000000006</v>
      </c>
      <c r="AH169" s="199">
        <f t="shared" si="36"/>
        <v>8.6030038478293491</v>
      </c>
      <c r="AI169" s="29" t="s">
        <v>25</v>
      </c>
      <c r="AJ169" s="29" t="s">
        <v>26</v>
      </c>
      <c r="AK169" s="44">
        <f>INDEX(LINEST(AH165:AH184,$D165:$D184),2)</f>
        <v>8.7378961457396329</v>
      </c>
      <c r="AL169" s="179">
        <f t="shared" si="37"/>
        <v>7055</v>
      </c>
      <c r="AM169" s="179">
        <f t="shared" si="38"/>
        <v>8.6489999999999991</v>
      </c>
      <c r="AO169" s="199">
        <f t="shared" si="39"/>
        <v>8.53660358493606</v>
      </c>
      <c r="AP169" s="29" t="s">
        <v>25</v>
      </c>
      <c r="AQ169" s="29" t="s">
        <v>26</v>
      </c>
      <c r="AR169" s="44">
        <f>INDEX(LINEST(AO165:AO184,$D165:$D184),2)</f>
        <v>8.6822378225536045</v>
      </c>
      <c r="AS169" s="179">
        <f t="shared" si="40"/>
        <v>7052</v>
      </c>
      <c r="AT169" s="179">
        <f t="shared" si="41"/>
        <v>9.2159999999999993</v>
      </c>
      <c r="AV169" s="199">
        <f t="shared" si="42"/>
        <v>8.4654787557295581</v>
      </c>
      <c r="AW169" s="29" t="s">
        <v>25</v>
      </c>
      <c r="AX169" s="29" t="s">
        <v>26</v>
      </c>
      <c r="AY169" s="44">
        <f>INDEX(LINEST(AV165:AV184,$D165:$D184),2)</f>
        <v>8.623792056634791</v>
      </c>
      <c r="AZ169" s="179">
        <f t="shared" si="43"/>
        <v>7049</v>
      </c>
      <c r="BA169" s="179">
        <f t="shared" si="44"/>
        <v>9.8010000000000002</v>
      </c>
      <c r="BC169" s="199">
        <f t="shared" si="45"/>
        <v>8.3889051711147058</v>
      </c>
      <c r="BD169" s="29" t="s">
        <v>25</v>
      </c>
      <c r="BE169" s="29" t="s">
        <v>26</v>
      </c>
      <c r="BF169" s="44">
        <f>INDEX(LINEST(BC165:BC184,$D165:$D184),2)</f>
        <v>8.5624372820517447</v>
      </c>
      <c r="BG169" s="179">
        <f t="shared" si="46"/>
        <v>7045</v>
      </c>
      <c r="BH169" s="179">
        <f t="shared" si="47"/>
        <v>10.609</v>
      </c>
      <c r="BJ169" s="199">
        <f t="shared" si="48"/>
        <v>8.3059782109673019</v>
      </c>
      <c r="BK169" s="29" t="s">
        <v>25</v>
      </c>
      <c r="BL169" s="29" t="s">
        <v>26</v>
      </c>
      <c r="BM169" s="44">
        <f>INDEX(LINEST(BJ165:BJ184,$D165:$D184),2)</f>
        <v>8.498163978844687</v>
      </c>
      <c r="BN169" s="179">
        <f t="shared" si="49"/>
        <v>7041</v>
      </c>
      <c r="BO169" s="179">
        <f t="shared" si="50"/>
        <v>11.449</v>
      </c>
      <c r="BQ169" s="199">
        <f t="shared" si="51"/>
        <v>8.2155474119470693</v>
      </c>
      <c r="BR169" s="29" t="s">
        <v>25</v>
      </c>
      <c r="BS169" s="29" t="s">
        <v>26</v>
      </c>
      <c r="BT169" s="44">
        <f>INDEX(LINEST(BQ165:BQ184,$D165:$D184),2)</f>
        <v>8.4312211590767969</v>
      </c>
      <c r="BU169" s="179">
        <f t="shared" si="52"/>
        <v>7036</v>
      </c>
      <c r="BV169" s="179">
        <f t="shared" si="53"/>
        <v>12.544</v>
      </c>
      <c r="BX169" s="199">
        <f t="shared" si="54"/>
        <v>8.1161184316093653</v>
      </c>
      <c r="BY169" s="29" t="s">
        <v>25</v>
      </c>
      <c r="BZ169" s="29" t="s">
        <v>26</v>
      </c>
      <c r="CA169" s="44">
        <f>INDEX(LINEST(BX165:BX184,$D165:$D184),2)</f>
        <v>8.3624562383195524</v>
      </c>
      <c r="CB169" s="179">
        <f t="shared" si="55"/>
        <v>7030</v>
      </c>
      <c r="CC169" s="179">
        <f t="shared" si="56"/>
        <v>13.923999999999999</v>
      </c>
      <c r="CE169" s="199">
        <f t="shared" si="57"/>
        <v>8.0057006786625422</v>
      </c>
      <c r="CF169" s="29" t="s">
        <v>25</v>
      </c>
      <c r="CG169" s="29" t="s">
        <v>26</v>
      </c>
      <c r="CH169" s="44">
        <f>INDEX(LINEST(CE165:CE184,$D165:$D184),2)</f>
        <v>8.2941858270090805</v>
      </c>
      <c r="CI169" s="179">
        <f t="shared" si="58"/>
        <v>7023</v>
      </c>
      <c r="CJ169" s="179">
        <f t="shared" si="59"/>
        <v>15.625</v>
      </c>
      <c r="CL169" s="199">
        <f t="shared" si="60"/>
        <v>7.8815599170568991</v>
      </c>
      <c r="CM169" s="29" t="s">
        <v>25</v>
      </c>
      <c r="CN169" s="29" t="s">
        <v>26</v>
      </c>
      <c r="CO169" s="44">
        <f>INDEX(LINEST(CL165:CL184,$D165:$D184),2)</f>
        <v>8.2328092902876993</v>
      </c>
      <c r="CP169" s="179">
        <f t="shared" si="61"/>
        <v>7015</v>
      </c>
      <c r="CQ169" s="179">
        <f t="shared" si="62"/>
        <v>17.689</v>
      </c>
      <c r="CS169" s="199">
        <f t="shared" si="63"/>
        <v>7.7397944584087011</v>
      </c>
      <c r="CT169" s="29" t="s">
        <v>25</v>
      </c>
      <c r="CU169" s="29" t="s">
        <v>26</v>
      </c>
      <c r="CV169" s="44">
        <f>INDEX(LINEST(CS165:CS184,$D165:$D184),2)</f>
        <v>8.1991791519080319</v>
      </c>
      <c r="CW169" s="179">
        <f t="shared" si="64"/>
        <v>7007</v>
      </c>
      <c r="CX169" s="179">
        <f t="shared" si="65"/>
        <v>19.881</v>
      </c>
      <c r="CZ169" s="199">
        <f t="shared" si="66"/>
        <v>7.5745584842024805</v>
      </c>
      <c r="DA169" s="29" t="s">
        <v>25</v>
      </c>
      <c r="DB169" s="29" t="s">
        <v>26</v>
      </c>
      <c r="DC169" s="44">
        <f>INDEX(LINEST(CZ165:CZ184,$D165:$D184),2)</f>
        <v>8.3128220892082183</v>
      </c>
      <c r="DD169" s="179">
        <f t="shared" si="67"/>
        <v>7025</v>
      </c>
      <c r="DE169" s="179">
        <f t="shared" si="68"/>
        <v>15.129</v>
      </c>
    </row>
    <row r="170" spans="1:109" ht="15" customHeight="1">
      <c r="A170" s="21">
        <f t="shared" si="22"/>
        <v>1999</v>
      </c>
      <c r="B170" s="176">
        <f t="shared" si="22"/>
        <v>6938</v>
      </c>
      <c r="C170" s="193">
        <f t="shared" si="23"/>
        <v>7.643961949002529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-0.10454242161919085</v>
      </c>
      <c r="H170" s="26"/>
      <c r="I170" s="179">
        <f t="shared" si="24"/>
        <v>6793</v>
      </c>
      <c r="J170" s="180">
        <f t="shared" si="25"/>
        <v>2.0899394638224273</v>
      </c>
      <c r="K170" s="179">
        <f t="shared" si="26"/>
        <v>21.024999999999999</v>
      </c>
      <c r="M170" s="199">
        <f t="shared" si="27"/>
        <v>8.8447688275296947</v>
      </c>
      <c r="N170" s="29" t="s">
        <v>27</v>
      </c>
      <c r="O170" s="29" t="s">
        <v>28</v>
      </c>
      <c r="P170" s="44">
        <f>INDEX(LINEST(M165:M184,$D165:$D184),1)</f>
        <v>-2.2286834885899491E-2</v>
      </c>
      <c r="Q170" s="179">
        <f t="shared" si="28"/>
        <v>6908</v>
      </c>
      <c r="R170" s="179">
        <f t="shared" si="29"/>
        <v>0.9</v>
      </c>
      <c r="T170" s="199">
        <f t="shared" si="30"/>
        <v>8.6891276553237056</v>
      </c>
      <c r="U170" s="29" t="s">
        <v>27</v>
      </c>
      <c r="V170" s="29" t="s">
        <v>28</v>
      </c>
      <c r="W170" s="44">
        <f>INDEX(LINEST(T165:T184,$D165:$D184),1)</f>
        <v>-2.6446618645401151E-2</v>
      </c>
      <c r="X170" s="179">
        <f t="shared" si="31"/>
        <v>6901</v>
      </c>
      <c r="Y170" s="179">
        <f t="shared" si="32"/>
        <v>1.369</v>
      </c>
      <c r="AA170" s="199">
        <f t="shared" si="33"/>
        <v>8.6283767203768527</v>
      </c>
      <c r="AB170" s="29" t="s">
        <v>27</v>
      </c>
      <c r="AC170" s="29" t="s">
        <v>28</v>
      </c>
      <c r="AD170" s="44">
        <f>INDEX(LINEST(AA165:AA184,$D165:$D184),1)</f>
        <v>-2.8301000972866031E-2</v>
      </c>
      <c r="AE170" s="179">
        <f t="shared" si="34"/>
        <v>6898</v>
      </c>
      <c r="AF170" s="179">
        <f t="shared" si="35"/>
        <v>1.6</v>
      </c>
      <c r="AH170" s="199">
        <f t="shared" si="36"/>
        <v>8.5636950250676573</v>
      </c>
      <c r="AI170" s="29" t="s">
        <v>27</v>
      </c>
      <c r="AJ170" s="29" t="s">
        <v>28</v>
      </c>
      <c r="AK170" s="44">
        <f>INDEX(LINEST(AH165:AH184,$D165:$D184),1)</f>
        <v>-3.0439924746028472E-2</v>
      </c>
      <c r="AL170" s="179">
        <f t="shared" si="37"/>
        <v>6894</v>
      </c>
      <c r="AM170" s="179">
        <f t="shared" si="38"/>
        <v>1.9359999999999999</v>
      </c>
      <c r="AO170" s="199">
        <f t="shared" si="39"/>
        <v>8.4945385008514318</v>
      </c>
      <c r="AP170" s="29" t="s">
        <v>27</v>
      </c>
      <c r="AQ170" s="29" t="s">
        <v>28</v>
      </c>
      <c r="AR170" s="44">
        <f>INDEX(LINEST(AO165:AO184,$D165:$D184),1)</f>
        <v>-3.2935706841384062E-2</v>
      </c>
      <c r="AS170" s="179">
        <f t="shared" si="40"/>
        <v>6890</v>
      </c>
      <c r="AT170" s="179">
        <f t="shared" si="41"/>
        <v>2.3039999999999998</v>
      </c>
      <c r="AV170" s="199">
        <f t="shared" si="42"/>
        <v>8.4202416653397876</v>
      </c>
      <c r="AW170" s="29" t="s">
        <v>27</v>
      </c>
      <c r="AX170" s="29" t="s">
        <v>28</v>
      </c>
      <c r="AY170" s="44">
        <f>INDEX(LINEST(AV165:AV184,$D165:$D184),1)</f>
        <v>-3.5888021154988264E-2</v>
      </c>
      <c r="AZ170" s="179">
        <f t="shared" si="43"/>
        <v>6885</v>
      </c>
      <c r="BA170" s="179">
        <f t="shared" si="44"/>
        <v>2.8090000000000002</v>
      </c>
      <c r="BC170" s="199">
        <f t="shared" si="45"/>
        <v>8.3399785719904269</v>
      </c>
      <c r="BD170" s="29" t="s">
        <v>27</v>
      </c>
      <c r="BE170" s="29" t="s">
        <v>28</v>
      </c>
      <c r="BF170" s="44">
        <f>INDEX(LINEST(BC165:BC184,$D165:$D184),1)</f>
        <v>-3.9438533335491979E-2</v>
      </c>
      <c r="BG170" s="179">
        <f t="shared" si="46"/>
        <v>6879</v>
      </c>
      <c r="BH170" s="179">
        <f t="shared" si="47"/>
        <v>3.4809999999999999</v>
      </c>
      <c r="BJ170" s="199">
        <f t="shared" si="48"/>
        <v>8.2527066765676445</v>
      </c>
      <c r="BK170" s="29" t="s">
        <v>27</v>
      </c>
      <c r="BL170" s="29" t="s">
        <v>28</v>
      </c>
      <c r="BM170" s="44">
        <f>INDEX(LINEST(BJ165:BJ184,$D165:$D184),1)</f>
        <v>-4.3796342708298103E-2</v>
      </c>
      <c r="BN170" s="179">
        <f t="shared" si="49"/>
        <v>6872</v>
      </c>
      <c r="BO170" s="179">
        <f t="shared" si="50"/>
        <v>4.3559999999999999</v>
      </c>
      <c r="BQ170" s="199">
        <f t="shared" si="51"/>
        <v>8.1570837850288704</v>
      </c>
      <c r="BR170" s="29" t="s">
        <v>27</v>
      </c>
      <c r="BS170" s="29" t="s">
        <v>28</v>
      </c>
      <c r="BT170" s="44">
        <f>INDEX(LINEST(BQ165:BQ184,$D165:$D184),1)</f>
        <v>-4.9285177863163367E-2</v>
      </c>
      <c r="BU170" s="179">
        <f t="shared" si="52"/>
        <v>6864</v>
      </c>
      <c r="BV170" s="179">
        <f t="shared" si="53"/>
        <v>5.476</v>
      </c>
      <c r="BX170" s="199">
        <f t="shared" si="54"/>
        <v>8.0513409332929786</v>
      </c>
      <c r="BY170" s="29" t="s">
        <v>27</v>
      </c>
      <c r="BZ170" s="29" t="s">
        <v>28</v>
      </c>
      <c r="CA170" s="44">
        <f>INDEX(LINEST(BX165:BX184,$D165:$D184),1)</f>
        <v>-5.6438641760721865E-2</v>
      </c>
      <c r="CB170" s="179">
        <f t="shared" si="55"/>
        <v>6853</v>
      </c>
      <c r="CC170" s="179">
        <f t="shared" si="56"/>
        <v>7.2249999999999996</v>
      </c>
      <c r="CE170" s="199">
        <f t="shared" si="57"/>
        <v>7.9330797718804149</v>
      </c>
      <c r="CF170" s="29" t="s">
        <v>27</v>
      </c>
      <c r="CG170" s="29" t="s">
        <v>28</v>
      </c>
      <c r="CH170" s="44">
        <f>INDEX(LINEST(CE165:CE184,$D165:$D184),1)</f>
        <v>-6.6215804123407662E-2</v>
      </c>
      <c r="CI170" s="179">
        <f t="shared" si="58"/>
        <v>6839</v>
      </c>
      <c r="CJ170" s="179">
        <f t="shared" si="59"/>
        <v>9.8010000000000002</v>
      </c>
      <c r="CL170" s="199">
        <f t="shared" si="60"/>
        <v>7.7989333100412166</v>
      </c>
      <c r="CM170" s="29" t="s">
        <v>27</v>
      </c>
      <c r="CN170" s="29" t="s">
        <v>28</v>
      </c>
      <c r="CO170" s="44">
        <f>INDEX(LINEST(CL165:CL184,$D165:$D184),1)</f>
        <v>-8.0578674717267221E-2</v>
      </c>
      <c r="CP170" s="179">
        <f t="shared" si="61"/>
        <v>6820</v>
      </c>
      <c r="CQ170" s="179">
        <f t="shared" si="62"/>
        <v>13.923999999999999</v>
      </c>
      <c r="CS170" s="199">
        <f t="shared" si="63"/>
        <v>7.643961949002529</v>
      </c>
      <c r="CT170" s="29" t="s">
        <v>27</v>
      </c>
      <c r="CU170" s="29" t="s">
        <v>28</v>
      </c>
      <c r="CV170" s="44">
        <f>INDEX(LINEST(CS165:CS184,$D165:$D184),1)</f>
        <v>-0.10454242161919085</v>
      </c>
      <c r="CW170" s="179">
        <f t="shared" si="64"/>
        <v>6793</v>
      </c>
      <c r="CX170" s="179">
        <f t="shared" si="65"/>
        <v>21.024999999999999</v>
      </c>
      <c r="CZ170" s="199">
        <f t="shared" si="66"/>
        <v>7.4604903058253376</v>
      </c>
      <c r="DA170" s="29" t="s">
        <v>27</v>
      </c>
      <c r="DB170" s="29" t="s">
        <v>28</v>
      </c>
      <c r="DC170" s="44">
        <f>INDEX(LINEST(CZ165:CZ184,$D165:$D184),1)</f>
        <v>-0.16067813737372247</v>
      </c>
      <c r="DD170" s="179">
        <f t="shared" si="67"/>
        <v>6754</v>
      </c>
      <c r="DE170" s="179">
        <f t="shared" si="68"/>
        <v>33.856000000000002</v>
      </c>
    </row>
    <row r="171" spans="1:109" ht="15" customHeight="1">
      <c r="A171" s="21">
        <f t="shared" si="22"/>
        <v>2000</v>
      </c>
      <c r="B171" s="176">
        <f t="shared" si="22"/>
        <v>6783</v>
      </c>
      <c r="C171" s="193">
        <f t="shared" si="23"/>
        <v>7.5668284792083309</v>
      </c>
      <c r="D171" s="22">
        <v>7</v>
      </c>
      <c r="H171" s="26"/>
      <c r="I171" s="179">
        <f t="shared" si="24"/>
        <v>6600</v>
      </c>
      <c r="J171" s="180">
        <f t="shared" si="25"/>
        <v>2.6979212737726672</v>
      </c>
      <c r="K171" s="179">
        <f t="shared" si="26"/>
        <v>33.488999999999997</v>
      </c>
      <c r="M171" s="199">
        <f t="shared" si="27"/>
        <v>8.8221747609460799</v>
      </c>
      <c r="N171" s="27"/>
      <c r="O171" s="27"/>
      <c r="P171" s="27"/>
      <c r="Q171" s="179">
        <f t="shared" si="28"/>
        <v>6756</v>
      </c>
      <c r="R171" s="179">
        <f t="shared" si="29"/>
        <v>0.72899999999999998</v>
      </c>
      <c r="T171" s="199">
        <f t="shared" si="30"/>
        <v>8.6626778581582187</v>
      </c>
      <c r="U171" s="27"/>
      <c r="V171" s="27"/>
      <c r="W171" s="27"/>
      <c r="X171" s="179">
        <f t="shared" si="31"/>
        <v>6747</v>
      </c>
      <c r="Y171" s="179">
        <f t="shared" si="32"/>
        <v>1.296</v>
      </c>
      <c r="AA171" s="199">
        <f t="shared" si="33"/>
        <v>8.6002467465515231</v>
      </c>
      <c r="AB171" s="27"/>
      <c r="AC171" s="27"/>
      <c r="AD171" s="27"/>
      <c r="AE171" s="179">
        <f t="shared" si="34"/>
        <v>6743</v>
      </c>
      <c r="AF171" s="179">
        <f t="shared" si="35"/>
        <v>1.6</v>
      </c>
      <c r="AH171" s="199">
        <f t="shared" si="36"/>
        <v>8.533656917446903</v>
      </c>
      <c r="AI171" s="27"/>
      <c r="AJ171" s="27"/>
      <c r="AK171" s="27"/>
      <c r="AL171" s="179">
        <f t="shared" si="37"/>
        <v>6738</v>
      </c>
      <c r="AM171" s="179">
        <f t="shared" si="38"/>
        <v>2.0249999999999999</v>
      </c>
      <c r="AO171" s="199">
        <f t="shared" si="39"/>
        <v>8.4623145299062479</v>
      </c>
      <c r="AP171" s="27"/>
      <c r="AQ171" s="27"/>
      <c r="AR171" s="27"/>
      <c r="AS171" s="179">
        <f t="shared" si="40"/>
        <v>6733</v>
      </c>
      <c r="AT171" s="179">
        <f t="shared" si="41"/>
        <v>2.5</v>
      </c>
      <c r="AV171" s="199">
        <f t="shared" si="42"/>
        <v>8.3854887004188097</v>
      </c>
      <c r="AW171" s="27"/>
      <c r="AX171" s="27"/>
      <c r="AY171" s="27"/>
      <c r="AZ171" s="179">
        <f t="shared" si="43"/>
        <v>6727</v>
      </c>
      <c r="BA171" s="179">
        <f t="shared" si="44"/>
        <v>3.1360000000000001</v>
      </c>
      <c r="BC171" s="199">
        <f t="shared" si="45"/>
        <v>8.3022657948733674</v>
      </c>
      <c r="BD171" s="27"/>
      <c r="BE171" s="27"/>
      <c r="BF171" s="27"/>
      <c r="BG171" s="179">
        <f t="shared" si="46"/>
        <v>6719</v>
      </c>
      <c r="BH171" s="179">
        <f t="shared" si="47"/>
        <v>4.0960000000000001</v>
      </c>
      <c r="BJ171" s="199">
        <f t="shared" si="48"/>
        <v>8.2114829164450658</v>
      </c>
      <c r="BK171" s="27"/>
      <c r="BL171" s="27"/>
      <c r="BM171" s="27"/>
      <c r="BN171" s="179">
        <f t="shared" si="49"/>
        <v>6710</v>
      </c>
      <c r="BO171" s="179">
        <f t="shared" si="50"/>
        <v>5.3289999999999997</v>
      </c>
      <c r="BQ171" s="199">
        <f t="shared" si="51"/>
        <v>8.1116280783077404</v>
      </c>
      <c r="BR171" s="27"/>
      <c r="BS171" s="27"/>
      <c r="BT171" s="27"/>
      <c r="BU171" s="179">
        <f t="shared" si="52"/>
        <v>6699</v>
      </c>
      <c r="BV171" s="179">
        <f t="shared" si="53"/>
        <v>7.056</v>
      </c>
      <c r="BX171" s="199">
        <f t="shared" si="54"/>
        <v>8.000684784514748</v>
      </c>
      <c r="BY171" s="27"/>
      <c r="BZ171" s="27"/>
      <c r="CA171" s="27"/>
      <c r="CB171" s="179">
        <f t="shared" si="55"/>
        <v>6685</v>
      </c>
      <c r="CC171" s="179">
        <f t="shared" si="56"/>
        <v>9.6039999999999992</v>
      </c>
      <c r="CE171" s="199">
        <f t="shared" si="57"/>
        <v>7.8758791594963098</v>
      </c>
      <c r="CF171" s="27"/>
      <c r="CG171" s="27"/>
      <c r="CH171" s="27"/>
      <c r="CI171" s="179">
        <f t="shared" si="58"/>
        <v>6667</v>
      </c>
      <c r="CJ171" s="179">
        <f t="shared" si="59"/>
        <v>13.456</v>
      </c>
      <c r="CL171" s="199">
        <f t="shared" si="60"/>
        <v>7.7332456465297952</v>
      </c>
      <c r="CM171" s="27"/>
      <c r="CN171" s="27"/>
      <c r="CO171" s="27"/>
      <c r="CP171" s="179">
        <f t="shared" si="61"/>
        <v>6640</v>
      </c>
      <c r="CQ171" s="179">
        <f t="shared" si="62"/>
        <v>20.449000000000002</v>
      </c>
      <c r="CS171" s="199">
        <f t="shared" si="63"/>
        <v>7.5668284792083309</v>
      </c>
      <c r="CT171" s="27"/>
      <c r="CU171" s="27"/>
      <c r="CV171" s="27"/>
      <c r="CW171" s="179">
        <f t="shared" si="64"/>
        <v>6600</v>
      </c>
      <c r="CX171" s="179">
        <f t="shared" si="65"/>
        <v>33.488999999999997</v>
      </c>
      <c r="CZ171" s="199">
        <f t="shared" si="66"/>
        <v>7.3670770598810122</v>
      </c>
      <c r="DA171" s="27"/>
      <c r="DB171" s="27"/>
      <c r="DC171" s="27"/>
      <c r="DD171" s="179">
        <f t="shared" si="67"/>
        <v>6524</v>
      </c>
      <c r="DE171" s="179">
        <f t="shared" si="68"/>
        <v>67.081000000000003</v>
      </c>
    </row>
    <row r="172" spans="1:109" ht="15" customHeight="1">
      <c r="A172" s="21">
        <f t="shared" si="22"/>
        <v>2001</v>
      </c>
      <c r="B172" s="176">
        <f t="shared" si="22"/>
        <v>6521</v>
      </c>
      <c r="C172" s="193">
        <f t="shared" si="23"/>
        <v>7.4211775285953934</v>
      </c>
      <c r="D172" s="22">
        <v>8</v>
      </c>
      <c r="E172" s="5" t="s">
        <v>29</v>
      </c>
      <c r="F172" s="45">
        <f>EXP(G169)</f>
        <v>3637.9628665049245</v>
      </c>
      <c r="G172" s="27"/>
      <c r="H172" s="47"/>
      <c r="I172" s="179">
        <f t="shared" si="24"/>
        <v>6426</v>
      </c>
      <c r="J172" s="180">
        <f t="shared" si="25"/>
        <v>1.4568317742677503</v>
      </c>
      <c r="K172" s="179">
        <f t="shared" si="26"/>
        <v>9.0250000000000004</v>
      </c>
      <c r="M172" s="199">
        <f t="shared" si="27"/>
        <v>8.7827830173932018</v>
      </c>
      <c r="N172" s="29" t="s">
        <v>29</v>
      </c>
      <c r="O172" s="61">
        <f>EXP(P169)</f>
        <v>7896.4952685238886</v>
      </c>
      <c r="P172" s="27"/>
      <c r="Q172" s="179">
        <f t="shared" si="28"/>
        <v>6607</v>
      </c>
      <c r="R172" s="179">
        <f t="shared" si="29"/>
        <v>7.3959999999999999</v>
      </c>
      <c r="T172" s="199">
        <f t="shared" si="30"/>
        <v>8.6163142822840442</v>
      </c>
      <c r="U172" s="29" t="s">
        <v>29</v>
      </c>
      <c r="V172" s="61">
        <f>EXP(W169)</f>
        <v>6915.5591440702274</v>
      </c>
      <c r="W172" s="27"/>
      <c r="X172" s="179">
        <f t="shared" si="31"/>
        <v>6597</v>
      </c>
      <c r="Y172" s="179">
        <f t="shared" si="32"/>
        <v>5.7759999999999998</v>
      </c>
      <c r="AA172" s="199">
        <f t="shared" si="33"/>
        <v>8.5508213723962214</v>
      </c>
      <c r="AB172" s="29" t="s">
        <v>29</v>
      </c>
      <c r="AC172" s="61">
        <f>EXP(AD169)</f>
        <v>6574.3661069115669</v>
      </c>
      <c r="AD172" s="27"/>
      <c r="AE172" s="179">
        <f t="shared" si="34"/>
        <v>6592</v>
      </c>
      <c r="AF172" s="179">
        <f t="shared" si="35"/>
        <v>5.0410000000000004</v>
      </c>
      <c r="AH172" s="199">
        <f t="shared" si="36"/>
        <v>8.4807366544056215</v>
      </c>
      <c r="AI172" s="29" t="s">
        <v>29</v>
      </c>
      <c r="AJ172" s="61">
        <f>EXP(AK169)</f>
        <v>6234.7648677786929</v>
      </c>
      <c r="AK172" s="27"/>
      <c r="AL172" s="179">
        <f t="shared" si="37"/>
        <v>6587</v>
      </c>
      <c r="AM172" s="179">
        <f t="shared" si="38"/>
        <v>4.3559999999999999</v>
      </c>
      <c r="AO172" s="199">
        <f t="shared" si="39"/>
        <v>8.4053673762339809</v>
      </c>
      <c r="AP172" s="29" t="s">
        <v>29</v>
      </c>
      <c r="AQ172" s="61">
        <f>EXP(AR169)</f>
        <v>5897.2287877116914</v>
      </c>
      <c r="AR172" s="27"/>
      <c r="AS172" s="179">
        <f t="shared" si="40"/>
        <v>6581</v>
      </c>
      <c r="AT172" s="179">
        <f t="shared" si="41"/>
        <v>3.6</v>
      </c>
      <c r="AV172" s="199">
        <f t="shared" si="42"/>
        <v>8.3238511313388166</v>
      </c>
      <c r="AW172" s="29" t="s">
        <v>29</v>
      </c>
      <c r="AX172" s="61">
        <f>EXP(AY169)</f>
        <v>5562.439536845256</v>
      </c>
      <c r="AY172" s="27"/>
      <c r="AZ172" s="179">
        <f t="shared" si="43"/>
        <v>6574</v>
      </c>
      <c r="BA172" s="179">
        <f t="shared" si="44"/>
        <v>2.8090000000000002</v>
      </c>
      <c r="BC172" s="199">
        <f t="shared" si="45"/>
        <v>8.2350954972583565</v>
      </c>
      <c r="BD172" s="29" t="s">
        <v>29</v>
      </c>
      <c r="BE172" s="61">
        <f>EXP(BF169)</f>
        <v>5231.4160833881524</v>
      </c>
      <c r="BF172" s="27"/>
      <c r="BG172" s="179">
        <f t="shared" si="46"/>
        <v>6566</v>
      </c>
      <c r="BH172" s="179">
        <f t="shared" si="47"/>
        <v>2.0249999999999999</v>
      </c>
      <c r="BJ172" s="199">
        <f t="shared" si="48"/>
        <v>8.1376881849776055</v>
      </c>
      <c r="BK172" s="29" t="s">
        <v>29</v>
      </c>
      <c r="BL172" s="61">
        <f>EXP(BM169)</f>
        <v>4905.7534994456764</v>
      </c>
      <c r="BM172" s="27"/>
      <c r="BN172" s="179">
        <f t="shared" si="49"/>
        <v>6556</v>
      </c>
      <c r="BO172" s="179">
        <f t="shared" si="50"/>
        <v>1.2250000000000001</v>
      </c>
      <c r="BQ172" s="199">
        <f t="shared" si="51"/>
        <v>8.0297585204408222</v>
      </c>
      <c r="BR172" s="29" t="s">
        <v>29</v>
      </c>
      <c r="BS172" s="61">
        <f>EXP(BT169)</f>
        <v>4588.0994727150546</v>
      </c>
      <c r="BT172" s="27"/>
      <c r="BU172" s="179">
        <f t="shared" si="52"/>
        <v>6543</v>
      </c>
      <c r="BV172" s="179">
        <f t="shared" si="53"/>
        <v>0.48399999999999999</v>
      </c>
      <c r="BX172" s="199">
        <f t="shared" si="54"/>
        <v>7.9087547387832462</v>
      </c>
      <c r="BY172" s="29" t="s">
        <v>29</v>
      </c>
      <c r="BZ172" s="61">
        <f>EXP(CA169)</f>
        <v>4283.2024223792832</v>
      </c>
      <c r="CA172" s="27"/>
      <c r="CB172" s="179">
        <f t="shared" si="55"/>
        <v>6527</v>
      </c>
      <c r="CC172" s="179">
        <f t="shared" si="56"/>
        <v>3.5999999999999997E-2</v>
      </c>
      <c r="CE172" s="199">
        <f t="shared" si="57"/>
        <v>7.7710670860654059</v>
      </c>
      <c r="CF172" s="29" t="s">
        <v>29</v>
      </c>
      <c r="CG172" s="61">
        <f>EXP(CH169)</f>
        <v>4000.5447847236424</v>
      </c>
      <c r="CH172" s="27"/>
      <c r="CI172" s="179">
        <f t="shared" si="58"/>
        <v>6505</v>
      </c>
      <c r="CJ172" s="179">
        <f t="shared" si="59"/>
        <v>0.25600000000000001</v>
      </c>
      <c r="CL172" s="199">
        <f t="shared" si="60"/>
        <v>7.6113477174036213</v>
      </c>
      <c r="CM172" s="29" t="s">
        <v>29</v>
      </c>
      <c r="CN172" s="61">
        <f>EXP(CO169)</f>
        <v>3762.3885610303632</v>
      </c>
      <c r="CO172" s="27"/>
      <c r="CP172" s="179">
        <f t="shared" si="61"/>
        <v>6475</v>
      </c>
      <c r="CQ172" s="179">
        <f t="shared" si="62"/>
        <v>2.1160000000000001</v>
      </c>
      <c r="CS172" s="199">
        <f t="shared" si="63"/>
        <v>7.4211775285953934</v>
      </c>
      <c r="CT172" s="29" t="s">
        <v>29</v>
      </c>
      <c r="CU172" s="61">
        <f>EXP(CV169)</f>
        <v>3637.9628665049245</v>
      </c>
      <c r="CV172" s="27"/>
      <c r="CW172" s="179">
        <f t="shared" si="64"/>
        <v>6426</v>
      </c>
      <c r="CX172" s="179">
        <f t="shared" si="65"/>
        <v>9.0250000000000004</v>
      </c>
      <c r="CZ172" s="199">
        <f t="shared" si="66"/>
        <v>7.1861443045223252</v>
      </c>
      <c r="DA172" s="29" t="s">
        <v>29</v>
      </c>
      <c r="DB172" s="61">
        <f>EXP(DC169)</f>
        <v>4075.7990372264862</v>
      </c>
      <c r="DC172" s="27"/>
      <c r="DD172" s="179">
        <f t="shared" si="67"/>
        <v>6327</v>
      </c>
      <c r="DE172" s="179">
        <f t="shared" si="68"/>
        <v>37.636000000000003</v>
      </c>
    </row>
    <row r="173" spans="1:109" ht="15" customHeight="1">
      <c r="A173" s="21">
        <f t="shared" si="22"/>
        <v>2002</v>
      </c>
      <c r="B173" s="176">
        <f t="shared" si="22"/>
        <v>6289</v>
      </c>
      <c r="C173" s="193">
        <f t="shared" si="23"/>
        <v>7.2717037068873678</v>
      </c>
      <c r="D173" s="22">
        <v>9</v>
      </c>
      <c r="E173" s="5" t="s">
        <v>30</v>
      </c>
      <c r="F173" s="46">
        <f>EXP(G170)-1</f>
        <v>-9.9263414108046288E-2</v>
      </c>
      <c r="G173" s="27"/>
      <c r="H173" s="47"/>
      <c r="I173" s="179">
        <f t="shared" si="24"/>
        <v>6270</v>
      </c>
      <c r="J173" s="180">
        <f t="shared" si="25"/>
        <v>0.30211480362537763</v>
      </c>
      <c r="K173" s="179">
        <f t="shared" si="26"/>
        <v>0.36099999999999999</v>
      </c>
      <c r="M173" s="199">
        <f t="shared" si="27"/>
        <v>8.7465573545435031</v>
      </c>
      <c r="N173" s="29" t="s">
        <v>30</v>
      </c>
      <c r="O173" s="62">
        <f>EXP(P170)-1</f>
        <v>-2.2040318136848813E-2</v>
      </c>
      <c r="P173" s="27"/>
      <c r="Q173" s="179">
        <f t="shared" si="28"/>
        <v>6461</v>
      </c>
      <c r="R173" s="179">
        <f t="shared" si="29"/>
        <v>29.584</v>
      </c>
      <c r="T173" s="199">
        <f t="shared" si="30"/>
        <v>8.5733844710659799</v>
      </c>
      <c r="U173" s="29" t="s">
        <v>30</v>
      </c>
      <c r="V173" s="62">
        <f>EXP(W170)-1</f>
        <v>-2.6099969449163263E-2</v>
      </c>
      <c r="W173" s="27"/>
      <c r="X173" s="179">
        <f t="shared" si="31"/>
        <v>6451</v>
      </c>
      <c r="Y173" s="179">
        <f t="shared" si="32"/>
        <v>26.244</v>
      </c>
      <c r="AA173" s="199">
        <f t="shared" si="33"/>
        <v>8.5049181605406243</v>
      </c>
      <c r="AB173" s="29" t="s">
        <v>30</v>
      </c>
      <c r="AC173" s="62">
        <f>EXP(AD170)-1</f>
        <v>-2.790427899761927E-2</v>
      </c>
      <c r="AD173" s="27"/>
      <c r="AE173" s="179">
        <f t="shared" si="34"/>
        <v>6446</v>
      </c>
      <c r="AF173" s="179">
        <f t="shared" si="35"/>
        <v>24.649000000000001</v>
      </c>
      <c r="AH173" s="199">
        <f t="shared" si="36"/>
        <v>8.4314174143948328</v>
      </c>
      <c r="AI173" s="29" t="s">
        <v>30</v>
      </c>
      <c r="AJ173" s="62">
        <f>EXP(AK170)-1</f>
        <v>-2.998129556314455E-2</v>
      </c>
      <c r="AK173" s="27"/>
      <c r="AL173" s="179">
        <f t="shared" si="37"/>
        <v>6441</v>
      </c>
      <c r="AM173" s="179">
        <f t="shared" si="38"/>
        <v>23.103999999999999</v>
      </c>
      <c r="AO173" s="199">
        <f t="shared" si="39"/>
        <v>8.3520826713526368</v>
      </c>
      <c r="AP173" s="29" t="s">
        <v>30</v>
      </c>
      <c r="AQ173" s="62">
        <f>EXP(AR170)-1</f>
        <v>-3.2399232301132841E-2</v>
      </c>
      <c r="AR173" s="27"/>
      <c r="AS173" s="179">
        <f t="shared" si="40"/>
        <v>6434</v>
      </c>
      <c r="AT173" s="179">
        <f t="shared" si="41"/>
        <v>21.024999999999999</v>
      </c>
      <c r="AV173" s="199">
        <f t="shared" si="42"/>
        <v>8.265907334155747</v>
      </c>
      <c r="AW173" s="29" t="s">
        <v>30</v>
      </c>
      <c r="AX173" s="62">
        <f>EXP(AY170)-1</f>
        <v>-3.5251681162796644E-2</v>
      </c>
      <c r="AY173" s="27"/>
      <c r="AZ173" s="179">
        <f t="shared" si="43"/>
        <v>6427</v>
      </c>
      <c r="BA173" s="179">
        <f t="shared" si="44"/>
        <v>19.044</v>
      </c>
      <c r="BC173" s="199">
        <f t="shared" si="45"/>
        <v>8.1715994803454635</v>
      </c>
      <c r="BD173" s="29" t="s">
        <v>30</v>
      </c>
      <c r="BE173" s="62">
        <f>EXP(BF170)-1</f>
        <v>-3.8670958135689548E-2</v>
      </c>
      <c r="BF173" s="27"/>
      <c r="BG173" s="179">
        <f t="shared" si="46"/>
        <v>6418</v>
      </c>
      <c r="BH173" s="179">
        <f t="shared" si="47"/>
        <v>16.640999999999998</v>
      </c>
      <c r="BJ173" s="199">
        <f t="shared" si="48"/>
        <v>8.0674626670100569</v>
      </c>
      <c r="BK173" s="29" t="s">
        <v>30</v>
      </c>
      <c r="BL173" s="62">
        <f>EXP(BM170)-1</f>
        <v>-4.2851132028892569E-2</v>
      </c>
      <c r="BM173" s="27"/>
      <c r="BN173" s="179">
        <f t="shared" si="49"/>
        <v>6408</v>
      </c>
      <c r="BO173" s="179">
        <f t="shared" si="50"/>
        <v>14.161</v>
      </c>
      <c r="BQ173" s="199">
        <f t="shared" si="51"/>
        <v>7.9512071564729716</v>
      </c>
      <c r="BR173" s="29" t="s">
        <v>30</v>
      </c>
      <c r="BS173" s="62">
        <f>EXP(BT170)-1</f>
        <v>-4.8090372566349182E-2</v>
      </c>
      <c r="BT173" s="27"/>
      <c r="BU173" s="179">
        <f t="shared" si="52"/>
        <v>6394</v>
      </c>
      <c r="BV173" s="179">
        <f t="shared" si="53"/>
        <v>11.025</v>
      </c>
      <c r="BX173" s="199">
        <f t="shared" si="54"/>
        <v>7.8196363023675923</v>
      </c>
      <c r="BY173" s="29" t="s">
        <v>30</v>
      </c>
      <c r="BZ173" s="62">
        <f>EXP(CA170)-1</f>
        <v>-5.4875526110318429E-2</v>
      </c>
      <c r="CA173" s="27"/>
      <c r="CB173" s="179">
        <f t="shared" si="55"/>
        <v>6377</v>
      </c>
      <c r="CC173" s="179">
        <f t="shared" si="56"/>
        <v>7.7439999999999998</v>
      </c>
      <c r="CE173" s="199">
        <f t="shared" si="57"/>
        <v>7.668093709082406</v>
      </c>
      <c r="CF173" s="29" t="s">
        <v>30</v>
      </c>
      <c r="CG173" s="62">
        <f>EXP(CH170)-1</f>
        <v>-6.4071134812040742E-2</v>
      </c>
      <c r="CH173" s="27"/>
      <c r="CI173" s="179">
        <f t="shared" si="58"/>
        <v>6354</v>
      </c>
      <c r="CJ173" s="179">
        <f t="shared" si="59"/>
        <v>4.2249999999999996</v>
      </c>
      <c r="CL173" s="199">
        <f t="shared" si="60"/>
        <v>7.4894120835087188</v>
      </c>
      <c r="CM173" s="29" t="s">
        <v>30</v>
      </c>
      <c r="CN173" s="62">
        <f>EXP(CO170)-1</f>
        <v>-7.7417683174509255E-2</v>
      </c>
      <c r="CO173" s="27"/>
      <c r="CP173" s="179">
        <f t="shared" si="61"/>
        <v>6322</v>
      </c>
      <c r="CQ173" s="179">
        <f t="shared" si="62"/>
        <v>1.089</v>
      </c>
      <c r="CS173" s="199">
        <f t="shared" si="63"/>
        <v>7.2717037068873678</v>
      </c>
      <c r="CT173" s="29" t="s">
        <v>30</v>
      </c>
      <c r="CU173" s="62">
        <f>EXP(CV170)-1</f>
        <v>-9.9263414108046288E-2</v>
      </c>
      <c r="CV173" s="27"/>
      <c r="CW173" s="179">
        <f t="shared" si="64"/>
        <v>6270</v>
      </c>
      <c r="CX173" s="179">
        <f t="shared" si="65"/>
        <v>0.36099999999999999</v>
      </c>
      <c r="CZ173" s="199">
        <f t="shared" si="66"/>
        <v>6.9930151229329605</v>
      </c>
      <c r="DA173" s="29" t="s">
        <v>30</v>
      </c>
      <c r="DB173" s="62">
        <f>EXP(DC170)-1</f>
        <v>-0.14843388569134663</v>
      </c>
      <c r="DC173" s="27"/>
      <c r="DD173" s="179">
        <f t="shared" si="67"/>
        <v>6160</v>
      </c>
      <c r="DE173" s="179">
        <f t="shared" si="68"/>
        <v>16.640999999999998</v>
      </c>
    </row>
    <row r="174" spans="1:109" ht="15" customHeight="1">
      <c r="A174" s="21">
        <f t="shared" si="22"/>
        <v>2003</v>
      </c>
      <c r="B174" s="176">
        <f t="shared" si="22"/>
        <v>5992</v>
      </c>
      <c r="C174" s="193">
        <f t="shared" si="23"/>
        <v>7.0405363902159559</v>
      </c>
      <c r="D174" s="22">
        <v>10</v>
      </c>
      <c r="G174" s="48"/>
      <c r="H174" s="47"/>
      <c r="I174" s="179">
        <f t="shared" si="24"/>
        <v>6129</v>
      </c>
      <c r="J174" s="180">
        <f t="shared" si="25"/>
        <v>2.2863818424566089</v>
      </c>
      <c r="K174" s="179">
        <f t="shared" si="26"/>
        <v>18.768999999999998</v>
      </c>
      <c r="M174" s="199">
        <f t="shared" si="27"/>
        <v>8.6981805251970545</v>
      </c>
      <c r="N174" s="27"/>
      <c r="O174" s="27"/>
      <c r="P174" s="48"/>
      <c r="Q174" s="179">
        <f t="shared" si="28"/>
        <v>6319</v>
      </c>
      <c r="R174" s="179">
        <f t="shared" si="29"/>
        <v>106.929</v>
      </c>
      <c r="T174" s="199">
        <f t="shared" si="30"/>
        <v>8.5155919100492632</v>
      </c>
      <c r="U174" s="27"/>
      <c r="V174" s="27"/>
      <c r="W174" s="48"/>
      <c r="X174" s="179">
        <f t="shared" si="31"/>
        <v>6308</v>
      </c>
      <c r="Y174" s="179">
        <f t="shared" si="32"/>
        <v>99.855999999999995</v>
      </c>
      <c r="AA174" s="199">
        <f t="shared" si="33"/>
        <v>8.4429005868343818</v>
      </c>
      <c r="AB174" s="27"/>
      <c r="AC174" s="27"/>
      <c r="AD174" s="48"/>
      <c r="AE174" s="179">
        <f t="shared" si="34"/>
        <v>6304</v>
      </c>
      <c r="AF174" s="179">
        <f t="shared" si="35"/>
        <v>97.343999999999994</v>
      </c>
      <c r="AH174" s="199">
        <f t="shared" si="36"/>
        <v>8.3645081037505893</v>
      </c>
      <c r="AI174" s="27"/>
      <c r="AJ174" s="27"/>
      <c r="AK174" s="48"/>
      <c r="AL174" s="179">
        <f t="shared" si="37"/>
        <v>6299</v>
      </c>
      <c r="AM174" s="179">
        <f t="shared" si="38"/>
        <v>94.248999999999995</v>
      </c>
      <c r="AO174" s="199">
        <f t="shared" si="39"/>
        <v>8.2794434877126655</v>
      </c>
      <c r="AP174" s="27"/>
      <c r="AQ174" s="27"/>
      <c r="AR174" s="48"/>
      <c r="AS174" s="179">
        <f t="shared" si="40"/>
        <v>6292</v>
      </c>
      <c r="AT174" s="179">
        <f t="shared" si="41"/>
        <v>90</v>
      </c>
      <c r="AV174" s="199">
        <f t="shared" si="42"/>
        <v>8.1864644294220899</v>
      </c>
      <c r="AW174" s="27"/>
      <c r="AX174" s="27"/>
      <c r="AY174" s="48"/>
      <c r="AZ174" s="179">
        <f t="shared" si="43"/>
        <v>6285</v>
      </c>
      <c r="BA174" s="179">
        <f t="shared" si="44"/>
        <v>85.849000000000004</v>
      </c>
      <c r="BC174" s="199">
        <f t="shared" si="45"/>
        <v>8.0839457022956207</v>
      </c>
      <c r="BD174" s="27"/>
      <c r="BE174" s="27"/>
      <c r="BF174" s="48"/>
      <c r="BG174" s="179">
        <f t="shared" si="46"/>
        <v>6276</v>
      </c>
      <c r="BH174" s="179">
        <f t="shared" si="47"/>
        <v>80.656000000000006</v>
      </c>
      <c r="BJ174" s="199">
        <f t="shared" si="48"/>
        <v>7.9697035832786556</v>
      </c>
      <c r="BK174" s="27"/>
      <c r="BL174" s="27"/>
      <c r="BM174" s="48"/>
      <c r="BN174" s="179">
        <f t="shared" si="49"/>
        <v>6266</v>
      </c>
      <c r="BO174" s="179">
        <f t="shared" si="50"/>
        <v>75.075999999999993</v>
      </c>
      <c r="BQ174" s="199">
        <f t="shared" si="51"/>
        <v>7.8407064517493996</v>
      </c>
      <c r="BR174" s="27"/>
      <c r="BS174" s="27"/>
      <c r="BT174" s="48"/>
      <c r="BU174" s="179">
        <f t="shared" si="52"/>
        <v>6253</v>
      </c>
      <c r="BV174" s="179">
        <f t="shared" si="53"/>
        <v>68.120999999999995</v>
      </c>
      <c r="BX174" s="199">
        <f t="shared" si="54"/>
        <v>7.6925696480679058</v>
      </c>
      <c r="BY174" s="27"/>
      <c r="BZ174" s="27"/>
      <c r="CA174" s="48"/>
      <c r="CB174" s="179">
        <f t="shared" si="55"/>
        <v>6236</v>
      </c>
      <c r="CC174" s="179">
        <f t="shared" si="56"/>
        <v>59.536000000000001</v>
      </c>
      <c r="CE174" s="199">
        <f t="shared" si="57"/>
        <v>7.5186072168152522</v>
      </c>
      <c r="CF174" s="27"/>
      <c r="CG174" s="27"/>
      <c r="CH174" s="48"/>
      <c r="CI174" s="179">
        <f t="shared" si="58"/>
        <v>6213</v>
      </c>
      <c r="CJ174" s="179">
        <f t="shared" si="59"/>
        <v>48.841000000000001</v>
      </c>
      <c r="CL174" s="199">
        <f t="shared" si="60"/>
        <v>7.3078727807637058</v>
      </c>
      <c r="CM174" s="27"/>
      <c r="CN174" s="27"/>
      <c r="CO174" s="48"/>
      <c r="CP174" s="179">
        <f t="shared" si="61"/>
        <v>6181</v>
      </c>
      <c r="CQ174" s="179">
        <f t="shared" si="62"/>
        <v>35.720999999999997</v>
      </c>
      <c r="CS174" s="199">
        <f t="shared" si="63"/>
        <v>7.0405363902159559</v>
      </c>
      <c r="CT174" s="27"/>
      <c r="CU174" s="27"/>
      <c r="CV174" s="48"/>
      <c r="CW174" s="179">
        <f t="shared" si="64"/>
        <v>6129</v>
      </c>
      <c r="CX174" s="179">
        <f t="shared" si="65"/>
        <v>18.768999999999998</v>
      </c>
      <c r="CZ174" s="199">
        <f t="shared" si="66"/>
        <v>6.674561391814426</v>
      </c>
      <c r="DA174" s="27"/>
      <c r="DB174" s="27"/>
      <c r="DC174" s="48"/>
      <c r="DD174" s="179">
        <f t="shared" si="67"/>
        <v>6017</v>
      </c>
      <c r="DE174" s="179">
        <f t="shared" si="68"/>
        <v>0.625</v>
      </c>
    </row>
    <row r="175" spans="1:109" ht="15" customHeight="1">
      <c r="A175" s="21">
        <f t="shared" si="22"/>
        <v>2004</v>
      </c>
      <c r="B175" s="176">
        <f t="shared" si="22"/>
        <v>5898</v>
      </c>
      <c r="C175" s="193">
        <f t="shared" si="23"/>
        <v>6.9546388648809874</v>
      </c>
      <c r="D175" s="22">
        <v>11</v>
      </c>
      <c r="E175" s="347" t="s">
        <v>7</v>
      </c>
      <c r="F175" s="348"/>
      <c r="G175" s="357">
        <f>I164</f>
        <v>0.98809393130323464</v>
      </c>
      <c r="H175" s="358"/>
      <c r="I175" s="179">
        <f t="shared" si="24"/>
        <v>6002</v>
      </c>
      <c r="J175" s="180">
        <f t="shared" si="25"/>
        <v>1.7633095964733809</v>
      </c>
      <c r="K175" s="179">
        <f t="shared" si="26"/>
        <v>10.816000000000001</v>
      </c>
      <c r="M175" s="199">
        <f t="shared" si="27"/>
        <v>8.6823685893752209</v>
      </c>
      <c r="N175" s="23" t="s">
        <v>36</v>
      </c>
      <c r="O175" s="44">
        <f>Q164</f>
        <v>0.95260391982209391</v>
      </c>
      <c r="P175" s="48"/>
      <c r="Q175" s="179">
        <f t="shared" si="28"/>
        <v>6180</v>
      </c>
      <c r="R175" s="179">
        <f t="shared" si="29"/>
        <v>79.524000000000001</v>
      </c>
      <c r="T175" s="199">
        <f t="shared" si="30"/>
        <v>8.4965822375121132</v>
      </c>
      <c r="U175" s="23" t="s">
        <v>36</v>
      </c>
      <c r="V175" s="44">
        <f>X164</f>
        <v>0.9565912139632472</v>
      </c>
      <c r="W175" s="48"/>
      <c r="X175" s="179">
        <f t="shared" si="31"/>
        <v>6170</v>
      </c>
      <c r="Y175" s="179">
        <f t="shared" si="32"/>
        <v>73.983999999999995</v>
      </c>
      <c r="AA175" s="199">
        <f t="shared" si="33"/>
        <v>8.4224428548704271</v>
      </c>
      <c r="AB175" s="23" t="s">
        <v>36</v>
      </c>
      <c r="AC175" s="44">
        <f>AE164</f>
        <v>0.95833418614935428</v>
      </c>
      <c r="AD175" s="48"/>
      <c r="AE175" s="179">
        <f t="shared" si="34"/>
        <v>6166</v>
      </c>
      <c r="AF175" s="179">
        <f t="shared" si="35"/>
        <v>71.823999999999998</v>
      </c>
      <c r="AH175" s="199">
        <f t="shared" si="36"/>
        <v>8.3423635003805785</v>
      </c>
      <c r="AI175" s="23" t="s">
        <v>36</v>
      </c>
      <c r="AJ175" s="44">
        <f>AL164</f>
        <v>0.96028521941015299</v>
      </c>
      <c r="AK175" s="48"/>
      <c r="AL175" s="179">
        <f t="shared" si="37"/>
        <v>6161</v>
      </c>
      <c r="AM175" s="179">
        <f t="shared" si="38"/>
        <v>69.168999999999997</v>
      </c>
      <c r="AO175" s="199">
        <f t="shared" si="39"/>
        <v>8.2553088117855964</v>
      </c>
      <c r="AP175" s="23" t="s">
        <v>36</v>
      </c>
      <c r="AQ175" s="44">
        <f>AS164</f>
        <v>0.96241577400403522</v>
      </c>
      <c r="AR175" s="48"/>
      <c r="AS175" s="179">
        <f t="shared" si="40"/>
        <v>6155</v>
      </c>
      <c r="AT175" s="179">
        <f t="shared" si="41"/>
        <v>66.049000000000007</v>
      </c>
      <c r="AV175" s="199">
        <f t="shared" si="42"/>
        <v>8.1599466555785476</v>
      </c>
      <c r="AW175" s="23" t="s">
        <v>36</v>
      </c>
      <c r="AX175" s="44">
        <f>AZ164</f>
        <v>0.96486948090100522</v>
      </c>
      <c r="AY175" s="48"/>
      <c r="AZ175" s="179">
        <f t="shared" si="43"/>
        <v>6148</v>
      </c>
      <c r="BA175" s="179">
        <f t="shared" si="44"/>
        <v>62.5</v>
      </c>
      <c r="BC175" s="199">
        <f t="shared" si="45"/>
        <v>8.0545226095372939</v>
      </c>
      <c r="BD175" s="23" t="s">
        <v>36</v>
      </c>
      <c r="BE175" s="44">
        <f>BG164</f>
        <v>0.96764029385631611</v>
      </c>
      <c r="BF175" s="48"/>
      <c r="BG175" s="179">
        <f t="shared" si="46"/>
        <v>6140</v>
      </c>
      <c r="BH175" s="179">
        <f t="shared" si="47"/>
        <v>58.564</v>
      </c>
      <c r="BJ175" s="199">
        <f t="shared" si="48"/>
        <v>7.9366601552254261</v>
      </c>
      <c r="BK175" s="23" t="s">
        <v>36</v>
      </c>
      <c r="BL175" s="44">
        <f>BN164</f>
        <v>0.97079335858707139</v>
      </c>
      <c r="BM175" s="48"/>
      <c r="BN175" s="179">
        <f t="shared" si="49"/>
        <v>6130</v>
      </c>
      <c r="BO175" s="179">
        <f t="shared" si="50"/>
        <v>53.823999999999998</v>
      </c>
      <c r="BQ175" s="199">
        <f t="shared" si="51"/>
        <v>7.8030266436322169</v>
      </c>
      <c r="BR175" s="23" t="s">
        <v>36</v>
      </c>
      <c r="BS175" s="44">
        <f>BU164</f>
        <v>0.97437257431977142</v>
      </c>
      <c r="BT175" s="48"/>
      <c r="BU175" s="179">
        <f t="shared" si="52"/>
        <v>6118</v>
      </c>
      <c r="BV175" s="179">
        <f t="shared" si="53"/>
        <v>48.4</v>
      </c>
      <c r="BX175" s="199">
        <f t="shared" si="54"/>
        <v>7.6487397889562425</v>
      </c>
      <c r="BY175" s="23" t="s">
        <v>36</v>
      </c>
      <c r="BZ175" s="44">
        <f>CB164</f>
        <v>0.97847771713316356</v>
      </c>
      <c r="CA175" s="48"/>
      <c r="CB175" s="179">
        <f t="shared" si="55"/>
        <v>6102</v>
      </c>
      <c r="CC175" s="179">
        <f t="shared" si="56"/>
        <v>41.616</v>
      </c>
      <c r="CE175" s="199">
        <f t="shared" si="57"/>
        <v>7.4662275562154807</v>
      </c>
      <c r="CF175" s="23" t="s">
        <v>36</v>
      </c>
      <c r="CG175" s="44">
        <f>CI164</f>
        <v>0.98292274206800667</v>
      </c>
      <c r="CH175" s="48"/>
      <c r="CI175" s="179">
        <f t="shared" si="58"/>
        <v>6081</v>
      </c>
      <c r="CJ175" s="179">
        <f t="shared" si="59"/>
        <v>33.488999999999997</v>
      </c>
      <c r="CL175" s="199">
        <f t="shared" si="60"/>
        <v>7.2427979227937556</v>
      </c>
      <c r="CM175" s="23" t="s">
        <v>36</v>
      </c>
      <c r="CN175" s="44">
        <f>CP164</f>
        <v>0.98706372225193717</v>
      </c>
      <c r="CO175" s="48"/>
      <c r="CP175" s="179">
        <f t="shared" si="61"/>
        <v>6051</v>
      </c>
      <c r="CQ175" s="179">
        <f t="shared" si="62"/>
        <v>23.408999999999999</v>
      </c>
      <c r="CS175" s="199">
        <f t="shared" si="63"/>
        <v>6.9546388648809874</v>
      </c>
      <c r="CT175" s="23" t="s">
        <v>36</v>
      </c>
      <c r="CU175" s="44">
        <f>CW164</f>
        <v>0.98809393130323464</v>
      </c>
      <c r="CV175" s="48"/>
      <c r="CW175" s="179">
        <f t="shared" si="64"/>
        <v>6002</v>
      </c>
      <c r="CX175" s="179">
        <f t="shared" si="65"/>
        <v>10.816000000000001</v>
      </c>
      <c r="CZ175" s="199">
        <f t="shared" si="66"/>
        <v>6.5482191027623724</v>
      </c>
      <c r="DA175" s="23" t="s">
        <v>36</v>
      </c>
      <c r="DB175" s="44">
        <f>DD164</f>
        <v>0.96588041292446092</v>
      </c>
      <c r="DC175" s="48"/>
      <c r="DD175" s="179">
        <f t="shared" si="67"/>
        <v>5896</v>
      </c>
      <c r="DE175" s="179">
        <f t="shared" si="68"/>
        <v>4.0000000000000001E-3</v>
      </c>
    </row>
    <row r="176" spans="1:109" ht="15" customHeight="1">
      <c r="A176" s="21">
        <f t="shared" si="22"/>
        <v>2005</v>
      </c>
      <c r="B176" s="176">
        <f t="shared" si="22"/>
        <v>5869</v>
      </c>
      <c r="C176" s="193">
        <f t="shared" si="23"/>
        <v>6.926577033222725</v>
      </c>
      <c r="D176" s="22">
        <v>12</v>
      </c>
      <c r="E176" s="347" t="s">
        <v>8</v>
      </c>
      <c r="F176" s="348"/>
      <c r="G176" s="355">
        <f>SUM(K165:K184)</f>
        <v>178.98500000000001</v>
      </c>
      <c r="H176" s="356"/>
      <c r="I176" s="179">
        <f t="shared" si="24"/>
        <v>5888</v>
      </c>
      <c r="J176" s="180">
        <f t="shared" si="25"/>
        <v>0.32373487817345376</v>
      </c>
      <c r="K176" s="179">
        <f t="shared" si="26"/>
        <v>0.36099999999999999</v>
      </c>
      <c r="M176" s="199">
        <f t="shared" si="27"/>
        <v>8.6774395405583338</v>
      </c>
      <c r="N176" s="23" t="s">
        <v>37</v>
      </c>
      <c r="O176" s="201">
        <f>SUM(R165:R184)</f>
        <v>715.65700000000004</v>
      </c>
      <c r="P176" s="47"/>
      <c r="Q176" s="179">
        <f t="shared" si="28"/>
        <v>6043</v>
      </c>
      <c r="R176" s="179">
        <f t="shared" si="29"/>
        <v>30.276</v>
      </c>
      <c r="T176" s="199">
        <f t="shared" si="30"/>
        <v>8.4906438561827002</v>
      </c>
      <c r="U176" s="23" t="s">
        <v>37</v>
      </c>
      <c r="V176" s="201">
        <f>SUM(Y165:Y184)</f>
        <v>661.79300000000001</v>
      </c>
      <c r="W176" s="47"/>
      <c r="X176" s="179">
        <f t="shared" si="31"/>
        <v>6035</v>
      </c>
      <c r="Y176" s="179">
        <f t="shared" si="32"/>
        <v>27.556000000000001</v>
      </c>
      <c r="AA176" s="199">
        <f t="shared" si="33"/>
        <v>8.4160460094112803</v>
      </c>
      <c r="AB176" s="23" t="s">
        <v>37</v>
      </c>
      <c r="AC176" s="201">
        <f>SUM(AF165:AF184)</f>
        <v>638.14400000000012</v>
      </c>
      <c r="AD176" s="47"/>
      <c r="AE176" s="179">
        <f t="shared" si="34"/>
        <v>6031</v>
      </c>
      <c r="AF176" s="179">
        <f t="shared" si="35"/>
        <v>26.244</v>
      </c>
      <c r="AH176" s="199">
        <f t="shared" si="36"/>
        <v>8.3354314778807961</v>
      </c>
      <c r="AI176" s="23" t="s">
        <v>37</v>
      </c>
      <c r="AJ176" s="201">
        <f>SUM(AM165:AM184)</f>
        <v>611.78099999999995</v>
      </c>
      <c r="AK176" s="47"/>
      <c r="AL176" s="179">
        <f t="shared" si="37"/>
        <v>6027</v>
      </c>
      <c r="AM176" s="179">
        <f t="shared" si="38"/>
        <v>24.963999999999999</v>
      </c>
      <c r="AO176" s="199">
        <f t="shared" si="39"/>
        <v>8.247743887225516</v>
      </c>
      <c r="AP176" s="23" t="s">
        <v>37</v>
      </c>
      <c r="AQ176" s="201">
        <f>SUM(AT165:AT184)</f>
        <v>583.31899999999996</v>
      </c>
      <c r="AR176" s="47"/>
      <c r="AS176" s="179">
        <f t="shared" si="40"/>
        <v>6022</v>
      </c>
      <c r="AT176" s="179">
        <f t="shared" si="41"/>
        <v>23.408999999999999</v>
      </c>
      <c r="AV176" s="199">
        <f t="shared" si="42"/>
        <v>8.1516216469697493</v>
      </c>
      <c r="AW176" s="23" t="s">
        <v>37</v>
      </c>
      <c r="AX176" s="201">
        <f>SUM(BA165:BA184)</f>
        <v>550.00999999999988</v>
      </c>
      <c r="AY176" s="47"/>
      <c r="AZ176" s="179">
        <f t="shared" si="43"/>
        <v>6016</v>
      </c>
      <c r="BA176" s="179">
        <f t="shared" si="44"/>
        <v>21.609000000000002</v>
      </c>
      <c r="BC176" s="199">
        <f t="shared" si="45"/>
        <v>8.0452677166078033</v>
      </c>
      <c r="BD176" s="23" t="s">
        <v>37</v>
      </c>
      <c r="BE176" s="201">
        <f>SUM(BH165:BH184)</f>
        <v>512.20000000000005</v>
      </c>
      <c r="BF176" s="47"/>
      <c r="BG176" s="179">
        <f t="shared" si="46"/>
        <v>6009</v>
      </c>
      <c r="BH176" s="179">
        <f t="shared" si="47"/>
        <v>19.600000000000001</v>
      </c>
      <c r="BJ176" s="199">
        <f t="shared" si="48"/>
        <v>7.9262415231709618</v>
      </c>
      <c r="BK176" s="23" t="s">
        <v>37</v>
      </c>
      <c r="BL176" s="201">
        <f>SUM(BO165:BO184)</f>
        <v>468.92900000000003</v>
      </c>
      <c r="BM176" s="47"/>
      <c r="BN176" s="179">
        <f t="shared" si="49"/>
        <v>6000</v>
      </c>
      <c r="BO176" s="179">
        <f t="shared" si="50"/>
        <v>17.161000000000001</v>
      </c>
      <c r="BQ176" s="199">
        <f t="shared" si="51"/>
        <v>7.7911095106100277</v>
      </c>
      <c r="BR176" s="23" t="s">
        <v>37</v>
      </c>
      <c r="BS176" s="201">
        <f>SUM(BV165:BV184)</f>
        <v>419.29300000000001</v>
      </c>
      <c r="BT176" s="47"/>
      <c r="BU176" s="179">
        <f t="shared" si="52"/>
        <v>5990</v>
      </c>
      <c r="BV176" s="179">
        <f t="shared" si="53"/>
        <v>14.641</v>
      </c>
      <c r="BX176" s="199">
        <f t="shared" si="54"/>
        <v>7.6348206777455427</v>
      </c>
      <c r="BY176" s="23" t="s">
        <v>37</v>
      </c>
      <c r="BZ176" s="201">
        <f>SUM(CC165:CC184)</f>
        <v>359.827</v>
      </c>
      <c r="CA176" s="47"/>
      <c r="CB176" s="179">
        <f t="shared" si="55"/>
        <v>5976</v>
      </c>
      <c r="CC176" s="179">
        <f t="shared" si="56"/>
        <v>11.449</v>
      </c>
      <c r="CE176" s="199">
        <f t="shared" si="57"/>
        <v>7.449498005382849</v>
      </c>
      <c r="CF176" s="23" t="s">
        <v>37</v>
      </c>
      <c r="CG176" s="201">
        <f>SUM(CJ165:CJ184)</f>
        <v>291.834</v>
      </c>
      <c r="CH176" s="47"/>
      <c r="CI176" s="179">
        <f t="shared" si="58"/>
        <v>5957</v>
      </c>
      <c r="CJ176" s="179">
        <f t="shared" si="59"/>
        <v>7.7439999999999998</v>
      </c>
      <c r="CL176" s="199">
        <f t="shared" si="60"/>
        <v>7.2218358252884487</v>
      </c>
      <c r="CM176" s="23" t="s">
        <v>37</v>
      </c>
      <c r="CN176" s="201">
        <f>SUM(CQ165:CQ184)</f>
        <v>219.16899999999995</v>
      </c>
      <c r="CO176" s="47"/>
      <c r="CP176" s="179">
        <f t="shared" si="61"/>
        <v>5931</v>
      </c>
      <c r="CQ176" s="179">
        <f t="shared" si="62"/>
        <v>3.8439999999999999</v>
      </c>
      <c r="CS176" s="199">
        <f t="shared" si="63"/>
        <v>6.926577033222725</v>
      </c>
      <c r="CT176" s="23" t="s">
        <v>37</v>
      </c>
      <c r="CU176" s="201">
        <f>SUM(CX165:CX184)</f>
        <v>178.98500000000001</v>
      </c>
      <c r="CV176" s="47"/>
      <c r="CW176" s="179">
        <f t="shared" si="64"/>
        <v>5888</v>
      </c>
      <c r="CX176" s="179">
        <f t="shared" si="65"/>
        <v>0.36099999999999999</v>
      </c>
      <c r="CZ176" s="199">
        <f t="shared" si="66"/>
        <v>6.5057840601282289</v>
      </c>
      <c r="DA176" s="23" t="s">
        <v>37</v>
      </c>
      <c r="DB176" s="201">
        <f>SUM(DE165:DE184)</f>
        <v>798.48799999999994</v>
      </c>
      <c r="DC176" s="47"/>
      <c r="DD176" s="179">
        <f t="shared" si="67"/>
        <v>5793</v>
      </c>
      <c r="DE176" s="179">
        <f t="shared" si="68"/>
        <v>5.7759999999999998</v>
      </c>
    </row>
    <row r="177" spans="1:109" ht="15" customHeight="1">
      <c r="A177" s="21">
        <f t="shared" si="22"/>
        <v>2006</v>
      </c>
      <c r="B177" s="176">
        <f t="shared" si="22"/>
        <v>5719</v>
      </c>
      <c r="C177" s="193">
        <f t="shared" si="23"/>
        <v>6.7673431252653922</v>
      </c>
      <c r="D177" s="22">
        <v>13</v>
      </c>
      <c r="E177" s="347" t="s">
        <v>9</v>
      </c>
      <c r="F177" s="348"/>
      <c r="G177" s="355">
        <f>SUM(K175:K184)</f>
        <v>57.963999999999999</v>
      </c>
      <c r="H177" s="356"/>
      <c r="I177" s="179">
        <f t="shared" si="24"/>
        <v>5785</v>
      </c>
      <c r="J177" s="180">
        <f t="shared" si="25"/>
        <v>1.154047910473859</v>
      </c>
      <c r="K177" s="179">
        <f t="shared" si="26"/>
        <v>4.3559999999999999</v>
      </c>
      <c r="M177" s="199">
        <f t="shared" si="27"/>
        <v>8.6515492439153157</v>
      </c>
      <c r="N177" s="27"/>
      <c r="O177" s="63"/>
      <c r="P177" s="27"/>
      <c r="Q177" s="179">
        <f t="shared" si="28"/>
        <v>5910</v>
      </c>
      <c r="R177" s="179">
        <f t="shared" si="29"/>
        <v>36.481000000000002</v>
      </c>
      <c r="T177" s="199">
        <f t="shared" si="30"/>
        <v>8.4593521917263867</v>
      </c>
      <c r="U177" s="27"/>
      <c r="V177" s="63"/>
      <c r="W177" s="27"/>
      <c r="X177" s="179">
        <f t="shared" si="31"/>
        <v>5904</v>
      </c>
      <c r="Y177" s="179">
        <f t="shared" si="32"/>
        <v>34.225000000000001</v>
      </c>
      <c r="AA177" s="199">
        <f t="shared" si="33"/>
        <v>8.3822894289514362</v>
      </c>
      <c r="AB177" s="27"/>
      <c r="AC177" s="63"/>
      <c r="AD177" s="27"/>
      <c r="AE177" s="179">
        <f t="shared" si="34"/>
        <v>5901</v>
      </c>
      <c r="AF177" s="179">
        <f t="shared" si="35"/>
        <v>33.124000000000002</v>
      </c>
      <c r="AH177" s="199">
        <f t="shared" si="36"/>
        <v>8.2987883944492005</v>
      </c>
      <c r="AI177" s="27"/>
      <c r="AJ177" s="63"/>
      <c r="AK177" s="27"/>
      <c r="AL177" s="179">
        <f t="shared" si="37"/>
        <v>5897</v>
      </c>
      <c r="AM177" s="179">
        <f t="shared" si="38"/>
        <v>31.684000000000001</v>
      </c>
      <c r="AO177" s="199">
        <f t="shared" si="39"/>
        <v>8.2076744243552824</v>
      </c>
      <c r="AP177" s="27"/>
      <c r="AQ177" s="63"/>
      <c r="AR177" s="27"/>
      <c r="AS177" s="179">
        <f t="shared" si="40"/>
        <v>5893</v>
      </c>
      <c r="AT177" s="179">
        <f t="shared" si="41"/>
        <v>30.276</v>
      </c>
      <c r="AV177" s="199">
        <f t="shared" si="42"/>
        <v>8.1074188117199739</v>
      </c>
      <c r="AW177" s="27"/>
      <c r="AX177" s="63"/>
      <c r="AY177" s="27"/>
      <c r="AZ177" s="179">
        <f t="shared" si="43"/>
        <v>5889</v>
      </c>
      <c r="BA177" s="179">
        <f t="shared" si="44"/>
        <v>28.9</v>
      </c>
      <c r="BC177" s="199">
        <f t="shared" si="45"/>
        <v>7.9959804747637602</v>
      </c>
      <c r="BD177" s="27"/>
      <c r="BE177" s="63"/>
      <c r="BF177" s="27"/>
      <c r="BG177" s="179">
        <f t="shared" si="46"/>
        <v>5883</v>
      </c>
      <c r="BH177" s="179">
        <f t="shared" si="47"/>
        <v>26.896000000000001</v>
      </c>
      <c r="BJ177" s="199">
        <f t="shared" si="48"/>
        <v>7.8705478445077119</v>
      </c>
      <c r="BK177" s="27"/>
      <c r="BL177" s="63"/>
      <c r="BM177" s="27"/>
      <c r="BN177" s="179">
        <f t="shared" si="49"/>
        <v>5876</v>
      </c>
      <c r="BO177" s="179">
        <f t="shared" si="50"/>
        <v>24.649000000000001</v>
      </c>
      <c r="BQ177" s="199">
        <f t="shared" si="51"/>
        <v>7.7270944847798413</v>
      </c>
      <c r="BR177" s="27"/>
      <c r="BS177" s="63"/>
      <c r="BT177" s="27"/>
      <c r="BU177" s="179">
        <f t="shared" si="52"/>
        <v>5868</v>
      </c>
      <c r="BV177" s="179">
        <f t="shared" si="53"/>
        <v>22.201000000000001</v>
      </c>
      <c r="BX177" s="199">
        <f t="shared" si="54"/>
        <v>7.5595594960076999</v>
      </c>
      <c r="BY177" s="27"/>
      <c r="BZ177" s="63"/>
      <c r="CA177" s="27"/>
      <c r="CB177" s="179">
        <f t="shared" si="55"/>
        <v>5856</v>
      </c>
      <c r="CC177" s="179">
        <f t="shared" si="56"/>
        <v>18.768999999999998</v>
      </c>
      <c r="CE177" s="199">
        <f t="shared" si="57"/>
        <v>7.3581937527330323</v>
      </c>
      <c r="CF177" s="27"/>
      <c r="CG177" s="63"/>
      <c r="CH177" s="27"/>
      <c r="CI177" s="179">
        <f t="shared" si="58"/>
        <v>5842</v>
      </c>
      <c r="CJ177" s="179">
        <f t="shared" si="59"/>
        <v>15.129</v>
      </c>
      <c r="CL177" s="199">
        <f t="shared" si="60"/>
        <v>7.1057861294812712</v>
      </c>
      <c r="CM177" s="27"/>
      <c r="CN177" s="63"/>
      <c r="CO177" s="27"/>
      <c r="CP177" s="179">
        <f t="shared" si="61"/>
        <v>5820</v>
      </c>
      <c r="CQ177" s="179">
        <f t="shared" si="62"/>
        <v>10.201000000000001</v>
      </c>
      <c r="CS177" s="199">
        <f t="shared" si="63"/>
        <v>6.7673431252653922</v>
      </c>
      <c r="CT177" s="27"/>
      <c r="CU177" s="63"/>
      <c r="CV177" s="27"/>
      <c r="CW177" s="179">
        <f t="shared" si="64"/>
        <v>5785</v>
      </c>
      <c r="CX177" s="179">
        <f t="shared" si="65"/>
        <v>4.3559999999999999</v>
      </c>
      <c r="CZ177" s="199">
        <f t="shared" si="66"/>
        <v>6.2519038831658884</v>
      </c>
      <c r="DA177" s="27"/>
      <c r="DB177" s="63"/>
      <c r="DC177" s="27"/>
      <c r="DD177" s="179">
        <f t="shared" si="67"/>
        <v>5705</v>
      </c>
      <c r="DE177" s="179">
        <f t="shared" si="68"/>
        <v>0.19600000000000001</v>
      </c>
    </row>
    <row r="178" spans="1:109" ht="15" customHeight="1">
      <c r="A178" s="21">
        <f t="shared" si="22"/>
        <v>2007</v>
      </c>
      <c r="B178" s="176">
        <f t="shared" si="22"/>
        <v>5621</v>
      </c>
      <c r="C178" s="193">
        <f t="shared" si="23"/>
        <v>6.6476883735633292</v>
      </c>
      <c r="D178" s="22">
        <v>14</v>
      </c>
      <c r="E178" s="347" t="s">
        <v>10</v>
      </c>
      <c r="F178" s="348"/>
      <c r="G178" s="349">
        <f>SUM(J165:J184)/D184</f>
        <v>1.2509640607148595</v>
      </c>
      <c r="H178" s="350"/>
      <c r="I178" s="179">
        <f t="shared" si="24"/>
        <v>5692</v>
      </c>
      <c r="J178" s="180">
        <f t="shared" si="25"/>
        <v>1.2631204412026329</v>
      </c>
      <c r="K178" s="179">
        <f t="shared" si="26"/>
        <v>5.0410000000000004</v>
      </c>
      <c r="M178" s="199">
        <f t="shared" si="27"/>
        <v>8.6342648630020751</v>
      </c>
      <c r="N178" s="27"/>
      <c r="O178" s="27"/>
      <c r="P178" s="27"/>
      <c r="Q178" s="179">
        <f t="shared" si="28"/>
        <v>5780</v>
      </c>
      <c r="R178" s="179">
        <f t="shared" si="29"/>
        <v>25.280999999999999</v>
      </c>
      <c r="T178" s="199">
        <f t="shared" si="30"/>
        <v>8.4383664108702661</v>
      </c>
      <c r="U178" s="27"/>
      <c r="V178" s="27"/>
      <c r="W178" s="27"/>
      <c r="X178" s="179">
        <f t="shared" si="31"/>
        <v>5776</v>
      </c>
      <c r="Y178" s="179">
        <f t="shared" si="32"/>
        <v>24.024999999999999</v>
      </c>
      <c r="AA178" s="199">
        <f t="shared" si="33"/>
        <v>8.3596032708414665</v>
      </c>
      <c r="AB178" s="27"/>
      <c r="AC178" s="27"/>
      <c r="AD178" s="27"/>
      <c r="AE178" s="179">
        <f t="shared" si="34"/>
        <v>5774</v>
      </c>
      <c r="AF178" s="179">
        <f t="shared" si="35"/>
        <v>23.408999999999999</v>
      </c>
      <c r="AH178" s="199">
        <f t="shared" si="36"/>
        <v>8.2741020022923308</v>
      </c>
      <c r="AI178" s="27"/>
      <c r="AJ178" s="27"/>
      <c r="AK178" s="27"/>
      <c r="AL178" s="179">
        <f t="shared" si="37"/>
        <v>5771</v>
      </c>
      <c r="AM178" s="179">
        <f t="shared" si="38"/>
        <v>22.5</v>
      </c>
      <c r="AO178" s="199">
        <f t="shared" si="39"/>
        <v>8.1806009475944492</v>
      </c>
      <c r="AP178" s="27"/>
      <c r="AQ178" s="27"/>
      <c r="AR178" s="27"/>
      <c r="AS178" s="179">
        <f t="shared" si="40"/>
        <v>5769</v>
      </c>
      <c r="AT178" s="179">
        <f t="shared" si="41"/>
        <v>21.904</v>
      </c>
      <c r="AV178" s="199">
        <f t="shared" si="42"/>
        <v>8.0774471493311992</v>
      </c>
      <c r="AW178" s="27"/>
      <c r="AX178" s="27"/>
      <c r="AY178" s="27"/>
      <c r="AZ178" s="179">
        <f t="shared" si="43"/>
        <v>5766</v>
      </c>
      <c r="BA178" s="179">
        <f t="shared" si="44"/>
        <v>21.024999999999999</v>
      </c>
      <c r="BC178" s="199">
        <f t="shared" si="45"/>
        <v>7.9624156801210644</v>
      </c>
      <c r="BD178" s="27"/>
      <c r="BE178" s="27"/>
      <c r="BF178" s="27"/>
      <c r="BG178" s="179">
        <f t="shared" si="46"/>
        <v>5762</v>
      </c>
      <c r="BH178" s="179">
        <f t="shared" si="47"/>
        <v>19.881</v>
      </c>
      <c r="BJ178" s="199">
        <f t="shared" si="48"/>
        <v>7.8324109271879196</v>
      </c>
      <c r="BK178" s="27"/>
      <c r="BL178" s="27"/>
      <c r="BM178" s="27"/>
      <c r="BN178" s="179">
        <f t="shared" si="49"/>
        <v>5757</v>
      </c>
      <c r="BO178" s="179">
        <f t="shared" si="50"/>
        <v>18.495999999999999</v>
      </c>
      <c r="BQ178" s="199">
        <f t="shared" si="51"/>
        <v>7.6829431698782917</v>
      </c>
      <c r="BR178" s="27"/>
      <c r="BS178" s="27"/>
      <c r="BT178" s="27"/>
      <c r="BU178" s="179">
        <f t="shared" si="52"/>
        <v>5751</v>
      </c>
      <c r="BV178" s="179">
        <f t="shared" si="53"/>
        <v>16.899999999999999</v>
      </c>
      <c r="BX178" s="199">
        <f t="shared" si="54"/>
        <v>7.5071410797276084</v>
      </c>
      <c r="BY178" s="27"/>
      <c r="BZ178" s="27"/>
      <c r="CA178" s="27"/>
      <c r="CB178" s="179">
        <f t="shared" si="55"/>
        <v>5744</v>
      </c>
      <c r="CC178" s="179">
        <f t="shared" si="56"/>
        <v>15.129</v>
      </c>
      <c r="CE178" s="199">
        <f t="shared" si="57"/>
        <v>7.293697720601438</v>
      </c>
      <c r="CF178" s="27"/>
      <c r="CG178" s="27"/>
      <c r="CH178" s="27"/>
      <c r="CI178" s="179">
        <f t="shared" si="58"/>
        <v>5733</v>
      </c>
      <c r="CJ178" s="179">
        <f t="shared" si="59"/>
        <v>12.544</v>
      </c>
      <c r="CL178" s="199">
        <f t="shared" si="60"/>
        <v>7.02197642307216</v>
      </c>
      <c r="CM178" s="27"/>
      <c r="CN178" s="27"/>
      <c r="CO178" s="27"/>
      <c r="CP178" s="179">
        <f t="shared" si="61"/>
        <v>5718</v>
      </c>
      <c r="CQ178" s="179">
        <f t="shared" si="62"/>
        <v>9.4090000000000007</v>
      </c>
      <c r="CS178" s="199">
        <f t="shared" si="63"/>
        <v>6.6476883735633292</v>
      </c>
      <c r="CT178" s="27"/>
      <c r="CU178" s="27"/>
      <c r="CV178" s="27"/>
      <c r="CW178" s="179">
        <f t="shared" si="64"/>
        <v>5692</v>
      </c>
      <c r="CX178" s="179">
        <f t="shared" si="65"/>
        <v>5.0410000000000004</v>
      </c>
      <c r="CZ178" s="199">
        <f t="shared" si="66"/>
        <v>6.0426328336823811</v>
      </c>
      <c r="DA178" s="27"/>
      <c r="DB178" s="27"/>
      <c r="DC178" s="27"/>
      <c r="DD178" s="179">
        <f t="shared" si="67"/>
        <v>5630</v>
      </c>
      <c r="DE178" s="179">
        <f t="shared" si="68"/>
        <v>8.1000000000000003E-2</v>
      </c>
    </row>
    <row r="179" spans="1:109" ht="15" customHeight="1">
      <c r="A179" s="21">
        <f t="shared" si="22"/>
        <v>2008</v>
      </c>
      <c r="B179" s="176">
        <f t="shared" si="22"/>
        <v>5528</v>
      </c>
      <c r="C179" s="193">
        <f t="shared" si="23"/>
        <v>6.5191472879403953</v>
      </c>
      <c r="D179" s="22">
        <v>15</v>
      </c>
      <c r="E179" s="347" t="s">
        <v>11</v>
      </c>
      <c r="F179" s="348"/>
      <c r="G179" s="349">
        <f>SUM(J175:J184)/10</f>
        <v>1.1555885129821846</v>
      </c>
      <c r="H179" s="350"/>
      <c r="I179" s="179">
        <f t="shared" si="24"/>
        <v>5608</v>
      </c>
      <c r="J179" s="180">
        <f t="shared" si="25"/>
        <v>1.4471780028943559</v>
      </c>
      <c r="K179" s="179">
        <f t="shared" si="26"/>
        <v>6.4</v>
      </c>
      <c r="M179" s="199">
        <f t="shared" si="27"/>
        <v>8.6175813654475064</v>
      </c>
      <c r="N179" s="27"/>
      <c r="O179" s="27"/>
      <c r="P179" s="27"/>
      <c r="Q179" s="179">
        <f t="shared" si="28"/>
        <v>5653</v>
      </c>
      <c r="R179" s="179">
        <f t="shared" si="29"/>
        <v>15.625</v>
      </c>
      <c r="T179" s="199">
        <f t="shared" si="30"/>
        <v>8.4180356198830193</v>
      </c>
      <c r="U179" s="27"/>
      <c r="V179" s="27"/>
      <c r="W179" s="27"/>
      <c r="X179" s="179">
        <f t="shared" si="31"/>
        <v>5651</v>
      </c>
      <c r="Y179" s="179">
        <f t="shared" si="32"/>
        <v>15.129</v>
      </c>
      <c r="AA179" s="199">
        <f t="shared" si="33"/>
        <v>8.3375879421165102</v>
      </c>
      <c r="AB179" s="27"/>
      <c r="AC179" s="27"/>
      <c r="AD179" s="27"/>
      <c r="AE179" s="179">
        <f t="shared" si="34"/>
        <v>5650</v>
      </c>
      <c r="AF179" s="179">
        <f t="shared" si="35"/>
        <v>14.884</v>
      </c>
      <c r="AH179" s="199">
        <f t="shared" si="36"/>
        <v>8.2500977525728452</v>
      </c>
      <c r="AI179" s="27"/>
      <c r="AJ179" s="27"/>
      <c r="AK179" s="27"/>
      <c r="AL179" s="179">
        <f t="shared" si="37"/>
        <v>5649</v>
      </c>
      <c r="AM179" s="179">
        <f t="shared" si="38"/>
        <v>14.641</v>
      </c>
      <c r="AO179" s="199">
        <f t="shared" si="39"/>
        <v>8.1542126949142286</v>
      </c>
      <c r="AP179" s="27"/>
      <c r="AQ179" s="27"/>
      <c r="AR179" s="27"/>
      <c r="AS179" s="179">
        <f t="shared" si="40"/>
        <v>5648</v>
      </c>
      <c r="AT179" s="179">
        <f t="shared" si="41"/>
        <v>14.4</v>
      </c>
      <c r="AV179" s="199">
        <f t="shared" si="42"/>
        <v>8.0481491016652011</v>
      </c>
      <c r="AW179" s="27"/>
      <c r="AX179" s="27"/>
      <c r="AY179" s="27"/>
      <c r="AZ179" s="179">
        <f t="shared" si="43"/>
        <v>5647</v>
      </c>
      <c r="BA179" s="179">
        <f t="shared" si="44"/>
        <v>14.161</v>
      </c>
      <c r="BC179" s="199">
        <f t="shared" si="45"/>
        <v>7.9294865233142895</v>
      </c>
      <c r="BD179" s="27"/>
      <c r="BE179" s="27"/>
      <c r="BF179" s="27"/>
      <c r="BG179" s="179">
        <f t="shared" si="46"/>
        <v>5645</v>
      </c>
      <c r="BH179" s="179">
        <f t="shared" si="47"/>
        <v>13.689</v>
      </c>
      <c r="BJ179" s="199">
        <f t="shared" si="48"/>
        <v>7.7948231521793891</v>
      </c>
      <c r="BK179" s="27"/>
      <c r="BL179" s="27"/>
      <c r="BM179" s="27"/>
      <c r="BN179" s="179">
        <f t="shared" si="49"/>
        <v>5643</v>
      </c>
      <c r="BO179" s="179">
        <f t="shared" si="50"/>
        <v>13.225</v>
      </c>
      <c r="BQ179" s="199">
        <f t="shared" si="51"/>
        <v>7.6391611716591727</v>
      </c>
      <c r="BR179" s="27"/>
      <c r="BS179" s="27"/>
      <c r="BT179" s="27"/>
      <c r="BU179" s="179">
        <f t="shared" si="52"/>
        <v>5641</v>
      </c>
      <c r="BV179" s="179">
        <f t="shared" si="53"/>
        <v>12.769</v>
      </c>
      <c r="BX179" s="199">
        <f t="shared" si="54"/>
        <v>7.4547199493640006</v>
      </c>
      <c r="BY179" s="27"/>
      <c r="BZ179" s="27"/>
      <c r="CA179" s="27"/>
      <c r="CB179" s="179">
        <f t="shared" si="55"/>
        <v>5637</v>
      </c>
      <c r="CC179" s="179">
        <f t="shared" si="56"/>
        <v>11.881</v>
      </c>
      <c r="CE179" s="199">
        <f t="shared" si="57"/>
        <v>7.2283884515736041</v>
      </c>
      <c r="CF179" s="27"/>
      <c r="CG179" s="27"/>
      <c r="CH179" s="27"/>
      <c r="CI179" s="179">
        <f t="shared" si="58"/>
        <v>5632</v>
      </c>
      <c r="CJ179" s="179">
        <f t="shared" si="59"/>
        <v>10.816000000000001</v>
      </c>
      <c r="CL179" s="199">
        <f t="shared" si="60"/>
        <v>6.93537044601511</v>
      </c>
      <c r="CM179" s="27"/>
      <c r="CN179" s="27"/>
      <c r="CO179" s="27"/>
      <c r="CP179" s="179">
        <f t="shared" si="61"/>
        <v>5623</v>
      </c>
      <c r="CQ179" s="179">
        <f t="shared" si="62"/>
        <v>9.0250000000000004</v>
      </c>
      <c r="CS179" s="199">
        <f t="shared" si="63"/>
        <v>6.5191472879403953</v>
      </c>
      <c r="CT179" s="27"/>
      <c r="CU179" s="27"/>
      <c r="CV179" s="27"/>
      <c r="CW179" s="179">
        <f t="shared" si="64"/>
        <v>5608</v>
      </c>
      <c r="CX179" s="179">
        <f t="shared" si="65"/>
        <v>6.4</v>
      </c>
      <c r="CZ179" s="199">
        <f t="shared" si="66"/>
        <v>5.7930136083841441</v>
      </c>
      <c r="DA179" s="27"/>
      <c r="DB179" s="27"/>
      <c r="DC179" s="27"/>
      <c r="DD179" s="179">
        <f t="shared" si="67"/>
        <v>5566</v>
      </c>
      <c r="DE179" s="179">
        <f t="shared" si="68"/>
        <v>1.444</v>
      </c>
    </row>
    <row r="180" spans="1:109" ht="15" customHeight="1">
      <c r="A180" s="21">
        <f t="shared" si="22"/>
        <v>2009</v>
      </c>
      <c r="B180" s="176">
        <f t="shared" si="22"/>
        <v>5433</v>
      </c>
      <c r="C180" s="193">
        <f t="shared" si="23"/>
        <v>6.3681871863504922</v>
      </c>
      <c r="D180" s="22">
        <v>16</v>
      </c>
      <c r="E180" s="47"/>
      <c r="F180" s="47"/>
      <c r="G180" s="51"/>
      <c r="H180" s="47"/>
      <c r="I180" s="179">
        <f t="shared" si="24"/>
        <v>5533</v>
      </c>
      <c r="J180" s="180">
        <f t="shared" si="25"/>
        <v>1.8406037180195105</v>
      </c>
      <c r="K180" s="179">
        <f t="shared" si="26"/>
        <v>10</v>
      </c>
      <c r="M180" s="199">
        <f t="shared" si="27"/>
        <v>8.6002467465515231</v>
      </c>
      <c r="N180" s="27"/>
      <c r="O180" s="27"/>
      <c r="P180" s="27"/>
      <c r="Q180" s="179">
        <f t="shared" si="28"/>
        <v>5528</v>
      </c>
      <c r="R180" s="179">
        <f t="shared" si="29"/>
        <v>9.0250000000000004</v>
      </c>
      <c r="T180" s="199">
        <f t="shared" si="30"/>
        <v>8.3968318347450541</v>
      </c>
      <c r="U180" s="27"/>
      <c r="V180" s="27"/>
      <c r="W180" s="27"/>
      <c r="X180" s="179">
        <f t="shared" si="31"/>
        <v>5530</v>
      </c>
      <c r="Y180" s="179">
        <f t="shared" si="32"/>
        <v>9.4090000000000007</v>
      </c>
      <c r="AA180" s="199">
        <f t="shared" si="33"/>
        <v>8.314587291319576</v>
      </c>
      <c r="AB180" s="27"/>
      <c r="AC180" s="27"/>
      <c r="AD180" s="27"/>
      <c r="AE180" s="179">
        <f t="shared" si="34"/>
        <v>5530</v>
      </c>
      <c r="AF180" s="179">
        <f t="shared" si="35"/>
        <v>9.4090000000000007</v>
      </c>
      <c r="AH180" s="199">
        <f t="shared" si="36"/>
        <v>8.2249674789145839</v>
      </c>
      <c r="AI180" s="27"/>
      <c r="AJ180" s="27"/>
      <c r="AK180" s="27"/>
      <c r="AL180" s="179">
        <f t="shared" si="37"/>
        <v>5531</v>
      </c>
      <c r="AM180" s="179">
        <f t="shared" si="38"/>
        <v>9.6039999999999992</v>
      </c>
      <c r="AO180" s="199">
        <f t="shared" si="39"/>
        <v>8.1265181687807093</v>
      </c>
      <c r="AP180" s="27"/>
      <c r="AQ180" s="27"/>
      <c r="AR180" s="27"/>
      <c r="AS180" s="179">
        <f t="shared" si="40"/>
        <v>5532</v>
      </c>
      <c r="AT180" s="179">
        <f t="shared" si="41"/>
        <v>9.8010000000000002</v>
      </c>
      <c r="AV180" s="199">
        <f t="shared" si="42"/>
        <v>8.0173075076885816</v>
      </c>
      <c r="AW180" s="27"/>
      <c r="AX180" s="27"/>
      <c r="AY180" s="27"/>
      <c r="AZ180" s="179">
        <f t="shared" si="43"/>
        <v>5532</v>
      </c>
      <c r="BA180" s="179">
        <f t="shared" si="44"/>
        <v>9.8010000000000002</v>
      </c>
      <c r="BC180" s="199">
        <f t="shared" si="45"/>
        <v>7.8946908504256239</v>
      </c>
      <c r="BD180" s="27"/>
      <c r="BE180" s="27"/>
      <c r="BF180" s="27"/>
      <c r="BG180" s="179">
        <f t="shared" si="46"/>
        <v>5533</v>
      </c>
      <c r="BH180" s="179">
        <f t="shared" si="47"/>
        <v>10</v>
      </c>
      <c r="BJ180" s="199">
        <f t="shared" si="48"/>
        <v>7.75491027202143</v>
      </c>
      <c r="BK180" s="27"/>
      <c r="BL180" s="27"/>
      <c r="BM180" s="27"/>
      <c r="BN180" s="179">
        <f t="shared" si="49"/>
        <v>5534</v>
      </c>
      <c r="BO180" s="179">
        <f t="shared" si="50"/>
        <v>10.201000000000001</v>
      </c>
      <c r="BQ180" s="199">
        <f t="shared" si="51"/>
        <v>7.5923661285197959</v>
      </c>
      <c r="BR180" s="27"/>
      <c r="BS180" s="27"/>
      <c r="BT180" s="27"/>
      <c r="BU180" s="179">
        <f t="shared" si="52"/>
        <v>5535</v>
      </c>
      <c r="BV180" s="179">
        <f t="shared" si="53"/>
        <v>10.404</v>
      </c>
      <c r="BX180" s="199">
        <f t="shared" si="54"/>
        <v>7.3981740929704651</v>
      </c>
      <c r="BY180" s="27"/>
      <c r="BZ180" s="27"/>
      <c r="CA180" s="27"/>
      <c r="CB180" s="179">
        <f t="shared" si="55"/>
        <v>5536</v>
      </c>
      <c r="CC180" s="179">
        <f t="shared" si="56"/>
        <v>10.609</v>
      </c>
      <c r="CE180" s="199">
        <f t="shared" si="57"/>
        <v>7.1569563646156364</v>
      </c>
      <c r="CF180" s="27"/>
      <c r="CG180" s="27"/>
      <c r="CH180" s="27"/>
      <c r="CI180" s="179">
        <f t="shared" si="58"/>
        <v>5537</v>
      </c>
      <c r="CJ180" s="179">
        <f t="shared" si="59"/>
        <v>10.816000000000001</v>
      </c>
      <c r="CL180" s="199">
        <f t="shared" si="60"/>
        <v>6.8384052008473439</v>
      </c>
      <c r="CM180" s="27"/>
      <c r="CN180" s="27"/>
      <c r="CO180" s="27"/>
      <c r="CP180" s="179">
        <f t="shared" si="61"/>
        <v>5536</v>
      </c>
      <c r="CQ180" s="179">
        <f t="shared" si="62"/>
        <v>10.609</v>
      </c>
      <c r="CS180" s="199">
        <f t="shared" si="63"/>
        <v>6.3681871863504922</v>
      </c>
      <c r="CT180" s="27"/>
      <c r="CU180" s="27"/>
      <c r="CV180" s="27"/>
      <c r="CW180" s="179">
        <f t="shared" si="64"/>
        <v>5533</v>
      </c>
      <c r="CX180" s="179">
        <f t="shared" si="65"/>
        <v>10</v>
      </c>
      <c r="CZ180" s="199">
        <f t="shared" si="66"/>
        <v>5.4510384535657002</v>
      </c>
      <c r="DA180" s="27"/>
      <c r="DB180" s="27"/>
      <c r="DC180" s="27"/>
      <c r="DD180" s="179">
        <f t="shared" si="67"/>
        <v>5512</v>
      </c>
      <c r="DE180" s="179">
        <f t="shared" si="68"/>
        <v>6.2409999999999997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5464</v>
      </c>
      <c r="C181" s="193">
        <f t="shared" si="23"/>
        <v>6.4199949281471422</v>
      </c>
      <c r="D181" s="22">
        <v>17</v>
      </c>
      <c r="G181" s="51"/>
      <c r="H181" s="47"/>
      <c r="I181" s="179">
        <f t="shared" si="24"/>
        <v>5465</v>
      </c>
      <c r="J181" s="180">
        <f t="shared" si="25"/>
        <v>1.8301610541727673E-2</v>
      </c>
      <c r="K181" s="179">
        <f t="shared" si="26"/>
        <v>1E-3</v>
      </c>
      <c r="M181" s="199">
        <f t="shared" si="27"/>
        <v>8.6059364012506254</v>
      </c>
      <c r="Q181" s="179">
        <f t="shared" si="28"/>
        <v>5406</v>
      </c>
      <c r="R181" s="179">
        <f t="shared" si="29"/>
        <v>3.3639999999999999</v>
      </c>
      <c r="T181" s="199">
        <f t="shared" si="30"/>
        <v>8.403800504061147</v>
      </c>
      <c r="X181" s="179">
        <f t="shared" si="31"/>
        <v>5411</v>
      </c>
      <c r="Y181" s="179">
        <f t="shared" si="32"/>
        <v>2.8090000000000002</v>
      </c>
      <c r="AA181" s="199">
        <f t="shared" si="33"/>
        <v>8.322151070212902</v>
      </c>
      <c r="AE181" s="179">
        <f t="shared" si="34"/>
        <v>5414</v>
      </c>
      <c r="AF181" s="179">
        <f t="shared" si="35"/>
        <v>2.5</v>
      </c>
      <c r="AH181" s="199">
        <f t="shared" si="36"/>
        <v>8.2332375007052701</v>
      </c>
      <c r="AL181" s="179">
        <f t="shared" si="37"/>
        <v>5416</v>
      </c>
      <c r="AM181" s="179">
        <f t="shared" si="38"/>
        <v>2.3039999999999998</v>
      </c>
      <c r="AO181" s="199">
        <f t="shared" si="39"/>
        <v>8.1356399033543862</v>
      </c>
      <c r="AS181" s="179">
        <f t="shared" si="40"/>
        <v>5419</v>
      </c>
      <c r="AT181" s="179">
        <f t="shared" si="41"/>
        <v>2.0249999999999999</v>
      </c>
      <c r="AV181" s="199">
        <f t="shared" si="42"/>
        <v>8.0274765308604827</v>
      </c>
      <c r="AZ181" s="179">
        <f t="shared" si="43"/>
        <v>5422</v>
      </c>
      <c r="BA181" s="179">
        <f t="shared" si="44"/>
        <v>1.764</v>
      </c>
      <c r="BC181" s="199">
        <f t="shared" si="45"/>
        <v>7.9061788403948148</v>
      </c>
      <c r="BG181" s="179">
        <f t="shared" si="46"/>
        <v>5426</v>
      </c>
      <c r="BH181" s="179">
        <f t="shared" si="47"/>
        <v>1.444</v>
      </c>
      <c r="BJ181" s="199">
        <f t="shared" si="48"/>
        <v>7.7681103785259884</v>
      </c>
      <c r="BN181" s="179">
        <f t="shared" si="49"/>
        <v>5430</v>
      </c>
      <c r="BO181" s="179">
        <f t="shared" si="50"/>
        <v>1.1559999999999999</v>
      </c>
      <c r="BQ181" s="199">
        <f t="shared" si="51"/>
        <v>7.6078780732785072</v>
      </c>
      <c r="BU181" s="179">
        <f t="shared" si="52"/>
        <v>5435</v>
      </c>
      <c r="BV181" s="179">
        <f t="shared" si="53"/>
        <v>0.84099999999999997</v>
      </c>
      <c r="BX181" s="199">
        <f t="shared" si="54"/>
        <v>7.4169796213811541</v>
      </c>
      <c r="CB181" s="179">
        <f t="shared" si="55"/>
        <v>5441</v>
      </c>
      <c r="CC181" s="179">
        <f t="shared" si="56"/>
        <v>0.52900000000000003</v>
      </c>
      <c r="CE181" s="199">
        <f t="shared" si="57"/>
        <v>7.1808311990445555</v>
      </c>
      <c r="CI181" s="179">
        <f t="shared" si="58"/>
        <v>5448</v>
      </c>
      <c r="CJ181" s="179">
        <f t="shared" si="59"/>
        <v>0.25600000000000001</v>
      </c>
      <c r="CL181" s="199">
        <f t="shared" si="60"/>
        <v>6.8710912946105456</v>
      </c>
      <c r="CP181" s="179">
        <f t="shared" si="61"/>
        <v>5456</v>
      </c>
      <c r="CQ181" s="179">
        <f t="shared" si="62"/>
        <v>6.4000000000000001E-2</v>
      </c>
      <c r="CS181" s="199">
        <f t="shared" si="63"/>
        <v>6.4199949281471422</v>
      </c>
      <c r="CW181" s="179">
        <f t="shared" si="64"/>
        <v>5465</v>
      </c>
      <c r="CX181" s="179">
        <f t="shared" si="65"/>
        <v>1E-3</v>
      </c>
      <c r="CZ181" s="199">
        <f t="shared" si="66"/>
        <v>5.575949103146316</v>
      </c>
      <c r="DD181" s="179">
        <f t="shared" si="67"/>
        <v>5465</v>
      </c>
      <c r="DE181" s="179">
        <f t="shared" si="68"/>
        <v>1E-3</v>
      </c>
    </row>
    <row r="182" spans="1:109" ht="15" customHeight="1">
      <c r="A182" s="21">
        <f t="shared" si="69"/>
        <v>2011</v>
      </c>
      <c r="B182" s="176">
        <f t="shared" si="69"/>
        <v>5488</v>
      </c>
      <c r="C182" s="193">
        <f t="shared" si="23"/>
        <v>6.4583382833447898</v>
      </c>
      <c r="D182" s="22">
        <v>18</v>
      </c>
      <c r="E182" s="52"/>
      <c r="F182" s="27"/>
      <c r="G182" s="27"/>
      <c r="H182" s="27"/>
      <c r="I182" s="179">
        <f t="shared" si="24"/>
        <v>5404</v>
      </c>
      <c r="J182" s="180">
        <f t="shared" si="25"/>
        <v>1.5306122448979591</v>
      </c>
      <c r="K182" s="179">
        <f t="shared" si="26"/>
        <v>7.056</v>
      </c>
      <c r="M182" s="199">
        <f t="shared" si="27"/>
        <v>8.610319169405722</v>
      </c>
      <c r="N182" s="27"/>
      <c r="O182" s="27"/>
      <c r="P182" s="27"/>
      <c r="Q182" s="179">
        <f t="shared" si="28"/>
        <v>5287</v>
      </c>
      <c r="R182" s="179">
        <f t="shared" si="29"/>
        <v>40.401000000000003</v>
      </c>
      <c r="T182" s="199">
        <f t="shared" si="30"/>
        <v>8.409162447202533</v>
      </c>
      <c r="U182" s="27"/>
      <c r="V182" s="27"/>
      <c r="W182" s="27"/>
      <c r="X182" s="179">
        <f t="shared" si="31"/>
        <v>5296</v>
      </c>
      <c r="Y182" s="179">
        <f t="shared" si="32"/>
        <v>36.863999999999997</v>
      </c>
      <c r="AA182" s="199">
        <f t="shared" si="33"/>
        <v>8.3279678583054881</v>
      </c>
      <c r="AB182" s="27"/>
      <c r="AC182" s="27"/>
      <c r="AD182" s="27"/>
      <c r="AE182" s="179">
        <f t="shared" si="34"/>
        <v>5300</v>
      </c>
      <c r="AF182" s="179">
        <f t="shared" si="35"/>
        <v>35.344000000000001</v>
      </c>
      <c r="AH182" s="199">
        <f t="shared" si="36"/>
        <v>8.2395934543059681</v>
      </c>
      <c r="AI182" s="27"/>
      <c r="AJ182" s="27"/>
      <c r="AK182" s="27"/>
      <c r="AL182" s="179">
        <f t="shared" si="37"/>
        <v>5305</v>
      </c>
      <c r="AM182" s="179">
        <f t="shared" si="38"/>
        <v>33.488999999999997</v>
      </c>
      <c r="AO182" s="199">
        <f t="shared" si="39"/>
        <v>8.1426451859427953</v>
      </c>
      <c r="AP182" s="27"/>
      <c r="AQ182" s="27"/>
      <c r="AR182" s="27"/>
      <c r="AS182" s="179">
        <f t="shared" si="40"/>
        <v>5310</v>
      </c>
      <c r="AT182" s="179">
        <f t="shared" si="41"/>
        <v>31.684000000000001</v>
      </c>
      <c r="AV182" s="199">
        <f t="shared" si="42"/>
        <v>8.0352789111446672</v>
      </c>
      <c r="AW182" s="27"/>
      <c r="AX182" s="27"/>
      <c r="AY182" s="27"/>
      <c r="AZ182" s="179">
        <f t="shared" si="43"/>
        <v>5316</v>
      </c>
      <c r="BA182" s="179">
        <f t="shared" si="44"/>
        <v>29.584</v>
      </c>
      <c r="BC182" s="199">
        <f t="shared" si="45"/>
        <v>7.9149830058483941</v>
      </c>
      <c r="BD182" s="27"/>
      <c r="BE182" s="27"/>
      <c r="BF182" s="27"/>
      <c r="BG182" s="179">
        <f t="shared" si="46"/>
        <v>5322</v>
      </c>
      <c r="BH182" s="179">
        <f t="shared" si="47"/>
        <v>27.556000000000001</v>
      </c>
      <c r="BJ182" s="199">
        <f t="shared" si="48"/>
        <v>7.7782114745124931</v>
      </c>
      <c r="BK182" s="27"/>
      <c r="BL182" s="27"/>
      <c r="BM182" s="27"/>
      <c r="BN182" s="179">
        <f t="shared" si="49"/>
        <v>5330</v>
      </c>
      <c r="BO182" s="179">
        <f t="shared" si="50"/>
        <v>24.963999999999999</v>
      </c>
      <c r="BQ182" s="199">
        <f t="shared" si="51"/>
        <v>7.6197242137826704</v>
      </c>
      <c r="BR182" s="27"/>
      <c r="BS182" s="27"/>
      <c r="BT182" s="27"/>
      <c r="BU182" s="179">
        <f t="shared" si="52"/>
        <v>5340</v>
      </c>
      <c r="BV182" s="179">
        <f t="shared" si="53"/>
        <v>21.904</v>
      </c>
      <c r="BX182" s="199">
        <f t="shared" si="54"/>
        <v>7.4312996751559028</v>
      </c>
      <c r="BY182" s="27"/>
      <c r="BZ182" s="27"/>
      <c r="CA182" s="27"/>
      <c r="CB182" s="179">
        <f t="shared" si="55"/>
        <v>5351</v>
      </c>
      <c r="CC182" s="179">
        <f t="shared" si="56"/>
        <v>18.768999999999998</v>
      </c>
      <c r="CE182" s="199">
        <f t="shared" si="57"/>
        <v>7.1989312406881734</v>
      </c>
      <c r="CF182" s="27"/>
      <c r="CG182" s="27"/>
      <c r="CH182" s="27"/>
      <c r="CI182" s="179">
        <f t="shared" si="58"/>
        <v>5365</v>
      </c>
      <c r="CJ182" s="179">
        <f t="shared" si="59"/>
        <v>15.129</v>
      </c>
      <c r="CL182" s="199">
        <f t="shared" si="60"/>
        <v>6.8956826977478682</v>
      </c>
      <c r="CM182" s="27"/>
      <c r="CN182" s="27"/>
      <c r="CO182" s="27"/>
      <c r="CP182" s="179">
        <f t="shared" si="61"/>
        <v>5382</v>
      </c>
      <c r="CQ182" s="179">
        <f t="shared" si="62"/>
        <v>11.236000000000001</v>
      </c>
      <c r="CS182" s="199">
        <f t="shared" si="63"/>
        <v>6.4583382833447898</v>
      </c>
      <c r="CT182" s="27"/>
      <c r="CU182" s="27"/>
      <c r="CV182" s="27"/>
      <c r="CW182" s="179">
        <f t="shared" si="64"/>
        <v>5404</v>
      </c>
      <c r="CX182" s="179">
        <f t="shared" si="65"/>
        <v>7.056</v>
      </c>
      <c r="CZ182" s="199">
        <f t="shared" si="66"/>
        <v>5.6629604801359461</v>
      </c>
      <c r="DA182" s="27"/>
      <c r="DB182" s="27"/>
      <c r="DC182" s="27"/>
      <c r="DD182" s="179">
        <f t="shared" si="67"/>
        <v>5426</v>
      </c>
      <c r="DE182" s="179">
        <f t="shared" si="68"/>
        <v>3.8439999999999999</v>
      </c>
    </row>
    <row r="183" spans="1:109" s="27" customFormat="1" ht="15" customHeight="1">
      <c r="A183" s="21">
        <f t="shared" si="69"/>
        <v>2012</v>
      </c>
      <c r="B183" s="176">
        <f t="shared" si="69"/>
        <v>5467</v>
      </c>
      <c r="C183" s="193">
        <f t="shared" si="23"/>
        <v>6.4248690239053881</v>
      </c>
      <c r="D183" s="22">
        <v>19</v>
      </c>
      <c r="E183" s="52"/>
      <c r="I183" s="179">
        <f t="shared" si="24"/>
        <v>5349</v>
      </c>
      <c r="J183" s="180">
        <f t="shared" si="25"/>
        <v>2.1584049753063836</v>
      </c>
      <c r="K183" s="179">
        <f t="shared" si="26"/>
        <v>13.923999999999999</v>
      </c>
      <c r="M183" s="199">
        <f t="shared" si="27"/>
        <v>8.6064852988949987</v>
      </c>
      <c r="Q183" s="179">
        <f t="shared" si="28"/>
        <v>5170</v>
      </c>
      <c r="R183" s="179">
        <f t="shared" si="29"/>
        <v>88.209000000000003</v>
      </c>
      <c r="T183" s="199">
        <f t="shared" si="30"/>
        <v>8.4044723213521184</v>
      </c>
      <c r="X183" s="179">
        <f t="shared" si="31"/>
        <v>5184</v>
      </c>
      <c r="Y183" s="179">
        <f t="shared" si="32"/>
        <v>80.088999999999999</v>
      </c>
      <c r="AA183" s="199">
        <f t="shared" si="33"/>
        <v>8.3228800217699046</v>
      </c>
      <c r="AE183" s="179">
        <f t="shared" si="34"/>
        <v>5190</v>
      </c>
      <c r="AF183" s="179">
        <f t="shared" si="35"/>
        <v>76.728999999999999</v>
      </c>
      <c r="AH183" s="199">
        <f t="shared" si="36"/>
        <v>8.2340342076920408</v>
      </c>
      <c r="AL183" s="179">
        <f t="shared" si="37"/>
        <v>5197</v>
      </c>
      <c r="AM183" s="179">
        <f t="shared" si="38"/>
        <v>72.900000000000006</v>
      </c>
      <c r="AO183" s="199">
        <f t="shared" si="39"/>
        <v>8.136518252115291</v>
      </c>
      <c r="AS183" s="179">
        <f t="shared" si="40"/>
        <v>5204</v>
      </c>
      <c r="AT183" s="179">
        <f t="shared" si="41"/>
        <v>69.168999999999997</v>
      </c>
      <c r="AV183" s="199">
        <f t="shared" si="42"/>
        <v>8.0284551641142521</v>
      </c>
      <c r="AZ183" s="179">
        <f t="shared" si="43"/>
        <v>5213</v>
      </c>
      <c r="BA183" s="179">
        <f t="shared" si="44"/>
        <v>64.516000000000005</v>
      </c>
      <c r="BC183" s="199">
        <f t="shared" si="45"/>
        <v>7.9072836094263481</v>
      </c>
      <c r="BG183" s="179">
        <f t="shared" si="46"/>
        <v>5223</v>
      </c>
      <c r="BH183" s="179">
        <f t="shared" si="47"/>
        <v>59.536000000000001</v>
      </c>
      <c r="BJ183" s="199">
        <f t="shared" si="48"/>
        <v>7.7693786095139838</v>
      </c>
      <c r="BN183" s="179">
        <f t="shared" si="49"/>
        <v>5235</v>
      </c>
      <c r="BO183" s="179">
        <f t="shared" si="50"/>
        <v>53.823999999999998</v>
      </c>
      <c r="BQ183" s="199">
        <f t="shared" si="51"/>
        <v>7.6093665379542115</v>
      </c>
      <c r="BU183" s="179">
        <f t="shared" si="52"/>
        <v>5249</v>
      </c>
      <c r="BV183" s="179">
        <f t="shared" si="53"/>
        <v>47.524000000000001</v>
      </c>
      <c r="BX183" s="199">
        <f t="shared" si="54"/>
        <v>7.4187808827507942</v>
      </c>
      <c r="CB183" s="179">
        <f t="shared" si="55"/>
        <v>5266</v>
      </c>
      <c r="CC183" s="179">
        <f t="shared" si="56"/>
        <v>40.401000000000003</v>
      </c>
      <c r="CE183" s="199">
        <f t="shared" si="57"/>
        <v>7.1831117017432806</v>
      </c>
      <c r="CI183" s="179">
        <f t="shared" si="58"/>
        <v>5287</v>
      </c>
      <c r="CJ183" s="179">
        <f t="shared" si="59"/>
        <v>32.4</v>
      </c>
      <c r="CL183" s="199">
        <f t="shared" si="60"/>
        <v>6.8741984954532942</v>
      </c>
      <c r="CP183" s="179">
        <f t="shared" si="61"/>
        <v>5314</v>
      </c>
      <c r="CQ183" s="179">
        <f t="shared" si="62"/>
        <v>23.408999999999999</v>
      </c>
      <c r="CS183" s="199">
        <f t="shared" si="63"/>
        <v>6.4248690239053881</v>
      </c>
      <c r="CW183" s="179">
        <f t="shared" si="64"/>
        <v>5349</v>
      </c>
      <c r="CX183" s="179">
        <f t="shared" si="65"/>
        <v>13.923999999999999</v>
      </c>
      <c r="CZ183" s="199">
        <f t="shared" si="66"/>
        <v>5.5872486584002496</v>
      </c>
      <c r="DD183" s="179">
        <f t="shared" si="67"/>
        <v>5392</v>
      </c>
      <c r="DE183" s="179">
        <f t="shared" si="68"/>
        <v>5.625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5303</v>
      </c>
      <c r="C184" s="194">
        <f t="shared" si="23"/>
        <v>6.1158921254830343</v>
      </c>
      <c r="D184" s="31">
        <v>20</v>
      </c>
      <c r="E184" s="53"/>
      <c r="F184" s="32"/>
      <c r="G184" s="32"/>
      <c r="H184" s="32"/>
      <c r="I184" s="185">
        <f t="shared" si="24"/>
        <v>5300</v>
      </c>
      <c r="J184" s="186">
        <f t="shared" si="25"/>
        <v>5.6571751838581937E-2</v>
      </c>
      <c r="K184" s="185">
        <f t="shared" si="26"/>
        <v>8.9999999999999993E-3</v>
      </c>
      <c r="M184" s="202">
        <f t="shared" si="27"/>
        <v>8.5760279771371302</v>
      </c>
      <c r="N184" s="11"/>
      <c r="O184" s="11"/>
      <c r="P184" s="11"/>
      <c r="Q184" s="189">
        <f t="shared" si="28"/>
        <v>5057</v>
      </c>
      <c r="R184" s="189">
        <f t="shared" si="29"/>
        <v>60.515999999999998</v>
      </c>
      <c r="T184" s="202">
        <f t="shared" si="30"/>
        <v>8.3670677328385992</v>
      </c>
      <c r="U184" s="11"/>
      <c r="V184" s="11"/>
      <c r="W184" s="11"/>
      <c r="X184" s="189">
        <f t="shared" si="31"/>
        <v>5075</v>
      </c>
      <c r="Y184" s="189">
        <f t="shared" si="32"/>
        <v>51.984000000000002</v>
      </c>
      <c r="AA184" s="202">
        <f t="shared" si="33"/>
        <v>8.2822300632966854</v>
      </c>
      <c r="AB184" s="11"/>
      <c r="AC184" s="11"/>
      <c r="AD184" s="11"/>
      <c r="AE184" s="189">
        <f t="shared" si="34"/>
        <v>5083</v>
      </c>
      <c r="AF184" s="189">
        <f t="shared" si="35"/>
        <v>48.4</v>
      </c>
      <c r="AH184" s="202">
        <f t="shared" si="36"/>
        <v>8.1895221107480936</v>
      </c>
      <c r="AI184" s="11"/>
      <c r="AJ184" s="11"/>
      <c r="AK184" s="11"/>
      <c r="AL184" s="189">
        <f t="shared" si="37"/>
        <v>5092</v>
      </c>
      <c r="AM184" s="189">
        <f t="shared" si="38"/>
        <v>44.521000000000001</v>
      </c>
      <c r="AO184" s="202">
        <f t="shared" si="39"/>
        <v>8.0873329264733513</v>
      </c>
      <c r="AP184" s="11"/>
      <c r="AQ184" s="11"/>
      <c r="AR184" s="11"/>
      <c r="AS184" s="189">
        <f t="shared" si="40"/>
        <v>5102</v>
      </c>
      <c r="AT184" s="189">
        <f t="shared" si="41"/>
        <v>40.401000000000003</v>
      </c>
      <c r="AV184" s="202">
        <f t="shared" si="42"/>
        <v>7.9734999640246302</v>
      </c>
      <c r="AW184" s="11"/>
      <c r="AX184" s="11"/>
      <c r="AY184" s="11"/>
      <c r="AZ184" s="189">
        <f t="shared" si="43"/>
        <v>5114</v>
      </c>
      <c r="BA184" s="189">
        <f t="shared" si="44"/>
        <v>35.720999999999997</v>
      </c>
      <c r="BC184" s="202">
        <f t="shared" si="45"/>
        <v>7.8450244172414836</v>
      </c>
      <c r="BD184" s="11"/>
      <c r="BE184" s="11"/>
      <c r="BF184" s="11"/>
      <c r="BG184" s="189">
        <f t="shared" si="46"/>
        <v>5127</v>
      </c>
      <c r="BH184" s="189">
        <f t="shared" si="47"/>
        <v>30.975999999999999</v>
      </c>
      <c r="BJ184" s="202">
        <f t="shared" si="48"/>
        <v>7.6975753468023429</v>
      </c>
      <c r="BK184" s="11"/>
      <c r="BL184" s="11"/>
      <c r="BM184" s="11"/>
      <c r="BN184" s="189">
        <f t="shared" si="49"/>
        <v>5143</v>
      </c>
      <c r="BO184" s="189">
        <f t="shared" si="50"/>
        <v>25.6</v>
      </c>
      <c r="BQ184" s="202">
        <f t="shared" si="51"/>
        <v>7.5245612262853596</v>
      </c>
      <c r="BR184" s="11"/>
      <c r="BS184" s="11"/>
      <c r="BT184" s="11"/>
      <c r="BU184" s="189">
        <f t="shared" si="52"/>
        <v>5162</v>
      </c>
      <c r="BV184" s="189">
        <f t="shared" si="53"/>
        <v>19.881</v>
      </c>
      <c r="BX184" s="202">
        <f t="shared" si="54"/>
        <v>7.3152183897529746</v>
      </c>
      <c r="BY184" s="11"/>
      <c r="BZ184" s="11"/>
      <c r="CA184" s="11"/>
      <c r="CB184" s="189">
        <f t="shared" si="55"/>
        <v>5185</v>
      </c>
      <c r="CC184" s="189">
        <f t="shared" si="56"/>
        <v>13.923999999999999</v>
      </c>
      <c r="CE184" s="202">
        <f t="shared" si="57"/>
        <v>7.0501225202690589</v>
      </c>
      <c r="CF184" s="11"/>
      <c r="CG184" s="11"/>
      <c r="CH184" s="11"/>
      <c r="CI184" s="189">
        <f t="shared" si="58"/>
        <v>5214</v>
      </c>
      <c r="CJ184" s="189">
        <f t="shared" si="59"/>
        <v>7.9210000000000003</v>
      </c>
      <c r="CL184" s="202">
        <f t="shared" si="60"/>
        <v>6.6883547139467616</v>
      </c>
      <c r="CM184" s="11"/>
      <c r="CN184" s="11"/>
      <c r="CO184" s="11"/>
      <c r="CP184" s="189">
        <f t="shared" si="61"/>
        <v>5251</v>
      </c>
      <c r="CQ184" s="189">
        <f t="shared" si="62"/>
        <v>2.7040000000000002</v>
      </c>
      <c r="CS184" s="202">
        <f t="shared" si="63"/>
        <v>6.1158921254830343</v>
      </c>
      <c r="CT184" s="11"/>
      <c r="CU184" s="11"/>
      <c r="CV184" s="11"/>
      <c r="CW184" s="189">
        <f t="shared" si="64"/>
        <v>5300</v>
      </c>
      <c r="CX184" s="189">
        <f t="shared" si="65"/>
        <v>8.9999999999999993E-3</v>
      </c>
      <c r="CZ184" s="202">
        <f t="shared" si="66"/>
        <v>4.6347289882296359</v>
      </c>
      <c r="DA184" s="11"/>
      <c r="DB184" s="11"/>
      <c r="DC184" s="11"/>
      <c r="DD184" s="189">
        <f t="shared" si="67"/>
        <v>5364</v>
      </c>
      <c r="DE184" s="189">
        <f t="shared" si="68"/>
        <v>3.7210000000000001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5255</v>
      </c>
      <c r="C185" s="54"/>
      <c r="D185" s="22">
        <v>21</v>
      </c>
      <c r="E185" s="55"/>
      <c r="F185" s="33"/>
      <c r="G185" s="27"/>
      <c r="H185" s="27"/>
      <c r="I185" s="179">
        <f t="shared" si="24"/>
        <v>5255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5215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5215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5179</v>
      </c>
      <c r="C187" s="54"/>
      <c r="D187" s="22">
        <v>23</v>
      </c>
      <c r="E187" s="200">
        <f>O168</f>
        <v>0</v>
      </c>
      <c r="F187" s="203">
        <f>O175</f>
        <v>0.95260391982209391</v>
      </c>
      <c r="G187" s="359">
        <f>O176</f>
        <v>715.65700000000004</v>
      </c>
      <c r="H187" s="360"/>
      <c r="I187" s="179">
        <f t="shared" si="24"/>
        <v>5179</v>
      </c>
      <c r="J187" s="187"/>
      <c r="K187" s="187"/>
      <c r="M187" s="200" t="s">
        <v>72</v>
      </c>
      <c r="N187" s="200">
        <f>MIN(B165:B184)</f>
        <v>5303</v>
      </c>
      <c r="T187" s="200" t="s">
        <v>72</v>
      </c>
      <c r="U187" s="200">
        <f>N187</f>
        <v>5303</v>
      </c>
      <c r="AA187" s="200" t="s">
        <v>72</v>
      </c>
      <c r="AB187" s="200">
        <f>U187</f>
        <v>5303</v>
      </c>
      <c r="AH187" s="200" t="s">
        <v>72</v>
      </c>
      <c r="AI187" s="200">
        <f>AB187</f>
        <v>5303</v>
      </c>
      <c r="AO187" s="200" t="s">
        <v>72</v>
      </c>
      <c r="AP187" s="200">
        <f>AI187</f>
        <v>5303</v>
      </c>
      <c r="AV187" s="200" t="s">
        <v>72</v>
      </c>
      <c r="AW187" s="200">
        <f>AP187</f>
        <v>5303</v>
      </c>
      <c r="BC187" s="200" t="s">
        <v>72</v>
      </c>
      <c r="BD187" s="200">
        <f>AW187</f>
        <v>5303</v>
      </c>
      <c r="BJ187" s="200" t="s">
        <v>72</v>
      </c>
      <c r="BK187" s="200">
        <f>BD187</f>
        <v>5303</v>
      </c>
      <c r="BQ187" s="200" t="s">
        <v>72</v>
      </c>
      <c r="BR187" s="200">
        <f>BK187</f>
        <v>5303</v>
      </c>
      <c r="BX187" s="200" t="s">
        <v>72</v>
      </c>
      <c r="BY187" s="200">
        <f>BR187</f>
        <v>5303</v>
      </c>
      <c r="CE187" s="200" t="s">
        <v>72</v>
      </c>
      <c r="CF187" s="200">
        <f>BY187</f>
        <v>5303</v>
      </c>
      <c r="CL187" s="200" t="s">
        <v>72</v>
      </c>
      <c r="CM187" s="200">
        <f>CF187</f>
        <v>5303</v>
      </c>
      <c r="CS187" s="200" t="s">
        <v>72</v>
      </c>
      <c r="CT187" s="200">
        <f>CM187</f>
        <v>5303</v>
      </c>
      <c r="CZ187" s="200" t="s">
        <v>72</v>
      </c>
      <c r="DA187" s="200">
        <f>CT187</f>
        <v>5303</v>
      </c>
    </row>
    <row r="188" spans="1:109" ht="15" customHeight="1">
      <c r="A188" s="21">
        <f t="shared" si="69"/>
        <v>2017</v>
      </c>
      <c r="B188" s="176">
        <f t="shared" si="70"/>
        <v>5146</v>
      </c>
      <c r="C188" s="54"/>
      <c r="D188" s="22">
        <v>24</v>
      </c>
      <c r="E188" s="200">
        <f>V168</f>
        <v>1000</v>
      </c>
      <c r="F188" s="203">
        <f>V175</f>
        <v>0.9565912139632472</v>
      </c>
      <c r="G188" s="359">
        <f>V176</f>
        <v>661.79300000000001</v>
      </c>
      <c r="H188" s="360"/>
      <c r="I188" s="179">
        <f t="shared" si="24"/>
        <v>5146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5117</v>
      </c>
      <c r="C189" s="54"/>
      <c r="D189" s="22">
        <v>25</v>
      </c>
      <c r="E189" s="200">
        <f>AC168</f>
        <v>1350</v>
      </c>
      <c r="F189" s="203">
        <f>AC175</f>
        <v>0.95833418614935428</v>
      </c>
      <c r="G189" s="359">
        <f>AC176</f>
        <v>638.14400000000012</v>
      </c>
      <c r="H189" s="360"/>
      <c r="I189" s="179">
        <f t="shared" si="24"/>
        <v>5117</v>
      </c>
      <c r="J189" s="187"/>
      <c r="K189" s="187"/>
      <c r="M189" s="200" t="s">
        <v>50</v>
      </c>
      <c r="N189" s="200">
        <v>350</v>
      </c>
      <c r="T189" s="200" t="s">
        <v>50</v>
      </c>
      <c r="U189" s="200">
        <f>N189</f>
        <v>350</v>
      </c>
      <c r="AA189" s="200" t="s">
        <v>50</v>
      </c>
      <c r="AB189" s="200">
        <f>U189</f>
        <v>350</v>
      </c>
      <c r="AH189" s="200" t="s">
        <v>50</v>
      </c>
      <c r="AI189" s="200">
        <f>AB189</f>
        <v>350</v>
      </c>
      <c r="AO189" s="200" t="s">
        <v>50</v>
      </c>
      <c r="AP189" s="200">
        <f>AI189</f>
        <v>350</v>
      </c>
      <c r="AV189" s="200" t="s">
        <v>50</v>
      </c>
      <c r="AW189" s="200">
        <f>AP189</f>
        <v>350</v>
      </c>
      <c r="BC189" s="200" t="s">
        <v>50</v>
      </c>
      <c r="BD189" s="200">
        <f>AW189</f>
        <v>350</v>
      </c>
      <c r="BJ189" s="200" t="s">
        <v>50</v>
      </c>
      <c r="BK189" s="200">
        <f>BD189</f>
        <v>350</v>
      </c>
      <c r="BQ189" s="200" t="s">
        <v>50</v>
      </c>
      <c r="BR189" s="200">
        <f>BK189</f>
        <v>350</v>
      </c>
      <c r="BX189" s="200" t="s">
        <v>50</v>
      </c>
      <c r="BY189" s="200">
        <f>BR189</f>
        <v>350</v>
      </c>
      <c r="CE189" s="200" t="s">
        <v>50</v>
      </c>
      <c r="CF189" s="200">
        <f>BY189</f>
        <v>350</v>
      </c>
      <c r="CL189" s="200" t="s">
        <v>50</v>
      </c>
      <c r="CM189" s="200">
        <f>CF189</f>
        <v>350</v>
      </c>
      <c r="CS189" s="200" t="s">
        <v>50</v>
      </c>
      <c r="CT189" s="200">
        <f>CM189</f>
        <v>350</v>
      </c>
      <c r="CZ189" s="200" t="s">
        <v>50</v>
      </c>
      <c r="DA189" s="200">
        <f>CT189</f>
        <v>350</v>
      </c>
    </row>
    <row r="190" spans="1:109" ht="15" customHeight="1">
      <c r="A190" s="21">
        <f t="shared" si="69"/>
        <v>2019</v>
      </c>
      <c r="B190" s="176">
        <f t="shared" si="70"/>
        <v>5090</v>
      </c>
      <c r="C190" s="54"/>
      <c r="D190" s="22">
        <v>26</v>
      </c>
      <c r="E190" s="200">
        <f>AJ168</f>
        <v>1700</v>
      </c>
      <c r="F190" s="203">
        <f>AJ175</f>
        <v>0.96028521941015299</v>
      </c>
      <c r="G190" s="359">
        <f>AJ176</f>
        <v>611.78099999999995</v>
      </c>
      <c r="H190" s="360"/>
      <c r="I190" s="179">
        <f t="shared" si="24"/>
        <v>5090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5066</v>
      </c>
      <c r="C191" s="54"/>
      <c r="D191" s="22">
        <v>27</v>
      </c>
      <c r="E191" s="200">
        <f>AQ168</f>
        <v>2050</v>
      </c>
      <c r="F191" s="203">
        <f>AQ175</f>
        <v>0.96241577400403522</v>
      </c>
      <c r="G191" s="359">
        <f>AQ176</f>
        <v>583.31899999999996</v>
      </c>
      <c r="H191" s="360"/>
      <c r="I191" s="179">
        <f t="shared" si="24"/>
        <v>5066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5045</v>
      </c>
      <c r="C192" s="54"/>
      <c r="D192" s="22">
        <v>28</v>
      </c>
      <c r="E192" s="200">
        <f>AX168</f>
        <v>2400</v>
      </c>
      <c r="F192" s="203">
        <f>AX175</f>
        <v>0.96486948090100522</v>
      </c>
      <c r="G192" s="359">
        <f>AX176</f>
        <v>550.00999999999988</v>
      </c>
      <c r="H192" s="360"/>
      <c r="I192" s="179">
        <f t="shared" si="24"/>
        <v>5045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5025</v>
      </c>
      <c r="C193" s="54"/>
      <c r="D193" s="22">
        <v>29</v>
      </c>
      <c r="E193" s="200">
        <f>BE168</f>
        <v>2750</v>
      </c>
      <c r="F193" s="203">
        <f>BE175</f>
        <v>0.96764029385631611</v>
      </c>
      <c r="G193" s="359">
        <f>BE176</f>
        <v>512.20000000000005</v>
      </c>
      <c r="H193" s="360"/>
      <c r="I193" s="179">
        <f t="shared" si="24"/>
        <v>5025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5008</v>
      </c>
      <c r="C194" s="54"/>
      <c r="D194" s="22">
        <v>30</v>
      </c>
      <c r="E194" s="200">
        <f>BL168</f>
        <v>3100</v>
      </c>
      <c r="F194" s="203">
        <f>BL175</f>
        <v>0.97079335858707139</v>
      </c>
      <c r="G194" s="359">
        <f>BL176</f>
        <v>468.92900000000003</v>
      </c>
      <c r="H194" s="360"/>
      <c r="I194" s="179">
        <f t="shared" si="24"/>
        <v>5008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4992</v>
      </c>
      <c r="C195" s="54"/>
      <c r="D195" s="22">
        <v>31</v>
      </c>
      <c r="E195" s="200">
        <f>BS168</f>
        <v>3450</v>
      </c>
      <c r="F195" s="203">
        <f>BS175</f>
        <v>0.97437257431977142</v>
      </c>
      <c r="G195" s="359">
        <f>BS176</f>
        <v>419.29300000000001</v>
      </c>
      <c r="H195" s="360"/>
      <c r="I195" s="179">
        <f t="shared" si="24"/>
        <v>4992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4978</v>
      </c>
      <c r="C196" s="54"/>
      <c r="D196" s="22">
        <v>32</v>
      </c>
      <c r="E196" s="200">
        <f>BZ168</f>
        <v>3800</v>
      </c>
      <c r="F196" s="203">
        <f>BZ175</f>
        <v>0.97847771713316356</v>
      </c>
      <c r="G196" s="359">
        <f>BZ176</f>
        <v>359.827</v>
      </c>
      <c r="H196" s="360"/>
      <c r="I196" s="179">
        <f t="shared" si="24"/>
        <v>4978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4966</v>
      </c>
      <c r="C197" s="54"/>
      <c r="D197" s="22">
        <v>33</v>
      </c>
      <c r="E197" s="200">
        <f>CG168</f>
        <v>4150</v>
      </c>
      <c r="F197" s="203">
        <f>CG175</f>
        <v>0.98292274206800667</v>
      </c>
      <c r="G197" s="359">
        <f>CG176</f>
        <v>291.834</v>
      </c>
      <c r="H197" s="360"/>
      <c r="I197" s="179">
        <f t="shared" si="24"/>
        <v>4966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4954</v>
      </c>
      <c r="C198" s="54"/>
      <c r="D198" s="22">
        <v>34</v>
      </c>
      <c r="E198" s="200">
        <f>CN168</f>
        <v>4500</v>
      </c>
      <c r="F198" s="203">
        <f>CN175</f>
        <v>0.98706372225193717</v>
      </c>
      <c r="G198" s="359">
        <f>CN176</f>
        <v>219.16899999999995</v>
      </c>
      <c r="H198" s="360"/>
      <c r="I198" s="179">
        <f t="shared" si="24"/>
        <v>4954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4944</v>
      </c>
      <c r="C199" s="54"/>
      <c r="D199" s="22">
        <v>35</v>
      </c>
      <c r="E199" s="200">
        <f>CU168</f>
        <v>4850</v>
      </c>
      <c r="F199" s="203">
        <f>CU175</f>
        <v>0.98809393130323464</v>
      </c>
      <c r="G199" s="359">
        <f>CU176</f>
        <v>178.98500000000001</v>
      </c>
      <c r="H199" s="360"/>
      <c r="I199" s="179">
        <f t="shared" si="24"/>
        <v>4944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4934</v>
      </c>
      <c r="C200" s="54"/>
      <c r="D200" s="22">
        <v>36</v>
      </c>
      <c r="E200" s="200">
        <f>DB168</f>
        <v>5200</v>
      </c>
      <c r="F200" s="203">
        <f>DB175</f>
        <v>0.96588041292446092</v>
      </c>
      <c r="G200" s="359">
        <f>DB176</f>
        <v>798.48799999999994</v>
      </c>
      <c r="H200" s="360"/>
      <c r="I200" s="179">
        <f t="shared" si="24"/>
        <v>4934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4926</v>
      </c>
      <c r="C201" s="54"/>
      <c r="D201" s="22">
        <v>37</v>
      </c>
      <c r="E201" s="55"/>
      <c r="F201" s="275"/>
      <c r="G201" s="27"/>
      <c r="H201" s="27"/>
      <c r="I201" s="179">
        <f t="shared" si="24"/>
        <v>4926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4918</v>
      </c>
      <c r="C202" s="54"/>
      <c r="D202" s="22">
        <v>38</v>
      </c>
      <c r="E202" s="55"/>
      <c r="F202" s="33"/>
      <c r="G202" s="27"/>
      <c r="H202" s="27"/>
      <c r="I202" s="179">
        <f t="shared" si="24"/>
        <v>4918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4912</v>
      </c>
      <c r="C203" s="54"/>
      <c r="D203" s="22">
        <v>39</v>
      </c>
      <c r="E203" s="55"/>
      <c r="F203" s="33"/>
      <c r="G203" s="27"/>
      <c r="H203" s="27"/>
      <c r="I203" s="179">
        <f t="shared" si="24"/>
        <v>4912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4906</v>
      </c>
      <c r="C204" s="54"/>
      <c r="D204" s="22">
        <v>40</v>
      </c>
      <c r="E204" s="55"/>
      <c r="F204" s="33"/>
      <c r="G204" s="27"/>
      <c r="H204" s="27"/>
      <c r="I204" s="179">
        <f t="shared" si="24"/>
        <v>4906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4900</v>
      </c>
      <c r="C205" s="195"/>
      <c r="D205" s="35">
        <v>41</v>
      </c>
      <c r="E205" s="56"/>
      <c r="F205" s="36"/>
      <c r="G205" s="11"/>
      <c r="H205" s="11"/>
      <c r="I205" s="189">
        <f t="shared" si="24"/>
        <v>4900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4895</v>
      </c>
      <c r="C206" s="195"/>
      <c r="D206" s="35">
        <v>42</v>
      </c>
      <c r="E206" s="56"/>
      <c r="F206" s="36"/>
      <c r="G206" s="11"/>
      <c r="H206" s="11"/>
      <c r="I206" s="189">
        <f t="shared" si="24"/>
        <v>4895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0.91468131051224455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0.91468131051224455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0.90771133727465403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0.90452208354932639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0.90070031826848818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0.89635147876466914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0.89077243154228025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0.88407276473729024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0.87567796615388804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0.86459898073908981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0.84958784791974162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0.82847081259213984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0.79617704560535407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0.74064043339094432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0.61706035723771369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8000</v>
      </c>
      <c r="C210" s="69">
        <f t="shared" ref="C210:C229" si="73">LN(B210-$G$213)</f>
        <v>8.987196820661973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8785</v>
      </c>
      <c r="J210" s="180">
        <f t="shared" ref="J210:J229" si="76">ABS(B210-I210)/B210*100</f>
        <v>9.8125</v>
      </c>
      <c r="K210" s="179">
        <f t="shared" ref="K210:K229" si="77">(B210-I210)^2/1000</f>
        <v>616.22500000000002</v>
      </c>
      <c r="M210" s="70">
        <f t="shared" ref="M210:M229" si="78">LN($B210-O$213)</f>
        <v>8.987196820661973</v>
      </c>
      <c r="N210" s="40" t="s">
        <v>43</v>
      </c>
      <c r="Q210" s="187">
        <f t="shared" ref="Q210:Q229" si="79">ROUND(O$213+O$216*$D210^O$214,$G$1)</f>
        <v>8785</v>
      </c>
      <c r="R210" s="179">
        <f t="shared" ref="R210:R229" si="80">($B210-Q210)^2/1000</f>
        <v>616.22500000000002</v>
      </c>
      <c r="T210" s="70">
        <f t="shared" ref="T210:T229" si="81">LN($B210-V$213)</f>
        <v>8.8536654280374503</v>
      </c>
      <c r="U210" s="40" t="s">
        <v>43</v>
      </c>
      <c r="X210" s="187">
        <f t="shared" ref="X210:X229" si="82">ROUND(V$213+V$216*$D210^V$214,$G$1)</f>
        <v>8838</v>
      </c>
      <c r="Y210" s="179">
        <f t="shared" ref="Y210:Y229" si="83">($B210-X210)^2/1000</f>
        <v>702.24400000000003</v>
      </c>
      <c r="AA210" s="70">
        <f t="shared" ref="AA210:AA229" si="84">LN($B210-AC$213)</f>
        <v>8.8023721336499001</v>
      </c>
      <c r="AB210" s="40" t="s">
        <v>43</v>
      </c>
      <c r="AE210" s="187">
        <f t="shared" ref="AE210:AE229" si="85">ROUND(AC$213+AC$216*$D210^AC$214,$G$1)</f>
        <v>8862</v>
      </c>
      <c r="AF210" s="179">
        <f t="shared" ref="AF210:AF229" si="86">($B210-AE210)^2/1000</f>
        <v>743.04399999999998</v>
      </c>
      <c r="AH210" s="70">
        <f t="shared" ref="AH210:AH229" si="87">LN($B210-AJ$213)</f>
        <v>8.7483049123796235</v>
      </c>
      <c r="AI210" s="40" t="s">
        <v>43</v>
      </c>
      <c r="AL210" s="187">
        <f t="shared" ref="AL210:AL229" si="88">ROUND(AJ$213+AJ$216*$D210^AJ$214,$G$1)</f>
        <v>8891</v>
      </c>
      <c r="AM210" s="179">
        <f t="shared" ref="AM210:AM229" si="89">($B210-AL210)^2/1000</f>
        <v>793.88099999999997</v>
      </c>
      <c r="AO210" s="70">
        <f t="shared" ref="AO210:AO229" si="90">LN($B210-AQ$213)</f>
        <v>8.6911464985396751</v>
      </c>
      <c r="AP210" s="40" t="s">
        <v>43</v>
      </c>
      <c r="AS210" s="187">
        <f t="shared" ref="AS210:AS229" si="91">ROUND(AQ$213+AQ$216*$D210^AQ$214,$G$1)</f>
        <v>8925</v>
      </c>
      <c r="AT210" s="179">
        <f t="shared" ref="AT210:AT229" si="92">($B210-AS210)^2/1000</f>
        <v>855.625</v>
      </c>
      <c r="AV210" s="70">
        <f t="shared" ref="AV210:AV229" si="93">LN($B210-AX$213)</f>
        <v>8.6305218767232414</v>
      </c>
      <c r="AW210" s="40" t="s">
        <v>43</v>
      </c>
      <c r="AZ210" s="187">
        <f t="shared" ref="AZ210:AZ229" si="94">ROUND(AX$213+AX$216*$D210^AX$214,$G$1)</f>
        <v>8967</v>
      </c>
      <c r="BA210" s="179">
        <f t="shared" ref="BA210:BA229" si="95">($B210-AZ210)^2/1000</f>
        <v>935.08900000000006</v>
      </c>
      <c r="BC210" s="70">
        <f t="shared" ref="BC210:BC229" si="96">LN($B210-BE$213)</f>
        <v>8.5659833555856686</v>
      </c>
      <c r="BD210" s="40" t="s">
        <v>43</v>
      </c>
      <c r="BG210" s="187">
        <f t="shared" ref="BG210:BG229" si="97">ROUND(BE$213+BE$216*$D210^BE$214,$G$1)</f>
        <v>9018</v>
      </c>
      <c r="BH210" s="179">
        <f t="shared" ref="BH210:BH229" si="98">($B210-BG210)^2/1000</f>
        <v>1036.3240000000001</v>
      </c>
      <c r="BJ210" s="70">
        <f t="shared" ref="BJ210:BJ229" si="99">LN($B210-BL$213)</f>
        <v>8.4969904840987187</v>
      </c>
      <c r="BK210" s="40" t="s">
        <v>43</v>
      </c>
      <c r="BN210" s="187">
        <f t="shared" ref="BN210:BN229" si="100">ROUND(BL$213+BL$216*$D210^BL$214,$G$1)</f>
        <v>9083</v>
      </c>
      <c r="BO210" s="179">
        <f t="shared" ref="BO210:BO229" si="101">($B210-BN210)^2/1000</f>
        <v>1172.8889999999999</v>
      </c>
      <c r="BQ210" s="70">
        <f t="shared" ref="BQ210:BQ229" si="102">LN($B210-BS$213)</f>
        <v>8.4228825119449962</v>
      </c>
      <c r="BR210" s="40" t="s">
        <v>43</v>
      </c>
      <c r="BU210" s="187">
        <f t="shared" ref="BU210:BU229" si="103">ROUND(BS$213+BS$216*$D210^BS$214,$G$1)</f>
        <v>9170</v>
      </c>
      <c r="BV210" s="179">
        <f t="shared" ref="BV210:BV229" si="104">($B210-BU210)^2/1000</f>
        <v>1368.9</v>
      </c>
      <c r="BX210" s="70">
        <f t="shared" ref="BX210:BX229" si="105">LN($B210-BZ$213)</f>
        <v>8.3428398042714598</v>
      </c>
      <c r="BY210" s="40" t="s">
        <v>43</v>
      </c>
      <c r="CB210" s="187">
        <f t="shared" ref="CB210:CB229" si="106">ROUND(BZ$213+BZ$216*$D210^BZ$214,$G$1)</f>
        <v>9289</v>
      </c>
      <c r="CC210" s="179">
        <f t="shared" ref="CC210:CC229" si="107">($B210-CB210)^2/1000</f>
        <v>1661.521</v>
      </c>
      <c r="CE210" s="70">
        <f t="shared" ref="CE210:CE229" si="108">LN($B210-CG$213)</f>
        <v>8.2558284272818305</v>
      </c>
      <c r="CF210" s="40" t="s">
        <v>43</v>
      </c>
      <c r="CI210" s="187">
        <f t="shared" ref="CI210:CI229" si="109">ROUND(CG$213+CG$216*$D210^CG$214,$G$1)</f>
        <v>9465</v>
      </c>
      <c r="CJ210" s="179">
        <f t="shared" ref="CJ210:CJ229" si="110">($B210-CI210)^2/1000</f>
        <v>2146.2249999999999</v>
      </c>
      <c r="CL210" s="70">
        <f t="shared" ref="CL210:CL229" si="111">LN($B210-CN$213)</f>
        <v>8.1605182474775049</v>
      </c>
      <c r="CM210" s="40" t="s">
        <v>43</v>
      </c>
      <c r="CP210" s="187">
        <f t="shared" ref="CP210:CP229" si="112">ROUND(CN$213+CN$216*$D210^CN$214,$G$1)</f>
        <v>9753</v>
      </c>
      <c r="CQ210" s="179">
        <f t="shared" ref="CQ210:CQ229" si="113">($B210-CP210)^2/1000</f>
        <v>3073.009</v>
      </c>
      <c r="CS210" s="70">
        <f t="shared" ref="CS210:CS229" si="114">LN($B210-CU$213)</f>
        <v>8.0551577318196781</v>
      </c>
      <c r="CT210" s="40" t="s">
        <v>43</v>
      </c>
      <c r="CW210" s="187">
        <f t="shared" ref="CW210:CW229" si="115">ROUND(CU$213+CU$216*$D210^CU$214,$G$1)</f>
        <v>10321</v>
      </c>
      <c r="CX210" s="179">
        <f t="shared" ref="CX210:CX229" si="116">($B210-CW210)^2/1000</f>
        <v>5387.0410000000002</v>
      </c>
      <c r="CZ210" s="70">
        <f t="shared" ref="CZ210:CZ229" si="117">LN($B210-DB$213)</f>
        <v>7.9373746961632952</v>
      </c>
      <c r="DA210" s="40" t="s">
        <v>43</v>
      </c>
      <c r="DD210" s="187">
        <f t="shared" ref="DD210:DD229" si="118">ROUND(DB$213+DB$216*$D210^DB$214,$G$1)</f>
        <v>12201</v>
      </c>
      <c r="DE210" s="179">
        <f t="shared" ref="DE210:DE229" si="119">($B210-DD210)^2/1000</f>
        <v>17648.401000000002</v>
      </c>
    </row>
    <row r="211" spans="1:109" ht="15" customHeight="1">
      <c r="A211" s="21">
        <f t="shared" si="72"/>
        <v>1995</v>
      </c>
      <c r="B211" s="176">
        <f t="shared" si="72"/>
        <v>7817</v>
      </c>
      <c r="C211" s="69">
        <f t="shared" si="73"/>
        <v>8.9640561282203297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7858</v>
      </c>
      <c r="J211" s="180">
        <f t="shared" si="76"/>
        <v>0.52449788921581175</v>
      </c>
      <c r="K211" s="179">
        <f t="shared" si="77"/>
        <v>1.681</v>
      </c>
      <c r="M211" s="70">
        <f t="shared" si="78"/>
        <v>8.9640561282203297</v>
      </c>
      <c r="N211" s="40" t="s">
        <v>44</v>
      </c>
      <c r="O211" s="72"/>
      <c r="P211" s="23"/>
      <c r="Q211" s="187">
        <f t="shared" si="79"/>
        <v>7858</v>
      </c>
      <c r="R211" s="179">
        <f t="shared" si="80"/>
        <v>1.681</v>
      </c>
      <c r="T211" s="70">
        <f t="shared" si="81"/>
        <v>8.8271747713627846</v>
      </c>
      <c r="U211" s="40" t="s">
        <v>44</v>
      </c>
      <c r="V211" s="72"/>
      <c r="W211" s="23"/>
      <c r="X211" s="187">
        <f t="shared" si="82"/>
        <v>7869</v>
      </c>
      <c r="Y211" s="179">
        <f t="shared" si="83"/>
        <v>2.7040000000000002</v>
      </c>
      <c r="AA211" s="70">
        <f t="shared" si="84"/>
        <v>8.7744676014465934</v>
      </c>
      <c r="AB211" s="40" t="s">
        <v>44</v>
      </c>
      <c r="AC211" s="72"/>
      <c r="AD211" s="23"/>
      <c r="AE211" s="187">
        <f t="shared" si="85"/>
        <v>7875</v>
      </c>
      <c r="AF211" s="179">
        <f t="shared" si="86"/>
        <v>3.3639999999999999</v>
      </c>
      <c r="AH211" s="70">
        <f t="shared" si="87"/>
        <v>8.7188270592425656</v>
      </c>
      <c r="AI211" s="40" t="s">
        <v>44</v>
      </c>
      <c r="AJ211" s="72"/>
      <c r="AK211" s="23"/>
      <c r="AL211" s="187">
        <f t="shared" si="88"/>
        <v>7881</v>
      </c>
      <c r="AM211" s="179">
        <f t="shared" si="89"/>
        <v>4.0960000000000001</v>
      </c>
      <c r="AO211" s="70">
        <f t="shared" si="90"/>
        <v>8.6599072936154133</v>
      </c>
      <c r="AP211" s="40" t="s">
        <v>44</v>
      </c>
      <c r="AQ211" s="72"/>
      <c r="AR211" s="23"/>
      <c r="AS211" s="187">
        <f t="shared" si="91"/>
        <v>7888</v>
      </c>
      <c r="AT211" s="179">
        <f t="shared" si="92"/>
        <v>5.0410000000000004</v>
      </c>
      <c r="AV211" s="70">
        <f t="shared" si="93"/>
        <v>8.5972974356578984</v>
      </c>
      <c r="AW211" s="40" t="s">
        <v>44</v>
      </c>
      <c r="AX211" s="72"/>
      <c r="AY211" s="23"/>
      <c r="AZ211" s="187">
        <f t="shared" si="94"/>
        <v>7897</v>
      </c>
      <c r="BA211" s="179">
        <f t="shared" si="95"/>
        <v>6.4</v>
      </c>
      <c r="BC211" s="70">
        <f t="shared" si="96"/>
        <v>8.5305042054759106</v>
      </c>
      <c r="BD211" s="40" t="s">
        <v>44</v>
      </c>
      <c r="BE211" s="72"/>
      <c r="BF211" s="23"/>
      <c r="BG211" s="187">
        <f t="shared" si="97"/>
        <v>7909</v>
      </c>
      <c r="BH211" s="179">
        <f t="shared" si="98"/>
        <v>8.4640000000000004</v>
      </c>
      <c r="BJ211" s="70">
        <f t="shared" si="99"/>
        <v>8.4589282832842621</v>
      </c>
      <c r="BK211" s="40" t="s">
        <v>44</v>
      </c>
      <c r="BL211" s="72"/>
      <c r="BM211" s="23"/>
      <c r="BN211" s="187">
        <f t="shared" si="100"/>
        <v>7923</v>
      </c>
      <c r="BO211" s="179">
        <f t="shared" si="101"/>
        <v>11.236000000000001</v>
      </c>
      <c r="BQ211" s="70">
        <f t="shared" si="102"/>
        <v>8.3818315534855614</v>
      </c>
      <c r="BR211" s="40" t="s">
        <v>44</v>
      </c>
      <c r="BS211" s="72"/>
      <c r="BT211" s="23"/>
      <c r="BU211" s="187">
        <f t="shared" si="103"/>
        <v>7942</v>
      </c>
      <c r="BV211" s="179">
        <f t="shared" si="104"/>
        <v>15.625</v>
      </c>
      <c r="BX211" s="70">
        <f t="shared" si="105"/>
        <v>8.298290634359283</v>
      </c>
      <c r="BY211" s="40" t="s">
        <v>44</v>
      </c>
      <c r="BZ211" s="72"/>
      <c r="CA211" s="23"/>
      <c r="CB211" s="187">
        <f t="shared" si="106"/>
        <v>7968</v>
      </c>
      <c r="CC211" s="179">
        <f t="shared" si="107"/>
        <v>22.800999999999998</v>
      </c>
      <c r="CE211" s="70">
        <f t="shared" si="108"/>
        <v>8.2071291680713259</v>
      </c>
      <c r="CF211" s="40" t="s">
        <v>44</v>
      </c>
      <c r="CG211" s="72"/>
      <c r="CH211" s="23"/>
      <c r="CI211" s="187">
        <f t="shared" si="109"/>
        <v>8007</v>
      </c>
      <c r="CJ211" s="179">
        <f t="shared" si="110"/>
        <v>36.1</v>
      </c>
      <c r="CL211" s="70">
        <f t="shared" si="111"/>
        <v>8.106816038947052</v>
      </c>
      <c r="CM211" s="40" t="s">
        <v>44</v>
      </c>
      <c r="CN211" s="72"/>
      <c r="CO211" s="23"/>
      <c r="CP211" s="187">
        <f t="shared" si="112"/>
        <v>8070</v>
      </c>
      <c r="CQ211" s="179">
        <f t="shared" si="113"/>
        <v>64.009</v>
      </c>
      <c r="CS211" s="70">
        <f t="shared" si="114"/>
        <v>7.9953066202908216</v>
      </c>
      <c r="CT211" s="40" t="s">
        <v>44</v>
      </c>
      <c r="CU211" s="72"/>
      <c r="CV211" s="23"/>
      <c r="CW211" s="187">
        <f t="shared" si="115"/>
        <v>8192</v>
      </c>
      <c r="CX211" s="179">
        <f t="shared" si="116"/>
        <v>140.625</v>
      </c>
      <c r="CZ211" s="70">
        <f t="shared" si="117"/>
        <v>7.8697839025301457</v>
      </c>
      <c r="DA211" s="40" t="s">
        <v>44</v>
      </c>
      <c r="DB211" s="72"/>
      <c r="DC211" s="23"/>
      <c r="DD211" s="187">
        <f t="shared" si="118"/>
        <v>8575</v>
      </c>
      <c r="DE211" s="179">
        <f t="shared" si="119"/>
        <v>574.56399999999996</v>
      </c>
    </row>
    <row r="212" spans="1:109" ht="15" customHeight="1">
      <c r="A212" s="21">
        <f t="shared" si="72"/>
        <v>1996</v>
      </c>
      <c r="B212" s="176">
        <f t="shared" si="72"/>
        <v>7540</v>
      </c>
      <c r="C212" s="69">
        <f t="shared" si="73"/>
        <v>8.9279774610020013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7361</v>
      </c>
      <c r="J212" s="180">
        <f t="shared" si="76"/>
        <v>2.3740053050397876</v>
      </c>
      <c r="K212" s="179">
        <f t="shared" si="77"/>
        <v>32.040999999999997</v>
      </c>
      <c r="M212" s="70">
        <f t="shared" si="78"/>
        <v>8.9279774610020013</v>
      </c>
      <c r="N212" s="27" t="s">
        <v>45</v>
      </c>
      <c r="Q212" s="187">
        <f t="shared" si="79"/>
        <v>7361</v>
      </c>
      <c r="R212" s="179">
        <f t="shared" si="80"/>
        <v>32.040999999999997</v>
      </c>
      <c r="T212" s="70">
        <f t="shared" si="81"/>
        <v>8.7856924444512448</v>
      </c>
      <c r="U212" s="27" t="s">
        <v>45</v>
      </c>
      <c r="X212" s="187">
        <f t="shared" si="82"/>
        <v>7359</v>
      </c>
      <c r="Y212" s="179">
        <f t="shared" si="83"/>
        <v>32.761000000000003</v>
      </c>
      <c r="AA212" s="70">
        <f t="shared" si="84"/>
        <v>8.7306903656786421</v>
      </c>
      <c r="AB212" s="27" t="s">
        <v>45</v>
      </c>
      <c r="AE212" s="187">
        <f t="shared" si="85"/>
        <v>7358</v>
      </c>
      <c r="AF212" s="179">
        <f t="shared" si="86"/>
        <v>33.124000000000002</v>
      </c>
      <c r="AH212" s="70">
        <f t="shared" si="87"/>
        <v>8.6724860758222722</v>
      </c>
      <c r="AI212" s="27" t="s">
        <v>45</v>
      </c>
      <c r="AL212" s="187">
        <f t="shared" si="88"/>
        <v>7357</v>
      </c>
      <c r="AM212" s="179">
        <f t="shared" si="89"/>
        <v>33.488999999999997</v>
      </c>
      <c r="AO212" s="70">
        <f t="shared" si="90"/>
        <v>8.6106835345035755</v>
      </c>
      <c r="AP212" s="27" t="s">
        <v>45</v>
      </c>
      <c r="AS212" s="187">
        <f t="shared" si="91"/>
        <v>7356</v>
      </c>
      <c r="AT212" s="179">
        <f t="shared" si="92"/>
        <v>33.856000000000002</v>
      </c>
      <c r="AV212" s="70">
        <f t="shared" si="93"/>
        <v>8.5448083584492114</v>
      </c>
      <c r="AW212" s="27" t="s">
        <v>45</v>
      </c>
      <c r="AZ212" s="187">
        <f t="shared" si="94"/>
        <v>7354</v>
      </c>
      <c r="BA212" s="179">
        <f t="shared" si="95"/>
        <v>34.595999999999997</v>
      </c>
      <c r="BC212" s="70">
        <f t="shared" si="96"/>
        <v>8.4742856904049617</v>
      </c>
      <c r="BD212" s="27" t="s">
        <v>45</v>
      </c>
      <c r="BG212" s="187">
        <f t="shared" si="97"/>
        <v>7353</v>
      </c>
      <c r="BH212" s="179">
        <f t="shared" si="98"/>
        <v>34.969000000000001</v>
      </c>
      <c r="BJ212" s="70">
        <f t="shared" si="99"/>
        <v>8.3984096554262706</v>
      </c>
      <c r="BK212" s="27" t="s">
        <v>45</v>
      </c>
      <c r="BN212" s="187">
        <f t="shared" si="100"/>
        <v>7351</v>
      </c>
      <c r="BO212" s="179">
        <f t="shared" si="101"/>
        <v>35.720999999999997</v>
      </c>
      <c r="BQ212" s="70">
        <f t="shared" si="102"/>
        <v>8.3163002490368481</v>
      </c>
      <c r="BR212" s="27" t="s">
        <v>45</v>
      </c>
      <c r="BU212" s="187">
        <f t="shared" si="103"/>
        <v>7350</v>
      </c>
      <c r="BV212" s="179">
        <f t="shared" si="104"/>
        <v>36.1</v>
      </c>
      <c r="BX212" s="70">
        <f t="shared" si="105"/>
        <v>8.2268408904085781</v>
      </c>
      <c r="BY212" s="27" t="s">
        <v>45</v>
      </c>
      <c r="CB212" s="187">
        <f t="shared" si="106"/>
        <v>7348</v>
      </c>
      <c r="CC212" s="179">
        <f t="shared" si="107"/>
        <v>36.863999999999997</v>
      </c>
      <c r="CE212" s="70">
        <f t="shared" si="108"/>
        <v>8.1285852003744967</v>
      </c>
      <c r="CF212" s="27" t="s">
        <v>45</v>
      </c>
      <c r="CI212" s="187">
        <f t="shared" si="109"/>
        <v>7347</v>
      </c>
      <c r="CJ212" s="179">
        <f t="shared" si="110"/>
        <v>37.249000000000002</v>
      </c>
      <c r="CL212" s="70">
        <f t="shared" si="111"/>
        <v>8.0196127944002669</v>
      </c>
      <c r="CM212" s="27" t="s">
        <v>45</v>
      </c>
      <c r="CP212" s="187">
        <f t="shared" si="112"/>
        <v>7348</v>
      </c>
      <c r="CQ212" s="179">
        <f t="shared" si="113"/>
        <v>36.863999999999997</v>
      </c>
      <c r="CS212" s="70">
        <f t="shared" si="114"/>
        <v>7.897296472595885</v>
      </c>
      <c r="CT212" s="27" t="s">
        <v>45</v>
      </c>
      <c r="CW212" s="187">
        <f t="shared" si="115"/>
        <v>7354</v>
      </c>
      <c r="CX212" s="179">
        <f t="shared" si="116"/>
        <v>34.595999999999997</v>
      </c>
      <c r="CZ212" s="70">
        <f t="shared" si="117"/>
        <v>7.7579062083517467</v>
      </c>
      <c r="DA212" s="27" t="s">
        <v>45</v>
      </c>
      <c r="DD212" s="187">
        <f t="shared" si="118"/>
        <v>7403</v>
      </c>
      <c r="DE212" s="179">
        <f t="shared" si="119"/>
        <v>18.768999999999998</v>
      </c>
    </row>
    <row r="213" spans="1:109" ht="15" customHeight="1">
      <c r="A213" s="21">
        <f t="shared" si="72"/>
        <v>1997</v>
      </c>
      <c r="B213" s="176">
        <f t="shared" si="72"/>
        <v>7279</v>
      </c>
      <c r="C213" s="69">
        <f t="shared" si="73"/>
        <v>8.8927487691182581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7028</v>
      </c>
      <c r="J213" s="180">
        <f t="shared" si="76"/>
        <v>3.4482758620689653</v>
      </c>
      <c r="K213" s="179">
        <f t="shared" si="77"/>
        <v>63.000999999999998</v>
      </c>
      <c r="M213" s="70">
        <f t="shared" si="78"/>
        <v>8.8927487691182581</v>
      </c>
      <c r="N213" s="73" t="s">
        <v>35</v>
      </c>
      <c r="O213" s="206">
        <v>0</v>
      </c>
      <c r="P213" s="23"/>
      <c r="Q213" s="187">
        <f t="shared" si="79"/>
        <v>7028</v>
      </c>
      <c r="R213" s="179">
        <f t="shared" si="80"/>
        <v>63.000999999999998</v>
      </c>
      <c r="T213" s="70">
        <f t="shared" si="81"/>
        <v>8.7449660111141085</v>
      </c>
      <c r="U213" s="73" t="s">
        <v>35</v>
      </c>
      <c r="V213" s="206">
        <f>10^U233</f>
        <v>1000</v>
      </c>
      <c r="W213" s="23"/>
      <c r="X213" s="187">
        <f t="shared" si="82"/>
        <v>7020</v>
      </c>
      <c r="Y213" s="179">
        <f t="shared" si="83"/>
        <v>67.081000000000003</v>
      </c>
      <c r="AA213" s="70">
        <f t="shared" si="84"/>
        <v>8.6876108437073682</v>
      </c>
      <c r="AB213" s="73" t="s">
        <v>35</v>
      </c>
      <c r="AC213" s="206">
        <f>V213+AB234</f>
        <v>1350</v>
      </c>
      <c r="AD213" s="23"/>
      <c r="AE213" s="187">
        <f t="shared" si="85"/>
        <v>7017</v>
      </c>
      <c r="AF213" s="179">
        <f t="shared" si="86"/>
        <v>68.644000000000005</v>
      </c>
      <c r="AH213" s="70">
        <f t="shared" si="87"/>
        <v>8.6267648278455287</v>
      </c>
      <c r="AI213" s="73" t="s">
        <v>35</v>
      </c>
      <c r="AJ213" s="206">
        <f>AC213+AI234</f>
        <v>1700</v>
      </c>
      <c r="AK213" s="23"/>
      <c r="AL213" s="187">
        <f t="shared" si="88"/>
        <v>7012</v>
      </c>
      <c r="AM213" s="179">
        <f t="shared" si="89"/>
        <v>71.289000000000001</v>
      </c>
      <c r="AO213" s="70">
        <f t="shared" si="90"/>
        <v>8.5619753341881299</v>
      </c>
      <c r="AP213" s="73" t="s">
        <v>35</v>
      </c>
      <c r="AQ213" s="206">
        <f>AJ213+AP234</f>
        <v>2050</v>
      </c>
      <c r="AR213" s="23"/>
      <c r="AS213" s="187">
        <f t="shared" si="91"/>
        <v>7008</v>
      </c>
      <c r="AT213" s="179">
        <f t="shared" si="92"/>
        <v>73.441000000000003</v>
      </c>
      <c r="AV213" s="70">
        <f t="shared" si="93"/>
        <v>8.4926955598158376</v>
      </c>
      <c r="AW213" s="73" t="s">
        <v>35</v>
      </c>
      <c r="AX213" s="206">
        <f>AQ213+AW234</f>
        <v>2400</v>
      </c>
      <c r="AY213" s="23"/>
      <c r="AZ213" s="187">
        <f t="shared" si="94"/>
        <v>7002</v>
      </c>
      <c r="BA213" s="179">
        <f t="shared" si="95"/>
        <v>76.728999999999999</v>
      </c>
      <c r="BC213" s="70">
        <f t="shared" si="96"/>
        <v>8.4182564435562135</v>
      </c>
      <c r="BD213" s="73" t="s">
        <v>35</v>
      </c>
      <c r="BE213" s="206">
        <f>AX213+BD234</f>
        <v>2750</v>
      </c>
      <c r="BF213" s="23"/>
      <c r="BG213" s="187">
        <f t="shared" si="97"/>
        <v>6996</v>
      </c>
      <c r="BH213" s="179">
        <f t="shared" si="98"/>
        <v>80.088999999999999</v>
      </c>
      <c r="BJ213" s="70">
        <f t="shared" si="99"/>
        <v>8.3378272624479148</v>
      </c>
      <c r="BK213" s="73" t="s">
        <v>35</v>
      </c>
      <c r="BL213" s="206">
        <f>BE213+BK234</f>
        <v>3100</v>
      </c>
      <c r="BM213" s="23"/>
      <c r="BN213" s="187">
        <f t="shared" si="100"/>
        <v>6988</v>
      </c>
      <c r="BO213" s="179">
        <f t="shared" si="101"/>
        <v>84.680999999999997</v>
      </c>
      <c r="BQ213" s="70">
        <f t="shared" si="102"/>
        <v>8.2503589514772937</v>
      </c>
      <c r="BR213" s="73" t="s">
        <v>35</v>
      </c>
      <c r="BS213" s="206">
        <f>BL213+BR234</f>
        <v>3450</v>
      </c>
      <c r="BT213" s="23"/>
      <c r="BU213" s="187">
        <f t="shared" si="103"/>
        <v>6978</v>
      </c>
      <c r="BV213" s="179">
        <f t="shared" si="104"/>
        <v>90.600999999999999</v>
      </c>
      <c r="BX213" s="70">
        <f t="shared" si="105"/>
        <v>8.1545001751519415</v>
      </c>
      <c r="BY213" s="73" t="s">
        <v>35</v>
      </c>
      <c r="BZ213" s="206">
        <f>BS213+BY234</f>
        <v>3800</v>
      </c>
      <c r="CA213" s="23"/>
      <c r="CB213" s="187">
        <f t="shared" si="106"/>
        <v>6965</v>
      </c>
      <c r="CC213" s="179">
        <f t="shared" si="107"/>
        <v>98.596000000000004</v>
      </c>
      <c r="CE213" s="70">
        <f t="shared" si="108"/>
        <v>8.0484687436688827</v>
      </c>
      <c r="CF213" s="73" t="s">
        <v>35</v>
      </c>
      <c r="CG213" s="206">
        <f>BZ213+CF234</f>
        <v>4150</v>
      </c>
      <c r="CH213" s="23"/>
      <c r="CI213" s="187">
        <f t="shared" si="109"/>
        <v>6949</v>
      </c>
      <c r="CJ213" s="179">
        <f t="shared" si="110"/>
        <v>108.9</v>
      </c>
      <c r="CL213" s="70">
        <f t="shared" si="111"/>
        <v>7.9298464297425033</v>
      </c>
      <c r="CM213" s="73" t="s">
        <v>35</v>
      </c>
      <c r="CN213" s="206">
        <f>CG213+CM234</f>
        <v>4500</v>
      </c>
      <c r="CO213" s="23"/>
      <c r="CP213" s="187">
        <f t="shared" si="112"/>
        <v>6926</v>
      </c>
      <c r="CQ213" s="179">
        <f t="shared" si="113"/>
        <v>124.60899999999999</v>
      </c>
      <c r="CS213" s="70">
        <f t="shared" si="114"/>
        <v>7.7952349290021727</v>
      </c>
      <c r="CT213" s="73" t="s">
        <v>35</v>
      </c>
      <c r="CU213" s="206">
        <f>CN213+CT234</f>
        <v>4850</v>
      </c>
      <c r="CV213" s="23"/>
      <c r="CW213" s="187">
        <f t="shared" si="115"/>
        <v>6891</v>
      </c>
      <c r="CX213" s="179">
        <f t="shared" si="116"/>
        <v>150.54400000000001</v>
      </c>
      <c r="CZ213" s="70">
        <f t="shared" si="117"/>
        <v>7.6396422878580132</v>
      </c>
      <c r="DA213" s="73" t="s">
        <v>35</v>
      </c>
      <c r="DB213" s="206">
        <f>CU213+DA234</f>
        <v>5200</v>
      </c>
      <c r="DC213" s="23"/>
      <c r="DD213" s="187">
        <f t="shared" si="118"/>
        <v>6827</v>
      </c>
      <c r="DE213" s="179">
        <f t="shared" si="119"/>
        <v>204.304</v>
      </c>
    </row>
    <row r="214" spans="1:109" ht="15" customHeight="1">
      <c r="A214" s="21">
        <f t="shared" si="72"/>
        <v>1998</v>
      </c>
      <c r="B214" s="176">
        <f t="shared" si="72"/>
        <v>7148</v>
      </c>
      <c r="C214" s="69">
        <f t="shared" si="73"/>
        <v>8.8745878762793193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-0.16092614997161725</v>
      </c>
      <c r="H214" s="23"/>
      <c r="I214" s="179">
        <f t="shared" si="75"/>
        <v>6781</v>
      </c>
      <c r="J214" s="180">
        <f t="shared" si="76"/>
        <v>5.1343033016228317</v>
      </c>
      <c r="K214" s="179">
        <f t="shared" si="77"/>
        <v>134.68899999999999</v>
      </c>
      <c r="M214" s="70">
        <f t="shared" si="78"/>
        <v>8.8745878762793193</v>
      </c>
      <c r="N214" s="73" t="s">
        <v>30</v>
      </c>
      <c r="O214" s="44">
        <f>INDEX(LINEST(M210:M229,$E210:$E229),1)</f>
        <v>-0.16092614997161725</v>
      </c>
      <c r="P214" s="23"/>
      <c r="Q214" s="187">
        <f t="shared" si="79"/>
        <v>6781</v>
      </c>
      <c r="R214" s="179">
        <f t="shared" si="80"/>
        <v>134.68899999999999</v>
      </c>
      <c r="T214" s="70">
        <f t="shared" si="81"/>
        <v>8.723882104658486</v>
      </c>
      <c r="U214" s="73" t="s">
        <v>30</v>
      </c>
      <c r="V214" s="44">
        <f>INDEX(LINEST(T210:T229,$E210:$E229),1)</f>
        <v>-0.19033863787834901</v>
      </c>
      <c r="W214" s="23"/>
      <c r="X214" s="187">
        <f t="shared" si="82"/>
        <v>6770</v>
      </c>
      <c r="Y214" s="179">
        <f t="shared" si="83"/>
        <v>142.88399999999999</v>
      </c>
      <c r="AA214" s="70">
        <f t="shared" si="84"/>
        <v>8.6652683094816005</v>
      </c>
      <c r="AB214" s="73" t="s">
        <v>30</v>
      </c>
      <c r="AC214" s="44">
        <f>INDEX(LINEST(AA210:AA229,$E210:$E229),1)</f>
        <v>-0.20339035073748238</v>
      </c>
      <c r="AD214" s="23"/>
      <c r="AE214" s="187">
        <f t="shared" si="85"/>
        <v>6765</v>
      </c>
      <c r="AF214" s="179">
        <f t="shared" si="86"/>
        <v>146.68899999999999</v>
      </c>
      <c r="AH214" s="70">
        <f t="shared" si="87"/>
        <v>8.6030038478293491</v>
      </c>
      <c r="AI214" s="73" t="s">
        <v>30</v>
      </c>
      <c r="AJ214" s="44">
        <f>INDEX(LINEST(AH210:AH229,$E210:$E229),1)</f>
        <v>-0.21839941666645668</v>
      </c>
      <c r="AK214" s="23"/>
      <c r="AL214" s="187">
        <f t="shared" si="88"/>
        <v>6760</v>
      </c>
      <c r="AM214" s="179">
        <f t="shared" si="89"/>
        <v>150.54400000000001</v>
      </c>
      <c r="AO214" s="70">
        <f t="shared" si="90"/>
        <v>8.53660358493606</v>
      </c>
      <c r="AP214" s="73" t="s">
        <v>30</v>
      </c>
      <c r="AQ214" s="44">
        <f>INDEX(LINEST(AO210:AO229,$E210:$E229),1)</f>
        <v>-0.23585185626956023</v>
      </c>
      <c r="AR214" s="23"/>
      <c r="AS214" s="187">
        <f t="shared" si="91"/>
        <v>6754</v>
      </c>
      <c r="AT214" s="179">
        <f t="shared" si="92"/>
        <v>155.23599999999999</v>
      </c>
      <c r="AV214" s="70">
        <f t="shared" si="93"/>
        <v>8.4654787557295581</v>
      </c>
      <c r="AW214" s="73" t="s">
        <v>30</v>
      </c>
      <c r="AX214" s="44">
        <f>INDEX(LINEST(AV210:AV229,$E210:$E229),1)</f>
        <v>-0.25641329177862349</v>
      </c>
      <c r="AY214" s="23"/>
      <c r="AZ214" s="187">
        <f t="shared" si="94"/>
        <v>6746</v>
      </c>
      <c r="BA214" s="179">
        <f t="shared" si="95"/>
        <v>161.60400000000001</v>
      </c>
      <c r="BC214" s="70">
        <f t="shared" si="96"/>
        <v>8.3889051711147058</v>
      </c>
      <c r="BD214" s="73" t="s">
        <v>30</v>
      </c>
      <c r="BE214" s="44">
        <f>INDEX(LINEST(BC210:BC229,$E210:$E229),1)</f>
        <v>-0.28102280747499403</v>
      </c>
      <c r="BF214" s="23"/>
      <c r="BG214" s="187">
        <f t="shared" si="97"/>
        <v>6737</v>
      </c>
      <c r="BH214" s="179">
        <f t="shared" si="98"/>
        <v>168.92099999999999</v>
      </c>
      <c r="BJ214" s="70">
        <f t="shared" si="99"/>
        <v>8.3059782109673019</v>
      </c>
      <c r="BK214" s="73" t="s">
        <v>30</v>
      </c>
      <c r="BL214" s="44">
        <f>INDEX(LINEST(BJ210:BJ229,$E210:$E229),1)</f>
        <v>-0.31105453847072612</v>
      </c>
      <c r="BM214" s="23"/>
      <c r="BN214" s="187">
        <f t="shared" si="100"/>
        <v>6727</v>
      </c>
      <c r="BO214" s="179">
        <f t="shared" si="101"/>
        <v>177.24100000000001</v>
      </c>
      <c r="BQ214" s="70">
        <f t="shared" si="102"/>
        <v>8.2155474119470693</v>
      </c>
      <c r="BR214" s="73" t="s">
        <v>30</v>
      </c>
      <c r="BS214" s="44">
        <f>INDEX(LINEST(BQ210:BQ229,$E210:$E229),1)</f>
        <v>-0.34861404232178722</v>
      </c>
      <c r="BT214" s="23"/>
      <c r="BU214" s="187">
        <f t="shared" si="103"/>
        <v>6714</v>
      </c>
      <c r="BV214" s="179">
        <f t="shared" si="104"/>
        <v>188.35599999999999</v>
      </c>
      <c r="BX214" s="70">
        <f t="shared" si="105"/>
        <v>8.1161184316093653</v>
      </c>
      <c r="BY214" s="73" t="s">
        <v>30</v>
      </c>
      <c r="BZ214" s="44">
        <f>INDEX(LINEST(BX210:BX229,$E210:$E229),1)</f>
        <v>-0.39712843340696891</v>
      </c>
      <c r="CA214" s="23"/>
      <c r="CB214" s="187">
        <f t="shared" si="106"/>
        <v>6697</v>
      </c>
      <c r="CC214" s="179">
        <f t="shared" si="107"/>
        <v>203.40100000000001</v>
      </c>
      <c r="CE214" s="70">
        <f t="shared" si="108"/>
        <v>8.0057006786625422</v>
      </c>
      <c r="CF214" s="73" t="s">
        <v>30</v>
      </c>
      <c r="CG214" s="44">
        <f>INDEX(LINEST(CE210:CE229,$E210:$E229),1)</f>
        <v>-0.46266063070757318</v>
      </c>
      <c r="CH214" s="23"/>
      <c r="CI214" s="187">
        <f t="shared" si="109"/>
        <v>6674</v>
      </c>
      <c r="CJ214" s="179">
        <f t="shared" si="110"/>
        <v>224.67599999999999</v>
      </c>
      <c r="CL214" s="70">
        <f t="shared" si="111"/>
        <v>7.8815599170568991</v>
      </c>
      <c r="CM214" s="73" t="s">
        <v>30</v>
      </c>
      <c r="CN214" s="44">
        <f>INDEX(LINEST(CL210:CL229,$E210:$E229),1)</f>
        <v>-0.5573580791328212</v>
      </c>
      <c r="CO214" s="23"/>
      <c r="CP214" s="187">
        <f t="shared" si="112"/>
        <v>6642</v>
      </c>
      <c r="CQ214" s="179">
        <f t="shared" si="113"/>
        <v>256.036</v>
      </c>
      <c r="CS214" s="70">
        <f t="shared" si="114"/>
        <v>7.7397944584087011</v>
      </c>
      <c r="CT214" s="73" t="s">
        <v>30</v>
      </c>
      <c r="CU214" s="44">
        <f>INDEX(LINEST(CS210:CS229,$E210:$E229),1)</f>
        <v>-0.71135641193520938</v>
      </c>
      <c r="CV214" s="23"/>
      <c r="CW214" s="187">
        <f t="shared" si="115"/>
        <v>6591</v>
      </c>
      <c r="CX214" s="179">
        <f t="shared" si="116"/>
        <v>310.24900000000002</v>
      </c>
      <c r="CZ214" s="70">
        <f t="shared" si="117"/>
        <v>7.5745584842024805</v>
      </c>
      <c r="DA214" s="73" t="s">
        <v>30</v>
      </c>
      <c r="DB214" s="44">
        <f>INDEX(LINEST(CZ210:CZ229,$E210:$E229),1)</f>
        <v>-1.0526087300756837</v>
      </c>
      <c r="DC214" s="23"/>
      <c r="DD214" s="187">
        <f t="shared" si="118"/>
        <v>6487</v>
      </c>
      <c r="DE214" s="179">
        <f t="shared" si="119"/>
        <v>436.92099999999999</v>
      </c>
    </row>
    <row r="215" spans="1:109" ht="15" customHeight="1">
      <c r="A215" s="21">
        <f t="shared" si="72"/>
        <v>1999</v>
      </c>
      <c r="B215" s="176">
        <f t="shared" si="72"/>
        <v>6938</v>
      </c>
      <c r="C215" s="69">
        <f t="shared" si="73"/>
        <v>8.8447688275296947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9.0808079250066989</v>
      </c>
      <c r="H215" s="74" t="s">
        <v>46</v>
      </c>
      <c r="I215" s="179">
        <f t="shared" si="75"/>
        <v>6584</v>
      </c>
      <c r="J215" s="180">
        <f t="shared" si="76"/>
        <v>5.1023349668492362</v>
      </c>
      <c r="K215" s="179">
        <f t="shared" si="77"/>
        <v>125.316</v>
      </c>
      <c r="M215" s="70">
        <f t="shared" si="78"/>
        <v>8.8447688275296947</v>
      </c>
      <c r="N215" s="73" t="s">
        <v>25</v>
      </c>
      <c r="O215" s="44">
        <f>INDEX(LINEST(M210:M229,$E210:$E229),2)</f>
        <v>9.0808079250066989</v>
      </c>
      <c r="P215" s="74" t="s">
        <v>46</v>
      </c>
      <c r="Q215" s="187">
        <f t="shared" si="79"/>
        <v>6584</v>
      </c>
      <c r="R215" s="179">
        <f t="shared" si="80"/>
        <v>125.316</v>
      </c>
      <c r="T215" s="70">
        <f t="shared" si="81"/>
        <v>8.6891276553237056</v>
      </c>
      <c r="U215" s="73" t="s">
        <v>25</v>
      </c>
      <c r="V215" s="44">
        <f>INDEX(LINEST(T210:T229,$E210:$E229),2)</f>
        <v>8.9667447831879645</v>
      </c>
      <c r="W215" s="74" t="s">
        <v>46</v>
      </c>
      <c r="X215" s="187">
        <f t="shared" si="82"/>
        <v>6573</v>
      </c>
      <c r="Y215" s="179">
        <f t="shared" si="83"/>
        <v>133.22499999999999</v>
      </c>
      <c r="AA215" s="70">
        <f t="shared" si="84"/>
        <v>8.6283767203768527</v>
      </c>
      <c r="AB215" s="73" t="s">
        <v>25</v>
      </c>
      <c r="AC215" s="44">
        <f>INDEX(LINEST(AA210:AA229,$E210:$E229),2)</f>
        <v>8.9243057266199788</v>
      </c>
      <c r="AD215" s="74" t="s">
        <v>46</v>
      </c>
      <c r="AE215" s="187">
        <f t="shared" si="85"/>
        <v>6568</v>
      </c>
      <c r="AF215" s="179">
        <f t="shared" si="86"/>
        <v>136.9</v>
      </c>
      <c r="AH215" s="70">
        <f t="shared" si="87"/>
        <v>8.5636950250676573</v>
      </c>
      <c r="AI215" s="73" t="s">
        <v>25</v>
      </c>
      <c r="AJ215" s="44">
        <f>INDEX(LINEST(AH210:AH229,$E210:$E229),2)</f>
        <v>8.8805806328685044</v>
      </c>
      <c r="AK215" s="74" t="s">
        <v>46</v>
      </c>
      <c r="AL215" s="187">
        <f t="shared" si="88"/>
        <v>6562</v>
      </c>
      <c r="AM215" s="179">
        <f t="shared" si="89"/>
        <v>141.376</v>
      </c>
      <c r="AO215" s="70">
        <f t="shared" si="90"/>
        <v>8.4945385008514318</v>
      </c>
      <c r="AP215" s="73" t="s">
        <v>25</v>
      </c>
      <c r="AQ215" s="44">
        <f>INDEX(LINEST(AO210:AO229,$E210:$E229),2)</f>
        <v>8.8356595871483155</v>
      </c>
      <c r="AR215" s="74" t="s">
        <v>46</v>
      </c>
      <c r="AS215" s="187">
        <f t="shared" si="91"/>
        <v>6556</v>
      </c>
      <c r="AT215" s="179">
        <f t="shared" si="92"/>
        <v>145.92400000000001</v>
      </c>
      <c r="AV215" s="70">
        <f t="shared" si="93"/>
        <v>8.4202416653397876</v>
      </c>
      <c r="AW215" s="73" t="s">
        <v>25</v>
      </c>
      <c r="AX215" s="44">
        <f>INDEX(LINEST(AV210:AV229,$E210:$E229),2)</f>
        <v>8.7897385733163684</v>
      </c>
      <c r="AY215" s="74" t="s">
        <v>46</v>
      </c>
      <c r="AZ215" s="187">
        <f t="shared" si="94"/>
        <v>6548</v>
      </c>
      <c r="BA215" s="179">
        <f t="shared" si="95"/>
        <v>152.1</v>
      </c>
      <c r="BC215" s="70">
        <f t="shared" si="96"/>
        <v>8.3399785719904269</v>
      </c>
      <c r="BD215" s="73" t="s">
        <v>25</v>
      </c>
      <c r="BE215" s="44">
        <f>INDEX(LINEST(BC210:BC229,$E210:$E229),2)</f>
        <v>8.7431963717283541</v>
      </c>
      <c r="BF215" s="74" t="s">
        <v>46</v>
      </c>
      <c r="BG215" s="187">
        <f t="shared" si="97"/>
        <v>6538</v>
      </c>
      <c r="BH215" s="179">
        <f t="shared" si="98"/>
        <v>160</v>
      </c>
      <c r="BJ215" s="70">
        <f t="shared" si="99"/>
        <v>8.2527066765676445</v>
      </c>
      <c r="BK215" s="73" t="s">
        <v>25</v>
      </c>
      <c r="BL215" s="44">
        <f>INDEX(LINEST(BJ210:BJ229,$E210:$E229),2)</f>
        <v>8.696736662361225</v>
      </c>
      <c r="BM215" s="74" t="s">
        <v>46</v>
      </c>
      <c r="BN215" s="187">
        <f t="shared" si="100"/>
        <v>6527</v>
      </c>
      <c r="BO215" s="179">
        <f t="shared" si="101"/>
        <v>168.92099999999999</v>
      </c>
      <c r="BQ215" s="70">
        <f t="shared" si="102"/>
        <v>8.1570837850288704</v>
      </c>
      <c r="BR215" s="73" t="s">
        <v>25</v>
      </c>
      <c r="BS215" s="44">
        <f>INDEX(LINEST(BQ210:BQ229,$E210:$E229),2)</f>
        <v>8.6516663109419856</v>
      </c>
      <c r="BT215" s="74" t="s">
        <v>46</v>
      </c>
      <c r="BU215" s="187">
        <f t="shared" si="103"/>
        <v>6513</v>
      </c>
      <c r="BV215" s="179">
        <f t="shared" si="104"/>
        <v>180.625</v>
      </c>
      <c r="BX215" s="70">
        <f t="shared" si="105"/>
        <v>8.0513409332929786</v>
      </c>
      <c r="BY215" s="73" t="s">
        <v>25</v>
      </c>
      <c r="BZ215" s="44">
        <f>INDEX(LINEST(BX210:BX229,$E210:$E229),2)</f>
        <v>8.6104843519508396</v>
      </c>
      <c r="CA215" s="74" t="s">
        <v>46</v>
      </c>
      <c r="CB215" s="187">
        <f t="shared" si="106"/>
        <v>6494</v>
      </c>
      <c r="CC215" s="179">
        <f t="shared" si="107"/>
        <v>197.136</v>
      </c>
      <c r="CE215" s="70">
        <f t="shared" si="108"/>
        <v>7.9330797718804149</v>
      </c>
      <c r="CF215" s="73" t="s">
        <v>25</v>
      </c>
      <c r="CG215" s="44">
        <f>INDEX(LINEST(CE210:CE229,$E210:$E229),2)</f>
        <v>8.5782710343696067</v>
      </c>
      <c r="CH215" s="74" t="s">
        <v>46</v>
      </c>
      <c r="CI215" s="187">
        <f t="shared" si="109"/>
        <v>6470</v>
      </c>
      <c r="CJ215" s="179">
        <f t="shared" si="110"/>
        <v>219.024</v>
      </c>
      <c r="CL215" s="70">
        <f t="shared" si="111"/>
        <v>7.7989333100412166</v>
      </c>
      <c r="CM215" s="73" t="s">
        <v>25</v>
      </c>
      <c r="CN215" s="44">
        <f>INDEX(LINEST(CL210:CL229,$E210:$E229),2)</f>
        <v>8.566538099229863</v>
      </c>
      <c r="CO215" s="74" t="s">
        <v>46</v>
      </c>
      <c r="CP215" s="187">
        <f t="shared" si="112"/>
        <v>6435</v>
      </c>
      <c r="CQ215" s="179">
        <f t="shared" si="113"/>
        <v>253.00899999999999</v>
      </c>
      <c r="CS215" s="70">
        <f t="shared" si="114"/>
        <v>7.643961949002529</v>
      </c>
      <c r="CT215" s="73" t="s">
        <v>25</v>
      </c>
      <c r="CU215" s="44">
        <f>INDEX(LINEST(CS210:CS229,$E210:$E229),2)</f>
        <v>8.6072693360358663</v>
      </c>
      <c r="CV215" s="74" t="s">
        <v>46</v>
      </c>
      <c r="CW215" s="187">
        <f t="shared" si="115"/>
        <v>6379</v>
      </c>
      <c r="CX215" s="179">
        <f t="shared" si="116"/>
        <v>312.48099999999999</v>
      </c>
      <c r="CZ215" s="70">
        <f t="shared" si="117"/>
        <v>7.4604903058253376</v>
      </c>
      <c r="DA215" s="73" t="s">
        <v>25</v>
      </c>
      <c r="DB215" s="44">
        <f>INDEX(LINEST(CZ210:CZ229,$E210:$E229),2)</f>
        <v>8.8538436207703786</v>
      </c>
      <c r="DC215" s="74" t="s">
        <v>46</v>
      </c>
      <c r="DD215" s="187">
        <f t="shared" si="118"/>
        <v>6262</v>
      </c>
      <c r="DE215" s="179">
        <f t="shared" si="119"/>
        <v>456.976</v>
      </c>
    </row>
    <row r="216" spans="1:109" ht="15" customHeight="1">
      <c r="A216" s="21">
        <f t="shared" si="72"/>
        <v>2000</v>
      </c>
      <c r="B216" s="176">
        <f t="shared" si="72"/>
        <v>6783</v>
      </c>
      <c r="C216" s="69">
        <f t="shared" si="73"/>
        <v>8.8221747609460799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8785.0608309372365</v>
      </c>
      <c r="I216" s="179">
        <f t="shared" si="75"/>
        <v>6423</v>
      </c>
      <c r="J216" s="180">
        <f t="shared" si="76"/>
        <v>5.3073861123396728</v>
      </c>
      <c r="K216" s="179">
        <f t="shared" si="77"/>
        <v>129.6</v>
      </c>
      <c r="M216" s="70">
        <f t="shared" si="78"/>
        <v>8.8221747609460799</v>
      </c>
      <c r="N216" s="73" t="s">
        <v>29</v>
      </c>
      <c r="O216" s="75">
        <f>EXP(O215)</f>
        <v>8785.0608309372365</v>
      </c>
      <c r="Q216" s="187">
        <f t="shared" si="79"/>
        <v>6423</v>
      </c>
      <c r="R216" s="179">
        <f t="shared" si="80"/>
        <v>129.6</v>
      </c>
      <c r="T216" s="70">
        <f t="shared" si="81"/>
        <v>8.6626778581582187</v>
      </c>
      <c r="U216" s="73" t="s">
        <v>29</v>
      </c>
      <c r="V216" s="75">
        <f>EXP(V215)</f>
        <v>7838.0454952417404</v>
      </c>
      <c r="X216" s="187">
        <f t="shared" si="82"/>
        <v>6412</v>
      </c>
      <c r="Y216" s="179">
        <f t="shared" si="83"/>
        <v>137.64099999999999</v>
      </c>
      <c r="AA216" s="70">
        <f t="shared" si="84"/>
        <v>8.6002467465515231</v>
      </c>
      <c r="AB216" s="73" t="s">
        <v>29</v>
      </c>
      <c r="AC216" s="75">
        <f>EXP(AC215)</f>
        <v>7512.3658863681912</v>
      </c>
      <c r="AE216" s="187">
        <f t="shared" si="85"/>
        <v>6407</v>
      </c>
      <c r="AF216" s="179">
        <f t="shared" si="86"/>
        <v>141.376</v>
      </c>
      <c r="AH216" s="70">
        <f t="shared" si="87"/>
        <v>8.533656917446903</v>
      </c>
      <c r="AI216" s="73" t="s">
        <v>29</v>
      </c>
      <c r="AJ216" s="75">
        <f>EXP(AJ215)</f>
        <v>7190.9648344133648</v>
      </c>
      <c r="AL216" s="187">
        <f t="shared" si="88"/>
        <v>6401</v>
      </c>
      <c r="AM216" s="179">
        <f t="shared" si="89"/>
        <v>145.92400000000001</v>
      </c>
      <c r="AO216" s="70">
        <f t="shared" si="90"/>
        <v>8.4623145299062479</v>
      </c>
      <c r="AP216" s="73" t="s">
        <v>29</v>
      </c>
      <c r="AQ216" s="75">
        <f>EXP(AQ215)</f>
        <v>6875.0870697694627</v>
      </c>
      <c r="AS216" s="187">
        <f t="shared" si="91"/>
        <v>6395</v>
      </c>
      <c r="AT216" s="179">
        <f t="shared" si="92"/>
        <v>150.54400000000001</v>
      </c>
      <c r="AV216" s="70">
        <f t="shared" si="93"/>
        <v>8.3854887004188097</v>
      </c>
      <c r="AW216" s="73" t="s">
        <v>29</v>
      </c>
      <c r="AX216" s="75">
        <f>EXP(AX215)</f>
        <v>6566.5152887416598</v>
      </c>
      <c r="AZ216" s="187">
        <f t="shared" si="94"/>
        <v>6387</v>
      </c>
      <c r="BA216" s="179">
        <f t="shared" si="95"/>
        <v>156.816</v>
      </c>
      <c r="BC216" s="70">
        <f t="shared" si="96"/>
        <v>8.3022657948733674</v>
      </c>
      <c r="BD216" s="73" t="s">
        <v>29</v>
      </c>
      <c r="BE216" s="75">
        <f>EXP(BE215)</f>
        <v>6267.8982602320193</v>
      </c>
      <c r="BG216" s="187">
        <f t="shared" si="97"/>
        <v>6378</v>
      </c>
      <c r="BH216" s="179">
        <f t="shared" si="98"/>
        <v>164.02500000000001</v>
      </c>
      <c r="BJ216" s="70">
        <f t="shared" si="99"/>
        <v>8.2114829164450658</v>
      </c>
      <c r="BK216" s="73" t="s">
        <v>29</v>
      </c>
      <c r="BL216" s="75">
        <f>EXP(BL215)</f>
        <v>5983.3546167634304</v>
      </c>
      <c r="BN216" s="187">
        <f t="shared" si="100"/>
        <v>6366</v>
      </c>
      <c r="BO216" s="179">
        <f t="shared" si="101"/>
        <v>173.88900000000001</v>
      </c>
      <c r="BQ216" s="70">
        <f t="shared" si="102"/>
        <v>8.1116280783077404</v>
      </c>
      <c r="BR216" s="73" t="s">
        <v>29</v>
      </c>
      <c r="BS216" s="75">
        <f>EXP(BS215)</f>
        <v>5719.6695455156087</v>
      </c>
      <c r="BU216" s="187">
        <f t="shared" si="103"/>
        <v>6352</v>
      </c>
      <c r="BV216" s="179">
        <f t="shared" si="104"/>
        <v>185.761</v>
      </c>
      <c r="BX216" s="70">
        <f t="shared" si="105"/>
        <v>8.000684784514748</v>
      </c>
      <c r="BY216" s="73" t="s">
        <v>29</v>
      </c>
      <c r="BZ216" s="75">
        <f>EXP(BZ215)</f>
        <v>5488.9065966825228</v>
      </c>
      <c r="CB216" s="187">
        <f t="shared" si="106"/>
        <v>6334</v>
      </c>
      <c r="CC216" s="179">
        <f t="shared" si="107"/>
        <v>201.601</v>
      </c>
      <c r="CE216" s="70">
        <f t="shared" si="108"/>
        <v>7.8758791594963098</v>
      </c>
      <c r="CF216" s="73" t="s">
        <v>29</v>
      </c>
      <c r="CG216" s="75">
        <f>EXP(CG215)</f>
        <v>5314.9082829911185</v>
      </c>
      <c r="CI216" s="187">
        <f t="shared" si="109"/>
        <v>6310</v>
      </c>
      <c r="CJ216" s="179">
        <f t="shared" si="110"/>
        <v>223.72900000000001</v>
      </c>
      <c r="CL216" s="70">
        <f t="shared" si="111"/>
        <v>7.7332456465297952</v>
      </c>
      <c r="CM216" s="73" t="s">
        <v>29</v>
      </c>
      <c r="CN216" s="75">
        <f>EXP(CN215)</f>
        <v>5252.9132121002549</v>
      </c>
      <c r="CP216" s="187">
        <f t="shared" si="112"/>
        <v>6276</v>
      </c>
      <c r="CQ216" s="179">
        <f t="shared" si="113"/>
        <v>257.04899999999998</v>
      </c>
      <c r="CS216" s="70">
        <f t="shared" si="114"/>
        <v>7.5668284792083309</v>
      </c>
      <c r="CT216" s="73" t="s">
        <v>29</v>
      </c>
      <c r="CU216" s="75">
        <f>EXP(CU215)</f>
        <v>5471.288011809721</v>
      </c>
      <c r="CW216" s="187">
        <f t="shared" si="115"/>
        <v>6221</v>
      </c>
      <c r="CX216" s="179">
        <f t="shared" si="116"/>
        <v>315.84399999999999</v>
      </c>
      <c r="CZ216" s="70">
        <f t="shared" si="117"/>
        <v>7.3670770598810122</v>
      </c>
      <c r="DA216" s="73" t="s">
        <v>29</v>
      </c>
      <c r="DB216" s="75">
        <f>EXP(DB215)</f>
        <v>7001.2474602713737</v>
      </c>
      <c r="DD216" s="187">
        <f t="shared" si="118"/>
        <v>6103</v>
      </c>
      <c r="DE216" s="179">
        <f t="shared" si="119"/>
        <v>462.4</v>
      </c>
    </row>
    <row r="217" spans="1:109" ht="15" customHeight="1">
      <c r="A217" s="21">
        <f t="shared" si="72"/>
        <v>2001</v>
      </c>
      <c r="B217" s="176">
        <f t="shared" si="72"/>
        <v>6521</v>
      </c>
      <c r="C217" s="69">
        <f t="shared" si="73"/>
        <v>8.7827830173932018</v>
      </c>
      <c r="D217" s="22">
        <v>8</v>
      </c>
      <c r="E217" s="71">
        <f t="shared" si="74"/>
        <v>2.0794415416798357</v>
      </c>
      <c r="H217" s="23"/>
      <c r="I217" s="179">
        <f t="shared" si="75"/>
        <v>6287</v>
      </c>
      <c r="J217" s="180">
        <f t="shared" si="76"/>
        <v>3.5884066860910906</v>
      </c>
      <c r="K217" s="179">
        <f t="shared" si="77"/>
        <v>54.756</v>
      </c>
      <c r="M217" s="70">
        <f t="shared" si="78"/>
        <v>8.7827830173932018</v>
      </c>
      <c r="P217" s="23"/>
      <c r="Q217" s="187">
        <f t="shared" si="79"/>
        <v>6287</v>
      </c>
      <c r="R217" s="179">
        <f t="shared" si="80"/>
        <v>54.756</v>
      </c>
      <c r="T217" s="70">
        <f t="shared" si="81"/>
        <v>8.6163142822840442</v>
      </c>
      <c r="W217" s="23"/>
      <c r="X217" s="187">
        <f t="shared" si="82"/>
        <v>6276</v>
      </c>
      <c r="Y217" s="179">
        <f t="shared" si="83"/>
        <v>60.024999999999999</v>
      </c>
      <c r="AA217" s="70">
        <f t="shared" si="84"/>
        <v>8.5508213723962214</v>
      </c>
      <c r="AD217" s="23"/>
      <c r="AE217" s="187">
        <f t="shared" si="85"/>
        <v>6271</v>
      </c>
      <c r="AF217" s="179">
        <f t="shared" si="86"/>
        <v>62.5</v>
      </c>
      <c r="AH217" s="70">
        <f t="shared" si="87"/>
        <v>8.4807366544056215</v>
      </c>
      <c r="AK217" s="23"/>
      <c r="AL217" s="187">
        <f t="shared" si="88"/>
        <v>6266</v>
      </c>
      <c r="AM217" s="179">
        <f t="shared" si="89"/>
        <v>65.025000000000006</v>
      </c>
      <c r="AO217" s="70">
        <f t="shared" si="90"/>
        <v>8.4053673762339809</v>
      </c>
      <c r="AR217" s="23"/>
      <c r="AS217" s="187">
        <f t="shared" si="91"/>
        <v>6260</v>
      </c>
      <c r="AT217" s="179">
        <f t="shared" si="92"/>
        <v>68.120999999999995</v>
      </c>
      <c r="AV217" s="70">
        <f t="shared" si="93"/>
        <v>8.3238511313388166</v>
      </c>
      <c r="AY217" s="23"/>
      <c r="AZ217" s="187">
        <f t="shared" si="94"/>
        <v>6253</v>
      </c>
      <c r="BA217" s="179">
        <f t="shared" si="95"/>
        <v>71.823999999999998</v>
      </c>
      <c r="BC217" s="70">
        <f t="shared" si="96"/>
        <v>8.2350954972583565</v>
      </c>
      <c r="BF217" s="23"/>
      <c r="BG217" s="187">
        <f t="shared" si="97"/>
        <v>6244</v>
      </c>
      <c r="BH217" s="179">
        <f t="shared" si="98"/>
        <v>76.728999999999999</v>
      </c>
      <c r="BJ217" s="70">
        <f t="shared" si="99"/>
        <v>8.1376881849776055</v>
      </c>
      <c r="BM217" s="23"/>
      <c r="BN217" s="187">
        <f t="shared" si="100"/>
        <v>6234</v>
      </c>
      <c r="BO217" s="179">
        <f t="shared" si="101"/>
        <v>82.369</v>
      </c>
      <c r="BQ217" s="70">
        <f t="shared" si="102"/>
        <v>8.0297585204408222</v>
      </c>
      <c r="BT217" s="23"/>
      <c r="BU217" s="187">
        <f t="shared" si="103"/>
        <v>6220</v>
      </c>
      <c r="BV217" s="179">
        <f t="shared" si="104"/>
        <v>90.600999999999999</v>
      </c>
      <c r="BX217" s="70">
        <f t="shared" si="105"/>
        <v>7.9087547387832462</v>
      </c>
      <c r="CA217" s="23"/>
      <c r="CB217" s="187">
        <f t="shared" si="106"/>
        <v>6203</v>
      </c>
      <c r="CC217" s="179">
        <f t="shared" si="107"/>
        <v>101.124</v>
      </c>
      <c r="CE217" s="70">
        <f t="shared" si="108"/>
        <v>7.7710670860654059</v>
      </c>
      <c r="CH217" s="23"/>
      <c r="CI217" s="187">
        <f t="shared" si="109"/>
        <v>6181</v>
      </c>
      <c r="CJ217" s="179">
        <f t="shared" si="110"/>
        <v>115.6</v>
      </c>
      <c r="CL217" s="70">
        <f t="shared" si="111"/>
        <v>7.6113477174036213</v>
      </c>
      <c r="CO217" s="23"/>
      <c r="CP217" s="187">
        <f t="shared" si="112"/>
        <v>6148</v>
      </c>
      <c r="CQ217" s="179">
        <f t="shared" si="113"/>
        <v>139.12899999999999</v>
      </c>
      <c r="CS217" s="70">
        <f t="shared" si="114"/>
        <v>7.4211775285953934</v>
      </c>
      <c r="CV217" s="23"/>
      <c r="CW217" s="187">
        <f t="shared" si="115"/>
        <v>6096</v>
      </c>
      <c r="CX217" s="179">
        <f t="shared" si="116"/>
        <v>180.625</v>
      </c>
      <c r="CZ217" s="70">
        <f t="shared" si="117"/>
        <v>7.1861443045223252</v>
      </c>
      <c r="DC217" s="23"/>
      <c r="DD217" s="187">
        <f t="shared" si="118"/>
        <v>5984</v>
      </c>
      <c r="DE217" s="179">
        <f t="shared" si="119"/>
        <v>288.36900000000003</v>
      </c>
    </row>
    <row r="218" spans="1:109" ht="15" customHeight="1">
      <c r="A218" s="21">
        <f t="shared" si="72"/>
        <v>2002</v>
      </c>
      <c r="B218" s="176">
        <f t="shared" si="72"/>
        <v>6289</v>
      </c>
      <c r="C218" s="69">
        <f t="shared" si="73"/>
        <v>8.7465573545435031</v>
      </c>
      <c r="D218" s="22">
        <v>9</v>
      </c>
      <c r="E218" s="71">
        <f t="shared" si="74"/>
        <v>2.1972245773362196</v>
      </c>
      <c r="I218" s="179">
        <f t="shared" si="75"/>
        <v>6169</v>
      </c>
      <c r="J218" s="180">
        <f t="shared" si="76"/>
        <v>1.9080934965813325</v>
      </c>
      <c r="K218" s="179">
        <f t="shared" si="77"/>
        <v>14.4</v>
      </c>
      <c r="M218" s="70">
        <f t="shared" si="78"/>
        <v>8.7465573545435031</v>
      </c>
      <c r="Q218" s="187">
        <f t="shared" si="79"/>
        <v>6169</v>
      </c>
      <c r="R218" s="179">
        <f t="shared" si="80"/>
        <v>14.4</v>
      </c>
      <c r="T218" s="70">
        <f t="shared" si="81"/>
        <v>8.5733844710659799</v>
      </c>
      <c r="X218" s="187">
        <f t="shared" si="82"/>
        <v>6159</v>
      </c>
      <c r="Y218" s="179">
        <f t="shared" si="83"/>
        <v>16.899999999999999</v>
      </c>
      <c r="AA218" s="70">
        <f t="shared" si="84"/>
        <v>8.5049181605406243</v>
      </c>
      <c r="AE218" s="187">
        <f t="shared" si="85"/>
        <v>6155</v>
      </c>
      <c r="AF218" s="179">
        <f t="shared" si="86"/>
        <v>17.956</v>
      </c>
      <c r="AH218" s="70">
        <f t="shared" si="87"/>
        <v>8.4314174143948328</v>
      </c>
      <c r="AL218" s="187">
        <f t="shared" si="88"/>
        <v>6150</v>
      </c>
      <c r="AM218" s="179">
        <f t="shared" si="89"/>
        <v>19.321000000000002</v>
      </c>
      <c r="AO218" s="70">
        <f t="shared" si="90"/>
        <v>8.3520826713526368</v>
      </c>
      <c r="AS218" s="187">
        <f t="shared" si="91"/>
        <v>6145</v>
      </c>
      <c r="AT218" s="179">
        <f t="shared" si="92"/>
        <v>20.736000000000001</v>
      </c>
      <c r="AV218" s="70">
        <f t="shared" si="93"/>
        <v>8.265907334155747</v>
      </c>
      <c r="AZ218" s="187">
        <f t="shared" si="94"/>
        <v>6138</v>
      </c>
      <c r="BA218" s="179">
        <f t="shared" si="95"/>
        <v>22.800999999999998</v>
      </c>
      <c r="BC218" s="70">
        <f t="shared" si="96"/>
        <v>8.1715994803454635</v>
      </c>
      <c r="BG218" s="187">
        <f t="shared" si="97"/>
        <v>6130</v>
      </c>
      <c r="BH218" s="179">
        <f t="shared" si="98"/>
        <v>25.280999999999999</v>
      </c>
      <c r="BJ218" s="70">
        <f t="shared" si="99"/>
        <v>8.0674626670100569</v>
      </c>
      <c r="BN218" s="187">
        <f t="shared" si="100"/>
        <v>6121</v>
      </c>
      <c r="BO218" s="179">
        <f t="shared" si="101"/>
        <v>28.224</v>
      </c>
      <c r="BQ218" s="70">
        <f t="shared" si="102"/>
        <v>7.9512071564729716</v>
      </c>
      <c r="BU218" s="187">
        <f t="shared" si="103"/>
        <v>6109</v>
      </c>
      <c r="BV218" s="179">
        <f t="shared" si="104"/>
        <v>32.4</v>
      </c>
      <c r="BX218" s="70">
        <f t="shared" si="105"/>
        <v>7.8196363023675923</v>
      </c>
      <c r="CB218" s="187">
        <f t="shared" si="106"/>
        <v>6094</v>
      </c>
      <c r="CC218" s="179">
        <f t="shared" si="107"/>
        <v>38.024999999999999</v>
      </c>
      <c r="CE218" s="70">
        <f t="shared" si="108"/>
        <v>7.668093709082406</v>
      </c>
      <c r="CI218" s="187">
        <f t="shared" si="109"/>
        <v>6073</v>
      </c>
      <c r="CJ218" s="179">
        <f t="shared" si="110"/>
        <v>46.655999999999999</v>
      </c>
      <c r="CL218" s="70">
        <f t="shared" si="111"/>
        <v>7.4894120835087188</v>
      </c>
      <c r="CP218" s="187">
        <f t="shared" si="112"/>
        <v>6044</v>
      </c>
      <c r="CQ218" s="179">
        <f t="shared" si="113"/>
        <v>60.024999999999999</v>
      </c>
      <c r="CS218" s="70">
        <f t="shared" si="114"/>
        <v>7.2717037068873678</v>
      </c>
      <c r="CW218" s="187">
        <f t="shared" si="115"/>
        <v>5996</v>
      </c>
      <c r="CX218" s="179">
        <f t="shared" si="116"/>
        <v>85.849000000000004</v>
      </c>
      <c r="CZ218" s="70">
        <f t="shared" si="117"/>
        <v>6.9930151229329605</v>
      </c>
      <c r="DD218" s="187">
        <f t="shared" si="118"/>
        <v>5893</v>
      </c>
      <c r="DE218" s="179">
        <f t="shared" si="119"/>
        <v>156.816</v>
      </c>
    </row>
    <row r="219" spans="1:109" ht="15" customHeight="1">
      <c r="A219" s="21">
        <f t="shared" si="72"/>
        <v>2003</v>
      </c>
      <c r="B219" s="176">
        <f t="shared" si="72"/>
        <v>5992</v>
      </c>
      <c r="C219" s="69">
        <f t="shared" si="73"/>
        <v>8.6981805251970545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0.91468131051224455</v>
      </c>
      <c r="I219" s="179">
        <f t="shared" si="75"/>
        <v>6065</v>
      </c>
      <c r="J219" s="180">
        <f t="shared" si="76"/>
        <v>1.2182910547396528</v>
      </c>
      <c r="K219" s="179">
        <f t="shared" si="77"/>
        <v>5.3289999999999997</v>
      </c>
      <c r="M219" s="70">
        <f t="shared" si="78"/>
        <v>8.6981805251970545</v>
      </c>
      <c r="N219" s="23" t="s">
        <v>36</v>
      </c>
      <c r="O219" s="44">
        <f>Q209</f>
        <v>0.91468131051224455</v>
      </c>
      <c r="Q219" s="187">
        <f t="shared" si="79"/>
        <v>6065</v>
      </c>
      <c r="R219" s="179">
        <f t="shared" si="80"/>
        <v>5.3289999999999997</v>
      </c>
      <c r="T219" s="70">
        <f t="shared" si="81"/>
        <v>8.5155919100492632</v>
      </c>
      <c r="U219" s="23" t="s">
        <v>36</v>
      </c>
      <c r="V219" s="44">
        <f>X209</f>
        <v>0.90771133727465403</v>
      </c>
      <c r="X219" s="187">
        <f t="shared" si="82"/>
        <v>6057</v>
      </c>
      <c r="Y219" s="179">
        <f t="shared" si="83"/>
        <v>4.2249999999999996</v>
      </c>
      <c r="AA219" s="70">
        <f t="shared" si="84"/>
        <v>8.4429005868343818</v>
      </c>
      <c r="AB219" s="23" t="s">
        <v>36</v>
      </c>
      <c r="AC219" s="44">
        <f>AE209</f>
        <v>0.90452208354932639</v>
      </c>
      <c r="AE219" s="187">
        <f t="shared" si="85"/>
        <v>6053</v>
      </c>
      <c r="AF219" s="179">
        <f t="shared" si="86"/>
        <v>3.7210000000000001</v>
      </c>
      <c r="AH219" s="70">
        <f t="shared" si="87"/>
        <v>8.3645081037505893</v>
      </c>
      <c r="AI219" s="23" t="s">
        <v>36</v>
      </c>
      <c r="AJ219" s="44">
        <f>AL209</f>
        <v>0.90070031826848818</v>
      </c>
      <c r="AL219" s="187">
        <f t="shared" si="88"/>
        <v>6049</v>
      </c>
      <c r="AM219" s="179">
        <f t="shared" si="89"/>
        <v>3.2490000000000001</v>
      </c>
      <c r="AO219" s="70">
        <f t="shared" si="90"/>
        <v>8.2794434877126655</v>
      </c>
      <c r="AP219" s="23" t="s">
        <v>36</v>
      </c>
      <c r="AQ219" s="44">
        <f>AS209</f>
        <v>0.89635147876466914</v>
      </c>
      <c r="AS219" s="187">
        <f t="shared" si="91"/>
        <v>6044</v>
      </c>
      <c r="AT219" s="179">
        <f t="shared" si="92"/>
        <v>2.7040000000000002</v>
      </c>
      <c r="AV219" s="70">
        <f t="shared" si="93"/>
        <v>8.1864644294220899</v>
      </c>
      <c r="AW219" s="23" t="s">
        <v>36</v>
      </c>
      <c r="AX219" s="44">
        <f>AZ209</f>
        <v>0.89077243154228025</v>
      </c>
      <c r="AZ219" s="187">
        <f t="shared" si="94"/>
        <v>6038</v>
      </c>
      <c r="BA219" s="179">
        <f t="shared" si="95"/>
        <v>2.1160000000000001</v>
      </c>
      <c r="BC219" s="70">
        <f t="shared" si="96"/>
        <v>8.0839457022956207</v>
      </c>
      <c r="BD219" s="23" t="s">
        <v>36</v>
      </c>
      <c r="BE219" s="44">
        <f>BG209</f>
        <v>0.88407276473729024</v>
      </c>
      <c r="BG219" s="187">
        <f t="shared" si="97"/>
        <v>6032</v>
      </c>
      <c r="BH219" s="179">
        <f t="shared" si="98"/>
        <v>1.6</v>
      </c>
      <c r="BJ219" s="70">
        <f t="shared" si="99"/>
        <v>7.9697035832786556</v>
      </c>
      <c r="BK219" s="23" t="s">
        <v>36</v>
      </c>
      <c r="BL219" s="44">
        <f>BN209</f>
        <v>0.87567796615388804</v>
      </c>
      <c r="BN219" s="187">
        <f t="shared" si="100"/>
        <v>6023</v>
      </c>
      <c r="BO219" s="179">
        <f t="shared" si="101"/>
        <v>0.96099999999999997</v>
      </c>
      <c r="BQ219" s="70">
        <f t="shared" si="102"/>
        <v>7.8407064517493996</v>
      </c>
      <c r="BR219" s="23" t="s">
        <v>36</v>
      </c>
      <c r="BS219" s="44">
        <f>BU209</f>
        <v>0.86459898073908981</v>
      </c>
      <c r="BU219" s="187">
        <f t="shared" si="103"/>
        <v>6013</v>
      </c>
      <c r="BV219" s="179">
        <f t="shared" si="104"/>
        <v>0.441</v>
      </c>
      <c r="BX219" s="70">
        <f t="shared" si="105"/>
        <v>7.6925696480679058</v>
      </c>
      <c r="BY219" s="23" t="s">
        <v>36</v>
      </c>
      <c r="BZ219" s="44">
        <f>CB209</f>
        <v>0.84958784791974162</v>
      </c>
      <c r="CB219" s="187">
        <f t="shared" si="106"/>
        <v>6000</v>
      </c>
      <c r="CC219" s="179">
        <f t="shared" si="107"/>
        <v>6.4000000000000001E-2</v>
      </c>
      <c r="CE219" s="70">
        <f t="shared" si="108"/>
        <v>7.5186072168152522</v>
      </c>
      <c r="CF219" s="23" t="s">
        <v>36</v>
      </c>
      <c r="CG219" s="44">
        <f>CI209</f>
        <v>0.82847081259213984</v>
      </c>
      <c r="CI219" s="187">
        <f t="shared" si="109"/>
        <v>5982</v>
      </c>
      <c r="CJ219" s="179">
        <f t="shared" si="110"/>
        <v>0.1</v>
      </c>
      <c r="CL219" s="70">
        <f t="shared" si="111"/>
        <v>7.3078727807637058</v>
      </c>
      <c r="CM219" s="23" t="s">
        <v>36</v>
      </c>
      <c r="CN219" s="44">
        <f>CP209</f>
        <v>0.79617704560535407</v>
      </c>
      <c r="CP219" s="187">
        <f t="shared" si="112"/>
        <v>5956</v>
      </c>
      <c r="CQ219" s="179">
        <f t="shared" si="113"/>
        <v>1.296</v>
      </c>
      <c r="CS219" s="70">
        <f t="shared" si="114"/>
        <v>7.0405363902159559</v>
      </c>
      <c r="CT219" s="23" t="s">
        <v>36</v>
      </c>
      <c r="CU219" s="44">
        <f>CW209</f>
        <v>0.74064043339094432</v>
      </c>
      <c r="CW219" s="187">
        <f t="shared" si="115"/>
        <v>5913</v>
      </c>
      <c r="CX219" s="179">
        <f t="shared" si="116"/>
        <v>6.2409999999999997</v>
      </c>
      <c r="CZ219" s="70">
        <f t="shared" si="117"/>
        <v>6.674561391814426</v>
      </c>
      <c r="DA219" s="23" t="s">
        <v>36</v>
      </c>
      <c r="DB219" s="44">
        <f>DD209</f>
        <v>0.61706035723771369</v>
      </c>
      <c r="DD219" s="187">
        <f t="shared" si="118"/>
        <v>5820</v>
      </c>
      <c r="DE219" s="179">
        <f t="shared" si="119"/>
        <v>29.584</v>
      </c>
    </row>
    <row r="220" spans="1:109" ht="15" customHeight="1">
      <c r="A220" s="21">
        <f t="shared" si="72"/>
        <v>2004</v>
      </c>
      <c r="B220" s="176">
        <f t="shared" si="72"/>
        <v>5898</v>
      </c>
      <c r="C220" s="69">
        <f t="shared" si="73"/>
        <v>8.6823685893752209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1293.8300000000002</v>
      </c>
      <c r="I220" s="179">
        <f t="shared" si="75"/>
        <v>5973</v>
      </c>
      <c r="J220" s="180">
        <f t="shared" si="76"/>
        <v>1.2716174974567651</v>
      </c>
      <c r="K220" s="179">
        <f t="shared" si="77"/>
        <v>5.625</v>
      </c>
      <c r="M220" s="70">
        <f t="shared" si="78"/>
        <v>8.6823685893752209</v>
      </c>
      <c r="N220" s="23" t="s">
        <v>37</v>
      </c>
      <c r="O220" s="200">
        <f>SUM(R210:R229)</f>
        <v>1293.8300000000002</v>
      </c>
      <c r="Q220" s="187">
        <f t="shared" si="79"/>
        <v>5973</v>
      </c>
      <c r="R220" s="179">
        <f t="shared" si="80"/>
        <v>5.625</v>
      </c>
      <c r="T220" s="70">
        <f t="shared" si="81"/>
        <v>8.4965822375121132</v>
      </c>
      <c r="U220" s="23" t="s">
        <v>37</v>
      </c>
      <c r="V220" s="200">
        <f>SUM(Y210:Y229)</f>
        <v>1416.8370000000002</v>
      </c>
      <c r="X220" s="187">
        <f t="shared" si="82"/>
        <v>5966</v>
      </c>
      <c r="Y220" s="179">
        <f t="shared" si="83"/>
        <v>4.6239999999999997</v>
      </c>
      <c r="AA220" s="70">
        <f t="shared" si="84"/>
        <v>8.4224428548704271</v>
      </c>
      <c r="AB220" s="23" t="s">
        <v>37</v>
      </c>
      <c r="AC220" s="200">
        <f>SUM(AF210:AF229)</f>
        <v>1474.777</v>
      </c>
      <c r="AE220" s="187">
        <f t="shared" si="85"/>
        <v>5963</v>
      </c>
      <c r="AF220" s="179">
        <f t="shared" si="86"/>
        <v>4.2249999999999996</v>
      </c>
      <c r="AH220" s="70">
        <f t="shared" si="87"/>
        <v>8.3423635003805785</v>
      </c>
      <c r="AI220" s="23" t="s">
        <v>37</v>
      </c>
      <c r="AJ220" s="200">
        <f>SUM(AM210:AM229)</f>
        <v>1545.771</v>
      </c>
      <c r="AL220" s="187">
        <f t="shared" si="88"/>
        <v>5959</v>
      </c>
      <c r="AM220" s="179">
        <f t="shared" si="89"/>
        <v>3.7210000000000001</v>
      </c>
      <c r="AO220" s="70">
        <f t="shared" si="90"/>
        <v>8.2553088117855964</v>
      </c>
      <c r="AP220" s="23" t="s">
        <v>37</v>
      </c>
      <c r="AQ220" s="200">
        <f>SUM(AT210:AT229)</f>
        <v>1629.0120000000002</v>
      </c>
      <c r="AS220" s="187">
        <f t="shared" si="91"/>
        <v>5955</v>
      </c>
      <c r="AT220" s="179">
        <f t="shared" si="92"/>
        <v>3.2490000000000001</v>
      </c>
      <c r="AV220" s="70">
        <f t="shared" si="93"/>
        <v>8.1599466555785476</v>
      </c>
      <c r="AW220" s="23" t="s">
        <v>37</v>
      </c>
      <c r="AX220" s="200">
        <f>SUM(BA210:BA229)</f>
        <v>1738.1710000000003</v>
      </c>
      <c r="AZ220" s="187">
        <f t="shared" si="94"/>
        <v>5951</v>
      </c>
      <c r="BA220" s="179">
        <f t="shared" si="95"/>
        <v>2.8090000000000002</v>
      </c>
      <c r="BC220" s="70">
        <f t="shared" si="96"/>
        <v>8.0545226095372939</v>
      </c>
      <c r="BD220" s="23" t="s">
        <v>37</v>
      </c>
      <c r="BE220" s="200">
        <f>SUM(BH210:BH229)</f>
        <v>1874.9649999999999</v>
      </c>
      <c r="BG220" s="187">
        <f t="shared" si="97"/>
        <v>5945</v>
      </c>
      <c r="BH220" s="179">
        <f t="shared" si="98"/>
        <v>2.2090000000000001</v>
      </c>
      <c r="BJ220" s="70">
        <f t="shared" si="99"/>
        <v>7.9366601552254261</v>
      </c>
      <c r="BK220" s="23" t="s">
        <v>37</v>
      </c>
      <c r="BL220" s="200">
        <f>SUM(BO210:BO229)</f>
        <v>2054.9719999999998</v>
      </c>
      <c r="BN220" s="187">
        <f t="shared" si="100"/>
        <v>5938</v>
      </c>
      <c r="BO220" s="179">
        <f t="shared" si="101"/>
        <v>1.6</v>
      </c>
      <c r="BQ220" s="70">
        <f t="shared" si="102"/>
        <v>7.8030266436322169</v>
      </c>
      <c r="BR220" s="23" t="s">
        <v>37</v>
      </c>
      <c r="BS220" s="200">
        <f>SUM(BV210:BV229)</f>
        <v>2308.569</v>
      </c>
      <c r="BU220" s="187">
        <f t="shared" si="103"/>
        <v>5929</v>
      </c>
      <c r="BV220" s="179">
        <f t="shared" si="104"/>
        <v>0.96099999999999997</v>
      </c>
      <c r="BX220" s="70">
        <f t="shared" si="105"/>
        <v>7.6487397889562425</v>
      </c>
      <c r="BY220" s="23" t="s">
        <v>37</v>
      </c>
      <c r="BZ220" s="200">
        <f>SUM(CC210:CC229)</f>
        <v>2680.9090000000001</v>
      </c>
      <c r="CB220" s="187">
        <f t="shared" si="106"/>
        <v>5918</v>
      </c>
      <c r="CC220" s="179">
        <f t="shared" si="107"/>
        <v>0.4</v>
      </c>
      <c r="CE220" s="70">
        <f t="shared" si="108"/>
        <v>7.4662275562154807</v>
      </c>
      <c r="CF220" s="23" t="s">
        <v>37</v>
      </c>
      <c r="CG220" s="200">
        <f>SUM(CJ210:CJ229)</f>
        <v>3278.3159999999998</v>
      </c>
      <c r="CI220" s="187">
        <f t="shared" si="109"/>
        <v>5903</v>
      </c>
      <c r="CJ220" s="179">
        <f t="shared" si="110"/>
        <v>2.5000000000000001E-2</v>
      </c>
      <c r="CL220" s="70">
        <f t="shared" si="111"/>
        <v>7.2427979227937556</v>
      </c>
      <c r="CM220" s="23" t="s">
        <v>37</v>
      </c>
      <c r="CN220" s="200">
        <f>SUM(CQ210:CQ229)</f>
        <v>4384.9289999999983</v>
      </c>
      <c r="CP220" s="187">
        <f t="shared" si="112"/>
        <v>5880</v>
      </c>
      <c r="CQ220" s="179">
        <f t="shared" si="113"/>
        <v>0.32400000000000001</v>
      </c>
      <c r="CS220" s="70">
        <f t="shared" si="114"/>
        <v>6.9546388648809874</v>
      </c>
      <c r="CT220" s="23" t="s">
        <v>37</v>
      </c>
      <c r="CU220" s="200">
        <f>SUM(CX210:CX229)</f>
        <v>7043.7330000000002</v>
      </c>
      <c r="CW220" s="187">
        <f t="shared" si="115"/>
        <v>5844</v>
      </c>
      <c r="CX220" s="179">
        <f t="shared" si="116"/>
        <v>2.9159999999999999</v>
      </c>
      <c r="CZ220" s="70">
        <f t="shared" si="117"/>
        <v>6.5482191027623724</v>
      </c>
      <c r="DA220" s="23" t="s">
        <v>37</v>
      </c>
      <c r="DB220" s="200">
        <f>SUM(DE210:DE229)</f>
        <v>20401.190000000002</v>
      </c>
      <c r="DD220" s="187">
        <f t="shared" si="118"/>
        <v>5761</v>
      </c>
      <c r="DE220" s="179">
        <f t="shared" si="119"/>
        <v>18.768999999999998</v>
      </c>
    </row>
    <row r="221" spans="1:109" ht="15" customHeight="1">
      <c r="A221" s="21">
        <f t="shared" si="72"/>
        <v>2005</v>
      </c>
      <c r="B221" s="176">
        <f t="shared" si="72"/>
        <v>5869</v>
      </c>
      <c r="C221" s="69">
        <f t="shared" si="73"/>
        <v>8.6774395405583338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116.792</v>
      </c>
      <c r="I221" s="179">
        <f t="shared" si="75"/>
        <v>5889</v>
      </c>
      <c r="J221" s="180">
        <f t="shared" si="76"/>
        <v>0.34077355597205655</v>
      </c>
      <c r="K221" s="179">
        <f t="shared" si="77"/>
        <v>0.4</v>
      </c>
      <c r="M221" s="70">
        <f t="shared" si="78"/>
        <v>8.6774395405583338</v>
      </c>
      <c r="O221" s="76"/>
      <c r="Q221" s="187">
        <f t="shared" si="79"/>
        <v>5889</v>
      </c>
      <c r="R221" s="179">
        <f t="shared" si="80"/>
        <v>0.4</v>
      </c>
      <c r="T221" s="70">
        <f t="shared" si="81"/>
        <v>8.4906438561827002</v>
      </c>
      <c r="V221" s="76"/>
      <c r="X221" s="187">
        <f t="shared" si="82"/>
        <v>5884</v>
      </c>
      <c r="Y221" s="179">
        <f t="shared" si="83"/>
        <v>0.22500000000000001</v>
      </c>
      <c r="AA221" s="70">
        <f t="shared" si="84"/>
        <v>8.4160460094112803</v>
      </c>
      <c r="AC221" s="76"/>
      <c r="AE221" s="187">
        <f t="shared" si="85"/>
        <v>5882</v>
      </c>
      <c r="AF221" s="179">
        <f t="shared" si="86"/>
        <v>0.16900000000000001</v>
      </c>
      <c r="AH221" s="70">
        <f t="shared" si="87"/>
        <v>8.3354314778807961</v>
      </c>
      <c r="AJ221" s="76"/>
      <c r="AL221" s="187">
        <f t="shared" si="88"/>
        <v>5879</v>
      </c>
      <c r="AM221" s="179">
        <f t="shared" si="89"/>
        <v>0.1</v>
      </c>
      <c r="AO221" s="70">
        <f t="shared" si="90"/>
        <v>8.247743887225516</v>
      </c>
      <c r="AQ221" s="76"/>
      <c r="AS221" s="187">
        <f t="shared" si="91"/>
        <v>5876</v>
      </c>
      <c r="AT221" s="179">
        <f t="shared" si="92"/>
        <v>4.9000000000000002E-2</v>
      </c>
      <c r="AV221" s="70">
        <f t="shared" si="93"/>
        <v>8.1516216469697493</v>
      </c>
      <c r="AX221" s="76"/>
      <c r="AZ221" s="187">
        <f t="shared" si="94"/>
        <v>5872</v>
      </c>
      <c r="BA221" s="179">
        <f t="shared" si="95"/>
        <v>8.9999999999999993E-3</v>
      </c>
      <c r="BC221" s="70">
        <f t="shared" si="96"/>
        <v>8.0452677166078033</v>
      </c>
      <c r="BE221" s="76"/>
      <c r="BG221" s="187">
        <f t="shared" si="97"/>
        <v>5868</v>
      </c>
      <c r="BH221" s="179">
        <f t="shared" si="98"/>
        <v>1E-3</v>
      </c>
      <c r="BJ221" s="70">
        <f t="shared" si="99"/>
        <v>7.9262415231709618</v>
      </c>
      <c r="BL221" s="76"/>
      <c r="BN221" s="187">
        <f t="shared" si="100"/>
        <v>5862</v>
      </c>
      <c r="BO221" s="179">
        <f t="shared" si="101"/>
        <v>4.9000000000000002E-2</v>
      </c>
      <c r="BQ221" s="70">
        <f t="shared" si="102"/>
        <v>7.7911095106100277</v>
      </c>
      <c r="BS221" s="76"/>
      <c r="BU221" s="187">
        <f t="shared" si="103"/>
        <v>5855</v>
      </c>
      <c r="BV221" s="179">
        <f t="shared" si="104"/>
        <v>0.19600000000000001</v>
      </c>
      <c r="BX221" s="70">
        <f t="shared" si="105"/>
        <v>7.6348206777455427</v>
      </c>
      <c r="BZ221" s="76"/>
      <c r="CB221" s="187">
        <f t="shared" si="106"/>
        <v>5846</v>
      </c>
      <c r="CC221" s="179">
        <f t="shared" si="107"/>
        <v>0.52900000000000003</v>
      </c>
      <c r="CE221" s="70">
        <f t="shared" si="108"/>
        <v>7.449498005382849</v>
      </c>
      <c r="CG221" s="76"/>
      <c r="CI221" s="187">
        <f t="shared" si="109"/>
        <v>5833</v>
      </c>
      <c r="CJ221" s="179">
        <f t="shared" si="110"/>
        <v>1.296</v>
      </c>
      <c r="CL221" s="70">
        <f t="shared" si="111"/>
        <v>7.2218358252884487</v>
      </c>
      <c r="CN221" s="76"/>
      <c r="CP221" s="187">
        <f t="shared" si="112"/>
        <v>5815</v>
      </c>
      <c r="CQ221" s="179">
        <f t="shared" si="113"/>
        <v>2.9159999999999999</v>
      </c>
      <c r="CS221" s="70">
        <f t="shared" si="114"/>
        <v>6.926577033222725</v>
      </c>
      <c r="CU221" s="76"/>
      <c r="CW221" s="187">
        <f t="shared" si="115"/>
        <v>5784</v>
      </c>
      <c r="CX221" s="179">
        <f t="shared" si="116"/>
        <v>7.2249999999999996</v>
      </c>
      <c r="CZ221" s="70">
        <f t="shared" si="117"/>
        <v>6.5057840601282289</v>
      </c>
      <c r="DB221" s="76"/>
      <c r="DD221" s="187">
        <f t="shared" si="118"/>
        <v>5712</v>
      </c>
      <c r="DE221" s="179">
        <f t="shared" si="119"/>
        <v>24.649000000000001</v>
      </c>
    </row>
    <row r="222" spans="1:109" ht="15" customHeight="1">
      <c r="A222" s="21">
        <f t="shared" si="72"/>
        <v>2006</v>
      </c>
      <c r="B222" s="176">
        <f t="shared" si="72"/>
        <v>5719</v>
      </c>
      <c r="C222" s="69">
        <f t="shared" si="73"/>
        <v>8.6515492439153157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2.7483922805328431</v>
      </c>
      <c r="I222" s="179">
        <f t="shared" si="75"/>
        <v>5814</v>
      </c>
      <c r="J222" s="180">
        <f t="shared" si="76"/>
        <v>1.6611295681063125</v>
      </c>
      <c r="K222" s="179">
        <f t="shared" si="77"/>
        <v>9.0250000000000004</v>
      </c>
      <c r="M222" s="70">
        <f t="shared" si="78"/>
        <v>8.6515492439153157</v>
      </c>
      <c r="Q222" s="187">
        <f t="shared" si="79"/>
        <v>5814</v>
      </c>
      <c r="R222" s="179">
        <f t="shared" si="80"/>
        <v>9.0250000000000004</v>
      </c>
      <c r="T222" s="70">
        <f t="shared" si="81"/>
        <v>8.4593521917263867</v>
      </c>
      <c r="X222" s="187">
        <f t="shared" si="82"/>
        <v>5810</v>
      </c>
      <c r="Y222" s="179">
        <f t="shared" si="83"/>
        <v>8.2810000000000006</v>
      </c>
      <c r="AA222" s="70">
        <f t="shared" si="84"/>
        <v>8.3822894289514362</v>
      </c>
      <c r="AE222" s="187">
        <f t="shared" si="85"/>
        <v>5809</v>
      </c>
      <c r="AF222" s="179">
        <f t="shared" si="86"/>
        <v>8.1</v>
      </c>
      <c r="AH222" s="70">
        <f t="shared" si="87"/>
        <v>8.2987883944492005</v>
      </c>
      <c r="AL222" s="187">
        <f t="shared" si="88"/>
        <v>5807</v>
      </c>
      <c r="AM222" s="179">
        <f t="shared" si="89"/>
        <v>7.7439999999999998</v>
      </c>
      <c r="AO222" s="70">
        <f t="shared" si="90"/>
        <v>8.2076744243552824</v>
      </c>
      <c r="AS222" s="187">
        <f t="shared" si="91"/>
        <v>5805</v>
      </c>
      <c r="AT222" s="179">
        <f t="shared" si="92"/>
        <v>7.3959999999999999</v>
      </c>
      <c r="AV222" s="70">
        <f t="shared" si="93"/>
        <v>8.1074188117199739</v>
      </c>
      <c r="AZ222" s="187">
        <f t="shared" si="94"/>
        <v>5802</v>
      </c>
      <c r="BA222" s="179">
        <f t="shared" si="95"/>
        <v>6.8890000000000002</v>
      </c>
      <c r="BC222" s="70">
        <f t="shared" si="96"/>
        <v>7.9959804747637602</v>
      </c>
      <c r="BG222" s="187">
        <f t="shared" si="97"/>
        <v>5798</v>
      </c>
      <c r="BH222" s="179">
        <f t="shared" si="98"/>
        <v>6.2409999999999997</v>
      </c>
      <c r="BJ222" s="70">
        <f t="shared" si="99"/>
        <v>7.8705478445077119</v>
      </c>
      <c r="BN222" s="187">
        <f t="shared" si="100"/>
        <v>5794</v>
      </c>
      <c r="BO222" s="179">
        <f t="shared" si="101"/>
        <v>5.625</v>
      </c>
      <c r="BQ222" s="70">
        <f t="shared" si="102"/>
        <v>7.7270944847798413</v>
      </c>
      <c r="BU222" s="187">
        <f t="shared" si="103"/>
        <v>5789</v>
      </c>
      <c r="BV222" s="179">
        <f t="shared" si="104"/>
        <v>4.9000000000000004</v>
      </c>
      <c r="BX222" s="70">
        <f t="shared" si="105"/>
        <v>7.5595594960076999</v>
      </c>
      <c r="CB222" s="187">
        <f t="shared" si="106"/>
        <v>5782</v>
      </c>
      <c r="CC222" s="179">
        <f t="shared" si="107"/>
        <v>3.9689999999999999</v>
      </c>
      <c r="CE222" s="70">
        <f t="shared" si="108"/>
        <v>7.3581937527330323</v>
      </c>
      <c r="CI222" s="187">
        <f t="shared" si="109"/>
        <v>5772</v>
      </c>
      <c r="CJ222" s="179">
        <f t="shared" si="110"/>
        <v>2.8090000000000002</v>
      </c>
      <c r="CL222" s="70">
        <f t="shared" si="111"/>
        <v>7.1057861294812712</v>
      </c>
      <c r="CP222" s="187">
        <f t="shared" si="112"/>
        <v>5758</v>
      </c>
      <c r="CQ222" s="179">
        <f t="shared" si="113"/>
        <v>1.5209999999999999</v>
      </c>
      <c r="CS222" s="70">
        <f t="shared" si="114"/>
        <v>6.7673431252653922</v>
      </c>
      <c r="CW222" s="187">
        <f t="shared" si="115"/>
        <v>5732</v>
      </c>
      <c r="CX222" s="179">
        <f t="shared" si="116"/>
        <v>0.16900000000000001</v>
      </c>
      <c r="CZ222" s="70">
        <f t="shared" si="117"/>
        <v>6.2519038831658884</v>
      </c>
      <c r="DD222" s="187">
        <f t="shared" si="118"/>
        <v>5671</v>
      </c>
      <c r="DE222" s="179">
        <f t="shared" si="119"/>
        <v>2.3039999999999998</v>
      </c>
    </row>
    <row r="223" spans="1:109" ht="15" customHeight="1">
      <c r="A223" s="21">
        <f t="shared" si="72"/>
        <v>2007</v>
      </c>
      <c r="B223" s="176">
        <f t="shared" si="72"/>
        <v>5621</v>
      </c>
      <c r="C223" s="69">
        <f t="shared" si="73"/>
        <v>8.6342648630020751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1.6549750936108492</v>
      </c>
      <c r="I223" s="179">
        <f t="shared" si="75"/>
        <v>5745</v>
      </c>
      <c r="J223" s="180">
        <f t="shared" si="76"/>
        <v>2.2060131649172745</v>
      </c>
      <c r="K223" s="179">
        <f t="shared" si="77"/>
        <v>15.375999999999999</v>
      </c>
      <c r="M223" s="70">
        <f t="shared" si="78"/>
        <v>8.6342648630020751</v>
      </c>
      <c r="Q223" s="187">
        <f t="shared" si="79"/>
        <v>5745</v>
      </c>
      <c r="R223" s="179">
        <f t="shared" si="80"/>
        <v>15.375999999999999</v>
      </c>
      <c r="T223" s="70">
        <f t="shared" si="81"/>
        <v>8.4383664108702661</v>
      </c>
      <c r="X223" s="187">
        <f t="shared" si="82"/>
        <v>5743</v>
      </c>
      <c r="Y223" s="179">
        <f t="shared" si="83"/>
        <v>14.884</v>
      </c>
      <c r="AA223" s="70">
        <f t="shared" si="84"/>
        <v>8.3596032708414665</v>
      </c>
      <c r="AE223" s="187">
        <f t="shared" si="85"/>
        <v>5742</v>
      </c>
      <c r="AF223" s="179">
        <f t="shared" si="86"/>
        <v>14.641</v>
      </c>
      <c r="AH223" s="70">
        <f t="shared" si="87"/>
        <v>8.2741020022923308</v>
      </c>
      <c r="AL223" s="187">
        <f t="shared" si="88"/>
        <v>5741</v>
      </c>
      <c r="AM223" s="179">
        <f t="shared" si="89"/>
        <v>14.4</v>
      </c>
      <c r="AO223" s="70">
        <f t="shared" si="90"/>
        <v>8.1806009475944492</v>
      </c>
      <c r="AS223" s="187">
        <f t="shared" si="91"/>
        <v>5739</v>
      </c>
      <c r="AT223" s="179">
        <f t="shared" si="92"/>
        <v>13.923999999999999</v>
      </c>
      <c r="AV223" s="70">
        <f t="shared" si="93"/>
        <v>8.0774471493311992</v>
      </c>
      <c r="AZ223" s="187">
        <f t="shared" si="94"/>
        <v>5738</v>
      </c>
      <c r="BA223" s="179">
        <f t="shared" si="95"/>
        <v>13.689</v>
      </c>
      <c r="BC223" s="70">
        <f t="shared" si="96"/>
        <v>7.9624156801210644</v>
      </c>
      <c r="BG223" s="187">
        <f t="shared" si="97"/>
        <v>5736</v>
      </c>
      <c r="BH223" s="179">
        <f t="shared" si="98"/>
        <v>13.225</v>
      </c>
      <c r="BJ223" s="70">
        <f t="shared" si="99"/>
        <v>7.8324109271879196</v>
      </c>
      <c r="BN223" s="187">
        <f t="shared" si="100"/>
        <v>5733</v>
      </c>
      <c r="BO223" s="179">
        <f t="shared" si="101"/>
        <v>12.544</v>
      </c>
      <c r="BQ223" s="70">
        <f t="shared" si="102"/>
        <v>7.6829431698782917</v>
      </c>
      <c r="BU223" s="187">
        <f t="shared" si="103"/>
        <v>5729</v>
      </c>
      <c r="BV223" s="179">
        <f t="shared" si="104"/>
        <v>11.664</v>
      </c>
      <c r="BX223" s="70">
        <f t="shared" si="105"/>
        <v>7.5071410797276084</v>
      </c>
      <c r="CB223" s="187">
        <f t="shared" si="106"/>
        <v>5725</v>
      </c>
      <c r="CC223" s="179">
        <f t="shared" si="107"/>
        <v>10.816000000000001</v>
      </c>
      <c r="CE223" s="70">
        <f t="shared" si="108"/>
        <v>7.293697720601438</v>
      </c>
      <c r="CI223" s="187">
        <f t="shared" si="109"/>
        <v>5718</v>
      </c>
      <c r="CJ223" s="179">
        <f t="shared" si="110"/>
        <v>9.4090000000000007</v>
      </c>
      <c r="CL223" s="70">
        <f t="shared" si="111"/>
        <v>7.02197642307216</v>
      </c>
      <c r="CP223" s="187">
        <f t="shared" si="112"/>
        <v>5707</v>
      </c>
      <c r="CQ223" s="179">
        <f t="shared" si="113"/>
        <v>7.3959999999999999</v>
      </c>
      <c r="CS223" s="70">
        <f t="shared" si="114"/>
        <v>6.6476883735633292</v>
      </c>
      <c r="CW223" s="187">
        <f t="shared" si="115"/>
        <v>5687</v>
      </c>
      <c r="CX223" s="179">
        <f t="shared" si="116"/>
        <v>4.3559999999999999</v>
      </c>
      <c r="CZ223" s="70">
        <f t="shared" si="117"/>
        <v>6.0426328336823811</v>
      </c>
      <c r="DD223" s="187">
        <f t="shared" si="118"/>
        <v>5635</v>
      </c>
      <c r="DE223" s="179">
        <f t="shared" si="119"/>
        <v>0.19600000000000001</v>
      </c>
    </row>
    <row r="224" spans="1:109" ht="15" customHeight="1">
      <c r="A224" s="21">
        <f t="shared" si="72"/>
        <v>2008</v>
      </c>
      <c r="B224" s="176">
        <f t="shared" si="72"/>
        <v>5528</v>
      </c>
      <c r="C224" s="69">
        <f t="shared" si="73"/>
        <v>8.6175813654475064</v>
      </c>
      <c r="D224" s="22">
        <v>15</v>
      </c>
      <c r="E224" s="71">
        <f t="shared" si="74"/>
        <v>2.7080502011022101</v>
      </c>
      <c r="I224" s="179">
        <f t="shared" si="75"/>
        <v>5682</v>
      </c>
      <c r="J224" s="180">
        <f t="shared" si="76"/>
        <v>2.7858176555716354</v>
      </c>
      <c r="K224" s="179">
        <f t="shared" si="77"/>
        <v>23.716000000000001</v>
      </c>
      <c r="M224" s="70">
        <f t="shared" si="78"/>
        <v>8.6175813654475064</v>
      </c>
      <c r="Q224" s="187">
        <f t="shared" si="79"/>
        <v>5682</v>
      </c>
      <c r="R224" s="179">
        <f t="shared" si="80"/>
        <v>23.716000000000001</v>
      </c>
      <c r="T224" s="70">
        <f t="shared" si="81"/>
        <v>8.4180356198830193</v>
      </c>
      <c r="X224" s="187">
        <f t="shared" si="82"/>
        <v>5681</v>
      </c>
      <c r="Y224" s="179">
        <f t="shared" si="83"/>
        <v>23.408999999999999</v>
      </c>
      <c r="AA224" s="70">
        <f t="shared" si="84"/>
        <v>8.3375879421165102</v>
      </c>
      <c r="AE224" s="187">
        <f t="shared" si="85"/>
        <v>5681</v>
      </c>
      <c r="AF224" s="179">
        <f t="shared" si="86"/>
        <v>23.408999999999999</v>
      </c>
      <c r="AH224" s="70">
        <f t="shared" si="87"/>
        <v>8.2500977525728452</v>
      </c>
      <c r="AL224" s="187">
        <f t="shared" si="88"/>
        <v>5680</v>
      </c>
      <c r="AM224" s="179">
        <f t="shared" si="89"/>
        <v>23.103999999999999</v>
      </c>
      <c r="AO224" s="70">
        <f t="shared" si="90"/>
        <v>8.1542126949142286</v>
      </c>
      <c r="AS224" s="187">
        <f t="shared" si="91"/>
        <v>5680</v>
      </c>
      <c r="AT224" s="179">
        <f t="shared" si="92"/>
        <v>23.103999999999999</v>
      </c>
      <c r="AV224" s="70">
        <f t="shared" si="93"/>
        <v>8.0481491016652011</v>
      </c>
      <c r="AZ224" s="187">
        <f t="shared" si="94"/>
        <v>5679</v>
      </c>
      <c r="BA224" s="179">
        <f t="shared" si="95"/>
        <v>22.800999999999998</v>
      </c>
      <c r="BC224" s="70">
        <f t="shared" si="96"/>
        <v>7.9294865233142895</v>
      </c>
      <c r="BG224" s="187">
        <f t="shared" si="97"/>
        <v>5678</v>
      </c>
      <c r="BH224" s="179">
        <f t="shared" si="98"/>
        <v>22.5</v>
      </c>
      <c r="BJ224" s="70">
        <f t="shared" si="99"/>
        <v>7.7948231521793891</v>
      </c>
      <c r="BN224" s="187">
        <f t="shared" si="100"/>
        <v>5677</v>
      </c>
      <c r="BO224" s="179">
        <f t="shared" si="101"/>
        <v>22.201000000000001</v>
      </c>
      <c r="BQ224" s="70">
        <f t="shared" si="102"/>
        <v>7.6391611716591727</v>
      </c>
      <c r="BU224" s="187">
        <f t="shared" si="103"/>
        <v>5675</v>
      </c>
      <c r="BV224" s="179">
        <f t="shared" si="104"/>
        <v>21.609000000000002</v>
      </c>
      <c r="BX224" s="70">
        <f t="shared" si="105"/>
        <v>7.4547199493640006</v>
      </c>
      <c r="CB224" s="187">
        <f t="shared" si="106"/>
        <v>5673</v>
      </c>
      <c r="CC224" s="179">
        <f t="shared" si="107"/>
        <v>21.024999999999999</v>
      </c>
      <c r="CE224" s="70">
        <f t="shared" si="108"/>
        <v>7.2283884515736041</v>
      </c>
      <c r="CI224" s="187">
        <f t="shared" si="109"/>
        <v>5668</v>
      </c>
      <c r="CJ224" s="179">
        <f t="shared" si="110"/>
        <v>19.600000000000001</v>
      </c>
      <c r="CL224" s="70">
        <f t="shared" si="111"/>
        <v>6.93537044601511</v>
      </c>
      <c r="CP224" s="187">
        <f t="shared" si="112"/>
        <v>5661</v>
      </c>
      <c r="CQ224" s="179">
        <f t="shared" si="113"/>
        <v>17.689</v>
      </c>
      <c r="CS224" s="70">
        <f t="shared" si="114"/>
        <v>6.5191472879403953</v>
      </c>
      <c r="CW224" s="187">
        <f t="shared" si="115"/>
        <v>5647</v>
      </c>
      <c r="CX224" s="179">
        <f t="shared" si="116"/>
        <v>14.161</v>
      </c>
      <c r="CZ224" s="70">
        <f t="shared" si="117"/>
        <v>5.7930136083841441</v>
      </c>
      <c r="DD224" s="187">
        <f t="shared" si="118"/>
        <v>5605</v>
      </c>
      <c r="DE224" s="179">
        <f t="shared" si="119"/>
        <v>5.9290000000000003</v>
      </c>
    </row>
    <row r="225" spans="1:109" ht="15" customHeight="1">
      <c r="A225" s="21">
        <f t="shared" si="72"/>
        <v>2009</v>
      </c>
      <c r="B225" s="176">
        <f t="shared" si="72"/>
        <v>5433</v>
      </c>
      <c r="C225" s="69">
        <f t="shared" si="73"/>
        <v>8.6002467465515231</v>
      </c>
      <c r="D225" s="22">
        <v>16</v>
      </c>
      <c r="E225" s="71">
        <f t="shared" si="74"/>
        <v>2.7725887222397811</v>
      </c>
      <c r="I225" s="179">
        <f t="shared" si="75"/>
        <v>5623</v>
      </c>
      <c r="J225" s="180">
        <f t="shared" si="76"/>
        <v>3.4971470642370694</v>
      </c>
      <c r="K225" s="179">
        <f t="shared" si="77"/>
        <v>36.1</v>
      </c>
      <c r="M225" s="70">
        <f t="shared" si="78"/>
        <v>8.6002467465515231</v>
      </c>
      <c r="Q225" s="187">
        <f t="shared" si="79"/>
        <v>5623</v>
      </c>
      <c r="R225" s="179">
        <f t="shared" si="80"/>
        <v>36.1</v>
      </c>
      <c r="T225" s="70">
        <f t="shared" si="81"/>
        <v>8.3968318347450541</v>
      </c>
      <c r="X225" s="187">
        <f t="shared" si="82"/>
        <v>5624</v>
      </c>
      <c r="Y225" s="179">
        <f t="shared" si="83"/>
        <v>36.481000000000002</v>
      </c>
      <c r="AA225" s="70">
        <f t="shared" si="84"/>
        <v>8.314587291319576</v>
      </c>
      <c r="AE225" s="187">
        <f t="shared" si="85"/>
        <v>5624</v>
      </c>
      <c r="AF225" s="179">
        <f t="shared" si="86"/>
        <v>36.481000000000002</v>
      </c>
      <c r="AH225" s="70">
        <f t="shared" si="87"/>
        <v>8.2249674789145839</v>
      </c>
      <c r="AL225" s="187">
        <f t="shared" si="88"/>
        <v>5625</v>
      </c>
      <c r="AM225" s="179">
        <f t="shared" si="89"/>
        <v>36.863999999999997</v>
      </c>
      <c r="AO225" s="70">
        <f t="shared" si="90"/>
        <v>8.1265181687807093</v>
      </c>
      <c r="AS225" s="187">
        <f t="shared" si="91"/>
        <v>5625</v>
      </c>
      <c r="AT225" s="179">
        <f t="shared" si="92"/>
        <v>36.863999999999997</v>
      </c>
      <c r="AV225" s="70">
        <f t="shared" si="93"/>
        <v>8.0173075076885816</v>
      </c>
      <c r="AZ225" s="187">
        <f t="shared" si="94"/>
        <v>5625</v>
      </c>
      <c r="BA225" s="179">
        <f t="shared" si="95"/>
        <v>36.863999999999997</v>
      </c>
      <c r="BC225" s="70">
        <f t="shared" si="96"/>
        <v>7.8946908504256239</v>
      </c>
      <c r="BG225" s="187">
        <f t="shared" si="97"/>
        <v>5626</v>
      </c>
      <c r="BH225" s="179">
        <f t="shared" si="98"/>
        <v>37.249000000000002</v>
      </c>
      <c r="BJ225" s="70">
        <f t="shared" si="99"/>
        <v>7.75491027202143</v>
      </c>
      <c r="BN225" s="187">
        <f t="shared" si="100"/>
        <v>5626</v>
      </c>
      <c r="BO225" s="179">
        <f t="shared" si="101"/>
        <v>37.249000000000002</v>
      </c>
      <c r="BQ225" s="70">
        <f t="shared" si="102"/>
        <v>7.5923661285197959</v>
      </c>
      <c r="BU225" s="187">
        <f t="shared" si="103"/>
        <v>5626</v>
      </c>
      <c r="BV225" s="179">
        <f t="shared" si="104"/>
        <v>37.249000000000002</v>
      </c>
      <c r="BX225" s="70">
        <f t="shared" si="105"/>
        <v>7.3981740929704651</v>
      </c>
      <c r="CB225" s="187">
        <f t="shared" si="106"/>
        <v>5625</v>
      </c>
      <c r="CC225" s="179">
        <f t="shared" si="107"/>
        <v>36.863999999999997</v>
      </c>
      <c r="CE225" s="70">
        <f t="shared" si="108"/>
        <v>7.1569563646156364</v>
      </c>
      <c r="CI225" s="187">
        <f t="shared" si="109"/>
        <v>5624</v>
      </c>
      <c r="CJ225" s="179">
        <f t="shared" si="110"/>
        <v>36.481000000000002</v>
      </c>
      <c r="CL225" s="70">
        <f t="shared" si="111"/>
        <v>6.8384052008473439</v>
      </c>
      <c r="CP225" s="187">
        <f t="shared" si="112"/>
        <v>5620</v>
      </c>
      <c r="CQ225" s="179">
        <f t="shared" si="113"/>
        <v>34.969000000000001</v>
      </c>
      <c r="CS225" s="70">
        <f t="shared" si="114"/>
        <v>6.3681871863504922</v>
      </c>
      <c r="CW225" s="187">
        <f t="shared" si="115"/>
        <v>5611</v>
      </c>
      <c r="CX225" s="179">
        <f t="shared" si="116"/>
        <v>31.684000000000001</v>
      </c>
      <c r="CZ225" s="70">
        <f t="shared" si="117"/>
        <v>5.4510384535657002</v>
      </c>
      <c r="DD225" s="187">
        <f t="shared" si="118"/>
        <v>5578</v>
      </c>
      <c r="DE225" s="179">
        <f t="shared" si="119"/>
        <v>21.024999999999999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5464</v>
      </c>
      <c r="C226" s="69">
        <f t="shared" si="73"/>
        <v>8.6059364012506254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5568</v>
      </c>
      <c r="J226" s="180">
        <f t="shared" si="76"/>
        <v>1.9033674963396781</v>
      </c>
      <c r="K226" s="179">
        <f t="shared" si="77"/>
        <v>10.816000000000001</v>
      </c>
      <c r="M226" s="70">
        <f t="shared" si="78"/>
        <v>8.6059364012506254</v>
      </c>
      <c r="N226" s="52"/>
      <c r="P226" s="77"/>
      <c r="Q226" s="187">
        <f t="shared" si="79"/>
        <v>5568</v>
      </c>
      <c r="R226" s="179">
        <f t="shared" si="80"/>
        <v>10.816000000000001</v>
      </c>
      <c r="T226" s="70">
        <f t="shared" si="81"/>
        <v>8.403800504061147</v>
      </c>
      <c r="U226" s="52"/>
      <c r="W226" s="77"/>
      <c r="X226" s="187">
        <f t="shared" si="82"/>
        <v>5571</v>
      </c>
      <c r="Y226" s="179">
        <f t="shared" si="83"/>
        <v>11.449</v>
      </c>
      <c r="AA226" s="70">
        <f t="shared" si="84"/>
        <v>8.322151070212902</v>
      </c>
      <c r="AB226" s="52"/>
      <c r="AD226" s="77"/>
      <c r="AE226" s="187">
        <f t="shared" si="85"/>
        <v>5572</v>
      </c>
      <c r="AF226" s="179">
        <f t="shared" si="86"/>
        <v>11.664</v>
      </c>
      <c r="AH226" s="70">
        <f t="shared" si="87"/>
        <v>8.2332375007052701</v>
      </c>
      <c r="AI226" s="52"/>
      <c r="AK226" s="77"/>
      <c r="AL226" s="187">
        <f t="shared" si="88"/>
        <v>5573</v>
      </c>
      <c r="AM226" s="179">
        <f t="shared" si="89"/>
        <v>11.881</v>
      </c>
      <c r="AO226" s="70">
        <f t="shared" si="90"/>
        <v>8.1356399033543862</v>
      </c>
      <c r="AP226" s="52"/>
      <c r="AR226" s="77"/>
      <c r="AS226" s="187">
        <f t="shared" si="91"/>
        <v>5574</v>
      </c>
      <c r="AT226" s="179">
        <f t="shared" si="92"/>
        <v>12.1</v>
      </c>
      <c r="AV226" s="70">
        <f t="shared" si="93"/>
        <v>8.0274765308604827</v>
      </c>
      <c r="AW226" s="52"/>
      <c r="AY226" s="77"/>
      <c r="AZ226" s="187">
        <f t="shared" si="94"/>
        <v>5576</v>
      </c>
      <c r="BA226" s="179">
        <f t="shared" si="95"/>
        <v>12.544</v>
      </c>
      <c r="BC226" s="70">
        <f t="shared" si="96"/>
        <v>7.9061788403948148</v>
      </c>
      <c r="BD226" s="52"/>
      <c r="BF226" s="77"/>
      <c r="BG226" s="187">
        <f t="shared" si="97"/>
        <v>5577</v>
      </c>
      <c r="BH226" s="179">
        <f t="shared" si="98"/>
        <v>12.769</v>
      </c>
      <c r="BJ226" s="70">
        <f t="shared" si="99"/>
        <v>7.7681103785259884</v>
      </c>
      <c r="BK226" s="52"/>
      <c r="BM226" s="77"/>
      <c r="BN226" s="187">
        <f t="shared" si="100"/>
        <v>5579</v>
      </c>
      <c r="BO226" s="179">
        <f t="shared" si="101"/>
        <v>13.225</v>
      </c>
      <c r="BQ226" s="70">
        <f t="shared" si="102"/>
        <v>7.6078780732785072</v>
      </c>
      <c r="BR226" s="52"/>
      <c r="BT226" s="77"/>
      <c r="BU226" s="187">
        <f t="shared" si="103"/>
        <v>5580</v>
      </c>
      <c r="BV226" s="179">
        <f t="shared" si="104"/>
        <v>13.456</v>
      </c>
      <c r="BX226" s="70">
        <f t="shared" si="105"/>
        <v>7.4169796213811541</v>
      </c>
      <c r="BY226" s="52"/>
      <c r="CA226" s="77"/>
      <c r="CB226" s="187">
        <f t="shared" si="106"/>
        <v>5582</v>
      </c>
      <c r="CC226" s="179">
        <f t="shared" si="107"/>
        <v>13.923999999999999</v>
      </c>
      <c r="CE226" s="70">
        <f t="shared" si="108"/>
        <v>7.1808311990445555</v>
      </c>
      <c r="CF226" s="52"/>
      <c r="CH226" s="77"/>
      <c r="CI226" s="187">
        <f t="shared" si="109"/>
        <v>5583</v>
      </c>
      <c r="CJ226" s="179">
        <f t="shared" si="110"/>
        <v>14.161</v>
      </c>
      <c r="CL226" s="70">
        <f t="shared" si="111"/>
        <v>6.8710912946105456</v>
      </c>
      <c r="CM226" s="52"/>
      <c r="CO226" s="77"/>
      <c r="CP226" s="187">
        <f t="shared" si="112"/>
        <v>5583</v>
      </c>
      <c r="CQ226" s="179">
        <f t="shared" si="113"/>
        <v>14.161</v>
      </c>
      <c r="CS226" s="70">
        <f t="shared" si="114"/>
        <v>6.4199949281471422</v>
      </c>
      <c r="CT226" s="52"/>
      <c r="CV226" s="77"/>
      <c r="CW226" s="187">
        <f t="shared" si="115"/>
        <v>5579</v>
      </c>
      <c r="CX226" s="179">
        <f t="shared" si="116"/>
        <v>13.225</v>
      </c>
      <c r="CZ226" s="70">
        <f t="shared" si="117"/>
        <v>5.575949103146316</v>
      </c>
      <c r="DA226" s="52"/>
      <c r="DC226" s="77"/>
      <c r="DD226" s="187">
        <f t="shared" si="118"/>
        <v>5555</v>
      </c>
      <c r="DE226" s="179">
        <f t="shared" si="119"/>
        <v>8.2810000000000006</v>
      </c>
    </row>
    <row r="227" spans="1:109" ht="15" customHeight="1">
      <c r="A227" s="21">
        <f t="shared" si="120"/>
        <v>2011</v>
      </c>
      <c r="B227" s="176">
        <f t="shared" si="120"/>
        <v>5488</v>
      </c>
      <c r="C227" s="69">
        <f t="shared" si="73"/>
        <v>8.610319169405722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5517</v>
      </c>
      <c r="J227" s="180">
        <f t="shared" si="76"/>
        <v>0.52842565597667635</v>
      </c>
      <c r="K227" s="179">
        <f t="shared" si="77"/>
        <v>0.84099999999999997</v>
      </c>
      <c r="M227" s="70">
        <f t="shared" si="78"/>
        <v>8.610319169405722</v>
      </c>
      <c r="N227" s="52"/>
      <c r="O227" s="27"/>
      <c r="P227" s="77"/>
      <c r="Q227" s="187">
        <f t="shared" si="79"/>
        <v>5517</v>
      </c>
      <c r="R227" s="179">
        <f t="shared" si="80"/>
        <v>0.84099999999999997</v>
      </c>
      <c r="T227" s="70">
        <f t="shared" si="81"/>
        <v>8.409162447202533</v>
      </c>
      <c r="U227" s="52"/>
      <c r="V227" s="27"/>
      <c r="W227" s="77"/>
      <c r="X227" s="187">
        <f t="shared" si="82"/>
        <v>5521</v>
      </c>
      <c r="Y227" s="179">
        <f t="shared" si="83"/>
        <v>1.089</v>
      </c>
      <c r="AA227" s="70">
        <f t="shared" si="84"/>
        <v>8.3279678583054881</v>
      </c>
      <c r="AB227" s="52"/>
      <c r="AC227" s="27"/>
      <c r="AD227" s="77"/>
      <c r="AE227" s="187">
        <f t="shared" si="85"/>
        <v>5523</v>
      </c>
      <c r="AF227" s="179">
        <f t="shared" si="86"/>
        <v>1.2250000000000001</v>
      </c>
      <c r="AH227" s="70">
        <f t="shared" si="87"/>
        <v>8.2395934543059681</v>
      </c>
      <c r="AI227" s="52"/>
      <c r="AJ227" s="27"/>
      <c r="AK227" s="77"/>
      <c r="AL227" s="187">
        <f t="shared" si="88"/>
        <v>5525</v>
      </c>
      <c r="AM227" s="179">
        <f t="shared" si="89"/>
        <v>1.369</v>
      </c>
      <c r="AO227" s="70">
        <f t="shared" si="90"/>
        <v>8.1426451859427953</v>
      </c>
      <c r="AP227" s="52"/>
      <c r="AQ227" s="27"/>
      <c r="AR227" s="77"/>
      <c r="AS227" s="187">
        <f t="shared" si="91"/>
        <v>5527</v>
      </c>
      <c r="AT227" s="179">
        <f t="shared" si="92"/>
        <v>1.5209999999999999</v>
      </c>
      <c r="AV227" s="70">
        <f t="shared" si="93"/>
        <v>8.0352789111446672</v>
      </c>
      <c r="AW227" s="52"/>
      <c r="AX227" s="27"/>
      <c r="AY227" s="77"/>
      <c r="AZ227" s="187">
        <f t="shared" si="94"/>
        <v>5529</v>
      </c>
      <c r="BA227" s="179">
        <f t="shared" si="95"/>
        <v>1.681</v>
      </c>
      <c r="BC227" s="70">
        <f t="shared" si="96"/>
        <v>7.9149830058483941</v>
      </c>
      <c r="BD227" s="52"/>
      <c r="BE227" s="27"/>
      <c r="BF227" s="77"/>
      <c r="BG227" s="187">
        <f t="shared" si="97"/>
        <v>5532</v>
      </c>
      <c r="BH227" s="179">
        <f t="shared" si="98"/>
        <v>1.9359999999999999</v>
      </c>
      <c r="BJ227" s="70">
        <f t="shared" si="99"/>
        <v>7.7782114745124931</v>
      </c>
      <c r="BK227" s="52"/>
      <c r="BL227" s="27"/>
      <c r="BM227" s="77"/>
      <c r="BN227" s="187">
        <f t="shared" si="100"/>
        <v>5535</v>
      </c>
      <c r="BO227" s="179">
        <f t="shared" si="101"/>
        <v>2.2090000000000001</v>
      </c>
      <c r="BQ227" s="70">
        <f t="shared" si="102"/>
        <v>7.6197242137826704</v>
      </c>
      <c r="BR227" s="52"/>
      <c r="BS227" s="27"/>
      <c r="BT227" s="77"/>
      <c r="BU227" s="187">
        <f t="shared" si="103"/>
        <v>5538</v>
      </c>
      <c r="BV227" s="179">
        <f t="shared" si="104"/>
        <v>2.5</v>
      </c>
      <c r="BX227" s="70">
        <f t="shared" si="105"/>
        <v>7.4312996751559028</v>
      </c>
      <c r="BY227" s="52"/>
      <c r="BZ227" s="27"/>
      <c r="CA227" s="77"/>
      <c r="CB227" s="187">
        <f t="shared" si="106"/>
        <v>5542</v>
      </c>
      <c r="CC227" s="179">
        <f t="shared" si="107"/>
        <v>2.9159999999999999</v>
      </c>
      <c r="CE227" s="70">
        <f t="shared" si="108"/>
        <v>7.1989312406881734</v>
      </c>
      <c r="CF227" s="52"/>
      <c r="CG227" s="27"/>
      <c r="CH227" s="77"/>
      <c r="CI227" s="187">
        <f t="shared" si="109"/>
        <v>5546</v>
      </c>
      <c r="CJ227" s="179">
        <f t="shared" si="110"/>
        <v>3.3639999999999999</v>
      </c>
      <c r="CL227" s="70">
        <f t="shared" si="111"/>
        <v>6.8956826977478682</v>
      </c>
      <c r="CM227" s="52"/>
      <c r="CN227" s="27"/>
      <c r="CO227" s="77"/>
      <c r="CP227" s="187">
        <f t="shared" si="112"/>
        <v>5549</v>
      </c>
      <c r="CQ227" s="179">
        <f t="shared" si="113"/>
        <v>3.7210000000000001</v>
      </c>
      <c r="CS227" s="70">
        <f t="shared" si="114"/>
        <v>6.4583382833447898</v>
      </c>
      <c r="CT227" s="52"/>
      <c r="CU227" s="27"/>
      <c r="CV227" s="77"/>
      <c r="CW227" s="187">
        <f t="shared" si="115"/>
        <v>5550</v>
      </c>
      <c r="CX227" s="179">
        <f t="shared" si="116"/>
        <v>3.8439999999999999</v>
      </c>
      <c r="CZ227" s="70">
        <f t="shared" si="117"/>
        <v>5.6629604801359461</v>
      </c>
      <c r="DA227" s="52"/>
      <c r="DB227" s="27"/>
      <c r="DC227" s="77"/>
      <c r="DD227" s="187">
        <f t="shared" si="118"/>
        <v>5534</v>
      </c>
      <c r="DE227" s="179">
        <f t="shared" si="119"/>
        <v>2.1160000000000001</v>
      </c>
    </row>
    <row r="228" spans="1:109" s="27" customFormat="1" ht="15" customHeight="1">
      <c r="A228" s="21">
        <f t="shared" si="120"/>
        <v>2012</v>
      </c>
      <c r="B228" s="176">
        <f t="shared" si="120"/>
        <v>5467</v>
      </c>
      <c r="C228" s="69">
        <f t="shared" si="73"/>
        <v>8.6064852988949987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5470</v>
      </c>
      <c r="J228" s="180">
        <f t="shared" si="76"/>
        <v>5.4874702762026703E-2</v>
      </c>
      <c r="K228" s="179">
        <f t="shared" si="77"/>
        <v>8.9999999999999993E-3</v>
      </c>
      <c r="M228" s="70">
        <f t="shared" si="78"/>
        <v>8.6064852988949987</v>
      </c>
      <c r="N228" s="52"/>
      <c r="P228" s="34"/>
      <c r="Q228" s="187">
        <f t="shared" si="79"/>
        <v>5470</v>
      </c>
      <c r="R228" s="179">
        <f t="shared" si="80"/>
        <v>8.9999999999999993E-3</v>
      </c>
      <c r="T228" s="70">
        <f t="shared" si="81"/>
        <v>8.4044723213521184</v>
      </c>
      <c r="U228" s="52"/>
      <c r="W228" s="34"/>
      <c r="X228" s="187">
        <f t="shared" si="82"/>
        <v>5475</v>
      </c>
      <c r="Y228" s="179">
        <f t="shared" si="83"/>
        <v>6.4000000000000001E-2</v>
      </c>
      <c r="AA228" s="70">
        <f t="shared" si="84"/>
        <v>8.3228800217699046</v>
      </c>
      <c r="AB228" s="52"/>
      <c r="AD228" s="34"/>
      <c r="AE228" s="187">
        <f t="shared" si="85"/>
        <v>5478</v>
      </c>
      <c r="AF228" s="179">
        <f t="shared" si="86"/>
        <v>0.121</v>
      </c>
      <c r="AH228" s="70">
        <f t="shared" si="87"/>
        <v>8.2340342076920408</v>
      </c>
      <c r="AI228" s="52"/>
      <c r="AK228" s="34"/>
      <c r="AL228" s="187">
        <f t="shared" si="88"/>
        <v>5480</v>
      </c>
      <c r="AM228" s="179">
        <f t="shared" si="89"/>
        <v>0.16900000000000001</v>
      </c>
      <c r="AO228" s="70">
        <f t="shared" si="90"/>
        <v>8.136518252115291</v>
      </c>
      <c r="AP228" s="52"/>
      <c r="AR228" s="34"/>
      <c r="AS228" s="187">
        <f t="shared" si="91"/>
        <v>5483</v>
      </c>
      <c r="AT228" s="179">
        <f t="shared" si="92"/>
        <v>0.25600000000000001</v>
      </c>
      <c r="AV228" s="70">
        <f t="shared" si="93"/>
        <v>8.0284551641142521</v>
      </c>
      <c r="AW228" s="52"/>
      <c r="AY228" s="34"/>
      <c r="AZ228" s="187">
        <f t="shared" si="94"/>
        <v>5486</v>
      </c>
      <c r="BA228" s="179">
        <f t="shared" si="95"/>
        <v>0.36099999999999999</v>
      </c>
      <c r="BC228" s="70">
        <f t="shared" si="96"/>
        <v>7.9072836094263481</v>
      </c>
      <c r="BD228" s="52"/>
      <c r="BF228" s="34"/>
      <c r="BG228" s="187">
        <f t="shared" si="97"/>
        <v>5490</v>
      </c>
      <c r="BH228" s="179">
        <f t="shared" si="98"/>
        <v>0.52900000000000003</v>
      </c>
      <c r="BJ228" s="70">
        <f t="shared" si="99"/>
        <v>7.7693786095139838</v>
      </c>
      <c r="BK228" s="52"/>
      <c r="BM228" s="34"/>
      <c r="BN228" s="187">
        <f t="shared" si="100"/>
        <v>5494</v>
      </c>
      <c r="BO228" s="179">
        <f t="shared" si="101"/>
        <v>0.72899999999999998</v>
      </c>
      <c r="BQ228" s="70">
        <f t="shared" si="102"/>
        <v>7.6093665379542115</v>
      </c>
      <c r="BR228" s="52"/>
      <c r="BT228" s="34"/>
      <c r="BU228" s="187">
        <f t="shared" si="103"/>
        <v>5499</v>
      </c>
      <c r="BV228" s="179">
        <f t="shared" si="104"/>
        <v>1.024</v>
      </c>
      <c r="BX228" s="70">
        <f t="shared" si="105"/>
        <v>7.4187808827507942</v>
      </c>
      <c r="BY228" s="52"/>
      <c r="CA228" s="34"/>
      <c r="CB228" s="187">
        <f t="shared" si="106"/>
        <v>5505</v>
      </c>
      <c r="CC228" s="179">
        <f t="shared" si="107"/>
        <v>1.444</v>
      </c>
      <c r="CE228" s="70">
        <f t="shared" si="108"/>
        <v>7.1831117017432806</v>
      </c>
      <c r="CF228" s="52"/>
      <c r="CH228" s="34"/>
      <c r="CI228" s="187">
        <f t="shared" si="109"/>
        <v>5511</v>
      </c>
      <c r="CJ228" s="179">
        <f t="shared" si="110"/>
        <v>1.9359999999999999</v>
      </c>
      <c r="CL228" s="70">
        <f t="shared" si="111"/>
        <v>6.8741984954532942</v>
      </c>
      <c r="CM228" s="52"/>
      <c r="CO228" s="34"/>
      <c r="CP228" s="187">
        <f t="shared" si="112"/>
        <v>5518</v>
      </c>
      <c r="CQ228" s="179">
        <f t="shared" si="113"/>
        <v>2.601</v>
      </c>
      <c r="CS228" s="70">
        <f t="shared" si="114"/>
        <v>6.4248690239053881</v>
      </c>
      <c r="CT228" s="52"/>
      <c r="CV228" s="34"/>
      <c r="CW228" s="187">
        <f t="shared" si="115"/>
        <v>5524</v>
      </c>
      <c r="CX228" s="179">
        <f t="shared" si="116"/>
        <v>3.2490000000000001</v>
      </c>
      <c r="CZ228" s="70">
        <f t="shared" si="117"/>
        <v>5.5872486584002496</v>
      </c>
      <c r="DA228" s="52"/>
      <c r="DC228" s="34"/>
      <c r="DD228" s="187">
        <f t="shared" si="118"/>
        <v>5516</v>
      </c>
      <c r="DE228" s="179">
        <f t="shared" si="119"/>
        <v>2.4009999999999998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5303</v>
      </c>
      <c r="C229" s="78">
        <f t="shared" si="73"/>
        <v>8.5760279771371302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5425</v>
      </c>
      <c r="J229" s="186">
        <f t="shared" si="76"/>
        <v>2.3005845747689988</v>
      </c>
      <c r="K229" s="185">
        <f t="shared" si="77"/>
        <v>14.884</v>
      </c>
      <c r="M229" s="81">
        <f t="shared" si="78"/>
        <v>8.5760279771371302</v>
      </c>
      <c r="N229" s="53"/>
      <c r="O229" s="32"/>
      <c r="P229" s="80"/>
      <c r="Q229" s="207">
        <f t="shared" si="79"/>
        <v>5425</v>
      </c>
      <c r="R229" s="185">
        <f t="shared" si="80"/>
        <v>14.884</v>
      </c>
      <c r="T229" s="81">
        <f t="shared" si="81"/>
        <v>8.3670677328385992</v>
      </c>
      <c r="U229" s="53"/>
      <c r="V229" s="32"/>
      <c r="W229" s="80"/>
      <c r="X229" s="207">
        <f t="shared" si="82"/>
        <v>5432</v>
      </c>
      <c r="Y229" s="185">
        <f t="shared" si="83"/>
        <v>16.640999999999998</v>
      </c>
      <c r="AA229" s="81">
        <f t="shared" si="84"/>
        <v>8.2822300632966854</v>
      </c>
      <c r="AB229" s="53"/>
      <c r="AC229" s="32"/>
      <c r="AD229" s="80"/>
      <c r="AE229" s="207">
        <f t="shared" si="85"/>
        <v>5435</v>
      </c>
      <c r="AF229" s="185">
        <f t="shared" si="86"/>
        <v>17.423999999999999</v>
      </c>
      <c r="AH229" s="81">
        <f t="shared" si="87"/>
        <v>8.1895221107480936</v>
      </c>
      <c r="AI229" s="53"/>
      <c r="AJ229" s="32"/>
      <c r="AK229" s="80"/>
      <c r="AL229" s="207">
        <f t="shared" si="88"/>
        <v>5438</v>
      </c>
      <c r="AM229" s="185">
        <f t="shared" si="89"/>
        <v>18.225000000000001</v>
      </c>
      <c r="AO229" s="81">
        <f t="shared" si="90"/>
        <v>8.0873329264733513</v>
      </c>
      <c r="AP229" s="53"/>
      <c r="AQ229" s="32"/>
      <c r="AR229" s="80"/>
      <c r="AS229" s="207">
        <f t="shared" si="91"/>
        <v>5442</v>
      </c>
      <c r="AT229" s="185">
        <f t="shared" si="92"/>
        <v>19.321000000000002</v>
      </c>
      <c r="AV229" s="81">
        <f t="shared" si="93"/>
        <v>7.9734999640246302</v>
      </c>
      <c r="AW229" s="53"/>
      <c r="AX229" s="32"/>
      <c r="AY229" s="80"/>
      <c r="AZ229" s="207">
        <f t="shared" si="94"/>
        <v>5446</v>
      </c>
      <c r="BA229" s="185">
        <f t="shared" si="95"/>
        <v>20.449000000000002</v>
      </c>
      <c r="BC229" s="81">
        <f t="shared" si="96"/>
        <v>7.8450244172414836</v>
      </c>
      <c r="BD229" s="53"/>
      <c r="BE229" s="32"/>
      <c r="BF229" s="80"/>
      <c r="BG229" s="207">
        <f t="shared" si="97"/>
        <v>5451</v>
      </c>
      <c r="BH229" s="185">
        <f t="shared" si="98"/>
        <v>21.904</v>
      </c>
      <c r="BJ229" s="81">
        <f t="shared" si="99"/>
        <v>7.6975753468023429</v>
      </c>
      <c r="BK229" s="53"/>
      <c r="BL229" s="32"/>
      <c r="BM229" s="80"/>
      <c r="BN229" s="207">
        <f t="shared" si="100"/>
        <v>5456</v>
      </c>
      <c r="BO229" s="185">
        <f t="shared" si="101"/>
        <v>23.408999999999999</v>
      </c>
      <c r="BQ229" s="81">
        <f t="shared" si="102"/>
        <v>7.5245612262853596</v>
      </c>
      <c r="BR229" s="53"/>
      <c r="BS229" s="32"/>
      <c r="BT229" s="80"/>
      <c r="BU229" s="207">
        <f t="shared" si="103"/>
        <v>5463</v>
      </c>
      <c r="BV229" s="185">
        <f t="shared" si="104"/>
        <v>25.6</v>
      </c>
      <c r="BX229" s="81">
        <f t="shared" si="105"/>
        <v>7.3152183897529746</v>
      </c>
      <c r="BY229" s="53"/>
      <c r="BZ229" s="32"/>
      <c r="CA229" s="80"/>
      <c r="CB229" s="207">
        <f t="shared" si="106"/>
        <v>5470</v>
      </c>
      <c r="CC229" s="185">
        <f t="shared" si="107"/>
        <v>27.888999999999999</v>
      </c>
      <c r="CE229" s="81">
        <f t="shared" si="108"/>
        <v>7.0501225202690589</v>
      </c>
      <c r="CF229" s="53"/>
      <c r="CG229" s="32"/>
      <c r="CH229" s="80"/>
      <c r="CI229" s="207">
        <f t="shared" si="109"/>
        <v>5479</v>
      </c>
      <c r="CJ229" s="185">
        <f t="shared" si="110"/>
        <v>30.975999999999999</v>
      </c>
      <c r="CL229" s="81">
        <f t="shared" si="111"/>
        <v>6.6883547139467616</v>
      </c>
      <c r="CM229" s="53"/>
      <c r="CN229" s="32"/>
      <c r="CO229" s="80"/>
      <c r="CP229" s="207">
        <f t="shared" si="112"/>
        <v>5489</v>
      </c>
      <c r="CQ229" s="185">
        <f t="shared" si="113"/>
        <v>34.595999999999997</v>
      </c>
      <c r="CS229" s="81">
        <f t="shared" si="114"/>
        <v>6.1158921254830343</v>
      </c>
      <c r="CT229" s="53"/>
      <c r="CU229" s="32"/>
      <c r="CV229" s="80"/>
      <c r="CW229" s="207">
        <f t="shared" si="115"/>
        <v>5500</v>
      </c>
      <c r="CX229" s="185">
        <f t="shared" si="116"/>
        <v>38.808999999999997</v>
      </c>
      <c r="CZ229" s="81">
        <f t="shared" si="117"/>
        <v>4.6347289882296359</v>
      </c>
      <c r="DA229" s="53"/>
      <c r="DB229" s="32"/>
      <c r="DC229" s="80"/>
      <c r="DD229" s="207">
        <f t="shared" si="118"/>
        <v>5499</v>
      </c>
      <c r="DE229" s="185">
        <f t="shared" si="119"/>
        <v>38.415999999999997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5382</v>
      </c>
      <c r="C230" s="54"/>
      <c r="D230" s="22">
        <v>21</v>
      </c>
      <c r="E230" s="22"/>
      <c r="F230" s="55"/>
      <c r="G230" s="82"/>
      <c r="H230" s="34"/>
      <c r="I230" s="179">
        <f t="shared" si="75"/>
        <v>5382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5342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5342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5304</v>
      </c>
      <c r="C232" s="54"/>
      <c r="D232" s="22">
        <v>23</v>
      </c>
      <c r="E232" s="22"/>
      <c r="F232" s="200">
        <f>O213</f>
        <v>0</v>
      </c>
      <c r="G232" s="203">
        <f>O219</f>
        <v>0.91468131051224455</v>
      </c>
      <c r="H232" s="222">
        <f>O220</f>
        <v>1293.8300000000002</v>
      </c>
      <c r="I232" s="179">
        <f t="shared" si="75"/>
        <v>5304</v>
      </c>
      <c r="J232" s="187"/>
      <c r="K232" s="187"/>
      <c r="M232" s="200" t="s">
        <v>48</v>
      </c>
      <c r="N232" s="200">
        <f>MIN(B210:B229)</f>
        <v>5303</v>
      </c>
      <c r="O232" s="200"/>
      <c r="P232" s="200"/>
      <c r="Q232" s="200"/>
      <c r="R232" s="200"/>
      <c r="S232" s="200"/>
      <c r="T232" s="200" t="s">
        <v>48</v>
      </c>
      <c r="U232" s="200">
        <f>N232</f>
        <v>5303</v>
      </c>
      <c r="V232" s="200"/>
      <c r="W232" s="200"/>
      <c r="X232" s="200"/>
      <c r="Y232" s="200"/>
      <c r="Z232" s="200"/>
      <c r="AA232" s="200" t="s">
        <v>48</v>
      </c>
      <c r="AB232" s="200">
        <f>U232</f>
        <v>5303</v>
      </c>
      <c r="AH232" s="200" t="s">
        <v>48</v>
      </c>
      <c r="AI232" s="200">
        <f>AB232</f>
        <v>5303</v>
      </c>
      <c r="AO232" s="200" t="s">
        <v>48</v>
      </c>
      <c r="AP232" s="200">
        <f>AI232</f>
        <v>5303</v>
      </c>
      <c r="AV232" s="200" t="s">
        <v>48</v>
      </c>
      <c r="AW232" s="200">
        <f>AP232</f>
        <v>5303</v>
      </c>
      <c r="BC232" s="200" t="s">
        <v>48</v>
      </c>
      <c r="BD232" s="200">
        <f>AW232</f>
        <v>5303</v>
      </c>
      <c r="BJ232" s="200" t="s">
        <v>48</v>
      </c>
      <c r="BK232" s="200">
        <f>BD232</f>
        <v>5303</v>
      </c>
      <c r="BQ232" s="200" t="s">
        <v>48</v>
      </c>
      <c r="BR232" s="200">
        <f>BK232</f>
        <v>5303</v>
      </c>
      <c r="BX232" s="200" t="s">
        <v>48</v>
      </c>
      <c r="BY232" s="200">
        <f>BR232</f>
        <v>5303</v>
      </c>
      <c r="CE232" s="200" t="s">
        <v>48</v>
      </c>
      <c r="CF232" s="200">
        <f>BY232</f>
        <v>5303</v>
      </c>
      <c r="CL232" s="200" t="s">
        <v>48</v>
      </c>
      <c r="CM232" s="200">
        <f>CF232</f>
        <v>5303</v>
      </c>
      <c r="CS232" s="200" t="s">
        <v>48</v>
      </c>
      <c r="CT232" s="200">
        <f>CM232</f>
        <v>5303</v>
      </c>
      <c r="CZ232" s="200" t="s">
        <v>48</v>
      </c>
      <c r="DA232" s="200">
        <f>CT232</f>
        <v>5303</v>
      </c>
    </row>
    <row r="233" spans="1:109" ht="15" customHeight="1">
      <c r="A233" s="21">
        <f t="shared" si="120"/>
        <v>2017</v>
      </c>
      <c r="B233" s="176">
        <f t="shared" si="121"/>
        <v>5268</v>
      </c>
      <c r="C233" s="54"/>
      <c r="D233" s="22">
        <v>24</v>
      </c>
      <c r="E233" s="22"/>
      <c r="F233" s="200">
        <f>V213</f>
        <v>1000</v>
      </c>
      <c r="G233" s="203">
        <f>V219</f>
        <v>0.90771133727465403</v>
      </c>
      <c r="H233" s="222">
        <f>V220</f>
        <v>1416.8370000000002</v>
      </c>
      <c r="I233" s="179">
        <f t="shared" si="75"/>
        <v>5268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5233</v>
      </c>
      <c r="C234" s="54"/>
      <c r="D234" s="22">
        <v>25</v>
      </c>
      <c r="E234" s="22"/>
      <c r="F234" s="200">
        <f>AC213</f>
        <v>1350</v>
      </c>
      <c r="G234" s="203">
        <f>AC219</f>
        <v>0.90452208354932639</v>
      </c>
      <c r="H234" s="222">
        <f>AC220</f>
        <v>1474.777</v>
      </c>
      <c r="I234" s="179">
        <f t="shared" si="75"/>
        <v>5233</v>
      </c>
      <c r="J234" s="187"/>
      <c r="K234" s="187"/>
      <c r="M234" s="200" t="s">
        <v>50</v>
      </c>
      <c r="N234" s="200">
        <v>350</v>
      </c>
      <c r="O234" s="200"/>
      <c r="P234" s="200"/>
      <c r="Q234" s="200"/>
      <c r="R234" s="200"/>
      <c r="S234" s="200"/>
      <c r="T234" s="200" t="s">
        <v>50</v>
      </c>
      <c r="U234" s="200">
        <f>N234</f>
        <v>350</v>
      </c>
      <c r="V234" s="200"/>
      <c r="W234" s="200"/>
      <c r="X234" s="200"/>
      <c r="Y234" s="200"/>
      <c r="Z234" s="200"/>
      <c r="AA234" s="200" t="s">
        <v>50</v>
      </c>
      <c r="AB234" s="200">
        <f>U234</f>
        <v>350</v>
      </c>
      <c r="AH234" s="200" t="s">
        <v>50</v>
      </c>
      <c r="AI234" s="200">
        <f>AB234</f>
        <v>350</v>
      </c>
      <c r="AO234" s="200" t="s">
        <v>50</v>
      </c>
      <c r="AP234" s="200">
        <f>AI234</f>
        <v>350</v>
      </c>
      <c r="AV234" s="200" t="s">
        <v>50</v>
      </c>
      <c r="AW234" s="200">
        <f>AP234</f>
        <v>350</v>
      </c>
      <c r="BC234" s="200" t="s">
        <v>50</v>
      </c>
      <c r="BD234" s="200">
        <f>AW234</f>
        <v>350</v>
      </c>
      <c r="BJ234" s="200" t="s">
        <v>50</v>
      </c>
      <c r="BK234" s="200">
        <f>BD234</f>
        <v>350</v>
      </c>
      <c r="BQ234" s="200" t="s">
        <v>50</v>
      </c>
      <c r="BR234" s="200">
        <f>BK234</f>
        <v>350</v>
      </c>
      <c r="BX234" s="200" t="s">
        <v>50</v>
      </c>
      <c r="BY234" s="200">
        <f>BR234</f>
        <v>350</v>
      </c>
      <c r="CE234" s="200" t="s">
        <v>50</v>
      </c>
      <c r="CF234" s="200">
        <f>BY234</f>
        <v>350</v>
      </c>
      <c r="CL234" s="200" t="s">
        <v>50</v>
      </c>
      <c r="CM234" s="200">
        <f>CF234</f>
        <v>350</v>
      </c>
      <c r="CS234" s="200" t="s">
        <v>50</v>
      </c>
      <c r="CT234" s="200">
        <f>CM234</f>
        <v>350</v>
      </c>
      <c r="CZ234" s="200" t="s">
        <v>50</v>
      </c>
      <c r="DA234" s="200">
        <f>CT234</f>
        <v>350</v>
      </c>
    </row>
    <row r="235" spans="1:109" ht="15" customHeight="1">
      <c r="A235" s="21">
        <f t="shared" si="120"/>
        <v>2019</v>
      </c>
      <c r="B235" s="176">
        <f t="shared" si="121"/>
        <v>5200</v>
      </c>
      <c r="C235" s="54"/>
      <c r="D235" s="22">
        <v>26</v>
      </c>
      <c r="E235" s="22"/>
      <c r="F235" s="200">
        <f>AJ213</f>
        <v>1700</v>
      </c>
      <c r="G235" s="203">
        <f>AJ219</f>
        <v>0.90070031826848818</v>
      </c>
      <c r="H235" s="222">
        <f>AJ220</f>
        <v>1545.771</v>
      </c>
      <c r="I235" s="179">
        <f t="shared" si="75"/>
        <v>5200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5169</v>
      </c>
      <c r="C236" s="54"/>
      <c r="D236" s="22">
        <v>27</v>
      </c>
      <c r="E236" s="22"/>
      <c r="F236" s="200">
        <f>AQ213</f>
        <v>2050</v>
      </c>
      <c r="G236" s="203">
        <f>AQ219</f>
        <v>0.89635147876466914</v>
      </c>
      <c r="H236" s="222">
        <f>AQ220</f>
        <v>1629.0120000000002</v>
      </c>
      <c r="I236" s="179">
        <f t="shared" si="75"/>
        <v>5169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5139</v>
      </c>
      <c r="C237" s="54"/>
      <c r="D237" s="22">
        <v>28</v>
      </c>
      <c r="E237" s="22"/>
      <c r="F237" s="200">
        <f>AX213</f>
        <v>2400</v>
      </c>
      <c r="G237" s="203">
        <f>AX219</f>
        <v>0.89077243154228025</v>
      </c>
      <c r="H237" s="222">
        <f>AX220</f>
        <v>1738.1710000000003</v>
      </c>
      <c r="I237" s="179">
        <f t="shared" si="75"/>
        <v>5139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5110</v>
      </c>
      <c r="C238" s="54"/>
      <c r="D238" s="22">
        <v>29</v>
      </c>
      <c r="E238" s="22"/>
      <c r="F238" s="200">
        <f>BE213</f>
        <v>2750</v>
      </c>
      <c r="G238" s="203">
        <f>BE219</f>
        <v>0.88407276473729024</v>
      </c>
      <c r="H238" s="222">
        <f>BE220</f>
        <v>1874.9649999999999</v>
      </c>
      <c r="I238" s="179">
        <f t="shared" si="75"/>
        <v>5110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5082</v>
      </c>
      <c r="C239" s="54"/>
      <c r="D239" s="22">
        <v>30</v>
      </c>
      <c r="E239" s="22"/>
      <c r="F239" s="200">
        <f>BL213</f>
        <v>3100</v>
      </c>
      <c r="G239" s="203">
        <f>BL219</f>
        <v>0.87567796615388804</v>
      </c>
      <c r="H239" s="222">
        <f>BL220</f>
        <v>2054.9719999999998</v>
      </c>
      <c r="I239" s="179">
        <f t="shared" si="75"/>
        <v>5082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5055</v>
      </c>
      <c r="C240" s="54"/>
      <c r="D240" s="22">
        <v>31</v>
      </c>
      <c r="E240" s="22"/>
      <c r="F240" s="200">
        <f>BS213</f>
        <v>3450</v>
      </c>
      <c r="G240" s="203">
        <f>BS219</f>
        <v>0.86459898073908981</v>
      </c>
      <c r="H240" s="222">
        <f>BS220</f>
        <v>2308.569</v>
      </c>
      <c r="I240" s="179">
        <f t="shared" si="75"/>
        <v>5055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5030</v>
      </c>
      <c r="C241" s="54"/>
      <c r="D241" s="22">
        <v>32</v>
      </c>
      <c r="E241" s="22"/>
      <c r="F241" s="200">
        <f>BZ213</f>
        <v>3800</v>
      </c>
      <c r="G241" s="203">
        <f>BZ219</f>
        <v>0.84958784791974162</v>
      </c>
      <c r="H241" s="222">
        <f>BZ220</f>
        <v>2680.9090000000001</v>
      </c>
      <c r="I241" s="179">
        <f t="shared" si="75"/>
        <v>5030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5005</v>
      </c>
      <c r="C242" s="54"/>
      <c r="D242" s="22">
        <v>33</v>
      </c>
      <c r="E242" s="22"/>
      <c r="F242" s="200">
        <f>CG213</f>
        <v>4150</v>
      </c>
      <c r="G242" s="203">
        <f>CG219</f>
        <v>0.82847081259213984</v>
      </c>
      <c r="H242" s="222">
        <f>CG220</f>
        <v>3278.3159999999998</v>
      </c>
      <c r="I242" s="179">
        <f t="shared" si="75"/>
        <v>5005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4981</v>
      </c>
      <c r="C243" s="54"/>
      <c r="D243" s="22">
        <v>34</v>
      </c>
      <c r="E243" s="22"/>
      <c r="F243" s="200">
        <f>CN213</f>
        <v>4500</v>
      </c>
      <c r="G243" s="203">
        <f>CN219</f>
        <v>0.79617704560535407</v>
      </c>
      <c r="H243" s="222">
        <f>CN220</f>
        <v>4384.9289999999983</v>
      </c>
      <c r="I243" s="179">
        <f t="shared" si="75"/>
        <v>4981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4958</v>
      </c>
      <c r="C244" s="54"/>
      <c r="D244" s="22">
        <v>35</v>
      </c>
      <c r="E244" s="22"/>
      <c r="F244" s="200">
        <f>CU213</f>
        <v>4850</v>
      </c>
      <c r="G244" s="203">
        <f>CU219</f>
        <v>0.74064043339094432</v>
      </c>
      <c r="H244" s="222">
        <f>CU220</f>
        <v>7043.7330000000002</v>
      </c>
      <c r="I244" s="179">
        <f t="shared" si="75"/>
        <v>4958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4935</v>
      </c>
      <c r="C245" s="54"/>
      <c r="D245" s="22">
        <v>36</v>
      </c>
      <c r="E245" s="22"/>
      <c r="F245" s="200">
        <f>DB213</f>
        <v>5200</v>
      </c>
      <c r="G245" s="203">
        <f>DB219</f>
        <v>0.61706035723771369</v>
      </c>
      <c r="H245" s="222">
        <f>DB220</f>
        <v>20401.190000000002</v>
      </c>
      <c r="I245" s="179">
        <f t="shared" si="75"/>
        <v>4935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4913</v>
      </c>
      <c r="C246" s="54"/>
      <c r="D246" s="22">
        <v>37</v>
      </c>
      <c r="E246" s="22"/>
      <c r="F246" s="55"/>
      <c r="G246" s="82"/>
      <c r="H246" s="34"/>
      <c r="I246" s="179">
        <f t="shared" si="75"/>
        <v>4913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4892</v>
      </c>
      <c r="C247" s="54"/>
      <c r="D247" s="22">
        <v>38</v>
      </c>
      <c r="E247" s="22"/>
      <c r="F247" s="55"/>
      <c r="G247" s="82"/>
      <c r="H247" s="34"/>
      <c r="I247" s="179">
        <f t="shared" si="75"/>
        <v>4892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4872</v>
      </c>
      <c r="C248" s="54"/>
      <c r="D248" s="22">
        <v>39</v>
      </c>
      <c r="E248" s="22"/>
      <c r="F248" s="55"/>
      <c r="G248" s="82"/>
      <c r="H248" s="34"/>
      <c r="I248" s="179">
        <f t="shared" si="75"/>
        <v>4872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4852</v>
      </c>
      <c r="C249" s="54"/>
      <c r="D249" s="22">
        <v>40</v>
      </c>
      <c r="E249" s="22"/>
      <c r="F249" s="55"/>
      <c r="G249" s="82"/>
      <c r="H249" s="34"/>
      <c r="I249" s="179">
        <f t="shared" si="75"/>
        <v>4852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4833</v>
      </c>
      <c r="C250" s="195"/>
      <c r="D250" s="35">
        <v>41</v>
      </c>
      <c r="E250" s="35"/>
      <c r="F250" s="56"/>
      <c r="G250" s="84"/>
      <c r="H250" s="37"/>
      <c r="I250" s="189">
        <f t="shared" si="75"/>
        <v>4833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4814</v>
      </c>
      <c r="C251" s="195"/>
      <c r="D251" s="35">
        <v>42</v>
      </c>
      <c r="E251" s="35"/>
      <c r="F251" s="56"/>
      <c r="G251" s="84"/>
      <c r="H251" s="37"/>
      <c r="I251" s="189">
        <f t="shared" si="75"/>
        <v>4814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0.90462753708061139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0.70900291596353693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0.87833331973201711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0.88329584737146749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0.88776419365657622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0.89142741623543864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0.89479202139518355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0.89790891945932882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0.90058691297483695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0.90300885587732205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8000</v>
      </c>
      <c r="C255" s="209">
        <f t="shared" ref="C255:C274" si="124">LN(F$257/B255-1)</f>
        <v>-1.3862943611198906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7635</v>
      </c>
      <c r="J255" s="180">
        <f t="shared" ref="J255:J274" si="126">ABS(B255-I255)/B255*100</f>
        <v>4.5625</v>
      </c>
      <c r="K255" s="179">
        <f t="shared" ref="K255:K274" si="127">(B255-I255)^2/1000</f>
        <v>133.22499999999999</v>
      </c>
      <c r="M255" s="210">
        <f t="shared" ref="M255:M274" si="128">LN(O$257/$B255-1)</f>
        <v>-8.9871968206625272</v>
      </c>
      <c r="N255" s="40" t="s">
        <v>53</v>
      </c>
      <c r="O255" s="23"/>
      <c r="P255" s="187">
        <f t="shared" ref="P255:P274" si="129">ROUND(O$257/(1+EXP(O$262+O$261*$D255)),$G$1)</f>
        <v>7840</v>
      </c>
      <c r="Q255" s="179">
        <f t="shared" ref="Q255:Q274" si="130">($B255-P255)^2/1000</f>
        <v>25.6</v>
      </c>
      <c r="S255" s="210">
        <f t="shared" ref="S255:S274" si="131">LN(U$257/$B255-1)</f>
        <v>-2.0794415416798357</v>
      </c>
      <c r="T255" s="40" t="s">
        <v>53</v>
      </c>
      <c r="U255" s="23"/>
      <c r="V255" s="187">
        <f t="shared" ref="V255:V274" si="132">ROUND(U$257/(1+EXP(U$262+U$261*$D255)),$G$1)</f>
        <v>7620</v>
      </c>
      <c r="W255" s="179">
        <f t="shared" ref="W255:W274" si="133">($B255-V255)^2/1000</f>
        <v>144.4</v>
      </c>
      <c r="Y255" s="210">
        <f t="shared" ref="Y255:Y274" si="134">LN(AA$257/$B255-1)</f>
        <v>-1.9572239089555861</v>
      </c>
      <c r="Z255" s="40" t="s">
        <v>53</v>
      </c>
      <c r="AA255" s="23"/>
      <c r="AB255" s="187">
        <f t="shared" ref="AB255:AB274" si="135">ROUND(AA$257/(1+EXP(AA$262+AA$261*$D255)),$G$1)</f>
        <v>7622</v>
      </c>
      <c r="AC255" s="179">
        <f t="shared" ref="AC255:AC274" si="136">($B255-AB255)^2/1000</f>
        <v>142.88399999999999</v>
      </c>
      <c r="AE255" s="210">
        <f t="shared" ref="AE255:AE274" si="137">LN(AG$257/$B255-1)</f>
        <v>-1.8483298207164496</v>
      </c>
      <c r="AF255" s="40" t="s">
        <v>53</v>
      </c>
      <c r="AG255" s="23"/>
      <c r="AH255" s="187">
        <f t="shared" ref="AH255:AH274" si="138">ROUND(AG$257/(1+EXP(AG$262+AG$261*$D255)),$G$1)</f>
        <v>7624</v>
      </c>
      <c r="AI255" s="179">
        <f t="shared" ref="AI255:AI274" si="139">($B255-AH255)^2/1000</f>
        <v>141.376</v>
      </c>
      <c r="AK255" s="210">
        <f t="shared" ref="AK255:AK274" si="140">LN(AM$257/$B255-1)</f>
        <v>-1.7501377945372352</v>
      </c>
      <c r="AL255" s="40" t="s">
        <v>53</v>
      </c>
      <c r="AM255" s="23"/>
      <c r="AN255" s="187">
        <f t="shared" ref="AN255:AN274" si="141">ROUND(AM$257/(1+EXP(AM$262+AM$261*$D255)),$G$1)</f>
        <v>7626</v>
      </c>
      <c r="AO255" s="179">
        <f t="shared" ref="AO255:AO274" si="142">($B255-AN255)^2/1000</f>
        <v>139.876</v>
      </c>
      <c r="AQ255" s="210">
        <f t="shared" ref="AQ255:AQ274" si="143">LN(AS$257/$B255-1)</f>
        <v>-1.6607312068216511</v>
      </c>
      <c r="AR255" s="40" t="s">
        <v>53</v>
      </c>
      <c r="AS255" s="23"/>
      <c r="AT255" s="187">
        <f t="shared" ref="AT255:AT274" si="144">ROUND(AS$257/(1+EXP(AS$262+AS$261*$D255)),$G$1)</f>
        <v>7628</v>
      </c>
      <c r="AU255" s="179">
        <f t="shared" ref="AU255:AU274" si="145">($B255-AT255)^2/1000</f>
        <v>138.38399999999999</v>
      </c>
      <c r="AW255" s="210">
        <f t="shared" ref="AW255:AW274" si="146">LN(AY$257/$B255-1)</f>
        <v>-1.5786662537673464</v>
      </c>
      <c r="AX255" s="40" t="s">
        <v>53</v>
      </c>
      <c r="AY255" s="23"/>
      <c r="AZ255" s="187">
        <f t="shared" ref="AZ255:AZ274" si="147">ROUND(AY$257/(1+EXP(AY$262+AY$261*$D255)),$G$1)</f>
        <v>7630</v>
      </c>
      <c r="BA255" s="179">
        <f t="shared" ref="BA255:BA274" si="148">($B255-AZ255)^2/1000</f>
        <v>136.9</v>
      </c>
      <c r="BC255" s="210">
        <f t="shared" ref="BC255:BC274" si="149">LN(BE$257/$B255-1)</f>
        <v>-1.5028281773758425</v>
      </c>
      <c r="BD255" s="40" t="s">
        <v>53</v>
      </c>
      <c r="BE255" s="23"/>
      <c r="BF255" s="187">
        <f t="shared" ref="BF255:BF274" si="150">ROUND(BE$257/(1+EXP(BE$262+BE$261*$D255)),$G$1)</f>
        <v>7632</v>
      </c>
      <c r="BG255" s="179">
        <f t="shared" ref="BG255:BG274" si="151">($B255-BF255)^2/1000</f>
        <v>135.42400000000001</v>
      </c>
      <c r="BI255" s="210">
        <f t="shared" ref="BI255:BI274" si="152">LN(BK$257/$B255-1)</f>
        <v>-1.4323382996212974</v>
      </c>
      <c r="BJ255" s="40" t="s">
        <v>53</v>
      </c>
      <c r="BK255" s="23"/>
      <c r="BL255" s="187">
        <f t="shared" ref="BL255:BL274" si="153">ROUND(BK$257/(1+EXP(BK$262+BK$261*$D255)),$G$1)</f>
        <v>7634</v>
      </c>
      <c r="BM255" s="179">
        <f t="shared" ref="BM255:BM274" si="154">($B255-BL255)^2/1000</f>
        <v>133.95599999999999</v>
      </c>
    </row>
    <row r="256" spans="1:65" ht="15" customHeight="1">
      <c r="A256" s="21">
        <f t="shared" si="123"/>
        <v>1995</v>
      </c>
      <c r="B256" s="176">
        <f t="shared" si="123"/>
        <v>7817</v>
      </c>
      <c r="C256" s="209">
        <f t="shared" si="124"/>
        <v>-1.2756007716703868</v>
      </c>
      <c r="D256" s="22">
        <v>2</v>
      </c>
      <c r="E256" s="40" t="s">
        <v>54</v>
      </c>
      <c r="G256" s="27"/>
      <c r="H256" s="26"/>
      <c r="I256" s="179">
        <f t="shared" si="125"/>
        <v>7517</v>
      </c>
      <c r="J256" s="180">
        <f t="shared" si="126"/>
        <v>3.8377894332864275</v>
      </c>
      <c r="K256" s="179">
        <f t="shared" si="127"/>
        <v>90</v>
      </c>
      <c r="M256" s="210">
        <f t="shared" si="128"/>
        <v>-3.7491203706113487</v>
      </c>
      <c r="N256" s="40" t="s">
        <v>54</v>
      </c>
      <c r="P256" s="187">
        <f t="shared" si="129"/>
        <v>7801</v>
      </c>
      <c r="Q256" s="179">
        <f t="shared" si="130"/>
        <v>0.25600000000000001</v>
      </c>
      <c r="S256" s="210">
        <f t="shared" si="131"/>
        <v>-1.8882472642419434</v>
      </c>
      <c r="T256" s="40" t="s">
        <v>54</v>
      </c>
      <c r="V256" s="187">
        <f t="shared" si="132"/>
        <v>7519</v>
      </c>
      <c r="W256" s="179">
        <f t="shared" si="133"/>
        <v>88.804000000000002</v>
      </c>
      <c r="Y256" s="210">
        <f t="shared" si="134"/>
        <v>-1.7839862539175342</v>
      </c>
      <c r="Z256" s="40" t="s">
        <v>54</v>
      </c>
      <c r="AB256" s="187">
        <f t="shared" si="135"/>
        <v>7517</v>
      </c>
      <c r="AC256" s="179">
        <f t="shared" si="136"/>
        <v>90</v>
      </c>
      <c r="AE256" s="210">
        <f t="shared" si="137"/>
        <v>-1.6895765694464597</v>
      </c>
      <c r="AF256" s="40" t="s">
        <v>54</v>
      </c>
      <c r="AH256" s="187">
        <f t="shared" si="138"/>
        <v>7517</v>
      </c>
      <c r="AI256" s="179">
        <f t="shared" si="139"/>
        <v>90</v>
      </c>
      <c r="AK256" s="210">
        <f t="shared" si="140"/>
        <v>-1.603316225162053</v>
      </c>
      <c r="AL256" s="40" t="s">
        <v>54</v>
      </c>
      <c r="AN256" s="187">
        <f t="shared" si="141"/>
        <v>7516</v>
      </c>
      <c r="AO256" s="179">
        <f t="shared" si="142"/>
        <v>90.600999999999999</v>
      </c>
      <c r="AQ256" s="210">
        <f t="shared" si="143"/>
        <v>-1.5239094475576425</v>
      </c>
      <c r="AR256" s="40" t="s">
        <v>54</v>
      </c>
      <c r="AT256" s="187">
        <f t="shared" si="144"/>
        <v>7516</v>
      </c>
      <c r="AU256" s="179">
        <f t="shared" si="145"/>
        <v>90.600999999999999</v>
      </c>
      <c r="AW256" s="210">
        <f t="shared" si="146"/>
        <v>-1.4503468803806259</v>
      </c>
      <c r="AX256" s="40" t="s">
        <v>54</v>
      </c>
      <c r="AZ256" s="187">
        <f t="shared" si="147"/>
        <v>7516</v>
      </c>
      <c r="BA256" s="179">
        <f t="shared" si="148"/>
        <v>90.600999999999999</v>
      </c>
      <c r="BC256" s="210">
        <f t="shared" si="149"/>
        <v>-1.3818269339438689</v>
      </c>
      <c r="BD256" s="40" t="s">
        <v>54</v>
      </c>
      <c r="BF256" s="187">
        <f t="shared" si="150"/>
        <v>7516</v>
      </c>
      <c r="BG256" s="179">
        <f t="shared" si="151"/>
        <v>90.600999999999999</v>
      </c>
      <c r="BI256" s="210">
        <f t="shared" si="152"/>
        <v>-1.3177024057743305</v>
      </c>
      <c r="BJ256" s="40" t="s">
        <v>54</v>
      </c>
      <c r="BL256" s="187">
        <f t="shared" si="153"/>
        <v>7516</v>
      </c>
      <c r="BM256" s="179">
        <f t="shared" si="154"/>
        <v>90.600999999999999</v>
      </c>
    </row>
    <row r="257" spans="1:65" ht="15" customHeight="1">
      <c r="A257" s="21">
        <f t="shared" si="123"/>
        <v>1996</v>
      </c>
      <c r="B257" s="176">
        <f t="shared" si="123"/>
        <v>7540</v>
      </c>
      <c r="C257" s="209">
        <f t="shared" si="124"/>
        <v>-1.1200608320755931</v>
      </c>
      <c r="D257" s="22">
        <v>3</v>
      </c>
      <c r="E257" s="73" t="s">
        <v>55</v>
      </c>
      <c r="F257" s="243">
        <v>10000</v>
      </c>
      <c r="G257" s="27"/>
      <c r="I257" s="179">
        <f t="shared" si="125"/>
        <v>7394</v>
      </c>
      <c r="J257" s="180">
        <f t="shared" si="126"/>
        <v>1.9363395225464191</v>
      </c>
      <c r="K257" s="179">
        <f t="shared" si="127"/>
        <v>21.315999999999999</v>
      </c>
      <c r="M257" s="210">
        <f t="shared" si="128"/>
        <v>-2.7945794180053545</v>
      </c>
      <c r="N257" s="73" t="s">
        <v>55</v>
      </c>
      <c r="O257" s="211">
        <f>ROUNDDOWN(O258,0)+1</f>
        <v>8001</v>
      </c>
      <c r="P257" s="187">
        <f t="shared" si="129"/>
        <v>7754</v>
      </c>
      <c r="Q257" s="179">
        <f t="shared" si="130"/>
        <v>45.795999999999999</v>
      </c>
      <c r="S257" s="210">
        <f t="shared" si="131"/>
        <v>-1.6417857462996193</v>
      </c>
      <c r="T257" s="73" t="s">
        <v>55</v>
      </c>
      <c r="U257" s="211">
        <f>ROUNDDOWN(U258,-T277)+10^T277</f>
        <v>9000</v>
      </c>
      <c r="V257" s="187">
        <f t="shared" si="132"/>
        <v>7411</v>
      </c>
      <c r="W257" s="179">
        <f t="shared" si="133"/>
        <v>16.640999999999998</v>
      </c>
      <c r="Y257" s="210">
        <f t="shared" si="134"/>
        <v>-1.5564881657877245</v>
      </c>
      <c r="Z257" s="73" t="s">
        <v>55</v>
      </c>
      <c r="AA257" s="211">
        <f>U257+Z278</f>
        <v>9130</v>
      </c>
      <c r="AB257" s="187">
        <f t="shared" si="135"/>
        <v>7407</v>
      </c>
      <c r="AC257" s="179">
        <f t="shared" si="136"/>
        <v>17.689</v>
      </c>
      <c r="AE257" s="210">
        <f t="shared" si="137"/>
        <v>-1.4778978911945033</v>
      </c>
      <c r="AF257" s="73" t="s">
        <v>55</v>
      </c>
      <c r="AG257" s="211">
        <f>AA257+AF278</f>
        <v>9260</v>
      </c>
      <c r="AH257" s="187">
        <f t="shared" si="138"/>
        <v>7404</v>
      </c>
      <c r="AI257" s="179">
        <f t="shared" si="139"/>
        <v>18.495999999999999</v>
      </c>
      <c r="AK257" s="210">
        <f t="shared" si="140"/>
        <v>-1.405036542929631</v>
      </c>
      <c r="AL257" s="73" t="s">
        <v>55</v>
      </c>
      <c r="AM257" s="211">
        <f>AG257+AL278</f>
        <v>9390</v>
      </c>
      <c r="AN257" s="187">
        <f t="shared" si="141"/>
        <v>7401</v>
      </c>
      <c r="AO257" s="179">
        <f t="shared" si="142"/>
        <v>19.321000000000002</v>
      </c>
      <c r="AQ257" s="210">
        <f t="shared" si="143"/>
        <v>-1.3371253373134209</v>
      </c>
      <c r="AR257" s="73" t="s">
        <v>55</v>
      </c>
      <c r="AS257" s="211">
        <f>AM257+AR278</f>
        <v>9520</v>
      </c>
      <c r="AT257" s="187">
        <f t="shared" si="144"/>
        <v>7399</v>
      </c>
      <c r="AU257" s="179">
        <f t="shared" si="145"/>
        <v>19.881</v>
      </c>
      <c r="AW257" s="210">
        <f t="shared" si="146"/>
        <v>-1.2735342345318899</v>
      </c>
      <c r="AX257" s="73" t="s">
        <v>55</v>
      </c>
      <c r="AY257" s="211">
        <f>AS257+AX278</f>
        <v>9650</v>
      </c>
      <c r="AZ257" s="187">
        <f t="shared" si="147"/>
        <v>7397</v>
      </c>
      <c r="BA257" s="179">
        <f t="shared" si="148"/>
        <v>20.449000000000002</v>
      </c>
      <c r="BC257" s="210">
        <f t="shared" si="149"/>
        <v>-1.2137463161529161</v>
      </c>
      <c r="BD257" s="73" t="s">
        <v>55</v>
      </c>
      <c r="BE257" s="211">
        <f>AY257+BD278</f>
        <v>9780</v>
      </c>
      <c r="BF257" s="187">
        <f t="shared" si="150"/>
        <v>7396</v>
      </c>
      <c r="BG257" s="179">
        <f t="shared" si="151"/>
        <v>20.736000000000001</v>
      </c>
      <c r="BI257" s="210">
        <f t="shared" si="152"/>
        <v>-1.157332226872825</v>
      </c>
      <c r="BJ257" s="73" t="s">
        <v>55</v>
      </c>
      <c r="BK257" s="211">
        <f>BE257+BJ278</f>
        <v>9910</v>
      </c>
      <c r="BL257" s="187">
        <f t="shared" si="153"/>
        <v>7394</v>
      </c>
      <c r="BM257" s="179">
        <f t="shared" si="154"/>
        <v>21.315999999999999</v>
      </c>
    </row>
    <row r="258" spans="1:65" ht="15" customHeight="1">
      <c r="A258" s="21">
        <f t="shared" si="123"/>
        <v>1997</v>
      </c>
      <c r="B258" s="176">
        <f t="shared" si="123"/>
        <v>7279</v>
      </c>
      <c r="C258" s="209">
        <f t="shared" si="124"/>
        <v>-0.98399403033501154</v>
      </c>
      <c r="D258" s="22">
        <v>4</v>
      </c>
      <c r="E258" s="88" t="s">
        <v>56</v>
      </c>
      <c r="F258" s="200">
        <f>MAX(B255:B274)</f>
        <v>8000</v>
      </c>
      <c r="G258" s="27"/>
      <c r="H258" s="26"/>
      <c r="I258" s="179">
        <f t="shared" si="125"/>
        <v>7267</v>
      </c>
      <c r="J258" s="180">
        <f t="shared" si="126"/>
        <v>0.16485781013875533</v>
      </c>
      <c r="K258" s="179">
        <f t="shared" si="127"/>
        <v>0.14399999999999999</v>
      </c>
      <c r="M258" s="210">
        <f t="shared" si="128"/>
        <v>-2.3107236302254326</v>
      </c>
      <c r="N258" s="88" t="s">
        <v>56</v>
      </c>
      <c r="O258" s="200">
        <f>MAX($B255:$B274)</f>
        <v>8000</v>
      </c>
      <c r="P258" s="187">
        <f t="shared" si="129"/>
        <v>7695</v>
      </c>
      <c r="Q258" s="179">
        <f t="shared" si="130"/>
        <v>173.05600000000001</v>
      </c>
      <c r="S258" s="210">
        <f t="shared" si="131"/>
        <v>-1.4420879729067189</v>
      </c>
      <c r="T258" s="88" t="s">
        <v>56</v>
      </c>
      <c r="U258" s="200">
        <f>MAX($B255:$B274)</f>
        <v>8000</v>
      </c>
      <c r="V258" s="187">
        <f t="shared" si="132"/>
        <v>7298</v>
      </c>
      <c r="W258" s="179">
        <f t="shared" si="133"/>
        <v>0.36099999999999999</v>
      </c>
      <c r="Y258" s="210">
        <f t="shared" si="134"/>
        <v>-1.3692674565447607</v>
      </c>
      <c r="Z258" s="88" t="s">
        <v>56</v>
      </c>
      <c r="AA258" s="200">
        <f>MAX($B255:$B274)</f>
        <v>8000</v>
      </c>
      <c r="AB258" s="187">
        <f t="shared" si="135"/>
        <v>7291</v>
      </c>
      <c r="AC258" s="179">
        <f t="shared" si="136"/>
        <v>0.14399999999999999</v>
      </c>
      <c r="AE258" s="210">
        <f t="shared" si="137"/>
        <v>-1.3013917224197071</v>
      </c>
      <c r="AF258" s="88" t="s">
        <v>56</v>
      </c>
      <c r="AG258" s="200">
        <f>MAX($B255:$B274)</f>
        <v>8000</v>
      </c>
      <c r="AH258" s="187">
        <f t="shared" si="138"/>
        <v>7286</v>
      </c>
      <c r="AI258" s="179">
        <f t="shared" si="139"/>
        <v>4.9000000000000002E-2</v>
      </c>
      <c r="AK258" s="210">
        <f t="shared" si="140"/>
        <v>-1.2378317212699375</v>
      </c>
      <c r="AL258" s="88" t="s">
        <v>56</v>
      </c>
      <c r="AM258" s="200">
        <f>MAX($B255:$B274)</f>
        <v>8000</v>
      </c>
      <c r="AN258" s="187">
        <f t="shared" si="141"/>
        <v>7282</v>
      </c>
      <c r="AO258" s="179">
        <f t="shared" si="142"/>
        <v>8.9999999999999993E-3</v>
      </c>
      <c r="AQ258" s="210">
        <f t="shared" si="143"/>
        <v>-1.1780712953173309</v>
      </c>
      <c r="AR258" s="88" t="s">
        <v>56</v>
      </c>
      <c r="AS258" s="200">
        <f>MAX($B255:$B274)</f>
        <v>8000</v>
      </c>
      <c r="AT258" s="187">
        <f t="shared" si="144"/>
        <v>7278</v>
      </c>
      <c r="AU258" s="179">
        <f t="shared" si="145"/>
        <v>1E-3</v>
      </c>
      <c r="AW258" s="210">
        <f t="shared" si="146"/>
        <v>-1.1216816830528524</v>
      </c>
      <c r="AX258" s="88" t="s">
        <v>56</v>
      </c>
      <c r="AY258" s="200">
        <f>MAX($B255:$B274)</f>
        <v>8000</v>
      </c>
      <c r="AZ258" s="187">
        <f t="shared" si="147"/>
        <v>7274</v>
      </c>
      <c r="BA258" s="179">
        <f t="shared" si="148"/>
        <v>2.5000000000000001E-2</v>
      </c>
      <c r="BC258" s="210">
        <f t="shared" si="149"/>
        <v>-1.0683028382406388</v>
      </c>
      <c r="BD258" s="88" t="s">
        <v>56</v>
      </c>
      <c r="BE258" s="200">
        <f>MAX($B255:$B274)</f>
        <v>8000</v>
      </c>
      <c r="BF258" s="187">
        <f t="shared" si="150"/>
        <v>7271</v>
      </c>
      <c r="BG258" s="179">
        <f t="shared" si="151"/>
        <v>6.4000000000000001E-2</v>
      </c>
      <c r="BI258" s="210">
        <f t="shared" si="152"/>
        <v>-1.017629488077965</v>
      </c>
      <c r="BJ258" s="88" t="s">
        <v>56</v>
      </c>
      <c r="BK258" s="200">
        <f>MAX($B255:$B274)</f>
        <v>8000</v>
      </c>
      <c r="BL258" s="187">
        <f t="shared" si="153"/>
        <v>7269</v>
      </c>
      <c r="BM258" s="179">
        <f t="shared" si="154"/>
        <v>0.1</v>
      </c>
    </row>
    <row r="259" spans="1:65" ht="15" customHeight="1">
      <c r="A259" s="21">
        <f t="shared" si="123"/>
        <v>1998</v>
      </c>
      <c r="B259" s="176">
        <f t="shared" si="123"/>
        <v>7148</v>
      </c>
      <c r="C259" s="209">
        <f t="shared" si="124"/>
        <v>-0.91881209474513226</v>
      </c>
      <c r="D259" s="22">
        <v>5</v>
      </c>
      <c r="E259" s="88" t="s">
        <v>57</v>
      </c>
      <c r="F259" s="200">
        <f>AVERAGE(B270:B274)</f>
        <v>5431</v>
      </c>
      <c r="G259" s="27"/>
      <c r="H259" s="26"/>
      <c r="I259" s="179">
        <f t="shared" si="125"/>
        <v>7136</v>
      </c>
      <c r="J259" s="180">
        <f t="shared" si="126"/>
        <v>0.16787912702853947</v>
      </c>
      <c r="K259" s="179">
        <f t="shared" si="127"/>
        <v>0.14399999999999999</v>
      </c>
      <c r="M259" s="210">
        <f t="shared" si="128"/>
        <v>-2.1258283287876392</v>
      </c>
      <c r="N259" s="88" t="s">
        <v>57</v>
      </c>
      <c r="O259" s="200">
        <f>AVERAGE($B270:$B274)</f>
        <v>5431</v>
      </c>
      <c r="P259" s="187">
        <f t="shared" si="129"/>
        <v>7623</v>
      </c>
      <c r="Q259" s="179">
        <f t="shared" si="130"/>
        <v>225.625</v>
      </c>
      <c r="S259" s="210">
        <f t="shared" si="131"/>
        <v>-1.3505664610731942</v>
      </c>
      <c r="T259" s="88" t="s">
        <v>57</v>
      </c>
      <c r="U259" s="200">
        <f>AVERAGE($B270:$B274)</f>
        <v>5431</v>
      </c>
      <c r="V259" s="187">
        <f t="shared" si="132"/>
        <v>7178</v>
      </c>
      <c r="W259" s="179">
        <f t="shared" si="133"/>
        <v>0.9</v>
      </c>
      <c r="Y259" s="210">
        <f t="shared" si="134"/>
        <v>-1.2827261613893852</v>
      </c>
      <c r="Z259" s="88" t="s">
        <v>57</v>
      </c>
      <c r="AA259" s="200">
        <f>AVERAGE($B270:$B274)</f>
        <v>5431</v>
      </c>
      <c r="AB259" s="187">
        <f t="shared" si="135"/>
        <v>7170</v>
      </c>
      <c r="AC259" s="179">
        <f t="shared" si="136"/>
        <v>0.48399999999999999</v>
      </c>
      <c r="AE259" s="210">
        <f t="shared" si="137"/>
        <v>-1.2191972314531669</v>
      </c>
      <c r="AF259" s="88" t="s">
        <v>57</v>
      </c>
      <c r="AG259" s="200">
        <f>AVERAGE($B270:$B274)</f>
        <v>5431</v>
      </c>
      <c r="AH259" s="187">
        <f t="shared" si="138"/>
        <v>7163</v>
      </c>
      <c r="AI259" s="179">
        <f t="shared" si="139"/>
        <v>0.22500000000000001</v>
      </c>
      <c r="AK259" s="210">
        <f t="shared" si="140"/>
        <v>-1.1594642726472135</v>
      </c>
      <c r="AL259" s="88" t="s">
        <v>57</v>
      </c>
      <c r="AM259" s="200">
        <f>AVERAGE($B270:$B274)</f>
        <v>5431</v>
      </c>
      <c r="AN259" s="187">
        <f t="shared" si="141"/>
        <v>7157</v>
      </c>
      <c r="AO259" s="179">
        <f t="shared" si="142"/>
        <v>8.1000000000000003E-2</v>
      </c>
      <c r="AQ259" s="210">
        <f t="shared" si="143"/>
        <v>-1.1030991161617023</v>
      </c>
      <c r="AR259" s="88" t="s">
        <v>57</v>
      </c>
      <c r="AS259" s="200">
        <f>AVERAGE($B270:$B274)</f>
        <v>5431</v>
      </c>
      <c r="AT259" s="187">
        <f t="shared" si="144"/>
        <v>7152</v>
      </c>
      <c r="AU259" s="179">
        <f t="shared" si="145"/>
        <v>1.6E-2</v>
      </c>
      <c r="AW259" s="210">
        <f t="shared" si="146"/>
        <v>-1.0497421852524622</v>
      </c>
      <c r="AX259" s="88" t="s">
        <v>57</v>
      </c>
      <c r="AY259" s="200">
        <f>AVERAGE($B270:$B274)</f>
        <v>5431</v>
      </c>
      <c r="AZ259" s="187">
        <f t="shared" si="147"/>
        <v>7147</v>
      </c>
      <c r="BA259" s="179">
        <f t="shared" si="148"/>
        <v>1E-3</v>
      </c>
      <c r="BC259" s="210">
        <f t="shared" si="149"/>
        <v>-0.99908858383411059</v>
      </c>
      <c r="BD259" s="88" t="s">
        <v>57</v>
      </c>
      <c r="BE259" s="200">
        <f>AVERAGE($B270:$B274)</f>
        <v>5431</v>
      </c>
      <c r="BF259" s="187">
        <f t="shared" si="150"/>
        <v>7143</v>
      </c>
      <c r="BG259" s="179">
        <f t="shared" si="151"/>
        <v>2.5000000000000001E-2</v>
      </c>
      <c r="BI259" s="210">
        <f t="shared" si="152"/>
        <v>-0.95087754231008137</v>
      </c>
      <c r="BJ259" s="88" t="s">
        <v>57</v>
      </c>
      <c r="BK259" s="200">
        <f>AVERAGE($B270:$B274)</f>
        <v>5431</v>
      </c>
      <c r="BL259" s="187">
        <f t="shared" si="153"/>
        <v>7139</v>
      </c>
      <c r="BM259" s="179">
        <f t="shared" si="154"/>
        <v>8.1000000000000003E-2</v>
      </c>
    </row>
    <row r="260" spans="1:65" ht="15" customHeight="1">
      <c r="A260" s="21">
        <f t="shared" si="123"/>
        <v>1999</v>
      </c>
      <c r="B260" s="176">
        <f t="shared" si="123"/>
        <v>6938</v>
      </c>
      <c r="C260" s="209">
        <f t="shared" si="124"/>
        <v>-0.81794525131206575</v>
      </c>
      <c r="D260" s="22">
        <v>6</v>
      </c>
      <c r="G260" s="27"/>
      <c r="H260" s="26"/>
      <c r="I260" s="179">
        <f t="shared" si="125"/>
        <v>7002</v>
      </c>
      <c r="J260" s="180">
        <f t="shared" si="126"/>
        <v>0.92245603920438168</v>
      </c>
      <c r="K260" s="179">
        <f t="shared" si="127"/>
        <v>4.0960000000000001</v>
      </c>
      <c r="M260" s="210">
        <f t="shared" si="128"/>
        <v>-1.8759184491877474</v>
      </c>
      <c r="P260" s="187">
        <f t="shared" si="129"/>
        <v>7535</v>
      </c>
      <c r="Q260" s="179">
        <f t="shared" si="130"/>
        <v>356.40899999999999</v>
      </c>
      <c r="S260" s="210">
        <f t="shared" si="131"/>
        <v>-1.21333716295279</v>
      </c>
      <c r="V260" s="187">
        <f t="shared" si="132"/>
        <v>7052</v>
      </c>
      <c r="W260" s="179">
        <f t="shared" si="133"/>
        <v>12.996</v>
      </c>
      <c r="Y260" s="210">
        <f t="shared" si="134"/>
        <v>-1.152199179461789</v>
      </c>
      <c r="AB260" s="187">
        <f t="shared" si="135"/>
        <v>7043</v>
      </c>
      <c r="AC260" s="179">
        <f t="shared" si="136"/>
        <v>11.025</v>
      </c>
      <c r="AE260" s="210">
        <f t="shared" si="137"/>
        <v>-1.094584665271858</v>
      </c>
      <c r="AH260" s="187">
        <f t="shared" si="138"/>
        <v>7034</v>
      </c>
      <c r="AI260" s="179">
        <f t="shared" si="139"/>
        <v>9.2159999999999993</v>
      </c>
      <c r="AK260" s="210">
        <f t="shared" si="140"/>
        <v>-1.0401095304735932</v>
      </c>
      <c r="AN260" s="187">
        <f t="shared" si="141"/>
        <v>7027</v>
      </c>
      <c r="AO260" s="179">
        <f t="shared" si="142"/>
        <v>7.9210000000000003</v>
      </c>
      <c r="AQ260" s="210">
        <f t="shared" si="143"/>
        <v>-0.98844925612310719</v>
      </c>
      <c r="AT260" s="187">
        <f t="shared" si="144"/>
        <v>7021</v>
      </c>
      <c r="AU260" s="179">
        <f t="shared" si="145"/>
        <v>6.8890000000000002</v>
      </c>
      <c r="AW260" s="210">
        <f t="shared" si="146"/>
        <v>-0.93932717846940861</v>
      </c>
      <c r="AZ260" s="187">
        <f t="shared" si="147"/>
        <v>7015</v>
      </c>
      <c r="BA260" s="179">
        <f t="shared" si="148"/>
        <v>5.9290000000000003</v>
      </c>
      <c r="BC260" s="210">
        <f t="shared" si="149"/>
        <v>-0.89250551887264917</v>
      </c>
      <c r="BF260" s="187">
        <f t="shared" si="150"/>
        <v>7010</v>
      </c>
      <c r="BG260" s="179">
        <f t="shared" si="151"/>
        <v>5.1840000000000002</v>
      </c>
      <c r="BI260" s="210">
        <f t="shared" si="152"/>
        <v>-0.84777842169204509</v>
      </c>
      <c r="BL260" s="187">
        <f t="shared" si="153"/>
        <v>7005</v>
      </c>
      <c r="BM260" s="179">
        <f t="shared" si="154"/>
        <v>4.4889999999999999</v>
      </c>
    </row>
    <row r="261" spans="1:65" ht="15" customHeight="1">
      <c r="A261" s="21">
        <f t="shared" si="123"/>
        <v>2000</v>
      </c>
      <c r="B261" s="176">
        <f t="shared" si="123"/>
        <v>6783</v>
      </c>
      <c r="C261" s="209">
        <f t="shared" si="124"/>
        <v>-0.74597023370705318</v>
      </c>
      <c r="D261" s="22">
        <v>7</v>
      </c>
      <c r="E261" s="89" t="s">
        <v>58</v>
      </c>
      <c r="F261" s="44">
        <f>INDEX(LINEST(C255:C274,D255:D274),1)</f>
        <v>6.4778879517658816E-2</v>
      </c>
      <c r="G261" s="90"/>
      <c r="H261" s="26"/>
      <c r="I261" s="179">
        <f t="shared" si="125"/>
        <v>6864</v>
      </c>
      <c r="J261" s="180">
        <f t="shared" si="126"/>
        <v>1.1941618752764263</v>
      </c>
      <c r="K261" s="179">
        <f t="shared" si="127"/>
        <v>6.5609999999999999</v>
      </c>
      <c r="M261" s="210">
        <f t="shared" si="128"/>
        <v>-1.7172093126762369</v>
      </c>
      <c r="N261" s="89" t="s">
        <v>58</v>
      </c>
      <c r="O261" s="44">
        <f>INDEX(LINEST(M255:M274,$D255:$D274),1)</f>
        <v>0.22059130231330895</v>
      </c>
      <c r="P261" s="187">
        <f t="shared" si="129"/>
        <v>7428</v>
      </c>
      <c r="Q261" s="179">
        <f t="shared" si="130"/>
        <v>416.02499999999998</v>
      </c>
      <c r="S261" s="210">
        <f t="shared" si="131"/>
        <v>-1.118264551329768</v>
      </c>
      <c r="T261" s="89" t="s">
        <v>58</v>
      </c>
      <c r="U261" s="44">
        <f>INDEX(LINEST(S255:S274,$D255:$D274),1)</f>
        <v>8.4455086454674991E-2</v>
      </c>
      <c r="V261" s="187">
        <f t="shared" si="132"/>
        <v>6920</v>
      </c>
      <c r="W261" s="179">
        <f t="shared" si="133"/>
        <v>18.768999999999998</v>
      </c>
      <c r="Y261" s="210">
        <f t="shared" si="134"/>
        <v>-1.0612815650950562</v>
      </c>
      <c r="Z261" s="89" t="s">
        <v>58</v>
      </c>
      <c r="AA261" s="44">
        <f>INDEX(LINEST(Y255:Y274,$D255:$D274),1)</f>
        <v>8.0828983895532891E-2</v>
      </c>
      <c r="AB261" s="187">
        <f t="shared" si="135"/>
        <v>6910</v>
      </c>
      <c r="AC261" s="179">
        <f t="shared" si="136"/>
        <v>16.129000000000001</v>
      </c>
      <c r="AE261" s="210">
        <f t="shared" si="137"/>
        <v>-1.0073713314567201</v>
      </c>
      <c r="AF261" s="89" t="s">
        <v>58</v>
      </c>
      <c r="AG261" s="44">
        <f>INDEX(LINEST(AE255:AE274,$D255:$D274),1)</f>
        <v>7.7638321328432569E-2</v>
      </c>
      <c r="AH261" s="187">
        <f t="shared" si="138"/>
        <v>6900</v>
      </c>
      <c r="AI261" s="179">
        <f t="shared" si="139"/>
        <v>13.689</v>
      </c>
      <c r="AK261" s="210">
        <f t="shared" si="140"/>
        <v>-0.9562193470125776</v>
      </c>
      <c r="AL261" s="89" t="s">
        <v>58</v>
      </c>
      <c r="AM261" s="44">
        <f>INDEX(LINEST(AK255:AK274,$D255:$D274),1)</f>
        <v>7.48033289753057E-2</v>
      </c>
      <c r="AN261" s="187">
        <f t="shared" si="141"/>
        <v>6892</v>
      </c>
      <c r="AO261" s="179">
        <f t="shared" si="142"/>
        <v>11.881</v>
      </c>
      <c r="AQ261" s="210">
        <f t="shared" si="143"/>
        <v>-0.9075570519054007</v>
      </c>
      <c r="AR261" s="89" t="s">
        <v>58</v>
      </c>
      <c r="AS261" s="44">
        <f>INDEX(LINEST(AQ255:AQ274,$D255:$D274),1)</f>
        <v>7.2263754202760766E-2</v>
      </c>
      <c r="AT261" s="187">
        <f t="shared" si="144"/>
        <v>6885</v>
      </c>
      <c r="AU261" s="179">
        <f t="shared" si="145"/>
        <v>10.404</v>
      </c>
      <c r="AW261" s="210">
        <f t="shared" si="146"/>
        <v>-0.86115329506270966</v>
      </c>
      <c r="AX261" s="89" t="s">
        <v>58</v>
      </c>
      <c r="AY261" s="44">
        <f>INDEX(LINEST(AW255:AW274,$D255:$D274),1)</f>
        <v>6.9972967142690343E-2</v>
      </c>
      <c r="AZ261" s="187">
        <f t="shared" si="147"/>
        <v>6879</v>
      </c>
      <c r="BA261" s="179">
        <f t="shared" si="148"/>
        <v>9.2159999999999993</v>
      </c>
      <c r="BC261" s="210">
        <f t="shared" si="149"/>
        <v>-0.81680769362941608</v>
      </c>
      <c r="BD261" s="89" t="s">
        <v>58</v>
      </c>
      <c r="BE261" s="44">
        <f>INDEX(LINEST(BC255:BC274,$D255:$D274),1)</f>
        <v>6.7894152265078125E-2</v>
      </c>
      <c r="BF261" s="187">
        <f t="shared" si="150"/>
        <v>6873</v>
      </c>
      <c r="BG261" s="179">
        <f t="shared" si="151"/>
        <v>8.1</v>
      </c>
      <c r="BI261" s="210">
        <f t="shared" si="152"/>
        <v>-0.77434540348823833</v>
      </c>
      <c r="BJ261" s="89" t="s">
        <v>58</v>
      </c>
      <c r="BK261" s="44">
        <f>INDEX(LINEST(BI255:BI274,$D255:$D274),1)</f>
        <v>6.5997751480124572E-2</v>
      </c>
      <c r="BL261" s="187">
        <f t="shared" si="153"/>
        <v>6868</v>
      </c>
      <c r="BM261" s="179">
        <f t="shared" si="154"/>
        <v>7.2249999999999996</v>
      </c>
    </row>
    <row r="262" spans="1:65" ht="15" customHeight="1">
      <c r="A262" s="21">
        <f t="shared" si="123"/>
        <v>2001</v>
      </c>
      <c r="B262" s="176">
        <f t="shared" si="123"/>
        <v>6521</v>
      </c>
      <c r="C262" s="209">
        <f t="shared" si="124"/>
        <v>-0.6282828422412603</v>
      </c>
      <c r="D262" s="22">
        <v>8</v>
      </c>
      <c r="E262" s="73" t="s">
        <v>29</v>
      </c>
      <c r="F262" s="44">
        <f>INDEX(LINEST(C255:C274,D255:D274),2)</f>
        <v>-1.237001879240988</v>
      </c>
      <c r="G262" s="27"/>
      <c r="H262" s="23"/>
      <c r="I262" s="179">
        <f t="shared" si="125"/>
        <v>6723</v>
      </c>
      <c r="J262" s="180">
        <f t="shared" si="126"/>
        <v>3.0976844042324796</v>
      </c>
      <c r="K262" s="179">
        <f t="shared" si="127"/>
        <v>40.804000000000002</v>
      </c>
      <c r="M262" s="210">
        <f t="shared" si="128"/>
        <v>-1.4829856506350414</v>
      </c>
      <c r="N262" s="73" t="s">
        <v>29</v>
      </c>
      <c r="O262" s="44">
        <f>INDEX(LINEST(M255:M274,$D255:$D274),2)</f>
        <v>-4.1065211467574851</v>
      </c>
      <c r="P262" s="187">
        <f t="shared" si="129"/>
        <v>7299</v>
      </c>
      <c r="Q262" s="179">
        <f t="shared" si="130"/>
        <v>605.28399999999999</v>
      </c>
      <c r="S262" s="210">
        <f t="shared" si="131"/>
        <v>-0.96717248535801181</v>
      </c>
      <c r="T262" s="73" t="s">
        <v>29</v>
      </c>
      <c r="U262" s="44">
        <f>INDEX(LINEST(S255:S274,$D255:$D274),2)</f>
        <v>-1.7933668975674255</v>
      </c>
      <c r="V262" s="187">
        <f t="shared" si="132"/>
        <v>6782</v>
      </c>
      <c r="W262" s="179">
        <f t="shared" si="133"/>
        <v>68.120999999999995</v>
      </c>
      <c r="Y262" s="210">
        <f t="shared" si="134"/>
        <v>-0.91606073225647389</v>
      </c>
      <c r="Z262" s="73" t="s">
        <v>29</v>
      </c>
      <c r="AA262" s="44">
        <f>INDEX(LINEST(Y255:Y274,$D255:$D274),2)</f>
        <v>-1.7010495813302819</v>
      </c>
      <c r="AB262" s="187">
        <f t="shared" si="135"/>
        <v>6771</v>
      </c>
      <c r="AC262" s="179">
        <f t="shared" si="136"/>
        <v>62.5</v>
      </c>
      <c r="AE262" s="210">
        <f t="shared" si="137"/>
        <v>-0.86743484813012417</v>
      </c>
      <c r="AF262" s="73" t="s">
        <v>29</v>
      </c>
      <c r="AG262" s="44">
        <f>INDEX(LINEST(AE255:AE274,$D255:$D274),2)</f>
        <v>-1.6165823681563827</v>
      </c>
      <c r="AH262" s="187">
        <f t="shared" si="138"/>
        <v>6761</v>
      </c>
      <c r="AI262" s="179">
        <f t="shared" si="139"/>
        <v>57.6</v>
      </c>
      <c r="AK262" s="210">
        <f t="shared" si="140"/>
        <v>-0.82106420141183756</v>
      </c>
      <c r="AL262" s="73" t="s">
        <v>29</v>
      </c>
      <c r="AM262" s="44">
        <f>INDEX(LINEST(AK255:AK274,$D255:$D274),2)</f>
        <v>-1.5386958865579636</v>
      </c>
      <c r="AN262" s="187">
        <f t="shared" si="141"/>
        <v>6753</v>
      </c>
      <c r="AO262" s="179">
        <f t="shared" si="142"/>
        <v>53.823999999999998</v>
      </c>
      <c r="AQ262" s="210">
        <f t="shared" si="143"/>
        <v>-0.77674883864419331</v>
      </c>
      <c r="AR262" s="73" t="s">
        <v>29</v>
      </c>
      <c r="AS262" s="44">
        <f>INDEX(LINEST(AQ255:AQ274,$D255:$D274),2)</f>
        <v>-1.4664147195144237</v>
      </c>
      <c r="AT262" s="187">
        <f t="shared" si="144"/>
        <v>6745</v>
      </c>
      <c r="AU262" s="179">
        <f t="shared" si="145"/>
        <v>50.176000000000002</v>
      </c>
      <c r="AW262" s="210">
        <f t="shared" si="146"/>
        <v>-0.73431427372432023</v>
      </c>
      <c r="AX262" s="73" t="s">
        <v>29</v>
      </c>
      <c r="AY262" s="44">
        <f>INDEX(LINEST(AW255:AW274,$D255:$D274),2)</f>
        <v>-1.3989709825295975</v>
      </c>
      <c r="AZ262" s="187">
        <f t="shared" si="147"/>
        <v>6739</v>
      </c>
      <c r="BA262" s="179">
        <f t="shared" si="148"/>
        <v>47.524000000000001</v>
      </c>
      <c r="BC262" s="210">
        <f t="shared" si="149"/>
        <v>-0.69360733855564094</v>
      </c>
      <c r="BD262" s="73" t="s">
        <v>29</v>
      </c>
      <c r="BE262" s="44">
        <f>INDEX(LINEST(BC255:BC274,$D255:$D274),2)</f>
        <v>-1.3357480514378883</v>
      </c>
      <c r="BF262" s="187">
        <f t="shared" si="150"/>
        <v>6732</v>
      </c>
      <c r="BG262" s="179">
        <f t="shared" si="151"/>
        <v>44.521000000000001</v>
      </c>
      <c r="BI262" s="210">
        <f t="shared" si="152"/>
        <v>-0.65449284578615108</v>
      </c>
      <c r="BJ262" s="73" t="s">
        <v>29</v>
      </c>
      <c r="BK262" s="44">
        <f>INDEX(LINEST(BI255:BI274,$D255:$D274),2)</f>
        <v>-1.2762424781322994</v>
      </c>
      <c r="BL262" s="187">
        <f t="shared" si="153"/>
        <v>6727</v>
      </c>
      <c r="BM262" s="179">
        <f t="shared" si="154"/>
        <v>42.436</v>
      </c>
    </row>
    <row r="263" spans="1:65" ht="15" customHeight="1">
      <c r="A263" s="21">
        <f t="shared" si="123"/>
        <v>2002</v>
      </c>
      <c r="B263" s="176">
        <f t="shared" si="123"/>
        <v>6289</v>
      </c>
      <c r="C263" s="209">
        <f t="shared" si="124"/>
        <v>-0.52750069348290596</v>
      </c>
      <c r="D263" s="22">
        <v>9</v>
      </c>
      <c r="E263" s="88" t="s">
        <v>30</v>
      </c>
      <c r="F263" s="91">
        <f>F261*-1</f>
        <v>-6.4778879517658816E-2</v>
      </c>
      <c r="H263" s="77"/>
      <c r="I263" s="179">
        <f t="shared" si="125"/>
        <v>6579</v>
      </c>
      <c r="J263" s="180">
        <f t="shared" si="126"/>
        <v>4.6112259500715531</v>
      </c>
      <c r="K263" s="179">
        <f t="shared" si="127"/>
        <v>84.1</v>
      </c>
      <c r="M263" s="210">
        <f t="shared" si="128"/>
        <v>-1.301139797841816</v>
      </c>
      <c r="N263" s="88" t="s">
        <v>30</v>
      </c>
      <c r="O263" s="91">
        <f>O261*-1</f>
        <v>-0.22059130231330895</v>
      </c>
      <c r="P263" s="187">
        <f t="shared" si="129"/>
        <v>7144</v>
      </c>
      <c r="Q263" s="179">
        <f t="shared" si="130"/>
        <v>731.02499999999998</v>
      </c>
      <c r="S263" s="210">
        <f t="shared" si="131"/>
        <v>-0.84148450504483774</v>
      </c>
      <c r="T263" s="88" t="s">
        <v>30</v>
      </c>
      <c r="U263" s="91">
        <f>U261*-1</f>
        <v>-8.4455086454674991E-2</v>
      </c>
      <c r="V263" s="187">
        <f t="shared" si="132"/>
        <v>6638</v>
      </c>
      <c r="W263" s="179">
        <f t="shared" si="133"/>
        <v>121.801</v>
      </c>
      <c r="Y263" s="210">
        <f t="shared" si="134"/>
        <v>-0.79464597268931547</v>
      </c>
      <c r="Z263" s="88" t="s">
        <v>30</v>
      </c>
      <c r="AA263" s="91">
        <f>AA261*-1</f>
        <v>-8.0828983895532891E-2</v>
      </c>
      <c r="AB263" s="187">
        <f t="shared" si="135"/>
        <v>6627</v>
      </c>
      <c r="AC263" s="179">
        <f t="shared" si="136"/>
        <v>114.244</v>
      </c>
      <c r="AE263" s="210">
        <f t="shared" si="137"/>
        <v>-0.7499034790808955</v>
      </c>
      <c r="AF263" s="88" t="s">
        <v>30</v>
      </c>
      <c r="AG263" s="91">
        <f>AG261*-1</f>
        <v>-7.7638321328432569E-2</v>
      </c>
      <c r="AH263" s="187">
        <f t="shared" si="138"/>
        <v>6617</v>
      </c>
      <c r="AI263" s="179">
        <f t="shared" si="139"/>
        <v>107.584</v>
      </c>
      <c r="AK263" s="210">
        <f t="shared" si="140"/>
        <v>-0.70707743544305435</v>
      </c>
      <c r="AL263" s="88" t="s">
        <v>30</v>
      </c>
      <c r="AM263" s="91">
        <f>AM261*-1</f>
        <v>-7.48033289753057E-2</v>
      </c>
      <c r="AN263" s="187">
        <f t="shared" si="141"/>
        <v>6609</v>
      </c>
      <c r="AO263" s="179">
        <f t="shared" si="142"/>
        <v>102.4</v>
      </c>
      <c r="AQ263" s="210">
        <f t="shared" si="143"/>
        <v>-0.6660103887190052</v>
      </c>
      <c r="AR263" s="88" t="s">
        <v>30</v>
      </c>
      <c r="AS263" s="91">
        <f>AS261*-1</f>
        <v>-7.2263754202760766E-2</v>
      </c>
      <c r="AT263" s="187">
        <f t="shared" si="144"/>
        <v>6601</v>
      </c>
      <c r="AU263" s="179">
        <f t="shared" si="145"/>
        <v>97.343999999999994</v>
      </c>
      <c r="AW263" s="210">
        <f t="shared" si="146"/>
        <v>-0.62656352681839755</v>
      </c>
      <c r="AX263" s="88" t="s">
        <v>30</v>
      </c>
      <c r="AY263" s="91">
        <f>AY261*-1</f>
        <v>-6.9972967142690343E-2</v>
      </c>
      <c r="AZ263" s="187">
        <f t="shared" si="147"/>
        <v>6594</v>
      </c>
      <c r="BA263" s="179">
        <f t="shared" si="148"/>
        <v>93.025000000000006</v>
      </c>
      <c r="BC263" s="210">
        <f t="shared" si="149"/>
        <v>-0.58861384743846734</v>
      </c>
      <c r="BD263" s="88" t="s">
        <v>30</v>
      </c>
      <c r="BE263" s="91">
        <f>BE261*-1</f>
        <v>-6.7894152265078125E-2</v>
      </c>
      <c r="BF263" s="187">
        <f t="shared" si="150"/>
        <v>6588</v>
      </c>
      <c r="BG263" s="179">
        <f t="shared" si="151"/>
        <v>89.400999999999996</v>
      </c>
      <c r="BI263" s="210">
        <f t="shared" si="152"/>
        <v>-0.55205184477786229</v>
      </c>
      <c r="BJ263" s="88" t="s">
        <v>30</v>
      </c>
      <c r="BK263" s="91">
        <f>BK261*-1</f>
        <v>-6.5997751480124572E-2</v>
      </c>
      <c r="BL263" s="187">
        <f t="shared" si="153"/>
        <v>6583</v>
      </c>
      <c r="BM263" s="179">
        <f t="shared" si="154"/>
        <v>86.436000000000007</v>
      </c>
    </row>
    <row r="264" spans="1:65" ht="15" customHeight="1">
      <c r="A264" s="21">
        <f t="shared" si="123"/>
        <v>2003</v>
      </c>
      <c r="B264" s="176">
        <f t="shared" si="123"/>
        <v>5992</v>
      </c>
      <c r="C264" s="209">
        <f t="shared" si="124"/>
        <v>-0.40213288243235462</v>
      </c>
      <c r="D264" s="22">
        <v>10</v>
      </c>
      <c r="E264" s="88"/>
      <c r="H264" s="77"/>
      <c r="I264" s="179">
        <f t="shared" si="125"/>
        <v>6432</v>
      </c>
      <c r="J264" s="180">
        <f t="shared" si="126"/>
        <v>7.3431241655540731</v>
      </c>
      <c r="K264" s="179">
        <f t="shared" si="127"/>
        <v>193.6</v>
      </c>
      <c r="M264" s="210">
        <f t="shared" si="128"/>
        <v>-1.0927881603821208</v>
      </c>
      <c r="N264" s="88"/>
      <c r="P264" s="187">
        <f t="shared" si="129"/>
        <v>6961</v>
      </c>
      <c r="Q264" s="179">
        <f t="shared" si="130"/>
        <v>938.96100000000001</v>
      </c>
      <c r="S264" s="210">
        <f t="shared" si="131"/>
        <v>-0.68914984012732494</v>
      </c>
      <c r="T264" s="88"/>
      <c r="V264" s="187">
        <f t="shared" si="132"/>
        <v>6488</v>
      </c>
      <c r="W264" s="179">
        <f t="shared" si="133"/>
        <v>246.01599999999999</v>
      </c>
      <c r="Y264" s="210">
        <f t="shared" si="134"/>
        <v>-0.64683959190407758</v>
      </c>
      <c r="Z264" s="88"/>
      <c r="AB264" s="187">
        <f t="shared" si="135"/>
        <v>6477</v>
      </c>
      <c r="AC264" s="179">
        <f t="shared" si="136"/>
        <v>235.22499999999999</v>
      </c>
      <c r="AE264" s="210">
        <f t="shared" si="137"/>
        <v>-0.60624706921716176</v>
      </c>
      <c r="AF264" s="88"/>
      <c r="AH264" s="187">
        <f t="shared" si="138"/>
        <v>6468</v>
      </c>
      <c r="AI264" s="179">
        <f t="shared" si="139"/>
        <v>226.57599999999999</v>
      </c>
      <c r="AK264" s="210">
        <f t="shared" si="140"/>
        <v>-0.56723822296517801</v>
      </c>
      <c r="AL264" s="88"/>
      <c r="AN264" s="187">
        <f t="shared" si="141"/>
        <v>6460</v>
      </c>
      <c r="AO264" s="179">
        <f t="shared" si="142"/>
        <v>219.024</v>
      </c>
      <c r="AQ264" s="210">
        <f t="shared" si="143"/>
        <v>-0.52969410807037354</v>
      </c>
      <c r="AR264" s="88"/>
      <c r="AT264" s="187">
        <f t="shared" si="144"/>
        <v>6453</v>
      </c>
      <c r="AU264" s="179">
        <f t="shared" si="145"/>
        <v>212.52099999999999</v>
      </c>
      <c r="AW264" s="210">
        <f t="shared" si="146"/>
        <v>-0.49350869624624422</v>
      </c>
      <c r="AX264" s="88"/>
      <c r="AZ264" s="187">
        <f t="shared" si="147"/>
        <v>6446</v>
      </c>
      <c r="BA264" s="179">
        <f t="shared" si="148"/>
        <v>206.11600000000001</v>
      </c>
      <c r="BC264" s="210">
        <f t="shared" si="149"/>
        <v>-0.45858707089108647</v>
      </c>
      <c r="BD264" s="88"/>
      <c r="BF264" s="187">
        <f t="shared" si="150"/>
        <v>6441</v>
      </c>
      <c r="BG264" s="179">
        <f t="shared" si="151"/>
        <v>201.601</v>
      </c>
      <c r="BI264" s="210">
        <f t="shared" si="152"/>
        <v>-0.42484392669256943</v>
      </c>
      <c r="BJ264" s="88"/>
      <c r="BL264" s="187">
        <f t="shared" si="153"/>
        <v>6435</v>
      </c>
      <c r="BM264" s="179">
        <f t="shared" si="154"/>
        <v>196.249</v>
      </c>
    </row>
    <row r="265" spans="1:65" ht="15" customHeight="1">
      <c r="A265" s="21">
        <f t="shared" si="123"/>
        <v>2004</v>
      </c>
      <c r="B265" s="176">
        <f t="shared" si="123"/>
        <v>5898</v>
      </c>
      <c r="C265" s="209">
        <f t="shared" si="124"/>
        <v>-0.36313865074289564</v>
      </c>
      <c r="D265" s="22">
        <v>11</v>
      </c>
      <c r="E265" s="347" t="s">
        <v>7</v>
      </c>
      <c r="F265" s="348"/>
      <c r="G265" s="357">
        <f>I254</f>
        <v>0.90462753708061139</v>
      </c>
      <c r="H265" s="358"/>
      <c r="I265" s="179">
        <f t="shared" si="125"/>
        <v>6282</v>
      </c>
      <c r="J265" s="180">
        <f t="shared" si="126"/>
        <v>6.5106815869786363</v>
      </c>
      <c r="K265" s="179">
        <f t="shared" si="127"/>
        <v>147.45599999999999</v>
      </c>
      <c r="M265" s="210">
        <f t="shared" si="128"/>
        <v>-1.0312484136725215</v>
      </c>
      <c r="N265" s="23" t="s">
        <v>36</v>
      </c>
      <c r="O265" s="44">
        <f>P254</f>
        <v>0.70900291596353693</v>
      </c>
      <c r="P265" s="187">
        <f t="shared" si="129"/>
        <v>6744</v>
      </c>
      <c r="Q265" s="179">
        <f t="shared" si="130"/>
        <v>715.71600000000001</v>
      </c>
      <c r="S265" s="210">
        <f t="shared" si="131"/>
        <v>-0.64256624563873765</v>
      </c>
      <c r="T265" s="23" t="s">
        <v>36</v>
      </c>
      <c r="U265" s="44">
        <f>V254</f>
        <v>0.87833331973201711</v>
      </c>
      <c r="V265" s="187">
        <f t="shared" si="132"/>
        <v>6332</v>
      </c>
      <c r="W265" s="179">
        <f t="shared" si="133"/>
        <v>188.35599999999999</v>
      </c>
      <c r="Y265" s="210">
        <f t="shared" si="134"/>
        <v>-0.60151216973423538</v>
      </c>
      <c r="Z265" s="23" t="s">
        <v>36</v>
      </c>
      <c r="AA265" s="44">
        <f>AB254</f>
        <v>0.88329584737146749</v>
      </c>
      <c r="AB265" s="187">
        <f t="shared" si="135"/>
        <v>6323</v>
      </c>
      <c r="AC265" s="179">
        <f t="shared" si="136"/>
        <v>180.625</v>
      </c>
      <c r="AE265" s="210">
        <f t="shared" si="137"/>
        <v>-0.56207727540666064</v>
      </c>
      <c r="AF265" s="23" t="s">
        <v>36</v>
      </c>
      <c r="AG265" s="44">
        <f>AH254</f>
        <v>0.88776419365657622</v>
      </c>
      <c r="AH265" s="187">
        <f t="shared" si="138"/>
        <v>6314</v>
      </c>
      <c r="AI265" s="179">
        <f t="shared" si="139"/>
        <v>173.05600000000001</v>
      </c>
      <c r="AK265" s="210">
        <f t="shared" si="140"/>
        <v>-0.52413867241572876</v>
      </c>
      <c r="AL265" s="23" t="s">
        <v>36</v>
      </c>
      <c r="AM265" s="44">
        <f>AN254</f>
        <v>0.89142741623543864</v>
      </c>
      <c r="AN265" s="187">
        <f t="shared" si="141"/>
        <v>6307</v>
      </c>
      <c r="AO265" s="179">
        <f t="shared" si="142"/>
        <v>167.28100000000001</v>
      </c>
      <c r="AQ265" s="210">
        <f t="shared" si="143"/>
        <v>-0.48758695093186299</v>
      </c>
      <c r="AR265" s="23" t="s">
        <v>36</v>
      </c>
      <c r="AS265" s="44">
        <f>AT254</f>
        <v>0.89479202139518355</v>
      </c>
      <c r="AT265" s="187">
        <f t="shared" si="144"/>
        <v>6301</v>
      </c>
      <c r="AU265" s="179">
        <f t="shared" si="145"/>
        <v>162.40899999999999</v>
      </c>
      <c r="AW265" s="210">
        <f t="shared" si="146"/>
        <v>-0.45232427924910606</v>
      </c>
      <c r="AX265" s="23" t="s">
        <v>36</v>
      </c>
      <c r="AY265" s="44">
        <f>AZ254</f>
        <v>0.89790891945932882</v>
      </c>
      <c r="AZ265" s="187">
        <f t="shared" si="147"/>
        <v>6295</v>
      </c>
      <c r="BA265" s="179">
        <f t="shared" si="148"/>
        <v>157.60900000000001</v>
      </c>
      <c r="BC265" s="210">
        <f t="shared" si="149"/>
        <v>-0.41826282564626588</v>
      </c>
      <c r="BD265" s="23" t="s">
        <v>36</v>
      </c>
      <c r="BE265" s="44">
        <f>BF254</f>
        <v>0.90058691297483695</v>
      </c>
      <c r="BF265" s="187">
        <f t="shared" si="150"/>
        <v>6290</v>
      </c>
      <c r="BG265" s="179">
        <f t="shared" si="151"/>
        <v>153.66399999999999</v>
      </c>
      <c r="BI265" s="210">
        <f t="shared" si="152"/>
        <v>-0.38532344029339538</v>
      </c>
      <c r="BJ265" s="23" t="s">
        <v>36</v>
      </c>
      <c r="BK265" s="44">
        <f>BL254</f>
        <v>0.90300885587732205</v>
      </c>
      <c r="BL265" s="187">
        <f t="shared" si="153"/>
        <v>6285</v>
      </c>
      <c r="BM265" s="179">
        <f t="shared" si="154"/>
        <v>149.76900000000001</v>
      </c>
    </row>
    <row r="266" spans="1:65" ht="15" customHeight="1">
      <c r="A266" s="21">
        <f t="shared" si="123"/>
        <v>2005</v>
      </c>
      <c r="B266" s="176">
        <f t="shared" si="123"/>
        <v>5869</v>
      </c>
      <c r="C266" s="209">
        <f t="shared" si="124"/>
        <v>-0.35116475316156998</v>
      </c>
      <c r="D266" s="22">
        <v>12</v>
      </c>
      <c r="E266" s="347" t="s">
        <v>8</v>
      </c>
      <c r="F266" s="348"/>
      <c r="G266" s="355">
        <f>SUM(K255:K274)</f>
        <v>1432.3890000000001</v>
      </c>
      <c r="H266" s="356"/>
      <c r="I266" s="179">
        <f t="shared" si="125"/>
        <v>6129</v>
      </c>
      <c r="J266" s="180">
        <f t="shared" si="126"/>
        <v>4.4300562276367357</v>
      </c>
      <c r="K266" s="179">
        <f t="shared" si="127"/>
        <v>67.599999999999994</v>
      </c>
      <c r="M266" s="210">
        <f t="shared" si="128"/>
        <v>-1.0126237552725994</v>
      </c>
      <c r="N266" s="23" t="s">
        <v>37</v>
      </c>
      <c r="O266" s="211">
        <f>SUM(Q255:Q274)</f>
        <v>13388.961000000001</v>
      </c>
      <c r="P266" s="187">
        <f t="shared" si="129"/>
        <v>6492</v>
      </c>
      <c r="Q266" s="179">
        <f t="shared" si="130"/>
        <v>388.12900000000002</v>
      </c>
      <c r="S266" s="210">
        <f t="shared" si="131"/>
        <v>-0.62833181923192871</v>
      </c>
      <c r="T266" s="23" t="s">
        <v>37</v>
      </c>
      <c r="U266" s="211">
        <f>SUM(W255:W274)</f>
        <v>1934.5999999999997</v>
      </c>
      <c r="V266" s="187">
        <f t="shared" si="132"/>
        <v>6171</v>
      </c>
      <c r="W266" s="179">
        <f t="shared" si="133"/>
        <v>91.203999999999994</v>
      </c>
      <c r="Y266" s="210">
        <f t="shared" si="134"/>
        <v>-0.58765036476901555</v>
      </c>
      <c r="Z266" s="23" t="s">
        <v>37</v>
      </c>
      <c r="AA266" s="211">
        <f>SUM(AC255:AC274)</f>
        <v>1831.0239999999999</v>
      </c>
      <c r="AB266" s="187">
        <f t="shared" si="135"/>
        <v>6163</v>
      </c>
      <c r="AC266" s="179">
        <f t="shared" si="136"/>
        <v>86.436000000000007</v>
      </c>
      <c r="AE266" s="210">
        <f t="shared" si="137"/>
        <v>-0.54855939843269597</v>
      </c>
      <c r="AF266" s="23" t="s">
        <v>37</v>
      </c>
      <c r="AG266" s="211">
        <f>SUM(AI255:AI274)</f>
        <v>1742.2249999999999</v>
      </c>
      <c r="AH266" s="187">
        <f t="shared" si="138"/>
        <v>6156</v>
      </c>
      <c r="AI266" s="179">
        <f t="shared" si="139"/>
        <v>82.369</v>
      </c>
      <c r="AK266" s="210">
        <f t="shared" si="140"/>
        <v>-0.51093922140328196</v>
      </c>
      <c r="AL266" s="23" t="s">
        <v>37</v>
      </c>
      <c r="AM266" s="211">
        <f>SUM(AO255:AO274)</f>
        <v>1671.0940000000003</v>
      </c>
      <c r="AN266" s="187">
        <f t="shared" si="141"/>
        <v>6150</v>
      </c>
      <c r="AO266" s="179">
        <f t="shared" si="142"/>
        <v>78.960999999999999</v>
      </c>
      <c r="AQ266" s="210">
        <f t="shared" si="143"/>
        <v>-0.47468315890269752</v>
      </c>
      <c r="AR266" s="23" t="s">
        <v>37</v>
      </c>
      <c r="AS266" s="211">
        <f>SUM(AU255:AU274)</f>
        <v>1608.0409999999999</v>
      </c>
      <c r="AT266" s="187">
        <f t="shared" si="144"/>
        <v>6145</v>
      </c>
      <c r="AU266" s="179">
        <f t="shared" si="145"/>
        <v>76.176000000000002</v>
      </c>
      <c r="AW266" s="210">
        <f t="shared" si="146"/>
        <v>-0.43969573666740175</v>
      </c>
      <c r="AX266" s="23" t="s">
        <v>37</v>
      </c>
      <c r="AY266" s="211">
        <f>SUM(BA255:BA274)</f>
        <v>1550.953</v>
      </c>
      <c r="AZ266" s="187">
        <f t="shared" si="147"/>
        <v>6140</v>
      </c>
      <c r="BA266" s="179">
        <f t="shared" si="148"/>
        <v>73.441000000000003</v>
      </c>
      <c r="BC266" s="210">
        <f t="shared" si="149"/>
        <v>-0.40589116580282042</v>
      </c>
      <c r="BD266" s="23" t="s">
        <v>37</v>
      </c>
      <c r="BE266" s="211">
        <f>SUM(BG255:BG274)</f>
        <v>1502.943</v>
      </c>
      <c r="BF266" s="187">
        <f t="shared" si="150"/>
        <v>6136</v>
      </c>
      <c r="BG266" s="179">
        <f t="shared" si="151"/>
        <v>71.289000000000001</v>
      </c>
      <c r="BI266" s="210">
        <f t="shared" si="152"/>
        <v>-0.37319207547986077</v>
      </c>
      <c r="BJ266" s="23" t="s">
        <v>37</v>
      </c>
      <c r="BK266" s="211">
        <f>SUM(BM255:BM274)</f>
        <v>1460.3619999999999</v>
      </c>
      <c r="BL266" s="187">
        <f t="shared" si="153"/>
        <v>6132</v>
      </c>
      <c r="BM266" s="179">
        <f t="shared" si="154"/>
        <v>69.168999999999997</v>
      </c>
    </row>
    <row r="267" spans="1:65" ht="15" customHeight="1">
      <c r="A267" s="21">
        <f t="shared" si="123"/>
        <v>2006</v>
      </c>
      <c r="B267" s="176">
        <f t="shared" si="123"/>
        <v>5719</v>
      </c>
      <c r="C267" s="209">
        <f t="shared" si="124"/>
        <v>-0.28960733777037001</v>
      </c>
      <c r="D267" s="22">
        <v>13</v>
      </c>
      <c r="E267" s="347" t="s">
        <v>9</v>
      </c>
      <c r="F267" s="348"/>
      <c r="G267" s="355">
        <f>SUM(K265:K274)</f>
        <v>858.399</v>
      </c>
      <c r="H267" s="356"/>
      <c r="I267" s="179">
        <f t="shared" si="125"/>
        <v>5975</v>
      </c>
      <c r="J267" s="180">
        <f t="shared" si="126"/>
        <v>4.4763070466864834</v>
      </c>
      <c r="K267" s="179">
        <f t="shared" si="127"/>
        <v>65.536000000000001</v>
      </c>
      <c r="M267" s="210">
        <f t="shared" si="128"/>
        <v>-0.91874171349329525</v>
      </c>
      <c r="O267" s="41"/>
      <c r="P267" s="187">
        <f t="shared" si="129"/>
        <v>6204</v>
      </c>
      <c r="Q267" s="179">
        <f t="shared" si="130"/>
        <v>235.22499999999999</v>
      </c>
      <c r="S267" s="210">
        <f t="shared" si="131"/>
        <v>-0.55564571095421467</v>
      </c>
      <c r="U267" s="41"/>
      <c r="V267" s="187">
        <f t="shared" si="132"/>
        <v>6005</v>
      </c>
      <c r="W267" s="179">
        <f t="shared" si="133"/>
        <v>81.796000000000006</v>
      </c>
      <c r="Y267" s="210">
        <f t="shared" si="134"/>
        <v>-0.51678846149667035</v>
      </c>
      <c r="AA267" s="41"/>
      <c r="AB267" s="187">
        <f t="shared" si="135"/>
        <v>5999</v>
      </c>
      <c r="AC267" s="179">
        <f t="shared" si="136"/>
        <v>78.400000000000006</v>
      </c>
      <c r="AE267" s="210">
        <f t="shared" si="137"/>
        <v>-0.47938479180341265</v>
      </c>
      <c r="AG267" s="41"/>
      <c r="AH267" s="187">
        <f t="shared" si="138"/>
        <v>5994</v>
      </c>
      <c r="AI267" s="179">
        <f t="shared" si="139"/>
        <v>75.625</v>
      </c>
      <c r="AK267" s="210">
        <f t="shared" si="140"/>
        <v>-0.44332986041848194</v>
      </c>
      <c r="AM267" s="41"/>
      <c r="AN267" s="187">
        <f t="shared" si="141"/>
        <v>5990</v>
      </c>
      <c r="AO267" s="179">
        <f t="shared" si="142"/>
        <v>73.441000000000003</v>
      </c>
      <c r="AQ267" s="210">
        <f t="shared" si="143"/>
        <v>-0.4085297749260674</v>
      </c>
      <c r="AS267" s="41"/>
      <c r="AT267" s="187">
        <f t="shared" si="144"/>
        <v>5986</v>
      </c>
      <c r="AU267" s="179">
        <f t="shared" si="145"/>
        <v>71.289000000000001</v>
      </c>
      <c r="AW267" s="210">
        <f t="shared" si="146"/>
        <v>-0.374900118493456</v>
      </c>
      <c r="AY267" s="41"/>
      <c r="AZ267" s="187">
        <f t="shared" si="147"/>
        <v>5982</v>
      </c>
      <c r="BA267" s="179">
        <f t="shared" si="148"/>
        <v>69.168999999999997</v>
      </c>
      <c r="BC267" s="210">
        <f t="shared" si="149"/>
        <v>-0.34236471622901843</v>
      </c>
      <c r="BE267" s="41"/>
      <c r="BF267" s="187">
        <f t="shared" si="150"/>
        <v>5979</v>
      </c>
      <c r="BG267" s="179">
        <f t="shared" si="151"/>
        <v>67.599999999999994</v>
      </c>
      <c r="BI267" s="210">
        <f t="shared" si="152"/>
        <v>-0.31085459599024462</v>
      </c>
      <c r="BK267" s="41"/>
      <c r="BL267" s="187">
        <f t="shared" si="153"/>
        <v>5976</v>
      </c>
      <c r="BM267" s="179">
        <f t="shared" si="154"/>
        <v>66.049000000000007</v>
      </c>
    </row>
    <row r="268" spans="1:65" ht="15" customHeight="1">
      <c r="A268" s="21">
        <f t="shared" si="123"/>
        <v>2007</v>
      </c>
      <c r="B268" s="176">
        <f t="shared" si="123"/>
        <v>5621</v>
      </c>
      <c r="C268" s="209">
        <f t="shared" si="124"/>
        <v>-0.2496891962006767</v>
      </c>
      <c r="D268" s="22">
        <v>14</v>
      </c>
      <c r="E268" s="347" t="s">
        <v>10</v>
      </c>
      <c r="F268" s="348"/>
      <c r="G268" s="349">
        <f>SUM(J255:J274)/D274</f>
        <v>3.7516874784422525</v>
      </c>
      <c r="H268" s="350"/>
      <c r="I268" s="179">
        <f t="shared" si="125"/>
        <v>5818</v>
      </c>
      <c r="J268" s="180">
        <f t="shared" si="126"/>
        <v>3.5047144636185732</v>
      </c>
      <c r="K268" s="179">
        <f t="shared" si="127"/>
        <v>38.808999999999997</v>
      </c>
      <c r="M268" s="210">
        <f t="shared" si="128"/>
        <v>-0.85940909633655482</v>
      </c>
      <c r="P268" s="187">
        <f t="shared" si="129"/>
        <v>5878</v>
      </c>
      <c r="Q268" s="179">
        <f t="shared" si="130"/>
        <v>66.049000000000007</v>
      </c>
      <c r="S268" s="210">
        <f t="shared" si="131"/>
        <v>-0.50892977628778502</v>
      </c>
      <c r="V268" s="187">
        <f t="shared" si="132"/>
        <v>5834</v>
      </c>
      <c r="W268" s="179">
        <f t="shared" si="133"/>
        <v>45.369</v>
      </c>
      <c r="Y268" s="210">
        <f t="shared" si="134"/>
        <v>-0.47117848741885981</v>
      </c>
      <c r="AB268" s="187">
        <f t="shared" si="135"/>
        <v>5831</v>
      </c>
      <c r="AC268" s="179">
        <f t="shared" si="136"/>
        <v>44.1</v>
      </c>
      <c r="AE268" s="210">
        <f t="shared" si="137"/>
        <v>-0.43480066538991508</v>
      </c>
      <c r="AH268" s="187">
        <f t="shared" si="138"/>
        <v>5828</v>
      </c>
      <c r="AI268" s="179">
        <f t="shared" si="139"/>
        <v>42.848999999999997</v>
      </c>
      <c r="AK268" s="210">
        <f t="shared" si="140"/>
        <v>-0.39969986973493943</v>
      </c>
      <c r="AN268" s="187">
        <f t="shared" si="141"/>
        <v>5826</v>
      </c>
      <c r="AO268" s="179">
        <f t="shared" si="142"/>
        <v>42.024999999999999</v>
      </c>
      <c r="AQ268" s="210">
        <f t="shared" si="143"/>
        <v>-0.36578947401947748</v>
      </c>
      <c r="AT268" s="187">
        <f t="shared" si="144"/>
        <v>5824</v>
      </c>
      <c r="AU268" s="179">
        <f t="shared" si="145"/>
        <v>41.209000000000003</v>
      </c>
      <c r="AW268" s="210">
        <f t="shared" si="146"/>
        <v>-0.33299137781072785</v>
      </c>
      <c r="AZ268" s="187">
        <f t="shared" si="147"/>
        <v>5822</v>
      </c>
      <c r="BA268" s="179">
        <f t="shared" si="148"/>
        <v>40.401000000000003</v>
      </c>
      <c r="BC268" s="210">
        <f t="shared" si="149"/>
        <v>-0.3012349232591634</v>
      </c>
      <c r="BF268" s="187">
        <f t="shared" si="150"/>
        <v>5820</v>
      </c>
      <c r="BG268" s="179">
        <f t="shared" si="151"/>
        <v>39.600999999999999</v>
      </c>
      <c r="BI268" s="210">
        <f t="shared" si="152"/>
        <v>-0.27045597848519454</v>
      </c>
      <c r="BL268" s="187">
        <f t="shared" si="153"/>
        <v>5819</v>
      </c>
      <c r="BM268" s="179">
        <f t="shared" si="154"/>
        <v>39.204000000000001</v>
      </c>
    </row>
    <row r="269" spans="1:65" ht="15" customHeight="1">
      <c r="A269" s="21">
        <f t="shared" si="123"/>
        <v>2008</v>
      </c>
      <c r="B269" s="176">
        <f t="shared" si="123"/>
        <v>5528</v>
      </c>
      <c r="C269" s="209">
        <f t="shared" si="124"/>
        <v>-0.21199035061257085</v>
      </c>
      <c r="D269" s="22">
        <v>15</v>
      </c>
      <c r="E269" s="347" t="s">
        <v>11</v>
      </c>
      <c r="F269" s="348"/>
      <c r="G269" s="349">
        <f>SUM(J265:J274)/10</f>
        <v>4.7195731241505996</v>
      </c>
      <c r="H269" s="350"/>
      <c r="I269" s="179">
        <f t="shared" si="125"/>
        <v>5659</v>
      </c>
      <c r="J269" s="180">
        <f t="shared" si="126"/>
        <v>2.369753979739508</v>
      </c>
      <c r="K269" s="179">
        <f t="shared" si="127"/>
        <v>17.161000000000001</v>
      </c>
      <c r="M269" s="210">
        <f t="shared" si="128"/>
        <v>-0.80439409792608962</v>
      </c>
      <c r="P269" s="187">
        <f t="shared" si="129"/>
        <v>5516</v>
      </c>
      <c r="Q269" s="179">
        <f t="shared" si="130"/>
        <v>0.14399999999999999</v>
      </c>
      <c r="S269" s="210">
        <f t="shared" si="131"/>
        <v>-0.46509528966726515</v>
      </c>
      <c r="V269" s="187">
        <f t="shared" si="132"/>
        <v>5658</v>
      </c>
      <c r="W269" s="179">
        <f t="shared" si="133"/>
        <v>16.899999999999999</v>
      </c>
      <c r="Y269" s="210">
        <f t="shared" si="134"/>
        <v>-0.4283368397116043</v>
      </c>
      <c r="AB269" s="187">
        <f t="shared" si="135"/>
        <v>5659</v>
      </c>
      <c r="AC269" s="179">
        <f t="shared" si="136"/>
        <v>17.161000000000001</v>
      </c>
      <c r="AE269" s="210">
        <f t="shared" si="137"/>
        <v>-0.39288180348027135</v>
      </c>
      <c r="AH269" s="187">
        <f t="shared" si="138"/>
        <v>5659</v>
      </c>
      <c r="AI269" s="179">
        <f t="shared" si="139"/>
        <v>17.161000000000001</v>
      </c>
      <c r="AK269" s="210">
        <f t="shared" si="140"/>
        <v>-0.35864090245904612</v>
      </c>
      <c r="AN269" s="187">
        <f t="shared" si="141"/>
        <v>5659</v>
      </c>
      <c r="AO269" s="179">
        <f t="shared" si="142"/>
        <v>17.161000000000001</v>
      </c>
      <c r="AQ269" s="210">
        <f t="shared" si="143"/>
        <v>-0.32553372801615132</v>
      </c>
      <c r="AT269" s="187">
        <f t="shared" si="144"/>
        <v>5659</v>
      </c>
      <c r="AU269" s="179">
        <f t="shared" si="145"/>
        <v>17.161000000000001</v>
      </c>
      <c r="AW269" s="210">
        <f t="shared" si="146"/>
        <v>-0.29348760399710139</v>
      </c>
      <c r="AZ269" s="187">
        <f t="shared" si="147"/>
        <v>5659</v>
      </c>
      <c r="BA269" s="179">
        <f t="shared" si="148"/>
        <v>17.161000000000001</v>
      </c>
      <c r="BC269" s="210">
        <f t="shared" si="149"/>
        <v>-0.26243662598566725</v>
      </c>
      <c r="BF269" s="187">
        <f t="shared" si="150"/>
        <v>5659</v>
      </c>
      <c r="BG269" s="179">
        <f t="shared" si="151"/>
        <v>17.161000000000001</v>
      </c>
      <c r="BI269" s="210">
        <f t="shared" si="152"/>
        <v>-0.23232084529209401</v>
      </c>
      <c r="BL269" s="187">
        <f t="shared" si="153"/>
        <v>5659</v>
      </c>
      <c r="BM269" s="179">
        <f t="shared" si="154"/>
        <v>17.161000000000001</v>
      </c>
    </row>
    <row r="270" spans="1:65" ht="15" customHeight="1">
      <c r="A270" s="21">
        <f t="shared" si="123"/>
        <v>2009</v>
      </c>
      <c r="B270" s="176">
        <f t="shared" si="123"/>
        <v>5433</v>
      </c>
      <c r="C270" s="209">
        <f t="shared" si="124"/>
        <v>-0.173634933366524</v>
      </c>
      <c r="D270" s="22">
        <v>16</v>
      </c>
      <c r="G270" s="27"/>
      <c r="H270" s="77"/>
      <c r="I270" s="179">
        <f t="shared" si="125"/>
        <v>5500</v>
      </c>
      <c r="J270" s="180">
        <f t="shared" si="126"/>
        <v>1.233204491073072</v>
      </c>
      <c r="K270" s="179">
        <f t="shared" si="127"/>
        <v>4.4889999999999999</v>
      </c>
      <c r="M270" s="210">
        <f t="shared" si="128"/>
        <v>-0.74936408174167135</v>
      </c>
      <c r="P270" s="187">
        <f t="shared" si="129"/>
        <v>5124</v>
      </c>
      <c r="Q270" s="179">
        <f t="shared" si="130"/>
        <v>95.480999999999995</v>
      </c>
      <c r="S270" s="210">
        <f t="shared" si="131"/>
        <v>-0.42076656119263151</v>
      </c>
      <c r="V270" s="187">
        <f t="shared" si="132"/>
        <v>5479</v>
      </c>
      <c r="W270" s="179">
        <f t="shared" si="133"/>
        <v>2.1160000000000001</v>
      </c>
      <c r="Y270" s="210">
        <f t="shared" si="134"/>
        <v>-0.38496978761489126</v>
      </c>
      <c r="AB270" s="187">
        <f t="shared" si="135"/>
        <v>5483</v>
      </c>
      <c r="AC270" s="179">
        <f t="shared" si="136"/>
        <v>2.5</v>
      </c>
      <c r="AE270" s="210">
        <f t="shared" si="137"/>
        <v>-0.35041026112582074</v>
      </c>
      <c r="AH270" s="187">
        <f t="shared" si="138"/>
        <v>5487</v>
      </c>
      <c r="AI270" s="179">
        <f t="shared" si="139"/>
        <v>2.9159999999999999</v>
      </c>
      <c r="AK270" s="210">
        <f t="shared" si="140"/>
        <v>-0.31700530516609882</v>
      </c>
      <c r="AN270" s="187">
        <f t="shared" si="141"/>
        <v>5490</v>
      </c>
      <c r="AO270" s="179">
        <f t="shared" si="142"/>
        <v>3.2490000000000001</v>
      </c>
      <c r="AQ270" s="210">
        <f t="shared" si="143"/>
        <v>-0.28468026298724564</v>
      </c>
      <c r="AT270" s="187">
        <f t="shared" si="144"/>
        <v>5492</v>
      </c>
      <c r="AU270" s="179">
        <f t="shared" si="145"/>
        <v>3.4809999999999999</v>
      </c>
      <c r="AW270" s="210">
        <f t="shared" si="146"/>
        <v>-0.25336749280496318</v>
      </c>
      <c r="AZ270" s="187">
        <f t="shared" si="147"/>
        <v>5495</v>
      </c>
      <c r="BA270" s="179">
        <f t="shared" si="148"/>
        <v>3.8439999999999999</v>
      </c>
      <c r="BC270" s="210">
        <f t="shared" si="149"/>
        <v>-0.2230055155627311</v>
      </c>
      <c r="BF270" s="187">
        <f t="shared" si="150"/>
        <v>5497</v>
      </c>
      <c r="BG270" s="179">
        <f t="shared" si="151"/>
        <v>4.0960000000000001</v>
      </c>
      <c r="BI270" s="210">
        <f t="shared" si="152"/>
        <v>-0.19353828831055747</v>
      </c>
      <c r="BL270" s="187">
        <f t="shared" si="153"/>
        <v>5499</v>
      </c>
      <c r="BM270" s="179">
        <f t="shared" si="154"/>
        <v>4.3559999999999999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5464</v>
      </c>
      <c r="C271" s="209">
        <f t="shared" si="124"/>
        <v>-0.18613555584303787</v>
      </c>
      <c r="D271" s="22">
        <v>17</v>
      </c>
      <c r="H271" s="77"/>
      <c r="I271" s="179">
        <f t="shared" si="125"/>
        <v>5339</v>
      </c>
      <c r="J271" s="180">
        <f t="shared" si="126"/>
        <v>2.2877013177159591</v>
      </c>
      <c r="K271" s="179">
        <f t="shared" si="127"/>
        <v>15.625</v>
      </c>
      <c r="M271" s="210">
        <f t="shared" si="128"/>
        <v>-0.767198841651344</v>
      </c>
      <c r="P271" s="187">
        <f t="shared" si="129"/>
        <v>4706</v>
      </c>
      <c r="Q271" s="179">
        <f t="shared" si="130"/>
        <v>574.56399999999996</v>
      </c>
      <c r="S271" s="210">
        <f t="shared" si="131"/>
        <v>-0.43518497749309182</v>
      </c>
      <c r="V271" s="187">
        <f t="shared" si="132"/>
        <v>5296</v>
      </c>
      <c r="W271" s="179">
        <f t="shared" si="133"/>
        <v>28.224</v>
      </c>
      <c r="Y271" s="210">
        <f t="shared" si="134"/>
        <v>-0.39907997285097557</v>
      </c>
      <c r="AB271" s="187">
        <f t="shared" si="135"/>
        <v>5305</v>
      </c>
      <c r="AC271" s="179">
        <f t="shared" si="136"/>
        <v>25.280999999999999</v>
      </c>
      <c r="AE271" s="210">
        <f t="shared" si="137"/>
        <v>-0.36423324152080744</v>
      </c>
      <c r="AH271" s="187">
        <f t="shared" si="138"/>
        <v>5312</v>
      </c>
      <c r="AI271" s="179">
        <f t="shared" si="139"/>
        <v>23.103999999999999</v>
      </c>
      <c r="AK271" s="210">
        <f t="shared" si="140"/>
        <v>-0.33056002641421961</v>
      </c>
      <c r="AN271" s="187">
        <f t="shared" si="141"/>
        <v>5318</v>
      </c>
      <c r="AO271" s="179">
        <f t="shared" si="142"/>
        <v>21.315999999999999</v>
      </c>
      <c r="AQ271" s="210">
        <f t="shared" si="143"/>
        <v>-0.29798385597960692</v>
      </c>
      <c r="AT271" s="187">
        <f t="shared" si="144"/>
        <v>5324</v>
      </c>
      <c r="AU271" s="179">
        <f t="shared" si="145"/>
        <v>19.600000000000001</v>
      </c>
      <c r="AW271" s="210">
        <f t="shared" si="146"/>
        <v>-0.26643549824468099</v>
      </c>
      <c r="AZ271" s="187">
        <f t="shared" si="147"/>
        <v>5328</v>
      </c>
      <c r="BA271" s="179">
        <f t="shared" si="148"/>
        <v>18.495999999999999</v>
      </c>
      <c r="BC271" s="210">
        <f t="shared" si="149"/>
        <v>-0.23585207487260076</v>
      </c>
      <c r="BF271" s="187">
        <f t="shared" si="150"/>
        <v>5333</v>
      </c>
      <c r="BG271" s="179">
        <f t="shared" si="151"/>
        <v>17.161000000000001</v>
      </c>
      <c r="BI271" s="210">
        <f t="shared" si="152"/>
        <v>-0.20617630672648418</v>
      </c>
      <c r="BL271" s="187">
        <f t="shared" si="153"/>
        <v>5336</v>
      </c>
      <c r="BM271" s="179">
        <f t="shared" si="154"/>
        <v>16.384</v>
      </c>
    </row>
    <row r="272" spans="1:65" ht="15" customHeight="1">
      <c r="A272" s="21">
        <f t="shared" si="155"/>
        <v>2011</v>
      </c>
      <c r="B272" s="176">
        <f t="shared" si="155"/>
        <v>5488</v>
      </c>
      <c r="C272" s="209">
        <f t="shared" si="124"/>
        <v>-0.19582337622782633</v>
      </c>
      <c r="D272" s="22">
        <v>18</v>
      </c>
      <c r="E272" s="52"/>
      <c r="F272" s="27"/>
      <c r="G272" s="27"/>
      <c r="H272" s="77"/>
      <c r="I272" s="179">
        <f t="shared" si="125"/>
        <v>5177</v>
      </c>
      <c r="J272" s="180">
        <f t="shared" si="126"/>
        <v>5.6669096209912535</v>
      </c>
      <c r="K272" s="179">
        <f t="shared" si="127"/>
        <v>96.721000000000004</v>
      </c>
      <c r="M272" s="210">
        <f t="shared" si="128"/>
        <v>-0.7810866318621289</v>
      </c>
      <c r="N272" s="52"/>
      <c r="O272" s="27"/>
      <c r="P272" s="187">
        <f t="shared" si="129"/>
        <v>4272</v>
      </c>
      <c r="Q272" s="179">
        <f t="shared" si="130"/>
        <v>1478.6559999999999</v>
      </c>
      <c r="S272" s="210">
        <f t="shared" si="131"/>
        <v>-0.44637821465071376</v>
      </c>
      <c r="T272" s="52"/>
      <c r="U272" s="27"/>
      <c r="V272" s="187">
        <f t="shared" si="132"/>
        <v>5111</v>
      </c>
      <c r="W272" s="179">
        <f t="shared" si="133"/>
        <v>142.12899999999999</v>
      </c>
      <c r="Y272" s="210">
        <f t="shared" si="134"/>
        <v>-0.41003090911816792</v>
      </c>
      <c r="Z272" s="52"/>
      <c r="AA272" s="27"/>
      <c r="AB272" s="187">
        <f t="shared" si="135"/>
        <v>5124</v>
      </c>
      <c r="AC272" s="179">
        <f t="shared" si="136"/>
        <v>132.49600000000001</v>
      </c>
      <c r="AE272" s="210">
        <f t="shared" si="137"/>
        <v>-0.37495852565237286</v>
      </c>
      <c r="AF272" s="52"/>
      <c r="AG272" s="27"/>
      <c r="AH272" s="187">
        <f t="shared" si="138"/>
        <v>5135</v>
      </c>
      <c r="AI272" s="179">
        <f t="shared" si="139"/>
        <v>124.60899999999999</v>
      </c>
      <c r="AK272" s="210">
        <f t="shared" si="140"/>
        <v>-0.34107464822266459</v>
      </c>
      <c r="AL272" s="52"/>
      <c r="AM272" s="27"/>
      <c r="AN272" s="187">
        <f t="shared" si="141"/>
        <v>5145</v>
      </c>
      <c r="AO272" s="179">
        <f t="shared" si="142"/>
        <v>117.649</v>
      </c>
      <c r="AQ272" s="210">
        <f t="shared" si="143"/>
        <v>-0.30830135965451672</v>
      </c>
      <c r="AR272" s="52"/>
      <c r="AS272" s="27"/>
      <c r="AT272" s="187">
        <f t="shared" si="144"/>
        <v>5153</v>
      </c>
      <c r="AU272" s="179">
        <f t="shared" si="145"/>
        <v>112.22499999999999</v>
      </c>
      <c r="AW272" s="210">
        <f t="shared" si="146"/>
        <v>-0.27656816245214133</v>
      </c>
      <c r="AX272" s="52"/>
      <c r="AY272" s="27"/>
      <c r="AZ272" s="187">
        <f t="shared" si="147"/>
        <v>5161</v>
      </c>
      <c r="BA272" s="179">
        <f t="shared" si="148"/>
        <v>106.929</v>
      </c>
      <c r="BC272" s="210">
        <f t="shared" si="149"/>
        <v>-0.24581106565513211</v>
      </c>
      <c r="BD272" s="52"/>
      <c r="BE272" s="27"/>
      <c r="BF272" s="187">
        <f t="shared" si="150"/>
        <v>5168</v>
      </c>
      <c r="BG272" s="179">
        <f t="shared" si="151"/>
        <v>102.4</v>
      </c>
      <c r="BI272" s="210">
        <f t="shared" si="152"/>
        <v>-0.21597180798832941</v>
      </c>
      <c r="BJ272" s="52"/>
      <c r="BK272" s="27"/>
      <c r="BL272" s="187">
        <f t="shared" si="153"/>
        <v>5174</v>
      </c>
      <c r="BM272" s="179">
        <f t="shared" si="154"/>
        <v>98.596000000000004</v>
      </c>
    </row>
    <row r="273" spans="1:70" s="27" customFormat="1" ht="15" customHeight="1">
      <c r="A273" s="21">
        <f t="shared" si="155"/>
        <v>2012</v>
      </c>
      <c r="B273" s="176">
        <f t="shared" si="155"/>
        <v>5467</v>
      </c>
      <c r="C273" s="209">
        <f t="shared" si="124"/>
        <v>-0.18734604795415008</v>
      </c>
      <c r="D273" s="22">
        <v>19</v>
      </c>
      <c r="E273" s="52"/>
      <c r="H273" s="34"/>
      <c r="I273" s="179">
        <f t="shared" si="125"/>
        <v>5016</v>
      </c>
      <c r="J273" s="180">
        <f t="shared" si="126"/>
        <v>8.2494969818913475</v>
      </c>
      <c r="K273" s="179">
        <f t="shared" si="127"/>
        <v>203.40100000000001</v>
      </c>
      <c r="M273" s="210">
        <f t="shared" si="128"/>
        <v>-0.7689309380139151</v>
      </c>
      <c r="N273" s="52"/>
      <c r="P273" s="187">
        <f t="shared" si="129"/>
        <v>3831</v>
      </c>
      <c r="Q273" s="179">
        <f t="shared" si="130"/>
        <v>2676.4960000000001</v>
      </c>
      <c r="S273" s="210">
        <f t="shared" si="131"/>
        <v>-0.43658265153585407</v>
      </c>
      <c r="T273" s="52"/>
      <c r="V273" s="187">
        <f t="shared" si="132"/>
        <v>4923</v>
      </c>
      <c r="W273" s="179">
        <f t="shared" si="133"/>
        <v>295.93599999999998</v>
      </c>
      <c r="Y273" s="210">
        <f t="shared" si="134"/>
        <v>-0.40044753611618483</v>
      </c>
      <c r="Z273" s="52"/>
      <c r="AB273" s="187">
        <f t="shared" si="135"/>
        <v>4941</v>
      </c>
      <c r="AC273" s="179">
        <f t="shared" si="136"/>
        <v>276.67599999999999</v>
      </c>
      <c r="AE273" s="210">
        <f t="shared" si="137"/>
        <v>-0.3655727572061005</v>
      </c>
      <c r="AF273" s="52"/>
      <c r="AH273" s="187">
        <f t="shared" si="138"/>
        <v>4957</v>
      </c>
      <c r="AI273" s="179">
        <f t="shared" si="139"/>
        <v>260.10000000000002</v>
      </c>
      <c r="AK273" s="210">
        <f t="shared" si="140"/>
        <v>-0.33187335268544677</v>
      </c>
      <c r="AL273" s="52"/>
      <c r="AN273" s="187">
        <f t="shared" si="141"/>
        <v>4970</v>
      </c>
      <c r="AO273" s="179">
        <f t="shared" si="142"/>
        <v>247.00899999999999</v>
      </c>
      <c r="AQ273" s="210">
        <f t="shared" si="143"/>
        <v>-0.29927267226669074</v>
      </c>
      <c r="AR273" s="52"/>
      <c r="AT273" s="187">
        <f t="shared" si="144"/>
        <v>4982</v>
      </c>
      <c r="AU273" s="179">
        <f t="shared" si="145"/>
        <v>235.22499999999999</v>
      </c>
      <c r="AW273" s="210">
        <f t="shared" si="146"/>
        <v>-0.26770132745280079</v>
      </c>
      <c r="AX273" s="52"/>
      <c r="AZ273" s="187">
        <f t="shared" si="147"/>
        <v>4993</v>
      </c>
      <c r="BA273" s="179">
        <f t="shared" si="148"/>
        <v>224.67599999999999</v>
      </c>
      <c r="BC273" s="210">
        <f t="shared" si="149"/>
        <v>-0.23709630224715628</v>
      </c>
      <c r="BD273" s="52"/>
      <c r="BF273" s="187">
        <f t="shared" si="150"/>
        <v>5002</v>
      </c>
      <c r="BG273" s="179">
        <f t="shared" si="151"/>
        <v>216.22499999999999</v>
      </c>
      <c r="BI273" s="210">
        <f t="shared" si="152"/>
        <v>-0.20740019595909087</v>
      </c>
      <c r="BJ273" s="52"/>
      <c r="BL273" s="187">
        <f t="shared" si="153"/>
        <v>5010</v>
      </c>
      <c r="BM273" s="179">
        <f t="shared" si="154"/>
        <v>208.84899999999999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5303</v>
      </c>
      <c r="C274" s="212">
        <f t="shared" si="124"/>
        <v>-0.12134869111013484</v>
      </c>
      <c r="D274" s="31">
        <v>20</v>
      </c>
      <c r="E274" s="53"/>
      <c r="F274" s="32"/>
      <c r="G274" s="32"/>
      <c r="H274" s="80"/>
      <c r="I274" s="185">
        <f t="shared" si="125"/>
        <v>4854</v>
      </c>
      <c r="J274" s="186">
        <f t="shared" si="126"/>
        <v>8.4669055251744307</v>
      </c>
      <c r="K274" s="185">
        <f t="shared" si="127"/>
        <v>201.601</v>
      </c>
      <c r="M274" s="213">
        <f t="shared" si="128"/>
        <v>-0.67576194036942872</v>
      </c>
      <c r="N274" s="53"/>
      <c r="O274" s="32"/>
      <c r="P274" s="207">
        <f t="shared" si="129"/>
        <v>3395</v>
      </c>
      <c r="Q274" s="185">
        <f t="shared" si="130"/>
        <v>3640.4639999999999</v>
      </c>
      <c r="S274" s="213">
        <f t="shared" si="131"/>
        <v>-0.36075101820049815</v>
      </c>
      <c r="T274" s="53"/>
      <c r="U274" s="32"/>
      <c r="V274" s="207">
        <f t="shared" si="132"/>
        <v>4734</v>
      </c>
      <c r="W274" s="185">
        <f t="shared" si="133"/>
        <v>323.76100000000002</v>
      </c>
      <c r="Y274" s="213">
        <f t="shared" si="134"/>
        <v>-0.32619149171142769</v>
      </c>
      <c r="Z274" s="53"/>
      <c r="AA274" s="32"/>
      <c r="AB274" s="207">
        <f t="shared" si="135"/>
        <v>4758</v>
      </c>
      <c r="AC274" s="185">
        <f t="shared" si="136"/>
        <v>297.02499999999998</v>
      </c>
      <c r="AE274" s="213">
        <f t="shared" si="137"/>
        <v>-0.29278653575170582</v>
      </c>
      <c r="AF274" s="53"/>
      <c r="AG274" s="32"/>
      <c r="AH274" s="207">
        <f t="shared" si="138"/>
        <v>4778</v>
      </c>
      <c r="AI274" s="185">
        <f t="shared" si="139"/>
        <v>275.625</v>
      </c>
      <c r="AK274" s="213">
        <f t="shared" si="140"/>
        <v>-0.2604614935728527</v>
      </c>
      <c r="AL274" s="53"/>
      <c r="AM274" s="32"/>
      <c r="AN274" s="207">
        <f t="shared" si="141"/>
        <v>4795</v>
      </c>
      <c r="AO274" s="185">
        <f t="shared" si="142"/>
        <v>258.06400000000002</v>
      </c>
      <c r="AQ274" s="213">
        <f t="shared" si="143"/>
        <v>-0.22914872339057005</v>
      </c>
      <c r="AR274" s="53"/>
      <c r="AS274" s="32"/>
      <c r="AT274" s="207">
        <f t="shared" si="144"/>
        <v>4810</v>
      </c>
      <c r="AU274" s="185">
        <f t="shared" si="145"/>
        <v>243.04900000000001</v>
      </c>
      <c r="AW274" s="213">
        <f t="shared" si="146"/>
        <v>-0.19878674614833802</v>
      </c>
      <c r="AX274" s="53"/>
      <c r="AY274" s="32"/>
      <c r="AZ274" s="207">
        <f t="shared" si="147"/>
        <v>4824</v>
      </c>
      <c r="BA274" s="185">
        <f t="shared" si="148"/>
        <v>229.441</v>
      </c>
      <c r="BC274" s="213">
        <f t="shared" si="149"/>
        <v>-0.16931951889616445</v>
      </c>
      <c r="BD274" s="53"/>
      <c r="BE274" s="32"/>
      <c r="BF274" s="207">
        <f t="shared" si="150"/>
        <v>4836</v>
      </c>
      <c r="BG274" s="185">
        <f t="shared" si="151"/>
        <v>218.089</v>
      </c>
      <c r="BI274" s="213">
        <f t="shared" si="152"/>
        <v>-0.14069581220121291</v>
      </c>
      <c r="BJ274" s="53"/>
      <c r="BK274" s="32"/>
      <c r="BL274" s="207">
        <f t="shared" si="153"/>
        <v>4847</v>
      </c>
      <c r="BM274" s="185">
        <f t="shared" si="154"/>
        <v>207.93600000000001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4692</v>
      </c>
      <c r="C275" s="54"/>
      <c r="D275" s="22">
        <v>21</v>
      </c>
      <c r="E275" s="55"/>
      <c r="F275" s="82"/>
      <c r="G275" s="27"/>
      <c r="H275" s="34"/>
      <c r="I275" s="179">
        <f t="shared" si="125"/>
        <v>4692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4531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4531</v>
      </c>
      <c r="J276" s="187"/>
      <c r="K276" s="187"/>
      <c r="M276" s="200" t="str">
        <f>E258</f>
        <v>max(y) =</v>
      </c>
      <c r="N276" s="200">
        <f>F258</f>
        <v>8000</v>
      </c>
      <c r="O276" s="200"/>
      <c r="P276" s="200"/>
      <c r="Q276" s="200"/>
      <c r="R276" s="200"/>
      <c r="S276" s="200" t="str">
        <f>M276</f>
        <v>max(y) =</v>
      </c>
      <c r="T276" s="200">
        <f>N276</f>
        <v>8000</v>
      </c>
      <c r="U276" s="200"/>
      <c r="V276" s="200"/>
      <c r="W276" s="200"/>
      <c r="X276" s="200"/>
      <c r="Y276" s="200" t="str">
        <f>S276</f>
        <v>max(y) =</v>
      </c>
      <c r="Z276" s="200">
        <f>T276</f>
        <v>8000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8000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8000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8000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8000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8000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8000</v>
      </c>
    </row>
    <row r="277" spans="1:70" ht="15" customHeight="1" thickTop="1">
      <c r="A277" s="21">
        <f t="shared" si="155"/>
        <v>2016</v>
      </c>
      <c r="B277" s="176">
        <f t="shared" si="156"/>
        <v>4371</v>
      </c>
      <c r="C277" s="54"/>
      <c r="D277" s="22">
        <v>23</v>
      </c>
      <c r="E277" s="200">
        <f>O257</f>
        <v>8001</v>
      </c>
      <c r="F277" s="203">
        <f>O265</f>
        <v>0.70900291596353693</v>
      </c>
      <c r="G277" s="345">
        <f>O266</f>
        <v>13388.961000000001</v>
      </c>
      <c r="H277" s="346"/>
      <c r="I277" s="179">
        <f t="shared" si="125"/>
        <v>4371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4212</v>
      </c>
      <c r="C278" s="54"/>
      <c r="D278" s="22">
        <v>24</v>
      </c>
      <c r="E278" s="200">
        <f>U257</f>
        <v>9000</v>
      </c>
      <c r="F278" s="203">
        <f>U265</f>
        <v>0.87833331973201711</v>
      </c>
      <c r="G278" s="345">
        <f>U266</f>
        <v>1934.5999999999997</v>
      </c>
      <c r="H278" s="346"/>
      <c r="I278" s="179">
        <f t="shared" si="125"/>
        <v>4212</v>
      </c>
      <c r="J278" s="187"/>
      <c r="K278" s="187"/>
      <c r="M278" s="200" t="s">
        <v>60</v>
      </c>
      <c r="N278" s="214">
        <v>130</v>
      </c>
      <c r="O278" s="200"/>
      <c r="P278" s="200"/>
      <c r="Q278" s="200"/>
      <c r="R278" s="200"/>
      <c r="S278" s="200" t="s">
        <v>60</v>
      </c>
      <c r="T278" s="200">
        <f>N278</f>
        <v>130</v>
      </c>
      <c r="U278" s="200"/>
      <c r="V278" s="200"/>
      <c r="W278" s="200"/>
      <c r="X278" s="200"/>
      <c r="Y278" s="200" t="s">
        <v>60</v>
      </c>
      <c r="Z278" s="200">
        <f>T278</f>
        <v>130</v>
      </c>
      <c r="AA278" s="200"/>
      <c r="AB278" s="200"/>
      <c r="AC278" s="200"/>
      <c r="AD278" s="200"/>
      <c r="AE278" s="200" t="s">
        <v>60</v>
      </c>
      <c r="AF278" s="200">
        <f>Z278</f>
        <v>130</v>
      </c>
      <c r="AG278" s="200"/>
      <c r="AH278" s="200"/>
      <c r="AI278" s="200"/>
      <c r="AJ278" s="200"/>
      <c r="AK278" s="200" t="s">
        <v>60</v>
      </c>
      <c r="AL278" s="200">
        <f>AF278</f>
        <v>130</v>
      </c>
      <c r="AM278" s="200"/>
      <c r="AN278" s="200"/>
      <c r="AO278" s="200"/>
      <c r="AP278" s="200"/>
      <c r="AQ278" s="200" t="s">
        <v>60</v>
      </c>
      <c r="AR278" s="200">
        <f>AL278</f>
        <v>130</v>
      </c>
      <c r="AS278" s="200"/>
      <c r="AT278" s="200"/>
      <c r="AU278" s="200"/>
      <c r="AV278" s="200"/>
      <c r="AW278" s="200" t="s">
        <v>60</v>
      </c>
      <c r="AX278" s="200">
        <f>AR278</f>
        <v>130</v>
      </c>
      <c r="AY278" s="200"/>
      <c r="AZ278" s="200"/>
      <c r="BA278" s="200"/>
      <c r="BB278" s="200"/>
      <c r="BC278" s="200" t="s">
        <v>60</v>
      </c>
      <c r="BD278" s="200">
        <f>AX278</f>
        <v>130</v>
      </c>
      <c r="BE278" s="200"/>
      <c r="BF278" s="200"/>
      <c r="BG278" s="200"/>
      <c r="BH278" s="200"/>
      <c r="BI278" s="200" t="s">
        <v>60</v>
      </c>
      <c r="BJ278" s="200">
        <f>BD278</f>
        <v>130</v>
      </c>
    </row>
    <row r="279" spans="1:70" ht="15" customHeight="1">
      <c r="A279" s="21">
        <f t="shared" si="155"/>
        <v>2018</v>
      </c>
      <c r="B279" s="176">
        <f t="shared" si="156"/>
        <v>4055</v>
      </c>
      <c r="C279" s="54"/>
      <c r="D279" s="22">
        <v>25</v>
      </c>
      <c r="E279" s="200">
        <f>AA257</f>
        <v>9130</v>
      </c>
      <c r="F279" s="203">
        <f>AA265</f>
        <v>0.88329584737146749</v>
      </c>
      <c r="G279" s="345">
        <f>AA266</f>
        <v>1831.0239999999999</v>
      </c>
      <c r="H279" s="346"/>
      <c r="I279" s="179">
        <f t="shared" si="125"/>
        <v>4055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3900</v>
      </c>
      <c r="C280" s="54"/>
      <c r="D280" s="22">
        <v>26</v>
      </c>
      <c r="E280" s="200">
        <f>AG257</f>
        <v>9260</v>
      </c>
      <c r="F280" s="203">
        <f>AG265</f>
        <v>0.88776419365657622</v>
      </c>
      <c r="G280" s="345">
        <f>AG266</f>
        <v>1742.2249999999999</v>
      </c>
      <c r="H280" s="346"/>
      <c r="I280" s="179">
        <f t="shared" si="125"/>
        <v>3900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3747</v>
      </c>
      <c r="C281" s="54"/>
      <c r="D281" s="22">
        <v>27</v>
      </c>
      <c r="E281" s="200">
        <f>AM257</f>
        <v>9390</v>
      </c>
      <c r="F281" s="203">
        <f>AM265</f>
        <v>0.89142741623543864</v>
      </c>
      <c r="G281" s="345">
        <f>AM266</f>
        <v>1671.0940000000003</v>
      </c>
      <c r="H281" s="346"/>
      <c r="I281" s="179">
        <f t="shared" si="125"/>
        <v>3747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3597</v>
      </c>
      <c r="C282" s="54"/>
      <c r="D282" s="22">
        <v>28</v>
      </c>
      <c r="E282" s="200">
        <f>AS257</f>
        <v>9520</v>
      </c>
      <c r="F282" s="203">
        <f>AS265</f>
        <v>0.89479202139518355</v>
      </c>
      <c r="G282" s="345">
        <f>AS266</f>
        <v>1608.0409999999999</v>
      </c>
      <c r="H282" s="346"/>
      <c r="I282" s="179">
        <f t="shared" si="125"/>
        <v>3597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3449</v>
      </c>
      <c r="C283" s="54"/>
      <c r="D283" s="22">
        <v>29</v>
      </c>
      <c r="E283" s="200">
        <f>AY257</f>
        <v>9650</v>
      </c>
      <c r="F283" s="203">
        <f>AY265</f>
        <v>0.89790891945932882</v>
      </c>
      <c r="G283" s="345">
        <f>AY266</f>
        <v>1550.953</v>
      </c>
      <c r="H283" s="346"/>
      <c r="I283" s="179">
        <f t="shared" si="125"/>
        <v>3449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3304</v>
      </c>
      <c r="C284" s="54"/>
      <c r="D284" s="22">
        <v>30</v>
      </c>
      <c r="E284" s="200">
        <f>BE257</f>
        <v>9780</v>
      </c>
      <c r="F284" s="203">
        <f>BE265</f>
        <v>0.90058691297483695</v>
      </c>
      <c r="G284" s="345">
        <f>BE266</f>
        <v>1502.943</v>
      </c>
      <c r="H284" s="346"/>
      <c r="I284" s="179">
        <f t="shared" si="125"/>
        <v>3304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3162</v>
      </c>
      <c r="C285" s="54"/>
      <c r="D285" s="22">
        <v>31</v>
      </c>
      <c r="E285" s="200">
        <f>BK257</f>
        <v>9910</v>
      </c>
      <c r="F285" s="203">
        <f>BK265</f>
        <v>0.90300885587732205</v>
      </c>
      <c r="G285" s="345">
        <f>BK266</f>
        <v>1460.3619999999999</v>
      </c>
      <c r="H285" s="346"/>
      <c r="I285" s="179">
        <f t="shared" si="125"/>
        <v>3162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3024</v>
      </c>
      <c r="C286" s="54"/>
      <c r="D286" s="22">
        <v>32</v>
      </c>
      <c r="E286" s="66"/>
      <c r="F286" s="203"/>
      <c r="G286" s="215"/>
      <c r="H286" s="34"/>
      <c r="I286" s="179">
        <f t="shared" si="125"/>
        <v>3024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2889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2889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2758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2758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2630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2630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2507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2507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2387</v>
      </c>
      <c r="C291" s="54"/>
      <c r="D291" s="22">
        <v>37</v>
      </c>
      <c r="E291" s="55"/>
      <c r="F291" s="82"/>
      <c r="G291" s="27"/>
      <c r="H291" s="34"/>
      <c r="I291" s="179">
        <f t="shared" si="125"/>
        <v>2387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2271</v>
      </c>
      <c r="C292" s="54"/>
      <c r="D292" s="22">
        <v>38</v>
      </c>
      <c r="E292" s="55"/>
      <c r="F292" s="82"/>
      <c r="G292" s="27"/>
      <c r="H292" s="34"/>
      <c r="I292" s="179">
        <f t="shared" si="125"/>
        <v>2271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2160</v>
      </c>
      <c r="C293" s="54"/>
      <c r="D293" s="22">
        <v>39</v>
      </c>
      <c r="E293" s="55"/>
      <c r="F293" s="82"/>
      <c r="G293" s="27"/>
      <c r="H293" s="34"/>
      <c r="I293" s="179">
        <f t="shared" si="125"/>
        <v>2160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2052</v>
      </c>
      <c r="C294" s="54"/>
      <c r="D294" s="22">
        <v>40</v>
      </c>
      <c r="E294" s="55"/>
      <c r="F294" s="82"/>
      <c r="G294" s="27"/>
      <c r="H294" s="34"/>
      <c r="I294" s="179">
        <f t="shared" si="125"/>
        <v>2052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1948</v>
      </c>
      <c r="C295" s="195"/>
      <c r="D295" s="35">
        <v>41</v>
      </c>
      <c r="E295" s="56"/>
      <c r="F295" s="84"/>
      <c r="G295" s="11"/>
      <c r="H295" s="37"/>
      <c r="I295" s="189">
        <f t="shared" si="125"/>
        <v>1948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1849</v>
      </c>
      <c r="C296" s="195"/>
      <c r="D296" s="35">
        <v>42</v>
      </c>
      <c r="E296" s="56"/>
      <c r="F296" s="84"/>
      <c r="G296" s="11"/>
      <c r="H296" s="37"/>
      <c r="I296" s="189">
        <f t="shared" si="125"/>
        <v>1849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0.86372211714741687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0.57366536165308668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0.82908453601792076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0.83563790309294206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0.84136535522988076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0.84632263091687199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0.85070996994685355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0.85489097793708468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0.85837253312661888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0.86165230286891115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8000</v>
      </c>
      <c r="C300" s="191">
        <f t="shared" ref="C300:C319" si="159">LN($F$302-B300)</f>
        <v>7.6009024595420822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7609</v>
      </c>
      <c r="J300" s="180">
        <f t="shared" ref="J300:J319" si="161">ABS(B300-I300)/B300*100</f>
        <v>4.8875000000000002</v>
      </c>
      <c r="K300" s="179">
        <f t="shared" ref="K300:K319" si="162">(B300-I300)^2/1000</f>
        <v>152.881</v>
      </c>
      <c r="M300" s="218">
        <f t="shared" ref="M300:M319" si="163">LN(O$302-$B300)</f>
        <v>0</v>
      </c>
      <c r="N300" s="98" t="s">
        <v>63</v>
      </c>
      <c r="O300" s="57"/>
      <c r="P300" s="187">
        <f t="shared" ref="P300:P319" si="164">ROUND(O$302-O$307*O$308^$D300,$G$1)</f>
        <v>7842</v>
      </c>
      <c r="Q300" s="179">
        <f t="shared" ref="Q300:Q319" si="165">($B300-P300)^2/1000</f>
        <v>24.963999999999999</v>
      </c>
      <c r="S300" s="218">
        <f t="shared" ref="S300:S319" si="166">LN(U$302-$B300)</f>
        <v>6.9077552789821368</v>
      </c>
      <c r="T300" s="98" t="s">
        <v>63</v>
      </c>
      <c r="U300" s="57"/>
      <c r="V300" s="187">
        <f t="shared" ref="V300:V319" si="167">ROUND(U$302-U$307*U$308^$D300,$G$1)</f>
        <v>7602</v>
      </c>
      <c r="W300" s="179">
        <f t="shared" ref="W300:W319" si="168">($B300-V300)^2/1000</f>
        <v>158.404</v>
      </c>
      <c r="Y300" s="218">
        <f t="shared" ref="Y300:Y319" si="169">LN(AA$302-$B300)</f>
        <v>7.0299729117063858</v>
      </c>
      <c r="Z300" s="98" t="s">
        <v>63</v>
      </c>
      <c r="AA300" s="57"/>
      <c r="AB300" s="187">
        <f t="shared" ref="AB300:AB319" si="170">ROUND(AA$302-AA$307*AA$308^$D300,$G$1)</f>
        <v>7602</v>
      </c>
      <c r="AC300" s="179">
        <f t="shared" ref="AC300:AC319" si="171">($B300-AB300)^2/1000</f>
        <v>158.404</v>
      </c>
      <c r="AE300" s="218">
        <f t="shared" ref="AE300:AE319" si="172">LN(AG$302-$B300)</f>
        <v>7.1388669999455239</v>
      </c>
      <c r="AF300" s="98" t="s">
        <v>63</v>
      </c>
      <c r="AG300" s="57"/>
      <c r="AH300" s="187">
        <f t="shared" ref="AH300:AH319" si="173">ROUND(AG$302-AG$307*AG$308^$D300,$G$1)</f>
        <v>7603</v>
      </c>
      <c r="AI300" s="179">
        <f t="shared" ref="AI300:AI319" si="174">($B300-AH300)^2/1000</f>
        <v>157.60900000000001</v>
      </c>
      <c r="AK300" s="218">
        <f t="shared" ref="AK300:AK319" si="175">LN(AM$302-$B300)</f>
        <v>7.2370590261247374</v>
      </c>
      <c r="AL300" s="98" t="s">
        <v>63</v>
      </c>
      <c r="AM300" s="57"/>
      <c r="AN300" s="187">
        <f t="shared" ref="AN300:AN319" si="176">ROUND(AM$302-AM$307*AM$308^$D300,$G$1)</f>
        <v>7604</v>
      </c>
      <c r="AO300" s="179">
        <f t="shared" ref="AO300:AO319" si="177">($B300-AN300)^2/1000</f>
        <v>156.816</v>
      </c>
      <c r="AQ300" s="218">
        <f t="shared" ref="AQ300:AQ319" si="178">LN(AS$302-$B300)</f>
        <v>7.3264656138403224</v>
      </c>
      <c r="AR300" s="98" t="s">
        <v>63</v>
      </c>
      <c r="AS300" s="57"/>
      <c r="AT300" s="187">
        <f t="shared" ref="AT300:AT319" si="179">ROUND(AS$302-AS$307*AS$308^$D300,$G$1)</f>
        <v>7604</v>
      </c>
      <c r="AU300" s="179">
        <f t="shared" ref="AU300:AU319" si="180">($B300-AT300)^2/1000</f>
        <v>156.816</v>
      </c>
      <c r="AW300" s="218">
        <f t="shared" ref="AW300:AW319" si="181">LN(AY$302-$B300)</f>
        <v>7.4085305668946262</v>
      </c>
      <c r="AX300" s="98" t="s">
        <v>63</v>
      </c>
      <c r="AY300" s="57"/>
      <c r="AZ300" s="187">
        <f t="shared" ref="AZ300:AZ319" si="182">ROUND(AY$302-AY$307*AY$308^$D300,$G$1)</f>
        <v>7606</v>
      </c>
      <c r="BA300" s="179">
        <f t="shared" ref="BA300:BA319" si="183">($B300-AZ300)^2/1000</f>
        <v>155.23599999999999</v>
      </c>
      <c r="BC300" s="218">
        <f t="shared" ref="BC300:BC319" si="184">LN(BE$302-$B300)</f>
        <v>7.4843686432861309</v>
      </c>
      <c r="BD300" s="98" t="s">
        <v>63</v>
      </c>
      <c r="BE300" s="57"/>
      <c r="BF300" s="187">
        <f t="shared" ref="BF300:BF319" si="185">ROUND(BE$302-BE$307*BE$308^$D300,$G$1)</f>
        <v>7607</v>
      </c>
      <c r="BG300" s="179">
        <f t="shared" ref="BG300:BG319" si="186">($B300-BF300)^2/1000</f>
        <v>154.44900000000001</v>
      </c>
      <c r="BI300" s="218">
        <f t="shared" ref="BI300:BI319" si="187">LN(BK$302-$B300)</f>
        <v>7.5548585210406758</v>
      </c>
      <c r="BJ300" s="98" t="s">
        <v>63</v>
      </c>
      <c r="BK300" s="57"/>
      <c r="BL300" s="187">
        <f t="shared" ref="BL300:BL319" si="188">ROUND(BK$302-BK$307*BK$308^$D300,$G$1)</f>
        <v>7608</v>
      </c>
      <c r="BM300" s="179">
        <f t="shared" ref="BM300:BM319" si="189">($B300-BL300)^2/1000</f>
        <v>153.66399999999999</v>
      </c>
    </row>
    <row r="301" spans="1:65" ht="15" customHeight="1">
      <c r="A301" s="21">
        <f t="shared" si="158"/>
        <v>1995</v>
      </c>
      <c r="B301" s="176">
        <f t="shared" si="158"/>
        <v>7817</v>
      </c>
      <c r="C301" s="191">
        <f t="shared" si="159"/>
        <v>7.6884553565499436</v>
      </c>
      <c r="D301" s="22">
        <v>2</v>
      </c>
      <c r="E301" s="40" t="s">
        <v>64</v>
      </c>
      <c r="G301" s="23"/>
      <c r="H301" s="27"/>
      <c r="I301" s="179">
        <f t="shared" si="160"/>
        <v>7505</v>
      </c>
      <c r="J301" s="180">
        <f t="shared" si="161"/>
        <v>3.9913010106178843</v>
      </c>
      <c r="K301" s="179">
        <f t="shared" si="162"/>
        <v>97.343999999999994</v>
      </c>
      <c r="M301" s="218">
        <f t="shared" si="163"/>
        <v>5.2149357576089859</v>
      </c>
      <c r="N301" s="72" t="s">
        <v>64</v>
      </c>
      <c r="P301" s="187">
        <f t="shared" si="164"/>
        <v>7808</v>
      </c>
      <c r="Q301" s="179">
        <f t="shared" si="165"/>
        <v>8.1000000000000003E-2</v>
      </c>
      <c r="S301" s="218">
        <f t="shared" si="166"/>
        <v>7.0758088639783869</v>
      </c>
      <c r="T301" s="72" t="s">
        <v>64</v>
      </c>
      <c r="V301" s="187">
        <f t="shared" si="167"/>
        <v>7512</v>
      </c>
      <c r="W301" s="179">
        <f t="shared" si="168"/>
        <v>93.025000000000006</v>
      </c>
      <c r="Y301" s="218">
        <f t="shared" si="169"/>
        <v>7.180069874302796</v>
      </c>
      <c r="Z301" s="72" t="s">
        <v>64</v>
      </c>
      <c r="AB301" s="187">
        <f t="shared" si="170"/>
        <v>7510</v>
      </c>
      <c r="AC301" s="179">
        <f t="shared" si="171"/>
        <v>94.248999999999995</v>
      </c>
      <c r="AE301" s="218">
        <f t="shared" si="172"/>
        <v>7.2744795587738711</v>
      </c>
      <c r="AF301" s="72" t="s">
        <v>64</v>
      </c>
      <c r="AH301" s="187">
        <f t="shared" si="173"/>
        <v>7508</v>
      </c>
      <c r="AI301" s="179">
        <f t="shared" si="174"/>
        <v>95.480999999999995</v>
      </c>
      <c r="AK301" s="218">
        <f t="shared" si="175"/>
        <v>7.3607399030582776</v>
      </c>
      <c r="AL301" s="72" t="s">
        <v>64</v>
      </c>
      <c r="AN301" s="187">
        <f t="shared" si="176"/>
        <v>7507</v>
      </c>
      <c r="AO301" s="179">
        <f t="shared" si="177"/>
        <v>96.1</v>
      </c>
      <c r="AQ301" s="218">
        <f t="shared" si="178"/>
        <v>7.4401466806626884</v>
      </c>
      <c r="AR301" s="72" t="s">
        <v>64</v>
      </c>
      <c r="AT301" s="187">
        <f t="shared" si="179"/>
        <v>7506</v>
      </c>
      <c r="AU301" s="179">
        <f t="shared" si="180"/>
        <v>96.721000000000004</v>
      </c>
      <c r="AW301" s="218">
        <f t="shared" si="181"/>
        <v>7.5137092478397047</v>
      </c>
      <c r="AX301" s="72" t="s">
        <v>64</v>
      </c>
      <c r="AZ301" s="187">
        <f t="shared" si="182"/>
        <v>7506</v>
      </c>
      <c r="BA301" s="179">
        <f t="shared" si="183"/>
        <v>96.721000000000004</v>
      </c>
      <c r="BC301" s="218">
        <f t="shared" si="184"/>
        <v>7.5822291942764615</v>
      </c>
      <c r="BD301" s="72" t="s">
        <v>64</v>
      </c>
      <c r="BF301" s="187">
        <f t="shared" si="185"/>
        <v>7505</v>
      </c>
      <c r="BG301" s="179">
        <f t="shared" si="186"/>
        <v>97.343999999999994</v>
      </c>
      <c r="BI301" s="218">
        <f t="shared" si="187"/>
        <v>7.6463537224459994</v>
      </c>
      <c r="BJ301" s="72" t="s">
        <v>64</v>
      </c>
      <c r="BL301" s="187">
        <f t="shared" si="188"/>
        <v>7505</v>
      </c>
      <c r="BM301" s="179">
        <f t="shared" si="189"/>
        <v>97.343999999999994</v>
      </c>
    </row>
    <row r="302" spans="1:65" ht="15" customHeight="1">
      <c r="A302" s="21">
        <f t="shared" si="158"/>
        <v>1996</v>
      </c>
      <c r="B302" s="176">
        <f t="shared" si="158"/>
        <v>7540</v>
      </c>
      <c r="C302" s="191">
        <f t="shared" si="159"/>
        <v>7.8079166289264084</v>
      </c>
      <c r="D302" s="22">
        <v>3</v>
      </c>
      <c r="E302" s="99" t="s">
        <v>65</v>
      </c>
      <c r="F302" s="243">
        <v>10000</v>
      </c>
      <c r="G302" s="23"/>
      <c r="H302" s="27"/>
      <c r="I302" s="179">
        <f t="shared" si="160"/>
        <v>7396</v>
      </c>
      <c r="J302" s="180">
        <f t="shared" si="161"/>
        <v>1.909814323607427</v>
      </c>
      <c r="K302" s="179">
        <f t="shared" si="162"/>
        <v>20.736000000000001</v>
      </c>
      <c r="M302" s="218">
        <f t="shared" si="163"/>
        <v>6.1333980429966486</v>
      </c>
      <c r="N302" s="97" t="s">
        <v>65</v>
      </c>
      <c r="O302" s="201">
        <f>ROUNDDOWN(O258,0)+1</f>
        <v>8001</v>
      </c>
      <c r="P302" s="187">
        <f t="shared" si="164"/>
        <v>7765</v>
      </c>
      <c r="Q302" s="179">
        <f t="shared" si="165"/>
        <v>50.625</v>
      </c>
      <c r="S302" s="218">
        <f t="shared" si="166"/>
        <v>7.2861917147023822</v>
      </c>
      <c r="T302" s="97" t="s">
        <v>65</v>
      </c>
      <c r="U302" s="201">
        <f>ROUNDDOWN(U258,-T323)+10^T323</f>
        <v>9000</v>
      </c>
      <c r="V302" s="187">
        <f t="shared" si="167"/>
        <v>7417</v>
      </c>
      <c r="W302" s="179">
        <f t="shared" si="168"/>
        <v>15.129</v>
      </c>
      <c r="Y302" s="218">
        <f t="shared" si="169"/>
        <v>7.3714892952142774</v>
      </c>
      <c r="Z302" s="97" t="s">
        <v>65</v>
      </c>
      <c r="AA302" s="201">
        <f>U302+Z324</f>
        <v>9130</v>
      </c>
      <c r="AB302" s="187">
        <f t="shared" si="170"/>
        <v>7412</v>
      </c>
      <c r="AC302" s="179">
        <f t="shared" si="171"/>
        <v>16.384</v>
      </c>
      <c r="AE302" s="218">
        <f t="shared" si="172"/>
        <v>7.4500795698074986</v>
      </c>
      <c r="AF302" s="97" t="s">
        <v>65</v>
      </c>
      <c r="AG302" s="201">
        <f>AA302+AF324</f>
        <v>9260</v>
      </c>
      <c r="AH302" s="187">
        <f t="shared" si="173"/>
        <v>7409</v>
      </c>
      <c r="AI302" s="179">
        <f t="shared" si="174"/>
        <v>17.161000000000001</v>
      </c>
      <c r="AK302" s="218">
        <f t="shared" si="175"/>
        <v>7.5229409180723703</v>
      </c>
      <c r="AL302" s="97" t="s">
        <v>65</v>
      </c>
      <c r="AM302" s="201">
        <f>AG302+AL324</f>
        <v>9390</v>
      </c>
      <c r="AN302" s="187">
        <f t="shared" si="176"/>
        <v>7406</v>
      </c>
      <c r="AO302" s="179">
        <f t="shared" si="177"/>
        <v>17.956</v>
      </c>
      <c r="AQ302" s="218">
        <f t="shared" si="178"/>
        <v>7.5908521236885811</v>
      </c>
      <c r="AR302" s="97" t="s">
        <v>65</v>
      </c>
      <c r="AS302" s="201">
        <f>AM302+AR324</f>
        <v>9520</v>
      </c>
      <c r="AT302" s="187">
        <f t="shared" si="179"/>
        <v>7403</v>
      </c>
      <c r="AU302" s="179">
        <f t="shared" si="180"/>
        <v>18.768999999999998</v>
      </c>
      <c r="AW302" s="218">
        <f t="shared" si="181"/>
        <v>7.6544432264701125</v>
      </c>
      <c r="AX302" s="97" t="s">
        <v>65</v>
      </c>
      <c r="AY302" s="201">
        <f>AS302+AX324</f>
        <v>9650</v>
      </c>
      <c r="AZ302" s="187">
        <f t="shared" si="182"/>
        <v>7401</v>
      </c>
      <c r="BA302" s="179">
        <f t="shared" si="183"/>
        <v>19.321000000000002</v>
      </c>
      <c r="BC302" s="218">
        <f t="shared" si="184"/>
        <v>7.7142311448490855</v>
      </c>
      <c r="BD302" s="97" t="s">
        <v>65</v>
      </c>
      <c r="BE302" s="201">
        <f>AY302+BD324</f>
        <v>9780</v>
      </c>
      <c r="BF302" s="187">
        <f t="shared" si="185"/>
        <v>7399</v>
      </c>
      <c r="BG302" s="179">
        <f t="shared" si="186"/>
        <v>19.881</v>
      </c>
      <c r="BI302" s="218">
        <f t="shared" si="187"/>
        <v>7.7706452341291765</v>
      </c>
      <c r="BJ302" s="97" t="s">
        <v>65</v>
      </c>
      <c r="BK302" s="201">
        <f>BE302+BJ324</f>
        <v>9910</v>
      </c>
      <c r="BL302" s="187">
        <f t="shared" si="188"/>
        <v>7397</v>
      </c>
      <c r="BM302" s="179">
        <f t="shared" si="189"/>
        <v>20.449000000000002</v>
      </c>
    </row>
    <row r="303" spans="1:65" ht="15" customHeight="1">
      <c r="A303" s="21">
        <f t="shared" si="158"/>
        <v>1997</v>
      </c>
      <c r="B303" s="176">
        <f t="shared" si="158"/>
        <v>7279</v>
      </c>
      <c r="C303" s="191">
        <f t="shared" si="159"/>
        <v>7.9087547387832462</v>
      </c>
      <c r="D303" s="22">
        <v>4</v>
      </c>
      <c r="G303" s="23"/>
      <c r="H303" s="27"/>
      <c r="I303" s="179">
        <f t="shared" si="160"/>
        <v>7283</v>
      </c>
      <c r="J303" s="180">
        <f t="shared" si="161"/>
        <v>5.4952603379585102E-2</v>
      </c>
      <c r="K303" s="179">
        <f t="shared" si="162"/>
        <v>1.6E-2</v>
      </c>
      <c r="M303" s="218">
        <f t="shared" si="163"/>
        <v>6.5820251388928259</v>
      </c>
      <c r="P303" s="187">
        <f t="shared" si="164"/>
        <v>7714</v>
      </c>
      <c r="Q303" s="179">
        <f t="shared" si="165"/>
        <v>189.22499999999999</v>
      </c>
      <c r="S303" s="218">
        <f t="shared" si="166"/>
        <v>7.4506607962115394</v>
      </c>
      <c r="V303" s="187">
        <f t="shared" si="167"/>
        <v>7315</v>
      </c>
      <c r="W303" s="179">
        <f t="shared" si="168"/>
        <v>1.296</v>
      </c>
      <c r="Y303" s="218">
        <f t="shared" si="169"/>
        <v>7.5234813125734972</v>
      </c>
      <c r="AB303" s="187">
        <f t="shared" si="170"/>
        <v>7309</v>
      </c>
      <c r="AC303" s="179">
        <f t="shared" si="171"/>
        <v>0.9</v>
      </c>
      <c r="AE303" s="218">
        <f t="shared" si="172"/>
        <v>7.5913570466985512</v>
      </c>
      <c r="AH303" s="187">
        <f t="shared" si="173"/>
        <v>7303</v>
      </c>
      <c r="AI303" s="179">
        <f t="shared" si="174"/>
        <v>0.57599999999999996</v>
      </c>
      <c r="AK303" s="218">
        <f t="shared" si="175"/>
        <v>7.6549170478483202</v>
      </c>
      <c r="AN303" s="187">
        <f t="shared" si="176"/>
        <v>7299</v>
      </c>
      <c r="AO303" s="179">
        <f t="shared" si="177"/>
        <v>0.4</v>
      </c>
      <c r="AQ303" s="218">
        <f t="shared" si="178"/>
        <v>7.7146774738009274</v>
      </c>
      <c r="AT303" s="187">
        <f t="shared" si="179"/>
        <v>7295</v>
      </c>
      <c r="AU303" s="179">
        <f t="shared" si="180"/>
        <v>0.25600000000000001</v>
      </c>
      <c r="AW303" s="218">
        <f t="shared" si="181"/>
        <v>7.7710670860654059</v>
      </c>
      <c r="AZ303" s="187">
        <f t="shared" si="182"/>
        <v>7291</v>
      </c>
      <c r="BA303" s="179">
        <f t="shared" si="183"/>
        <v>0.14399999999999999</v>
      </c>
      <c r="BC303" s="218">
        <f t="shared" si="184"/>
        <v>7.8244459308776193</v>
      </c>
      <c r="BF303" s="187">
        <f t="shared" si="185"/>
        <v>7288</v>
      </c>
      <c r="BG303" s="179">
        <f t="shared" si="186"/>
        <v>8.1000000000000003E-2</v>
      </c>
      <c r="BI303" s="218">
        <f t="shared" si="187"/>
        <v>7.875119281040293</v>
      </c>
      <c r="BL303" s="187">
        <f t="shared" si="188"/>
        <v>7285</v>
      </c>
      <c r="BM303" s="179">
        <f t="shared" si="189"/>
        <v>3.5999999999999997E-2</v>
      </c>
    </row>
    <row r="304" spans="1:65" ht="15" customHeight="1">
      <c r="A304" s="21">
        <f t="shared" si="158"/>
        <v>1998</v>
      </c>
      <c r="B304" s="176">
        <f t="shared" si="158"/>
        <v>7148</v>
      </c>
      <c r="C304" s="191">
        <f t="shared" si="159"/>
        <v>7.9557757815341867</v>
      </c>
      <c r="D304" s="22">
        <v>5</v>
      </c>
      <c r="E304" s="99" t="s">
        <v>66</v>
      </c>
      <c r="F304" s="42">
        <f>INDEX(LINEST(C300:C319,D300:D319),2)</f>
        <v>7.7371724238824502</v>
      </c>
      <c r="G304" s="23"/>
      <c r="H304" s="27"/>
      <c r="I304" s="179">
        <f t="shared" si="160"/>
        <v>7165</v>
      </c>
      <c r="J304" s="180">
        <f t="shared" si="161"/>
        <v>0.2378287632904309</v>
      </c>
      <c r="K304" s="179">
        <f t="shared" si="162"/>
        <v>0.28899999999999998</v>
      </c>
      <c r="M304" s="218">
        <f t="shared" si="163"/>
        <v>6.7487595474916793</v>
      </c>
      <c r="N304" s="97" t="s">
        <v>66</v>
      </c>
      <c r="O304" s="42">
        <f>INDEX(LINEST(M300:M319,$D300:$D319),2)</f>
        <v>4.8676531563660639</v>
      </c>
      <c r="P304" s="187">
        <f t="shared" si="164"/>
        <v>7651</v>
      </c>
      <c r="Q304" s="179">
        <f t="shared" si="165"/>
        <v>253.00899999999999</v>
      </c>
      <c r="S304" s="218">
        <f t="shared" si="166"/>
        <v>7.5240214152061249</v>
      </c>
      <c r="T304" s="97" t="s">
        <v>66</v>
      </c>
      <c r="U304" s="42">
        <f>INDEX(LINEST(S300:S319,$D300:$D319),2)</f>
        <v>7.1808074055560152</v>
      </c>
      <c r="V304" s="187">
        <f t="shared" si="167"/>
        <v>7207</v>
      </c>
      <c r="W304" s="179">
        <f t="shared" si="168"/>
        <v>3.4809999999999999</v>
      </c>
      <c r="Y304" s="218">
        <f t="shared" si="169"/>
        <v>7.5918617148899337</v>
      </c>
      <c r="Z304" s="97" t="s">
        <v>66</v>
      </c>
      <c r="AA304" s="42">
        <f>INDEX(LINEST(Y300:Y319,$D300:$D319),2)</f>
        <v>7.2731247217931561</v>
      </c>
      <c r="AB304" s="187">
        <f t="shared" si="170"/>
        <v>7199</v>
      </c>
      <c r="AC304" s="179">
        <f t="shared" si="171"/>
        <v>2.601</v>
      </c>
      <c r="AE304" s="218">
        <f t="shared" si="172"/>
        <v>7.6553906448261522</v>
      </c>
      <c r="AF304" s="97" t="s">
        <v>66</v>
      </c>
      <c r="AG304" s="42">
        <f>INDEX(LINEST(AE300:AE319,$D300:$D319),2)</f>
        <v>7.3575919349670569</v>
      </c>
      <c r="AH304" s="187">
        <f t="shared" si="173"/>
        <v>7192</v>
      </c>
      <c r="AI304" s="179">
        <f t="shared" si="174"/>
        <v>1.9359999999999999</v>
      </c>
      <c r="AK304" s="218">
        <f t="shared" si="175"/>
        <v>7.7151236036321054</v>
      </c>
      <c r="AL304" s="97" t="s">
        <v>66</v>
      </c>
      <c r="AM304" s="42">
        <f>INDEX(LINEST(AK300:AK319,$D300:$D319),2)</f>
        <v>7.4354784165654753</v>
      </c>
      <c r="AN304" s="187">
        <f t="shared" si="176"/>
        <v>7186</v>
      </c>
      <c r="AO304" s="179">
        <f t="shared" si="177"/>
        <v>1.444</v>
      </c>
      <c r="AQ304" s="218">
        <f t="shared" si="178"/>
        <v>7.7714887601176157</v>
      </c>
      <c r="AR304" s="97" t="s">
        <v>66</v>
      </c>
      <c r="AS304" s="42">
        <f>INDEX(LINEST(AQ300:AQ319,$D300:$D319),2)</f>
        <v>7.5077595836090136</v>
      </c>
      <c r="AT304" s="187">
        <f t="shared" si="179"/>
        <v>7181</v>
      </c>
      <c r="AU304" s="179">
        <f t="shared" si="180"/>
        <v>1.089</v>
      </c>
      <c r="AW304" s="218">
        <f t="shared" si="181"/>
        <v>7.824845691026856</v>
      </c>
      <c r="AX304" s="97" t="s">
        <v>66</v>
      </c>
      <c r="AY304" s="42">
        <f>INDEX(LINEST(AW300:AW319,$D300:$D319),2)</f>
        <v>7.5752033205938414</v>
      </c>
      <c r="AZ304" s="187">
        <f t="shared" si="182"/>
        <v>7176</v>
      </c>
      <c r="BA304" s="179">
        <f t="shared" si="183"/>
        <v>0.78400000000000003</v>
      </c>
      <c r="BC304" s="218">
        <f t="shared" si="184"/>
        <v>7.8754992924452081</v>
      </c>
      <c r="BD304" s="97" t="s">
        <v>66</v>
      </c>
      <c r="BE304" s="42">
        <f>INDEX(LINEST(BC300:BC319,$D300:$D319),2)</f>
        <v>7.6384262516855479</v>
      </c>
      <c r="BF304" s="187">
        <f t="shared" si="185"/>
        <v>7172</v>
      </c>
      <c r="BG304" s="179">
        <f t="shared" si="186"/>
        <v>0.57599999999999996</v>
      </c>
      <c r="BI304" s="218">
        <f t="shared" si="187"/>
        <v>7.9237103339692379</v>
      </c>
      <c r="BJ304" s="97" t="s">
        <v>66</v>
      </c>
      <c r="BK304" s="42">
        <f>INDEX(LINEST(BI300:BI319,$D300:$D319),2)</f>
        <v>7.6979318249911417</v>
      </c>
      <c r="BL304" s="187">
        <f t="shared" si="188"/>
        <v>7168</v>
      </c>
      <c r="BM304" s="179">
        <f t="shared" si="189"/>
        <v>0.4</v>
      </c>
    </row>
    <row r="305" spans="1:65" ht="15" customHeight="1">
      <c r="A305" s="21">
        <f t="shared" si="158"/>
        <v>1999</v>
      </c>
      <c r="B305" s="176">
        <f t="shared" si="158"/>
        <v>6938</v>
      </c>
      <c r="C305" s="191">
        <f t="shared" si="159"/>
        <v>8.0268235762176285</v>
      </c>
      <c r="D305" s="22">
        <v>6</v>
      </c>
      <c r="E305" s="99" t="s">
        <v>67</v>
      </c>
      <c r="F305" s="42">
        <f>INDEX(LINEST(C300:C319,D300:D319),1)</f>
        <v>4.2492044631759339E-2</v>
      </c>
      <c r="G305" s="27"/>
      <c r="H305" s="27"/>
      <c r="I305" s="179">
        <f t="shared" si="160"/>
        <v>7042</v>
      </c>
      <c r="J305" s="180">
        <f t="shared" si="161"/>
        <v>1.4989910637071202</v>
      </c>
      <c r="K305" s="179">
        <f t="shared" si="162"/>
        <v>10.816000000000001</v>
      </c>
      <c r="M305" s="218">
        <f t="shared" si="163"/>
        <v>6.9688503783419478</v>
      </c>
      <c r="N305" s="97" t="s">
        <v>67</v>
      </c>
      <c r="O305" s="42">
        <f>INDEX(LINEST(M300:M319,$D300:$D319),1)</f>
        <v>0.19830446742740154</v>
      </c>
      <c r="P305" s="187">
        <f t="shared" si="164"/>
        <v>7574</v>
      </c>
      <c r="Q305" s="179">
        <f t="shared" si="165"/>
        <v>404.49599999999998</v>
      </c>
      <c r="S305" s="218">
        <f t="shared" si="166"/>
        <v>7.6314316645769056</v>
      </c>
      <c r="T305" s="97" t="s">
        <v>67</v>
      </c>
      <c r="U305" s="42">
        <f>INDEX(LINEST(S300:S319,$D300:$D319),1)</f>
        <v>6.2168251568775514E-2</v>
      </c>
      <c r="V305" s="187">
        <f t="shared" si="167"/>
        <v>7092</v>
      </c>
      <c r="W305" s="179">
        <f t="shared" si="168"/>
        <v>23.716000000000001</v>
      </c>
      <c r="Y305" s="218">
        <f t="shared" si="169"/>
        <v>7.6925696480679058</v>
      </c>
      <c r="Z305" s="97" t="s">
        <v>67</v>
      </c>
      <c r="AA305" s="42">
        <f>INDEX(LINEST(Y300:Y319,$D300:$D319),1)</f>
        <v>5.8542149009633393E-2</v>
      </c>
      <c r="AB305" s="187">
        <f t="shared" si="170"/>
        <v>7082</v>
      </c>
      <c r="AC305" s="179">
        <f t="shared" si="171"/>
        <v>20.736000000000001</v>
      </c>
      <c r="AE305" s="218">
        <f t="shared" si="172"/>
        <v>7.7501841622578365</v>
      </c>
      <c r="AF305" s="97" t="s">
        <v>67</v>
      </c>
      <c r="AG305" s="42">
        <f>INDEX(LINEST(AE300:AE319,$D300:$D319),1)</f>
        <v>5.5351486442533057E-2</v>
      </c>
      <c r="AH305" s="187">
        <f t="shared" si="173"/>
        <v>7074</v>
      </c>
      <c r="AI305" s="179">
        <f t="shared" si="174"/>
        <v>18.495999999999999</v>
      </c>
      <c r="AK305" s="218">
        <f t="shared" si="175"/>
        <v>7.8046592970561024</v>
      </c>
      <c r="AL305" s="97" t="s">
        <v>67</v>
      </c>
      <c r="AM305" s="42">
        <f>INDEX(LINEST(AK300:AK319,$D300:$D319),1)</f>
        <v>5.2516494089406215E-2</v>
      </c>
      <c r="AN305" s="187">
        <f t="shared" si="176"/>
        <v>7067</v>
      </c>
      <c r="AO305" s="179">
        <f t="shared" si="177"/>
        <v>16.640999999999998</v>
      </c>
      <c r="AQ305" s="218">
        <f t="shared" si="178"/>
        <v>7.8563195714065879</v>
      </c>
      <c r="AR305" s="97" t="s">
        <v>67</v>
      </c>
      <c r="AS305" s="42">
        <f>INDEX(LINEST(AQ300:AQ319,$D300:$D319),1)</f>
        <v>4.9976919316861268E-2</v>
      </c>
      <c r="AT305" s="187">
        <f t="shared" si="179"/>
        <v>7061</v>
      </c>
      <c r="AU305" s="179">
        <f t="shared" si="180"/>
        <v>15.129</v>
      </c>
      <c r="AW305" s="218">
        <f t="shared" si="181"/>
        <v>7.9054416490602861</v>
      </c>
      <c r="AX305" s="97" t="s">
        <v>67</v>
      </c>
      <c r="AY305" s="42">
        <f>INDEX(LINEST(AW300:AW319,$D300:$D319),1)</f>
        <v>4.7686132256790886E-2</v>
      </c>
      <c r="AZ305" s="187">
        <f t="shared" si="182"/>
        <v>7055</v>
      </c>
      <c r="BA305" s="179">
        <f t="shared" si="183"/>
        <v>13.689</v>
      </c>
      <c r="BC305" s="218">
        <f t="shared" si="184"/>
        <v>7.952263308657046</v>
      </c>
      <c r="BD305" s="97" t="s">
        <v>67</v>
      </c>
      <c r="BE305" s="42">
        <f>INDEX(LINEST(BC300:BC319,$D300:$D319),1)</f>
        <v>4.5607317379178614E-2</v>
      </c>
      <c r="BF305" s="187">
        <f t="shared" si="185"/>
        <v>7050</v>
      </c>
      <c r="BG305" s="179">
        <f t="shared" si="186"/>
        <v>12.544</v>
      </c>
      <c r="BI305" s="218">
        <f t="shared" si="187"/>
        <v>7.99699040583765</v>
      </c>
      <c r="BJ305" s="97" t="s">
        <v>67</v>
      </c>
      <c r="BK305" s="42">
        <f>INDEX(LINEST(BI300:BI319,$D300:$D319),1)</f>
        <v>4.3710916594225081E-2</v>
      </c>
      <c r="BL305" s="187">
        <f t="shared" si="188"/>
        <v>7045</v>
      </c>
      <c r="BM305" s="179">
        <f t="shared" si="189"/>
        <v>11.449</v>
      </c>
    </row>
    <row r="306" spans="1:65" ht="15" customHeight="1">
      <c r="A306" s="21">
        <f t="shared" si="158"/>
        <v>2000</v>
      </c>
      <c r="B306" s="176">
        <f t="shared" si="158"/>
        <v>6783</v>
      </c>
      <c r="C306" s="191">
        <f t="shared" si="159"/>
        <v>8.0762045272390264</v>
      </c>
      <c r="D306" s="22">
        <v>7</v>
      </c>
      <c r="G306" s="27"/>
      <c r="H306" s="27"/>
      <c r="I306" s="179">
        <f t="shared" si="160"/>
        <v>6914</v>
      </c>
      <c r="J306" s="180">
        <f t="shared" si="161"/>
        <v>1.9312988353236031</v>
      </c>
      <c r="K306" s="179">
        <f t="shared" si="162"/>
        <v>17.161000000000001</v>
      </c>
      <c r="M306" s="218">
        <f t="shared" si="163"/>
        <v>7.1049654482698426</v>
      </c>
      <c r="P306" s="187">
        <f t="shared" si="164"/>
        <v>7480</v>
      </c>
      <c r="Q306" s="179">
        <f t="shared" si="165"/>
        <v>485.80900000000003</v>
      </c>
      <c r="S306" s="218">
        <f t="shared" si="166"/>
        <v>7.7039102096163115</v>
      </c>
      <c r="V306" s="187">
        <f t="shared" si="167"/>
        <v>6970</v>
      </c>
      <c r="W306" s="179">
        <f t="shared" si="168"/>
        <v>34.969000000000001</v>
      </c>
      <c r="Y306" s="218">
        <f t="shared" si="169"/>
        <v>7.7608931958510237</v>
      </c>
      <c r="AB306" s="187">
        <f t="shared" si="170"/>
        <v>6959</v>
      </c>
      <c r="AC306" s="179">
        <f t="shared" si="171"/>
        <v>30.975999999999999</v>
      </c>
      <c r="AE306" s="218">
        <f t="shared" si="172"/>
        <v>7.8148034294893591</v>
      </c>
      <c r="AH306" s="187">
        <f t="shared" si="173"/>
        <v>6950</v>
      </c>
      <c r="AI306" s="179">
        <f t="shared" si="174"/>
        <v>27.888999999999999</v>
      </c>
      <c r="AK306" s="218">
        <f t="shared" si="175"/>
        <v>7.8659554139335022</v>
      </c>
      <c r="AN306" s="187">
        <f t="shared" si="176"/>
        <v>6942</v>
      </c>
      <c r="AO306" s="179">
        <f t="shared" si="177"/>
        <v>25.280999999999999</v>
      </c>
      <c r="AQ306" s="218">
        <f t="shared" si="178"/>
        <v>7.9146177090406793</v>
      </c>
      <c r="AT306" s="187">
        <f t="shared" si="179"/>
        <v>6935</v>
      </c>
      <c r="AU306" s="179">
        <f t="shared" si="180"/>
        <v>23.103999999999999</v>
      </c>
      <c r="AW306" s="218">
        <f t="shared" si="181"/>
        <v>7.9610214658833698</v>
      </c>
      <c r="AZ306" s="187">
        <f t="shared" si="182"/>
        <v>6928</v>
      </c>
      <c r="BA306" s="179">
        <f t="shared" si="183"/>
        <v>21.024999999999999</v>
      </c>
      <c r="BC306" s="218">
        <f t="shared" si="184"/>
        <v>8.0053670673166639</v>
      </c>
      <c r="BF306" s="187">
        <f t="shared" si="185"/>
        <v>6923</v>
      </c>
      <c r="BG306" s="179">
        <f t="shared" si="186"/>
        <v>19.600000000000001</v>
      </c>
      <c r="BI306" s="218">
        <f t="shared" si="187"/>
        <v>8.0478293574578412</v>
      </c>
      <c r="BL306" s="187">
        <f t="shared" si="188"/>
        <v>6917</v>
      </c>
      <c r="BM306" s="179">
        <f t="shared" si="189"/>
        <v>17.956</v>
      </c>
    </row>
    <row r="307" spans="1:65" ht="15" customHeight="1">
      <c r="A307" s="21">
        <f t="shared" si="158"/>
        <v>2001</v>
      </c>
      <c r="B307" s="176">
        <f t="shared" si="158"/>
        <v>6521</v>
      </c>
      <c r="C307" s="191">
        <f t="shared" si="159"/>
        <v>8.1545001751519415</v>
      </c>
      <c r="D307" s="22">
        <v>8</v>
      </c>
      <c r="E307" s="99" t="s">
        <v>29</v>
      </c>
      <c r="F307" s="240">
        <f>EXP(F304)</f>
        <v>2291.9824572087396</v>
      </c>
      <c r="G307" s="27"/>
      <c r="H307" s="27"/>
      <c r="I307" s="179">
        <f t="shared" si="160"/>
        <v>6780</v>
      </c>
      <c r="J307" s="180">
        <f t="shared" si="161"/>
        <v>3.9717834687931295</v>
      </c>
      <c r="K307" s="179">
        <f t="shared" si="162"/>
        <v>67.081000000000003</v>
      </c>
      <c r="M307" s="218">
        <f t="shared" si="163"/>
        <v>7.2997973667581606</v>
      </c>
      <c r="N307" s="97" t="s">
        <v>29</v>
      </c>
      <c r="O307" s="201">
        <f>EXP(O304)</f>
        <v>130.01543268431988</v>
      </c>
      <c r="P307" s="187">
        <f t="shared" si="164"/>
        <v>7366</v>
      </c>
      <c r="Q307" s="179">
        <f t="shared" si="165"/>
        <v>714.02499999999998</v>
      </c>
      <c r="S307" s="218">
        <f t="shared" si="166"/>
        <v>7.8156105320351905</v>
      </c>
      <c r="T307" s="97" t="s">
        <v>29</v>
      </c>
      <c r="U307" s="201">
        <f>EXP(U304)</f>
        <v>1313.968735728002</v>
      </c>
      <c r="V307" s="187">
        <f t="shared" si="167"/>
        <v>6839</v>
      </c>
      <c r="W307" s="179">
        <f t="shared" si="168"/>
        <v>101.124</v>
      </c>
      <c r="Y307" s="218">
        <f t="shared" si="169"/>
        <v>7.8667222851367287</v>
      </c>
      <c r="Z307" s="97" t="s">
        <v>29</v>
      </c>
      <c r="AA307" s="201">
        <f>EXP(AA304)</f>
        <v>1441.0462940122386</v>
      </c>
      <c r="AB307" s="187">
        <f t="shared" si="170"/>
        <v>6828</v>
      </c>
      <c r="AC307" s="179">
        <f t="shared" si="171"/>
        <v>94.248999999999995</v>
      </c>
      <c r="AE307" s="218">
        <f t="shared" si="172"/>
        <v>7.915348169263078</v>
      </c>
      <c r="AF307" s="97" t="s">
        <v>29</v>
      </c>
      <c r="AG307" s="201">
        <f>EXP(AG304)</f>
        <v>1568.0560320020309</v>
      </c>
      <c r="AH307" s="187">
        <f t="shared" si="173"/>
        <v>6818</v>
      </c>
      <c r="AI307" s="179">
        <f t="shared" si="174"/>
        <v>88.209000000000003</v>
      </c>
      <c r="AK307" s="218">
        <f t="shared" si="175"/>
        <v>7.9617188159813645</v>
      </c>
      <c r="AL307" s="97" t="s">
        <v>29</v>
      </c>
      <c r="AM307" s="201">
        <f>EXP(AM304)</f>
        <v>1695.0684738758689</v>
      </c>
      <c r="AN307" s="187">
        <f t="shared" si="176"/>
        <v>6810</v>
      </c>
      <c r="AO307" s="179">
        <f t="shared" si="177"/>
        <v>83.521000000000001</v>
      </c>
      <c r="AQ307" s="218">
        <f t="shared" si="178"/>
        <v>8.0060341787490099</v>
      </c>
      <c r="AR307" s="97" t="s">
        <v>29</v>
      </c>
      <c r="AS307" s="201">
        <f>EXP(AS304)</f>
        <v>1822.1266439489511</v>
      </c>
      <c r="AT307" s="187">
        <f t="shared" si="179"/>
        <v>6802</v>
      </c>
      <c r="AU307" s="179">
        <f t="shared" si="180"/>
        <v>78.960999999999999</v>
      </c>
      <c r="AW307" s="218">
        <f t="shared" si="181"/>
        <v>8.0484687436688827</v>
      </c>
      <c r="AX307" s="97" t="s">
        <v>29</v>
      </c>
      <c r="AY307" s="201">
        <f>EXP(AY304)</f>
        <v>1949.2565463802471</v>
      </c>
      <c r="AZ307" s="187">
        <f t="shared" si="182"/>
        <v>6795</v>
      </c>
      <c r="BA307" s="179">
        <f t="shared" si="183"/>
        <v>75.075999999999993</v>
      </c>
      <c r="BC307" s="218">
        <f t="shared" si="184"/>
        <v>8.0891756788375613</v>
      </c>
      <c r="BD307" s="97" t="s">
        <v>29</v>
      </c>
      <c r="BE307" s="201">
        <f>EXP(BE304)</f>
        <v>2076.4733973289158</v>
      </c>
      <c r="BF307" s="187">
        <f t="shared" si="185"/>
        <v>6789</v>
      </c>
      <c r="BG307" s="179">
        <f t="shared" si="186"/>
        <v>71.823999999999998</v>
      </c>
      <c r="BI307" s="218">
        <f t="shared" si="187"/>
        <v>8.1282901716070519</v>
      </c>
      <c r="BJ307" s="97" t="s">
        <v>29</v>
      </c>
      <c r="BK307" s="201">
        <f>EXP(BK304)</f>
        <v>2203.7854614415414</v>
      </c>
      <c r="BL307" s="187">
        <f t="shared" si="188"/>
        <v>6784</v>
      </c>
      <c r="BM307" s="179">
        <f t="shared" si="189"/>
        <v>69.168999999999997</v>
      </c>
    </row>
    <row r="308" spans="1:65" ht="15" customHeight="1">
      <c r="A308" s="21">
        <f t="shared" si="158"/>
        <v>2002</v>
      </c>
      <c r="B308" s="176">
        <f t="shared" si="158"/>
        <v>6289</v>
      </c>
      <c r="C308" s="191">
        <f t="shared" si="159"/>
        <v>8.2190566610605984</v>
      </c>
      <c r="D308" s="22">
        <v>9</v>
      </c>
      <c r="E308" s="99" t="s">
        <v>30</v>
      </c>
      <c r="F308" s="42">
        <f>EXP(F305)</f>
        <v>1.0434077556477392</v>
      </c>
      <c r="G308" s="27"/>
      <c r="H308" s="27"/>
      <c r="I308" s="179">
        <f t="shared" si="160"/>
        <v>6640</v>
      </c>
      <c r="J308" s="180">
        <f t="shared" si="161"/>
        <v>5.5811734775003972</v>
      </c>
      <c r="K308" s="179">
        <f t="shared" si="162"/>
        <v>123.20099999999999</v>
      </c>
      <c r="M308" s="218">
        <f t="shared" si="163"/>
        <v>7.4454175567016874</v>
      </c>
      <c r="N308" s="97" t="s">
        <v>30</v>
      </c>
      <c r="O308" s="42">
        <f>EXP(O305)</f>
        <v>1.2193335846706828</v>
      </c>
      <c r="P308" s="187">
        <f t="shared" si="164"/>
        <v>7226</v>
      </c>
      <c r="Q308" s="179">
        <f t="shared" si="165"/>
        <v>877.96900000000005</v>
      </c>
      <c r="S308" s="218">
        <f t="shared" si="166"/>
        <v>7.9050728494986657</v>
      </c>
      <c r="T308" s="97" t="s">
        <v>30</v>
      </c>
      <c r="U308" s="42">
        <f>EXP(U305)</f>
        <v>1.0641413731221341</v>
      </c>
      <c r="V308" s="187">
        <f t="shared" si="167"/>
        <v>6701</v>
      </c>
      <c r="W308" s="179">
        <f t="shared" si="168"/>
        <v>169.744</v>
      </c>
      <c r="Y308" s="218">
        <f t="shared" si="169"/>
        <v>7.9519113818541882</v>
      </c>
      <c r="Z308" s="97" t="s">
        <v>30</v>
      </c>
      <c r="AA308" s="42">
        <f>EXP(AA305)</f>
        <v>1.0602896749125097</v>
      </c>
      <c r="AB308" s="187">
        <f t="shared" si="170"/>
        <v>6689</v>
      </c>
      <c r="AC308" s="179">
        <f t="shared" si="171"/>
        <v>160</v>
      </c>
      <c r="AE308" s="218">
        <f t="shared" si="172"/>
        <v>7.9966538754626075</v>
      </c>
      <c r="AF308" s="97" t="s">
        <v>30</v>
      </c>
      <c r="AG308" s="42">
        <f>EXP(AG305)</f>
        <v>1.0569120396491356</v>
      </c>
      <c r="AH308" s="187">
        <f t="shared" si="173"/>
        <v>6679</v>
      </c>
      <c r="AI308" s="179">
        <f t="shared" si="174"/>
        <v>152.1</v>
      </c>
      <c r="AK308" s="218">
        <f t="shared" si="175"/>
        <v>8.0394799191004491</v>
      </c>
      <c r="AL308" s="97" t="s">
        <v>30</v>
      </c>
      <c r="AM308" s="42">
        <f>EXP(AM305)</f>
        <v>1.0539199453849821</v>
      </c>
      <c r="AN308" s="187">
        <f t="shared" si="176"/>
        <v>6671</v>
      </c>
      <c r="AO308" s="179">
        <f t="shared" si="177"/>
        <v>145.92400000000001</v>
      </c>
      <c r="AQ308" s="218">
        <f t="shared" si="178"/>
        <v>8.0805469658244977</v>
      </c>
      <c r="AR308" s="97" t="s">
        <v>30</v>
      </c>
      <c r="AS308" s="42">
        <f>EXP(AS305)</f>
        <v>1.051246832600969</v>
      </c>
      <c r="AT308" s="187">
        <f t="shared" si="179"/>
        <v>6663</v>
      </c>
      <c r="AU308" s="179">
        <f t="shared" si="180"/>
        <v>139.876</v>
      </c>
      <c r="AW308" s="218">
        <f t="shared" si="181"/>
        <v>8.1199938277251054</v>
      </c>
      <c r="AX308" s="97" t="s">
        <v>30</v>
      </c>
      <c r="AY308" s="42">
        <f>EXP(AY305)</f>
        <v>1.0488414061716897</v>
      </c>
      <c r="AZ308" s="187">
        <f t="shared" si="182"/>
        <v>6656</v>
      </c>
      <c r="BA308" s="179">
        <f t="shared" si="183"/>
        <v>134.68899999999999</v>
      </c>
      <c r="BC308" s="218">
        <f t="shared" si="184"/>
        <v>8.1579435071050366</v>
      </c>
      <c r="BD308" s="97" t="s">
        <v>30</v>
      </c>
      <c r="BE308" s="42">
        <f>EXP(BE305)</f>
        <v>1.0466633237517307</v>
      </c>
      <c r="BF308" s="187">
        <f t="shared" si="185"/>
        <v>6650</v>
      </c>
      <c r="BG308" s="179">
        <f t="shared" si="186"/>
        <v>130.321</v>
      </c>
      <c r="BI308" s="218">
        <f t="shared" si="187"/>
        <v>8.1945055097656407</v>
      </c>
      <c r="BJ308" s="97" t="s">
        <v>30</v>
      </c>
      <c r="BK308" s="42">
        <f>EXP(BK305)</f>
        <v>1.0446803114902885</v>
      </c>
      <c r="BL308" s="187">
        <f t="shared" si="188"/>
        <v>6644</v>
      </c>
      <c r="BM308" s="179">
        <f t="shared" si="189"/>
        <v>126.02500000000001</v>
      </c>
    </row>
    <row r="309" spans="1:65" ht="15" customHeight="1">
      <c r="A309" s="21">
        <f t="shared" si="158"/>
        <v>2003</v>
      </c>
      <c r="B309" s="176">
        <f t="shared" si="158"/>
        <v>5992</v>
      </c>
      <c r="C309" s="191">
        <f t="shared" si="159"/>
        <v>8.2960476427646999</v>
      </c>
      <c r="D309" s="22">
        <v>10</v>
      </c>
      <c r="E309" s="73"/>
      <c r="F309" s="23"/>
      <c r="G309" s="27"/>
      <c r="H309" s="27"/>
      <c r="I309" s="179">
        <f t="shared" si="160"/>
        <v>6494</v>
      </c>
      <c r="J309" s="180">
        <f t="shared" si="161"/>
        <v>8.3778371161548737</v>
      </c>
      <c r="K309" s="179">
        <f t="shared" si="162"/>
        <v>252.00399999999999</v>
      </c>
      <c r="M309" s="218">
        <f t="shared" si="163"/>
        <v>7.6053923648149349</v>
      </c>
      <c r="N309" s="23"/>
      <c r="O309" s="23"/>
      <c r="P309" s="187">
        <f t="shared" si="164"/>
        <v>7056</v>
      </c>
      <c r="Q309" s="179">
        <f t="shared" si="165"/>
        <v>1132.096</v>
      </c>
      <c r="S309" s="218">
        <f t="shared" si="166"/>
        <v>8.0090306850697299</v>
      </c>
      <c r="T309" s="23"/>
      <c r="U309" s="23"/>
      <c r="V309" s="187">
        <f t="shared" si="167"/>
        <v>6553</v>
      </c>
      <c r="W309" s="179">
        <f t="shared" si="168"/>
        <v>314.721</v>
      </c>
      <c r="Y309" s="218">
        <f t="shared" si="169"/>
        <v>8.0513409332929786</v>
      </c>
      <c r="Z309" s="23"/>
      <c r="AA309" s="23"/>
      <c r="AB309" s="187">
        <f t="shared" si="170"/>
        <v>6542</v>
      </c>
      <c r="AC309" s="179">
        <f t="shared" si="171"/>
        <v>302.5</v>
      </c>
      <c r="AE309" s="218">
        <f t="shared" si="172"/>
        <v>8.091933455979893</v>
      </c>
      <c r="AF309" s="23"/>
      <c r="AG309" s="23"/>
      <c r="AH309" s="187">
        <f t="shared" si="173"/>
        <v>6533</v>
      </c>
      <c r="AI309" s="179">
        <f t="shared" si="174"/>
        <v>292.68099999999998</v>
      </c>
      <c r="AK309" s="218">
        <f t="shared" si="175"/>
        <v>8.1309423022318779</v>
      </c>
      <c r="AL309" s="23"/>
      <c r="AM309" s="23"/>
      <c r="AN309" s="187">
        <f t="shared" si="176"/>
        <v>6524</v>
      </c>
      <c r="AO309" s="179">
        <f t="shared" si="177"/>
        <v>283.024</v>
      </c>
      <c r="AQ309" s="218">
        <f t="shared" si="178"/>
        <v>8.1684864171266813</v>
      </c>
      <c r="AR309" s="23"/>
      <c r="AS309" s="23"/>
      <c r="AT309" s="187">
        <f t="shared" si="179"/>
        <v>6517</v>
      </c>
      <c r="AU309" s="179">
        <f t="shared" si="180"/>
        <v>275.625</v>
      </c>
      <c r="AW309" s="218">
        <f t="shared" si="181"/>
        <v>8.2046718289508114</v>
      </c>
      <c r="AX309" s="23"/>
      <c r="AY309" s="23"/>
      <c r="AZ309" s="187">
        <f t="shared" si="182"/>
        <v>6510</v>
      </c>
      <c r="BA309" s="179">
        <f t="shared" si="183"/>
        <v>268.32400000000001</v>
      </c>
      <c r="BC309" s="218">
        <f t="shared" si="184"/>
        <v>8.2395934543059681</v>
      </c>
      <c r="BD309" s="23"/>
      <c r="BE309" s="23"/>
      <c r="BF309" s="187">
        <f t="shared" si="185"/>
        <v>6504</v>
      </c>
      <c r="BG309" s="179">
        <f t="shared" si="186"/>
        <v>262.14400000000001</v>
      </c>
      <c r="BI309" s="218">
        <f t="shared" si="187"/>
        <v>8.2733365985044856</v>
      </c>
      <c r="BJ309" s="23"/>
      <c r="BK309" s="23"/>
      <c r="BL309" s="187">
        <f t="shared" si="188"/>
        <v>6498</v>
      </c>
      <c r="BM309" s="179">
        <f t="shared" si="189"/>
        <v>256.036</v>
      </c>
    </row>
    <row r="310" spans="1:65" ht="15" customHeight="1">
      <c r="A310" s="21">
        <f t="shared" si="158"/>
        <v>2004</v>
      </c>
      <c r="B310" s="176">
        <f t="shared" si="158"/>
        <v>5898</v>
      </c>
      <c r="C310" s="191">
        <f t="shared" si="159"/>
        <v>8.3192299386323256</v>
      </c>
      <c r="D310" s="22">
        <v>11</v>
      </c>
      <c r="E310" s="347" t="s">
        <v>7</v>
      </c>
      <c r="F310" s="348"/>
      <c r="G310" s="357">
        <f>I299</f>
        <v>0.86372211714741687</v>
      </c>
      <c r="H310" s="358"/>
      <c r="I310" s="179">
        <f t="shared" si="160"/>
        <v>6342</v>
      </c>
      <c r="J310" s="180">
        <f t="shared" si="161"/>
        <v>7.5279755849440493</v>
      </c>
      <c r="K310" s="179">
        <f t="shared" si="162"/>
        <v>197.136</v>
      </c>
      <c r="M310" s="218">
        <f t="shared" si="163"/>
        <v>7.6511201757027001</v>
      </c>
      <c r="N310" s="23" t="s">
        <v>36</v>
      </c>
      <c r="O310" s="44">
        <f>P299</f>
        <v>0.57366536165308668</v>
      </c>
      <c r="P310" s="187">
        <f t="shared" si="164"/>
        <v>6849</v>
      </c>
      <c r="Q310" s="179">
        <f t="shared" si="165"/>
        <v>904.40099999999995</v>
      </c>
      <c r="S310" s="218">
        <f t="shared" si="166"/>
        <v>8.0398023437364845</v>
      </c>
      <c r="T310" s="23" t="s">
        <v>36</v>
      </c>
      <c r="U310" s="44">
        <f>V299</f>
        <v>0.82908453601792076</v>
      </c>
      <c r="V310" s="187">
        <f t="shared" si="167"/>
        <v>6396</v>
      </c>
      <c r="W310" s="179">
        <f t="shared" si="168"/>
        <v>248.00399999999999</v>
      </c>
      <c r="Y310" s="218">
        <f t="shared" si="169"/>
        <v>8.0808564196409858</v>
      </c>
      <c r="Z310" s="23" t="s">
        <v>36</v>
      </c>
      <c r="AA310" s="44">
        <f>AB299</f>
        <v>0.83563790309294206</v>
      </c>
      <c r="AB310" s="187">
        <f t="shared" si="170"/>
        <v>6386</v>
      </c>
      <c r="AC310" s="179">
        <f t="shared" si="171"/>
        <v>238.14400000000001</v>
      </c>
      <c r="AE310" s="218">
        <f t="shared" si="172"/>
        <v>8.1202913139685613</v>
      </c>
      <c r="AF310" s="23" t="s">
        <v>36</v>
      </c>
      <c r="AG310" s="44">
        <f>AH299</f>
        <v>0.84136535522988076</v>
      </c>
      <c r="AH310" s="187">
        <f t="shared" si="173"/>
        <v>6377</v>
      </c>
      <c r="AI310" s="179">
        <f t="shared" si="174"/>
        <v>229.441</v>
      </c>
      <c r="AK310" s="218">
        <f t="shared" si="175"/>
        <v>8.1582299169594936</v>
      </c>
      <c r="AL310" s="23" t="s">
        <v>36</v>
      </c>
      <c r="AM310" s="44">
        <f>AN299</f>
        <v>0.84632263091687199</v>
      </c>
      <c r="AN310" s="187">
        <f t="shared" si="176"/>
        <v>6370</v>
      </c>
      <c r="AO310" s="179">
        <f t="shared" si="177"/>
        <v>222.78399999999999</v>
      </c>
      <c r="AQ310" s="218">
        <f t="shared" si="178"/>
        <v>8.1947816384433594</v>
      </c>
      <c r="AR310" s="23" t="s">
        <v>36</v>
      </c>
      <c r="AS310" s="44">
        <f>AT299</f>
        <v>0.85070996994685355</v>
      </c>
      <c r="AT310" s="187">
        <f t="shared" si="179"/>
        <v>6363</v>
      </c>
      <c r="AU310" s="179">
        <f t="shared" si="180"/>
        <v>216.22499999999999</v>
      </c>
      <c r="AW310" s="218">
        <f t="shared" si="181"/>
        <v>8.2300443101261145</v>
      </c>
      <c r="AX310" s="23" t="s">
        <v>36</v>
      </c>
      <c r="AY310" s="44">
        <f>AZ299</f>
        <v>0.85489097793708468</v>
      </c>
      <c r="AZ310" s="187">
        <f t="shared" si="182"/>
        <v>6356</v>
      </c>
      <c r="BA310" s="179">
        <f t="shared" si="183"/>
        <v>209.76400000000001</v>
      </c>
      <c r="BC310" s="218">
        <f t="shared" si="184"/>
        <v>8.2641057637289563</v>
      </c>
      <c r="BD310" s="23" t="s">
        <v>36</v>
      </c>
      <c r="BE310" s="44">
        <f>BF299</f>
        <v>0.85837253312661888</v>
      </c>
      <c r="BF310" s="187">
        <f t="shared" si="185"/>
        <v>6351</v>
      </c>
      <c r="BG310" s="179">
        <f t="shared" si="186"/>
        <v>205.209</v>
      </c>
      <c r="BI310" s="218">
        <f t="shared" si="187"/>
        <v>8.2970451490818267</v>
      </c>
      <c r="BJ310" s="23" t="s">
        <v>36</v>
      </c>
      <c r="BK310" s="44">
        <f>BL299</f>
        <v>0.86165230286891115</v>
      </c>
      <c r="BL310" s="187">
        <f t="shared" si="188"/>
        <v>6346</v>
      </c>
      <c r="BM310" s="179">
        <f t="shared" si="189"/>
        <v>200.70400000000001</v>
      </c>
    </row>
    <row r="311" spans="1:65" ht="15" customHeight="1">
      <c r="A311" s="21">
        <f t="shared" si="158"/>
        <v>2005</v>
      </c>
      <c r="B311" s="176">
        <f t="shared" si="158"/>
        <v>5869</v>
      </c>
      <c r="C311" s="191">
        <f t="shared" si="159"/>
        <v>8.3262747873967644</v>
      </c>
      <c r="D311" s="22">
        <v>12</v>
      </c>
      <c r="E311" s="347" t="s">
        <v>8</v>
      </c>
      <c r="F311" s="348"/>
      <c r="G311" s="355">
        <f>SUM(K300:K319)</f>
        <v>2211.9709999999995</v>
      </c>
      <c r="H311" s="356"/>
      <c r="I311" s="179">
        <f t="shared" si="160"/>
        <v>6184</v>
      </c>
      <c r="J311" s="180">
        <f t="shared" si="161"/>
        <v>5.3671835065598907</v>
      </c>
      <c r="K311" s="179">
        <f t="shared" si="162"/>
        <v>99.224999999999994</v>
      </c>
      <c r="M311" s="218">
        <f t="shared" si="163"/>
        <v>7.664815785285735</v>
      </c>
      <c r="N311" s="23" t="s">
        <v>37</v>
      </c>
      <c r="O311" s="201">
        <f>SUM(Q300:Q319)</f>
        <v>39157.112999999998</v>
      </c>
      <c r="P311" s="187">
        <f t="shared" si="164"/>
        <v>6597</v>
      </c>
      <c r="Q311" s="179">
        <f t="shared" si="165"/>
        <v>529.98400000000004</v>
      </c>
      <c r="S311" s="218">
        <f t="shared" si="166"/>
        <v>8.049107721326406</v>
      </c>
      <c r="T311" s="23" t="s">
        <v>37</v>
      </c>
      <c r="U311" s="201">
        <f>SUM(W300:W319)</f>
        <v>3099.0819999999999</v>
      </c>
      <c r="V311" s="187">
        <f t="shared" si="167"/>
        <v>6229</v>
      </c>
      <c r="W311" s="179">
        <f t="shared" si="168"/>
        <v>129.6</v>
      </c>
      <c r="Y311" s="218">
        <f t="shared" si="169"/>
        <v>8.0897891757893188</v>
      </c>
      <c r="Z311" s="23" t="s">
        <v>37</v>
      </c>
      <c r="AA311" s="201">
        <f>SUM(AC300:AC319)</f>
        <v>2911.0110000000004</v>
      </c>
      <c r="AB311" s="187">
        <f t="shared" si="170"/>
        <v>6221</v>
      </c>
      <c r="AC311" s="179">
        <f t="shared" si="171"/>
        <v>123.904</v>
      </c>
      <c r="AE311" s="218">
        <f t="shared" si="172"/>
        <v>8.128880142125638</v>
      </c>
      <c r="AF311" s="23" t="s">
        <v>37</v>
      </c>
      <c r="AG311" s="201">
        <f>SUM(AI300:AI319)</f>
        <v>2754.8049999999998</v>
      </c>
      <c r="AH311" s="187">
        <f t="shared" si="173"/>
        <v>6213</v>
      </c>
      <c r="AI311" s="179">
        <f t="shared" si="174"/>
        <v>118.336</v>
      </c>
      <c r="AK311" s="218">
        <f t="shared" si="175"/>
        <v>8.1665003191550518</v>
      </c>
      <c r="AL311" s="23" t="s">
        <v>37</v>
      </c>
      <c r="AM311" s="201">
        <f>SUM(AO300:AO319)</f>
        <v>2626.08</v>
      </c>
      <c r="AN311" s="187">
        <f t="shared" si="176"/>
        <v>6207</v>
      </c>
      <c r="AO311" s="179">
        <f t="shared" si="177"/>
        <v>114.244</v>
      </c>
      <c r="AQ311" s="218">
        <f t="shared" si="178"/>
        <v>8.2027563816556377</v>
      </c>
      <c r="AR311" s="23" t="s">
        <v>37</v>
      </c>
      <c r="AS311" s="201">
        <f>SUM(AU300:AU319)</f>
        <v>2514.9060000000004</v>
      </c>
      <c r="AT311" s="187">
        <f t="shared" si="179"/>
        <v>6201</v>
      </c>
      <c r="AU311" s="179">
        <f t="shared" si="180"/>
        <v>110.224</v>
      </c>
      <c r="AW311" s="218">
        <f t="shared" si="181"/>
        <v>8.2377438038909325</v>
      </c>
      <c r="AX311" s="23" t="s">
        <v>37</v>
      </c>
      <c r="AY311" s="201">
        <f>SUM(BA300:BA319)</f>
        <v>2415.3330000000001</v>
      </c>
      <c r="AZ311" s="187">
        <f t="shared" si="182"/>
        <v>6195</v>
      </c>
      <c r="BA311" s="179">
        <f t="shared" si="183"/>
        <v>106.276</v>
      </c>
      <c r="BC311" s="218">
        <f t="shared" si="184"/>
        <v>8.2715483747555147</v>
      </c>
      <c r="BD311" s="23" t="s">
        <v>37</v>
      </c>
      <c r="BE311" s="201">
        <f>SUM(BG300:BG319)</f>
        <v>2333.3220000000001</v>
      </c>
      <c r="BF311" s="187">
        <f t="shared" si="185"/>
        <v>6191</v>
      </c>
      <c r="BG311" s="179">
        <f t="shared" si="186"/>
        <v>103.684</v>
      </c>
      <c r="BI311" s="218">
        <f t="shared" si="187"/>
        <v>8.3042474650784737</v>
      </c>
      <c r="BJ311" s="23" t="s">
        <v>37</v>
      </c>
      <c r="BK311" s="201">
        <f>SUM(BM300:BM319)</f>
        <v>2257.7939999999999</v>
      </c>
      <c r="BL311" s="187">
        <f t="shared" si="188"/>
        <v>6186</v>
      </c>
      <c r="BM311" s="179">
        <f t="shared" si="189"/>
        <v>100.489</v>
      </c>
    </row>
    <row r="312" spans="1:65" ht="15" customHeight="1">
      <c r="A312" s="21">
        <f t="shared" si="158"/>
        <v>2006</v>
      </c>
      <c r="B312" s="176">
        <f t="shared" si="158"/>
        <v>5719</v>
      </c>
      <c r="C312" s="191">
        <f t="shared" si="159"/>
        <v>8.3619419061449456</v>
      </c>
      <c r="D312" s="22">
        <v>13</v>
      </c>
      <c r="E312" s="347" t="s">
        <v>9</v>
      </c>
      <c r="F312" s="348"/>
      <c r="G312" s="355">
        <f>SUM(K310:K319)</f>
        <v>1470.442</v>
      </c>
      <c r="H312" s="356"/>
      <c r="I312" s="179">
        <f t="shared" si="160"/>
        <v>6018</v>
      </c>
      <c r="J312" s="180">
        <f t="shared" si="161"/>
        <v>5.2281867459346039</v>
      </c>
      <c r="K312" s="179">
        <f t="shared" si="162"/>
        <v>89.400999999999996</v>
      </c>
      <c r="M312" s="218">
        <f t="shared" si="163"/>
        <v>7.7328075304220212</v>
      </c>
      <c r="O312" s="100"/>
      <c r="P312" s="187">
        <f t="shared" si="164"/>
        <v>6289</v>
      </c>
      <c r="Q312" s="179">
        <f t="shared" si="165"/>
        <v>324.89999999999998</v>
      </c>
      <c r="S312" s="218">
        <f t="shared" si="166"/>
        <v>8.0959035329611009</v>
      </c>
      <c r="U312" s="100"/>
      <c r="V312" s="187">
        <f t="shared" si="167"/>
        <v>6052</v>
      </c>
      <c r="W312" s="179">
        <f t="shared" si="168"/>
        <v>110.889</v>
      </c>
      <c r="Y312" s="218">
        <f t="shared" si="169"/>
        <v>8.1347607824186454</v>
      </c>
      <c r="AA312" s="100"/>
      <c r="AB312" s="187">
        <f t="shared" si="170"/>
        <v>6045</v>
      </c>
      <c r="AC312" s="179">
        <f t="shared" si="171"/>
        <v>106.276</v>
      </c>
      <c r="AE312" s="218">
        <f t="shared" si="172"/>
        <v>8.1721644521119039</v>
      </c>
      <c r="AG312" s="100"/>
      <c r="AH312" s="187">
        <f t="shared" si="173"/>
        <v>6040</v>
      </c>
      <c r="AI312" s="179">
        <f t="shared" si="174"/>
        <v>103.041</v>
      </c>
      <c r="AK312" s="218">
        <f t="shared" si="175"/>
        <v>8.208219383496834</v>
      </c>
      <c r="AM312" s="100"/>
      <c r="AN312" s="187">
        <f t="shared" si="176"/>
        <v>6035</v>
      </c>
      <c r="AO312" s="179">
        <f t="shared" si="177"/>
        <v>99.855999999999995</v>
      </c>
      <c r="AQ312" s="218">
        <f t="shared" si="178"/>
        <v>8.2430194689892495</v>
      </c>
      <c r="AS312" s="100"/>
      <c r="AT312" s="187">
        <f t="shared" si="179"/>
        <v>6031</v>
      </c>
      <c r="AU312" s="179">
        <f t="shared" si="180"/>
        <v>97.343999999999994</v>
      </c>
      <c r="AW312" s="218">
        <f t="shared" si="181"/>
        <v>8.2766491254218604</v>
      </c>
      <c r="AY312" s="100"/>
      <c r="AZ312" s="187">
        <f t="shared" si="182"/>
        <v>6027</v>
      </c>
      <c r="BA312" s="179">
        <f t="shared" si="183"/>
        <v>94.864000000000004</v>
      </c>
      <c r="BC312" s="218">
        <f t="shared" si="184"/>
        <v>8.3091845276862983</v>
      </c>
      <c r="BE312" s="100"/>
      <c r="BF312" s="187">
        <f t="shared" si="185"/>
        <v>6023</v>
      </c>
      <c r="BG312" s="179">
        <f t="shared" si="186"/>
        <v>92.415999999999997</v>
      </c>
      <c r="BI312" s="218">
        <f t="shared" si="187"/>
        <v>8.340694647925071</v>
      </c>
      <c r="BK312" s="100"/>
      <c r="BL312" s="187">
        <f t="shared" si="188"/>
        <v>6020</v>
      </c>
      <c r="BM312" s="179">
        <f t="shared" si="189"/>
        <v>90.600999999999999</v>
      </c>
    </row>
    <row r="313" spans="1:65" ht="15" customHeight="1">
      <c r="A313" s="21">
        <f t="shared" si="158"/>
        <v>2007</v>
      </c>
      <c r="B313" s="176">
        <f t="shared" si="158"/>
        <v>5621</v>
      </c>
      <c r="C313" s="191">
        <f t="shared" si="159"/>
        <v>8.384575666801398</v>
      </c>
      <c r="D313" s="22">
        <v>14</v>
      </c>
      <c r="E313" s="347" t="s">
        <v>10</v>
      </c>
      <c r="F313" s="348"/>
      <c r="G313" s="349">
        <f>SUM(J300:J319)/D319</f>
        <v>4.61692013138049</v>
      </c>
      <c r="H313" s="350"/>
      <c r="I313" s="179">
        <f t="shared" si="160"/>
        <v>5845</v>
      </c>
      <c r="J313" s="180">
        <f t="shared" si="161"/>
        <v>3.9850560398505603</v>
      </c>
      <c r="K313" s="179">
        <f t="shared" si="162"/>
        <v>50.176000000000002</v>
      </c>
      <c r="M313" s="218">
        <f t="shared" si="163"/>
        <v>7.77485576666552</v>
      </c>
      <c r="P313" s="187">
        <f t="shared" si="164"/>
        <v>5913</v>
      </c>
      <c r="Q313" s="179">
        <f t="shared" si="165"/>
        <v>85.263999999999996</v>
      </c>
      <c r="S313" s="218">
        <f t="shared" si="166"/>
        <v>8.1253350867142906</v>
      </c>
      <c r="V313" s="187">
        <f t="shared" si="167"/>
        <v>5863</v>
      </c>
      <c r="W313" s="179">
        <f t="shared" si="168"/>
        <v>58.564</v>
      </c>
      <c r="Y313" s="218">
        <f t="shared" si="169"/>
        <v>8.1630863755832159</v>
      </c>
      <c r="AB313" s="187">
        <f t="shared" si="170"/>
        <v>5859</v>
      </c>
      <c r="AC313" s="179">
        <f t="shared" si="171"/>
        <v>56.643999999999998</v>
      </c>
      <c r="AE313" s="218">
        <f t="shared" si="172"/>
        <v>8.1994641976121603</v>
      </c>
      <c r="AH313" s="187">
        <f t="shared" si="173"/>
        <v>5857</v>
      </c>
      <c r="AI313" s="179">
        <f t="shared" si="174"/>
        <v>55.695999999999998</v>
      </c>
      <c r="AK313" s="218">
        <f t="shared" si="175"/>
        <v>8.234564993267135</v>
      </c>
      <c r="AN313" s="187">
        <f t="shared" si="176"/>
        <v>5854</v>
      </c>
      <c r="AO313" s="179">
        <f t="shared" si="177"/>
        <v>54.289000000000001</v>
      </c>
      <c r="AQ313" s="218">
        <f t="shared" si="178"/>
        <v>8.2684753889825977</v>
      </c>
      <c r="AT313" s="187">
        <f t="shared" si="179"/>
        <v>5852</v>
      </c>
      <c r="AU313" s="179">
        <f t="shared" si="180"/>
        <v>53.360999999999997</v>
      </c>
      <c r="AW313" s="218">
        <f t="shared" si="181"/>
        <v>8.3012734851913468</v>
      </c>
      <c r="AZ313" s="187">
        <f t="shared" si="182"/>
        <v>5850</v>
      </c>
      <c r="BA313" s="179">
        <f t="shared" si="183"/>
        <v>52.441000000000003</v>
      </c>
      <c r="BC313" s="218">
        <f t="shared" si="184"/>
        <v>8.3330299397429108</v>
      </c>
      <c r="BF313" s="187">
        <f t="shared" si="185"/>
        <v>5848</v>
      </c>
      <c r="BG313" s="179">
        <f t="shared" si="186"/>
        <v>51.529000000000003</v>
      </c>
      <c r="BI313" s="218">
        <f t="shared" si="187"/>
        <v>8.3638088845168799</v>
      </c>
      <c r="BL313" s="187">
        <f t="shared" si="188"/>
        <v>5846</v>
      </c>
      <c r="BM313" s="179">
        <f t="shared" si="189"/>
        <v>50.625</v>
      </c>
    </row>
    <row r="314" spans="1:65" ht="15" customHeight="1">
      <c r="A314" s="21">
        <f t="shared" si="158"/>
        <v>2008</v>
      </c>
      <c r="B314" s="176">
        <f t="shared" si="158"/>
        <v>5528</v>
      </c>
      <c r="C314" s="191">
        <f t="shared" si="159"/>
        <v>8.4055910148349344</v>
      </c>
      <c r="D314" s="22">
        <v>15</v>
      </c>
      <c r="E314" s="347" t="s">
        <v>11</v>
      </c>
      <c r="F314" s="348"/>
      <c r="G314" s="349">
        <f>SUM(J310:J319)/10</f>
        <v>5.9895921965235335</v>
      </c>
      <c r="H314" s="350"/>
      <c r="I314" s="179">
        <f t="shared" si="160"/>
        <v>5665</v>
      </c>
      <c r="J314" s="180">
        <f t="shared" si="161"/>
        <v>2.4782923299565844</v>
      </c>
      <c r="K314" s="179">
        <f t="shared" si="162"/>
        <v>18.768999999999998</v>
      </c>
      <c r="M314" s="218">
        <f t="shared" si="163"/>
        <v>7.8131872675214158</v>
      </c>
      <c r="N314" s="23"/>
      <c r="O314" s="57"/>
      <c r="P314" s="187">
        <f t="shared" si="164"/>
        <v>5455</v>
      </c>
      <c r="Q314" s="179">
        <f t="shared" si="165"/>
        <v>5.3289999999999997</v>
      </c>
      <c r="S314" s="218">
        <f t="shared" si="166"/>
        <v>8.1524860757802404</v>
      </c>
      <c r="T314" s="23"/>
      <c r="U314" s="57"/>
      <c r="V314" s="187">
        <f t="shared" si="167"/>
        <v>5661</v>
      </c>
      <c r="W314" s="179">
        <f t="shared" si="168"/>
        <v>17.689</v>
      </c>
      <c r="Y314" s="218">
        <f t="shared" si="169"/>
        <v>8.1892445257359014</v>
      </c>
      <c r="Z314" s="23"/>
      <c r="AA314" s="57"/>
      <c r="AB314" s="187">
        <f t="shared" si="170"/>
        <v>5662</v>
      </c>
      <c r="AC314" s="179">
        <f t="shared" si="171"/>
        <v>17.956</v>
      </c>
      <c r="AE314" s="218">
        <f t="shared" si="172"/>
        <v>8.2246995619672347</v>
      </c>
      <c r="AF314" s="23"/>
      <c r="AG314" s="57"/>
      <c r="AH314" s="187">
        <f t="shared" si="173"/>
        <v>5663</v>
      </c>
      <c r="AI314" s="179">
        <f t="shared" si="174"/>
        <v>18.225000000000001</v>
      </c>
      <c r="AK314" s="218">
        <f t="shared" si="175"/>
        <v>8.2589404629884591</v>
      </c>
      <c r="AL314" s="23"/>
      <c r="AM314" s="57"/>
      <c r="AN314" s="187">
        <f t="shared" si="176"/>
        <v>5663</v>
      </c>
      <c r="AO314" s="179">
        <f t="shared" si="177"/>
        <v>18.225000000000001</v>
      </c>
      <c r="AQ314" s="218">
        <f t="shared" si="178"/>
        <v>8.2920476374313541</v>
      </c>
      <c r="AR314" s="23"/>
      <c r="AS314" s="57"/>
      <c r="AT314" s="187">
        <f t="shared" si="179"/>
        <v>5664</v>
      </c>
      <c r="AU314" s="179">
        <f t="shared" si="180"/>
        <v>18.495999999999999</v>
      </c>
      <c r="AW314" s="218">
        <f t="shared" si="181"/>
        <v>8.3240937614504045</v>
      </c>
      <c r="AX314" s="23"/>
      <c r="AY314" s="57"/>
      <c r="AZ314" s="187">
        <f t="shared" si="182"/>
        <v>5664</v>
      </c>
      <c r="BA314" s="179">
        <f t="shared" si="183"/>
        <v>18.495999999999999</v>
      </c>
      <c r="BC314" s="218">
        <f t="shared" si="184"/>
        <v>8.3551447394618386</v>
      </c>
      <c r="BD314" s="23"/>
      <c r="BE314" s="57"/>
      <c r="BF314" s="187">
        <f t="shared" si="185"/>
        <v>5664</v>
      </c>
      <c r="BG314" s="179">
        <f t="shared" si="186"/>
        <v>18.495999999999999</v>
      </c>
      <c r="BI314" s="218">
        <f t="shared" si="187"/>
        <v>8.3852605201554127</v>
      </c>
      <c r="BJ314" s="23"/>
      <c r="BK314" s="57"/>
      <c r="BL314" s="187">
        <f t="shared" si="188"/>
        <v>5665</v>
      </c>
      <c r="BM314" s="179">
        <f t="shared" si="189"/>
        <v>18.768999999999998</v>
      </c>
    </row>
    <row r="315" spans="1:65" ht="15" customHeight="1">
      <c r="A315" s="21">
        <f t="shared" si="158"/>
        <v>2009</v>
      </c>
      <c r="B315" s="176">
        <f t="shared" si="158"/>
        <v>5433</v>
      </c>
      <c r="C315" s="191">
        <f t="shared" si="159"/>
        <v>8.4266118131849996</v>
      </c>
      <c r="D315" s="22">
        <v>16</v>
      </c>
      <c r="E315" s="73"/>
      <c r="F315" s="57"/>
      <c r="G315" s="27"/>
      <c r="H315" s="27"/>
      <c r="I315" s="179">
        <f t="shared" si="160"/>
        <v>5476</v>
      </c>
      <c r="J315" s="180">
        <f t="shared" si="161"/>
        <v>0.79145959874838945</v>
      </c>
      <c r="K315" s="179">
        <f t="shared" si="162"/>
        <v>1.849</v>
      </c>
      <c r="M315" s="218">
        <f t="shared" si="163"/>
        <v>7.850882664809852</v>
      </c>
      <c r="N315" s="23"/>
      <c r="O315" s="57"/>
      <c r="P315" s="187">
        <f t="shared" si="164"/>
        <v>4897</v>
      </c>
      <c r="Q315" s="179">
        <f t="shared" si="165"/>
        <v>287.29599999999999</v>
      </c>
      <c r="S315" s="218">
        <f t="shared" si="166"/>
        <v>8.1794801853588908</v>
      </c>
      <c r="T315" s="23"/>
      <c r="U315" s="57"/>
      <c r="V315" s="187">
        <f t="shared" si="167"/>
        <v>5447</v>
      </c>
      <c r="W315" s="179">
        <f t="shared" si="168"/>
        <v>0.19600000000000001</v>
      </c>
      <c r="Y315" s="218">
        <f t="shared" si="169"/>
        <v>8.2152769589366326</v>
      </c>
      <c r="Z315" s="23"/>
      <c r="AA315" s="57"/>
      <c r="AB315" s="187">
        <f t="shared" si="170"/>
        <v>5453</v>
      </c>
      <c r="AC315" s="179">
        <f t="shared" si="171"/>
        <v>0.4</v>
      </c>
      <c r="AE315" s="218">
        <f t="shared" si="172"/>
        <v>8.2498364854257016</v>
      </c>
      <c r="AF315" s="23"/>
      <c r="AG315" s="57"/>
      <c r="AH315" s="187">
        <f t="shared" si="173"/>
        <v>5458</v>
      </c>
      <c r="AI315" s="179">
        <f t="shared" si="174"/>
        <v>0.625</v>
      </c>
      <c r="AK315" s="218">
        <f t="shared" si="175"/>
        <v>8.2832414413854245</v>
      </c>
      <c r="AL315" s="23"/>
      <c r="AM315" s="57"/>
      <c r="AN315" s="187">
        <f t="shared" si="176"/>
        <v>5463</v>
      </c>
      <c r="AO315" s="179">
        <f t="shared" si="177"/>
        <v>0.9</v>
      </c>
      <c r="AQ315" s="218">
        <f t="shared" si="178"/>
        <v>8.3155664835642771</v>
      </c>
      <c r="AR315" s="23"/>
      <c r="AS315" s="57"/>
      <c r="AT315" s="187">
        <f t="shared" si="179"/>
        <v>5466</v>
      </c>
      <c r="AU315" s="179">
        <f t="shared" si="180"/>
        <v>1.089</v>
      </c>
      <c r="AW315" s="218">
        <f t="shared" si="181"/>
        <v>8.3468792537465593</v>
      </c>
      <c r="AX315" s="23"/>
      <c r="AY315" s="57"/>
      <c r="AZ315" s="187">
        <f t="shared" si="182"/>
        <v>5470</v>
      </c>
      <c r="BA315" s="179">
        <f t="shared" si="183"/>
        <v>1.369</v>
      </c>
      <c r="BC315" s="218">
        <f t="shared" si="184"/>
        <v>8.3772412309887923</v>
      </c>
      <c r="BD315" s="23"/>
      <c r="BE315" s="57"/>
      <c r="BF315" s="187">
        <f t="shared" si="185"/>
        <v>5472</v>
      </c>
      <c r="BG315" s="179">
        <f t="shared" si="186"/>
        <v>1.5209999999999999</v>
      </c>
      <c r="BI315" s="218">
        <f t="shared" si="187"/>
        <v>8.4067084582409652</v>
      </c>
      <c r="BJ315" s="23"/>
      <c r="BK315" s="57"/>
      <c r="BL315" s="187">
        <f t="shared" si="188"/>
        <v>5475</v>
      </c>
      <c r="BM315" s="179">
        <f t="shared" si="189"/>
        <v>1.764</v>
      </c>
    </row>
    <row r="316" spans="1:65" ht="15" customHeight="1">
      <c r="A316" s="21">
        <f t="shared" ref="A316:B331" si="190">A271</f>
        <v>2010</v>
      </c>
      <c r="B316" s="176">
        <f t="shared" si="190"/>
        <v>5464</v>
      </c>
      <c r="C316" s="191">
        <f t="shared" si="159"/>
        <v>8.4198008454075879</v>
      </c>
      <c r="D316" s="22">
        <v>17</v>
      </c>
      <c r="E316" s="73"/>
      <c r="F316" s="57"/>
      <c r="G316" s="27"/>
      <c r="H316" s="27"/>
      <c r="I316" s="179">
        <f t="shared" si="160"/>
        <v>5280</v>
      </c>
      <c r="J316" s="180">
        <f t="shared" si="161"/>
        <v>3.3674963396778916</v>
      </c>
      <c r="K316" s="179">
        <f t="shared" si="162"/>
        <v>33.856000000000002</v>
      </c>
      <c r="M316" s="218">
        <f t="shared" si="163"/>
        <v>7.8387375595992816</v>
      </c>
      <c r="N316" s="23"/>
      <c r="O316" s="57"/>
      <c r="P316" s="187">
        <f t="shared" si="164"/>
        <v>4216</v>
      </c>
      <c r="Q316" s="179">
        <f t="shared" si="165"/>
        <v>1557.5039999999999</v>
      </c>
      <c r="S316" s="218">
        <f t="shared" si="166"/>
        <v>8.1707514237575349</v>
      </c>
      <c r="T316" s="23"/>
      <c r="U316" s="57"/>
      <c r="V316" s="187">
        <f t="shared" si="167"/>
        <v>5219</v>
      </c>
      <c r="W316" s="179">
        <f t="shared" si="168"/>
        <v>60.024999999999999</v>
      </c>
      <c r="Y316" s="218">
        <f t="shared" si="169"/>
        <v>8.2068564283996501</v>
      </c>
      <c r="Z316" s="23"/>
      <c r="AA316" s="57"/>
      <c r="AB316" s="187">
        <f t="shared" si="170"/>
        <v>5232</v>
      </c>
      <c r="AC316" s="179">
        <f t="shared" si="171"/>
        <v>53.823999999999998</v>
      </c>
      <c r="AE316" s="218">
        <f t="shared" si="172"/>
        <v>8.241703159729818</v>
      </c>
      <c r="AF316" s="23"/>
      <c r="AG316" s="57"/>
      <c r="AH316" s="187">
        <f t="shared" si="173"/>
        <v>5242</v>
      </c>
      <c r="AI316" s="179">
        <f t="shared" si="174"/>
        <v>49.283999999999999</v>
      </c>
      <c r="AK316" s="218">
        <f t="shared" si="175"/>
        <v>8.2753763748364069</v>
      </c>
      <c r="AL316" s="23"/>
      <c r="AM316" s="57"/>
      <c r="AN316" s="187">
        <f t="shared" si="176"/>
        <v>5251</v>
      </c>
      <c r="AO316" s="179">
        <f t="shared" si="177"/>
        <v>45.369</v>
      </c>
      <c r="AQ316" s="218">
        <f t="shared" si="178"/>
        <v>8.3079525452710197</v>
      </c>
      <c r="AR316" s="23"/>
      <c r="AS316" s="57"/>
      <c r="AT316" s="187">
        <f t="shared" si="179"/>
        <v>5259</v>
      </c>
      <c r="AU316" s="179">
        <f t="shared" si="180"/>
        <v>42.024999999999999</v>
      </c>
      <c r="AW316" s="218">
        <f t="shared" si="181"/>
        <v>8.3395009030059448</v>
      </c>
      <c r="AX316" s="23"/>
      <c r="AY316" s="57"/>
      <c r="AZ316" s="187">
        <f t="shared" si="182"/>
        <v>5265</v>
      </c>
      <c r="BA316" s="179">
        <f t="shared" si="183"/>
        <v>39.600999999999999</v>
      </c>
      <c r="BC316" s="218">
        <f t="shared" si="184"/>
        <v>8.3700843263780254</v>
      </c>
      <c r="BD316" s="23"/>
      <c r="BE316" s="57"/>
      <c r="BF316" s="187">
        <f t="shared" si="185"/>
        <v>5271</v>
      </c>
      <c r="BG316" s="179">
        <f t="shared" si="186"/>
        <v>37.249000000000002</v>
      </c>
      <c r="BI316" s="218">
        <f t="shared" si="187"/>
        <v>8.399760094524142</v>
      </c>
      <c r="BJ316" s="23"/>
      <c r="BK316" s="57"/>
      <c r="BL316" s="187">
        <f t="shared" si="188"/>
        <v>5277</v>
      </c>
      <c r="BM316" s="179">
        <f t="shared" si="189"/>
        <v>34.969000000000001</v>
      </c>
    </row>
    <row r="317" spans="1:65" ht="15" customHeight="1">
      <c r="A317" s="21">
        <f t="shared" si="190"/>
        <v>2011</v>
      </c>
      <c r="B317" s="176">
        <f t="shared" si="190"/>
        <v>5488</v>
      </c>
      <c r="C317" s="191">
        <f t="shared" si="159"/>
        <v>8.4144957931778954</v>
      </c>
      <c r="D317" s="22">
        <v>18</v>
      </c>
      <c r="E317" s="73"/>
      <c r="F317" s="57"/>
      <c r="G317" s="27"/>
      <c r="H317" s="27"/>
      <c r="I317" s="179">
        <f t="shared" si="160"/>
        <v>5075</v>
      </c>
      <c r="J317" s="180">
        <f t="shared" si="161"/>
        <v>7.5255102040816331</v>
      </c>
      <c r="K317" s="179">
        <f t="shared" si="162"/>
        <v>170.56899999999999</v>
      </c>
      <c r="M317" s="218">
        <f t="shared" si="163"/>
        <v>7.8292325375435921</v>
      </c>
      <c r="N317" s="23"/>
      <c r="O317" s="57"/>
      <c r="P317" s="187">
        <f t="shared" si="164"/>
        <v>3386</v>
      </c>
      <c r="Q317" s="179">
        <f t="shared" si="165"/>
        <v>4418.4040000000005</v>
      </c>
      <c r="S317" s="218">
        <f t="shared" si="166"/>
        <v>8.1639409547550077</v>
      </c>
      <c r="T317" s="23"/>
      <c r="U317" s="57"/>
      <c r="V317" s="187">
        <f t="shared" si="167"/>
        <v>4977</v>
      </c>
      <c r="W317" s="179">
        <f t="shared" si="168"/>
        <v>261.12099999999998</v>
      </c>
      <c r="Y317" s="218">
        <f t="shared" si="169"/>
        <v>8.2002882602875538</v>
      </c>
      <c r="Z317" s="23"/>
      <c r="AA317" s="57"/>
      <c r="AB317" s="187">
        <f t="shared" si="170"/>
        <v>4996</v>
      </c>
      <c r="AC317" s="179">
        <f t="shared" si="171"/>
        <v>242.06399999999999</v>
      </c>
      <c r="AE317" s="218">
        <f t="shared" si="172"/>
        <v>8.2353606437533475</v>
      </c>
      <c r="AF317" s="23"/>
      <c r="AG317" s="57"/>
      <c r="AH317" s="187">
        <f t="shared" si="173"/>
        <v>5013</v>
      </c>
      <c r="AI317" s="179">
        <f t="shared" si="174"/>
        <v>225.625</v>
      </c>
      <c r="AK317" s="218">
        <f t="shared" si="175"/>
        <v>8.2692445211830563</v>
      </c>
      <c r="AL317" s="23"/>
      <c r="AM317" s="57"/>
      <c r="AN317" s="187">
        <f t="shared" si="176"/>
        <v>5028</v>
      </c>
      <c r="AO317" s="179">
        <f t="shared" si="177"/>
        <v>211.6</v>
      </c>
      <c r="AQ317" s="218">
        <f t="shared" si="178"/>
        <v>8.3020178097512041</v>
      </c>
      <c r="AR317" s="23"/>
      <c r="AS317" s="57"/>
      <c r="AT317" s="187">
        <f t="shared" si="179"/>
        <v>5040</v>
      </c>
      <c r="AU317" s="179">
        <f t="shared" si="180"/>
        <v>200.70400000000001</v>
      </c>
      <c r="AW317" s="218">
        <f t="shared" si="181"/>
        <v>8.3337510069535803</v>
      </c>
      <c r="AX317" s="23"/>
      <c r="AY317" s="57"/>
      <c r="AZ317" s="187">
        <f t="shared" si="182"/>
        <v>5051</v>
      </c>
      <c r="BA317" s="179">
        <f t="shared" si="183"/>
        <v>190.96899999999999</v>
      </c>
      <c r="BC317" s="218">
        <f t="shared" si="184"/>
        <v>8.3645081037505893</v>
      </c>
      <c r="BD317" s="23"/>
      <c r="BE317" s="57"/>
      <c r="BF317" s="187">
        <f t="shared" si="185"/>
        <v>5061</v>
      </c>
      <c r="BG317" s="179">
        <f t="shared" si="186"/>
        <v>182.32900000000001</v>
      </c>
      <c r="BI317" s="218">
        <f t="shared" si="187"/>
        <v>8.3943473614173918</v>
      </c>
      <c r="BJ317" s="23"/>
      <c r="BK317" s="57"/>
      <c r="BL317" s="187">
        <f t="shared" si="188"/>
        <v>5070</v>
      </c>
      <c r="BM317" s="179">
        <f t="shared" si="189"/>
        <v>174.72399999999999</v>
      </c>
    </row>
    <row r="318" spans="1:65" ht="15" customHeight="1">
      <c r="A318" s="21">
        <f t="shared" si="190"/>
        <v>2012</v>
      </c>
      <c r="B318" s="176">
        <f t="shared" si="190"/>
        <v>5467</v>
      </c>
      <c r="C318" s="191">
        <f t="shared" si="159"/>
        <v>8.4191392509408498</v>
      </c>
      <c r="D318" s="22">
        <v>19</v>
      </c>
      <c r="E318" s="73"/>
      <c r="F318" s="57"/>
      <c r="G318" s="27"/>
      <c r="H318" s="27"/>
      <c r="I318" s="179">
        <f t="shared" si="160"/>
        <v>4861</v>
      </c>
      <c r="J318" s="180">
        <f t="shared" si="161"/>
        <v>11.084689957929395</v>
      </c>
      <c r="K318" s="179">
        <f t="shared" si="162"/>
        <v>367.23599999999999</v>
      </c>
      <c r="M318" s="218">
        <f t="shared" si="163"/>
        <v>7.837554360881084</v>
      </c>
      <c r="N318" s="23"/>
      <c r="O318" s="57"/>
      <c r="P318" s="187">
        <f t="shared" si="164"/>
        <v>2373</v>
      </c>
      <c r="Q318" s="179">
        <f t="shared" si="165"/>
        <v>9572.8359999999993</v>
      </c>
      <c r="S318" s="218">
        <f t="shared" si="166"/>
        <v>8.1699026473591445</v>
      </c>
      <c r="T318" s="23"/>
      <c r="U318" s="57"/>
      <c r="V318" s="187">
        <f t="shared" si="167"/>
        <v>4719</v>
      </c>
      <c r="W318" s="179">
        <f t="shared" si="168"/>
        <v>559.50400000000002</v>
      </c>
      <c r="Y318" s="218">
        <f t="shared" si="169"/>
        <v>8.2060377627788146</v>
      </c>
      <c r="Z318" s="23"/>
      <c r="AA318" s="57"/>
      <c r="AB318" s="187">
        <f t="shared" si="170"/>
        <v>4747</v>
      </c>
      <c r="AC318" s="179">
        <f t="shared" si="171"/>
        <v>518.4</v>
      </c>
      <c r="AE318" s="218">
        <f t="shared" si="172"/>
        <v>8.2409125416888998</v>
      </c>
      <c r="AF318" s="23"/>
      <c r="AG318" s="57"/>
      <c r="AH318" s="187">
        <f t="shared" si="173"/>
        <v>4772</v>
      </c>
      <c r="AI318" s="179">
        <f t="shared" si="174"/>
        <v>483.02499999999998</v>
      </c>
      <c r="AK318" s="218">
        <f t="shared" si="175"/>
        <v>8.2746119462095518</v>
      </c>
      <c r="AL318" s="23"/>
      <c r="AM318" s="57"/>
      <c r="AN318" s="187">
        <f t="shared" si="176"/>
        <v>4792</v>
      </c>
      <c r="AO318" s="179">
        <f t="shared" si="177"/>
        <v>455.625</v>
      </c>
      <c r="AQ318" s="218">
        <f t="shared" si="178"/>
        <v>8.3072126266283082</v>
      </c>
      <c r="AR318" s="23"/>
      <c r="AS318" s="57"/>
      <c r="AT318" s="187">
        <f t="shared" si="179"/>
        <v>4811</v>
      </c>
      <c r="AU318" s="179">
        <f t="shared" si="180"/>
        <v>430.33600000000001</v>
      </c>
      <c r="AW318" s="218">
        <f t="shared" si="181"/>
        <v>8.338783971442199</v>
      </c>
      <c r="AX318" s="23"/>
      <c r="AY318" s="57"/>
      <c r="AZ318" s="187">
        <f t="shared" si="182"/>
        <v>4827</v>
      </c>
      <c r="BA318" s="179">
        <f t="shared" si="183"/>
        <v>409.6</v>
      </c>
      <c r="BC318" s="218">
        <f t="shared" si="184"/>
        <v>8.3693889966478423</v>
      </c>
      <c r="BD318" s="23"/>
      <c r="BE318" s="57"/>
      <c r="BF318" s="187">
        <f t="shared" si="185"/>
        <v>4841</v>
      </c>
      <c r="BG318" s="179">
        <f t="shared" si="186"/>
        <v>391.87599999999998</v>
      </c>
      <c r="BI318" s="218">
        <f t="shared" si="187"/>
        <v>8.3990851029359082</v>
      </c>
      <c r="BJ318" s="23"/>
      <c r="BK318" s="57"/>
      <c r="BL318" s="187">
        <f t="shared" si="188"/>
        <v>4853</v>
      </c>
      <c r="BM318" s="179">
        <f t="shared" si="189"/>
        <v>376.99599999999998</v>
      </c>
    </row>
    <row r="319" spans="1:65" ht="15" customHeight="1" thickBot="1">
      <c r="A319" s="30">
        <f t="shared" si="190"/>
        <v>2013</v>
      </c>
      <c r="B319" s="184">
        <f t="shared" si="190"/>
        <v>5303</v>
      </c>
      <c r="C319" s="219">
        <f t="shared" si="159"/>
        <v>8.4546792860269946</v>
      </c>
      <c r="D319" s="31">
        <v>20</v>
      </c>
      <c r="E319" s="101"/>
      <c r="F319" s="102"/>
      <c r="G319" s="32"/>
      <c r="H319" s="32"/>
      <c r="I319" s="185">
        <f t="shared" si="160"/>
        <v>4638</v>
      </c>
      <c r="J319" s="186">
        <f t="shared" si="161"/>
        <v>12.540071657552328</v>
      </c>
      <c r="K319" s="185">
        <f t="shared" si="162"/>
        <v>442.22500000000002</v>
      </c>
      <c r="M319" s="220">
        <f t="shared" si="163"/>
        <v>7.9002660367677011</v>
      </c>
      <c r="N319" s="103"/>
      <c r="O319" s="102"/>
      <c r="P319" s="207">
        <f t="shared" si="164"/>
        <v>1139</v>
      </c>
      <c r="Q319" s="185">
        <f t="shared" si="165"/>
        <v>17338.896000000001</v>
      </c>
      <c r="S319" s="220">
        <f t="shared" si="166"/>
        <v>8.2152769589366326</v>
      </c>
      <c r="T319" s="103"/>
      <c r="U319" s="102"/>
      <c r="V319" s="207">
        <f t="shared" si="167"/>
        <v>4444</v>
      </c>
      <c r="W319" s="185">
        <f t="shared" si="168"/>
        <v>737.88099999999997</v>
      </c>
      <c r="Y319" s="220">
        <f t="shared" si="169"/>
        <v>8.2498364854257016</v>
      </c>
      <c r="Z319" s="103"/>
      <c r="AA319" s="102"/>
      <c r="AB319" s="207">
        <f t="shared" si="170"/>
        <v>4483</v>
      </c>
      <c r="AC319" s="185">
        <f t="shared" si="171"/>
        <v>672.4</v>
      </c>
      <c r="AE319" s="220">
        <f t="shared" si="172"/>
        <v>8.2832414413854245</v>
      </c>
      <c r="AF319" s="103"/>
      <c r="AG319" s="102"/>
      <c r="AH319" s="207">
        <f t="shared" si="173"/>
        <v>4516</v>
      </c>
      <c r="AI319" s="185">
        <f t="shared" si="174"/>
        <v>619.36900000000003</v>
      </c>
      <c r="AK319" s="220">
        <f t="shared" si="175"/>
        <v>8.3155664835642771</v>
      </c>
      <c r="AL319" s="103"/>
      <c r="AM319" s="102"/>
      <c r="AN319" s="207">
        <f t="shared" si="176"/>
        <v>4544</v>
      </c>
      <c r="AO319" s="185">
        <f t="shared" si="177"/>
        <v>576.08100000000002</v>
      </c>
      <c r="AQ319" s="220">
        <f t="shared" si="178"/>
        <v>8.3468792537465593</v>
      </c>
      <c r="AR319" s="103"/>
      <c r="AS319" s="102"/>
      <c r="AT319" s="207">
        <f t="shared" si="179"/>
        <v>4569</v>
      </c>
      <c r="AU319" s="185">
        <f t="shared" si="180"/>
        <v>538.75599999999997</v>
      </c>
      <c r="AW319" s="220">
        <f t="shared" si="181"/>
        <v>8.3772412309887923</v>
      </c>
      <c r="AX319" s="103"/>
      <c r="AY319" s="102"/>
      <c r="AZ319" s="207">
        <f t="shared" si="182"/>
        <v>4591</v>
      </c>
      <c r="BA319" s="185">
        <f t="shared" si="183"/>
        <v>506.94400000000002</v>
      </c>
      <c r="BC319" s="220">
        <f t="shared" si="184"/>
        <v>8.4067084582409652</v>
      </c>
      <c r="BD319" s="103"/>
      <c r="BE319" s="102"/>
      <c r="BF319" s="207">
        <f t="shared" si="185"/>
        <v>4610</v>
      </c>
      <c r="BG319" s="185">
        <f t="shared" si="186"/>
        <v>480.24900000000002</v>
      </c>
      <c r="BI319" s="220">
        <f t="shared" si="187"/>
        <v>8.4353321649359163</v>
      </c>
      <c r="BJ319" s="103"/>
      <c r="BK319" s="102"/>
      <c r="BL319" s="207">
        <f t="shared" si="188"/>
        <v>4628</v>
      </c>
      <c r="BM319" s="185">
        <f t="shared" si="189"/>
        <v>455.625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4406</v>
      </c>
      <c r="C320" s="221"/>
      <c r="D320" s="22">
        <v>21</v>
      </c>
      <c r="E320" s="73"/>
      <c r="F320" s="57"/>
      <c r="G320" s="27"/>
      <c r="H320" s="27"/>
      <c r="I320" s="179">
        <f t="shared" si="160"/>
        <v>4406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4163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4163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3909</v>
      </c>
      <c r="C322" s="221"/>
      <c r="D322" s="22">
        <v>23</v>
      </c>
      <c r="E322" s="200">
        <f>O302</f>
        <v>8001</v>
      </c>
      <c r="F322" s="203">
        <f>O310</f>
        <v>0.57366536165308668</v>
      </c>
      <c r="G322" s="364">
        <f>O311</f>
        <v>39157.112999999998</v>
      </c>
      <c r="H322" s="365"/>
      <c r="I322" s="179">
        <f t="shared" si="160"/>
        <v>3909</v>
      </c>
      <c r="J322" s="187"/>
      <c r="K322" s="187"/>
      <c r="M322" s="200" t="str">
        <f>M276</f>
        <v>max(y) =</v>
      </c>
      <c r="N322" s="200">
        <f>N276</f>
        <v>8000</v>
      </c>
      <c r="S322" s="200" t="str">
        <f>S276</f>
        <v>max(y) =</v>
      </c>
      <c r="T322" s="200">
        <f>N322</f>
        <v>8000</v>
      </c>
      <c r="Y322" s="200" t="str">
        <f>Y276</f>
        <v>max(y) =</v>
      </c>
      <c r="Z322" s="200">
        <f>T322</f>
        <v>8000</v>
      </c>
      <c r="AE322" s="200" t="str">
        <f>AE276</f>
        <v>max(y) =</v>
      </c>
      <c r="AF322" s="200">
        <f>Z322</f>
        <v>8000</v>
      </c>
      <c r="AK322" s="200" t="str">
        <f>AK276</f>
        <v>max(y) =</v>
      </c>
      <c r="AL322" s="200">
        <f>AF322</f>
        <v>8000</v>
      </c>
      <c r="AQ322" s="200" t="str">
        <f>AQ276</f>
        <v>max(y) =</v>
      </c>
      <c r="AR322" s="200">
        <f>AL322</f>
        <v>8000</v>
      </c>
      <c r="AW322" s="200" t="str">
        <f>AW276</f>
        <v>max(y) =</v>
      </c>
      <c r="AX322" s="200">
        <f>AR322</f>
        <v>8000</v>
      </c>
      <c r="BC322" s="200" t="str">
        <f>BC276</f>
        <v>max(y) =</v>
      </c>
      <c r="BD322" s="200">
        <f>AX322</f>
        <v>8000</v>
      </c>
      <c r="BI322" s="200" t="str">
        <f>BI276</f>
        <v>max(y) =</v>
      </c>
      <c r="BJ322" s="200">
        <f>BD322</f>
        <v>8000</v>
      </c>
    </row>
    <row r="323" spans="1:62" ht="15" customHeight="1">
      <c r="A323" s="21">
        <f t="shared" si="190"/>
        <v>2017</v>
      </c>
      <c r="B323" s="176">
        <f t="shared" si="191"/>
        <v>3645</v>
      </c>
      <c r="C323" s="221"/>
      <c r="D323" s="22">
        <v>24</v>
      </c>
      <c r="E323" s="200">
        <f>U302</f>
        <v>9000</v>
      </c>
      <c r="F323" s="203">
        <f>U310</f>
        <v>0.82908453601792076</v>
      </c>
      <c r="G323" s="345">
        <f>U311</f>
        <v>3099.0819999999999</v>
      </c>
      <c r="H323" s="346"/>
      <c r="I323" s="179">
        <f t="shared" si="160"/>
        <v>3645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3369</v>
      </c>
      <c r="C324" s="221"/>
      <c r="D324" s="22">
        <v>25</v>
      </c>
      <c r="E324" s="200">
        <f>AA302</f>
        <v>9130</v>
      </c>
      <c r="F324" s="203">
        <f>AA310</f>
        <v>0.83563790309294206</v>
      </c>
      <c r="G324" s="345">
        <f>AA311</f>
        <v>2911.0110000000004</v>
      </c>
      <c r="H324" s="346"/>
      <c r="I324" s="179">
        <f t="shared" si="160"/>
        <v>3369</v>
      </c>
      <c r="J324" s="187"/>
      <c r="K324" s="187"/>
      <c r="M324" s="200" t="s">
        <v>60</v>
      </c>
      <c r="N324" s="214">
        <v>130</v>
      </c>
      <c r="S324" s="200" t="s">
        <v>60</v>
      </c>
      <c r="T324" s="214">
        <f>N324</f>
        <v>130</v>
      </c>
      <c r="Y324" s="200" t="s">
        <v>60</v>
      </c>
      <c r="Z324" s="214">
        <f>T324</f>
        <v>130</v>
      </c>
      <c r="AE324" s="200" t="s">
        <v>60</v>
      </c>
      <c r="AF324" s="214">
        <f>Z324</f>
        <v>130</v>
      </c>
      <c r="AK324" s="200" t="s">
        <v>60</v>
      </c>
      <c r="AL324" s="214">
        <f>AF324</f>
        <v>130</v>
      </c>
      <c r="AQ324" s="200" t="s">
        <v>60</v>
      </c>
      <c r="AR324" s="214">
        <f>AL324</f>
        <v>130</v>
      </c>
      <c r="AW324" s="200" t="s">
        <v>60</v>
      </c>
      <c r="AX324" s="214">
        <f>AR324</f>
        <v>130</v>
      </c>
      <c r="BC324" s="200" t="s">
        <v>60</v>
      </c>
      <c r="BD324" s="214">
        <f>AX324</f>
        <v>130</v>
      </c>
      <c r="BI324" s="200" t="s">
        <v>60</v>
      </c>
      <c r="BJ324" s="214">
        <f>BD324</f>
        <v>130</v>
      </c>
    </row>
    <row r="325" spans="1:62" ht="15" customHeight="1">
      <c r="A325" s="21">
        <f t="shared" si="190"/>
        <v>2019</v>
      </c>
      <c r="B325" s="176">
        <f t="shared" si="191"/>
        <v>3081</v>
      </c>
      <c r="C325" s="221"/>
      <c r="D325" s="22">
        <v>26</v>
      </c>
      <c r="E325" s="200">
        <f>AG302</f>
        <v>9260</v>
      </c>
      <c r="F325" s="203">
        <f>AG310</f>
        <v>0.84136535522988076</v>
      </c>
      <c r="G325" s="345">
        <f>AG311</f>
        <v>2754.8049999999998</v>
      </c>
      <c r="H325" s="346"/>
      <c r="I325" s="179">
        <f t="shared" si="160"/>
        <v>3081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2781</v>
      </c>
      <c r="C326" s="221"/>
      <c r="D326" s="22">
        <v>27</v>
      </c>
      <c r="E326" s="200">
        <f>AM302</f>
        <v>9390</v>
      </c>
      <c r="F326" s="203">
        <f>AM310</f>
        <v>0.84632263091687199</v>
      </c>
      <c r="G326" s="345">
        <f>AM311</f>
        <v>2626.08</v>
      </c>
      <c r="H326" s="346"/>
      <c r="I326" s="179">
        <f t="shared" si="160"/>
        <v>2781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2468</v>
      </c>
      <c r="C327" s="221"/>
      <c r="D327" s="22">
        <v>28</v>
      </c>
      <c r="E327" s="200">
        <f>AS302</f>
        <v>9520</v>
      </c>
      <c r="F327" s="203">
        <f>AS310</f>
        <v>0.85070996994685355</v>
      </c>
      <c r="G327" s="345">
        <f>AS311</f>
        <v>2514.9060000000004</v>
      </c>
      <c r="H327" s="346"/>
      <c r="I327" s="179">
        <f t="shared" si="160"/>
        <v>2468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2141</v>
      </c>
      <c r="C328" s="221"/>
      <c r="D328" s="22">
        <v>29</v>
      </c>
      <c r="E328" s="200">
        <f>AY302</f>
        <v>9650</v>
      </c>
      <c r="F328" s="203">
        <f>AY310</f>
        <v>0.85489097793708468</v>
      </c>
      <c r="G328" s="345">
        <f>AY311</f>
        <v>2415.3330000000001</v>
      </c>
      <c r="H328" s="346"/>
      <c r="I328" s="179">
        <f t="shared" si="160"/>
        <v>2141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1800</v>
      </c>
      <c r="C329" s="221"/>
      <c r="D329" s="22">
        <v>30</v>
      </c>
      <c r="E329" s="200">
        <f>BE302</f>
        <v>9780</v>
      </c>
      <c r="F329" s="203">
        <f>BE310</f>
        <v>0.85837253312661888</v>
      </c>
      <c r="G329" s="345">
        <f>BE311</f>
        <v>2333.3220000000001</v>
      </c>
      <c r="H329" s="346"/>
      <c r="I329" s="179">
        <f t="shared" si="160"/>
        <v>1800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1444</v>
      </c>
      <c r="C330" s="221"/>
      <c r="D330" s="22">
        <v>31</v>
      </c>
      <c r="E330" s="200">
        <f>BK302</f>
        <v>9910</v>
      </c>
      <c r="F330" s="203">
        <f>BK310</f>
        <v>0.86165230286891115</v>
      </c>
      <c r="G330" s="345">
        <f>BK311</f>
        <v>2257.7939999999999</v>
      </c>
      <c r="H330" s="346"/>
      <c r="I330" s="179">
        <f t="shared" si="160"/>
        <v>1444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1072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1072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685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685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280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280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-142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-142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-582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-582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-1041</v>
      </c>
      <c r="C336" s="221"/>
      <c r="D336" s="22">
        <v>37</v>
      </c>
      <c r="E336" s="73"/>
      <c r="F336" s="57"/>
      <c r="G336" s="27"/>
      <c r="H336" s="27"/>
      <c r="I336" s="179">
        <f t="shared" si="160"/>
        <v>-1041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-1520</v>
      </c>
      <c r="C337" s="221"/>
      <c r="D337" s="22">
        <v>38</v>
      </c>
      <c r="E337" s="73"/>
      <c r="F337" s="57"/>
      <c r="G337" s="27"/>
      <c r="H337" s="27"/>
      <c r="I337" s="179">
        <f t="shared" si="160"/>
        <v>-1520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-2020</v>
      </c>
      <c r="C338" s="221"/>
      <c r="D338" s="22">
        <v>39</v>
      </c>
      <c r="E338" s="73"/>
      <c r="F338" s="57"/>
      <c r="G338" s="27"/>
      <c r="H338" s="27"/>
      <c r="I338" s="179">
        <f t="shared" si="160"/>
        <v>-2020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-2542</v>
      </c>
      <c r="C339" s="221"/>
      <c r="D339" s="22">
        <v>40</v>
      </c>
      <c r="E339" s="73"/>
      <c r="F339" s="57"/>
      <c r="G339" s="27"/>
      <c r="H339" s="27"/>
      <c r="I339" s="179">
        <f t="shared" si="160"/>
        <v>-2542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-3087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-3087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-3655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-3655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366"/>
  <sheetViews>
    <sheetView showGridLines="0" view="pageBreakPreview" zoomScale="85" zoomScaleSheetLayoutView="85" workbookViewId="0">
      <selection activeCell="C13" sqref="C1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1994</v>
      </c>
      <c r="F1" s="2" t="s">
        <v>1</v>
      </c>
      <c r="G1" s="4">
        <v>0</v>
      </c>
      <c r="H1" s="5"/>
      <c r="I1" s="4"/>
    </row>
    <row r="2" spans="1:12" ht="21" customHeight="1">
      <c r="A2" s="6" t="s">
        <v>89</v>
      </c>
      <c r="K2" s="235" t="s">
        <v>78</v>
      </c>
    </row>
    <row r="3" spans="1:12" s="118" customFormat="1" ht="20.100000000000001" customHeight="1">
      <c r="A3" s="262" t="s">
        <v>2</v>
      </c>
      <c r="B3" s="263" t="s">
        <v>3</v>
      </c>
      <c r="C3" s="264" t="str">
        <f>A73</f>
        <v>1. 등차급수</v>
      </c>
      <c r="D3" s="264" t="str">
        <f>A118</f>
        <v>2. 등비급수</v>
      </c>
      <c r="E3" s="264" t="str">
        <f>A163</f>
        <v>3. 베기함수</v>
      </c>
      <c r="F3" s="264" t="str">
        <f>A208</f>
        <v>4. 지수함수</v>
      </c>
      <c r="G3" s="264" t="str">
        <f>A253</f>
        <v>5. 로지스틱</v>
      </c>
      <c r="H3" s="264" t="str">
        <f>A298</f>
        <v>6. 수정지수</v>
      </c>
      <c r="I3" s="265" t="s">
        <v>4</v>
      </c>
      <c r="J3" s="362" t="s">
        <v>5</v>
      </c>
      <c r="K3" s="363"/>
    </row>
    <row r="4" spans="1:12" s="118" customFormat="1" ht="20.100000000000001" customHeight="1">
      <c r="A4" s="119">
        <v>1994</v>
      </c>
      <c r="B4" s="7">
        <v>5393</v>
      </c>
      <c r="C4" s="121">
        <f t="shared" ref="C4:C45" si="0">I75</f>
        <v>5609</v>
      </c>
      <c r="D4" s="122">
        <f t="shared" ref="D4:D45" si="1">I120</f>
        <v>5663</v>
      </c>
      <c r="E4" s="122">
        <f t="shared" ref="E4:E45" si="2">I165</f>
        <v>5693</v>
      </c>
      <c r="F4" s="123">
        <f t="shared" ref="F4:F45" si="3">I210</f>
        <v>6251</v>
      </c>
      <c r="G4" s="123">
        <f t="shared" ref="G4:G45" si="4">I255</f>
        <v>5584</v>
      </c>
      <c r="H4" s="123">
        <f t="shared" ref="H4:H45" si="5">I300</f>
        <v>5550</v>
      </c>
      <c r="I4" s="124">
        <f t="shared" ref="I4:I45" si="6">ROUND(SUMIF(C$46:H$46,"○",C4:H4),$G$1)</f>
        <v>5693</v>
      </c>
      <c r="J4" s="125"/>
      <c r="K4" s="126"/>
      <c r="L4" s="127"/>
    </row>
    <row r="5" spans="1:12" s="118" customFormat="1" ht="20.100000000000001" customHeight="1">
      <c r="A5" s="119">
        <f t="shared" ref="A5:A45" si="7">A4+1</f>
        <v>1995</v>
      </c>
      <c r="B5" s="7">
        <v>5525</v>
      </c>
      <c r="C5" s="121">
        <f t="shared" si="0"/>
        <v>5509</v>
      </c>
      <c r="D5" s="122">
        <f t="shared" si="1"/>
        <v>5544</v>
      </c>
      <c r="E5" s="122">
        <f t="shared" si="2"/>
        <v>5564</v>
      </c>
      <c r="F5" s="123">
        <f t="shared" si="3"/>
        <v>5665</v>
      </c>
      <c r="G5" s="123">
        <f t="shared" si="4"/>
        <v>5496</v>
      </c>
      <c r="H5" s="123">
        <f t="shared" si="5"/>
        <v>5474</v>
      </c>
      <c r="I5" s="124">
        <f t="shared" si="6"/>
        <v>5564</v>
      </c>
      <c r="J5" s="125"/>
      <c r="K5" s="126"/>
      <c r="L5" s="127"/>
    </row>
    <row r="6" spans="1:12" s="118" customFormat="1" ht="20.100000000000001" customHeight="1">
      <c r="A6" s="119">
        <f t="shared" si="7"/>
        <v>1996</v>
      </c>
      <c r="B6" s="7">
        <v>5593</v>
      </c>
      <c r="C6" s="121">
        <f t="shared" si="0"/>
        <v>5410</v>
      </c>
      <c r="D6" s="122">
        <f t="shared" si="1"/>
        <v>5427</v>
      </c>
      <c r="E6" s="122">
        <f t="shared" si="2"/>
        <v>5438</v>
      </c>
      <c r="F6" s="123">
        <f t="shared" si="3"/>
        <v>5348</v>
      </c>
      <c r="G6" s="123">
        <f t="shared" si="4"/>
        <v>5405</v>
      </c>
      <c r="H6" s="123">
        <f t="shared" si="5"/>
        <v>5395</v>
      </c>
      <c r="I6" s="124">
        <f t="shared" si="6"/>
        <v>5438</v>
      </c>
      <c r="J6" s="125"/>
      <c r="K6" s="126"/>
      <c r="L6" s="127"/>
    </row>
    <row r="7" spans="1:12" s="118" customFormat="1" ht="20.100000000000001" customHeight="1">
      <c r="A7" s="119">
        <f t="shared" si="7"/>
        <v>1997</v>
      </c>
      <c r="B7" s="7">
        <v>5434</v>
      </c>
      <c r="C7" s="121">
        <f t="shared" si="0"/>
        <v>5310</v>
      </c>
      <c r="D7" s="122">
        <f t="shared" si="1"/>
        <v>5313</v>
      </c>
      <c r="E7" s="122">
        <f t="shared" si="2"/>
        <v>5316</v>
      </c>
      <c r="F7" s="123">
        <f t="shared" si="3"/>
        <v>5134</v>
      </c>
      <c r="G7" s="123">
        <f t="shared" si="4"/>
        <v>5313</v>
      </c>
      <c r="H7" s="123">
        <f t="shared" si="5"/>
        <v>5313</v>
      </c>
      <c r="I7" s="124">
        <f t="shared" si="6"/>
        <v>5316</v>
      </c>
      <c r="J7" s="125"/>
      <c r="K7" s="126"/>
      <c r="L7" s="127"/>
    </row>
    <row r="8" spans="1:12" s="118" customFormat="1" ht="20.100000000000001" customHeight="1">
      <c r="A8" s="119">
        <f t="shared" si="7"/>
        <v>1998</v>
      </c>
      <c r="B8" s="7">
        <v>5406</v>
      </c>
      <c r="C8" s="121">
        <f t="shared" si="0"/>
        <v>5211</v>
      </c>
      <c r="D8" s="122">
        <f t="shared" si="1"/>
        <v>5201</v>
      </c>
      <c r="E8" s="122">
        <f t="shared" si="2"/>
        <v>5198</v>
      </c>
      <c r="F8" s="123">
        <f t="shared" si="3"/>
        <v>4974</v>
      </c>
      <c r="G8" s="123">
        <f t="shared" si="4"/>
        <v>5220</v>
      </c>
      <c r="H8" s="123">
        <f t="shared" si="5"/>
        <v>5229</v>
      </c>
      <c r="I8" s="124">
        <f t="shared" si="6"/>
        <v>5198</v>
      </c>
      <c r="J8" s="125"/>
      <c r="K8" s="126"/>
      <c r="L8" s="127"/>
    </row>
    <row r="9" spans="1:12" s="118" customFormat="1" ht="20.100000000000001" customHeight="1">
      <c r="A9" s="119">
        <f t="shared" si="7"/>
        <v>1999</v>
      </c>
      <c r="B9" s="7">
        <v>5240</v>
      </c>
      <c r="C9" s="121">
        <f t="shared" si="0"/>
        <v>5112</v>
      </c>
      <c r="D9" s="122">
        <f t="shared" si="1"/>
        <v>5092</v>
      </c>
      <c r="E9" s="122">
        <f t="shared" si="2"/>
        <v>5084</v>
      </c>
      <c r="F9" s="123">
        <f t="shared" si="3"/>
        <v>4846</v>
      </c>
      <c r="G9" s="123">
        <f t="shared" si="4"/>
        <v>5125</v>
      </c>
      <c r="H9" s="123">
        <f t="shared" si="5"/>
        <v>5143</v>
      </c>
      <c r="I9" s="124">
        <f t="shared" si="6"/>
        <v>5084</v>
      </c>
      <c r="J9" s="125"/>
      <c r="K9" s="126"/>
      <c r="L9" s="127"/>
    </row>
    <row r="10" spans="1:12" s="118" customFormat="1" ht="20.100000000000001" customHeight="1">
      <c r="A10" s="119">
        <f t="shared" si="7"/>
        <v>2000</v>
      </c>
      <c r="B10" s="7">
        <v>5054</v>
      </c>
      <c r="C10" s="121">
        <f t="shared" si="0"/>
        <v>5012</v>
      </c>
      <c r="D10" s="122">
        <f t="shared" si="1"/>
        <v>4985</v>
      </c>
      <c r="E10" s="122">
        <f t="shared" si="2"/>
        <v>4973</v>
      </c>
      <c r="F10" s="123">
        <f t="shared" si="3"/>
        <v>4741</v>
      </c>
      <c r="G10" s="123">
        <f t="shared" si="4"/>
        <v>5028</v>
      </c>
      <c r="H10" s="123">
        <f t="shared" si="5"/>
        <v>5054</v>
      </c>
      <c r="I10" s="124">
        <f t="shared" si="6"/>
        <v>4973</v>
      </c>
      <c r="J10" s="125"/>
      <c r="K10" s="126"/>
      <c r="L10" s="127"/>
    </row>
    <row r="11" spans="1:12" s="118" customFormat="1" ht="20.100000000000001" customHeight="1">
      <c r="A11" s="119">
        <f t="shared" si="7"/>
        <v>2001</v>
      </c>
      <c r="B11" s="7">
        <v>4941</v>
      </c>
      <c r="C11" s="121">
        <f t="shared" si="0"/>
        <v>4913</v>
      </c>
      <c r="D11" s="122">
        <f t="shared" si="1"/>
        <v>4880</v>
      </c>
      <c r="E11" s="122">
        <f t="shared" si="2"/>
        <v>4865</v>
      </c>
      <c r="F11" s="123">
        <f t="shared" si="3"/>
        <v>4652</v>
      </c>
      <c r="G11" s="123">
        <f t="shared" si="4"/>
        <v>4930</v>
      </c>
      <c r="H11" s="123">
        <f t="shared" si="5"/>
        <v>4961</v>
      </c>
      <c r="I11" s="124">
        <f t="shared" si="6"/>
        <v>4865</v>
      </c>
      <c r="J11" s="111" t="s">
        <v>84</v>
      </c>
      <c r="K11" s="126"/>
      <c r="L11" s="127"/>
    </row>
    <row r="12" spans="1:12" s="118" customFormat="1" ht="20.100000000000001" customHeight="1">
      <c r="A12" s="119">
        <f t="shared" si="7"/>
        <v>2002</v>
      </c>
      <c r="B12" s="7">
        <v>4762</v>
      </c>
      <c r="C12" s="121">
        <f t="shared" si="0"/>
        <v>4813</v>
      </c>
      <c r="D12" s="122">
        <f t="shared" si="1"/>
        <v>4778</v>
      </c>
      <c r="E12" s="122">
        <f t="shared" si="2"/>
        <v>4761</v>
      </c>
      <c r="F12" s="123">
        <f t="shared" si="3"/>
        <v>4575</v>
      </c>
      <c r="G12" s="123">
        <f t="shared" si="4"/>
        <v>4831</v>
      </c>
      <c r="H12" s="123">
        <f t="shared" si="5"/>
        <v>4867</v>
      </c>
      <c r="I12" s="124">
        <f t="shared" si="6"/>
        <v>4761</v>
      </c>
      <c r="J12" s="111" t="s">
        <v>83</v>
      </c>
      <c r="K12" s="126"/>
      <c r="L12" s="127"/>
    </row>
    <row r="13" spans="1:12" s="118" customFormat="1" ht="20.100000000000001" customHeight="1">
      <c r="A13" s="119">
        <f t="shared" si="7"/>
        <v>2003</v>
      </c>
      <c r="B13" s="7">
        <v>4508</v>
      </c>
      <c r="C13" s="121">
        <f t="shared" si="0"/>
        <v>4714</v>
      </c>
      <c r="D13" s="122">
        <f t="shared" si="1"/>
        <v>4677</v>
      </c>
      <c r="E13" s="122">
        <f t="shared" si="2"/>
        <v>4660</v>
      </c>
      <c r="F13" s="123">
        <f t="shared" si="3"/>
        <v>4507</v>
      </c>
      <c r="G13" s="123">
        <f t="shared" si="4"/>
        <v>4731</v>
      </c>
      <c r="H13" s="123">
        <f t="shared" si="5"/>
        <v>4769</v>
      </c>
      <c r="I13" s="124">
        <f t="shared" si="6"/>
        <v>4660</v>
      </c>
      <c r="J13" s="125"/>
      <c r="K13" s="126"/>
      <c r="L13" s="127"/>
    </row>
    <row r="14" spans="1:12" s="118" customFormat="1" ht="20.100000000000001" customHeight="1">
      <c r="A14" s="119">
        <f t="shared" si="7"/>
        <v>2004</v>
      </c>
      <c r="B14" s="7">
        <v>4420</v>
      </c>
      <c r="C14" s="121">
        <f t="shared" si="0"/>
        <v>4615</v>
      </c>
      <c r="D14" s="122">
        <f t="shared" si="1"/>
        <v>4579</v>
      </c>
      <c r="E14" s="122">
        <f t="shared" si="2"/>
        <v>4562</v>
      </c>
      <c r="F14" s="123">
        <f t="shared" si="3"/>
        <v>4447</v>
      </c>
      <c r="G14" s="123">
        <f t="shared" si="4"/>
        <v>4630</v>
      </c>
      <c r="H14" s="123">
        <f t="shared" si="5"/>
        <v>4668</v>
      </c>
      <c r="I14" s="124">
        <f t="shared" si="6"/>
        <v>4562</v>
      </c>
      <c r="J14" s="125"/>
      <c r="K14" s="126"/>
      <c r="L14" s="127"/>
    </row>
    <row r="15" spans="1:12" s="118" customFormat="1" ht="20.100000000000001" customHeight="1">
      <c r="A15" s="119">
        <f t="shared" si="7"/>
        <v>2005</v>
      </c>
      <c r="B15" s="7">
        <v>4408</v>
      </c>
      <c r="C15" s="121">
        <f t="shared" si="0"/>
        <v>4515</v>
      </c>
      <c r="D15" s="122">
        <f t="shared" si="1"/>
        <v>4483</v>
      </c>
      <c r="E15" s="122">
        <f t="shared" si="2"/>
        <v>4467</v>
      </c>
      <c r="F15" s="123">
        <f t="shared" si="3"/>
        <v>4392</v>
      </c>
      <c r="G15" s="123">
        <f t="shared" si="4"/>
        <v>4528</v>
      </c>
      <c r="H15" s="123">
        <f t="shared" si="5"/>
        <v>4564</v>
      </c>
      <c r="I15" s="124">
        <f t="shared" si="6"/>
        <v>4467</v>
      </c>
      <c r="J15" s="125"/>
      <c r="K15" s="126"/>
      <c r="L15" s="127"/>
    </row>
    <row r="16" spans="1:12" s="118" customFormat="1" ht="20.100000000000001" customHeight="1">
      <c r="A16" s="119">
        <f t="shared" si="7"/>
        <v>2006</v>
      </c>
      <c r="B16" s="7">
        <v>4286</v>
      </c>
      <c r="C16" s="121">
        <f t="shared" si="0"/>
        <v>4416</v>
      </c>
      <c r="D16" s="122">
        <f t="shared" si="1"/>
        <v>4388</v>
      </c>
      <c r="E16" s="122">
        <f t="shared" si="2"/>
        <v>4376</v>
      </c>
      <c r="F16" s="123">
        <f t="shared" si="3"/>
        <v>4342</v>
      </c>
      <c r="G16" s="123">
        <f t="shared" si="4"/>
        <v>4426</v>
      </c>
      <c r="H16" s="123">
        <f t="shared" si="5"/>
        <v>4456</v>
      </c>
      <c r="I16" s="124">
        <f t="shared" si="6"/>
        <v>4376</v>
      </c>
      <c r="J16" s="125"/>
      <c r="K16" s="126"/>
      <c r="L16" s="127"/>
    </row>
    <row r="17" spans="1:12" s="118" customFormat="1" ht="20.100000000000001" customHeight="1">
      <c r="A17" s="119">
        <f t="shared" si="7"/>
        <v>2007</v>
      </c>
      <c r="B17" s="7">
        <v>4253</v>
      </c>
      <c r="C17" s="121">
        <f t="shared" si="0"/>
        <v>4316</v>
      </c>
      <c r="D17" s="122">
        <f t="shared" si="1"/>
        <v>4296</v>
      </c>
      <c r="E17" s="122">
        <f t="shared" si="2"/>
        <v>4286</v>
      </c>
      <c r="F17" s="123">
        <f t="shared" si="3"/>
        <v>4297</v>
      </c>
      <c r="G17" s="123">
        <f t="shared" si="4"/>
        <v>4323</v>
      </c>
      <c r="H17" s="123">
        <f t="shared" si="5"/>
        <v>4345</v>
      </c>
      <c r="I17" s="124">
        <f t="shared" si="6"/>
        <v>4286</v>
      </c>
      <c r="J17" s="125"/>
      <c r="K17" s="126"/>
      <c r="L17" s="127"/>
    </row>
    <row r="18" spans="1:12" s="118" customFormat="1" ht="20.100000000000001" customHeight="1">
      <c r="A18" s="119">
        <f t="shared" si="7"/>
        <v>2008</v>
      </c>
      <c r="B18" s="7">
        <v>4152</v>
      </c>
      <c r="C18" s="121">
        <f t="shared" si="0"/>
        <v>4217</v>
      </c>
      <c r="D18" s="122">
        <f t="shared" si="1"/>
        <v>4206</v>
      </c>
      <c r="E18" s="122">
        <f t="shared" si="2"/>
        <v>4200</v>
      </c>
      <c r="F18" s="123">
        <f t="shared" si="3"/>
        <v>4255</v>
      </c>
      <c r="G18" s="123">
        <f t="shared" si="4"/>
        <v>4219</v>
      </c>
      <c r="H18" s="123">
        <f t="shared" si="5"/>
        <v>4231</v>
      </c>
      <c r="I18" s="124">
        <f t="shared" si="6"/>
        <v>4200</v>
      </c>
      <c r="J18" s="125"/>
      <c r="K18" s="126"/>
      <c r="L18" s="127"/>
    </row>
    <row r="19" spans="1:12" s="118" customFormat="1" ht="20.100000000000001" customHeight="1">
      <c r="A19" s="119">
        <f t="shared" si="7"/>
        <v>2009</v>
      </c>
      <c r="B19" s="7">
        <v>4038</v>
      </c>
      <c r="C19" s="121">
        <f t="shared" si="0"/>
        <v>4118</v>
      </c>
      <c r="D19" s="122">
        <f t="shared" si="1"/>
        <v>4117</v>
      </c>
      <c r="E19" s="122">
        <f t="shared" si="2"/>
        <v>4116</v>
      </c>
      <c r="F19" s="123">
        <f t="shared" si="3"/>
        <v>4216</v>
      </c>
      <c r="G19" s="123">
        <f t="shared" si="4"/>
        <v>4115</v>
      </c>
      <c r="H19" s="123">
        <f t="shared" si="5"/>
        <v>4114</v>
      </c>
      <c r="I19" s="124">
        <f t="shared" si="6"/>
        <v>4116</v>
      </c>
      <c r="J19" s="125"/>
      <c r="K19" s="126"/>
      <c r="L19" s="127"/>
    </row>
    <row r="20" spans="1:12" s="118" customFormat="1" ht="20.100000000000001" customHeight="1">
      <c r="A20" s="119">
        <f t="shared" si="7"/>
        <v>2010</v>
      </c>
      <c r="B20" s="7">
        <v>4026</v>
      </c>
      <c r="C20" s="121">
        <f t="shared" si="0"/>
        <v>4018</v>
      </c>
      <c r="D20" s="122">
        <f t="shared" si="1"/>
        <v>4031</v>
      </c>
      <c r="E20" s="122">
        <f t="shared" si="2"/>
        <v>4035</v>
      </c>
      <c r="F20" s="123">
        <f t="shared" si="3"/>
        <v>4180</v>
      </c>
      <c r="G20" s="123">
        <f t="shared" si="4"/>
        <v>4011</v>
      </c>
      <c r="H20" s="123">
        <f t="shared" si="5"/>
        <v>3992</v>
      </c>
      <c r="I20" s="124">
        <f t="shared" si="6"/>
        <v>4035</v>
      </c>
      <c r="J20" s="125"/>
      <c r="K20" s="126"/>
      <c r="L20" s="127"/>
    </row>
    <row r="21" spans="1:12" s="118" customFormat="1" ht="20.100000000000001" customHeight="1">
      <c r="A21" s="119">
        <f t="shared" si="7"/>
        <v>2011</v>
      </c>
      <c r="B21" s="7">
        <v>3960</v>
      </c>
      <c r="C21" s="121">
        <f t="shared" si="0"/>
        <v>3919</v>
      </c>
      <c r="D21" s="122">
        <f t="shared" si="1"/>
        <v>3946</v>
      </c>
      <c r="E21" s="122">
        <f t="shared" si="2"/>
        <v>3957</v>
      </c>
      <c r="F21" s="123">
        <f t="shared" si="3"/>
        <v>4146</v>
      </c>
      <c r="G21" s="123">
        <f t="shared" si="4"/>
        <v>3907</v>
      </c>
      <c r="H21" s="123">
        <f t="shared" si="5"/>
        <v>3867</v>
      </c>
      <c r="I21" s="124">
        <f t="shared" si="6"/>
        <v>3957</v>
      </c>
      <c r="J21" s="125"/>
      <c r="K21" s="126"/>
      <c r="L21" s="127"/>
    </row>
    <row r="22" spans="1:12" s="118" customFormat="1" ht="20.100000000000001" customHeight="1">
      <c r="A22" s="119">
        <f t="shared" si="7"/>
        <v>2012</v>
      </c>
      <c r="B22" s="7">
        <v>3989</v>
      </c>
      <c r="C22" s="121">
        <f t="shared" si="0"/>
        <v>3819</v>
      </c>
      <c r="D22" s="122">
        <f t="shared" si="1"/>
        <v>3863</v>
      </c>
      <c r="E22" s="122">
        <f t="shared" si="2"/>
        <v>3880</v>
      </c>
      <c r="F22" s="123">
        <f t="shared" si="3"/>
        <v>4114</v>
      </c>
      <c r="G22" s="123">
        <f t="shared" si="4"/>
        <v>3803</v>
      </c>
      <c r="H22" s="123">
        <f t="shared" si="5"/>
        <v>3738</v>
      </c>
      <c r="I22" s="124">
        <f t="shared" si="6"/>
        <v>3880</v>
      </c>
      <c r="J22" s="125"/>
      <c r="K22" s="126"/>
      <c r="L22" s="127"/>
    </row>
    <row r="23" spans="1:12" s="118" customFormat="1" ht="20.100000000000001" customHeight="1" thickBot="1">
      <c r="A23" s="128">
        <f t="shared" si="7"/>
        <v>2013</v>
      </c>
      <c r="B23" s="8">
        <v>3897</v>
      </c>
      <c r="C23" s="130">
        <f t="shared" si="0"/>
        <v>3720</v>
      </c>
      <c r="D23" s="131">
        <f t="shared" si="1"/>
        <v>3782</v>
      </c>
      <c r="E23" s="131">
        <f t="shared" si="2"/>
        <v>3807</v>
      </c>
      <c r="F23" s="132">
        <f t="shared" si="3"/>
        <v>4084</v>
      </c>
      <c r="G23" s="132">
        <f t="shared" si="4"/>
        <v>3700</v>
      </c>
      <c r="H23" s="132">
        <f t="shared" si="5"/>
        <v>3605</v>
      </c>
      <c r="I23" s="133">
        <f t="shared" si="6"/>
        <v>3807</v>
      </c>
      <c r="J23" s="134"/>
      <c r="K23" s="135"/>
      <c r="L23" s="136"/>
    </row>
    <row r="24" spans="1:12" s="118" customFormat="1" ht="20.100000000000001" customHeight="1" thickTop="1">
      <c r="A24" s="137">
        <f t="shared" si="7"/>
        <v>2014</v>
      </c>
      <c r="B24" s="138"/>
      <c r="C24" s="139">
        <f t="shared" si="0"/>
        <v>3621</v>
      </c>
      <c r="D24" s="140">
        <f t="shared" si="1"/>
        <v>3702</v>
      </c>
      <c r="E24" s="139">
        <f t="shared" si="2"/>
        <v>3735</v>
      </c>
      <c r="F24" s="139">
        <f t="shared" si="3"/>
        <v>4056</v>
      </c>
      <c r="G24" s="139">
        <f t="shared" si="4"/>
        <v>3597</v>
      </c>
      <c r="H24" s="139">
        <f t="shared" si="5"/>
        <v>3467</v>
      </c>
      <c r="I24" s="251">
        <f t="shared" si="6"/>
        <v>3735</v>
      </c>
      <c r="J24" s="257"/>
      <c r="K24" s="258"/>
    </row>
    <row r="25" spans="1:12" s="118" customFormat="1" ht="20.100000000000001" customHeight="1">
      <c r="A25" s="252">
        <f t="shared" si="7"/>
        <v>2015</v>
      </c>
      <c r="B25" s="253"/>
      <c r="C25" s="254">
        <f t="shared" si="0"/>
        <v>3521</v>
      </c>
      <c r="D25" s="255">
        <f t="shared" si="1"/>
        <v>3624</v>
      </c>
      <c r="E25" s="254">
        <f t="shared" si="2"/>
        <v>3666</v>
      </c>
      <c r="F25" s="254">
        <f t="shared" si="3"/>
        <v>4030</v>
      </c>
      <c r="G25" s="254">
        <f t="shared" si="4"/>
        <v>3494</v>
      </c>
      <c r="H25" s="254">
        <f t="shared" si="5"/>
        <v>3326</v>
      </c>
      <c r="I25" s="256">
        <f t="shared" si="6"/>
        <v>3666</v>
      </c>
      <c r="J25" s="125"/>
      <c r="K25" s="126"/>
    </row>
    <row r="26" spans="1:12" s="118" customFormat="1" ht="20.100000000000001" customHeight="1">
      <c r="A26" s="252">
        <f t="shared" si="7"/>
        <v>2016</v>
      </c>
      <c r="B26" s="253"/>
      <c r="C26" s="254">
        <f t="shared" si="0"/>
        <v>3422</v>
      </c>
      <c r="D26" s="255">
        <f t="shared" si="1"/>
        <v>3548</v>
      </c>
      <c r="E26" s="254">
        <f t="shared" si="2"/>
        <v>3598</v>
      </c>
      <c r="F26" s="254">
        <f t="shared" si="3"/>
        <v>4004</v>
      </c>
      <c r="G26" s="254">
        <f t="shared" si="4"/>
        <v>3392</v>
      </c>
      <c r="H26" s="254">
        <f t="shared" si="5"/>
        <v>3180</v>
      </c>
      <c r="I26" s="256">
        <f t="shared" si="6"/>
        <v>3598</v>
      </c>
      <c r="J26" s="125"/>
      <c r="K26" s="126"/>
    </row>
    <row r="27" spans="1:12" s="118" customFormat="1" ht="20.100000000000001" customHeight="1">
      <c r="A27" s="252">
        <f t="shared" si="7"/>
        <v>2017</v>
      </c>
      <c r="B27" s="253"/>
      <c r="C27" s="254">
        <f t="shared" si="0"/>
        <v>3322</v>
      </c>
      <c r="D27" s="255">
        <f t="shared" si="1"/>
        <v>3474</v>
      </c>
      <c r="E27" s="254">
        <f t="shared" si="2"/>
        <v>3533</v>
      </c>
      <c r="F27" s="254">
        <f t="shared" si="3"/>
        <v>3980</v>
      </c>
      <c r="G27" s="254">
        <f t="shared" si="4"/>
        <v>3291</v>
      </c>
      <c r="H27" s="254">
        <f t="shared" si="5"/>
        <v>3029</v>
      </c>
      <c r="I27" s="256">
        <f t="shared" si="6"/>
        <v>3533</v>
      </c>
      <c r="J27" s="257"/>
      <c r="K27" s="258"/>
    </row>
    <row r="28" spans="1:12" s="118" customFormat="1" ht="20.100000000000001" customHeight="1">
      <c r="A28" s="252">
        <f t="shared" si="7"/>
        <v>2018</v>
      </c>
      <c r="B28" s="253"/>
      <c r="C28" s="254">
        <f t="shared" si="0"/>
        <v>3223</v>
      </c>
      <c r="D28" s="255">
        <f t="shared" si="1"/>
        <v>3401</v>
      </c>
      <c r="E28" s="254">
        <f t="shared" si="2"/>
        <v>3470</v>
      </c>
      <c r="F28" s="254">
        <f t="shared" si="3"/>
        <v>3957</v>
      </c>
      <c r="G28" s="254">
        <f t="shared" si="4"/>
        <v>3190</v>
      </c>
      <c r="H28" s="254">
        <f t="shared" si="5"/>
        <v>2874</v>
      </c>
      <c r="I28" s="256">
        <f t="shared" si="6"/>
        <v>3470</v>
      </c>
      <c r="J28" s="147"/>
      <c r="K28" s="126"/>
    </row>
    <row r="29" spans="1:12" s="118" customFormat="1" ht="20.100000000000001" customHeight="1">
      <c r="A29" s="137">
        <f t="shared" si="7"/>
        <v>2019</v>
      </c>
      <c r="B29" s="138"/>
      <c r="C29" s="139">
        <f t="shared" si="0"/>
        <v>3123</v>
      </c>
      <c r="D29" s="140">
        <f t="shared" si="1"/>
        <v>3329</v>
      </c>
      <c r="E29" s="139">
        <f t="shared" si="2"/>
        <v>3409</v>
      </c>
      <c r="F29" s="139">
        <f t="shared" si="3"/>
        <v>3935</v>
      </c>
      <c r="G29" s="139">
        <f t="shared" si="4"/>
        <v>3091</v>
      </c>
      <c r="H29" s="139">
        <f t="shared" si="5"/>
        <v>2713</v>
      </c>
      <c r="I29" s="251">
        <f t="shared" si="6"/>
        <v>3409</v>
      </c>
      <c r="J29" s="257"/>
      <c r="K29" s="258"/>
    </row>
    <row r="30" spans="1:12" s="118" customFormat="1" ht="20.100000000000001" customHeight="1">
      <c r="A30" s="252">
        <f t="shared" si="7"/>
        <v>2020</v>
      </c>
      <c r="B30" s="253"/>
      <c r="C30" s="254">
        <f t="shared" si="0"/>
        <v>3024</v>
      </c>
      <c r="D30" s="255">
        <f t="shared" si="1"/>
        <v>3259</v>
      </c>
      <c r="E30" s="254">
        <f t="shared" si="2"/>
        <v>3349</v>
      </c>
      <c r="F30" s="254">
        <f t="shared" si="3"/>
        <v>3914</v>
      </c>
      <c r="G30" s="254">
        <f t="shared" si="4"/>
        <v>2993</v>
      </c>
      <c r="H30" s="254">
        <f t="shared" si="5"/>
        <v>2548</v>
      </c>
      <c r="I30" s="256">
        <f t="shared" si="6"/>
        <v>3349</v>
      </c>
      <c r="J30" s="257"/>
      <c r="K30" s="258"/>
    </row>
    <row r="31" spans="1:12" s="118" customFormat="1" ht="20.100000000000001" customHeight="1">
      <c r="A31" s="252">
        <f t="shared" si="7"/>
        <v>2021</v>
      </c>
      <c r="B31" s="253"/>
      <c r="C31" s="254">
        <f t="shared" si="0"/>
        <v>2925</v>
      </c>
      <c r="D31" s="255">
        <f t="shared" si="1"/>
        <v>3191</v>
      </c>
      <c r="E31" s="254">
        <f t="shared" si="2"/>
        <v>3292</v>
      </c>
      <c r="F31" s="254">
        <f t="shared" si="3"/>
        <v>3894</v>
      </c>
      <c r="G31" s="254">
        <f t="shared" si="4"/>
        <v>2896</v>
      </c>
      <c r="H31" s="254">
        <f t="shared" si="5"/>
        <v>2378</v>
      </c>
      <c r="I31" s="256">
        <f t="shared" si="6"/>
        <v>3292</v>
      </c>
      <c r="J31" s="257"/>
      <c r="K31" s="258"/>
    </row>
    <row r="32" spans="1:12" s="118" customFormat="1" ht="20.100000000000001" customHeight="1">
      <c r="A32" s="252">
        <f t="shared" si="7"/>
        <v>2022</v>
      </c>
      <c r="B32" s="253"/>
      <c r="C32" s="254">
        <f t="shared" si="0"/>
        <v>2825</v>
      </c>
      <c r="D32" s="255">
        <f t="shared" si="1"/>
        <v>3123</v>
      </c>
      <c r="E32" s="254">
        <f t="shared" si="2"/>
        <v>3236</v>
      </c>
      <c r="F32" s="254">
        <f t="shared" si="3"/>
        <v>3874</v>
      </c>
      <c r="G32" s="254">
        <f t="shared" si="4"/>
        <v>2801</v>
      </c>
      <c r="H32" s="254">
        <f t="shared" si="5"/>
        <v>2202</v>
      </c>
      <c r="I32" s="256">
        <f t="shared" si="6"/>
        <v>3236</v>
      </c>
      <c r="J32" s="257"/>
      <c r="K32" s="258"/>
    </row>
    <row r="33" spans="1:41" s="118" customFormat="1" ht="20.100000000000001" customHeight="1">
      <c r="A33" s="252">
        <f t="shared" si="7"/>
        <v>2023</v>
      </c>
      <c r="B33" s="253"/>
      <c r="C33" s="254">
        <f t="shared" si="0"/>
        <v>2726</v>
      </c>
      <c r="D33" s="255">
        <f t="shared" si="1"/>
        <v>3058</v>
      </c>
      <c r="E33" s="254">
        <f t="shared" si="2"/>
        <v>3182</v>
      </c>
      <c r="F33" s="254">
        <f t="shared" si="3"/>
        <v>3856</v>
      </c>
      <c r="G33" s="254">
        <f t="shared" si="4"/>
        <v>2707</v>
      </c>
      <c r="H33" s="254">
        <f t="shared" si="5"/>
        <v>2021</v>
      </c>
      <c r="I33" s="256">
        <f t="shared" si="6"/>
        <v>3182</v>
      </c>
      <c r="J33" s="257"/>
      <c r="K33" s="258"/>
    </row>
    <row r="34" spans="1:41" s="118" customFormat="1" ht="20.100000000000001" customHeight="1">
      <c r="A34" s="137">
        <f t="shared" si="7"/>
        <v>2024</v>
      </c>
      <c r="B34" s="138"/>
      <c r="C34" s="139">
        <f t="shared" si="0"/>
        <v>2626</v>
      </c>
      <c r="D34" s="140">
        <f t="shared" si="1"/>
        <v>2993</v>
      </c>
      <c r="E34" s="139">
        <f t="shared" si="2"/>
        <v>3130</v>
      </c>
      <c r="F34" s="139">
        <f t="shared" si="3"/>
        <v>3838</v>
      </c>
      <c r="G34" s="139">
        <f t="shared" si="4"/>
        <v>2615</v>
      </c>
      <c r="H34" s="139">
        <f t="shared" si="5"/>
        <v>1834</v>
      </c>
      <c r="I34" s="251">
        <f t="shared" si="6"/>
        <v>3130</v>
      </c>
      <c r="J34" s="257"/>
      <c r="K34" s="258"/>
    </row>
    <row r="35" spans="1:41" s="118" customFormat="1" ht="20.100000000000001" customHeight="1">
      <c r="A35" s="252">
        <f t="shared" si="7"/>
        <v>2025</v>
      </c>
      <c r="B35" s="253"/>
      <c r="C35" s="254">
        <f t="shared" si="0"/>
        <v>2527</v>
      </c>
      <c r="D35" s="255">
        <f t="shared" si="1"/>
        <v>2931</v>
      </c>
      <c r="E35" s="254">
        <f t="shared" si="2"/>
        <v>3079</v>
      </c>
      <c r="F35" s="254">
        <f t="shared" si="3"/>
        <v>3821</v>
      </c>
      <c r="G35" s="254">
        <f t="shared" si="4"/>
        <v>2524</v>
      </c>
      <c r="H35" s="254">
        <f t="shared" si="5"/>
        <v>1642</v>
      </c>
      <c r="I35" s="256">
        <f t="shared" si="6"/>
        <v>3079</v>
      </c>
      <c r="J35" s="257"/>
      <c r="K35" s="258"/>
    </row>
    <row r="36" spans="1:41" s="118" customFormat="1" ht="20.100000000000001" customHeight="1">
      <c r="A36" s="252">
        <f t="shared" si="7"/>
        <v>2026</v>
      </c>
      <c r="B36" s="253"/>
      <c r="C36" s="254">
        <f t="shared" si="0"/>
        <v>2428</v>
      </c>
      <c r="D36" s="255">
        <f t="shared" si="1"/>
        <v>2869</v>
      </c>
      <c r="E36" s="254">
        <f t="shared" si="2"/>
        <v>3030</v>
      </c>
      <c r="F36" s="254">
        <f t="shared" si="3"/>
        <v>3804</v>
      </c>
      <c r="G36" s="254">
        <f t="shared" si="4"/>
        <v>2435</v>
      </c>
      <c r="H36" s="254">
        <f t="shared" si="5"/>
        <v>1443</v>
      </c>
      <c r="I36" s="256">
        <f t="shared" si="6"/>
        <v>3030</v>
      </c>
      <c r="J36" s="257"/>
      <c r="K36" s="258"/>
    </row>
    <row r="37" spans="1:41" s="118" customFormat="1" ht="20.100000000000001" customHeight="1">
      <c r="A37" s="252">
        <f t="shared" si="7"/>
        <v>2027</v>
      </c>
      <c r="B37" s="253"/>
      <c r="C37" s="254">
        <f t="shared" si="0"/>
        <v>2328</v>
      </c>
      <c r="D37" s="255">
        <f t="shared" si="1"/>
        <v>2809</v>
      </c>
      <c r="E37" s="254">
        <f t="shared" si="2"/>
        <v>2982</v>
      </c>
      <c r="F37" s="254">
        <f t="shared" si="3"/>
        <v>3788</v>
      </c>
      <c r="G37" s="254">
        <f t="shared" si="4"/>
        <v>2348</v>
      </c>
      <c r="H37" s="254">
        <f t="shared" si="5"/>
        <v>1238</v>
      </c>
      <c r="I37" s="256">
        <f t="shared" si="6"/>
        <v>2982</v>
      </c>
      <c r="J37" s="257"/>
      <c r="K37" s="258"/>
    </row>
    <row r="38" spans="1:41" s="118" customFormat="1" ht="20.100000000000001" customHeight="1">
      <c r="A38" s="252">
        <f t="shared" si="7"/>
        <v>2028</v>
      </c>
      <c r="B38" s="253"/>
      <c r="C38" s="254">
        <f t="shared" si="0"/>
        <v>2229</v>
      </c>
      <c r="D38" s="255">
        <f t="shared" si="1"/>
        <v>2750</v>
      </c>
      <c r="E38" s="254">
        <f t="shared" si="2"/>
        <v>2936</v>
      </c>
      <c r="F38" s="254">
        <f t="shared" si="3"/>
        <v>3772</v>
      </c>
      <c r="G38" s="254">
        <f t="shared" si="4"/>
        <v>2262</v>
      </c>
      <c r="H38" s="254">
        <f t="shared" si="5"/>
        <v>1027</v>
      </c>
      <c r="I38" s="256">
        <f t="shared" si="6"/>
        <v>2936</v>
      </c>
      <c r="J38" s="257"/>
      <c r="K38" s="258"/>
    </row>
    <row r="39" spans="1:41" s="118" customFormat="1" ht="20.100000000000001" customHeight="1">
      <c r="A39" s="137">
        <f t="shared" si="7"/>
        <v>2029</v>
      </c>
      <c r="B39" s="138"/>
      <c r="C39" s="139">
        <f t="shared" si="0"/>
        <v>2129</v>
      </c>
      <c r="D39" s="140">
        <f t="shared" si="1"/>
        <v>2692</v>
      </c>
      <c r="E39" s="139">
        <f t="shared" si="2"/>
        <v>2891</v>
      </c>
      <c r="F39" s="139">
        <f t="shared" si="3"/>
        <v>3757</v>
      </c>
      <c r="G39" s="139">
        <f t="shared" si="4"/>
        <v>2179</v>
      </c>
      <c r="H39" s="139">
        <f t="shared" si="5"/>
        <v>809</v>
      </c>
      <c r="I39" s="251">
        <f t="shared" si="6"/>
        <v>2891</v>
      </c>
      <c r="J39" s="257"/>
      <c r="K39" s="258"/>
    </row>
    <row r="40" spans="1:41" s="118" customFormat="1" ht="20.100000000000001" customHeight="1">
      <c r="A40" s="252">
        <f t="shared" si="7"/>
        <v>2030</v>
      </c>
      <c r="B40" s="253"/>
      <c r="C40" s="254">
        <f t="shared" si="0"/>
        <v>2030</v>
      </c>
      <c r="D40" s="255">
        <f t="shared" si="1"/>
        <v>2635</v>
      </c>
      <c r="E40" s="254">
        <f t="shared" si="2"/>
        <v>2848</v>
      </c>
      <c r="F40" s="254">
        <f t="shared" si="3"/>
        <v>3743</v>
      </c>
      <c r="G40" s="254">
        <f t="shared" si="4"/>
        <v>2097</v>
      </c>
      <c r="H40" s="254">
        <f t="shared" si="5"/>
        <v>584</v>
      </c>
      <c r="I40" s="256">
        <f t="shared" si="6"/>
        <v>2848</v>
      </c>
      <c r="J40" s="147"/>
      <c r="K40" s="126"/>
    </row>
    <row r="41" spans="1:41" s="118" customFormat="1" ht="20.100000000000001" customHeight="1">
      <c r="A41" s="252">
        <f t="shared" si="7"/>
        <v>2031</v>
      </c>
      <c r="B41" s="253"/>
      <c r="C41" s="254">
        <f t="shared" si="0"/>
        <v>1931</v>
      </c>
      <c r="D41" s="255">
        <f t="shared" si="1"/>
        <v>2580</v>
      </c>
      <c r="E41" s="254">
        <f t="shared" si="2"/>
        <v>2806</v>
      </c>
      <c r="F41" s="254">
        <f t="shared" si="3"/>
        <v>3728</v>
      </c>
      <c r="G41" s="254">
        <f t="shared" si="4"/>
        <v>2018</v>
      </c>
      <c r="H41" s="254">
        <f t="shared" si="5"/>
        <v>353</v>
      </c>
      <c r="I41" s="256">
        <f t="shared" si="6"/>
        <v>2806</v>
      </c>
      <c r="J41" s="147"/>
      <c r="K41" s="126"/>
    </row>
    <row r="42" spans="1:41" s="118" customFormat="1" ht="20.100000000000001" customHeight="1">
      <c r="A42" s="252">
        <f t="shared" si="7"/>
        <v>2032</v>
      </c>
      <c r="B42" s="253"/>
      <c r="C42" s="254">
        <f t="shared" si="0"/>
        <v>1831</v>
      </c>
      <c r="D42" s="255">
        <f t="shared" si="1"/>
        <v>2525</v>
      </c>
      <c r="E42" s="254">
        <f t="shared" si="2"/>
        <v>2765</v>
      </c>
      <c r="F42" s="254">
        <f t="shared" si="3"/>
        <v>3715</v>
      </c>
      <c r="G42" s="254">
        <f t="shared" si="4"/>
        <v>1940</v>
      </c>
      <c r="H42" s="254">
        <f t="shared" si="5"/>
        <v>114</v>
      </c>
      <c r="I42" s="256">
        <f t="shared" si="6"/>
        <v>2765</v>
      </c>
      <c r="J42" s="257"/>
      <c r="K42" s="258"/>
    </row>
    <row r="43" spans="1:41" s="118" customFormat="1" ht="20.100000000000001" customHeight="1">
      <c r="A43" s="252">
        <f t="shared" si="7"/>
        <v>2033</v>
      </c>
      <c r="B43" s="253"/>
      <c r="C43" s="254">
        <f t="shared" si="0"/>
        <v>1732</v>
      </c>
      <c r="D43" s="255">
        <f t="shared" si="1"/>
        <v>2472</v>
      </c>
      <c r="E43" s="254">
        <f t="shared" si="2"/>
        <v>2725</v>
      </c>
      <c r="F43" s="254">
        <f t="shared" si="3"/>
        <v>3701</v>
      </c>
      <c r="G43" s="254">
        <f t="shared" si="4"/>
        <v>1865</v>
      </c>
      <c r="H43" s="254">
        <f t="shared" si="5"/>
        <v>-133</v>
      </c>
      <c r="I43" s="256">
        <f t="shared" si="6"/>
        <v>2725</v>
      </c>
      <c r="J43" s="147"/>
      <c r="K43" s="126"/>
    </row>
    <row r="44" spans="1:41" s="118" customFormat="1" ht="20.100000000000001" customHeight="1">
      <c r="A44" s="137">
        <f t="shared" si="7"/>
        <v>2034</v>
      </c>
      <c r="B44" s="138"/>
      <c r="C44" s="139">
        <f t="shared" si="0"/>
        <v>1632</v>
      </c>
      <c r="D44" s="140">
        <f t="shared" si="1"/>
        <v>2420</v>
      </c>
      <c r="E44" s="139">
        <f t="shared" si="2"/>
        <v>2687</v>
      </c>
      <c r="F44" s="139">
        <f t="shared" si="3"/>
        <v>3688</v>
      </c>
      <c r="G44" s="261">
        <f t="shared" si="4"/>
        <v>1792</v>
      </c>
      <c r="H44" s="261">
        <f t="shared" si="5"/>
        <v>-387</v>
      </c>
      <c r="I44" s="251">
        <f t="shared" si="6"/>
        <v>2687</v>
      </c>
      <c r="J44" s="147"/>
      <c r="K44" s="126"/>
    </row>
    <row r="45" spans="1:41" s="118" customFormat="1" ht="20.100000000000001" customHeight="1">
      <c r="A45" s="137">
        <f t="shared" si="7"/>
        <v>2035</v>
      </c>
      <c r="B45" s="138"/>
      <c r="C45" s="139">
        <f t="shared" si="0"/>
        <v>1533</v>
      </c>
      <c r="D45" s="140">
        <f t="shared" si="1"/>
        <v>2370</v>
      </c>
      <c r="E45" s="139">
        <f t="shared" si="2"/>
        <v>2650</v>
      </c>
      <c r="F45" s="139">
        <f t="shared" si="3"/>
        <v>3676</v>
      </c>
      <c r="G45" s="261">
        <f t="shared" si="4"/>
        <v>1720</v>
      </c>
      <c r="H45" s="261">
        <f t="shared" si="5"/>
        <v>-649</v>
      </c>
      <c r="I45" s="251">
        <f t="shared" si="6"/>
        <v>2650</v>
      </c>
      <c r="J45" s="147"/>
      <c r="K45" s="126"/>
    </row>
    <row r="46" spans="1:41" s="118" customFormat="1" ht="20.100000000000001" customHeight="1">
      <c r="A46" s="149" t="s">
        <v>6</v>
      </c>
      <c r="B46" s="150"/>
      <c r="C46" s="151"/>
      <c r="D46" s="152"/>
      <c r="E46" s="152" t="s">
        <v>79</v>
      </c>
      <c r="F46" s="152"/>
      <c r="I46" s="152"/>
      <c r="J46" s="154"/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7"/>
      <c r="V46" s="15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</row>
    <row r="47" spans="1:41" s="118" customFormat="1" ht="20.100000000000001" customHeight="1">
      <c r="A47" s="347" t="s">
        <v>7</v>
      </c>
      <c r="B47" s="361"/>
      <c r="C47" s="231">
        <f>F79</f>
        <v>0.9507019182000398</v>
      </c>
      <c r="D47" s="232">
        <f>G129</f>
        <v>0.95690672273492861</v>
      </c>
      <c r="E47" s="232">
        <f>G175</f>
        <v>0.95754277784432484</v>
      </c>
      <c r="F47" s="232">
        <f>H219</f>
        <v>0.77078601386837153</v>
      </c>
      <c r="G47" s="245">
        <f>G265</f>
        <v>0.94791589762317596</v>
      </c>
      <c r="H47" s="245">
        <f>G310</f>
        <v>0.92991585093642648</v>
      </c>
      <c r="I47" s="161"/>
      <c r="J47" s="162"/>
      <c r="K47" s="163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</row>
    <row r="48" spans="1:41" s="118" customFormat="1" ht="20.100000000000001" customHeight="1">
      <c r="A48" s="347" t="s">
        <v>8</v>
      </c>
      <c r="B48" s="361"/>
      <c r="C48" s="246">
        <f>F80</f>
        <v>340.71299999999997</v>
      </c>
      <c r="D48" s="246">
        <f>G130</f>
        <v>298.32400000000001</v>
      </c>
      <c r="E48" s="246">
        <f>G176</f>
        <v>293.80500000000006</v>
      </c>
      <c r="F48" s="241">
        <f>H220</f>
        <v>1621.3649999999998</v>
      </c>
      <c r="G48" s="246">
        <f>G266</f>
        <v>360.27199999999993</v>
      </c>
      <c r="H48" s="246">
        <f>G311</f>
        <v>494.67</v>
      </c>
      <c r="I48" s="242"/>
      <c r="J48" s="250" t="s">
        <v>80</v>
      </c>
      <c r="K48" s="274"/>
      <c r="L48" s="156"/>
      <c r="M48" s="156"/>
      <c r="N48" s="156"/>
      <c r="O48" s="156"/>
      <c r="P48" s="156"/>
      <c r="Q48" s="156"/>
      <c r="R48" s="156"/>
      <c r="S48" s="156"/>
      <c r="T48" s="156"/>
      <c r="U48" s="157"/>
      <c r="V48" s="15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</row>
    <row r="49" spans="1:41" s="118" customFormat="1" ht="20.100000000000001" customHeight="1">
      <c r="A49" s="347" t="s">
        <v>9</v>
      </c>
      <c r="B49" s="361"/>
      <c r="C49" s="248">
        <f>F81</f>
        <v>142.94199999999998</v>
      </c>
      <c r="D49" s="233">
        <f>G131</f>
        <v>81.637999999999991</v>
      </c>
      <c r="E49" s="247">
        <f>G177</f>
        <v>61.293000000000013</v>
      </c>
      <c r="F49" s="248">
        <f>H221</f>
        <v>157.256</v>
      </c>
      <c r="G49" s="247">
        <f>G267</f>
        <v>169.857</v>
      </c>
      <c r="H49" s="260">
        <f>G312</f>
        <v>293.291</v>
      </c>
      <c r="I49" s="166"/>
      <c r="J49" s="250" t="s">
        <v>81</v>
      </c>
      <c r="K49" s="274"/>
      <c r="L49" s="156"/>
      <c r="M49" s="156"/>
      <c r="N49" s="156"/>
      <c r="O49" s="156"/>
      <c r="P49" s="156"/>
      <c r="Q49" s="156"/>
      <c r="R49" s="156"/>
      <c r="S49" s="156"/>
      <c r="T49" s="156"/>
      <c r="U49" s="157"/>
      <c r="V49" s="15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</row>
    <row r="50" spans="1:41" s="118" customFormat="1" ht="20.100000000000001" customHeight="1">
      <c r="A50" s="347" t="s">
        <v>10</v>
      </c>
      <c r="B50" s="361"/>
      <c r="C50" s="259">
        <f>F82</f>
        <v>2.3937445148072056</v>
      </c>
      <c r="D50" s="259">
        <f>G132</f>
        <v>2.1190169579952287</v>
      </c>
      <c r="E50" s="259">
        <f>G178</f>
        <v>2.0212858803090787</v>
      </c>
      <c r="F50" s="249">
        <f>H222</f>
        <v>4.325214142281042</v>
      </c>
      <c r="G50" s="259">
        <f>G268</f>
        <v>2.4878990941024046</v>
      </c>
      <c r="H50" s="259">
        <f>G313</f>
        <v>2.9584181699500602</v>
      </c>
      <c r="I50" s="170"/>
      <c r="J50" s="167"/>
      <c r="K50" s="274"/>
      <c r="L50" s="156"/>
      <c r="M50" s="156"/>
      <c r="N50" s="156"/>
      <c r="O50" s="156"/>
      <c r="P50" s="156"/>
      <c r="Q50" s="156"/>
      <c r="R50" s="156"/>
      <c r="S50" s="156"/>
      <c r="T50" s="156"/>
      <c r="U50" s="157"/>
      <c r="V50" s="15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</row>
    <row r="51" spans="1:41" s="118" customFormat="1" ht="20.100000000000001" customHeight="1">
      <c r="A51" s="347" t="s">
        <v>11</v>
      </c>
      <c r="B51" s="361"/>
      <c r="C51" s="249">
        <f>F83</f>
        <v>2.4938034270650098</v>
      </c>
      <c r="D51" s="234">
        <f>G133</f>
        <v>1.8534023868954166</v>
      </c>
      <c r="E51" s="234">
        <f>G179</f>
        <v>1.5855934522592845</v>
      </c>
      <c r="F51" s="249">
        <f>H223</f>
        <v>2.6658121298194737</v>
      </c>
      <c r="G51" s="249">
        <f>G269</f>
        <v>2.7335320424974547</v>
      </c>
      <c r="H51" s="234">
        <f>G314</f>
        <v>3.6042520875397464</v>
      </c>
      <c r="I51" s="170"/>
      <c r="J51" s="167"/>
      <c r="K51" s="274"/>
      <c r="L51" s="156"/>
      <c r="M51" s="156"/>
      <c r="N51" s="156"/>
      <c r="O51" s="156"/>
      <c r="P51" s="156"/>
      <c r="Q51" s="156"/>
      <c r="R51" s="156"/>
      <c r="S51" s="156"/>
      <c r="T51" s="156"/>
      <c r="U51" s="157"/>
      <c r="V51" s="15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</row>
    <row r="52" spans="1:41" s="118" customFormat="1" ht="20.100000000000001" customHeight="1">
      <c r="A52" s="171"/>
      <c r="B52" s="172"/>
      <c r="C52" s="173"/>
      <c r="D52" s="173"/>
      <c r="E52" s="173"/>
      <c r="F52" s="174"/>
      <c r="G52" s="174"/>
      <c r="H52" s="174"/>
      <c r="I52" s="174"/>
      <c r="J52" s="175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</row>
    <row r="53" spans="1:41" s="118" customFormat="1" ht="20.100000000000001" customHeight="1">
      <c r="A53" s="171"/>
      <c r="B53" s="172"/>
      <c r="C53" s="173"/>
      <c r="D53" s="173"/>
      <c r="E53" s="173"/>
      <c r="F53" s="174"/>
      <c r="G53" s="174"/>
      <c r="H53" s="174"/>
      <c r="I53" s="174"/>
      <c r="J53" s="175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</row>
    <row r="54" spans="1:41" s="118" customFormat="1" ht="20.100000000000001" customHeight="1">
      <c r="A54" s="171"/>
      <c r="B54" s="172"/>
      <c r="C54" s="173"/>
      <c r="D54" s="173"/>
      <c r="E54" s="173"/>
      <c r="F54" s="174"/>
      <c r="G54" s="174"/>
      <c r="H54" s="174"/>
      <c r="I54" s="174"/>
      <c r="J54" s="175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</row>
    <row r="55" spans="1:41" s="118" customFormat="1" ht="20.100000000000001" customHeight="1">
      <c r="A55" s="171"/>
      <c r="B55" s="172"/>
      <c r="C55" s="173"/>
      <c r="D55" s="173"/>
      <c r="E55" s="173"/>
      <c r="F55" s="174"/>
      <c r="G55" s="174"/>
      <c r="H55" s="174"/>
      <c r="I55" s="174"/>
      <c r="J55" s="175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</row>
    <row r="56" spans="1:41" s="118" customFormat="1" ht="20.100000000000001" customHeight="1">
      <c r="A56" s="171"/>
      <c r="B56" s="172"/>
      <c r="C56" s="173"/>
      <c r="D56" s="173"/>
      <c r="E56" s="173"/>
      <c r="F56" s="174"/>
      <c r="G56" s="174"/>
      <c r="H56" s="174"/>
      <c r="I56" s="174"/>
      <c r="J56" s="175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spans="1:41" s="118" customFormat="1" ht="20.100000000000001" customHeight="1">
      <c r="A57" s="171"/>
      <c r="B57" s="172"/>
      <c r="C57" s="173"/>
      <c r="D57" s="173"/>
      <c r="E57" s="173"/>
      <c r="F57" s="174"/>
      <c r="G57" s="174"/>
      <c r="H57" s="174"/>
      <c r="I57" s="174"/>
      <c r="J57" s="175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</row>
    <row r="58" spans="1:41" s="118" customFormat="1" ht="20.100000000000001" customHeight="1">
      <c r="A58" s="171"/>
      <c r="B58" s="172"/>
      <c r="C58" s="173"/>
      <c r="D58" s="173"/>
      <c r="E58" s="173"/>
      <c r="F58" s="174"/>
      <c r="G58" s="174"/>
      <c r="H58" s="174"/>
      <c r="I58" s="174"/>
      <c r="J58" s="175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spans="1:41" s="118" customFormat="1" ht="20.100000000000001" customHeight="1">
      <c r="A59" s="171"/>
      <c r="B59" s="172"/>
      <c r="C59" s="173"/>
      <c r="D59" s="173"/>
      <c r="E59" s="173"/>
      <c r="F59" s="174"/>
      <c r="G59" s="174"/>
      <c r="H59" s="174"/>
      <c r="I59" s="174"/>
      <c r="J59" s="175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spans="1:41" s="118" customFormat="1" ht="20.100000000000001" customHeight="1">
      <c r="A60" s="171"/>
      <c r="B60" s="172"/>
      <c r="C60" s="173"/>
      <c r="D60" s="173"/>
      <c r="E60" s="173"/>
      <c r="F60" s="174"/>
      <c r="G60" s="174"/>
      <c r="H60" s="174"/>
      <c r="I60" s="174"/>
      <c r="J60" s="175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spans="1:41" s="118" customFormat="1" ht="20.100000000000001" customHeight="1">
      <c r="A61" s="171"/>
      <c r="B61" s="172"/>
      <c r="C61" s="173"/>
      <c r="D61" s="173"/>
      <c r="E61" s="173"/>
      <c r="F61" s="174"/>
      <c r="G61" s="174"/>
      <c r="H61" s="174"/>
      <c r="I61" s="174"/>
      <c r="J61" s="175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</row>
    <row r="62" spans="1:41" s="118" customFormat="1" ht="20.100000000000001" customHeight="1">
      <c r="A62" s="171"/>
      <c r="B62" s="172"/>
      <c r="C62" s="173"/>
      <c r="D62" s="173"/>
      <c r="E62" s="173"/>
      <c r="F62" s="174"/>
      <c r="G62" s="174"/>
      <c r="H62" s="174"/>
      <c r="I62" s="174"/>
      <c r="J62" s="175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</row>
    <row r="63" spans="1:41" s="118" customFormat="1" ht="20.100000000000001" customHeight="1">
      <c r="A63" s="171"/>
      <c r="B63" s="172"/>
      <c r="C63" s="173"/>
      <c r="D63" s="173"/>
      <c r="E63" s="173"/>
      <c r="F63" s="174"/>
      <c r="G63" s="174"/>
      <c r="H63" s="174"/>
      <c r="I63" s="174"/>
      <c r="J63" s="175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spans="1:41" s="118" customFormat="1" ht="20.100000000000001" customHeight="1">
      <c r="A64" s="171"/>
      <c r="B64" s="172"/>
      <c r="C64" s="173"/>
      <c r="D64" s="173"/>
      <c r="E64" s="173"/>
      <c r="F64" s="174"/>
      <c r="G64" s="174"/>
      <c r="H64" s="174"/>
      <c r="I64" s="174"/>
      <c r="J64" s="175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</row>
    <row r="65" spans="1:40" s="118" customFormat="1" ht="20.100000000000001" customHeight="1">
      <c r="A65" s="171"/>
      <c r="B65" s="172"/>
      <c r="C65" s="173"/>
      <c r="D65" s="173"/>
      <c r="E65" s="173"/>
      <c r="F65" s="174"/>
      <c r="G65" s="174"/>
      <c r="H65" s="174"/>
      <c r="I65" s="174"/>
      <c r="J65" s="175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spans="1:40" s="118" customFormat="1" ht="20.100000000000001" customHeight="1">
      <c r="A66" s="171"/>
      <c r="B66" s="172"/>
      <c r="C66" s="173"/>
      <c r="D66" s="173"/>
      <c r="E66" s="173"/>
      <c r="F66" s="174"/>
      <c r="G66" s="174"/>
      <c r="H66" s="174"/>
      <c r="I66" s="174"/>
      <c r="J66" s="175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</row>
    <row r="67" spans="1:40" s="118" customFormat="1" ht="20.100000000000001" customHeight="1">
      <c r="A67" s="171"/>
      <c r="B67" s="172"/>
      <c r="C67" s="173"/>
      <c r="D67" s="173"/>
      <c r="E67" s="173"/>
      <c r="F67" s="174"/>
      <c r="G67" s="174"/>
      <c r="H67" s="174"/>
      <c r="I67" s="174"/>
      <c r="J67" s="175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spans="1:40" s="118" customFormat="1" ht="20.100000000000001" customHeight="1">
      <c r="A68" s="171"/>
      <c r="B68" s="172"/>
      <c r="C68" s="173"/>
      <c r="D68" s="173"/>
      <c r="E68" s="173"/>
      <c r="F68" s="174"/>
      <c r="G68" s="174"/>
      <c r="H68" s="174"/>
      <c r="I68" s="174"/>
      <c r="J68" s="175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</row>
    <row r="69" spans="1:40" s="118" customFormat="1" ht="20.100000000000001" customHeight="1">
      <c r="A69" s="171"/>
      <c r="B69" s="172"/>
      <c r="C69" s="173"/>
      <c r="D69" s="173"/>
      <c r="E69" s="173"/>
      <c r="F69" s="174"/>
      <c r="G69" s="174"/>
      <c r="H69" s="174"/>
      <c r="I69" s="174"/>
      <c r="J69" s="175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</row>
    <row r="70" spans="1:40" s="118" customFormat="1" ht="20.100000000000001" customHeight="1">
      <c r="A70" s="171"/>
      <c r="B70" s="172"/>
      <c r="C70" s="173"/>
      <c r="D70" s="173"/>
      <c r="E70" s="173"/>
      <c r="F70" s="174"/>
      <c r="G70" s="174"/>
      <c r="H70" s="174"/>
      <c r="I70" s="174"/>
      <c r="J70" s="175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spans="1:40" s="118" customFormat="1" ht="20.100000000000001" customHeight="1">
      <c r="A71" s="171"/>
      <c r="B71" s="172"/>
      <c r="C71" s="173"/>
      <c r="D71" s="173"/>
      <c r="E71" s="173"/>
      <c r="F71" s="174"/>
      <c r="G71" s="174"/>
      <c r="H71" s="174"/>
      <c r="I71" s="174"/>
      <c r="J71" s="175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</row>
    <row r="72" spans="1:40" s="118" customFormat="1" ht="20.100000000000001" customHeight="1">
      <c r="A72" s="171"/>
      <c r="B72" s="172"/>
      <c r="C72" s="173"/>
      <c r="D72" s="173"/>
      <c r="E72" s="173"/>
      <c r="F72" s="174"/>
      <c r="G72" s="174"/>
      <c r="H72" s="174"/>
      <c r="I72" s="174"/>
      <c r="J72" s="175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</row>
    <row r="73" spans="1:40" ht="15" customHeight="1">
      <c r="A73" s="9" t="s">
        <v>12</v>
      </c>
      <c r="B73" s="10"/>
      <c r="I73" s="11"/>
    </row>
    <row r="74" spans="1:40" ht="15" customHeight="1">
      <c r="A74" s="12" t="s">
        <v>2</v>
      </c>
      <c r="B74" s="94" t="s">
        <v>77</v>
      </c>
      <c r="C74" s="14" t="s">
        <v>13</v>
      </c>
      <c r="D74" s="15"/>
      <c r="E74" s="15"/>
      <c r="F74" s="16"/>
      <c r="G74" s="17"/>
      <c r="H74" s="17" t="s">
        <v>14</v>
      </c>
      <c r="I74" s="18">
        <f>RSQ(I75:I94,B75:B94)</f>
        <v>0.9507019182000398</v>
      </c>
      <c r="J74" s="19" t="s">
        <v>15</v>
      </c>
      <c r="K74" s="20" t="s">
        <v>16</v>
      </c>
    </row>
    <row r="75" spans="1:40" ht="15" customHeight="1">
      <c r="A75" s="21">
        <v>1994</v>
      </c>
      <c r="B75" s="176">
        <f t="shared" ref="B75:B94" si="8">B4</f>
        <v>5393</v>
      </c>
      <c r="C75" s="22">
        <v>1</v>
      </c>
      <c r="D75" s="23" t="s">
        <v>17</v>
      </c>
      <c r="E75" s="27"/>
      <c r="G75" s="25"/>
      <c r="H75" s="26"/>
      <c r="I75" s="179">
        <f t="shared" ref="I75:I116" si="9">ROUND($E$76*C75+$E$77,$G$1)</f>
        <v>5609</v>
      </c>
      <c r="J75" s="180">
        <f t="shared" ref="J75:J94" si="10">ABS(B75-I75)/B75*100</f>
        <v>4.0051919154459483</v>
      </c>
      <c r="K75" s="179">
        <f t="shared" ref="K75:K94" si="11">(B75-I75)^2/1000</f>
        <v>46.655999999999999</v>
      </c>
    </row>
    <row r="76" spans="1:40" ht="15" customHeight="1">
      <c r="A76" s="21">
        <f t="shared" ref="A76:A116" si="12">A75+1</f>
        <v>1995</v>
      </c>
      <c r="B76" s="176">
        <f t="shared" si="8"/>
        <v>5525</v>
      </c>
      <c r="C76" s="22">
        <v>2</v>
      </c>
      <c r="D76" s="23" t="s">
        <v>18</v>
      </c>
      <c r="E76" s="28">
        <f>INDEX(LINEST(B75:B94,C75:C94),1)</f>
        <v>-99.403759398496234</v>
      </c>
      <c r="G76" s="29"/>
      <c r="H76" s="26"/>
      <c r="I76" s="179">
        <f t="shared" si="9"/>
        <v>5509</v>
      </c>
      <c r="J76" s="180">
        <f t="shared" si="10"/>
        <v>0.28959276018099545</v>
      </c>
      <c r="K76" s="179">
        <f t="shared" si="11"/>
        <v>0.25600000000000001</v>
      </c>
    </row>
    <row r="77" spans="1:40" ht="15" customHeight="1">
      <c r="A77" s="21">
        <f t="shared" si="12"/>
        <v>1996</v>
      </c>
      <c r="B77" s="176">
        <f t="shared" si="8"/>
        <v>5593</v>
      </c>
      <c r="C77" s="22">
        <v>3</v>
      </c>
      <c r="D77" s="23" t="s">
        <v>19</v>
      </c>
      <c r="E77" s="28">
        <f>INDEX(LINEST(B75:B94,C75:C94),2)</f>
        <v>5707.9894736842107</v>
      </c>
      <c r="G77" s="29"/>
      <c r="H77" s="26"/>
      <c r="I77" s="179">
        <f t="shared" si="9"/>
        <v>5410</v>
      </c>
      <c r="J77" s="180">
        <f t="shared" si="10"/>
        <v>3.2719470767030217</v>
      </c>
      <c r="K77" s="179">
        <f t="shared" si="11"/>
        <v>33.488999999999997</v>
      </c>
    </row>
    <row r="78" spans="1:40" ht="15" customHeight="1">
      <c r="A78" s="21">
        <f t="shared" si="12"/>
        <v>1997</v>
      </c>
      <c r="B78" s="176">
        <f t="shared" si="8"/>
        <v>5434</v>
      </c>
      <c r="C78" s="22">
        <v>4</v>
      </c>
      <c r="G78" s="29"/>
      <c r="H78" s="26"/>
      <c r="I78" s="179">
        <f t="shared" si="9"/>
        <v>5310</v>
      </c>
      <c r="J78" s="180">
        <f t="shared" si="10"/>
        <v>2.2819285977180712</v>
      </c>
      <c r="K78" s="179">
        <f t="shared" si="11"/>
        <v>15.375999999999999</v>
      </c>
    </row>
    <row r="79" spans="1:40" ht="15" customHeight="1">
      <c r="A79" s="21">
        <f t="shared" si="12"/>
        <v>1998</v>
      </c>
      <c r="B79" s="176">
        <f t="shared" si="8"/>
        <v>5406</v>
      </c>
      <c r="C79" s="22">
        <v>5</v>
      </c>
      <c r="D79" s="347" t="s">
        <v>7</v>
      </c>
      <c r="E79" s="348"/>
      <c r="F79" s="181">
        <f>I74</f>
        <v>0.9507019182000398</v>
      </c>
      <c r="G79" s="29"/>
      <c r="H79" s="26"/>
      <c r="I79" s="179">
        <f t="shared" si="9"/>
        <v>5211</v>
      </c>
      <c r="J79" s="180">
        <f t="shared" si="10"/>
        <v>3.6071032186459488</v>
      </c>
      <c r="K79" s="179">
        <f t="shared" si="11"/>
        <v>38.024999999999999</v>
      </c>
    </row>
    <row r="80" spans="1:40" ht="15" customHeight="1">
      <c r="A80" s="21">
        <f t="shared" si="12"/>
        <v>1999</v>
      </c>
      <c r="B80" s="176">
        <f t="shared" si="8"/>
        <v>5240</v>
      </c>
      <c r="C80" s="22">
        <v>6</v>
      </c>
      <c r="D80" s="347" t="s">
        <v>8</v>
      </c>
      <c r="E80" s="348"/>
      <c r="F80" s="182">
        <f>SUM(K75:K94)</f>
        <v>340.71299999999997</v>
      </c>
      <c r="G80" s="29"/>
      <c r="H80" s="26"/>
      <c r="I80" s="179">
        <f t="shared" si="9"/>
        <v>5112</v>
      </c>
      <c r="J80" s="180">
        <f t="shared" si="10"/>
        <v>2.4427480916030535</v>
      </c>
      <c r="K80" s="179">
        <f t="shared" si="11"/>
        <v>16.384</v>
      </c>
    </row>
    <row r="81" spans="1:11" ht="15" customHeight="1">
      <c r="A81" s="21">
        <f t="shared" si="12"/>
        <v>2000</v>
      </c>
      <c r="B81" s="176">
        <f t="shared" si="8"/>
        <v>5054</v>
      </c>
      <c r="C81" s="22">
        <v>7</v>
      </c>
      <c r="D81" s="347" t="s">
        <v>9</v>
      </c>
      <c r="E81" s="348"/>
      <c r="F81" s="182">
        <f>SUM(K85:K94)</f>
        <v>142.94199999999998</v>
      </c>
      <c r="G81" s="29"/>
      <c r="H81" s="26"/>
      <c r="I81" s="179">
        <f t="shared" si="9"/>
        <v>5012</v>
      </c>
      <c r="J81" s="180">
        <f t="shared" si="10"/>
        <v>0.8310249307479225</v>
      </c>
      <c r="K81" s="179">
        <f t="shared" si="11"/>
        <v>1.764</v>
      </c>
    </row>
    <row r="82" spans="1:11" ht="15" customHeight="1">
      <c r="A82" s="21">
        <f t="shared" si="12"/>
        <v>2001</v>
      </c>
      <c r="B82" s="176">
        <f t="shared" si="8"/>
        <v>4941</v>
      </c>
      <c r="C82" s="22">
        <v>8</v>
      </c>
      <c r="D82" s="347" t="s">
        <v>10</v>
      </c>
      <c r="E82" s="348"/>
      <c r="F82" s="183">
        <f>SUM(J75:J94)/C94</f>
        <v>2.3937445148072056</v>
      </c>
      <c r="G82" s="23"/>
      <c r="H82" s="27"/>
      <c r="I82" s="179">
        <f t="shared" si="9"/>
        <v>4913</v>
      </c>
      <c r="J82" s="180">
        <f t="shared" si="10"/>
        <v>0.56668690548471967</v>
      </c>
      <c r="K82" s="179">
        <f t="shared" si="11"/>
        <v>0.78400000000000003</v>
      </c>
    </row>
    <row r="83" spans="1:11" ht="15" customHeight="1">
      <c r="A83" s="21">
        <f t="shared" si="12"/>
        <v>2002</v>
      </c>
      <c r="B83" s="176">
        <f t="shared" si="8"/>
        <v>4762</v>
      </c>
      <c r="C83" s="22">
        <v>9</v>
      </c>
      <c r="D83" s="347" t="s">
        <v>11</v>
      </c>
      <c r="E83" s="348"/>
      <c r="F83" s="183">
        <f>SUM(J85:J94)/10</f>
        <v>2.4938034270650098</v>
      </c>
      <c r="G83" s="23"/>
      <c r="H83" s="27"/>
      <c r="I83" s="179">
        <f t="shared" si="9"/>
        <v>4813</v>
      </c>
      <c r="J83" s="180">
        <f t="shared" si="10"/>
        <v>1.0709785804283916</v>
      </c>
      <c r="K83" s="179">
        <f t="shared" si="11"/>
        <v>2.601</v>
      </c>
    </row>
    <row r="84" spans="1:11" ht="15" customHeight="1">
      <c r="A84" s="21">
        <f t="shared" si="12"/>
        <v>2003</v>
      </c>
      <c r="B84" s="176">
        <f t="shared" si="8"/>
        <v>4508</v>
      </c>
      <c r="C84" s="22">
        <v>10</v>
      </c>
      <c r="G84" s="23"/>
      <c r="H84" s="27"/>
      <c r="I84" s="179">
        <f t="shared" si="9"/>
        <v>4714</v>
      </c>
      <c r="J84" s="180">
        <f t="shared" si="10"/>
        <v>4.5696539485359358</v>
      </c>
      <c r="K84" s="179">
        <f t="shared" si="11"/>
        <v>42.436</v>
      </c>
    </row>
    <row r="85" spans="1:11" ht="15" customHeight="1">
      <c r="A85" s="21">
        <f t="shared" si="12"/>
        <v>2004</v>
      </c>
      <c r="B85" s="176">
        <f t="shared" si="8"/>
        <v>4420</v>
      </c>
      <c r="C85" s="22">
        <v>11</v>
      </c>
      <c r="F85" s="27"/>
      <c r="G85" s="23"/>
      <c r="H85" s="27"/>
      <c r="I85" s="179">
        <f t="shared" si="9"/>
        <v>4615</v>
      </c>
      <c r="J85" s="180">
        <f t="shared" si="10"/>
        <v>4.4117647058823533</v>
      </c>
      <c r="K85" s="179">
        <f t="shared" si="11"/>
        <v>38.024999999999999</v>
      </c>
    </row>
    <row r="86" spans="1:11" ht="15" customHeight="1">
      <c r="A86" s="21">
        <f t="shared" si="12"/>
        <v>2005</v>
      </c>
      <c r="B86" s="176">
        <f t="shared" si="8"/>
        <v>4408</v>
      </c>
      <c r="C86" s="22">
        <v>12</v>
      </c>
      <c r="F86" s="27"/>
      <c r="G86" s="23"/>
      <c r="H86" s="27"/>
      <c r="I86" s="179">
        <f t="shared" si="9"/>
        <v>4515</v>
      </c>
      <c r="J86" s="180">
        <f t="shared" si="10"/>
        <v>2.4274047186932846</v>
      </c>
      <c r="K86" s="179">
        <f t="shared" si="11"/>
        <v>11.449</v>
      </c>
    </row>
    <row r="87" spans="1:11" ht="15" customHeight="1">
      <c r="A87" s="21">
        <f t="shared" si="12"/>
        <v>2006</v>
      </c>
      <c r="B87" s="176">
        <f t="shared" si="8"/>
        <v>4286</v>
      </c>
      <c r="C87" s="22">
        <v>13</v>
      </c>
      <c r="F87" s="27"/>
      <c r="G87" s="23"/>
      <c r="H87" s="27"/>
      <c r="I87" s="179">
        <f t="shared" si="9"/>
        <v>4416</v>
      </c>
      <c r="J87" s="180">
        <f t="shared" si="10"/>
        <v>3.0331311245916939</v>
      </c>
      <c r="K87" s="179">
        <f t="shared" si="11"/>
        <v>16.899999999999999</v>
      </c>
    </row>
    <row r="88" spans="1:11" ht="15" customHeight="1">
      <c r="A88" s="21">
        <f t="shared" si="12"/>
        <v>2007</v>
      </c>
      <c r="B88" s="176">
        <f t="shared" si="8"/>
        <v>4253</v>
      </c>
      <c r="C88" s="22">
        <v>14</v>
      </c>
      <c r="F88" s="27"/>
      <c r="G88" s="23"/>
      <c r="H88" s="27"/>
      <c r="I88" s="179">
        <f t="shared" si="9"/>
        <v>4316</v>
      </c>
      <c r="J88" s="180">
        <f t="shared" si="10"/>
        <v>1.4813073124853045</v>
      </c>
      <c r="K88" s="179">
        <f t="shared" si="11"/>
        <v>3.9689999999999999</v>
      </c>
    </row>
    <row r="89" spans="1:11" ht="15" customHeight="1">
      <c r="A89" s="21">
        <f t="shared" si="12"/>
        <v>2008</v>
      </c>
      <c r="B89" s="176">
        <f t="shared" si="8"/>
        <v>4152</v>
      </c>
      <c r="C89" s="22">
        <v>15</v>
      </c>
      <c r="D89" s="23"/>
      <c r="E89" s="23"/>
      <c r="F89" s="27"/>
      <c r="G89" s="23"/>
      <c r="H89" s="27"/>
      <c r="I89" s="179">
        <f t="shared" si="9"/>
        <v>4217</v>
      </c>
      <c r="J89" s="180">
        <f t="shared" si="10"/>
        <v>1.5655105973025047</v>
      </c>
      <c r="K89" s="179">
        <f t="shared" si="11"/>
        <v>4.2249999999999996</v>
      </c>
    </row>
    <row r="90" spans="1:11" ht="15" customHeight="1">
      <c r="A90" s="21">
        <f t="shared" si="12"/>
        <v>2009</v>
      </c>
      <c r="B90" s="176">
        <f t="shared" si="8"/>
        <v>4038</v>
      </c>
      <c r="C90" s="22">
        <v>16</v>
      </c>
      <c r="D90" s="23"/>
      <c r="E90" s="23"/>
      <c r="F90" s="27"/>
      <c r="G90" s="23"/>
      <c r="H90" s="27"/>
      <c r="I90" s="179">
        <f t="shared" si="9"/>
        <v>4118</v>
      </c>
      <c r="J90" s="180">
        <f t="shared" si="10"/>
        <v>1.981178801386825</v>
      </c>
      <c r="K90" s="179">
        <f t="shared" si="11"/>
        <v>6.4</v>
      </c>
    </row>
    <row r="91" spans="1:11" s="27" customFormat="1" ht="15" customHeight="1">
      <c r="A91" s="21">
        <f t="shared" si="12"/>
        <v>2010</v>
      </c>
      <c r="B91" s="176">
        <f t="shared" si="8"/>
        <v>4026</v>
      </c>
      <c r="C91" s="22">
        <v>17</v>
      </c>
      <c r="G91" s="23"/>
      <c r="H91" s="23"/>
      <c r="I91" s="179">
        <f t="shared" si="9"/>
        <v>4018</v>
      </c>
      <c r="J91" s="180">
        <f t="shared" si="10"/>
        <v>0.19870839542970692</v>
      </c>
      <c r="K91" s="179">
        <f t="shared" si="11"/>
        <v>6.4000000000000001E-2</v>
      </c>
    </row>
    <row r="92" spans="1:11" ht="15" customHeight="1">
      <c r="A92" s="21">
        <f t="shared" si="12"/>
        <v>2011</v>
      </c>
      <c r="B92" s="176">
        <f t="shared" si="8"/>
        <v>3960</v>
      </c>
      <c r="C92" s="22">
        <v>18</v>
      </c>
      <c r="D92" s="27"/>
      <c r="E92" s="27"/>
      <c r="F92" s="27"/>
      <c r="G92" s="23"/>
      <c r="H92" s="27"/>
      <c r="I92" s="179">
        <f t="shared" si="9"/>
        <v>3919</v>
      </c>
      <c r="J92" s="180">
        <f t="shared" si="10"/>
        <v>1.0353535353535355</v>
      </c>
      <c r="K92" s="179">
        <f t="shared" si="11"/>
        <v>1.681</v>
      </c>
    </row>
    <row r="93" spans="1:11" s="27" customFormat="1" ht="15" customHeight="1">
      <c r="A93" s="21">
        <f t="shared" si="12"/>
        <v>2012</v>
      </c>
      <c r="B93" s="176">
        <f t="shared" si="8"/>
        <v>3989</v>
      </c>
      <c r="C93" s="22">
        <v>19</v>
      </c>
      <c r="G93" s="23"/>
      <c r="I93" s="179">
        <f t="shared" si="9"/>
        <v>3819</v>
      </c>
      <c r="J93" s="180">
        <f t="shared" si="10"/>
        <v>4.2617197292554527</v>
      </c>
      <c r="K93" s="179">
        <f t="shared" si="11"/>
        <v>28.9</v>
      </c>
    </row>
    <row r="94" spans="1:11" s="27" customFormat="1" ht="15" customHeight="1" thickBot="1">
      <c r="A94" s="30">
        <f t="shared" si="12"/>
        <v>2013</v>
      </c>
      <c r="B94" s="184">
        <f t="shared" si="8"/>
        <v>3897</v>
      </c>
      <c r="C94" s="31">
        <v>20</v>
      </c>
      <c r="D94" s="32"/>
      <c r="E94" s="32"/>
      <c r="F94" s="32"/>
      <c r="G94" s="32"/>
      <c r="H94" s="32"/>
      <c r="I94" s="185">
        <f t="shared" si="9"/>
        <v>3720</v>
      </c>
      <c r="J94" s="186">
        <f t="shared" si="10"/>
        <v>4.5419553502694381</v>
      </c>
      <c r="K94" s="185">
        <f t="shared" si="11"/>
        <v>31.329000000000001</v>
      </c>
    </row>
    <row r="95" spans="1:11" s="27" customFormat="1" ht="15" customHeight="1" thickTop="1">
      <c r="A95" s="21">
        <f t="shared" si="12"/>
        <v>2014</v>
      </c>
      <c r="B95" s="176">
        <f t="shared" ref="B95:B116" si="13">ROUND(E$76*C95+E$77,$G$1)</f>
        <v>3621</v>
      </c>
      <c r="C95" s="22">
        <v>21</v>
      </c>
      <c r="D95" s="33"/>
      <c r="E95" s="33"/>
      <c r="I95" s="179">
        <f t="shared" si="9"/>
        <v>3621</v>
      </c>
      <c r="J95" s="187"/>
      <c r="K95" s="187"/>
    </row>
    <row r="96" spans="1:11" ht="15" customHeight="1">
      <c r="A96" s="21">
        <f t="shared" si="12"/>
        <v>2015</v>
      </c>
      <c r="B96" s="176">
        <f t="shared" si="13"/>
        <v>3521</v>
      </c>
      <c r="C96" s="22">
        <v>22</v>
      </c>
      <c r="D96" s="33"/>
      <c r="E96" s="33"/>
      <c r="F96" s="27"/>
      <c r="G96" s="27"/>
      <c r="H96" s="27"/>
      <c r="I96" s="179">
        <f t="shared" si="9"/>
        <v>3521</v>
      </c>
      <c r="J96" s="187"/>
      <c r="K96" s="187"/>
    </row>
    <row r="97" spans="1:11" ht="15" customHeight="1">
      <c r="A97" s="21">
        <f t="shared" si="12"/>
        <v>2016</v>
      </c>
      <c r="B97" s="176">
        <f t="shared" si="13"/>
        <v>3422</v>
      </c>
      <c r="C97" s="22">
        <v>23</v>
      </c>
      <c r="D97" s="33"/>
      <c r="E97" s="33"/>
      <c r="F97" s="27"/>
      <c r="G97" s="27"/>
      <c r="H97" s="27"/>
      <c r="I97" s="179">
        <f t="shared" si="9"/>
        <v>3422</v>
      </c>
      <c r="J97" s="187"/>
      <c r="K97" s="187"/>
    </row>
    <row r="98" spans="1:11" ht="15" customHeight="1">
      <c r="A98" s="21">
        <f t="shared" si="12"/>
        <v>2017</v>
      </c>
      <c r="B98" s="176">
        <f t="shared" si="13"/>
        <v>3322</v>
      </c>
      <c r="C98" s="22">
        <v>24</v>
      </c>
      <c r="D98" s="33"/>
      <c r="E98" s="33"/>
      <c r="F98" s="27"/>
      <c r="G98" s="27"/>
      <c r="H98" s="27"/>
      <c r="I98" s="179">
        <f t="shared" si="9"/>
        <v>3322</v>
      </c>
      <c r="J98" s="187"/>
      <c r="K98" s="187"/>
    </row>
    <row r="99" spans="1:11" ht="15" customHeight="1">
      <c r="A99" s="21">
        <f t="shared" si="12"/>
        <v>2018</v>
      </c>
      <c r="B99" s="176">
        <f t="shared" si="13"/>
        <v>3223</v>
      </c>
      <c r="C99" s="22">
        <v>25</v>
      </c>
      <c r="D99" s="33"/>
      <c r="E99" s="33"/>
      <c r="F99" s="27"/>
      <c r="G99" s="27"/>
      <c r="H99" s="27"/>
      <c r="I99" s="179">
        <f t="shared" si="9"/>
        <v>3223</v>
      </c>
      <c r="J99" s="187"/>
      <c r="K99" s="187"/>
    </row>
    <row r="100" spans="1:11" ht="15" customHeight="1">
      <c r="A100" s="21">
        <f t="shared" si="12"/>
        <v>2019</v>
      </c>
      <c r="B100" s="176">
        <f t="shared" si="13"/>
        <v>3123</v>
      </c>
      <c r="C100" s="22">
        <v>26</v>
      </c>
      <c r="D100" s="33"/>
      <c r="E100" s="33"/>
      <c r="F100" s="27"/>
      <c r="G100" s="27"/>
      <c r="H100" s="27"/>
      <c r="I100" s="179">
        <f t="shared" si="9"/>
        <v>3123</v>
      </c>
      <c r="J100" s="187"/>
      <c r="K100" s="187"/>
    </row>
    <row r="101" spans="1:11" ht="15" customHeight="1">
      <c r="A101" s="21">
        <f t="shared" si="12"/>
        <v>2020</v>
      </c>
      <c r="B101" s="176">
        <f t="shared" si="13"/>
        <v>3024</v>
      </c>
      <c r="C101" s="22">
        <v>27</v>
      </c>
      <c r="D101" s="33"/>
      <c r="E101" s="33"/>
      <c r="F101" s="27"/>
      <c r="G101" s="27"/>
      <c r="H101" s="27"/>
      <c r="I101" s="179">
        <f t="shared" si="9"/>
        <v>3024</v>
      </c>
      <c r="J101" s="187"/>
      <c r="K101" s="187"/>
    </row>
    <row r="102" spans="1:11" ht="15" customHeight="1">
      <c r="A102" s="21">
        <f t="shared" si="12"/>
        <v>2021</v>
      </c>
      <c r="B102" s="176">
        <f t="shared" si="13"/>
        <v>2925</v>
      </c>
      <c r="C102" s="22">
        <v>28</v>
      </c>
      <c r="D102" s="33"/>
      <c r="E102" s="33"/>
      <c r="F102" s="27"/>
      <c r="G102" s="27"/>
      <c r="H102" s="27"/>
      <c r="I102" s="179">
        <f t="shared" si="9"/>
        <v>2925</v>
      </c>
      <c r="J102" s="187"/>
      <c r="K102" s="187"/>
    </row>
    <row r="103" spans="1:11" ht="15" customHeight="1">
      <c r="A103" s="21">
        <f t="shared" si="12"/>
        <v>2022</v>
      </c>
      <c r="B103" s="176">
        <f t="shared" si="13"/>
        <v>2825</v>
      </c>
      <c r="C103" s="22">
        <v>29</v>
      </c>
      <c r="D103" s="33"/>
      <c r="E103" s="33"/>
      <c r="F103" s="27"/>
      <c r="G103" s="27"/>
      <c r="H103" s="27"/>
      <c r="I103" s="179">
        <f t="shared" si="9"/>
        <v>2825</v>
      </c>
      <c r="J103" s="187"/>
      <c r="K103" s="187"/>
    </row>
    <row r="104" spans="1:11" ht="15" customHeight="1">
      <c r="A104" s="21">
        <f t="shared" si="12"/>
        <v>2023</v>
      </c>
      <c r="B104" s="176">
        <f t="shared" si="13"/>
        <v>2726</v>
      </c>
      <c r="C104" s="22">
        <v>30</v>
      </c>
      <c r="D104" s="33"/>
      <c r="E104" s="33"/>
      <c r="F104" s="27"/>
      <c r="G104" s="27"/>
      <c r="H104" s="27"/>
      <c r="I104" s="179">
        <f t="shared" si="9"/>
        <v>2726</v>
      </c>
      <c r="J104" s="187"/>
      <c r="K104" s="187"/>
    </row>
    <row r="105" spans="1:11" ht="15" customHeight="1">
      <c r="A105" s="21">
        <f t="shared" si="12"/>
        <v>2024</v>
      </c>
      <c r="B105" s="176">
        <f t="shared" si="13"/>
        <v>2626</v>
      </c>
      <c r="C105" s="22">
        <v>31</v>
      </c>
      <c r="D105" s="33"/>
      <c r="E105" s="33"/>
      <c r="F105" s="27"/>
      <c r="G105" s="27"/>
      <c r="H105" s="27"/>
      <c r="I105" s="179">
        <f t="shared" si="9"/>
        <v>2626</v>
      </c>
      <c r="J105" s="187"/>
      <c r="K105" s="187"/>
    </row>
    <row r="106" spans="1:11" ht="15" customHeight="1">
      <c r="A106" s="21">
        <f t="shared" si="12"/>
        <v>2025</v>
      </c>
      <c r="B106" s="176">
        <f t="shared" si="13"/>
        <v>2527</v>
      </c>
      <c r="C106" s="22">
        <v>32</v>
      </c>
      <c r="D106" s="33"/>
      <c r="E106" s="33"/>
      <c r="F106" s="27"/>
      <c r="G106" s="27"/>
      <c r="H106" s="27"/>
      <c r="I106" s="179">
        <f t="shared" si="9"/>
        <v>2527</v>
      </c>
      <c r="J106" s="187"/>
      <c r="K106" s="187"/>
    </row>
    <row r="107" spans="1:11" ht="15" customHeight="1">
      <c r="A107" s="21">
        <f t="shared" si="12"/>
        <v>2026</v>
      </c>
      <c r="B107" s="176">
        <f t="shared" si="13"/>
        <v>2428</v>
      </c>
      <c r="C107" s="22">
        <v>33</v>
      </c>
      <c r="D107" s="33"/>
      <c r="E107" s="33"/>
      <c r="F107" s="27"/>
      <c r="G107" s="27"/>
      <c r="H107" s="27"/>
      <c r="I107" s="179">
        <f t="shared" si="9"/>
        <v>2428</v>
      </c>
      <c r="J107" s="187"/>
      <c r="K107" s="187"/>
    </row>
    <row r="108" spans="1:11" ht="15" customHeight="1">
      <c r="A108" s="21">
        <f t="shared" si="12"/>
        <v>2027</v>
      </c>
      <c r="B108" s="176">
        <f t="shared" si="13"/>
        <v>2328</v>
      </c>
      <c r="C108" s="22">
        <v>34</v>
      </c>
      <c r="D108" s="33"/>
      <c r="E108" s="33"/>
      <c r="F108" s="27"/>
      <c r="G108" s="27"/>
      <c r="H108" s="27"/>
      <c r="I108" s="179">
        <f t="shared" si="9"/>
        <v>2328</v>
      </c>
      <c r="J108" s="187"/>
      <c r="K108" s="187"/>
    </row>
    <row r="109" spans="1:11" ht="15" customHeight="1">
      <c r="A109" s="21">
        <f t="shared" si="12"/>
        <v>2028</v>
      </c>
      <c r="B109" s="176">
        <f t="shared" si="13"/>
        <v>2229</v>
      </c>
      <c r="C109" s="22">
        <v>35</v>
      </c>
      <c r="D109" s="33"/>
      <c r="E109" s="33"/>
      <c r="F109" s="27"/>
      <c r="G109" s="27"/>
      <c r="H109" s="27"/>
      <c r="I109" s="179">
        <f t="shared" si="9"/>
        <v>2229</v>
      </c>
      <c r="J109" s="187"/>
      <c r="K109" s="187"/>
    </row>
    <row r="110" spans="1:11" ht="15" customHeight="1">
      <c r="A110" s="21">
        <f t="shared" si="12"/>
        <v>2029</v>
      </c>
      <c r="B110" s="176">
        <f t="shared" si="13"/>
        <v>2129</v>
      </c>
      <c r="C110" s="22">
        <v>36</v>
      </c>
      <c r="D110" s="33"/>
      <c r="E110" s="33"/>
      <c r="F110" s="27"/>
      <c r="G110" s="27"/>
      <c r="H110" s="27"/>
      <c r="I110" s="179">
        <f t="shared" si="9"/>
        <v>2129</v>
      </c>
      <c r="J110" s="187"/>
      <c r="K110" s="187"/>
    </row>
    <row r="111" spans="1:11" ht="15" customHeight="1">
      <c r="A111" s="21">
        <f t="shared" si="12"/>
        <v>2030</v>
      </c>
      <c r="B111" s="176">
        <f t="shared" si="13"/>
        <v>2030</v>
      </c>
      <c r="C111" s="22">
        <v>37</v>
      </c>
      <c r="D111" s="33"/>
      <c r="E111" s="33"/>
      <c r="F111" s="27"/>
      <c r="G111" s="27"/>
      <c r="H111" s="27"/>
      <c r="I111" s="179">
        <f t="shared" si="9"/>
        <v>2030</v>
      </c>
      <c r="J111" s="187"/>
      <c r="K111" s="187"/>
    </row>
    <row r="112" spans="1:11" ht="15" customHeight="1">
      <c r="A112" s="21">
        <f t="shared" si="12"/>
        <v>2031</v>
      </c>
      <c r="B112" s="176">
        <f t="shared" si="13"/>
        <v>1931</v>
      </c>
      <c r="C112" s="22">
        <v>38</v>
      </c>
      <c r="D112" s="33"/>
      <c r="E112" s="33"/>
      <c r="F112" s="27"/>
      <c r="G112" s="27"/>
      <c r="H112" s="27"/>
      <c r="I112" s="179">
        <f t="shared" si="9"/>
        <v>1931</v>
      </c>
      <c r="J112" s="187"/>
      <c r="K112" s="187"/>
    </row>
    <row r="113" spans="1:11" ht="15" customHeight="1">
      <c r="A113" s="21">
        <f t="shared" si="12"/>
        <v>2032</v>
      </c>
      <c r="B113" s="176">
        <f t="shared" si="13"/>
        <v>1831</v>
      </c>
      <c r="C113" s="22">
        <v>39</v>
      </c>
      <c r="D113" s="33"/>
      <c r="E113" s="33"/>
      <c r="F113" s="27"/>
      <c r="G113" s="27"/>
      <c r="H113" s="27"/>
      <c r="I113" s="179">
        <f t="shared" si="9"/>
        <v>1831</v>
      </c>
      <c r="J113" s="187"/>
      <c r="K113" s="187"/>
    </row>
    <row r="114" spans="1:11" ht="15" customHeight="1">
      <c r="A114" s="21">
        <f t="shared" si="12"/>
        <v>2033</v>
      </c>
      <c r="B114" s="176">
        <f t="shared" si="13"/>
        <v>1732</v>
      </c>
      <c r="C114" s="22">
        <v>40</v>
      </c>
      <c r="D114" s="33"/>
      <c r="E114" s="33"/>
      <c r="F114" s="27"/>
      <c r="G114" s="27"/>
      <c r="H114" s="27"/>
      <c r="I114" s="179">
        <f t="shared" si="9"/>
        <v>1732</v>
      </c>
      <c r="J114" s="187"/>
      <c r="K114" s="187"/>
    </row>
    <row r="115" spans="1:11" ht="15" customHeight="1">
      <c r="A115" s="105">
        <f t="shared" si="12"/>
        <v>2034</v>
      </c>
      <c r="B115" s="188">
        <f t="shared" si="13"/>
        <v>1632</v>
      </c>
      <c r="C115" s="35">
        <v>41</v>
      </c>
      <c r="D115" s="36"/>
      <c r="E115" s="36"/>
      <c r="F115" s="11"/>
      <c r="G115" s="11"/>
      <c r="H115" s="11"/>
      <c r="I115" s="189">
        <f t="shared" si="9"/>
        <v>1632</v>
      </c>
      <c r="J115" s="190"/>
      <c r="K115" s="190"/>
    </row>
    <row r="116" spans="1:11" ht="15" customHeight="1">
      <c r="A116" s="105">
        <f t="shared" si="12"/>
        <v>2035</v>
      </c>
      <c r="B116" s="188">
        <f t="shared" si="13"/>
        <v>1533</v>
      </c>
      <c r="C116" s="35">
        <v>42</v>
      </c>
      <c r="D116" s="36"/>
      <c r="E116" s="36"/>
      <c r="F116" s="11"/>
      <c r="G116" s="11"/>
      <c r="H116" s="11"/>
      <c r="I116" s="189">
        <f t="shared" si="9"/>
        <v>1533</v>
      </c>
      <c r="J116" s="190"/>
      <c r="K116" s="190"/>
    </row>
    <row r="117" spans="1:11" ht="15" customHeight="1">
      <c r="A117" s="38"/>
      <c r="B117" s="191"/>
      <c r="C117" s="23"/>
      <c r="D117" s="33"/>
      <c r="E117" s="33"/>
      <c r="F117" s="27"/>
      <c r="G117" s="27"/>
      <c r="H117" s="27"/>
      <c r="I117" s="192"/>
      <c r="J117" s="192"/>
    </row>
    <row r="118" spans="1:11" ht="15" customHeight="1">
      <c r="A118" s="9" t="s">
        <v>20</v>
      </c>
    </row>
    <row r="119" spans="1:11" ht="15" customHeight="1">
      <c r="A119" s="12" t="s">
        <v>2</v>
      </c>
      <c r="B119" s="94" t="s">
        <v>77</v>
      </c>
      <c r="C119" s="14" t="s">
        <v>21</v>
      </c>
      <c r="D119" s="14" t="s">
        <v>13</v>
      </c>
      <c r="E119" s="39"/>
      <c r="F119" s="15"/>
      <c r="G119" s="16"/>
      <c r="H119" s="17" t="s">
        <v>14</v>
      </c>
      <c r="I119" s="18">
        <f>RSQ(I120:I139,B120:B139)</f>
        <v>0.95690672273492861</v>
      </c>
      <c r="J119" s="19" t="s">
        <v>15</v>
      </c>
      <c r="K119" s="20" t="s">
        <v>16</v>
      </c>
    </row>
    <row r="120" spans="1:11" ht="15" customHeight="1">
      <c r="A120" s="21">
        <f t="shared" ref="A120:B135" si="14">A75</f>
        <v>1994</v>
      </c>
      <c r="B120" s="176">
        <f t="shared" si="14"/>
        <v>5393</v>
      </c>
      <c r="C120" s="193">
        <f t="shared" ref="C120:C139" si="15">LN(B120)</f>
        <v>8.5928570953372265</v>
      </c>
      <c r="D120" s="22">
        <v>1</v>
      </c>
      <c r="E120" s="40" t="s">
        <v>22</v>
      </c>
      <c r="F120" s="23"/>
      <c r="G120" s="27"/>
      <c r="H120" s="26"/>
      <c r="I120" s="179">
        <f t="shared" ref="I120:I161" si="16">ROUND($F$126*(1+$F$127)^D120,$G$1)</f>
        <v>5663</v>
      </c>
      <c r="J120" s="180">
        <f t="shared" ref="J120:J139" si="17">ABS(B120-I120)/B120*100</f>
        <v>5.0064898943074354</v>
      </c>
      <c r="K120" s="179">
        <f t="shared" ref="K120:K139" si="18">(B120-I120)^2/1000</f>
        <v>72.900000000000006</v>
      </c>
    </row>
    <row r="121" spans="1:11" ht="15" customHeight="1">
      <c r="A121" s="21">
        <f t="shared" si="14"/>
        <v>1995</v>
      </c>
      <c r="B121" s="176">
        <f t="shared" si="14"/>
        <v>5525</v>
      </c>
      <c r="C121" s="193">
        <f t="shared" si="15"/>
        <v>8.6170385263859544</v>
      </c>
      <c r="D121" s="22">
        <v>2</v>
      </c>
      <c r="E121" s="40" t="s">
        <v>23</v>
      </c>
      <c r="G121" s="27"/>
      <c r="H121" s="26"/>
      <c r="I121" s="179">
        <f t="shared" si="16"/>
        <v>5544</v>
      </c>
      <c r="J121" s="180">
        <f t="shared" si="17"/>
        <v>0.34389140271493213</v>
      </c>
      <c r="K121" s="179">
        <f t="shared" si="18"/>
        <v>0.36099999999999999</v>
      </c>
    </row>
    <row r="122" spans="1:11" ht="15" customHeight="1">
      <c r="A122" s="21">
        <f t="shared" si="14"/>
        <v>1996</v>
      </c>
      <c r="B122" s="176">
        <f t="shared" si="14"/>
        <v>5593</v>
      </c>
      <c r="C122" s="193">
        <f t="shared" si="15"/>
        <v>8.6292710948215881</v>
      </c>
      <c r="D122" s="22">
        <v>3</v>
      </c>
      <c r="E122" s="2" t="s">
        <v>24</v>
      </c>
      <c r="H122" s="26"/>
      <c r="I122" s="179">
        <f t="shared" si="16"/>
        <v>5427</v>
      </c>
      <c r="J122" s="180">
        <f t="shared" si="17"/>
        <v>2.9679957089218667</v>
      </c>
      <c r="K122" s="179">
        <f t="shared" si="18"/>
        <v>27.556000000000001</v>
      </c>
    </row>
    <row r="123" spans="1:11" ht="15" customHeight="1">
      <c r="A123" s="21">
        <f t="shared" si="14"/>
        <v>1997</v>
      </c>
      <c r="B123" s="176">
        <f t="shared" si="14"/>
        <v>5434</v>
      </c>
      <c r="C123" s="193">
        <f t="shared" si="15"/>
        <v>8.6004307899862926</v>
      </c>
      <c r="D123" s="22">
        <v>4</v>
      </c>
      <c r="E123" s="5" t="s">
        <v>25</v>
      </c>
      <c r="F123" s="29" t="s">
        <v>69</v>
      </c>
      <c r="G123" s="44">
        <f>INDEX(LINEST(C120:C139,D120:D139),2)</f>
        <v>8.662948537483528</v>
      </c>
      <c r="H123" s="26"/>
      <c r="I123" s="179">
        <f t="shared" si="16"/>
        <v>5313</v>
      </c>
      <c r="J123" s="180">
        <f t="shared" si="17"/>
        <v>2.2267206477732793</v>
      </c>
      <c r="K123" s="179">
        <f t="shared" si="18"/>
        <v>14.641</v>
      </c>
    </row>
    <row r="124" spans="1:11" ht="15" customHeight="1">
      <c r="A124" s="21">
        <f t="shared" si="14"/>
        <v>1998</v>
      </c>
      <c r="B124" s="176">
        <f t="shared" si="14"/>
        <v>5406</v>
      </c>
      <c r="C124" s="193">
        <f t="shared" si="15"/>
        <v>8.5952647268363922</v>
      </c>
      <c r="D124" s="22">
        <v>5</v>
      </c>
      <c r="E124" s="5" t="s">
        <v>27</v>
      </c>
      <c r="F124" s="29" t="s">
        <v>70</v>
      </c>
      <c r="G124" s="44">
        <f>INDEX(LINEST(C120:C139,D120:D139),1)</f>
        <v>-2.1250213530405272E-2</v>
      </c>
      <c r="H124" s="26"/>
      <c r="I124" s="179">
        <f t="shared" si="16"/>
        <v>5201</v>
      </c>
      <c r="J124" s="180">
        <f t="shared" si="17"/>
        <v>3.7920828708842031</v>
      </c>
      <c r="K124" s="179">
        <f t="shared" si="18"/>
        <v>42.024999999999999</v>
      </c>
    </row>
    <row r="125" spans="1:11" ht="15" customHeight="1">
      <c r="A125" s="21">
        <f t="shared" si="14"/>
        <v>1999</v>
      </c>
      <c r="B125" s="176">
        <f t="shared" si="14"/>
        <v>5240</v>
      </c>
      <c r="C125" s="193">
        <f t="shared" si="15"/>
        <v>8.564076777315087</v>
      </c>
      <c r="D125" s="22">
        <v>6</v>
      </c>
      <c r="H125" s="26"/>
      <c r="I125" s="179">
        <f t="shared" si="16"/>
        <v>5092</v>
      </c>
      <c r="J125" s="180">
        <f t="shared" si="17"/>
        <v>2.8244274809160306</v>
      </c>
      <c r="K125" s="179">
        <f t="shared" si="18"/>
        <v>21.904</v>
      </c>
    </row>
    <row r="126" spans="1:11" ht="15" customHeight="1">
      <c r="A126" s="21">
        <f t="shared" si="14"/>
        <v>2000</v>
      </c>
      <c r="B126" s="176">
        <f t="shared" si="14"/>
        <v>5054</v>
      </c>
      <c r="C126" s="193">
        <f t="shared" si="15"/>
        <v>8.5279352879481394</v>
      </c>
      <c r="D126" s="22">
        <v>7</v>
      </c>
      <c r="E126" s="5" t="s">
        <v>29</v>
      </c>
      <c r="F126" s="45">
        <f>EXP(G123)</f>
        <v>5784.5655504097722</v>
      </c>
      <c r="G126" s="27"/>
      <c r="H126" s="26"/>
      <c r="I126" s="179">
        <f t="shared" si="16"/>
        <v>4985</v>
      </c>
      <c r="J126" s="180">
        <f t="shared" si="17"/>
        <v>1.365255243371587</v>
      </c>
      <c r="K126" s="179">
        <f t="shared" si="18"/>
        <v>4.7610000000000001</v>
      </c>
    </row>
    <row r="127" spans="1:11" ht="15" customHeight="1">
      <c r="A127" s="21">
        <f t="shared" si="14"/>
        <v>2001</v>
      </c>
      <c r="B127" s="176">
        <f t="shared" si="14"/>
        <v>4941</v>
      </c>
      <c r="C127" s="193">
        <f t="shared" si="15"/>
        <v>8.5053230188457505</v>
      </c>
      <c r="D127" s="22">
        <v>8</v>
      </c>
      <c r="E127" s="5" t="s">
        <v>30</v>
      </c>
      <c r="F127" s="46">
        <f>EXP(G124)-1</f>
        <v>-2.1026018614373365E-2</v>
      </c>
      <c r="G127" s="27"/>
      <c r="H127" s="47"/>
      <c r="I127" s="179">
        <f t="shared" si="16"/>
        <v>4880</v>
      </c>
      <c r="J127" s="180">
        <f t="shared" si="17"/>
        <v>1.2345679012345678</v>
      </c>
      <c r="K127" s="179">
        <f t="shared" si="18"/>
        <v>3.7210000000000001</v>
      </c>
    </row>
    <row r="128" spans="1:11" ht="15" customHeight="1">
      <c r="A128" s="21">
        <f t="shared" si="14"/>
        <v>2002</v>
      </c>
      <c r="B128" s="176">
        <f t="shared" si="14"/>
        <v>4762</v>
      </c>
      <c r="C128" s="193">
        <f t="shared" si="15"/>
        <v>8.4684230270468088</v>
      </c>
      <c r="D128" s="22">
        <v>9</v>
      </c>
      <c r="G128" s="48"/>
      <c r="H128" s="47"/>
      <c r="I128" s="179">
        <f t="shared" si="16"/>
        <v>4778</v>
      </c>
      <c r="J128" s="180">
        <f t="shared" si="17"/>
        <v>0.33599328013439733</v>
      </c>
      <c r="K128" s="179">
        <f t="shared" si="18"/>
        <v>0.25600000000000001</v>
      </c>
    </row>
    <row r="129" spans="1:11" ht="15" customHeight="1">
      <c r="A129" s="21">
        <f t="shared" si="14"/>
        <v>2003</v>
      </c>
      <c r="B129" s="176">
        <f t="shared" si="14"/>
        <v>4508</v>
      </c>
      <c r="C129" s="193">
        <f t="shared" si="15"/>
        <v>8.4136088751596674</v>
      </c>
      <c r="D129" s="22">
        <v>10</v>
      </c>
      <c r="E129" s="347" t="s">
        <v>7</v>
      </c>
      <c r="F129" s="348"/>
      <c r="G129" s="357">
        <f>I119</f>
        <v>0.95690672273492861</v>
      </c>
      <c r="H129" s="358"/>
      <c r="I129" s="179">
        <f t="shared" si="16"/>
        <v>4677</v>
      </c>
      <c r="J129" s="180">
        <f t="shared" si="17"/>
        <v>3.7488908606921028</v>
      </c>
      <c r="K129" s="179">
        <f t="shared" si="18"/>
        <v>28.561</v>
      </c>
    </row>
    <row r="130" spans="1:11" ht="15" customHeight="1">
      <c r="A130" s="21">
        <f t="shared" si="14"/>
        <v>2004</v>
      </c>
      <c r="B130" s="176">
        <f t="shared" si="14"/>
        <v>4420</v>
      </c>
      <c r="C130" s="193">
        <f t="shared" si="15"/>
        <v>8.3938949750717438</v>
      </c>
      <c r="D130" s="22">
        <v>11</v>
      </c>
      <c r="E130" s="347" t="s">
        <v>8</v>
      </c>
      <c r="F130" s="348"/>
      <c r="G130" s="355">
        <f>SUM(K120:K139)</f>
        <v>298.32400000000001</v>
      </c>
      <c r="H130" s="356"/>
      <c r="I130" s="179">
        <f t="shared" si="16"/>
        <v>4579</v>
      </c>
      <c r="J130" s="180">
        <f t="shared" si="17"/>
        <v>3.5972850678733028</v>
      </c>
      <c r="K130" s="179">
        <f t="shared" si="18"/>
        <v>25.280999999999999</v>
      </c>
    </row>
    <row r="131" spans="1:11" ht="15" customHeight="1">
      <c r="A131" s="21">
        <f t="shared" si="14"/>
        <v>2005</v>
      </c>
      <c r="B131" s="176">
        <f t="shared" si="14"/>
        <v>4408</v>
      </c>
      <c r="C131" s="193">
        <f t="shared" si="15"/>
        <v>8.391176350832751</v>
      </c>
      <c r="D131" s="22">
        <v>12</v>
      </c>
      <c r="E131" s="347" t="s">
        <v>9</v>
      </c>
      <c r="F131" s="348"/>
      <c r="G131" s="355">
        <f>SUM(K130:K139)</f>
        <v>81.637999999999991</v>
      </c>
      <c r="H131" s="356"/>
      <c r="I131" s="179">
        <f t="shared" si="16"/>
        <v>4483</v>
      </c>
      <c r="J131" s="180">
        <f t="shared" si="17"/>
        <v>1.7014519056261341</v>
      </c>
      <c r="K131" s="179">
        <f t="shared" si="18"/>
        <v>5.625</v>
      </c>
    </row>
    <row r="132" spans="1:11" ht="15" customHeight="1">
      <c r="A132" s="21">
        <f t="shared" si="14"/>
        <v>2006</v>
      </c>
      <c r="B132" s="176">
        <f t="shared" si="14"/>
        <v>4286</v>
      </c>
      <c r="C132" s="193">
        <f t="shared" si="15"/>
        <v>8.3631091760335217</v>
      </c>
      <c r="D132" s="22">
        <v>13</v>
      </c>
      <c r="E132" s="347" t="s">
        <v>10</v>
      </c>
      <c r="F132" s="348"/>
      <c r="G132" s="349">
        <f>SUM(J120:J139)/D139</f>
        <v>2.1190169579952287</v>
      </c>
      <c r="H132" s="350"/>
      <c r="I132" s="179">
        <f t="shared" si="16"/>
        <v>4388</v>
      </c>
      <c r="J132" s="180">
        <f t="shared" si="17"/>
        <v>2.3798413439104058</v>
      </c>
      <c r="K132" s="179">
        <f t="shared" si="18"/>
        <v>10.404</v>
      </c>
    </row>
    <row r="133" spans="1:11" ht="15" customHeight="1">
      <c r="A133" s="21">
        <f t="shared" si="14"/>
        <v>2007</v>
      </c>
      <c r="B133" s="176">
        <f t="shared" si="14"/>
        <v>4253</v>
      </c>
      <c r="C133" s="193">
        <f t="shared" si="15"/>
        <v>8.355379895253634</v>
      </c>
      <c r="D133" s="22">
        <v>14</v>
      </c>
      <c r="E133" s="347" t="s">
        <v>11</v>
      </c>
      <c r="F133" s="348"/>
      <c r="G133" s="349">
        <f>SUM(J130:J139)/10</f>
        <v>1.8534023868954166</v>
      </c>
      <c r="H133" s="350"/>
      <c r="I133" s="179">
        <f t="shared" si="16"/>
        <v>4296</v>
      </c>
      <c r="J133" s="180">
        <f t="shared" si="17"/>
        <v>1.0110510228074301</v>
      </c>
      <c r="K133" s="179">
        <f t="shared" si="18"/>
        <v>1.849</v>
      </c>
    </row>
    <row r="134" spans="1:11" ht="15" customHeight="1">
      <c r="A134" s="21">
        <f t="shared" si="14"/>
        <v>2008</v>
      </c>
      <c r="B134" s="176">
        <f t="shared" si="14"/>
        <v>4152</v>
      </c>
      <c r="C134" s="193">
        <f t="shared" si="15"/>
        <v>8.3313454248457237</v>
      </c>
      <c r="D134" s="22">
        <v>15</v>
      </c>
      <c r="E134" s="49"/>
      <c r="F134" s="50"/>
      <c r="G134" s="47"/>
      <c r="H134" s="47"/>
      <c r="I134" s="179">
        <f t="shared" si="16"/>
        <v>4206</v>
      </c>
      <c r="J134" s="180">
        <f t="shared" si="17"/>
        <v>1.300578034682081</v>
      </c>
      <c r="K134" s="179">
        <f t="shared" si="18"/>
        <v>2.9159999999999999</v>
      </c>
    </row>
    <row r="135" spans="1:11" ht="15" customHeight="1">
      <c r="A135" s="21">
        <f t="shared" si="14"/>
        <v>2009</v>
      </c>
      <c r="B135" s="176">
        <f t="shared" si="14"/>
        <v>4038</v>
      </c>
      <c r="C135" s="193">
        <f t="shared" si="15"/>
        <v>8.3035047988727833</v>
      </c>
      <c r="D135" s="22">
        <v>16</v>
      </c>
      <c r="E135" s="47"/>
      <c r="F135" s="47"/>
      <c r="G135" s="51"/>
      <c r="H135" s="47"/>
      <c r="I135" s="179">
        <f t="shared" si="16"/>
        <v>4117</v>
      </c>
      <c r="J135" s="180">
        <f t="shared" si="17"/>
        <v>1.9564140663694898</v>
      </c>
      <c r="K135" s="179">
        <f t="shared" si="18"/>
        <v>6.2409999999999997</v>
      </c>
    </row>
    <row r="136" spans="1:11" s="27" customFormat="1" ht="15" customHeight="1">
      <c r="A136" s="21">
        <f t="shared" ref="A136:B151" si="19">A91</f>
        <v>2010</v>
      </c>
      <c r="B136" s="176">
        <f t="shared" si="19"/>
        <v>4026</v>
      </c>
      <c r="C136" s="193">
        <f t="shared" si="15"/>
        <v>8.3005286061997374</v>
      </c>
      <c r="D136" s="22">
        <v>17</v>
      </c>
      <c r="G136" s="51"/>
      <c r="H136" s="47"/>
      <c r="I136" s="179">
        <f t="shared" si="16"/>
        <v>4031</v>
      </c>
      <c r="J136" s="180">
        <f t="shared" si="17"/>
        <v>0.12419274714356682</v>
      </c>
      <c r="K136" s="179">
        <f t="shared" si="18"/>
        <v>2.5000000000000001E-2</v>
      </c>
    </row>
    <row r="137" spans="1:11" ht="15" customHeight="1">
      <c r="A137" s="21">
        <f t="shared" si="19"/>
        <v>2011</v>
      </c>
      <c r="B137" s="176">
        <f t="shared" si="19"/>
        <v>3960</v>
      </c>
      <c r="C137" s="193">
        <f t="shared" si="15"/>
        <v>8.2839993042485265</v>
      </c>
      <c r="D137" s="22">
        <v>18</v>
      </c>
      <c r="E137" s="52"/>
      <c r="F137" s="27"/>
      <c r="G137" s="27"/>
      <c r="H137" s="27"/>
      <c r="I137" s="179">
        <f t="shared" si="16"/>
        <v>3946</v>
      </c>
      <c r="J137" s="180">
        <f t="shared" si="17"/>
        <v>0.35353535353535354</v>
      </c>
      <c r="K137" s="179">
        <f t="shared" si="18"/>
        <v>0.19600000000000001</v>
      </c>
    </row>
    <row r="138" spans="1:11" s="27" customFormat="1" ht="15" customHeight="1">
      <c r="A138" s="21">
        <f t="shared" si="19"/>
        <v>2012</v>
      </c>
      <c r="B138" s="176">
        <f t="shared" si="19"/>
        <v>3989</v>
      </c>
      <c r="C138" s="193">
        <f t="shared" si="15"/>
        <v>8.2912958519054065</v>
      </c>
      <c r="D138" s="22">
        <v>19</v>
      </c>
      <c r="E138" s="52"/>
      <c r="I138" s="179">
        <f t="shared" si="16"/>
        <v>3863</v>
      </c>
      <c r="J138" s="180">
        <f t="shared" si="17"/>
        <v>3.158686387565806</v>
      </c>
      <c r="K138" s="179">
        <f t="shared" si="18"/>
        <v>15.875999999999999</v>
      </c>
    </row>
    <row r="139" spans="1:11" s="27" customFormat="1" ht="15" customHeight="1" thickBot="1">
      <c r="A139" s="30">
        <f t="shared" si="19"/>
        <v>2013</v>
      </c>
      <c r="B139" s="184">
        <f t="shared" si="19"/>
        <v>3897</v>
      </c>
      <c r="C139" s="194">
        <f t="shared" si="15"/>
        <v>8.2679623053387097</v>
      </c>
      <c r="D139" s="31">
        <v>20</v>
      </c>
      <c r="E139" s="53"/>
      <c r="F139" s="32"/>
      <c r="G139" s="32"/>
      <c r="H139" s="32"/>
      <c r="I139" s="185">
        <f t="shared" si="16"/>
        <v>3782</v>
      </c>
      <c r="J139" s="186">
        <f t="shared" si="17"/>
        <v>2.9509879394405951</v>
      </c>
      <c r="K139" s="185">
        <f t="shared" si="18"/>
        <v>13.225</v>
      </c>
    </row>
    <row r="140" spans="1:11" ht="15" customHeight="1" thickTop="1">
      <c r="A140" s="21">
        <f t="shared" si="19"/>
        <v>2014</v>
      </c>
      <c r="B140" s="176">
        <f t="shared" ref="B140:B161" si="20">ROUND($F$126*(1+$F$127)^D140,$G$1)</f>
        <v>3702</v>
      </c>
      <c r="C140" s="54"/>
      <c r="D140" s="22">
        <v>21</v>
      </c>
      <c r="E140" s="55"/>
      <c r="F140" s="33"/>
      <c r="G140" s="27"/>
      <c r="H140" s="27"/>
      <c r="I140" s="179">
        <f t="shared" si="16"/>
        <v>3702</v>
      </c>
      <c r="J140" s="187"/>
      <c r="K140" s="187"/>
    </row>
    <row r="141" spans="1:11" ht="15" customHeight="1">
      <c r="A141" s="21">
        <f t="shared" si="19"/>
        <v>2015</v>
      </c>
      <c r="B141" s="176">
        <f t="shared" si="20"/>
        <v>3624</v>
      </c>
      <c r="C141" s="54"/>
      <c r="D141" s="22">
        <v>22</v>
      </c>
      <c r="E141" s="55"/>
      <c r="F141" s="33"/>
      <c r="G141" s="27"/>
      <c r="H141" s="27"/>
      <c r="I141" s="179">
        <f t="shared" si="16"/>
        <v>3624</v>
      </c>
      <c r="J141" s="187"/>
      <c r="K141" s="187"/>
    </row>
    <row r="142" spans="1:11" ht="15" customHeight="1">
      <c r="A142" s="21">
        <f t="shared" si="19"/>
        <v>2016</v>
      </c>
      <c r="B142" s="176">
        <f t="shared" si="20"/>
        <v>3548</v>
      </c>
      <c r="C142" s="54"/>
      <c r="D142" s="22">
        <v>23</v>
      </c>
      <c r="E142" s="55"/>
      <c r="F142" s="33"/>
      <c r="G142" s="27"/>
      <c r="H142" s="27"/>
      <c r="I142" s="179">
        <f t="shared" si="16"/>
        <v>3548</v>
      </c>
      <c r="J142" s="187"/>
      <c r="K142" s="187"/>
    </row>
    <row r="143" spans="1:11" ht="15" customHeight="1">
      <c r="A143" s="21">
        <f t="shared" si="19"/>
        <v>2017</v>
      </c>
      <c r="B143" s="176">
        <f t="shared" si="20"/>
        <v>3474</v>
      </c>
      <c r="C143" s="54"/>
      <c r="D143" s="22">
        <v>24</v>
      </c>
      <c r="E143" s="55"/>
      <c r="F143" s="33"/>
      <c r="G143" s="27"/>
      <c r="H143" s="27"/>
      <c r="I143" s="179">
        <f t="shared" si="16"/>
        <v>3474</v>
      </c>
      <c r="J143" s="187"/>
      <c r="K143" s="187"/>
    </row>
    <row r="144" spans="1:11" ht="15" customHeight="1">
      <c r="A144" s="21">
        <f t="shared" si="19"/>
        <v>2018</v>
      </c>
      <c r="B144" s="176">
        <f t="shared" si="20"/>
        <v>3401</v>
      </c>
      <c r="C144" s="54"/>
      <c r="D144" s="22">
        <v>25</v>
      </c>
      <c r="E144" s="55"/>
      <c r="F144" s="33"/>
      <c r="G144" s="27"/>
      <c r="H144" s="27"/>
      <c r="I144" s="179">
        <f t="shared" si="16"/>
        <v>3401</v>
      </c>
      <c r="J144" s="187"/>
      <c r="K144" s="187"/>
    </row>
    <row r="145" spans="1:11" ht="15" customHeight="1">
      <c r="A145" s="21">
        <f t="shared" si="19"/>
        <v>2019</v>
      </c>
      <c r="B145" s="176">
        <f t="shared" si="20"/>
        <v>3329</v>
      </c>
      <c r="C145" s="54"/>
      <c r="D145" s="22">
        <v>26</v>
      </c>
      <c r="E145" s="55"/>
      <c r="F145" s="33"/>
      <c r="G145" s="27"/>
      <c r="H145" s="27"/>
      <c r="I145" s="179">
        <f t="shared" si="16"/>
        <v>3329</v>
      </c>
      <c r="J145" s="187"/>
      <c r="K145" s="187"/>
    </row>
    <row r="146" spans="1:11" ht="15" customHeight="1">
      <c r="A146" s="21">
        <f t="shared" si="19"/>
        <v>2020</v>
      </c>
      <c r="B146" s="176">
        <f t="shared" si="20"/>
        <v>3259</v>
      </c>
      <c r="C146" s="54"/>
      <c r="D146" s="22">
        <v>27</v>
      </c>
      <c r="E146" s="55"/>
      <c r="F146" s="33"/>
      <c r="G146" s="27"/>
      <c r="H146" s="27"/>
      <c r="I146" s="179">
        <f t="shared" si="16"/>
        <v>3259</v>
      </c>
      <c r="J146" s="187"/>
      <c r="K146" s="187"/>
    </row>
    <row r="147" spans="1:11" ht="15" customHeight="1">
      <c r="A147" s="21">
        <f t="shared" si="19"/>
        <v>2021</v>
      </c>
      <c r="B147" s="176">
        <f t="shared" si="20"/>
        <v>3191</v>
      </c>
      <c r="C147" s="54"/>
      <c r="D147" s="22">
        <v>28</v>
      </c>
      <c r="E147" s="55"/>
      <c r="F147" s="33"/>
      <c r="G147" s="27"/>
      <c r="H147" s="27"/>
      <c r="I147" s="179">
        <f t="shared" si="16"/>
        <v>3191</v>
      </c>
      <c r="J147" s="187"/>
      <c r="K147" s="187"/>
    </row>
    <row r="148" spans="1:11" ht="15" customHeight="1">
      <c r="A148" s="21">
        <f t="shared" si="19"/>
        <v>2022</v>
      </c>
      <c r="B148" s="176">
        <f t="shared" si="20"/>
        <v>3123</v>
      </c>
      <c r="C148" s="54"/>
      <c r="D148" s="22">
        <v>29</v>
      </c>
      <c r="E148" s="55"/>
      <c r="F148" s="33"/>
      <c r="G148" s="27"/>
      <c r="H148" s="27"/>
      <c r="I148" s="179">
        <f t="shared" si="16"/>
        <v>3123</v>
      </c>
      <c r="J148" s="187"/>
      <c r="K148" s="187"/>
    </row>
    <row r="149" spans="1:11" ht="15" customHeight="1">
      <c r="A149" s="21">
        <f t="shared" si="19"/>
        <v>2023</v>
      </c>
      <c r="B149" s="176">
        <f t="shared" si="20"/>
        <v>3058</v>
      </c>
      <c r="C149" s="54"/>
      <c r="D149" s="22">
        <v>30</v>
      </c>
      <c r="E149" s="55"/>
      <c r="F149" s="33"/>
      <c r="G149" s="27"/>
      <c r="H149" s="27"/>
      <c r="I149" s="179">
        <f t="shared" si="16"/>
        <v>3058</v>
      </c>
      <c r="J149" s="187"/>
      <c r="K149" s="187"/>
    </row>
    <row r="150" spans="1:11" ht="15" customHeight="1">
      <c r="A150" s="21">
        <f t="shared" si="19"/>
        <v>2024</v>
      </c>
      <c r="B150" s="176">
        <f t="shared" si="20"/>
        <v>2993</v>
      </c>
      <c r="C150" s="54"/>
      <c r="D150" s="22">
        <v>31</v>
      </c>
      <c r="E150" s="55"/>
      <c r="F150" s="33"/>
      <c r="G150" s="27"/>
      <c r="H150" s="27"/>
      <c r="I150" s="179">
        <f t="shared" si="16"/>
        <v>2993</v>
      </c>
      <c r="J150" s="187"/>
      <c r="K150" s="187"/>
    </row>
    <row r="151" spans="1:11" ht="15" customHeight="1">
      <c r="A151" s="21">
        <f t="shared" si="19"/>
        <v>2025</v>
      </c>
      <c r="B151" s="176">
        <f t="shared" si="20"/>
        <v>2931</v>
      </c>
      <c r="C151" s="54"/>
      <c r="D151" s="22">
        <v>32</v>
      </c>
      <c r="E151" s="55"/>
      <c r="F151" s="33"/>
      <c r="G151" s="27"/>
      <c r="H151" s="27"/>
      <c r="I151" s="179">
        <f t="shared" si="16"/>
        <v>2931</v>
      </c>
      <c r="J151" s="187"/>
      <c r="K151" s="187"/>
    </row>
    <row r="152" spans="1:11" ht="15" customHeight="1">
      <c r="A152" s="21">
        <f t="shared" ref="A152:A161" si="21">A107</f>
        <v>2026</v>
      </c>
      <c r="B152" s="176">
        <f t="shared" si="20"/>
        <v>2869</v>
      </c>
      <c r="C152" s="54"/>
      <c r="D152" s="22">
        <v>33</v>
      </c>
      <c r="E152" s="55"/>
      <c r="F152" s="33"/>
      <c r="G152" s="27"/>
      <c r="H152" s="27"/>
      <c r="I152" s="179">
        <f t="shared" si="16"/>
        <v>2869</v>
      </c>
      <c r="J152" s="187"/>
      <c r="K152" s="187"/>
    </row>
    <row r="153" spans="1:11" ht="15" customHeight="1">
      <c r="A153" s="21">
        <f t="shared" si="21"/>
        <v>2027</v>
      </c>
      <c r="B153" s="176">
        <f t="shared" si="20"/>
        <v>2809</v>
      </c>
      <c r="C153" s="54"/>
      <c r="D153" s="22">
        <v>34</v>
      </c>
      <c r="E153" s="55"/>
      <c r="F153" s="33"/>
      <c r="G153" s="27"/>
      <c r="H153" s="27"/>
      <c r="I153" s="179">
        <f t="shared" si="16"/>
        <v>2809</v>
      </c>
      <c r="J153" s="187"/>
      <c r="K153" s="187"/>
    </row>
    <row r="154" spans="1:11" ht="15" customHeight="1">
      <c r="A154" s="21">
        <f t="shared" si="21"/>
        <v>2028</v>
      </c>
      <c r="B154" s="176">
        <f t="shared" si="20"/>
        <v>2750</v>
      </c>
      <c r="C154" s="54"/>
      <c r="D154" s="22">
        <v>35</v>
      </c>
      <c r="E154" s="55"/>
      <c r="F154" s="33"/>
      <c r="G154" s="27"/>
      <c r="H154" s="27"/>
      <c r="I154" s="179">
        <f t="shared" si="16"/>
        <v>2750</v>
      </c>
      <c r="J154" s="187"/>
      <c r="K154" s="187"/>
    </row>
    <row r="155" spans="1:11" ht="15" customHeight="1">
      <c r="A155" s="21">
        <f t="shared" si="21"/>
        <v>2029</v>
      </c>
      <c r="B155" s="176">
        <f t="shared" si="20"/>
        <v>2692</v>
      </c>
      <c r="C155" s="54"/>
      <c r="D155" s="22">
        <v>36</v>
      </c>
      <c r="E155" s="55"/>
      <c r="F155" s="33"/>
      <c r="G155" s="27"/>
      <c r="H155" s="27"/>
      <c r="I155" s="179">
        <f t="shared" si="16"/>
        <v>2692</v>
      </c>
      <c r="J155" s="187"/>
      <c r="K155" s="187"/>
    </row>
    <row r="156" spans="1:11" ht="15" customHeight="1">
      <c r="A156" s="21">
        <f t="shared" si="21"/>
        <v>2030</v>
      </c>
      <c r="B156" s="176">
        <f t="shared" si="20"/>
        <v>2635</v>
      </c>
      <c r="C156" s="54"/>
      <c r="D156" s="22">
        <v>37</v>
      </c>
      <c r="E156" s="55"/>
      <c r="F156" s="33"/>
      <c r="G156" s="27"/>
      <c r="H156" s="27"/>
      <c r="I156" s="179">
        <f t="shared" si="16"/>
        <v>2635</v>
      </c>
      <c r="J156" s="187"/>
      <c r="K156" s="187"/>
    </row>
    <row r="157" spans="1:11" ht="15" customHeight="1">
      <c r="A157" s="21">
        <f t="shared" si="21"/>
        <v>2031</v>
      </c>
      <c r="B157" s="176">
        <f t="shared" si="20"/>
        <v>2580</v>
      </c>
      <c r="C157" s="54"/>
      <c r="D157" s="22">
        <v>38</v>
      </c>
      <c r="E157" s="55"/>
      <c r="F157" s="33"/>
      <c r="G157" s="27"/>
      <c r="H157" s="27"/>
      <c r="I157" s="179">
        <f t="shared" si="16"/>
        <v>2580</v>
      </c>
      <c r="J157" s="187"/>
      <c r="K157" s="187"/>
    </row>
    <row r="158" spans="1:11" ht="15" customHeight="1">
      <c r="A158" s="21">
        <f t="shared" si="21"/>
        <v>2032</v>
      </c>
      <c r="B158" s="176">
        <f t="shared" si="20"/>
        <v>2525</v>
      </c>
      <c r="C158" s="54"/>
      <c r="D158" s="22">
        <v>39</v>
      </c>
      <c r="E158" s="55"/>
      <c r="F158" s="33"/>
      <c r="G158" s="27"/>
      <c r="H158" s="27"/>
      <c r="I158" s="179">
        <f t="shared" si="16"/>
        <v>2525</v>
      </c>
      <c r="J158" s="187"/>
      <c r="K158" s="187"/>
    </row>
    <row r="159" spans="1:11" ht="15" customHeight="1">
      <c r="A159" s="21">
        <f t="shared" si="21"/>
        <v>2033</v>
      </c>
      <c r="B159" s="176">
        <f t="shared" si="20"/>
        <v>2472</v>
      </c>
      <c r="C159" s="54"/>
      <c r="D159" s="22">
        <v>40</v>
      </c>
      <c r="E159" s="55"/>
      <c r="F159" s="33"/>
      <c r="G159" s="27"/>
      <c r="H159" s="27"/>
      <c r="I159" s="179">
        <f t="shared" si="16"/>
        <v>2472</v>
      </c>
      <c r="J159" s="187"/>
      <c r="K159" s="187"/>
    </row>
    <row r="160" spans="1:11" ht="15" customHeight="1">
      <c r="A160" s="105">
        <f t="shared" si="21"/>
        <v>2034</v>
      </c>
      <c r="B160" s="188">
        <f t="shared" si="20"/>
        <v>2420</v>
      </c>
      <c r="C160" s="195"/>
      <c r="D160" s="35">
        <v>41</v>
      </c>
      <c r="E160" s="56"/>
      <c r="F160" s="36"/>
      <c r="G160" s="11"/>
      <c r="H160" s="11"/>
      <c r="I160" s="189">
        <f t="shared" si="16"/>
        <v>2420</v>
      </c>
      <c r="J160" s="190"/>
      <c r="K160" s="190"/>
    </row>
    <row r="161" spans="1:109" ht="15" customHeight="1">
      <c r="A161" s="105">
        <f t="shared" si="21"/>
        <v>2035</v>
      </c>
      <c r="B161" s="188">
        <f t="shared" si="20"/>
        <v>2370</v>
      </c>
      <c r="C161" s="195"/>
      <c r="D161" s="35">
        <v>42</v>
      </c>
      <c r="E161" s="56"/>
      <c r="F161" s="36"/>
      <c r="G161" s="11"/>
      <c r="H161" s="11"/>
      <c r="I161" s="189">
        <f t="shared" si="16"/>
        <v>2370</v>
      </c>
      <c r="J161" s="190"/>
      <c r="K161" s="190"/>
    </row>
    <row r="162" spans="1:109" ht="15" customHeight="1">
      <c r="A162" s="38"/>
      <c r="B162" s="196"/>
      <c r="C162" s="27"/>
      <c r="D162" s="23"/>
      <c r="E162" s="57"/>
      <c r="F162" s="33"/>
      <c r="G162" s="27"/>
      <c r="H162" s="27"/>
      <c r="I162" s="58"/>
      <c r="J162" s="58"/>
    </row>
    <row r="163" spans="1:109" ht="15" customHeight="1">
      <c r="A163" s="9" t="s">
        <v>31</v>
      </c>
    </row>
    <row r="164" spans="1:109" ht="15" customHeight="1">
      <c r="A164" s="12" t="s">
        <v>2</v>
      </c>
      <c r="B164" s="94" t="s">
        <v>77</v>
      </c>
      <c r="C164" s="14" t="s">
        <v>32</v>
      </c>
      <c r="D164" s="14" t="s">
        <v>13</v>
      </c>
      <c r="E164" s="39"/>
      <c r="F164" s="15"/>
      <c r="G164" s="16"/>
      <c r="H164" s="17" t="s">
        <v>14</v>
      </c>
      <c r="I164" s="18">
        <f>RSQ(I165:I184,B165:B184)</f>
        <v>0.95754277784432484</v>
      </c>
      <c r="J164" s="19" t="s">
        <v>15</v>
      </c>
      <c r="K164" s="20" t="s">
        <v>16</v>
      </c>
      <c r="M164" s="59" t="s">
        <v>32</v>
      </c>
      <c r="N164" s="16"/>
      <c r="O164" s="16"/>
      <c r="P164" s="109" t="s">
        <v>74</v>
      </c>
      <c r="Q164" s="110">
        <f>RSQ($B165:$B184,Q165:Q184)</f>
        <v>0.95690672273492861</v>
      </c>
      <c r="R164" s="20" t="s">
        <v>16</v>
      </c>
      <c r="T164" s="59" t="s">
        <v>32</v>
      </c>
      <c r="U164" s="16"/>
      <c r="V164" s="16"/>
      <c r="W164" s="109" t="s">
        <v>74</v>
      </c>
      <c r="X164" s="110">
        <f>RSQ($B165:$B184,X165:X184)</f>
        <v>0.95744970203407631</v>
      </c>
      <c r="Y164" s="20" t="s">
        <v>16</v>
      </c>
      <c r="AA164" s="59" t="s">
        <v>32</v>
      </c>
      <c r="AB164" s="16"/>
      <c r="AC164" s="16"/>
      <c r="AD164" s="109" t="s">
        <v>74</v>
      </c>
      <c r="AE164" s="110">
        <f>RSQ($B165:$B184,AE165:AE184)</f>
        <v>0.95747700357044285</v>
      </c>
      <c r="AF164" s="20" t="s">
        <v>16</v>
      </c>
      <c r="AH164" s="59" t="s">
        <v>32</v>
      </c>
      <c r="AI164" s="16"/>
      <c r="AJ164" s="16"/>
      <c r="AK164" s="109" t="s">
        <v>74</v>
      </c>
      <c r="AL164" s="110">
        <f>RSQ($B165:$B184,AL165:AL184)</f>
        <v>0.95754277784432484</v>
      </c>
      <c r="AM164" s="20" t="s">
        <v>16</v>
      </c>
      <c r="AO164" s="59" t="s">
        <v>32</v>
      </c>
      <c r="AP164" s="16"/>
      <c r="AQ164" s="16"/>
      <c r="AR164" s="109" t="s">
        <v>74</v>
      </c>
      <c r="AS164" s="110">
        <f>RSQ($B165:$B184,AS165:AS184)</f>
        <v>0.9573529854271372</v>
      </c>
      <c r="AT164" s="20" t="s">
        <v>16</v>
      </c>
      <c r="AV164" s="59" t="s">
        <v>32</v>
      </c>
      <c r="AW164" s="16"/>
      <c r="AX164" s="16"/>
      <c r="AY164" s="109" t="s">
        <v>74</v>
      </c>
      <c r="AZ164" s="110">
        <f>RSQ($B165:$B184,AZ165:AZ184)</f>
        <v>0.95705126290353659</v>
      </c>
      <c r="BA164" s="20" t="s">
        <v>16</v>
      </c>
      <c r="BC164" s="59" t="s">
        <v>32</v>
      </c>
      <c r="BD164" s="16"/>
      <c r="BE164" s="16"/>
      <c r="BF164" s="109" t="s">
        <v>74</v>
      </c>
      <c r="BG164" s="110">
        <f>RSQ($B165:$B184,BG165:BG184)</f>
        <v>0.95651111190398774</v>
      </c>
      <c r="BH164" s="20" t="s">
        <v>16</v>
      </c>
      <c r="BJ164" s="59" t="s">
        <v>32</v>
      </c>
      <c r="BK164" s="16"/>
      <c r="BL164" s="16"/>
      <c r="BM164" s="109" t="s">
        <v>74</v>
      </c>
      <c r="BN164" s="110">
        <f>RSQ($B165:$B184,BN165:BN184)</f>
        <v>0.95567251705764444</v>
      </c>
      <c r="BO164" s="20" t="s">
        <v>16</v>
      </c>
      <c r="BQ164" s="59" t="s">
        <v>32</v>
      </c>
      <c r="BR164" s="16"/>
      <c r="BS164" s="16"/>
      <c r="BT164" s="109" t="s">
        <v>74</v>
      </c>
      <c r="BU164" s="110">
        <f>RSQ($B165:$B184,BU165:BU184)</f>
        <v>0.95406081165918522</v>
      </c>
      <c r="BV164" s="20" t="s">
        <v>16</v>
      </c>
      <c r="BX164" s="59" t="s">
        <v>32</v>
      </c>
      <c r="BY164" s="16"/>
      <c r="BZ164" s="16"/>
      <c r="CA164" s="109" t="s">
        <v>74</v>
      </c>
      <c r="CB164" s="110">
        <f>RSQ($B165:$B184,CB165:CB184)</f>
        <v>0.9511413801643821</v>
      </c>
      <c r="CC164" s="20" t="s">
        <v>16</v>
      </c>
      <c r="CE164" s="59" t="s">
        <v>32</v>
      </c>
      <c r="CF164" s="16"/>
      <c r="CG164" s="16"/>
      <c r="CH164" s="109" t="s">
        <v>74</v>
      </c>
      <c r="CI164" s="110">
        <f>RSQ($B165:$B184,CI165:CI184)</f>
        <v>0.94601510406909406</v>
      </c>
      <c r="CJ164" s="20" t="s">
        <v>16</v>
      </c>
      <c r="CL164" s="59" t="s">
        <v>32</v>
      </c>
      <c r="CM164" s="16"/>
      <c r="CN164" s="16"/>
      <c r="CO164" s="109" t="s">
        <v>74</v>
      </c>
      <c r="CP164" s="110">
        <f>RSQ($B165:$B184,CP165:CP184)</f>
        <v>0.935331155898939</v>
      </c>
      <c r="CQ164" s="20" t="s">
        <v>16</v>
      </c>
      <c r="CS164" s="59" t="s">
        <v>32</v>
      </c>
      <c r="CT164" s="16"/>
      <c r="CU164" s="16"/>
      <c r="CV164" s="109" t="s">
        <v>74</v>
      </c>
      <c r="CW164" s="110">
        <f>RSQ($B165:$B184,CW165:CW184)</f>
        <v>0.9100940926087695</v>
      </c>
      <c r="CX164" s="20" t="s">
        <v>16</v>
      </c>
      <c r="CZ164" s="59" t="s">
        <v>32</v>
      </c>
      <c r="DA164" s="16"/>
      <c r="DB164" s="16"/>
      <c r="DC164" s="109" t="s">
        <v>74</v>
      </c>
      <c r="DD164" s="110">
        <f>RSQ($B165:$B184,DD165:DD184)</f>
        <v>0.79738821016998607</v>
      </c>
      <c r="DE164" s="20" t="s">
        <v>16</v>
      </c>
    </row>
    <row r="165" spans="1:109" ht="15" customHeight="1">
      <c r="A165" s="21">
        <f t="shared" ref="A165:B180" si="22">A120</f>
        <v>1994</v>
      </c>
      <c r="B165" s="176">
        <f t="shared" si="22"/>
        <v>5393</v>
      </c>
      <c r="C165" s="193">
        <f t="shared" ref="C165:C184" si="23">LN(B165-$F$168)</f>
        <v>8.2720596222104117</v>
      </c>
      <c r="D165" s="22">
        <v>1</v>
      </c>
      <c r="E165" s="40" t="s">
        <v>33</v>
      </c>
      <c r="F165" s="23"/>
      <c r="G165" s="27"/>
      <c r="H165" s="26"/>
      <c r="I165" s="179">
        <f t="shared" ref="I165:I206" si="24">ROUND($F$172*(1+$F$173)^D165+$F$168,$G$1)</f>
        <v>5693</v>
      </c>
      <c r="J165" s="180">
        <f t="shared" ref="J165:J184" si="25">ABS(B165-I165)/B165*100</f>
        <v>5.5627665492304841</v>
      </c>
      <c r="K165" s="179">
        <f t="shared" ref="K165:K184" si="26">(B165-I165)^2/1000</f>
        <v>90</v>
      </c>
      <c r="M165" s="199">
        <f t="shared" ref="M165:M184" si="27">LN($B165-O$168)</f>
        <v>8.5928570953372265</v>
      </c>
      <c r="N165" s="27"/>
      <c r="O165" s="27"/>
      <c r="P165" s="27"/>
      <c r="Q165" s="179">
        <f t="shared" ref="Q165:Q184" si="28">ROUND(O$172*(1+O$173)^$D165+O$168,$G$1)</f>
        <v>5663</v>
      </c>
      <c r="R165" s="179">
        <f t="shared" ref="R165:R184" si="29">($B165-Q165)^2/1000</f>
        <v>72.900000000000006</v>
      </c>
      <c r="T165" s="199">
        <f t="shared" ref="T165:T184" si="30">LN($B165-V$168)</f>
        <v>8.3877676439757796</v>
      </c>
      <c r="U165" s="27"/>
      <c r="V165" s="27"/>
      <c r="W165" s="27"/>
      <c r="X165" s="179">
        <f t="shared" ref="X165:X184" si="31">ROUND(V$172*(1+V$173)^$D165+V$168,$G$1)</f>
        <v>5680</v>
      </c>
      <c r="Y165" s="179">
        <f t="shared" ref="Y165:Y184" si="32">($B165-X165)^2/1000</f>
        <v>82.369</v>
      </c>
      <c r="AA165" s="199">
        <f t="shared" ref="AA165:AA184" si="33">LN($B165-AC$168)</f>
        <v>8.3315862436307544</v>
      </c>
      <c r="AB165" s="27"/>
      <c r="AC165" s="27"/>
      <c r="AD165" s="27"/>
      <c r="AE165" s="179">
        <f t="shared" ref="AE165:AE184" si="34">ROUND(AC$172*(1+AC$173)^$D165+AC$168,$G$1)</f>
        <v>5686</v>
      </c>
      <c r="AF165" s="179">
        <f t="shared" ref="AF165:AF184" si="35">($B165-AE165)^2/1000</f>
        <v>85.849000000000004</v>
      </c>
      <c r="AH165" s="199">
        <f t="shared" ref="AH165:AH184" si="36">LN($B165-AJ$168)</f>
        <v>8.2720596222104117</v>
      </c>
      <c r="AI165" s="27"/>
      <c r="AJ165" s="27"/>
      <c r="AK165" s="27"/>
      <c r="AL165" s="179">
        <f t="shared" ref="AL165:AL184" si="37">ROUND(AJ$172*(1+AJ$173)^$D165+AJ$168,$G$1)</f>
        <v>5693</v>
      </c>
      <c r="AM165" s="179">
        <f t="shared" ref="AM165:AM184" si="38">($B165-AL165)^2/1000</f>
        <v>90</v>
      </c>
      <c r="AO165" s="199">
        <f t="shared" ref="AO165:AO184" si="39">LN($B165-AQ$168)</f>
        <v>8.2087640458196667</v>
      </c>
      <c r="AP165" s="27"/>
      <c r="AQ165" s="27"/>
      <c r="AR165" s="27"/>
      <c r="AS165" s="179">
        <f t="shared" ref="AS165:AS184" si="40">ROUND(AQ$172*(1+AQ$173)^$D165+AQ$168,$G$1)</f>
        <v>5702</v>
      </c>
      <c r="AT165" s="179">
        <f t="shared" ref="AT165:AT184" si="41">($B165-AS165)^2/1000</f>
        <v>95.480999999999995</v>
      </c>
      <c r="AV165" s="199">
        <f t="shared" ref="AV165:AV184" si="42">LN($B165-AX$168)</f>
        <v>8.1411897934576913</v>
      </c>
      <c r="AW165" s="27"/>
      <c r="AX165" s="27"/>
      <c r="AY165" s="27"/>
      <c r="AZ165" s="179">
        <f t="shared" ref="AZ165:AZ184" si="43">ROUND(AX$172*(1+AX$173)^$D165+AX$168,$G$1)</f>
        <v>5712</v>
      </c>
      <c r="BA165" s="179">
        <f t="shared" ref="BA165:BA184" si="44">($B165-AZ165)^2/1000</f>
        <v>101.761</v>
      </c>
      <c r="BC165" s="199">
        <f t="shared" ref="BC165:BC184" si="45">LN($B165-BE$168)</f>
        <v>8.0687161927147812</v>
      </c>
      <c r="BD165" s="27"/>
      <c r="BE165" s="27"/>
      <c r="BF165" s="27"/>
      <c r="BG165" s="179">
        <f t="shared" ref="BG165:BG184" si="46">ROUND(BE$172*(1+BE$173)^$D165+BE$168,$G$1)</f>
        <v>5725</v>
      </c>
      <c r="BH165" s="179">
        <f t="shared" ref="BH165:BH184" si="47">($B165-BG165)^2/1000</f>
        <v>110.224</v>
      </c>
      <c r="BJ165" s="199">
        <f t="shared" ref="BJ165:BJ184" si="48">LN($B165-BL$168)</f>
        <v>7.9905768817439231</v>
      </c>
      <c r="BK165" s="27"/>
      <c r="BL165" s="27"/>
      <c r="BM165" s="27"/>
      <c r="BN165" s="179">
        <f t="shared" ref="BN165:BN184" si="49">ROUND(BL$172*(1+BL$173)^$D165+BL$168,$G$1)</f>
        <v>5741</v>
      </c>
      <c r="BO165" s="179">
        <f t="shared" ref="BO165:BO184" si="50">($B165-BN165)^2/1000</f>
        <v>121.104</v>
      </c>
      <c r="BQ165" s="199">
        <f t="shared" ref="BQ165:BQ184" si="51">LN($B165-BS$168)</f>
        <v>7.9058103126589314</v>
      </c>
      <c r="BR165" s="27"/>
      <c r="BS165" s="27"/>
      <c r="BT165" s="27"/>
      <c r="BU165" s="179">
        <f t="shared" ref="BU165:BU184" si="52">ROUND(BS$172*(1+BS$173)^$D165+BS$168,$G$1)</f>
        <v>5763</v>
      </c>
      <c r="BV165" s="179">
        <f t="shared" ref="BV165:BV184" si="53">($B165-BU165)^2/1000</f>
        <v>136.9</v>
      </c>
      <c r="BX165" s="199">
        <f t="shared" ref="BX165:BX184" si="54">LN($B165-BZ$168)</f>
        <v>7.8131872675214158</v>
      </c>
      <c r="BY165" s="27"/>
      <c r="BZ165" s="27"/>
      <c r="CA165" s="27"/>
      <c r="CB165" s="179">
        <f t="shared" ref="CB165:CB184" si="55">ROUND(BZ$172*(1+BZ$173)^$D165+BZ$168,$G$1)</f>
        <v>5794</v>
      </c>
      <c r="CC165" s="179">
        <f t="shared" ref="CC165:CC184" si="56">($B165-CB165)^2/1000</f>
        <v>160.80099999999999</v>
      </c>
      <c r="CE165" s="199">
        <f t="shared" ref="CE165:CE184" si="57">LN($B165-CG$168)</f>
        <v>7.7111012518401578</v>
      </c>
      <c r="CF165" s="27"/>
      <c r="CG165" s="27"/>
      <c r="CH165" s="27"/>
      <c r="CI165" s="179">
        <f t="shared" ref="CI165:CI184" si="58">ROUND(CG$172*(1+CG$173)^$D165+CG$168,$G$1)</f>
        <v>5840</v>
      </c>
      <c r="CJ165" s="179">
        <f t="shared" ref="CJ165:CJ184" si="59">($B165-CI165)^2/1000</f>
        <v>199.809</v>
      </c>
      <c r="CL165" s="199">
        <f t="shared" ref="CL165:CL184" si="60">LN($B165-CN$168)</f>
        <v>7.5973963202127948</v>
      </c>
      <c r="CM165" s="27"/>
      <c r="CN165" s="27"/>
      <c r="CO165" s="27"/>
      <c r="CP165" s="179">
        <f t="shared" ref="CP165:CP184" si="61">ROUND(CN$172*(1+CN$173)^$D165+CN$168,$G$1)</f>
        <v>5919</v>
      </c>
      <c r="CQ165" s="179">
        <f t="shared" ref="CQ165:CQ184" si="62">($B165-CP165)^2/1000</f>
        <v>276.67599999999999</v>
      </c>
      <c r="CS165" s="199">
        <f t="shared" ref="CS165:CS184" si="63">LN($B165-CU$168)</f>
        <v>7.4690838849212344</v>
      </c>
      <c r="CT165" s="27"/>
      <c r="CU165" s="27"/>
      <c r="CV165" s="27"/>
      <c r="CW165" s="179">
        <f t="shared" ref="CW165:CW184" si="64">ROUND(CU$172*(1+CU$173)^$D165+CU$168,$G$1)</f>
        <v>6087</v>
      </c>
      <c r="CX165" s="179">
        <f t="shared" ref="CX165:CX184" si="65">($B165-CW165)^2/1000</f>
        <v>481.63600000000002</v>
      </c>
      <c r="CZ165" s="199">
        <f t="shared" ref="CZ165:CZ184" si="66">LN($B165-DB$168)</f>
        <v>7.3218497137883558</v>
      </c>
      <c r="DA165" s="27"/>
      <c r="DB165" s="27"/>
      <c r="DC165" s="27"/>
      <c r="DD165" s="179">
        <f t="shared" ref="DD165:DD184" si="67">ROUND(DB$172*(1+DB$173)^$D165+DB$168,$G$1)</f>
        <v>6985</v>
      </c>
      <c r="DE165" s="179">
        <f t="shared" ref="DE165:DE184" si="68">($B165-DD165)^2/1000</f>
        <v>2534.4639999999999</v>
      </c>
    </row>
    <row r="166" spans="1:109" ht="15" customHeight="1">
      <c r="A166" s="21">
        <f t="shared" si="22"/>
        <v>1995</v>
      </c>
      <c r="B166" s="176">
        <f t="shared" si="22"/>
        <v>5525</v>
      </c>
      <c r="C166" s="193">
        <f t="shared" si="23"/>
        <v>8.3052368294925927</v>
      </c>
      <c r="D166" s="22">
        <v>2</v>
      </c>
      <c r="E166" s="40" t="s">
        <v>34</v>
      </c>
      <c r="G166" s="27"/>
      <c r="H166" s="26"/>
      <c r="I166" s="179">
        <f t="shared" si="24"/>
        <v>5564</v>
      </c>
      <c r="J166" s="180">
        <f t="shared" si="25"/>
        <v>0.70588235294117652</v>
      </c>
      <c r="K166" s="179">
        <f t="shared" si="26"/>
        <v>1.5209999999999999</v>
      </c>
      <c r="M166" s="199">
        <f t="shared" si="27"/>
        <v>8.6170385263859544</v>
      </c>
      <c r="N166" s="27"/>
      <c r="O166" s="27"/>
      <c r="P166" s="27"/>
      <c r="Q166" s="179">
        <f t="shared" si="28"/>
        <v>5544</v>
      </c>
      <c r="R166" s="179">
        <f t="shared" si="29"/>
        <v>0.36099999999999999</v>
      </c>
      <c r="T166" s="199">
        <f t="shared" si="30"/>
        <v>8.4173728561340262</v>
      </c>
      <c r="U166" s="27"/>
      <c r="V166" s="27"/>
      <c r="W166" s="27"/>
      <c r="X166" s="179">
        <f t="shared" si="31"/>
        <v>5555</v>
      </c>
      <c r="Y166" s="179">
        <f t="shared" si="32"/>
        <v>0.9</v>
      </c>
      <c r="AA166" s="199">
        <f t="shared" si="33"/>
        <v>8.3628758310318805</v>
      </c>
      <c r="AB166" s="27"/>
      <c r="AC166" s="27"/>
      <c r="AD166" s="27"/>
      <c r="AE166" s="179">
        <f t="shared" si="34"/>
        <v>5559</v>
      </c>
      <c r="AF166" s="179">
        <f t="shared" si="35"/>
        <v>1.1559999999999999</v>
      </c>
      <c r="AH166" s="199">
        <f t="shared" si="36"/>
        <v>8.3052368294925927</v>
      </c>
      <c r="AI166" s="27"/>
      <c r="AJ166" s="27"/>
      <c r="AK166" s="27"/>
      <c r="AL166" s="179">
        <f t="shared" si="37"/>
        <v>5564</v>
      </c>
      <c r="AM166" s="179">
        <f t="shared" si="38"/>
        <v>1.5209999999999999</v>
      </c>
      <c r="AO166" s="199">
        <f t="shared" si="39"/>
        <v>8.2440712702957857</v>
      </c>
      <c r="AP166" s="27"/>
      <c r="AQ166" s="27"/>
      <c r="AR166" s="27"/>
      <c r="AS166" s="179">
        <f t="shared" si="40"/>
        <v>5569</v>
      </c>
      <c r="AT166" s="179">
        <f t="shared" si="41"/>
        <v>1.9359999999999999</v>
      </c>
      <c r="AV166" s="199">
        <f t="shared" si="42"/>
        <v>8.1789193328483965</v>
      </c>
      <c r="AW166" s="27"/>
      <c r="AX166" s="27"/>
      <c r="AY166" s="27"/>
      <c r="AZ166" s="179">
        <f t="shared" si="43"/>
        <v>5576</v>
      </c>
      <c r="BA166" s="179">
        <f t="shared" si="44"/>
        <v>2.601</v>
      </c>
      <c r="BC166" s="199">
        <f t="shared" si="45"/>
        <v>8.1092249530899547</v>
      </c>
      <c r="BD166" s="27"/>
      <c r="BE166" s="27"/>
      <c r="BF166" s="27"/>
      <c r="BG166" s="179">
        <f t="shared" si="46"/>
        <v>5584</v>
      </c>
      <c r="BH166" s="179">
        <f t="shared" si="47"/>
        <v>3.4809999999999999</v>
      </c>
      <c r="BJ166" s="199">
        <f t="shared" si="48"/>
        <v>8.0343069363394886</v>
      </c>
      <c r="BK166" s="27"/>
      <c r="BL166" s="27"/>
      <c r="BM166" s="27"/>
      <c r="BN166" s="179">
        <f t="shared" si="49"/>
        <v>5595</v>
      </c>
      <c r="BO166" s="179">
        <f t="shared" si="50"/>
        <v>4.9000000000000004</v>
      </c>
      <c r="BQ166" s="199">
        <f t="shared" si="51"/>
        <v>7.9533183465604314</v>
      </c>
      <c r="BR166" s="27"/>
      <c r="BS166" s="27"/>
      <c r="BT166" s="27"/>
      <c r="BU166" s="179">
        <f t="shared" si="52"/>
        <v>5609</v>
      </c>
      <c r="BV166" s="179">
        <f t="shared" si="53"/>
        <v>7.056</v>
      </c>
      <c r="BX166" s="199">
        <f t="shared" si="54"/>
        <v>7.8651879541874674</v>
      </c>
      <c r="BY166" s="27"/>
      <c r="BZ166" s="27"/>
      <c r="CA166" s="27"/>
      <c r="CB166" s="179">
        <f t="shared" si="55"/>
        <v>5630</v>
      </c>
      <c r="CC166" s="179">
        <f t="shared" si="56"/>
        <v>11.025</v>
      </c>
      <c r="CE166" s="199">
        <f t="shared" si="57"/>
        <v>7.7685333009260331</v>
      </c>
      <c r="CF166" s="27"/>
      <c r="CG166" s="27"/>
      <c r="CH166" s="27"/>
      <c r="CI166" s="179">
        <f t="shared" si="58"/>
        <v>5661</v>
      </c>
      <c r="CJ166" s="179">
        <f t="shared" si="59"/>
        <v>18.495999999999999</v>
      </c>
      <c r="CL166" s="199">
        <f t="shared" si="60"/>
        <v>7.6615270813585168</v>
      </c>
      <c r="CM166" s="27"/>
      <c r="CN166" s="27"/>
      <c r="CO166" s="27"/>
      <c r="CP166" s="179">
        <f t="shared" si="61"/>
        <v>5714</v>
      </c>
      <c r="CQ166" s="179">
        <f t="shared" si="62"/>
        <v>35.720999999999997</v>
      </c>
      <c r="CS166" s="199">
        <f t="shared" si="63"/>
        <v>7.5416830998821114</v>
      </c>
      <c r="CT166" s="27"/>
      <c r="CU166" s="27"/>
      <c r="CV166" s="27"/>
      <c r="CW166" s="179">
        <f t="shared" si="64"/>
        <v>5827</v>
      </c>
      <c r="CX166" s="179">
        <f t="shared" si="65"/>
        <v>91.203999999999994</v>
      </c>
      <c r="CZ166" s="199">
        <f t="shared" si="66"/>
        <v>7.4054956631994724</v>
      </c>
      <c r="DA166" s="27"/>
      <c r="DB166" s="27"/>
      <c r="DC166" s="27"/>
      <c r="DD166" s="179">
        <f t="shared" si="67"/>
        <v>6430</v>
      </c>
      <c r="DE166" s="179">
        <f t="shared" si="68"/>
        <v>819.02499999999998</v>
      </c>
    </row>
    <row r="167" spans="1:109" ht="15" customHeight="1">
      <c r="A167" s="21">
        <f t="shared" si="22"/>
        <v>1996</v>
      </c>
      <c r="B167" s="176">
        <f t="shared" si="22"/>
        <v>5593</v>
      </c>
      <c r="C167" s="193">
        <f t="shared" si="23"/>
        <v>8.3219079682304233</v>
      </c>
      <c r="D167" s="22">
        <v>3</v>
      </c>
      <c r="E167" s="2" t="s">
        <v>24</v>
      </c>
      <c r="H167" s="26"/>
      <c r="I167" s="179">
        <f t="shared" si="24"/>
        <v>5438</v>
      </c>
      <c r="J167" s="180">
        <f t="shared" si="25"/>
        <v>2.7713212944752366</v>
      </c>
      <c r="K167" s="179">
        <f t="shared" si="26"/>
        <v>24.024999999999999</v>
      </c>
      <c r="M167" s="199">
        <f t="shared" si="27"/>
        <v>8.6292710948215881</v>
      </c>
      <c r="N167" s="27"/>
      <c r="O167" s="27"/>
      <c r="P167" s="27"/>
      <c r="Q167" s="179">
        <f t="shared" si="28"/>
        <v>5427</v>
      </c>
      <c r="R167" s="179">
        <f t="shared" si="29"/>
        <v>27.556000000000001</v>
      </c>
      <c r="T167" s="199">
        <f t="shared" si="30"/>
        <v>8.432288684325794</v>
      </c>
      <c r="U167" s="27"/>
      <c r="V167" s="27"/>
      <c r="W167" s="27"/>
      <c r="X167" s="179">
        <f t="shared" si="31"/>
        <v>5433</v>
      </c>
      <c r="Y167" s="179">
        <f t="shared" si="32"/>
        <v>25.6</v>
      </c>
      <c r="AA167" s="199">
        <f t="shared" si="33"/>
        <v>8.3786205415522979</v>
      </c>
      <c r="AB167" s="27"/>
      <c r="AC167" s="27"/>
      <c r="AD167" s="27"/>
      <c r="AE167" s="179">
        <f t="shared" si="34"/>
        <v>5435</v>
      </c>
      <c r="AF167" s="179">
        <f t="shared" si="35"/>
        <v>24.963999999999999</v>
      </c>
      <c r="AH167" s="199">
        <f t="shared" si="36"/>
        <v>8.3219079682304233</v>
      </c>
      <c r="AI167" s="27"/>
      <c r="AJ167" s="27"/>
      <c r="AK167" s="27"/>
      <c r="AL167" s="179">
        <f t="shared" si="37"/>
        <v>5438</v>
      </c>
      <c r="AM167" s="179">
        <f t="shared" si="38"/>
        <v>24.024999999999999</v>
      </c>
      <c r="AO167" s="199">
        <f t="shared" si="39"/>
        <v>8.2617846795147525</v>
      </c>
      <c r="AP167" s="27"/>
      <c r="AQ167" s="27"/>
      <c r="AR167" s="27"/>
      <c r="AS167" s="179">
        <f t="shared" si="40"/>
        <v>5441</v>
      </c>
      <c r="AT167" s="179">
        <f t="shared" si="41"/>
        <v>23.103999999999999</v>
      </c>
      <c r="AV167" s="199">
        <f t="shared" si="42"/>
        <v>8.1978140322212028</v>
      </c>
      <c r="AW167" s="27"/>
      <c r="AX167" s="27"/>
      <c r="AY167" s="27"/>
      <c r="AZ167" s="179">
        <f t="shared" si="43"/>
        <v>5445</v>
      </c>
      <c r="BA167" s="179">
        <f t="shared" si="44"/>
        <v>21.904</v>
      </c>
      <c r="BC167" s="199">
        <f t="shared" si="45"/>
        <v>8.1294697647842309</v>
      </c>
      <c r="BD167" s="27"/>
      <c r="BE167" s="27"/>
      <c r="BF167" s="27"/>
      <c r="BG167" s="179">
        <f t="shared" si="46"/>
        <v>5449</v>
      </c>
      <c r="BH167" s="179">
        <f t="shared" si="47"/>
        <v>20.736000000000001</v>
      </c>
      <c r="BJ167" s="199">
        <f t="shared" si="48"/>
        <v>8.0561096595450614</v>
      </c>
      <c r="BK167" s="27"/>
      <c r="BL167" s="27"/>
      <c r="BM167" s="27"/>
      <c r="BN167" s="179">
        <f t="shared" si="49"/>
        <v>5455</v>
      </c>
      <c r="BO167" s="179">
        <f t="shared" si="50"/>
        <v>19.044</v>
      </c>
      <c r="BQ167" s="199">
        <f t="shared" si="51"/>
        <v>7.9769387569594343</v>
      </c>
      <c r="BR167" s="27"/>
      <c r="BS167" s="27"/>
      <c r="BT167" s="27"/>
      <c r="BU167" s="179">
        <f t="shared" si="52"/>
        <v>5464</v>
      </c>
      <c r="BV167" s="179">
        <f t="shared" si="53"/>
        <v>16.640999999999998</v>
      </c>
      <c r="BX167" s="199">
        <f t="shared" si="54"/>
        <v>7.8909567161389189</v>
      </c>
      <c r="BY167" s="27"/>
      <c r="BZ167" s="27"/>
      <c r="CA167" s="27"/>
      <c r="CB167" s="179">
        <f t="shared" si="55"/>
        <v>5475</v>
      </c>
      <c r="CC167" s="179">
        <f t="shared" si="56"/>
        <v>13.923999999999999</v>
      </c>
      <c r="CE167" s="199">
        <f t="shared" si="57"/>
        <v>7.7968803427835223</v>
      </c>
      <c r="CF167" s="27"/>
      <c r="CG167" s="27"/>
      <c r="CH167" s="27"/>
      <c r="CI167" s="179">
        <f t="shared" si="58"/>
        <v>5494</v>
      </c>
      <c r="CJ167" s="179">
        <f t="shared" si="59"/>
        <v>9.8010000000000002</v>
      </c>
      <c r="CL167" s="199">
        <f t="shared" si="60"/>
        <v>7.6930257484178881</v>
      </c>
      <c r="CM167" s="27"/>
      <c r="CN167" s="27"/>
      <c r="CO167" s="27"/>
      <c r="CP167" s="179">
        <f t="shared" si="61"/>
        <v>5525</v>
      </c>
      <c r="CQ167" s="179">
        <f t="shared" si="62"/>
        <v>4.6239999999999997</v>
      </c>
      <c r="CS167" s="199">
        <f t="shared" si="63"/>
        <v>7.5771219308766788</v>
      </c>
      <c r="CT167" s="27"/>
      <c r="CU167" s="27"/>
      <c r="CV167" s="27"/>
      <c r="CW167" s="179">
        <f t="shared" si="64"/>
        <v>5594</v>
      </c>
      <c r="CX167" s="179">
        <f t="shared" si="65"/>
        <v>1E-3</v>
      </c>
      <c r="CZ167" s="199">
        <f t="shared" si="66"/>
        <v>7.4460014983241196</v>
      </c>
      <c r="DA167" s="27"/>
      <c r="DB167" s="27"/>
      <c r="DC167" s="27"/>
      <c r="DD167" s="179">
        <f t="shared" si="67"/>
        <v>5974</v>
      </c>
      <c r="DE167" s="179">
        <f t="shared" si="68"/>
        <v>145.161</v>
      </c>
    </row>
    <row r="168" spans="1:109" ht="15" customHeight="1">
      <c r="A168" s="21">
        <f t="shared" si="22"/>
        <v>1997</v>
      </c>
      <c r="B168" s="176">
        <f t="shared" si="22"/>
        <v>5434</v>
      </c>
      <c r="C168" s="193">
        <f t="shared" si="23"/>
        <v>8.2824830037305617</v>
      </c>
      <c r="D168" s="22">
        <v>4</v>
      </c>
      <c r="E168" s="5" t="s">
        <v>35</v>
      </c>
      <c r="F168" s="214">
        <v>1480</v>
      </c>
      <c r="H168" s="26"/>
      <c r="I168" s="179">
        <f t="shared" si="24"/>
        <v>5316</v>
      </c>
      <c r="J168" s="180">
        <f t="shared" si="25"/>
        <v>2.1715126978284873</v>
      </c>
      <c r="K168" s="179">
        <f t="shared" si="26"/>
        <v>13.923999999999999</v>
      </c>
      <c r="M168" s="199">
        <f t="shared" si="27"/>
        <v>8.6004307899862926</v>
      </c>
      <c r="N168" s="29" t="s">
        <v>35</v>
      </c>
      <c r="O168" s="27">
        <v>0</v>
      </c>
      <c r="P168" s="27"/>
      <c r="Q168" s="179">
        <f t="shared" si="28"/>
        <v>5313</v>
      </c>
      <c r="R168" s="179">
        <f t="shared" si="29"/>
        <v>14.641</v>
      </c>
      <c r="T168" s="199">
        <f t="shared" si="30"/>
        <v>8.397057390176256</v>
      </c>
      <c r="U168" s="29" t="s">
        <v>35</v>
      </c>
      <c r="V168" s="85">
        <f>10^U188</f>
        <v>1000</v>
      </c>
      <c r="W168" s="27"/>
      <c r="X168" s="179">
        <f t="shared" si="31"/>
        <v>5315</v>
      </c>
      <c r="Y168" s="179">
        <f t="shared" si="32"/>
        <v>14.161</v>
      </c>
      <c r="AA168" s="199">
        <f t="shared" si="33"/>
        <v>8.3414102114618647</v>
      </c>
      <c r="AB168" s="29" t="s">
        <v>35</v>
      </c>
      <c r="AC168" s="85">
        <f>V168+AB189</f>
        <v>1240</v>
      </c>
      <c r="AD168" s="27"/>
      <c r="AE168" s="179">
        <f t="shared" si="34"/>
        <v>5315</v>
      </c>
      <c r="AF168" s="179">
        <f t="shared" si="35"/>
        <v>14.161</v>
      </c>
      <c r="AH168" s="199">
        <f t="shared" si="36"/>
        <v>8.2824830037305617</v>
      </c>
      <c r="AI168" s="29" t="s">
        <v>35</v>
      </c>
      <c r="AJ168" s="85">
        <f>AC168+AI189</f>
        <v>1480</v>
      </c>
      <c r="AK168" s="27"/>
      <c r="AL168" s="179">
        <f t="shared" si="37"/>
        <v>5316</v>
      </c>
      <c r="AM168" s="179">
        <f t="shared" si="38"/>
        <v>13.923999999999999</v>
      </c>
      <c r="AO168" s="199">
        <f t="shared" si="39"/>
        <v>8.2198647419126516</v>
      </c>
      <c r="AP168" s="29" t="s">
        <v>35</v>
      </c>
      <c r="AQ168" s="85">
        <f>AJ168+AP189</f>
        <v>1720</v>
      </c>
      <c r="AR168" s="27"/>
      <c r="AS168" s="179">
        <f t="shared" si="40"/>
        <v>5317</v>
      </c>
      <c r="AT168" s="179">
        <f t="shared" si="41"/>
        <v>13.689</v>
      </c>
      <c r="AV168" s="199">
        <f t="shared" si="42"/>
        <v>8.153061946801051</v>
      </c>
      <c r="AW168" s="29" t="s">
        <v>35</v>
      </c>
      <c r="AX168" s="85">
        <f>AQ168+AW189</f>
        <v>1960</v>
      </c>
      <c r="AY168" s="27"/>
      <c r="AZ168" s="179">
        <f t="shared" si="43"/>
        <v>5318</v>
      </c>
      <c r="BA168" s="179">
        <f t="shared" si="44"/>
        <v>13.456</v>
      </c>
      <c r="BC168" s="199">
        <f t="shared" si="45"/>
        <v>8.0814750401370521</v>
      </c>
      <c r="BD168" s="29" t="s">
        <v>35</v>
      </c>
      <c r="BE168" s="85">
        <f>AX168+BD189</f>
        <v>2200</v>
      </c>
      <c r="BF168" s="27"/>
      <c r="BG168" s="179">
        <f t="shared" si="46"/>
        <v>5320</v>
      </c>
      <c r="BH168" s="179">
        <f t="shared" si="47"/>
        <v>12.996</v>
      </c>
      <c r="BJ168" s="199">
        <f t="shared" si="48"/>
        <v>8.0043655649795742</v>
      </c>
      <c r="BK168" s="29" t="s">
        <v>35</v>
      </c>
      <c r="BL168" s="85">
        <f>BE168+BK189</f>
        <v>2440</v>
      </c>
      <c r="BM168" s="27"/>
      <c r="BN168" s="179">
        <f t="shared" si="49"/>
        <v>5322</v>
      </c>
      <c r="BO168" s="179">
        <f t="shared" si="50"/>
        <v>12.544</v>
      </c>
      <c r="BQ168" s="199">
        <f t="shared" si="51"/>
        <v>7.9208096792885998</v>
      </c>
      <c r="BR168" s="29" t="s">
        <v>35</v>
      </c>
      <c r="BS168" s="85">
        <f>BL168+BR189</f>
        <v>2680</v>
      </c>
      <c r="BT168" s="27"/>
      <c r="BU168" s="179">
        <f t="shared" si="52"/>
        <v>5325</v>
      </c>
      <c r="BV168" s="179">
        <f t="shared" si="53"/>
        <v>11.881</v>
      </c>
      <c r="BX168" s="199">
        <f t="shared" si="54"/>
        <v>7.8296303891501928</v>
      </c>
      <c r="BY168" s="29" t="s">
        <v>35</v>
      </c>
      <c r="BZ168" s="85">
        <f>BS168+BY189</f>
        <v>2920</v>
      </c>
      <c r="CA168" s="27"/>
      <c r="CB168" s="179">
        <f t="shared" si="55"/>
        <v>5330</v>
      </c>
      <c r="CC168" s="179">
        <f t="shared" si="56"/>
        <v>10.816000000000001</v>
      </c>
      <c r="CE168" s="199">
        <f t="shared" si="57"/>
        <v>7.7292956743104817</v>
      </c>
      <c r="CF168" s="29" t="s">
        <v>35</v>
      </c>
      <c r="CG168" s="85">
        <f>BZ168+CF189</f>
        <v>3160</v>
      </c>
      <c r="CH168" s="27"/>
      <c r="CI168" s="179">
        <f t="shared" si="58"/>
        <v>5338</v>
      </c>
      <c r="CJ168" s="179">
        <f t="shared" si="59"/>
        <v>9.2159999999999993</v>
      </c>
      <c r="CL168" s="199">
        <f t="shared" si="60"/>
        <v>7.6177595766085053</v>
      </c>
      <c r="CM168" s="29" t="s">
        <v>35</v>
      </c>
      <c r="CN168" s="85">
        <f>CG168+CM189</f>
        <v>3400</v>
      </c>
      <c r="CO168" s="27"/>
      <c r="CP168" s="179">
        <f t="shared" si="61"/>
        <v>5352</v>
      </c>
      <c r="CQ168" s="179">
        <f t="shared" si="62"/>
        <v>6.7240000000000002</v>
      </c>
      <c r="CS168" s="199">
        <f t="shared" si="63"/>
        <v>7.4922030426187414</v>
      </c>
      <c r="CT168" s="29" t="s">
        <v>35</v>
      </c>
      <c r="CU168" s="85">
        <f>CN168+CT189</f>
        <v>3640</v>
      </c>
      <c r="CV168" s="27"/>
      <c r="CW168" s="179">
        <f t="shared" si="64"/>
        <v>5386</v>
      </c>
      <c r="CX168" s="179">
        <f t="shared" si="65"/>
        <v>2.3039999999999998</v>
      </c>
      <c r="CZ168" s="199">
        <f t="shared" si="66"/>
        <v>7.3485875309275928</v>
      </c>
      <c r="DA168" s="29" t="s">
        <v>35</v>
      </c>
      <c r="DB168" s="85">
        <f>CU168+DA189</f>
        <v>3880</v>
      </c>
      <c r="DC168" s="27"/>
      <c r="DD168" s="179">
        <f t="shared" si="67"/>
        <v>5599</v>
      </c>
      <c r="DE168" s="179">
        <f t="shared" si="68"/>
        <v>27.225000000000001</v>
      </c>
    </row>
    <row r="169" spans="1:109" ht="15" customHeight="1">
      <c r="A169" s="21">
        <f t="shared" si="22"/>
        <v>1998</v>
      </c>
      <c r="B169" s="176">
        <f t="shared" si="22"/>
        <v>5406</v>
      </c>
      <c r="C169" s="193">
        <f t="shared" si="23"/>
        <v>8.2753763748364069</v>
      </c>
      <c r="D169" s="22">
        <v>5</v>
      </c>
      <c r="E169" s="5" t="s">
        <v>25</v>
      </c>
      <c r="F169" s="29" t="s">
        <v>26</v>
      </c>
      <c r="G169" s="44">
        <f>INDEX(LINEST(C165:C184,D165:D184),2)</f>
        <v>8.3772208832342212</v>
      </c>
      <c r="H169" s="26"/>
      <c r="I169" s="179">
        <f t="shared" si="24"/>
        <v>5198</v>
      </c>
      <c r="J169" s="180">
        <f t="shared" si="25"/>
        <v>3.847576766555679</v>
      </c>
      <c r="K169" s="179">
        <f t="shared" si="26"/>
        <v>43.264000000000003</v>
      </c>
      <c r="M169" s="199">
        <f t="shared" si="27"/>
        <v>8.5952647268363922</v>
      </c>
      <c r="N169" s="29" t="s">
        <v>25</v>
      </c>
      <c r="O169" s="29" t="s">
        <v>26</v>
      </c>
      <c r="P169" s="44">
        <f>INDEX(LINEST(M165:M184,$D165:$D184),2)</f>
        <v>8.662948537483528</v>
      </c>
      <c r="Q169" s="179">
        <f t="shared" si="28"/>
        <v>5201</v>
      </c>
      <c r="R169" s="179">
        <f t="shared" si="29"/>
        <v>42.024999999999999</v>
      </c>
      <c r="T169" s="199">
        <f t="shared" si="30"/>
        <v>8.3907225273622892</v>
      </c>
      <c r="U169" s="29" t="s">
        <v>25</v>
      </c>
      <c r="V169" s="29" t="s">
        <v>26</v>
      </c>
      <c r="W169" s="44">
        <f>INDEX(LINEST(T165:T184,$D165:$D184),2)</f>
        <v>8.4782054805320293</v>
      </c>
      <c r="X169" s="179">
        <f t="shared" si="31"/>
        <v>5199</v>
      </c>
      <c r="Y169" s="179">
        <f t="shared" si="32"/>
        <v>42.848999999999997</v>
      </c>
      <c r="AA169" s="199">
        <f t="shared" si="33"/>
        <v>8.334711621820917</v>
      </c>
      <c r="AB169" s="29" t="s">
        <v>25</v>
      </c>
      <c r="AC169" s="29" t="s">
        <v>26</v>
      </c>
      <c r="AD169" s="44">
        <f>INDEX(LINEST(AA165:AA184,$D165:$D184),2)</f>
        <v>8.4288239426985907</v>
      </c>
      <c r="AE169" s="179">
        <f t="shared" si="34"/>
        <v>5199</v>
      </c>
      <c r="AF169" s="179">
        <f t="shared" si="35"/>
        <v>42.848999999999997</v>
      </c>
      <c r="AH169" s="199">
        <f t="shared" si="36"/>
        <v>8.2753763748364069</v>
      </c>
      <c r="AI169" s="29" t="s">
        <v>25</v>
      </c>
      <c r="AJ169" s="29" t="s">
        <v>26</v>
      </c>
      <c r="AK169" s="44">
        <f>INDEX(LINEST(AH165:AH184,$D165:$D184),2)</f>
        <v>8.3772208832342212</v>
      </c>
      <c r="AL169" s="179">
        <f t="shared" si="37"/>
        <v>5198</v>
      </c>
      <c r="AM169" s="179">
        <f t="shared" si="38"/>
        <v>43.264000000000003</v>
      </c>
      <c r="AO169" s="199">
        <f t="shared" si="39"/>
        <v>8.2122971382297685</v>
      </c>
      <c r="AP169" s="29" t="s">
        <v>25</v>
      </c>
      <c r="AQ169" s="29" t="s">
        <v>26</v>
      </c>
      <c r="AR169" s="44">
        <f>INDEX(LINEST(AO165:AO184,$D165:$D184),2)</f>
        <v>8.3232812661138507</v>
      </c>
      <c r="AS169" s="179">
        <f t="shared" si="40"/>
        <v>5197</v>
      </c>
      <c r="AT169" s="179">
        <f t="shared" si="41"/>
        <v>43.680999999999997</v>
      </c>
      <c r="AV169" s="199">
        <f t="shared" si="42"/>
        <v>8.144969417087875</v>
      </c>
      <c r="AW169" s="29" t="s">
        <v>25</v>
      </c>
      <c r="AX169" s="29" t="s">
        <v>26</v>
      </c>
      <c r="AY169" s="44">
        <f>INDEX(LINEST(AV165:AV184,$D165:$D184),2)</f>
        <v>8.26693068508912</v>
      </c>
      <c r="AZ169" s="179">
        <f t="shared" si="43"/>
        <v>5196</v>
      </c>
      <c r="BA169" s="179">
        <f t="shared" si="44"/>
        <v>44.1</v>
      </c>
      <c r="BC169" s="199">
        <f t="shared" si="45"/>
        <v>8.0727793331694979</v>
      </c>
      <c r="BD169" s="29" t="s">
        <v>25</v>
      </c>
      <c r="BE169" s="29" t="s">
        <v>26</v>
      </c>
      <c r="BF169" s="44">
        <f>INDEX(LINEST(BC165:BC184,$D165:$D184),2)</f>
        <v>8.2081840467280855</v>
      </c>
      <c r="BG169" s="179">
        <f t="shared" si="46"/>
        <v>5195</v>
      </c>
      <c r="BH169" s="179">
        <f t="shared" si="47"/>
        <v>44.521000000000001</v>
      </c>
      <c r="BJ169" s="199">
        <f t="shared" si="48"/>
        <v>7.9949695226978772</v>
      </c>
      <c r="BK169" s="29" t="s">
        <v>25</v>
      </c>
      <c r="BL169" s="29" t="s">
        <v>26</v>
      </c>
      <c r="BM169" s="44">
        <f>INDEX(LINEST(BJ165:BJ184,$D165:$D184),2)</f>
        <v>8.1472437950611809</v>
      </c>
      <c r="BN169" s="179">
        <f t="shared" si="49"/>
        <v>5194</v>
      </c>
      <c r="BO169" s="179">
        <f t="shared" si="50"/>
        <v>44.944000000000003</v>
      </c>
      <c r="BQ169" s="199">
        <f t="shared" si="51"/>
        <v>7.9105906122564775</v>
      </c>
      <c r="BR169" s="29" t="s">
        <v>25</v>
      </c>
      <c r="BS169" s="29" t="s">
        <v>26</v>
      </c>
      <c r="BT169" s="44">
        <f>INDEX(LINEST(BQ165:BQ184,$D165:$D184),2)</f>
        <v>8.0847084955748496</v>
      </c>
      <c r="BU169" s="179">
        <f t="shared" si="52"/>
        <v>5193</v>
      </c>
      <c r="BV169" s="179">
        <f t="shared" si="53"/>
        <v>45.369</v>
      </c>
      <c r="BX169" s="199">
        <f t="shared" si="54"/>
        <v>7.818430272070656</v>
      </c>
      <c r="BY169" s="29" t="s">
        <v>25</v>
      </c>
      <c r="BZ169" s="29" t="s">
        <v>26</v>
      </c>
      <c r="CA169" s="44">
        <f>INDEX(LINEST(BX165:BX184,$D165:$D184),2)</f>
        <v>8.0220511134272776</v>
      </c>
      <c r="CB169" s="179">
        <f t="shared" si="55"/>
        <v>5192</v>
      </c>
      <c r="CC169" s="179">
        <f t="shared" si="56"/>
        <v>45.795999999999999</v>
      </c>
      <c r="CE169" s="199">
        <f t="shared" si="57"/>
        <v>7.7169061352983883</v>
      </c>
      <c r="CF169" s="29" t="s">
        <v>25</v>
      </c>
      <c r="CG169" s="29" t="s">
        <v>26</v>
      </c>
      <c r="CH169" s="44">
        <f>INDEX(LINEST(CE165:CE184,$D165:$D184),2)</f>
        <v>7.9628491511041064</v>
      </c>
      <c r="CI169" s="179">
        <f t="shared" si="58"/>
        <v>5192</v>
      </c>
      <c r="CJ169" s="179">
        <f t="shared" si="59"/>
        <v>45.795999999999999</v>
      </c>
      <c r="CL169" s="199">
        <f t="shared" si="60"/>
        <v>7.6038979685218813</v>
      </c>
      <c r="CM169" s="29" t="s">
        <v>25</v>
      </c>
      <c r="CN169" s="29" t="s">
        <v>26</v>
      </c>
      <c r="CO169" s="44">
        <f>INDEX(LINEST(CL165:CL184,$D165:$D184),2)</f>
        <v>7.9165789143824501</v>
      </c>
      <c r="CP169" s="179">
        <f t="shared" si="61"/>
        <v>5193</v>
      </c>
      <c r="CQ169" s="179">
        <f t="shared" si="62"/>
        <v>45.369</v>
      </c>
      <c r="CS169" s="199">
        <f t="shared" si="63"/>
        <v>7.4764723811639051</v>
      </c>
      <c r="CT169" s="29" t="s">
        <v>25</v>
      </c>
      <c r="CU169" s="29" t="s">
        <v>26</v>
      </c>
      <c r="CV169" s="44">
        <f>INDEX(LINEST(CS165:CS184,$D165:$D184),2)</f>
        <v>7.9149340769795602</v>
      </c>
      <c r="CW169" s="179">
        <f t="shared" si="64"/>
        <v>5201</v>
      </c>
      <c r="CX169" s="179">
        <f t="shared" si="65"/>
        <v>42.024999999999999</v>
      </c>
      <c r="CZ169" s="199">
        <f t="shared" si="66"/>
        <v>7.3304052118444023</v>
      </c>
      <c r="DA169" s="29" t="s">
        <v>25</v>
      </c>
      <c r="DB169" s="29" t="s">
        <v>26</v>
      </c>
      <c r="DC169" s="44">
        <f>INDEX(LINEST(CZ165:CZ184,$D165:$D184),2)</f>
        <v>8.2377791973421459</v>
      </c>
      <c r="DD169" s="179">
        <f t="shared" si="67"/>
        <v>5292</v>
      </c>
      <c r="DE169" s="179">
        <f t="shared" si="68"/>
        <v>12.996</v>
      </c>
    </row>
    <row r="170" spans="1:109" ht="15" customHeight="1">
      <c r="A170" s="21">
        <f t="shared" si="22"/>
        <v>1999</v>
      </c>
      <c r="B170" s="176">
        <f t="shared" si="22"/>
        <v>5240</v>
      </c>
      <c r="C170" s="193">
        <f t="shared" si="23"/>
        <v>8.2321742363839405</v>
      </c>
      <c r="D170" s="22">
        <v>6</v>
      </c>
      <c r="E170" s="5" t="s">
        <v>27</v>
      </c>
      <c r="F170" s="29" t="s">
        <v>28</v>
      </c>
      <c r="G170" s="44">
        <f>INDEX(LINEST(C165:C184,D165:D184),1)</f>
        <v>-3.1254010001925278E-2</v>
      </c>
      <c r="H170" s="26"/>
      <c r="I170" s="179">
        <f t="shared" si="24"/>
        <v>5084</v>
      </c>
      <c r="J170" s="180">
        <f t="shared" si="25"/>
        <v>2.9770992366412212</v>
      </c>
      <c r="K170" s="179">
        <f t="shared" si="26"/>
        <v>24.335999999999999</v>
      </c>
      <c r="M170" s="199">
        <f t="shared" si="27"/>
        <v>8.564076777315087</v>
      </c>
      <c r="N170" s="29" t="s">
        <v>27</v>
      </c>
      <c r="O170" s="29" t="s">
        <v>28</v>
      </c>
      <c r="P170" s="44">
        <f>INDEX(LINEST(M165:M184,$D165:$D184),1)</f>
        <v>-2.1250213530405272E-2</v>
      </c>
      <c r="Q170" s="179">
        <f t="shared" si="28"/>
        <v>5092</v>
      </c>
      <c r="R170" s="179">
        <f t="shared" si="29"/>
        <v>21.904</v>
      </c>
      <c r="T170" s="199">
        <f t="shared" si="30"/>
        <v>8.3523185482260036</v>
      </c>
      <c r="U170" s="29" t="s">
        <v>27</v>
      </c>
      <c r="V170" s="29" t="s">
        <v>28</v>
      </c>
      <c r="W170" s="44">
        <f>INDEX(LINEST(T165:T184,$D165:$D184),1)</f>
        <v>-2.7102741971194458E-2</v>
      </c>
      <c r="X170" s="179">
        <f t="shared" si="31"/>
        <v>5087</v>
      </c>
      <c r="Y170" s="179">
        <f t="shared" si="32"/>
        <v>23.408999999999999</v>
      </c>
      <c r="AA170" s="199">
        <f t="shared" si="33"/>
        <v>8.2940496401020276</v>
      </c>
      <c r="AB170" s="29" t="s">
        <v>27</v>
      </c>
      <c r="AC170" s="29" t="s">
        <v>28</v>
      </c>
      <c r="AD170" s="44">
        <f>INDEX(LINEST(AA165:AA184,$D165:$D184),1)</f>
        <v>-2.902855374951752E-2</v>
      </c>
      <c r="AE170" s="179">
        <f t="shared" si="34"/>
        <v>5085</v>
      </c>
      <c r="AF170" s="179">
        <f t="shared" si="35"/>
        <v>24.024999999999999</v>
      </c>
      <c r="AH170" s="199">
        <f t="shared" si="36"/>
        <v>8.2321742363839405</v>
      </c>
      <c r="AI170" s="29" t="s">
        <v>27</v>
      </c>
      <c r="AJ170" s="29" t="s">
        <v>28</v>
      </c>
      <c r="AK170" s="44">
        <f>INDEX(LINEST(AH165:AH184,$D165:$D184),1)</f>
        <v>-3.1254010001925278E-2</v>
      </c>
      <c r="AL170" s="179">
        <f t="shared" si="37"/>
        <v>5084</v>
      </c>
      <c r="AM170" s="179">
        <f t="shared" si="38"/>
        <v>24.335999999999999</v>
      </c>
      <c r="AO170" s="199">
        <f t="shared" si="39"/>
        <v>8.1662162685921427</v>
      </c>
      <c r="AP170" s="29" t="s">
        <v>27</v>
      </c>
      <c r="AQ170" s="29" t="s">
        <v>28</v>
      </c>
      <c r="AR170" s="44">
        <f>INDEX(LINEST(AO165:AO184,$D165:$D184),1)</f>
        <v>-3.3856433871807819E-2</v>
      </c>
      <c r="AS170" s="179">
        <f t="shared" si="40"/>
        <v>5082</v>
      </c>
      <c r="AT170" s="179">
        <f t="shared" si="41"/>
        <v>24.963999999999999</v>
      </c>
      <c r="AV170" s="199">
        <f t="shared" si="42"/>
        <v>8.09559870137819</v>
      </c>
      <c r="AW170" s="29" t="s">
        <v>27</v>
      </c>
      <c r="AX170" s="29" t="s">
        <v>28</v>
      </c>
      <c r="AY170" s="44">
        <f>INDEX(LINEST(AV165:AV184,$D165:$D184),1)</f>
        <v>-3.6942913280529462E-2</v>
      </c>
      <c r="AZ170" s="179">
        <f t="shared" si="43"/>
        <v>5079</v>
      </c>
      <c r="BA170" s="179">
        <f t="shared" si="44"/>
        <v>25.920999999999999</v>
      </c>
      <c r="BC170" s="199">
        <f t="shared" si="45"/>
        <v>8.0196127944002669</v>
      </c>
      <c r="BD170" s="29" t="s">
        <v>27</v>
      </c>
      <c r="BE170" s="29" t="s">
        <v>28</v>
      </c>
      <c r="BF170" s="44">
        <f>INDEX(LINEST(BC165:BC184,$D165:$D184),1)</f>
        <v>-4.0666558805619132E-2</v>
      </c>
      <c r="BG170" s="179">
        <f t="shared" si="46"/>
        <v>5076</v>
      </c>
      <c r="BH170" s="179">
        <f t="shared" si="47"/>
        <v>26.896000000000001</v>
      </c>
      <c r="BJ170" s="199">
        <f t="shared" si="48"/>
        <v>7.9373746961632952</v>
      </c>
      <c r="BK170" s="29" t="s">
        <v>27</v>
      </c>
      <c r="BL170" s="29" t="s">
        <v>28</v>
      </c>
      <c r="BM170" s="44">
        <f>INDEX(LINEST(BJ165:BJ184,$D165:$D184),1)</f>
        <v>-4.5255082114347443E-2</v>
      </c>
      <c r="BN170" s="179">
        <f t="shared" si="49"/>
        <v>5073</v>
      </c>
      <c r="BO170" s="179">
        <f t="shared" si="50"/>
        <v>27.888999999999999</v>
      </c>
      <c r="BQ170" s="199">
        <f t="shared" si="51"/>
        <v>7.8477625374736082</v>
      </c>
      <c r="BR170" s="29" t="s">
        <v>27</v>
      </c>
      <c r="BS170" s="29" t="s">
        <v>28</v>
      </c>
      <c r="BT170" s="44">
        <f>INDEX(LINEST(BQ165:BQ184,$D165:$D184),1)</f>
        <v>-5.1064595929057557E-2</v>
      </c>
      <c r="BU170" s="179">
        <f t="shared" si="52"/>
        <v>5068</v>
      </c>
      <c r="BV170" s="179">
        <f t="shared" si="53"/>
        <v>29.584</v>
      </c>
      <c r="BX170" s="199">
        <f t="shared" si="54"/>
        <v>7.7493224646603558</v>
      </c>
      <c r="BY170" s="29" t="s">
        <v>27</v>
      </c>
      <c r="BZ170" s="29" t="s">
        <v>28</v>
      </c>
      <c r="CA170" s="44">
        <f>INDEX(LINEST(BX165:BX184,$D165:$D184),1)</f>
        <v>-5.8690441424009837E-2</v>
      </c>
      <c r="CB170" s="179">
        <f t="shared" si="55"/>
        <v>5063</v>
      </c>
      <c r="CC170" s="179">
        <f t="shared" si="56"/>
        <v>31.329000000000001</v>
      </c>
      <c r="CE170" s="199">
        <f t="shared" si="57"/>
        <v>7.6401231726953638</v>
      </c>
      <c r="CF170" s="29" t="s">
        <v>27</v>
      </c>
      <c r="CG170" s="29" t="s">
        <v>28</v>
      </c>
      <c r="CH170" s="44">
        <f>INDEX(LINEST(CE165:CE184,$D165:$D184),1)</f>
        <v>-6.9225875894599345E-2</v>
      </c>
      <c r="CI170" s="179">
        <f t="shared" si="58"/>
        <v>5056</v>
      </c>
      <c r="CJ170" s="179">
        <f t="shared" si="59"/>
        <v>33.856000000000002</v>
      </c>
      <c r="CL170" s="199">
        <f t="shared" si="60"/>
        <v>7.5175208506030309</v>
      </c>
      <c r="CM170" s="29" t="s">
        <v>27</v>
      </c>
      <c r="CN170" s="29" t="s">
        <v>28</v>
      </c>
      <c r="CO170" s="44">
        <f>INDEX(LINEST(CL165:CL184,$D165:$D184),1)</f>
        <v>-8.4991213581559075E-2</v>
      </c>
      <c r="CP170" s="179">
        <f t="shared" si="61"/>
        <v>5047</v>
      </c>
      <c r="CQ170" s="179">
        <f t="shared" si="62"/>
        <v>37.249000000000002</v>
      </c>
      <c r="CS170" s="199">
        <f t="shared" si="63"/>
        <v>7.3777589082278725</v>
      </c>
      <c r="CT170" s="29" t="s">
        <v>27</v>
      </c>
      <c r="CU170" s="29" t="s">
        <v>28</v>
      </c>
      <c r="CV170" s="44">
        <f>INDEX(LINEST(CS165:CS184,$D165:$D184),1)</f>
        <v>-0.11240429081408726</v>
      </c>
      <c r="CW170" s="179">
        <f t="shared" si="64"/>
        <v>5035</v>
      </c>
      <c r="CX170" s="179">
        <f t="shared" si="65"/>
        <v>42.024999999999999</v>
      </c>
      <c r="CZ170" s="199">
        <f t="shared" si="66"/>
        <v>7.2152399787300974</v>
      </c>
      <c r="DA170" s="29" t="s">
        <v>27</v>
      </c>
      <c r="DB170" s="29" t="s">
        <v>28</v>
      </c>
      <c r="DC170" s="44">
        <f>INDEX(LINEST(CZ165:CZ184,$D165:$D184),1)</f>
        <v>-0.19705211620976776</v>
      </c>
      <c r="DD170" s="179">
        <f t="shared" si="67"/>
        <v>5039</v>
      </c>
      <c r="DE170" s="179">
        <f t="shared" si="68"/>
        <v>40.401000000000003</v>
      </c>
    </row>
    <row r="171" spans="1:109" ht="15" customHeight="1">
      <c r="A171" s="21">
        <f t="shared" si="22"/>
        <v>2000</v>
      </c>
      <c r="B171" s="176">
        <f t="shared" si="22"/>
        <v>5054</v>
      </c>
      <c r="C171" s="193">
        <f t="shared" si="23"/>
        <v>8.1814406957193739</v>
      </c>
      <c r="D171" s="22">
        <v>7</v>
      </c>
      <c r="H171" s="26"/>
      <c r="I171" s="179">
        <f t="shared" si="24"/>
        <v>4973</v>
      </c>
      <c r="J171" s="180">
        <f t="shared" si="25"/>
        <v>1.6026909378709935</v>
      </c>
      <c r="K171" s="179">
        <f t="shared" si="26"/>
        <v>6.5609999999999999</v>
      </c>
      <c r="M171" s="199">
        <f t="shared" si="27"/>
        <v>8.5279352879481394</v>
      </c>
      <c r="N171" s="27"/>
      <c r="O171" s="27"/>
      <c r="P171" s="27"/>
      <c r="Q171" s="179">
        <f t="shared" si="28"/>
        <v>4985</v>
      </c>
      <c r="R171" s="179">
        <f t="shared" si="29"/>
        <v>4.7610000000000001</v>
      </c>
      <c r="T171" s="199">
        <f t="shared" si="30"/>
        <v>8.3074593270119461</v>
      </c>
      <c r="U171" s="27"/>
      <c r="V171" s="27"/>
      <c r="W171" s="27"/>
      <c r="X171" s="179">
        <f t="shared" si="31"/>
        <v>4978</v>
      </c>
      <c r="Y171" s="179">
        <f t="shared" si="32"/>
        <v>5.7759999999999998</v>
      </c>
      <c r="AA171" s="199">
        <f t="shared" si="33"/>
        <v>8.2464337861603649</v>
      </c>
      <c r="AB171" s="27"/>
      <c r="AC171" s="27"/>
      <c r="AD171" s="27"/>
      <c r="AE171" s="179">
        <f t="shared" si="34"/>
        <v>4975</v>
      </c>
      <c r="AF171" s="179">
        <f t="shared" si="35"/>
        <v>6.2409999999999997</v>
      </c>
      <c r="AH171" s="199">
        <f t="shared" si="36"/>
        <v>8.1814406957193739</v>
      </c>
      <c r="AI171" s="27"/>
      <c r="AJ171" s="27"/>
      <c r="AK171" s="27"/>
      <c r="AL171" s="179">
        <f t="shared" si="37"/>
        <v>4973</v>
      </c>
      <c r="AM171" s="179">
        <f t="shared" si="38"/>
        <v>6.5609999999999999</v>
      </c>
      <c r="AO171" s="199">
        <f t="shared" si="39"/>
        <v>8.1119280633107387</v>
      </c>
      <c r="AP171" s="27"/>
      <c r="AQ171" s="27"/>
      <c r="AR171" s="27"/>
      <c r="AS171" s="179">
        <f t="shared" si="40"/>
        <v>4970</v>
      </c>
      <c r="AT171" s="179">
        <f t="shared" si="41"/>
        <v>7.056</v>
      </c>
      <c r="AV171" s="199">
        <f t="shared" si="42"/>
        <v>8.0372200311330122</v>
      </c>
      <c r="AW171" s="27"/>
      <c r="AX171" s="27"/>
      <c r="AY171" s="27"/>
      <c r="AZ171" s="179">
        <f t="shared" si="43"/>
        <v>4966</v>
      </c>
      <c r="BA171" s="179">
        <f t="shared" si="44"/>
        <v>7.7439999999999998</v>
      </c>
      <c r="BC171" s="199">
        <f t="shared" si="45"/>
        <v>7.9564767980367819</v>
      </c>
      <c r="BD171" s="27"/>
      <c r="BE171" s="27"/>
      <c r="BF171" s="27"/>
      <c r="BG171" s="179">
        <f t="shared" si="46"/>
        <v>4961</v>
      </c>
      <c r="BH171" s="179">
        <f t="shared" si="47"/>
        <v>8.6489999999999991</v>
      </c>
      <c r="BJ171" s="199">
        <f t="shared" si="48"/>
        <v>7.8686368941841671</v>
      </c>
      <c r="BK171" s="27"/>
      <c r="BL171" s="27"/>
      <c r="BM171" s="27"/>
      <c r="BN171" s="179">
        <f t="shared" si="49"/>
        <v>4956</v>
      </c>
      <c r="BO171" s="179">
        <f t="shared" si="50"/>
        <v>9.6039999999999992</v>
      </c>
      <c r="BQ171" s="199">
        <f t="shared" si="51"/>
        <v>7.7723315751696136</v>
      </c>
      <c r="BR171" s="27"/>
      <c r="BS171" s="27"/>
      <c r="BT171" s="27"/>
      <c r="BU171" s="179">
        <f t="shared" si="52"/>
        <v>4949</v>
      </c>
      <c r="BV171" s="179">
        <f t="shared" si="53"/>
        <v>11.025</v>
      </c>
      <c r="BX171" s="199">
        <f t="shared" si="54"/>
        <v>7.6657534318616989</v>
      </c>
      <c r="BY171" s="27"/>
      <c r="BZ171" s="27"/>
      <c r="CA171" s="27"/>
      <c r="CB171" s="179">
        <f t="shared" si="55"/>
        <v>4941</v>
      </c>
      <c r="CC171" s="179">
        <f t="shared" si="56"/>
        <v>12.769</v>
      </c>
      <c r="CE171" s="199">
        <f t="shared" si="57"/>
        <v>7.5464462737460236</v>
      </c>
      <c r="CF171" s="27"/>
      <c r="CG171" s="27"/>
      <c r="CH171" s="27"/>
      <c r="CI171" s="179">
        <f t="shared" si="58"/>
        <v>4929</v>
      </c>
      <c r="CJ171" s="179">
        <f t="shared" si="59"/>
        <v>15.625</v>
      </c>
      <c r="CL171" s="199">
        <f t="shared" si="60"/>
        <v>7.4109518755836366</v>
      </c>
      <c r="CM171" s="27"/>
      <c r="CN171" s="27"/>
      <c r="CO171" s="27"/>
      <c r="CP171" s="179">
        <f t="shared" si="61"/>
        <v>4913</v>
      </c>
      <c r="CQ171" s="179">
        <f t="shared" si="62"/>
        <v>19.881</v>
      </c>
      <c r="CS171" s="199">
        <f t="shared" si="63"/>
        <v>7.2541778464565176</v>
      </c>
      <c r="CT171" s="27"/>
      <c r="CU171" s="27"/>
      <c r="CV171" s="27"/>
      <c r="CW171" s="179">
        <f t="shared" si="64"/>
        <v>4887</v>
      </c>
      <c r="CX171" s="179">
        <f t="shared" si="65"/>
        <v>27.888999999999999</v>
      </c>
      <c r="CZ171" s="199">
        <f t="shared" si="66"/>
        <v>7.0681720003880422</v>
      </c>
      <c r="DA171" s="27"/>
      <c r="DB171" s="27"/>
      <c r="DC171" s="27"/>
      <c r="DD171" s="179">
        <f t="shared" si="67"/>
        <v>4832</v>
      </c>
      <c r="DE171" s="179">
        <f t="shared" si="68"/>
        <v>49.283999999999999</v>
      </c>
    </row>
    <row r="172" spans="1:109" ht="15" customHeight="1">
      <c r="A172" s="21">
        <f t="shared" si="22"/>
        <v>2001</v>
      </c>
      <c r="B172" s="176">
        <f t="shared" si="22"/>
        <v>4941</v>
      </c>
      <c r="C172" s="193">
        <f t="shared" si="23"/>
        <v>8.1493128436353448</v>
      </c>
      <c r="D172" s="22">
        <v>8</v>
      </c>
      <c r="E172" s="5" t="s">
        <v>29</v>
      </c>
      <c r="F172" s="45">
        <f>EXP(G169)</f>
        <v>4346.9115492107712</v>
      </c>
      <c r="G172" s="27"/>
      <c r="H172" s="47"/>
      <c r="I172" s="179">
        <f t="shared" si="24"/>
        <v>4865</v>
      </c>
      <c r="J172" s="180">
        <f t="shared" si="25"/>
        <v>1.5381501720299533</v>
      </c>
      <c r="K172" s="179">
        <f t="shared" si="26"/>
        <v>5.7759999999999998</v>
      </c>
      <c r="M172" s="199">
        <f t="shared" si="27"/>
        <v>8.5053230188457505</v>
      </c>
      <c r="N172" s="29" t="s">
        <v>29</v>
      </c>
      <c r="O172" s="61">
        <f>EXP(P169)</f>
        <v>5784.5655504097722</v>
      </c>
      <c r="P172" s="27"/>
      <c r="Q172" s="179">
        <f t="shared" si="28"/>
        <v>4880</v>
      </c>
      <c r="R172" s="179">
        <f t="shared" si="29"/>
        <v>3.7210000000000001</v>
      </c>
      <c r="T172" s="199">
        <f t="shared" si="30"/>
        <v>8.279189777195004</v>
      </c>
      <c r="U172" s="29" t="s">
        <v>29</v>
      </c>
      <c r="V172" s="61">
        <f>EXP(W169)</f>
        <v>4808.8126414240878</v>
      </c>
      <c r="W172" s="27"/>
      <c r="X172" s="179">
        <f t="shared" si="31"/>
        <v>4871</v>
      </c>
      <c r="Y172" s="179">
        <f t="shared" si="32"/>
        <v>4.9000000000000004</v>
      </c>
      <c r="AA172" s="199">
        <f t="shared" si="33"/>
        <v>8.2163583323861555</v>
      </c>
      <c r="AB172" s="29" t="s">
        <v>29</v>
      </c>
      <c r="AC172" s="61">
        <f>EXP(AD169)</f>
        <v>4577.1139780788671</v>
      </c>
      <c r="AD172" s="27"/>
      <c r="AE172" s="179">
        <f t="shared" si="34"/>
        <v>4869</v>
      </c>
      <c r="AF172" s="179">
        <f t="shared" si="35"/>
        <v>5.1840000000000002</v>
      </c>
      <c r="AH172" s="199">
        <f t="shared" si="36"/>
        <v>8.1493128436353448</v>
      </c>
      <c r="AI172" s="29" t="s">
        <v>29</v>
      </c>
      <c r="AJ172" s="61">
        <f>EXP(AK169)</f>
        <v>4346.9115492107712</v>
      </c>
      <c r="AK172" s="27"/>
      <c r="AL172" s="179">
        <f t="shared" si="37"/>
        <v>4865</v>
      </c>
      <c r="AM172" s="179">
        <f t="shared" si="38"/>
        <v>5.7759999999999998</v>
      </c>
      <c r="AO172" s="199">
        <f t="shared" si="39"/>
        <v>8.0774471493311992</v>
      </c>
      <c r="AP172" s="29" t="s">
        <v>29</v>
      </c>
      <c r="AQ172" s="61">
        <f>EXP(AR169)</f>
        <v>4118.6522544207292</v>
      </c>
      <c r="AR172" s="27"/>
      <c r="AS172" s="179">
        <f t="shared" si="40"/>
        <v>4861</v>
      </c>
      <c r="AT172" s="179">
        <f t="shared" si="41"/>
        <v>6.4</v>
      </c>
      <c r="AV172" s="199">
        <f t="shared" si="42"/>
        <v>8.0000140936780717</v>
      </c>
      <c r="AW172" s="29" t="s">
        <v>29</v>
      </c>
      <c r="AX172" s="61">
        <f>EXP(AY169)</f>
        <v>3892.9818488467549</v>
      </c>
      <c r="AY172" s="27"/>
      <c r="AZ172" s="179">
        <f t="shared" si="43"/>
        <v>4857</v>
      </c>
      <c r="BA172" s="179">
        <f t="shared" si="44"/>
        <v>7.056</v>
      </c>
      <c r="BC172" s="199">
        <f t="shared" si="45"/>
        <v>7.9160780963027859</v>
      </c>
      <c r="BD172" s="29" t="s">
        <v>29</v>
      </c>
      <c r="BE172" s="61">
        <f>EXP(BF169)</f>
        <v>3670.8702810138616</v>
      </c>
      <c r="BF172" s="27"/>
      <c r="BG172" s="179">
        <f t="shared" si="46"/>
        <v>4851</v>
      </c>
      <c r="BH172" s="179">
        <f t="shared" si="47"/>
        <v>8.1</v>
      </c>
      <c r="BJ172" s="199">
        <f t="shared" si="48"/>
        <v>7.8244459308776193</v>
      </c>
      <c r="BK172" s="29" t="s">
        <v>29</v>
      </c>
      <c r="BL172" s="61">
        <f>EXP(BM169)</f>
        <v>3453.8464259828957</v>
      </c>
      <c r="BM172" s="27"/>
      <c r="BN172" s="179">
        <f t="shared" si="49"/>
        <v>4845</v>
      </c>
      <c r="BO172" s="179">
        <f t="shared" si="50"/>
        <v>9.2159999999999993</v>
      </c>
      <c r="BQ172" s="199">
        <f t="shared" si="51"/>
        <v>7.7235624722779699</v>
      </c>
      <c r="BR172" s="29" t="s">
        <v>29</v>
      </c>
      <c r="BS172" s="61">
        <f>EXP(BT169)</f>
        <v>3244.4739192357861</v>
      </c>
      <c r="BT172" s="27"/>
      <c r="BU172" s="179">
        <f t="shared" si="52"/>
        <v>4836</v>
      </c>
      <c r="BV172" s="179">
        <f t="shared" si="53"/>
        <v>11.025</v>
      </c>
      <c r="BX172" s="199">
        <f t="shared" si="54"/>
        <v>7.6113477174036213</v>
      </c>
      <c r="BY172" s="29" t="s">
        <v>29</v>
      </c>
      <c r="BZ172" s="61">
        <f>EXP(CA169)</f>
        <v>3047.4215341991362</v>
      </c>
      <c r="CA172" s="27"/>
      <c r="CB172" s="179">
        <f t="shared" si="55"/>
        <v>4826</v>
      </c>
      <c r="CC172" s="179">
        <f t="shared" si="56"/>
        <v>13.225</v>
      </c>
      <c r="CE172" s="199">
        <f t="shared" si="57"/>
        <v>7.4849302832896614</v>
      </c>
      <c r="CF172" s="29" t="s">
        <v>29</v>
      </c>
      <c r="CG172" s="61">
        <f>EXP(CH169)</f>
        <v>2872.2447649575693</v>
      </c>
      <c r="CH172" s="27"/>
      <c r="CI172" s="179">
        <f t="shared" si="58"/>
        <v>4811</v>
      </c>
      <c r="CJ172" s="179">
        <f t="shared" si="59"/>
        <v>16.899999999999999</v>
      </c>
      <c r="CL172" s="199">
        <f t="shared" si="60"/>
        <v>7.3401868353201154</v>
      </c>
      <c r="CM172" s="29" t="s">
        <v>29</v>
      </c>
      <c r="CN172" s="61">
        <f>EXP(CO169)</f>
        <v>2742.3730861608474</v>
      </c>
      <c r="CO172" s="27"/>
      <c r="CP172" s="179">
        <f t="shared" si="61"/>
        <v>4789</v>
      </c>
      <c r="CQ172" s="179">
        <f t="shared" si="62"/>
        <v>23.103999999999999</v>
      </c>
      <c r="CS172" s="199">
        <f t="shared" si="63"/>
        <v>7.1708884785125049</v>
      </c>
      <c r="CT172" s="29" t="s">
        <v>29</v>
      </c>
      <c r="CU172" s="61">
        <f>EXP(CV169)</f>
        <v>2737.866036034512</v>
      </c>
      <c r="CV172" s="27"/>
      <c r="CW172" s="179">
        <f t="shared" si="64"/>
        <v>4754</v>
      </c>
      <c r="CX172" s="179">
        <f t="shared" si="65"/>
        <v>34.969000000000001</v>
      </c>
      <c r="CZ172" s="199">
        <f t="shared" si="66"/>
        <v>6.9669671386139829</v>
      </c>
      <c r="DA172" s="29" t="s">
        <v>29</v>
      </c>
      <c r="DB172" s="61">
        <f>EXP(DC169)</f>
        <v>3781.1338250072872</v>
      </c>
      <c r="DC172" s="27"/>
      <c r="DD172" s="179">
        <f t="shared" si="67"/>
        <v>4662</v>
      </c>
      <c r="DE172" s="179">
        <f t="shared" si="68"/>
        <v>77.840999999999994</v>
      </c>
    </row>
    <row r="173" spans="1:109" ht="15" customHeight="1">
      <c r="A173" s="21">
        <f t="shared" si="22"/>
        <v>2002</v>
      </c>
      <c r="B173" s="176">
        <f t="shared" si="22"/>
        <v>4762</v>
      </c>
      <c r="C173" s="193">
        <f t="shared" si="23"/>
        <v>8.0962082716500365</v>
      </c>
      <c r="D173" s="22">
        <v>9</v>
      </c>
      <c r="E173" s="5" t="s">
        <v>30</v>
      </c>
      <c r="F173" s="46">
        <f>EXP(G170)-1</f>
        <v>-3.0770652142999566E-2</v>
      </c>
      <c r="G173" s="27"/>
      <c r="H173" s="47"/>
      <c r="I173" s="179">
        <f t="shared" si="24"/>
        <v>4761</v>
      </c>
      <c r="J173" s="180">
        <f t="shared" si="25"/>
        <v>2.0999580008399833E-2</v>
      </c>
      <c r="K173" s="179">
        <f t="shared" si="26"/>
        <v>1E-3</v>
      </c>
      <c r="M173" s="199">
        <f t="shared" si="27"/>
        <v>8.4684230270468088</v>
      </c>
      <c r="N173" s="29" t="s">
        <v>30</v>
      </c>
      <c r="O173" s="62">
        <f>EXP(P170)-1</f>
        <v>-2.1026018614373365E-2</v>
      </c>
      <c r="P173" s="27"/>
      <c r="Q173" s="179">
        <f t="shared" si="28"/>
        <v>4778</v>
      </c>
      <c r="R173" s="179">
        <f t="shared" si="29"/>
        <v>0.25600000000000001</v>
      </c>
      <c r="T173" s="199">
        <f t="shared" si="30"/>
        <v>8.2327060098609763</v>
      </c>
      <c r="U173" s="29" t="s">
        <v>30</v>
      </c>
      <c r="V173" s="62">
        <f>EXP(W170)-1</f>
        <v>-2.6738758391119499E-2</v>
      </c>
      <c r="W173" s="27"/>
      <c r="X173" s="179">
        <f t="shared" si="31"/>
        <v>4768</v>
      </c>
      <c r="Y173" s="179">
        <f t="shared" si="32"/>
        <v>3.5999999999999997E-2</v>
      </c>
      <c r="AA173" s="199">
        <f t="shared" si="33"/>
        <v>8.1667842890561513</v>
      </c>
      <c r="AB173" s="29" t="s">
        <v>30</v>
      </c>
      <c r="AC173" s="62">
        <f>EXP(AD170)-1</f>
        <v>-2.8611272719796577E-2</v>
      </c>
      <c r="AD173" s="27"/>
      <c r="AE173" s="179">
        <f t="shared" si="34"/>
        <v>4765</v>
      </c>
      <c r="AF173" s="179">
        <f t="shared" si="35"/>
        <v>8.9999999999999993E-3</v>
      </c>
      <c r="AH173" s="199">
        <f t="shared" si="36"/>
        <v>8.0962082716500365</v>
      </c>
      <c r="AI173" s="29" t="s">
        <v>30</v>
      </c>
      <c r="AJ173" s="62">
        <f>EXP(AK170)-1</f>
        <v>-3.0770652142999566E-2</v>
      </c>
      <c r="AK173" s="27"/>
      <c r="AL173" s="179">
        <f t="shared" si="37"/>
        <v>4761</v>
      </c>
      <c r="AM173" s="179">
        <f t="shared" si="38"/>
        <v>1E-3</v>
      </c>
      <c r="AO173" s="199">
        <f t="shared" si="39"/>
        <v>8.020270472819238</v>
      </c>
      <c r="AP173" s="29" t="s">
        <v>30</v>
      </c>
      <c r="AQ173" s="62">
        <f>EXP(AR170)-1</f>
        <v>-3.328971847235962E-2</v>
      </c>
      <c r="AR173" s="27"/>
      <c r="AS173" s="179">
        <f t="shared" si="40"/>
        <v>4757</v>
      </c>
      <c r="AT173" s="179">
        <f t="shared" si="41"/>
        <v>2.5000000000000001E-2</v>
      </c>
      <c r="AV173" s="199">
        <f t="shared" si="42"/>
        <v>7.938088726896952</v>
      </c>
      <c r="AW173" s="29" t="s">
        <v>30</v>
      </c>
      <c r="AX173" s="62">
        <f>EXP(AY170)-1</f>
        <v>-3.6268849971458628E-2</v>
      </c>
      <c r="AY173" s="27"/>
      <c r="AZ173" s="179">
        <f t="shared" si="43"/>
        <v>4752</v>
      </c>
      <c r="BA173" s="179">
        <f t="shared" si="44"/>
        <v>0.1</v>
      </c>
      <c r="BC173" s="199">
        <f t="shared" si="45"/>
        <v>7.8485434824566793</v>
      </c>
      <c r="BD173" s="29" t="s">
        <v>30</v>
      </c>
      <c r="BE173" s="62">
        <f>EXP(BF170)-1</f>
        <v>-3.9850770116423129E-2</v>
      </c>
      <c r="BF173" s="27"/>
      <c r="BG173" s="179">
        <f t="shared" si="46"/>
        <v>4746</v>
      </c>
      <c r="BH173" s="179">
        <f t="shared" si="47"/>
        <v>0.25600000000000001</v>
      </c>
      <c r="BJ173" s="199">
        <f t="shared" si="48"/>
        <v>7.7501841622578365</v>
      </c>
      <c r="BK173" s="29" t="s">
        <v>30</v>
      </c>
      <c r="BL173" s="62">
        <f>EXP(BM170)-1</f>
        <v>-4.4246344926632153E-2</v>
      </c>
      <c r="BM173" s="27"/>
      <c r="BN173" s="179">
        <f t="shared" si="49"/>
        <v>4738</v>
      </c>
      <c r="BO173" s="179">
        <f t="shared" si="50"/>
        <v>0.57599999999999996</v>
      </c>
      <c r="BQ173" s="199">
        <f t="shared" si="51"/>
        <v>7.6410842491749138</v>
      </c>
      <c r="BR173" s="29" t="s">
        <v>30</v>
      </c>
      <c r="BS173" s="62">
        <f>EXP(BT170)-1</f>
        <v>-4.9782711618619802E-2</v>
      </c>
      <c r="BT173" s="27"/>
      <c r="BU173" s="179">
        <f t="shared" si="52"/>
        <v>4729</v>
      </c>
      <c r="BV173" s="179">
        <f t="shared" si="53"/>
        <v>1.089</v>
      </c>
      <c r="BX173" s="199">
        <f t="shared" si="54"/>
        <v>7.5186072168152522</v>
      </c>
      <c r="BY173" s="29" t="s">
        <v>30</v>
      </c>
      <c r="BZ173" s="62">
        <f>EXP(CA170)-1</f>
        <v>-5.700136270505185E-2</v>
      </c>
      <c r="CA173" s="27"/>
      <c r="CB173" s="179">
        <f t="shared" si="55"/>
        <v>4717</v>
      </c>
      <c r="CC173" s="179">
        <f t="shared" si="56"/>
        <v>2.0249999999999999</v>
      </c>
      <c r="CE173" s="199">
        <f t="shared" si="57"/>
        <v>7.3790081276283042</v>
      </c>
      <c r="CF173" s="29" t="s">
        <v>30</v>
      </c>
      <c r="CG173" s="62">
        <f>EXP(CH170)-1</f>
        <v>-6.6884112113280492E-2</v>
      </c>
      <c r="CH173" s="27"/>
      <c r="CI173" s="179">
        <f t="shared" si="58"/>
        <v>4700</v>
      </c>
      <c r="CJ173" s="179">
        <f t="shared" si="59"/>
        <v>3.8439999999999999</v>
      </c>
      <c r="CL173" s="199">
        <f t="shared" si="60"/>
        <v>7.2167094867094574</v>
      </c>
      <c r="CM173" s="29" t="s">
        <v>30</v>
      </c>
      <c r="CN173" s="62">
        <f>EXP(CO170)-1</f>
        <v>-8.1479645129813538E-2</v>
      </c>
      <c r="CO173" s="27"/>
      <c r="CP173" s="179">
        <f t="shared" si="61"/>
        <v>4676</v>
      </c>
      <c r="CQ173" s="179">
        <f t="shared" si="62"/>
        <v>7.3959999999999999</v>
      </c>
      <c r="CS173" s="199">
        <f t="shared" si="63"/>
        <v>7.0228680860826413</v>
      </c>
      <c r="CT173" s="29" t="s">
        <v>30</v>
      </c>
      <c r="CU173" s="62">
        <f>EXP(CV170)-1</f>
        <v>-0.10631712332394139</v>
      </c>
      <c r="CV173" s="27"/>
      <c r="CW173" s="179">
        <f t="shared" si="64"/>
        <v>4636</v>
      </c>
      <c r="CX173" s="179">
        <f t="shared" si="65"/>
        <v>15.875999999999999</v>
      </c>
      <c r="CZ173" s="199">
        <f t="shared" si="66"/>
        <v>6.7821920560067914</v>
      </c>
      <c r="DA173" s="29" t="s">
        <v>30</v>
      </c>
      <c r="DB173" s="62">
        <f>EXP(DC170)-1</f>
        <v>-0.17885216291544881</v>
      </c>
      <c r="DC173" s="27"/>
      <c r="DD173" s="179">
        <f t="shared" si="67"/>
        <v>4522</v>
      </c>
      <c r="DE173" s="179">
        <f t="shared" si="68"/>
        <v>57.6</v>
      </c>
    </row>
    <row r="174" spans="1:109" ht="15" customHeight="1">
      <c r="A174" s="21">
        <f t="shared" si="22"/>
        <v>2003</v>
      </c>
      <c r="B174" s="176">
        <f t="shared" si="22"/>
        <v>4508</v>
      </c>
      <c r="C174" s="193">
        <f t="shared" si="23"/>
        <v>8.0156576145573393</v>
      </c>
      <c r="D174" s="22">
        <v>10</v>
      </c>
      <c r="G174" s="48"/>
      <c r="H174" s="47"/>
      <c r="I174" s="179">
        <f t="shared" si="24"/>
        <v>4660</v>
      </c>
      <c r="J174" s="180">
        <f t="shared" si="25"/>
        <v>3.3717834960070983</v>
      </c>
      <c r="K174" s="179">
        <f t="shared" si="26"/>
        <v>23.103999999999999</v>
      </c>
      <c r="M174" s="199">
        <f t="shared" si="27"/>
        <v>8.4136088751596674</v>
      </c>
      <c r="N174" s="27"/>
      <c r="O174" s="27"/>
      <c r="P174" s="48"/>
      <c r="Q174" s="179">
        <f t="shared" si="28"/>
        <v>4677</v>
      </c>
      <c r="R174" s="179">
        <f t="shared" si="29"/>
        <v>28.561</v>
      </c>
      <c r="T174" s="199">
        <f t="shared" si="30"/>
        <v>8.1628013534920729</v>
      </c>
      <c r="U174" s="27"/>
      <c r="V174" s="27"/>
      <c r="W174" s="48"/>
      <c r="X174" s="179">
        <f t="shared" si="31"/>
        <v>4667</v>
      </c>
      <c r="Y174" s="179">
        <f t="shared" si="32"/>
        <v>25.280999999999999</v>
      </c>
      <c r="AA174" s="199">
        <f t="shared" si="33"/>
        <v>8.091933455979893</v>
      </c>
      <c r="AB174" s="27"/>
      <c r="AC174" s="27"/>
      <c r="AD174" s="48"/>
      <c r="AE174" s="179">
        <f t="shared" si="34"/>
        <v>4664</v>
      </c>
      <c r="AF174" s="179">
        <f t="shared" si="35"/>
        <v>24.335999999999999</v>
      </c>
      <c r="AH174" s="199">
        <f t="shared" si="36"/>
        <v>8.0156576145573393</v>
      </c>
      <c r="AI174" s="27"/>
      <c r="AJ174" s="27"/>
      <c r="AK174" s="48"/>
      <c r="AL174" s="179">
        <f t="shared" si="37"/>
        <v>4660</v>
      </c>
      <c r="AM174" s="179">
        <f t="shared" si="38"/>
        <v>23.103999999999999</v>
      </c>
      <c r="AO174" s="199">
        <f t="shared" si="39"/>
        <v>7.9330797718804149</v>
      </c>
      <c r="AP174" s="27"/>
      <c r="AQ174" s="27"/>
      <c r="AR174" s="48"/>
      <c r="AS174" s="179">
        <f t="shared" si="40"/>
        <v>4656</v>
      </c>
      <c r="AT174" s="179">
        <f t="shared" si="41"/>
        <v>21.904</v>
      </c>
      <c r="AV174" s="199">
        <f t="shared" si="42"/>
        <v>7.843064016692054</v>
      </c>
      <c r="AW174" s="27"/>
      <c r="AX174" s="27"/>
      <c r="AY174" s="48"/>
      <c r="AZ174" s="179">
        <f t="shared" si="43"/>
        <v>4651</v>
      </c>
      <c r="BA174" s="179">
        <f t="shared" si="44"/>
        <v>20.449000000000002</v>
      </c>
      <c r="BC174" s="199">
        <f t="shared" si="45"/>
        <v>7.7441366276279906</v>
      </c>
      <c r="BD174" s="27"/>
      <c r="BE174" s="27"/>
      <c r="BF174" s="48"/>
      <c r="BG174" s="179">
        <f t="shared" si="46"/>
        <v>4644</v>
      </c>
      <c r="BH174" s="179">
        <f t="shared" si="47"/>
        <v>18.495999999999999</v>
      </c>
      <c r="BJ174" s="199">
        <f t="shared" si="48"/>
        <v>7.6343372356283199</v>
      </c>
      <c r="BK174" s="27"/>
      <c r="BL174" s="27"/>
      <c r="BM174" s="48"/>
      <c r="BN174" s="179">
        <f t="shared" si="49"/>
        <v>4637</v>
      </c>
      <c r="BO174" s="179">
        <f t="shared" si="50"/>
        <v>16.640999999999998</v>
      </c>
      <c r="BQ174" s="199">
        <f t="shared" si="51"/>
        <v>7.510977752014095</v>
      </c>
      <c r="BR174" s="27"/>
      <c r="BS174" s="27"/>
      <c r="BT174" s="48"/>
      <c r="BU174" s="179">
        <f t="shared" si="52"/>
        <v>4627</v>
      </c>
      <c r="BV174" s="179">
        <f t="shared" si="53"/>
        <v>14.161</v>
      </c>
      <c r="BX174" s="199">
        <f t="shared" si="54"/>
        <v>7.3702306418070807</v>
      </c>
      <c r="BY174" s="27"/>
      <c r="BZ174" s="27"/>
      <c r="CA174" s="48"/>
      <c r="CB174" s="179">
        <f t="shared" si="55"/>
        <v>4615</v>
      </c>
      <c r="CC174" s="179">
        <f t="shared" si="56"/>
        <v>11.449</v>
      </c>
      <c r="CE174" s="199">
        <f t="shared" si="57"/>
        <v>7.2063772914722524</v>
      </c>
      <c r="CF174" s="27"/>
      <c r="CG174" s="27"/>
      <c r="CH174" s="48"/>
      <c r="CI174" s="179">
        <f t="shared" si="58"/>
        <v>4597</v>
      </c>
      <c r="CJ174" s="179">
        <f t="shared" si="59"/>
        <v>7.9210000000000003</v>
      </c>
      <c r="CL174" s="199">
        <f t="shared" si="60"/>
        <v>7.0103118673072293</v>
      </c>
      <c r="CM174" s="27"/>
      <c r="CN174" s="27"/>
      <c r="CO174" s="48"/>
      <c r="CP174" s="179">
        <f t="shared" si="61"/>
        <v>4572</v>
      </c>
      <c r="CQ174" s="179">
        <f t="shared" si="62"/>
        <v>4.0960000000000001</v>
      </c>
      <c r="CS174" s="199">
        <f t="shared" si="63"/>
        <v>6.7661917146603505</v>
      </c>
      <c r="CT174" s="27"/>
      <c r="CU174" s="27"/>
      <c r="CV174" s="48"/>
      <c r="CW174" s="179">
        <f t="shared" si="64"/>
        <v>4530</v>
      </c>
      <c r="CX174" s="179">
        <f t="shared" si="65"/>
        <v>0.48399999999999999</v>
      </c>
      <c r="CZ174" s="199">
        <f t="shared" si="66"/>
        <v>6.4425401664681985</v>
      </c>
      <c r="DA174" s="27"/>
      <c r="DB174" s="27"/>
      <c r="DC174" s="48"/>
      <c r="DD174" s="179">
        <f t="shared" si="67"/>
        <v>4407</v>
      </c>
      <c r="DE174" s="179">
        <f t="shared" si="68"/>
        <v>10.201000000000001</v>
      </c>
    </row>
    <row r="175" spans="1:109" ht="15" customHeight="1">
      <c r="A175" s="21">
        <f t="shared" si="22"/>
        <v>2004</v>
      </c>
      <c r="B175" s="176">
        <f t="shared" si="22"/>
        <v>4420</v>
      </c>
      <c r="C175" s="193">
        <f t="shared" si="23"/>
        <v>7.9861648603327273</v>
      </c>
      <c r="D175" s="22">
        <v>11</v>
      </c>
      <c r="E175" s="347" t="s">
        <v>7</v>
      </c>
      <c r="F175" s="348"/>
      <c r="G175" s="357">
        <f>I164</f>
        <v>0.95754277784432484</v>
      </c>
      <c r="H175" s="358"/>
      <c r="I175" s="179">
        <f t="shared" si="24"/>
        <v>4562</v>
      </c>
      <c r="J175" s="180">
        <f t="shared" si="25"/>
        <v>3.2126696832579182</v>
      </c>
      <c r="K175" s="179">
        <f t="shared" si="26"/>
        <v>20.164000000000001</v>
      </c>
      <c r="M175" s="199">
        <f t="shared" si="27"/>
        <v>8.3938949750717438</v>
      </c>
      <c r="N175" s="23" t="s">
        <v>36</v>
      </c>
      <c r="O175" s="44">
        <f>Q164</f>
        <v>0.95690672273492861</v>
      </c>
      <c r="P175" s="48"/>
      <c r="Q175" s="179">
        <f t="shared" si="28"/>
        <v>4579</v>
      </c>
      <c r="R175" s="179">
        <f t="shared" si="29"/>
        <v>25.280999999999999</v>
      </c>
      <c r="T175" s="199">
        <f t="shared" si="30"/>
        <v>8.1373958300566507</v>
      </c>
      <c r="U175" s="23" t="s">
        <v>36</v>
      </c>
      <c r="V175" s="44">
        <f>X164</f>
        <v>0.95744970203407631</v>
      </c>
      <c r="W175" s="48"/>
      <c r="X175" s="179">
        <f t="shared" si="31"/>
        <v>4569</v>
      </c>
      <c r="Y175" s="179">
        <f t="shared" si="32"/>
        <v>22.201000000000001</v>
      </c>
      <c r="AA175" s="199">
        <f t="shared" si="33"/>
        <v>8.0646364757742219</v>
      </c>
      <c r="AB175" s="23" t="s">
        <v>36</v>
      </c>
      <c r="AC175" s="44">
        <f>AE164</f>
        <v>0.95747700357044285</v>
      </c>
      <c r="AD175" s="48"/>
      <c r="AE175" s="179">
        <f t="shared" si="34"/>
        <v>4566</v>
      </c>
      <c r="AF175" s="179">
        <f t="shared" si="35"/>
        <v>21.315999999999999</v>
      </c>
      <c r="AH175" s="199">
        <f t="shared" si="36"/>
        <v>7.9861648603327273</v>
      </c>
      <c r="AI175" s="23" t="s">
        <v>36</v>
      </c>
      <c r="AJ175" s="44">
        <f>AL164</f>
        <v>0.95754277784432484</v>
      </c>
      <c r="AK175" s="48"/>
      <c r="AL175" s="179">
        <f t="shared" si="37"/>
        <v>4562</v>
      </c>
      <c r="AM175" s="179">
        <f t="shared" si="38"/>
        <v>20.164000000000001</v>
      </c>
      <c r="AO175" s="199">
        <f t="shared" si="39"/>
        <v>7.90100705199242</v>
      </c>
      <c r="AP175" s="23" t="s">
        <v>36</v>
      </c>
      <c r="AQ175" s="44">
        <f>AS164</f>
        <v>0.9573529854271372</v>
      </c>
      <c r="AR175" s="48"/>
      <c r="AS175" s="179">
        <f t="shared" si="40"/>
        <v>4558</v>
      </c>
      <c r="AT175" s="179">
        <f t="shared" si="41"/>
        <v>19.044</v>
      </c>
      <c r="AV175" s="199">
        <f t="shared" si="42"/>
        <v>7.8079166289264084</v>
      </c>
      <c r="AW175" s="23" t="s">
        <v>36</v>
      </c>
      <c r="AX175" s="44">
        <f>AZ164</f>
        <v>0.95705126290353659</v>
      </c>
      <c r="AY175" s="48"/>
      <c r="AZ175" s="179">
        <f t="shared" si="43"/>
        <v>4553</v>
      </c>
      <c r="BA175" s="179">
        <f t="shared" si="44"/>
        <v>17.689</v>
      </c>
      <c r="BC175" s="199">
        <f t="shared" si="45"/>
        <v>7.7052624748663252</v>
      </c>
      <c r="BD175" s="23" t="s">
        <v>36</v>
      </c>
      <c r="BE175" s="44">
        <f>BG164</f>
        <v>0.95651111190398774</v>
      </c>
      <c r="BF175" s="48"/>
      <c r="BG175" s="179">
        <f t="shared" si="46"/>
        <v>4547</v>
      </c>
      <c r="BH175" s="179">
        <f t="shared" si="47"/>
        <v>16.129000000000001</v>
      </c>
      <c r="BJ175" s="199">
        <f t="shared" si="48"/>
        <v>7.5908521236885811</v>
      </c>
      <c r="BK175" s="23" t="s">
        <v>36</v>
      </c>
      <c r="BL175" s="44">
        <f>BN164</f>
        <v>0.95567251705764444</v>
      </c>
      <c r="BM175" s="48"/>
      <c r="BN175" s="179">
        <f t="shared" si="49"/>
        <v>4539</v>
      </c>
      <c r="BO175" s="179">
        <f t="shared" si="50"/>
        <v>14.161</v>
      </c>
      <c r="BQ175" s="199">
        <f t="shared" si="51"/>
        <v>7.461640392208575</v>
      </c>
      <c r="BR175" s="23" t="s">
        <v>36</v>
      </c>
      <c r="BS175" s="44">
        <f>BU164</f>
        <v>0.95406081165918522</v>
      </c>
      <c r="BT175" s="48"/>
      <c r="BU175" s="179">
        <f t="shared" si="52"/>
        <v>4530</v>
      </c>
      <c r="BV175" s="179">
        <f t="shared" si="53"/>
        <v>12.1</v>
      </c>
      <c r="BX175" s="199">
        <f t="shared" si="54"/>
        <v>7.3132203870903014</v>
      </c>
      <c r="BY175" s="23" t="s">
        <v>36</v>
      </c>
      <c r="BZ175" s="44">
        <f>CB164</f>
        <v>0.9511413801643821</v>
      </c>
      <c r="CA175" s="48"/>
      <c r="CB175" s="179">
        <f t="shared" si="55"/>
        <v>4518</v>
      </c>
      <c r="CC175" s="179">
        <f t="shared" si="56"/>
        <v>9.6039999999999992</v>
      </c>
      <c r="CE175" s="199">
        <f t="shared" si="57"/>
        <v>7.1388669999455239</v>
      </c>
      <c r="CF175" s="23" t="s">
        <v>36</v>
      </c>
      <c r="CG175" s="44">
        <f>CI164</f>
        <v>0.94601510406909406</v>
      </c>
      <c r="CH175" s="48"/>
      <c r="CI175" s="179">
        <f t="shared" si="58"/>
        <v>4501</v>
      </c>
      <c r="CJ175" s="179">
        <f t="shared" si="59"/>
        <v>6.5609999999999999</v>
      </c>
      <c r="CL175" s="199">
        <f t="shared" si="60"/>
        <v>6.9275579062783166</v>
      </c>
      <c r="CM175" s="23" t="s">
        <v>36</v>
      </c>
      <c r="CN175" s="44">
        <f>CP164</f>
        <v>0.935331155898939</v>
      </c>
      <c r="CO175" s="48"/>
      <c r="CP175" s="179">
        <f t="shared" si="61"/>
        <v>4477</v>
      </c>
      <c r="CQ175" s="179">
        <f t="shared" si="62"/>
        <v>3.2490000000000001</v>
      </c>
      <c r="CS175" s="199">
        <f t="shared" si="63"/>
        <v>6.6592939196836376</v>
      </c>
      <c r="CT175" s="23" t="s">
        <v>36</v>
      </c>
      <c r="CU175" s="44">
        <f>CW164</f>
        <v>0.9100940926087695</v>
      </c>
      <c r="CV175" s="48"/>
      <c r="CW175" s="179">
        <f t="shared" si="64"/>
        <v>4435</v>
      </c>
      <c r="CX175" s="179">
        <f t="shared" si="65"/>
        <v>0.22500000000000001</v>
      </c>
      <c r="CZ175" s="199">
        <f t="shared" si="66"/>
        <v>6.2915691395583204</v>
      </c>
      <c r="DA175" s="23" t="s">
        <v>36</v>
      </c>
      <c r="DB175" s="44">
        <f>DD164</f>
        <v>0.79738821016998607</v>
      </c>
      <c r="DC175" s="48"/>
      <c r="DD175" s="179">
        <f t="shared" si="67"/>
        <v>4313</v>
      </c>
      <c r="DE175" s="179">
        <f t="shared" si="68"/>
        <v>11.449</v>
      </c>
    </row>
    <row r="176" spans="1:109" ht="15" customHeight="1">
      <c r="A176" s="21">
        <f t="shared" si="22"/>
        <v>2005</v>
      </c>
      <c r="B176" s="176">
        <f t="shared" si="22"/>
        <v>4408</v>
      </c>
      <c r="C176" s="193">
        <f t="shared" si="23"/>
        <v>7.9820748750812021</v>
      </c>
      <c r="D176" s="22">
        <v>12</v>
      </c>
      <c r="E176" s="347" t="s">
        <v>8</v>
      </c>
      <c r="F176" s="348"/>
      <c r="G176" s="355">
        <f>SUM(K165:K184)</f>
        <v>293.80500000000006</v>
      </c>
      <c r="H176" s="356"/>
      <c r="I176" s="179">
        <f t="shared" si="24"/>
        <v>4467</v>
      </c>
      <c r="J176" s="180">
        <f t="shared" si="25"/>
        <v>1.3384754990925591</v>
      </c>
      <c r="K176" s="179">
        <f t="shared" si="26"/>
        <v>3.4809999999999999</v>
      </c>
      <c r="M176" s="199">
        <f t="shared" si="27"/>
        <v>8.391176350832751</v>
      </c>
      <c r="N176" s="23" t="s">
        <v>37</v>
      </c>
      <c r="O176" s="201">
        <f>SUM(R165:R184)</f>
        <v>298.32400000000001</v>
      </c>
      <c r="P176" s="47"/>
      <c r="Q176" s="179">
        <f t="shared" si="28"/>
        <v>4483</v>
      </c>
      <c r="R176" s="179">
        <f t="shared" si="29"/>
        <v>5.625</v>
      </c>
      <c r="T176" s="199">
        <f t="shared" si="30"/>
        <v>8.1338808879492071</v>
      </c>
      <c r="U176" s="23" t="s">
        <v>37</v>
      </c>
      <c r="V176" s="201">
        <f>SUM(Y165:Y184)</f>
        <v>294.54200000000003</v>
      </c>
      <c r="W176" s="47"/>
      <c r="X176" s="179">
        <f t="shared" si="31"/>
        <v>4474</v>
      </c>
      <c r="Y176" s="179">
        <f t="shared" si="32"/>
        <v>4.3559999999999999</v>
      </c>
      <c r="AA176" s="199">
        <f t="shared" si="33"/>
        <v>8.0608557529343159</v>
      </c>
      <c r="AB176" s="23" t="s">
        <v>37</v>
      </c>
      <c r="AC176" s="201">
        <f>SUM(AF165:AF184)</f>
        <v>294.32100000000003</v>
      </c>
      <c r="AD176" s="47"/>
      <c r="AE176" s="179">
        <f t="shared" si="34"/>
        <v>4471</v>
      </c>
      <c r="AF176" s="179">
        <f t="shared" si="35"/>
        <v>3.9689999999999999</v>
      </c>
      <c r="AH176" s="199">
        <f t="shared" si="36"/>
        <v>7.9820748750812021</v>
      </c>
      <c r="AI176" s="23" t="s">
        <v>37</v>
      </c>
      <c r="AJ176" s="201">
        <f>SUM(AM165:AM184)</f>
        <v>293.80500000000006</v>
      </c>
      <c r="AK176" s="47"/>
      <c r="AL176" s="179">
        <f t="shared" si="37"/>
        <v>4467</v>
      </c>
      <c r="AM176" s="179">
        <f t="shared" si="38"/>
        <v>3.4809999999999999</v>
      </c>
      <c r="AO176" s="199">
        <f t="shared" si="39"/>
        <v>7.8965527016430404</v>
      </c>
      <c r="AP176" s="23" t="s">
        <v>37</v>
      </c>
      <c r="AQ176" s="201">
        <f>SUM(AT165:AT184)</f>
        <v>295.04300000000006</v>
      </c>
      <c r="AR176" s="47"/>
      <c r="AS176" s="179">
        <f t="shared" si="40"/>
        <v>4464</v>
      </c>
      <c r="AT176" s="179">
        <f t="shared" si="41"/>
        <v>3.1360000000000001</v>
      </c>
      <c r="AV176" s="199">
        <f t="shared" si="42"/>
        <v>7.8030266436322169</v>
      </c>
      <c r="AW176" s="23" t="s">
        <v>37</v>
      </c>
      <c r="AX176" s="201">
        <f>SUM(BA165:BA184)</f>
        <v>297.05299999999994</v>
      </c>
      <c r="AY176" s="47"/>
      <c r="AZ176" s="179">
        <f t="shared" si="43"/>
        <v>4459</v>
      </c>
      <c r="BA176" s="179">
        <f t="shared" si="44"/>
        <v>2.601</v>
      </c>
      <c r="BC176" s="199">
        <f t="shared" si="45"/>
        <v>7.6998424073969858</v>
      </c>
      <c r="BD176" s="23" t="s">
        <v>37</v>
      </c>
      <c r="BE176" s="201">
        <f>SUM(BH165:BH184)</f>
        <v>300.738</v>
      </c>
      <c r="BF176" s="47"/>
      <c r="BG176" s="179">
        <f t="shared" si="46"/>
        <v>4453</v>
      </c>
      <c r="BH176" s="179">
        <f t="shared" si="47"/>
        <v>2.0249999999999999</v>
      </c>
      <c r="BJ176" s="199">
        <f t="shared" si="48"/>
        <v>7.5847730776121987</v>
      </c>
      <c r="BK176" s="23" t="s">
        <v>37</v>
      </c>
      <c r="BL176" s="201">
        <f>SUM(BO165:BO184)</f>
        <v>306.55000000000013</v>
      </c>
      <c r="BM176" s="47"/>
      <c r="BN176" s="179">
        <f t="shared" si="49"/>
        <v>4447</v>
      </c>
      <c r="BO176" s="179">
        <f t="shared" si="50"/>
        <v>1.5209999999999999</v>
      </c>
      <c r="BQ176" s="199">
        <f t="shared" si="51"/>
        <v>7.4547199493640006</v>
      </c>
      <c r="BR176" s="23" t="s">
        <v>37</v>
      </c>
      <c r="BS176" s="201">
        <f>SUM(BV165:BV184)</f>
        <v>318.03800000000001</v>
      </c>
      <c r="BT176" s="47"/>
      <c r="BU176" s="179">
        <f t="shared" si="52"/>
        <v>4438</v>
      </c>
      <c r="BV176" s="179">
        <f t="shared" si="53"/>
        <v>0.9</v>
      </c>
      <c r="BX176" s="199">
        <f t="shared" si="54"/>
        <v>7.305188215393037</v>
      </c>
      <c r="BY176" s="23" t="s">
        <v>37</v>
      </c>
      <c r="BZ176" s="201">
        <f>SUM(CC165:CC184)</f>
        <v>339.54699999999991</v>
      </c>
      <c r="CA176" s="47"/>
      <c r="CB176" s="179">
        <f t="shared" si="55"/>
        <v>4427</v>
      </c>
      <c r="CC176" s="179">
        <f t="shared" si="56"/>
        <v>0.36099999999999999</v>
      </c>
      <c r="CE176" s="199">
        <f t="shared" si="57"/>
        <v>7.1292975489293733</v>
      </c>
      <c r="CF176" s="23" t="s">
        <v>37</v>
      </c>
      <c r="CG176" s="201">
        <f>SUM(CJ165:CJ184)</f>
        <v>380.00499999999994</v>
      </c>
      <c r="CH176" s="47"/>
      <c r="CI176" s="179">
        <f t="shared" si="58"/>
        <v>4412</v>
      </c>
      <c r="CJ176" s="179">
        <f t="shared" si="59"/>
        <v>1.6E-2</v>
      </c>
      <c r="CL176" s="199">
        <f t="shared" si="60"/>
        <v>6.9157234486313142</v>
      </c>
      <c r="CM176" s="23" t="s">
        <v>37</v>
      </c>
      <c r="CN176" s="201">
        <f>SUM(CQ165:CQ184)</f>
        <v>473.30900000000003</v>
      </c>
      <c r="CO176" s="47"/>
      <c r="CP176" s="179">
        <f t="shared" si="61"/>
        <v>4389</v>
      </c>
      <c r="CQ176" s="179">
        <f t="shared" si="62"/>
        <v>0.36099999999999999</v>
      </c>
      <c r="CS176" s="199">
        <f t="shared" si="63"/>
        <v>6.6437897331476723</v>
      </c>
      <c r="CT176" s="23" t="s">
        <v>37</v>
      </c>
      <c r="CU176" s="201">
        <f>SUM(CX165:CX184)</f>
        <v>750.85699999999997</v>
      </c>
      <c r="CV176" s="47"/>
      <c r="CW176" s="179">
        <f t="shared" si="64"/>
        <v>4351</v>
      </c>
      <c r="CX176" s="179">
        <f t="shared" si="65"/>
        <v>3.2490000000000001</v>
      </c>
      <c r="CZ176" s="199">
        <f t="shared" si="66"/>
        <v>6.2690962837062614</v>
      </c>
      <c r="DA176" s="23" t="s">
        <v>37</v>
      </c>
      <c r="DB176" s="201">
        <f>SUM(DE165:DE184)</f>
        <v>3856.4479999999999</v>
      </c>
      <c r="DC176" s="47"/>
      <c r="DD176" s="179">
        <f t="shared" si="67"/>
        <v>4235</v>
      </c>
      <c r="DE176" s="179">
        <f t="shared" si="68"/>
        <v>29.928999999999998</v>
      </c>
    </row>
    <row r="177" spans="1:109" ht="15" customHeight="1">
      <c r="A177" s="21">
        <f t="shared" si="22"/>
        <v>2006</v>
      </c>
      <c r="B177" s="176">
        <f t="shared" si="22"/>
        <v>4286</v>
      </c>
      <c r="C177" s="193">
        <f t="shared" si="23"/>
        <v>7.9395152606624064</v>
      </c>
      <c r="D177" s="22">
        <v>13</v>
      </c>
      <c r="E177" s="347" t="s">
        <v>9</v>
      </c>
      <c r="F177" s="348"/>
      <c r="G177" s="355">
        <f>SUM(K175:K184)</f>
        <v>61.293000000000013</v>
      </c>
      <c r="H177" s="356"/>
      <c r="I177" s="179">
        <f t="shared" si="24"/>
        <v>4376</v>
      </c>
      <c r="J177" s="180">
        <f t="shared" si="25"/>
        <v>2.0998600093327111</v>
      </c>
      <c r="K177" s="179">
        <f t="shared" si="26"/>
        <v>8.1</v>
      </c>
      <c r="M177" s="199">
        <f t="shared" si="27"/>
        <v>8.3631091760335217</v>
      </c>
      <c r="N177" s="27"/>
      <c r="O177" s="63"/>
      <c r="P177" s="27"/>
      <c r="Q177" s="179">
        <f t="shared" si="28"/>
        <v>4388</v>
      </c>
      <c r="R177" s="179">
        <f t="shared" si="29"/>
        <v>10.404</v>
      </c>
      <c r="T177" s="199">
        <f t="shared" si="30"/>
        <v>8.0974262985972132</v>
      </c>
      <c r="U177" s="27"/>
      <c r="V177" s="63"/>
      <c r="W177" s="27"/>
      <c r="X177" s="179">
        <f t="shared" si="31"/>
        <v>4381</v>
      </c>
      <c r="Y177" s="179">
        <f t="shared" si="32"/>
        <v>9.0250000000000004</v>
      </c>
      <c r="AA177" s="199">
        <f t="shared" si="33"/>
        <v>8.0215845334551066</v>
      </c>
      <c r="AB177" s="27"/>
      <c r="AC177" s="63"/>
      <c r="AD177" s="27"/>
      <c r="AE177" s="179">
        <f t="shared" si="34"/>
        <v>4378</v>
      </c>
      <c r="AF177" s="179">
        <f t="shared" si="35"/>
        <v>8.4640000000000004</v>
      </c>
      <c r="AH177" s="199">
        <f t="shared" si="36"/>
        <v>7.9395152606624064</v>
      </c>
      <c r="AI177" s="27"/>
      <c r="AJ177" s="63"/>
      <c r="AK177" s="27"/>
      <c r="AL177" s="179">
        <f t="shared" si="37"/>
        <v>4376</v>
      </c>
      <c r="AM177" s="179">
        <f t="shared" si="38"/>
        <v>8.1</v>
      </c>
      <c r="AO177" s="199">
        <f t="shared" si="39"/>
        <v>7.8501035451755818</v>
      </c>
      <c r="AP177" s="27"/>
      <c r="AQ177" s="63"/>
      <c r="AR177" s="27"/>
      <c r="AS177" s="179">
        <f t="shared" si="40"/>
        <v>4372</v>
      </c>
      <c r="AT177" s="179">
        <f t="shared" si="41"/>
        <v>7.3959999999999999</v>
      </c>
      <c r="AV177" s="199">
        <f t="shared" si="42"/>
        <v>7.7519053330786098</v>
      </c>
      <c r="AW177" s="27"/>
      <c r="AX177" s="63"/>
      <c r="AY177" s="27"/>
      <c r="AZ177" s="179">
        <f t="shared" si="43"/>
        <v>4368</v>
      </c>
      <c r="BA177" s="179">
        <f t="shared" si="44"/>
        <v>6.7240000000000002</v>
      </c>
      <c r="BC177" s="199">
        <f t="shared" si="45"/>
        <v>7.643003635560718</v>
      </c>
      <c r="BD177" s="27"/>
      <c r="BE177" s="63"/>
      <c r="BF177" s="27"/>
      <c r="BG177" s="179">
        <f t="shared" si="46"/>
        <v>4364</v>
      </c>
      <c r="BH177" s="179">
        <f t="shared" si="47"/>
        <v>6.0839999999999996</v>
      </c>
      <c r="BJ177" s="199">
        <f t="shared" si="48"/>
        <v>7.5207764150627971</v>
      </c>
      <c r="BK177" s="27"/>
      <c r="BL177" s="63"/>
      <c r="BM177" s="27"/>
      <c r="BN177" s="179">
        <f t="shared" si="49"/>
        <v>4358</v>
      </c>
      <c r="BO177" s="179">
        <f t="shared" si="50"/>
        <v>5.1840000000000002</v>
      </c>
      <c r="BQ177" s="199">
        <f t="shared" si="51"/>
        <v>7.381501894506707</v>
      </c>
      <c r="BR177" s="27"/>
      <c r="BS177" s="63"/>
      <c r="BT177" s="27"/>
      <c r="BU177" s="179">
        <f t="shared" si="52"/>
        <v>4350</v>
      </c>
      <c r="BV177" s="179">
        <f t="shared" si="53"/>
        <v>4.0960000000000001</v>
      </c>
      <c r="BX177" s="199">
        <f t="shared" si="54"/>
        <v>7.2196420401307355</v>
      </c>
      <c r="BY177" s="27"/>
      <c r="BZ177" s="63"/>
      <c r="CA177" s="27"/>
      <c r="CB177" s="179">
        <f t="shared" si="55"/>
        <v>4341</v>
      </c>
      <c r="CC177" s="179">
        <f t="shared" si="56"/>
        <v>3.0249999999999999</v>
      </c>
      <c r="CE177" s="199">
        <f t="shared" si="57"/>
        <v>7.026426808699636</v>
      </c>
      <c r="CF177" s="27"/>
      <c r="CG177" s="63"/>
      <c r="CH177" s="27"/>
      <c r="CI177" s="179">
        <f t="shared" si="58"/>
        <v>4328</v>
      </c>
      <c r="CJ177" s="179">
        <f t="shared" si="59"/>
        <v>1.764</v>
      </c>
      <c r="CL177" s="199">
        <f t="shared" si="60"/>
        <v>6.7867169506050811</v>
      </c>
      <c r="CM177" s="27"/>
      <c r="CN177" s="63"/>
      <c r="CO177" s="27"/>
      <c r="CP177" s="179">
        <f t="shared" si="61"/>
        <v>4308</v>
      </c>
      <c r="CQ177" s="179">
        <f t="shared" si="62"/>
        <v>0.48399999999999999</v>
      </c>
      <c r="CS177" s="199">
        <f t="shared" si="63"/>
        <v>6.4707995037826018</v>
      </c>
      <c r="CT177" s="27"/>
      <c r="CU177" s="63"/>
      <c r="CV177" s="27"/>
      <c r="CW177" s="179">
        <f t="shared" si="64"/>
        <v>4275</v>
      </c>
      <c r="CX177" s="179">
        <f t="shared" si="65"/>
        <v>0.121</v>
      </c>
      <c r="CZ177" s="199">
        <f t="shared" si="66"/>
        <v>6.0063531596017325</v>
      </c>
      <c r="DA177" s="27"/>
      <c r="DB177" s="63"/>
      <c r="DC177" s="27"/>
      <c r="DD177" s="179">
        <f t="shared" si="67"/>
        <v>4172</v>
      </c>
      <c r="DE177" s="179">
        <f t="shared" si="68"/>
        <v>12.996</v>
      </c>
    </row>
    <row r="178" spans="1:109" ht="15" customHeight="1">
      <c r="A178" s="21">
        <f t="shared" si="22"/>
        <v>2007</v>
      </c>
      <c r="B178" s="176">
        <f t="shared" si="22"/>
        <v>4253</v>
      </c>
      <c r="C178" s="193">
        <f t="shared" si="23"/>
        <v>7.9276850456157781</v>
      </c>
      <c r="D178" s="22">
        <v>14</v>
      </c>
      <c r="E178" s="347" t="s">
        <v>10</v>
      </c>
      <c r="F178" s="348"/>
      <c r="G178" s="349">
        <f>SUM(J165:J184)/D184</f>
        <v>2.0212858803090787</v>
      </c>
      <c r="H178" s="350"/>
      <c r="I178" s="179">
        <f t="shared" si="24"/>
        <v>4286</v>
      </c>
      <c r="J178" s="180">
        <f t="shared" si="25"/>
        <v>0.77592287796849291</v>
      </c>
      <c r="K178" s="179">
        <f t="shared" si="26"/>
        <v>1.089</v>
      </c>
      <c r="M178" s="199">
        <f t="shared" si="27"/>
        <v>8.355379895253634</v>
      </c>
      <c r="N178" s="27"/>
      <c r="O178" s="27"/>
      <c r="P178" s="27"/>
      <c r="Q178" s="179">
        <f t="shared" si="28"/>
        <v>4296</v>
      </c>
      <c r="R178" s="179">
        <f t="shared" si="29"/>
        <v>1.849</v>
      </c>
      <c r="T178" s="199">
        <f t="shared" si="30"/>
        <v>8.0873329264733513</v>
      </c>
      <c r="U178" s="27"/>
      <c r="V178" s="27"/>
      <c r="W178" s="27"/>
      <c r="X178" s="179">
        <f t="shared" si="31"/>
        <v>4290</v>
      </c>
      <c r="Y178" s="179">
        <f t="shared" si="32"/>
        <v>1.369</v>
      </c>
      <c r="AA178" s="199">
        <f t="shared" si="33"/>
        <v>8.0106915391303009</v>
      </c>
      <c r="AB178" s="27"/>
      <c r="AC178" s="27"/>
      <c r="AD178" s="27"/>
      <c r="AE178" s="179">
        <f t="shared" si="34"/>
        <v>4289</v>
      </c>
      <c r="AF178" s="179">
        <f t="shared" si="35"/>
        <v>1.296</v>
      </c>
      <c r="AH178" s="199">
        <f t="shared" si="36"/>
        <v>7.9276850456157781</v>
      </c>
      <c r="AI178" s="27"/>
      <c r="AJ178" s="27"/>
      <c r="AK178" s="27"/>
      <c r="AL178" s="179">
        <f t="shared" si="37"/>
        <v>4286</v>
      </c>
      <c r="AM178" s="179">
        <f t="shared" si="38"/>
        <v>1.089</v>
      </c>
      <c r="AO178" s="199">
        <f t="shared" si="39"/>
        <v>7.8371596500016754</v>
      </c>
      <c r="AP178" s="27"/>
      <c r="AQ178" s="27"/>
      <c r="AR178" s="27"/>
      <c r="AS178" s="179">
        <f t="shared" si="40"/>
        <v>4284</v>
      </c>
      <c r="AT178" s="179">
        <f t="shared" si="41"/>
        <v>0.96099999999999997</v>
      </c>
      <c r="AV178" s="199">
        <f t="shared" si="42"/>
        <v>7.7376162828579043</v>
      </c>
      <c r="AW178" s="27"/>
      <c r="AX178" s="27"/>
      <c r="AY178" s="27"/>
      <c r="AZ178" s="179">
        <f t="shared" si="43"/>
        <v>4281</v>
      </c>
      <c r="BA178" s="179">
        <f t="shared" si="44"/>
        <v>0.78400000000000003</v>
      </c>
      <c r="BC178" s="199">
        <f t="shared" si="45"/>
        <v>7.6270574170189338</v>
      </c>
      <c r="BD178" s="27"/>
      <c r="BE178" s="27"/>
      <c r="BF178" s="27"/>
      <c r="BG178" s="179">
        <f t="shared" si="46"/>
        <v>4277</v>
      </c>
      <c r="BH178" s="179">
        <f t="shared" si="47"/>
        <v>0.57599999999999996</v>
      </c>
      <c r="BJ178" s="199">
        <f t="shared" si="48"/>
        <v>7.5027382107548508</v>
      </c>
      <c r="BK178" s="27"/>
      <c r="BL178" s="27"/>
      <c r="BM178" s="27"/>
      <c r="BN178" s="179">
        <f t="shared" si="49"/>
        <v>4273</v>
      </c>
      <c r="BO178" s="179">
        <f t="shared" si="50"/>
        <v>0.4</v>
      </c>
      <c r="BQ178" s="199">
        <f t="shared" si="51"/>
        <v>7.3607399030582776</v>
      </c>
      <c r="BR178" s="27"/>
      <c r="BS178" s="27"/>
      <c r="BT178" s="27"/>
      <c r="BU178" s="179">
        <f t="shared" si="52"/>
        <v>4267</v>
      </c>
      <c r="BV178" s="179">
        <f t="shared" si="53"/>
        <v>0.19600000000000001</v>
      </c>
      <c r="BX178" s="199">
        <f t="shared" si="54"/>
        <v>7.1951873201787091</v>
      </c>
      <c r="BY178" s="27"/>
      <c r="BZ178" s="27"/>
      <c r="CA178" s="27"/>
      <c r="CB178" s="179">
        <f t="shared" si="55"/>
        <v>4260</v>
      </c>
      <c r="CC178" s="179">
        <f t="shared" si="56"/>
        <v>4.9000000000000002E-2</v>
      </c>
      <c r="CE178" s="199">
        <f t="shared" si="57"/>
        <v>6.9966814881765389</v>
      </c>
      <c r="CF178" s="27"/>
      <c r="CG178" s="27"/>
      <c r="CH178" s="27"/>
      <c r="CI178" s="179">
        <f t="shared" si="58"/>
        <v>4250</v>
      </c>
      <c r="CJ178" s="179">
        <f t="shared" si="59"/>
        <v>8.9999999999999993E-3</v>
      </c>
      <c r="CL178" s="199">
        <f t="shared" si="60"/>
        <v>6.7487595474916793</v>
      </c>
      <c r="CM178" s="27"/>
      <c r="CN178" s="27"/>
      <c r="CO178" s="27"/>
      <c r="CP178" s="179">
        <f t="shared" si="61"/>
        <v>4234</v>
      </c>
      <c r="CQ178" s="179">
        <f t="shared" si="62"/>
        <v>0.36099999999999999</v>
      </c>
      <c r="CS178" s="199">
        <f t="shared" si="63"/>
        <v>6.4183649359362116</v>
      </c>
      <c r="CT178" s="27"/>
      <c r="CU178" s="27"/>
      <c r="CV178" s="27"/>
      <c r="CW178" s="179">
        <f t="shared" si="64"/>
        <v>4208</v>
      </c>
      <c r="CX178" s="179">
        <f t="shared" si="65"/>
        <v>2.0249999999999999</v>
      </c>
      <c r="CZ178" s="199">
        <f t="shared" si="66"/>
        <v>5.9215784196438159</v>
      </c>
      <c r="DA178" s="27"/>
      <c r="DB178" s="27"/>
      <c r="DC178" s="27"/>
      <c r="DD178" s="179">
        <f t="shared" si="67"/>
        <v>4120</v>
      </c>
      <c r="DE178" s="179">
        <f t="shared" si="68"/>
        <v>17.689</v>
      </c>
    </row>
    <row r="179" spans="1:109" ht="15" customHeight="1">
      <c r="A179" s="21">
        <f t="shared" si="22"/>
        <v>2008</v>
      </c>
      <c r="B179" s="176">
        <f t="shared" si="22"/>
        <v>4152</v>
      </c>
      <c r="C179" s="193">
        <f t="shared" si="23"/>
        <v>7.8905825346565361</v>
      </c>
      <c r="D179" s="22">
        <v>15</v>
      </c>
      <c r="E179" s="347" t="s">
        <v>11</v>
      </c>
      <c r="F179" s="348"/>
      <c r="G179" s="349">
        <f>SUM(J175:J184)/10</f>
        <v>1.5855934522592845</v>
      </c>
      <c r="H179" s="350"/>
      <c r="I179" s="179">
        <f t="shared" si="24"/>
        <v>4200</v>
      </c>
      <c r="J179" s="180">
        <f t="shared" si="25"/>
        <v>1.1560693641618496</v>
      </c>
      <c r="K179" s="179">
        <f t="shared" si="26"/>
        <v>2.3039999999999998</v>
      </c>
      <c r="M179" s="199">
        <f t="shared" si="27"/>
        <v>8.3313454248457237</v>
      </c>
      <c r="N179" s="27"/>
      <c r="O179" s="27"/>
      <c r="P179" s="27"/>
      <c r="Q179" s="179">
        <f t="shared" si="28"/>
        <v>4206</v>
      </c>
      <c r="R179" s="179">
        <f t="shared" si="29"/>
        <v>2.9159999999999999</v>
      </c>
      <c r="T179" s="199">
        <f t="shared" si="30"/>
        <v>8.0557924509777692</v>
      </c>
      <c r="U179" s="27"/>
      <c r="V179" s="27"/>
      <c r="W179" s="27"/>
      <c r="X179" s="179">
        <f t="shared" si="31"/>
        <v>4202</v>
      </c>
      <c r="Y179" s="179">
        <f t="shared" si="32"/>
        <v>2.5</v>
      </c>
      <c r="AA179" s="199">
        <f t="shared" si="33"/>
        <v>7.9765954093165767</v>
      </c>
      <c r="AB179" s="27"/>
      <c r="AC179" s="27"/>
      <c r="AD179" s="27"/>
      <c r="AE179" s="179">
        <f t="shared" si="34"/>
        <v>4201</v>
      </c>
      <c r="AF179" s="179">
        <f t="shared" si="35"/>
        <v>2.4009999999999998</v>
      </c>
      <c r="AH179" s="199">
        <f t="shared" si="36"/>
        <v>7.8905825346565361</v>
      </c>
      <c r="AI179" s="27"/>
      <c r="AJ179" s="27"/>
      <c r="AK179" s="27"/>
      <c r="AL179" s="179">
        <f t="shared" si="37"/>
        <v>4200</v>
      </c>
      <c r="AM179" s="179">
        <f t="shared" si="38"/>
        <v>2.3039999999999998</v>
      </c>
      <c r="AO179" s="199">
        <f t="shared" si="39"/>
        <v>7.796469243086058</v>
      </c>
      <c r="AP179" s="27"/>
      <c r="AQ179" s="27"/>
      <c r="AR179" s="27"/>
      <c r="AS179" s="179">
        <f t="shared" si="40"/>
        <v>4199</v>
      </c>
      <c r="AT179" s="179">
        <f t="shared" si="41"/>
        <v>2.2090000000000001</v>
      </c>
      <c r="AV179" s="199">
        <f t="shared" si="42"/>
        <v>7.6925696480679058</v>
      </c>
      <c r="AW179" s="27"/>
      <c r="AX179" s="27"/>
      <c r="AY179" s="27"/>
      <c r="AZ179" s="179">
        <f t="shared" si="43"/>
        <v>4197</v>
      </c>
      <c r="BA179" s="179">
        <f t="shared" si="44"/>
        <v>2.0249999999999999</v>
      </c>
      <c r="BC179" s="199">
        <f t="shared" si="45"/>
        <v>7.5766097669730375</v>
      </c>
      <c r="BD179" s="27"/>
      <c r="BE179" s="27"/>
      <c r="BF179" s="27"/>
      <c r="BG179" s="179">
        <f t="shared" si="46"/>
        <v>4195</v>
      </c>
      <c r="BH179" s="179">
        <f t="shared" si="47"/>
        <v>1.849</v>
      </c>
      <c r="BJ179" s="199">
        <f t="shared" si="48"/>
        <v>7.4454175567016874</v>
      </c>
      <c r="BK179" s="27"/>
      <c r="BL179" s="27"/>
      <c r="BM179" s="27"/>
      <c r="BN179" s="179">
        <f t="shared" si="49"/>
        <v>4192</v>
      </c>
      <c r="BO179" s="179">
        <f t="shared" si="50"/>
        <v>1.6</v>
      </c>
      <c r="BQ179" s="199">
        <f t="shared" si="51"/>
        <v>7.2943772992888212</v>
      </c>
      <c r="BR179" s="27"/>
      <c r="BS179" s="27"/>
      <c r="BT179" s="27"/>
      <c r="BU179" s="179">
        <f t="shared" si="52"/>
        <v>4188</v>
      </c>
      <c r="BV179" s="179">
        <f t="shared" si="53"/>
        <v>1.296</v>
      </c>
      <c r="BX179" s="199">
        <f t="shared" si="54"/>
        <v>7.1163941440934648</v>
      </c>
      <c r="BY179" s="27"/>
      <c r="BZ179" s="27"/>
      <c r="CA179" s="27"/>
      <c r="CB179" s="179">
        <f t="shared" si="55"/>
        <v>4184</v>
      </c>
      <c r="CC179" s="179">
        <f t="shared" si="56"/>
        <v>1.024</v>
      </c>
      <c r="CE179" s="199">
        <f t="shared" si="57"/>
        <v>6.8997231072848724</v>
      </c>
      <c r="CF179" s="27"/>
      <c r="CG179" s="27"/>
      <c r="CH179" s="27"/>
      <c r="CI179" s="179">
        <f t="shared" si="58"/>
        <v>4177</v>
      </c>
      <c r="CJ179" s="179">
        <f t="shared" si="59"/>
        <v>0.625</v>
      </c>
      <c r="CL179" s="199">
        <f t="shared" si="60"/>
        <v>6.62273632394984</v>
      </c>
      <c r="CM179" s="27"/>
      <c r="CN179" s="27"/>
      <c r="CO179" s="27"/>
      <c r="CP179" s="179">
        <f t="shared" si="61"/>
        <v>4166</v>
      </c>
      <c r="CQ179" s="179">
        <f t="shared" si="62"/>
        <v>0.19600000000000001</v>
      </c>
      <c r="CS179" s="199">
        <f t="shared" si="63"/>
        <v>6.2383246250395077</v>
      </c>
      <c r="CT179" s="27"/>
      <c r="CU179" s="27"/>
      <c r="CV179" s="27"/>
      <c r="CW179" s="179">
        <f t="shared" si="64"/>
        <v>4147</v>
      </c>
      <c r="CX179" s="179">
        <f t="shared" si="65"/>
        <v>2.5000000000000001E-2</v>
      </c>
      <c r="CZ179" s="199">
        <f t="shared" si="66"/>
        <v>5.6058020662959978</v>
      </c>
      <c r="DA179" s="27"/>
      <c r="DB179" s="27"/>
      <c r="DC179" s="27"/>
      <c r="DD179" s="179">
        <f t="shared" si="67"/>
        <v>4077</v>
      </c>
      <c r="DE179" s="179">
        <f t="shared" si="68"/>
        <v>5.625</v>
      </c>
    </row>
    <row r="180" spans="1:109" ht="15" customHeight="1">
      <c r="A180" s="21">
        <f t="shared" si="22"/>
        <v>2009</v>
      </c>
      <c r="B180" s="176">
        <f t="shared" si="22"/>
        <v>4038</v>
      </c>
      <c r="C180" s="193">
        <f t="shared" si="23"/>
        <v>7.8469809821387884</v>
      </c>
      <c r="D180" s="22">
        <v>16</v>
      </c>
      <c r="E180" s="47"/>
      <c r="F180" s="47"/>
      <c r="G180" s="51"/>
      <c r="H180" s="47"/>
      <c r="I180" s="179">
        <f t="shared" si="24"/>
        <v>4116</v>
      </c>
      <c r="J180" s="180">
        <f t="shared" si="25"/>
        <v>1.9316493313521546</v>
      </c>
      <c r="K180" s="179">
        <f t="shared" si="26"/>
        <v>6.0839999999999996</v>
      </c>
      <c r="M180" s="199">
        <f t="shared" si="27"/>
        <v>8.3035047988727833</v>
      </c>
      <c r="N180" s="27"/>
      <c r="O180" s="27"/>
      <c r="P180" s="27"/>
      <c r="Q180" s="179">
        <f t="shared" si="28"/>
        <v>4117</v>
      </c>
      <c r="R180" s="179">
        <f t="shared" si="29"/>
        <v>6.2409999999999997</v>
      </c>
      <c r="T180" s="199">
        <f t="shared" si="30"/>
        <v>8.0189546831557177</v>
      </c>
      <c r="U180" s="27"/>
      <c r="V180" s="27"/>
      <c r="W180" s="27"/>
      <c r="X180" s="179">
        <f t="shared" si="31"/>
        <v>4117</v>
      </c>
      <c r="Y180" s="179">
        <f t="shared" si="32"/>
        <v>6.2409999999999997</v>
      </c>
      <c r="AA180" s="199">
        <f t="shared" si="33"/>
        <v>7.9366601552254261</v>
      </c>
      <c r="AB180" s="27"/>
      <c r="AC180" s="27"/>
      <c r="AD180" s="27"/>
      <c r="AE180" s="179">
        <f t="shared" si="34"/>
        <v>4117</v>
      </c>
      <c r="AF180" s="179">
        <f t="shared" si="35"/>
        <v>6.2409999999999997</v>
      </c>
      <c r="AH180" s="199">
        <f t="shared" si="36"/>
        <v>7.8469809821387884</v>
      </c>
      <c r="AI180" s="27"/>
      <c r="AJ180" s="27"/>
      <c r="AK180" s="27"/>
      <c r="AL180" s="179">
        <f t="shared" si="37"/>
        <v>4116</v>
      </c>
      <c r="AM180" s="179">
        <f t="shared" si="38"/>
        <v>6.0839999999999996</v>
      </c>
      <c r="AO180" s="199">
        <f t="shared" si="39"/>
        <v>7.748460023899697</v>
      </c>
      <c r="AP180" s="27"/>
      <c r="AQ180" s="27"/>
      <c r="AR180" s="27"/>
      <c r="AS180" s="179">
        <f t="shared" si="40"/>
        <v>4116</v>
      </c>
      <c r="AT180" s="179">
        <f t="shared" si="41"/>
        <v>6.0839999999999996</v>
      </c>
      <c r="AV180" s="199">
        <f t="shared" si="42"/>
        <v>7.6391611716591727</v>
      </c>
      <c r="AW180" s="27"/>
      <c r="AX180" s="27"/>
      <c r="AY180" s="27"/>
      <c r="AZ180" s="179">
        <f t="shared" si="43"/>
        <v>4116</v>
      </c>
      <c r="BA180" s="179">
        <f t="shared" si="44"/>
        <v>6.0839999999999996</v>
      </c>
      <c r="BC180" s="199">
        <f t="shared" si="45"/>
        <v>7.5164333029156323</v>
      </c>
      <c r="BD180" s="27"/>
      <c r="BE180" s="27"/>
      <c r="BF180" s="27"/>
      <c r="BG180" s="179">
        <f t="shared" si="46"/>
        <v>4115</v>
      </c>
      <c r="BH180" s="179">
        <f t="shared" si="47"/>
        <v>5.9290000000000003</v>
      </c>
      <c r="BJ180" s="199">
        <f t="shared" si="48"/>
        <v>7.37650812632622</v>
      </c>
      <c r="BK180" s="27"/>
      <c r="BL180" s="27"/>
      <c r="BM180" s="27"/>
      <c r="BN180" s="179">
        <f t="shared" si="49"/>
        <v>4114</v>
      </c>
      <c r="BO180" s="179">
        <f t="shared" si="50"/>
        <v>5.7759999999999998</v>
      </c>
      <c r="BQ180" s="199">
        <f t="shared" si="51"/>
        <v>7.2137683081186417</v>
      </c>
      <c r="BR180" s="27"/>
      <c r="BS180" s="27"/>
      <c r="BT180" s="27"/>
      <c r="BU180" s="179">
        <f t="shared" si="52"/>
        <v>4113</v>
      </c>
      <c r="BV180" s="179">
        <f t="shared" si="53"/>
        <v>5.625</v>
      </c>
      <c r="BX180" s="199">
        <f t="shared" si="54"/>
        <v>7.0192966537150445</v>
      </c>
      <c r="BY180" s="27"/>
      <c r="BZ180" s="27"/>
      <c r="CA180" s="27"/>
      <c r="CB180" s="179">
        <f t="shared" si="55"/>
        <v>4112</v>
      </c>
      <c r="CC180" s="179">
        <f t="shared" si="56"/>
        <v>5.476</v>
      </c>
      <c r="CE180" s="199">
        <f t="shared" si="57"/>
        <v>6.7776465936351169</v>
      </c>
      <c r="CF180" s="27"/>
      <c r="CG180" s="27"/>
      <c r="CH180" s="27"/>
      <c r="CI180" s="179">
        <f t="shared" si="58"/>
        <v>4109</v>
      </c>
      <c r="CJ180" s="179">
        <f t="shared" si="59"/>
        <v>5.0410000000000004</v>
      </c>
      <c r="CL180" s="199">
        <f t="shared" si="60"/>
        <v>6.4583382833447898</v>
      </c>
      <c r="CM180" s="27"/>
      <c r="CN180" s="27"/>
      <c r="CO180" s="27"/>
      <c r="CP180" s="179">
        <f t="shared" si="61"/>
        <v>4104</v>
      </c>
      <c r="CQ180" s="179">
        <f t="shared" si="62"/>
        <v>4.3559999999999999</v>
      </c>
      <c r="CS180" s="199">
        <f t="shared" si="63"/>
        <v>5.9864520052844377</v>
      </c>
      <c r="CT180" s="27"/>
      <c r="CU180" s="27"/>
      <c r="CV180" s="27"/>
      <c r="CW180" s="179">
        <f t="shared" si="64"/>
        <v>4093</v>
      </c>
      <c r="CX180" s="179">
        <f t="shared" si="65"/>
        <v>3.0249999999999999</v>
      </c>
      <c r="CZ180" s="199">
        <f t="shared" si="66"/>
        <v>5.0625950330269669</v>
      </c>
      <c r="DA180" s="27"/>
      <c r="DB180" s="27"/>
      <c r="DC180" s="27"/>
      <c r="DD180" s="179">
        <f t="shared" si="67"/>
        <v>4042</v>
      </c>
      <c r="DE180" s="179">
        <f t="shared" si="68"/>
        <v>1.6E-2</v>
      </c>
    </row>
    <row r="181" spans="1:109" s="27" customFormat="1" ht="15" customHeight="1">
      <c r="A181" s="21">
        <f t="shared" ref="A181:B196" si="69">A136</f>
        <v>2010</v>
      </c>
      <c r="B181" s="176">
        <f t="shared" si="69"/>
        <v>4026</v>
      </c>
      <c r="C181" s="193">
        <f t="shared" si="23"/>
        <v>7.8422787791173523</v>
      </c>
      <c r="D181" s="22">
        <v>17</v>
      </c>
      <c r="G181" s="51"/>
      <c r="H181" s="47"/>
      <c r="I181" s="179">
        <f t="shared" si="24"/>
        <v>4035</v>
      </c>
      <c r="J181" s="180">
        <f t="shared" si="25"/>
        <v>0.22354694485842028</v>
      </c>
      <c r="K181" s="179">
        <f t="shared" si="26"/>
        <v>8.1000000000000003E-2</v>
      </c>
      <c r="M181" s="199">
        <f t="shared" si="27"/>
        <v>8.3005286061997374</v>
      </c>
      <c r="Q181" s="179">
        <f t="shared" si="28"/>
        <v>4031</v>
      </c>
      <c r="R181" s="179">
        <f t="shared" si="29"/>
        <v>2.5000000000000001E-2</v>
      </c>
      <c r="T181" s="199">
        <f t="shared" si="30"/>
        <v>8.0149968943483021</v>
      </c>
      <c r="X181" s="179">
        <f t="shared" si="31"/>
        <v>4033</v>
      </c>
      <c r="Y181" s="179">
        <f t="shared" si="32"/>
        <v>4.9000000000000002E-2</v>
      </c>
      <c r="AA181" s="199">
        <f t="shared" si="33"/>
        <v>7.9323621543397511</v>
      </c>
      <c r="AE181" s="179">
        <f t="shared" si="34"/>
        <v>4034</v>
      </c>
      <c r="AF181" s="179">
        <f t="shared" si="35"/>
        <v>6.4000000000000001E-2</v>
      </c>
      <c r="AH181" s="199">
        <f t="shared" si="36"/>
        <v>7.8422787791173523</v>
      </c>
      <c r="AL181" s="179">
        <f t="shared" si="37"/>
        <v>4035</v>
      </c>
      <c r="AM181" s="179">
        <f t="shared" si="38"/>
        <v>8.1000000000000003E-2</v>
      </c>
      <c r="AO181" s="199">
        <f t="shared" si="39"/>
        <v>7.7432697008290043</v>
      </c>
      <c r="AS181" s="179">
        <f t="shared" si="40"/>
        <v>4036</v>
      </c>
      <c r="AT181" s="179">
        <f t="shared" si="41"/>
        <v>0.1</v>
      </c>
      <c r="AV181" s="199">
        <f t="shared" si="42"/>
        <v>7.633369649679584</v>
      </c>
      <c r="AZ181" s="179">
        <f t="shared" si="43"/>
        <v>4037</v>
      </c>
      <c r="BA181" s="179">
        <f t="shared" si="44"/>
        <v>0.121</v>
      </c>
      <c r="BC181" s="199">
        <f t="shared" si="45"/>
        <v>7.5098830611549134</v>
      </c>
      <c r="BG181" s="179">
        <f t="shared" si="46"/>
        <v>4039</v>
      </c>
      <c r="BH181" s="179">
        <f t="shared" si="47"/>
        <v>0.16900000000000001</v>
      </c>
      <c r="BJ181" s="199">
        <f t="shared" si="48"/>
        <v>7.368970402194793</v>
      </c>
      <c r="BN181" s="179">
        <f t="shared" si="49"/>
        <v>4040</v>
      </c>
      <c r="BO181" s="179">
        <f t="shared" si="50"/>
        <v>0.19600000000000001</v>
      </c>
      <c r="BQ181" s="199">
        <f t="shared" si="51"/>
        <v>7.2048925102046733</v>
      </c>
      <c r="BU181" s="179">
        <f t="shared" si="52"/>
        <v>4042</v>
      </c>
      <c r="BV181" s="179">
        <f t="shared" si="53"/>
        <v>0.25600000000000001</v>
      </c>
      <c r="BX181" s="199">
        <f t="shared" si="54"/>
        <v>7.0085051820822803</v>
      </c>
      <c r="CB181" s="179">
        <f t="shared" si="55"/>
        <v>4044</v>
      </c>
      <c r="CC181" s="179">
        <f t="shared" si="56"/>
        <v>0.32400000000000001</v>
      </c>
      <c r="CE181" s="199">
        <f t="shared" si="57"/>
        <v>6.7638849085624351</v>
      </c>
      <c r="CI181" s="179">
        <f t="shared" si="58"/>
        <v>4045</v>
      </c>
      <c r="CJ181" s="179">
        <f t="shared" si="59"/>
        <v>0.36099999999999999</v>
      </c>
      <c r="CL181" s="199">
        <f t="shared" si="60"/>
        <v>6.4393503711000983</v>
      </c>
      <c r="CP181" s="179">
        <f t="shared" si="61"/>
        <v>4047</v>
      </c>
      <c r="CQ181" s="179">
        <f t="shared" si="62"/>
        <v>0.441</v>
      </c>
      <c r="CS181" s="199">
        <f t="shared" si="63"/>
        <v>5.955837369464831</v>
      </c>
      <c r="CW181" s="179">
        <f t="shared" si="64"/>
        <v>4045</v>
      </c>
      <c r="CX181" s="179">
        <f t="shared" si="65"/>
        <v>0.36099999999999999</v>
      </c>
      <c r="CZ181" s="199">
        <f t="shared" si="66"/>
        <v>4.9836066217083363</v>
      </c>
      <c r="DD181" s="179">
        <f t="shared" si="67"/>
        <v>4013</v>
      </c>
      <c r="DE181" s="179">
        <f t="shared" si="68"/>
        <v>0.16900000000000001</v>
      </c>
    </row>
    <row r="182" spans="1:109" ht="15" customHeight="1">
      <c r="A182" s="21">
        <f t="shared" si="69"/>
        <v>2011</v>
      </c>
      <c r="B182" s="176">
        <f t="shared" si="69"/>
        <v>3960</v>
      </c>
      <c r="C182" s="193">
        <f t="shared" si="23"/>
        <v>7.8160138391590275</v>
      </c>
      <c r="D182" s="22">
        <v>18</v>
      </c>
      <c r="E182" s="52"/>
      <c r="F182" s="27"/>
      <c r="G182" s="27"/>
      <c r="H182" s="27"/>
      <c r="I182" s="179">
        <f t="shared" si="24"/>
        <v>3957</v>
      </c>
      <c r="J182" s="180">
        <f t="shared" si="25"/>
        <v>7.575757575757576E-2</v>
      </c>
      <c r="K182" s="179">
        <f t="shared" si="26"/>
        <v>8.9999999999999993E-3</v>
      </c>
      <c r="M182" s="199">
        <f t="shared" si="27"/>
        <v>8.2839993042485265</v>
      </c>
      <c r="N182" s="27"/>
      <c r="O182" s="27"/>
      <c r="P182" s="27"/>
      <c r="Q182" s="179">
        <f t="shared" si="28"/>
        <v>3946</v>
      </c>
      <c r="R182" s="179">
        <f t="shared" si="29"/>
        <v>0.19600000000000001</v>
      </c>
      <c r="T182" s="199">
        <f t="shared" si="30"/>
        <v>7.992944547318106</v>
      </c>
      <c r="U182" s="27"/>
      <c r="V182" s="27"/>
      <c r="W182" s="27"/>
      <c r="X182" s="179">
        <f t="shared" si="31"/>
        <v>3952</v>
      </c>
      <c r="Y182" s="179">
        <f t="shared" si="32"/>
        <v>6.4000000000000001E-2</v>
      </c>
      <c r="AA182" s="199">
        <f t="shared" si="33"/>
        <v>7.9083871592900428</v>
      </c>
      <c r="AB182" s="27"/>
      <c r="AC182" s="27"/>
      <c r="AD182" s="27"/>
      <c r="AE182" s="179">
        <f t="shared" si="34"/>
        <v>3954</v>
      </c>
      <c r="AF182" s="179">
        <f t="shared" si="35"/>
        <v>3.5999999999999997E-2</v>
      </c>
      <c r="AH182" s="199">
        <f t="shared" si="36"/>
        <v>7.8160138391590275</v>
      </c>
      <c r="AI182" s="27"/>
      <c r="AJ182" s="27"/>
      <c r="AK182" s="27"/>
      <c r="AL182" s="179">
        <f t="shared" si="37"/>
        <v>3957</v>
      </c>
      <c r="AM182" s="179">
        <f t="shared" si="38"/>
        <v>8.9999999999999993E-3</v>
      </c>
      <c r="AO182" s="199">
        <f t="shared" si="39"/>
        <v>7.7142311448490855</v>
      </c>
      <c r="AP182" s="27"/>
      <c r="AQ182" s="27"/>
      <c r="AR182" s="27"/>
      <c r="AS182" s="179">
        <f t="shared" si="40"/>
        <v>3959</v>
      </c>
      <c r="AT182" s="179">
        <f t="shared" si="41"/>
        <v>1E-3</v>
      </c>
      <c r="AV182" s="199">
        <f t="shared" si="42"/>
        <v>7.6009024595420822</v>
      </c>
      <c r="AW182" s="27"/>
      <c r="AX182" s="27"/>
      <c r="AY182" s="27"/>
      <c r="AZ182" s="179">
        <f t="shared" si="43"/>
        <v>3962</v>
      </c>
      <c r="BA182" s="179">
        <f t="shared" si="44"/>
        <v>4.0000000000000001E-3</v>
      </c>
      <c r="BC182" s="199">
        <f t="shared" si="45"/>
        <v>7.4730690880321973</v>
      </c>
      <c r="BD182" s="27"/>
      <c r="BE182" s="27"/>
      <c r="BF182" s="27"/>
      <c r="BG182" s="179">
        <f t="shared" si="46"/>
        <v>3965</v>
      </c>
      <c r="BH182" s="179">
        <f t="shared" si="47"/>
        <v>2.5000000000000001E-2</v>
      </c>
      <c r="BJ182" s="199">
        <f t="shared" si="48"/>
        <v>7.3264656138403224</v>
      </c>
      <c r="BK182" s="27"/>
      <c r="BL182" s="27"/>
      <c r="BM182" s="27"/>
      <c r="BN182" s="179">
        <f t="shared" si="49"/>
        <v>3969</v>
      </c>
      <c r="BO182" s="179">
        <f t="shared" si="50"/>
        <v>8.1000000000000003E-2</v>
      </c>
      <c r="BQ182" s="199">
        <f t="shared" si="51"/>
        <v>7.1546153569136628</v>
      </c>
      <c r="BR182" s="27"/>
      <c r="BS182" s="27"/>
      <c r="BT182" s="27"/>
      <c r="BU182" s="179">
        <f t="shared" si="52"/>
        <v>3974</v>
      </c>
      <c r="BV182" s="179">
        <f t="shared" si="53"/>
        <v>0.19600000000000001</v>
      </c>
      <c r="BX182" s="199">
        <f t="shared" si="54"/>
        <v>6.9469759921354184</v>
      </c>
      <c r="BY182" s="27"/>
      <c r="BZ182" s="27"/>
      <c r="CA182" s="27"/>
      <c r="CB182" s="179">
        <f t="shared" si="55"/>
        <v>3980</v>
      </c>
      <c r="CC182" s="179">
        <f t="shared" si="56"/>
        <v>0.4</v>
      </c>
      <c r="CE182" s="199">
        <f t="shared" si="57"/>
        <v>6.6846117276679271</v>
      </c>
      <c r="CF182" s="27"/>
      <c r="CG182" s="27"/>
      <c r="CH182" s="27"/>
      <c r="CI182" s="179">
        <f t="shared" si="58"/>
        <v>3986</v>
      </c>
      <c r="CJ182" s="179">
        <f t="shared" si="59"/>
        <v>0.67600000000000005</v>
      </c>
      <c r="CL182" s="199">
        <f t="shared" si="60"/>
        <v>6.3279367837291947</v>
      </c>
      <c r="CM182" s="27"/>
      <c r="CN182" s="27"/>
      <c r="CO182" s="27"/>
      <c r="CP182" s="179">
        <f t="shared" si="61"/>
        <v>3994</v>
      </c>
      <c r="CQ182" s="179">
        <f t="shared" si="62"/>
        <v>1.1559999999999999</v>
      </c>
      <c r="CS182" s="199">
        <f t="shared" si="63"/>
        <v>5.768320995793772</v>
      </c>
      <c r="CT182" s="27"/>
      <c r="CU182" s="27"/>
      <c r="CV182" s="27"/>
      <c r="CW182" s="179">
        <f t="shared" si="64"/>
        <v>4002</v>
      </c>
      <c r="CX182" s="179">
        <f t="shared" si="65"/>
        <v>1.764</v>
      </c>
      <c r="CZ182" s="199">
        <f t="shared" si="66"/>
        <v>4.3820266346738812</v>
      </c>
      <c r="DA182" s="27"/>
      <c r="DB182" s="27"/>
      <c r="DC182" s="27"/>
      <c r="DD182" s="179">
        <f t="shared" si="67"/>
        <v>3989</v>
      </c>
      <c r="DE182" s="179">
        <f t="shared" si="68"/>
        <v>0.84099999999999997</v>
      </c>
    </row>
    <row r="183" spans="1:109" s="27" customFormat="1" ht="15" customHeight="1">
      <c r="A183" s="21">
        <f t="shared" si="69"/>
        <v>2012</v>
      </c>
      <c r="B183" s="176">
        <f t="shared" si="69"/>
        <v>3989</v>
      </c>
      <c r="C183" s="193">
        <f t="shared" si="23"/>
        <v>7.8276395463664219</v>
      </c>
      <c r="D183" s="22">
        <v>19</v>
      </c>
      <c r="E183" s="52"/>
      <c r="I183" s="179">
        <f t="shared" si="24"/>
        <v>3880</v>
      </c>
      <c r="J183" s="180">
        <f t="shared" si="25"/>
        <v>2.7325144146402609</v>
      </c>
      <c r="K183" s="179">
        <f t="shared" si="26"/>
        <v>11.881</v>
      </c>
      <c r="M183" s="199">
        <f t="shared" si="27"/>
        <v>8.2912958519054065</v>
      </c>
      <c r="Q183" s="179">
        <f t="shared" si="28"/>
        <v>3863</v>
      </c>
      <c r="R183" s="179">
        <f t="shared" si="29"/>
        <v>15.875999999999999</v>
      </c>
      <c r="T183" s="199">
        <f t="shared" si="30"/>
        <v>8.0026941622839374</v>
      </c>
      <c r="X183" s="179">
        <f t="shared" si="31"/>
        <v>3873</v>
      </c>
      <c r="Y183" s="179">
        <f t="shared" si="32"/>
        <v>13.456</v>
      </c>
      <c r="AA183" s="199">
        <f t="shared" si="33"/>
        <v>7.9189924881652454</v>
      </c>
      <c r="AE183" s="179">
        <f t="shared" si="34"/>
        <v>3877</v>
      </c>
      <c r="AF183" s="179">
        <f t="shared" si="35"/>
        <v>12.544</v>
      </c>
      <c r="AH183" s="199">
        <f t="shared" si="36"/>
        <v>7.8276395463664219</v>
      </c>
      <c r="AL183" s="179">
        <f t="shared" si="37"/>
        <v>3880</v>
      </c>
      <c r="AM183" s="179">
        <f t="shared" si="38"/>
        <v>11.881</v>
      </c>
      <c r="AO183" s="199">
        <f t="shared" si="39"/>
        <v>7.7270944847798413</v>
      </c>
      <c r="AS183" s="179">
        <f t="shared" si="40"/>
        <v>3885</v>
      </c>
      <c r="AT183" s="179">
        <f t="shared" si="41"/>
        <v>10.816000000000001</v>
      </c>
      <c r="AV183" s="199">
        <f t="shared" si="42"/>
        <v>7.6152983398258147</v>
      </c>
      <c r="AZ183" s="179">
        <f t="shared" si="43"/>
        <v>3889</v>
      </c>
      <c r="BA183" s="179">
        <f t="shared" si="44"/>
        <v>10</v>
      </c>
      <c r="BC183" s="199">
        <f t="shared" si="45"/>
        <v>7.4894120835087188</v>
      </c>
      <c r="BG183" s="179">
        <f t="shared" si="46"/>
        <v>3895</v>
      </c>
      <c r="BH183" s="179">
        <f t="shared" si="47"/>
        <v>8.8360000000000003</v>
      </c>
      <c r="BJ183" s="199">
        <f t="shared" si="48"/>
        <v>7.3453648404168685</v>
      </c>
      <c r="BN183" s="179">
        <f t="shared" si="49"/>
        <v>3902</v>
      </c>
      <c r="BO183" s="179">
        <f t="shared" si="50"/>
        <v>7.569</v>
      </c>
      <c r="BQ183" s="199">
        <f t="shared" si="51"/>
        <v>7.1770187659099003</v>
      </c>
      <c r="BU183" s="179">
        <f t="shared" si="52"/>
        <v>3910</v>
      </c>
      <c r="BV183" s="179">
        <f t="shared" si="53"/>
        <v>6.2409999999999997</v>
      </c>
      <c r="BX183" s="199">
        <f t="shared" si="54"/>
        <v>6.9744789110250451</v>
      </c>
      <c r="CB183" s="179">
        <f t="shared" si="55"/>
        <v>3919</v>
      </c>
      <c r="CC183" s="179">
        <f t="shared" si="56"/>
        <v>4.9000000000000004</v>
      </c>
      <c r="CE183" s="199">
        <f t="shared" si="57"/>
        <v>6.7202201551352951</v>
      </c>
      <c r="CI183" s="179">
        <f t="shared" si="58"/>
        <v>3931</v>
      </c>
      <c r="CJ183" s="179">
        <f t="shared" si="59"/>
        <v>3.3639999999999999</v>
      </c>
      <c r="CL183" s="199">
        <f t="shared" si="60"/>
        <v>6.3784261836515865</v>
      </c>
      <c r="CP183" s="179">
        <f t="shared" si="61"/>
        <v>3946</v>
      </c>
      <c r="CQ183" s="179">
        <f t="shared" si="62"/>
        <v>1.849</v>
      </c>
      <c r="CS183" s="199">
        <f t="shared" si="63"/>
        <v>5.855071922202427</v>
      </c>
      <c r="CW183" s="179">
        <f t="shared" si="64"/>
        <v>3964</v>
      </c>
      <c r="CX183" s="179">
        <f t="shared" si="65"/>
        <v>0.625</v>
      </c>
      <c r="CZ183" s="199">
        <f t="shared" si="66"/>
        <v>4.6913478822291435</v>
      </c>
      <c r="DD183" s="179">
        <f t="shared" si="67"/>
        <v>3969</v>
      </c>
      <c r="DE183" s="179">
        <f t="shared" si="68"/>
        <v>0.4</v>
      </c>
    </row>
    <row r="184" spans="1:109" s="27" customFormat="1" ht="15" customHeight="1" thickBot="1">
      <c r="A184" s="30">
        <f t="shared" si="69"/>
        <v>2013</v>
      </c>
      <c r="B184" s="184">
        <f t="shared" si="69"/>
        <v>3897</v>
      </c>
      <c r="C184" s="194">
        <f t="shared" si="23"/>
        <v>7.7902823807034833</v>
      </c>
      <c r="D184" s="31">
        <v>20</v>
      </c>
      <c r="E184" s="53"/>
      <c r="F184" s="32"/>
      <c r="G184" s="32"/>
      <c r="H184" s="32"/>
      <c r="I184" s="185">
        <f t="shared" si="24"/>
        <v>3807</v>
      </c>
      <c r="J184" s="186">
        <f t="shared" si="25"/>
        <v>2.3094688221709005</v>
      </c>
      <c r="K184" s="185">
        <f t="shared" si="26"/>
        <v>8.1</v>
      </c>
      <c r="M184" s="202">
        <f t="shared" si="27"/>
        <v>8.2679623053387097</v>
      </c>
      <c r="N184" s="11"/>
      <c r="O184" s="11"/>
      <c r="P184" s="11"/>
      <c r="Q184" s="189">
        <f t="shared" si="28"/>
        <v>3782</v>
      </c>
      <c r="R184" s="189">
        <f t="shared" si="29"/>
        <v>13.225</v>
      </c>
      <c r="T184" s="202">
        <f t="shared" si="30"/>
        <v>7.9714309977693505</v>
      </c>
      <c r="U184" s="11"/>
      <c r="V184" s="11"/>
      <c r="W184" s="11"/>
      <c r="X184" s="189">
        <f t="shared" si="31"/>
        <v>3797</v>
      </c>
      <c r="Y184" s="189">
        <f t="shared" si="32"/>
        <v>10</v>
      </c>
      <c r="AA184" s="202">
        <f t="shared" si="33"/>
        <v>7.8849529457598138</v>
      </c>
      <c r="AB184" s="11"/>
      <c r="AC184" s="11"/>
      <c r="AD184" s="11"/>
      <c r="AE184" s="189">
        <f t="shared" si="34"/>
        <v>3801</v>
      </c>
      <c r="AF184" s="189">
        <f t="shared" si="35"/>
        <v>9.2159999999999993</v>
      </c>
      <c r="AH184" s="202">
        <f t="shared" si="36"/>
        <v>7.7902823807034833</v>
      </c>
      <c r="AI184" s="11"/>
      <c r="AJ184" s="11"/>
      <c r="AK184" s="11"/>
      <c r="AL184" s="189">
        <f t="shared" si="37"/>
        <v>3807</v>
      </c>
      <c r="AM184" s="189">
        <f t="shared" si="38"/>
        <v>8.1</v>
      </c>
      <c r="AO184" s="202">
        <f t="shared" si="39"/>
        <v>7.6857030612345474</v>
      </c>
      <c r="AP184" s="11"/>
      <c r="AQ184" s="11"/>
      <c r="AR184" s="11"/>
      <c r="AS184" s="189">
        <f t="shared" si="40"/>
        <v>3813</v>
      </c>
      <c r="AT184" s="189">
        <f t="shared" si="41"/>
        <v>7.056</v>
      </c>
      <c r="AV184" s="202">
        <f t="shared" si="42"/>
        <v>7.5688956634069955</v>
      </c>
      <c r="AW184" s="11"/>
      <c r="AX184" s="11"/>
      <c r="AY184" s="11"/>
      <c r="AZ184" s="189">
        <f t="shared" si="43"/>
        <v>3820</v>
      </c>
      <c r="BA184" s="189">
        <f t="shared" si="44"/>
        <v>5.9290000000000003</v>
      </c>
      <c r="BC184" s="202">
        <f t="shared" si="45"/>
        <v>7.4366172652342266</v>
      </c>
      <c r="BD184" s="11"/>
      <c r="BE184" s="11"/>
      <c r="BF184" s="11"/>
      <c r="BG184" s="189">
        <f t="shared" si="46"/>
        <v>3828</v>
      </c>
      <c r="BH184" s="189">
        <f t="shared" si="47"/>
        <v>4.7610000000000001</v>
      </c>
      <c r="BJ184" s="202">
        <f t="shared" si="48"/>
        <v>7.2841348061952047</v>
      </c>
      <c r="BK184" s="11"/>
      <c r="BL184" s="11"/>
      <c r="BM184" s="11"/>
      <c r="BN184" s="189">
        <f t="shared" si="49"/>
        <v>3837</v>
      </c>
      <c r="BO184" s="189">
        <f t="shared" si="50"/>
        <v>3.6</v>
      </c>
      <c r="BQ184" s="202">
        <f t="shared" si="51"/>
        <v>7.1041440929875268</v>
      </c>
      <c r="BR184" s="11"/>
      <c r="BS184" s="11"/>
      <c r="BT184" s="11"/>
      <c r="BU184" s="189">
        <f t="shared" si="52"/>
        <v>3848</v>
      </c>
      <c r="BV184" s="189">
        <f t="shared" si="53"/>
        <v>2.4009999999999998</v>
      </c>
      <c r="BX184" s="202">
        <f t="shared" si="54"/>
        <v>6.8844866520427823</v>
      </c>
      <c r="BY184" s="11"/>
      <c r="BZ184" s="11"/>
      <c r="CA184" s="11"/>
      <c r="CB184" s="189">
        <f t="shared" si="55"/>
        <v>3862</v>
      </c>
      <c r="CC184" s="189">
        <f t="shared" si="56"/>
        <v>1.2250000000000001</v>
      </c>
      <c r="CE184" s="202">
        <f t="shared" si="57"/>
        <v>6.6025878921893364</v>
      </c>
      <c r="CF184" s="11"/>
      <c r="CG184" s="11"/>
      <c r="CH184" s="11"/>
      <c r="CI184" s="189">
        <f t="shared" si="58"/>
        <v>3879</v>
      </c>
      <c r="CJ184" s="189">
        <f t="shared" si="59"/>
        <v>0.32400000000000001</v>
      </c>
      <c r="CL184" s="202">
        <f t="shared" si="60"/>
        <v>6.2085900260966289</v>
      </c>
      <c r="CM184" s="11"/>
      <c r="CN184" s="11"/>
      <c r="CO184" s="11"/>
      <c r="CP184" s="189">
        <f t="shared" si="61"/>
        <v>3901</v>
      </c>
      <c r="CQ184" s="189">
        <f t="shared" si="62"/>
        <v>1.6E-2</v>
      </c>
      <c r="CS184" s="202">
        <f t="shared" si="63"/>
        <v>5.5490760848952201</v>
      </c>
      <c r="CT184" s="11"/>
      <c r="CU184" s="11"/>
      <c r="CV184" s="11"/>
      <c r="CW184" s="189">
        <f t="shared" si="64"/>
        <v>3929</v>
      </c>
      <c r="CX184" s="189">
        <f t="shared" si="65"/>
        <v>1.024</v>
      </c>
      <c r="CZ184" s="202">
        <f t="shared" si="66"/>
        <v>2.8332133440562162</v>
      </c>
      <c r="DA184" s="11"/>
      <c r="DB184" s="11"/>
      <c r="DC184" s="11"/>
      <c r="DD184" s="189">
        <f t="shared" si="67"/>
        <v>3953</v>
      </c>
      <c r="DE184" s="189">
        <f t="shared" si="68"/>
        <v>3.1360000000000001</v>
      </c>
    </row>
    <row r="185" spans="1:109" ht="15" customHeight="1" thickTop="1">
      <c r="A185" s="21">
        <f t="shared" si="69"/>
        <v>2014</v>
      </c>
      <c r="B185" s="176">
        <f t="shared" ref="B185:B206" si="70">ROUND($F$172*(1+$F$173)^D185+$F$168,$G$1)</f>
        <v>3735</v>
      </c>
      <c r="C185" s="54"/>
      <c r="D185" s="22">
        <v>21</v>
      </c>
      <c r="E185" s="55"/>
      <c r="F185" s="33"/>
      <c r="G185" s="27"/>
      <c r="H185" s="27"/>
      <c r="I185" s="179">
        <f t="shared" si="24"/>
        <v>3735</v>
      </c>
      <c r="J185" s="187"/>
      <c r="K185" s="187"/>
    </row>
    <row r="186" spans="1:109" ht="15" customHeight="1" thickBot="1">
      <c r="A186" s="21">
        <f t="shared" si="69"/>
        <v>2015</v>
      </c>
      <c r="B186" s="176">
        <f t="shared" si="70"/>
        <v>3666</v>
      </c>
      <c r="C186" s="54"/>
      <c r="D186" s="22">
        <v>22</v>
      </c>
      <c r="E186" s="64" t="s">
        <v>38</v>
      </c>
      <c r="F186" s="272" t="s">
        <v>39</v>
      </c>
      <c r="G186" s="351" t="s">
        <v>40</v>
      </c>
      <c r="H186" s="352"/>
      <c r="I186" s="179">
        <f t="shared" si="24"/>
        <v>3666</v>
      </c>
      <c r="J186" s="187"/>
      <c r="K186" s="187"/>
    </row>
    <row r="187" spans="1:109" ht="15" customHeight="1" thickTop="1">
      <c r="A187" s="21">
        <f t="shared" si="69"/>
        <v>2016</v>
      </c>
      <c r="B187" s="176">
        <f t="shared" si="70"/>
        <v>3598</v>
      </c>
      <c r="C187" s="54"/>
      <c r="D187" s="22">
        <v>23</v>
      </c>
      <c r="E187" s="200">
        <f>O168</f>
        <v>0</v>
      </c>
      <c r="F187" s="203">
        <f>O175</f>
        <v>0.95690672273492861</v>
      </c>
      <c r="G187" s="359">
        <f>O176</f>
        <v>298.32400000000001</v>
      </c>
      <c r="H187" s="360"/>
      <c r="I187" s="179">
        <f t="shared" si="24"/>
        <v>3598</v>
      </c>
      <c r="J187" s="187"/>
      <c r="K187" s="187"/>
      <c r="M187" s="200" t="s">
        <v>72</v>
      </c>
      <c r="N187" s="200">
        <f>MIN(B165:B184)</f>
        <v>3897</v>
      </c>
      <c r="T187" s="200" t="s">
        <v>72</v>
      </c>
      <c r="U187" s="200">
        <f>N187</f>
        <v>3897</v>
      </c>
      <c r="AA187" s="200" t="s">
        <v>72</v>
      </c>
      <c r="AB187" s="200">
        <f>U187</f>
        <v>3897</v>
      </c>
      <c r="AH187" s="200" t="s">
        <v>72</v>
      </c>
      <c r="AI187" s="200">
        <f>AB187</f>
        <v>3897</v>
      </c>
      <c r="AO187" s="200" t="s">
        <v>72</v>
      </c>
      <c r="AP187" s="200">
        <f>AI187</f>
        <v>3897</v>
      </c>
      <c r="AV187" s="200" t="s">
        <v>72</v>
      </c>
      <c r="AW187" s="200">
        <f>AP187</f>
        <v>3897</v>
      </c>
      <c r="BC187" s="200" t="s">
        <v>72</v>
      </c>
      <c r="BD187" s="200">
        <f>AW187</f>
        <v>3897</v>
      </c>
      <c r="BJ187" s="200" t="s">
        <v>72</v>
      </c>
      <c r="BK187" s="200">
        <f>BD187</f>
        <v>3897</v>
      </c>
      <c r="BQ187" s="200" t="s">
        <v>72</v>
      </c>
      <c r="BR187" s="200">
        <f>BK187</f>
        <v>3897</v>
      </c>
      <c r="BX187" s="200" t="s">
        <v>72</v>
      </c>
      <c r="BY187" s="200">
        <f>BR187</f>
        <v>3897</v>
      </c>
      <c r="CE187" s="200" t="s">
        <v>72</v>
      </c>
      <c r="CF187" s="200">
        <f>BY187</f>
        <v>3897</v>
      </c>
      <c r="CL187" s="200" t="s">
        <v>72</v>
      </c>
      <c r="CM187" s="200">
        <f>CF187</f>
        <v>3897</v>
      </c>
      <c r="CS187" s="200" t="s">
        <v>72</v>
      </c>
      <c r="CT187" s="200">
        <f>CM187</f>
        <v>3897</v>
      </c>
      <c r="CZ187" s="200" t="s">
        <v>72</v>
      </c>
      <c r="DA187" s="200">
        <f>CT187</f>
        <v>3897</v>
      </c>
    </row>
    <row r="188" spans="1:109" ht="15" customHeight="1">
      <c r="A188" s="21">
        <f t="shared" si="69"/>
        <v>2017</v>
      </c>
      <c r="B188" s="176">
        <f t="shared" si="70"/>
        <v>3533</v>
      </c>
      <c r="C188" s="54"/>
      <c r="D188" s="22">
        <v>24</v>
      </c>
      <c r="E188" s="200">
        <f>V168</f>
        <v>1000</v>
      </c>
      <c r="F188" s="203">
        <f>V175</f>
        <v>0.95744970203407631</v>
      </c>
      <c r="G188" s="359">
        <f>V176</f>
        <v>294.54200000000003</v>
      </c>
      <c r="H188" s="360"/>
      <c r="I188" s="179">
        <f t="shared" si="24"/>
        <v>3533</v>
      </c>
      <c r="J188" s="187"/>
      <c r="K188" s="187"/>
      <c r="M188" s="200" t="s">
        <v>73</v>
      </c>
      <c r="N188" s="200">
        <v>3</v>
      </c>
      <c r="T188" s="200" t="s">
        <v>73</v>
      </c>
      <c r="U188" s="200">
        <f>N188</f>
        <v>3</v>
      </c>
      <c r="AA188" s="200" t="s">
        <v>73</v>
      </c>
      <c r="AB188" s="200">
        <f>U188</f>
        <v>3</v>
      </c>
      <c r="AH188" s="200" t="s">
        <v>73</v>
      </c>
      <c r="AI188" s="200">
        <f>AB188</f>
        <v>3</v>
      </c>
      <c r="AO188" s="200" t="s">
        <v>73</v>
      </c>
      <c r="AP188" s="200">
        <f>AI188</f>
        <v>3</v>
      </c>
      <c r="AV188" s="200" t="s">
        <v>73</v>
      </c>
      <c r="AW188" s="200">
        <f>AP188</f>
        <v>3</v>
      </c>
      <c r="BC188" s="200" t="s">
        <v>73</v>
      </c>
      <c r="BD188" s="200">
        <f>AW188</f>
        <v>3</v>
      </c>
      <c r="BJ188" s="200" t="s">
        <v>73</v>
      </c>
      <c r="BK188" s="200">
        <f>BD188</f>
        <v>3</v>
      </c>
      <c r="BQ188" s="200" t="s">
        <v>73</v>
      </c>
      <c r="BR188" s="200">
        <f>BK188</f>
        <v>3</v>
      </c>
      <c r="BX188" s="200" t="s">
        <v>73</v>
      </c>
      <c r="BY188" s="200">
        <f>BR188</f>
        <v>3</v>
      </c>
      <c r="CE188" s="200" t="s">
        <v>73</v>
      </c>
      <c r="CF188" s="200">
        <f>BY188</f>
        <v>3</v>
      </c>
      <c r="CL188" s="200" t="s">
        <v>73</v>
      </c>
      <c r="CM188" s="200">
        <f>CF188</f>
        <v>3</v>
      </c>
      <c r="CS188" s="200" t="s">
        <v>73</v>
      </c>
      <c r="CT188" s="200">
        <f>CM188</f>
        <v>3</v>
      </c>
      <c r="CZ188" s="200" t="s">
        <v>73</v>
      </c>
      <c r="DA188" s="200">
        <f>CT188</f>
        <v>3</v>
      </c>
    </row>
    <row r="189" spans="1:109" ht="15" customHeight="1">
      <c r="A189" s="21">
        <f t="shared" si="69"/>
        <v>2018</v>
      </c>
      <c r="B189" s="176">
        <f t="shared" si="70"/>
        <v>3470</v>
      </c>
      <c r="C189" s="54"/>
      <c r="D189" s="22">
        <v>25</v>
      </c>
      <c r="E189" s="200">
        <f>AC168</f>
        <v>1240</v>
      </c>
      <c r="F189" s="203">
        <f>AC175</f>
        <v>0.95747700357044285</v>
      </c>
      <c r="G189" s="359">
        <f>AC176</f>
        <v>294.32100000000003</v>
      </c>
      <c r="H189" s="360"/>
      <c r="I189" s="179">
        <f t="shared" si="24"/>
        <v>3470</v>
      </c>
      <c r="J189" s="187"/>
      <c r="K189" s="187"/>
      <c r="M189" s="200" t="s">
        <v>50</v>
      </c>
      <c r="N189" s="200">
        <v>240</v>
      </c>
      <c r="T189" s="200" t="s">
        <v>50</v>
      </c>
      <c r="U189" s="200">
        <f>N189</f>
        <v>240</v>
      </c>
      <c r="AA189" s="200" t="s">
        <v>50</v>
      </c>
      <c r="AB189" s="200">
        <f>U189</f>
        <v>240</v>
      </c>
      <c r="AH189" s="200" t="s">
        <v>50</v>
      </c>
      <c r="AI189" s="200">
        <f>AB189</f>
        <v>240</v>
      </c>
      <c r="AO189" s="200" t="s">
        <v>50</v>
      </c>
      <c r="AP189" s="200">
        <f>AI189</f>
        <v>240</v>
      </c>
      <c r="AV189" s="200" t="s">
        <v>50</v>
      </c>
      <c r="AW189" s="200">
        <f>AP189</f>
        <v>240</v>
      </c>
      <c r="BC189" s="200" t="s">
        <v>50</v>
      </c>
      <c r="BD189" s="200">
        <f>AW189</f>
        <v>240</v>
      </c>
      <c r="BJ189" s="200" t="s">
        <v>50</v>
      </c>
      <c r="BK189" s="200">
        <f>BD189</f>
        <v>240</v>
      </c>
      <c r="BQ189" s="200" t="s">
        <v>50</v>
      </c>
      <c r="BR189" s="200">
        <f>BK189</f>
        <v>240</v>
      </c>
      <c r="BX189" s="200" t="s">
        <v>50</v>
      </c>
      <c r="BY189" s="200">
        <f>BR189</f>
        <v>240</v>
      </c>
      <c r="CE189" s="200" t="s">
        <v>50</v>
      </c>
      <c r="CF189" s="200">
        <f>BY189</f>
        <v>240</v>
      </c>
      <c r="CL189" s="200" t="s">
        <v>50</v>
      </c>
      <c r="CM189" s="200">
        <f>CF189</f>
        <v>240</v>
      </c>
      <c r="CS189" s="200" t="s">
        <v>50</v>
      </c>
      <c r="CT189" s="200">
        <f>CM189</f>
        <v>240</v>
      </c>
      <c r="CZ189" s="200" t="s">
        <v>50</v>
      </c>
      <c r="DA189" s="200">
        <f>CT189</f>
        <v>240</v>
      </c>
    </row>
    <row r="190" spans="1:109" ht="15" customHeight="1">
      <c r="A190" s="21">
        <f t="shared" si="69"/>
        <v>2019</v>
      </c>
      <c r="B190" s="176">
        <f t="shared" si="70"/>
        <v>3409</v>
      </c>
      <c r="C190" s="54"/>
      <c r="D190" s="22">
        <v>26</v>
      </c>
      <c r="E190" s="200">
        <f>AJ168</f>
        <v>1480</v>
      </c>
      <c r="F190" s="203">
        <f>AJ175</f>
        <v>0.95754277784432484</v>
      </c>
      <c r="G190" s="359">
        <f>AJ176</f>
        <v>293.80500000000006</v>
      </c>
      <c r="H190" s="360"/>
      <c r="I190" s="179">
        <f t="shared" si="24"/>
        <v>3409</v>
      </c>
      <c r="J190" s="187"/>
      <c r="K190" s="187"/>
    </row>
    <row r="191" spans="1:109" ht="15" customHeight="1">
      <c r="A191" s="21">
        <f t="shared" si="69"/>
        <v>2020</v>
      </c>
      <c r="B191" s="176">
        <f t="shared" si="70"/>
        <v>3349</v>
      </c>
      <c r="C191" s="54"/>
      <c r="D191" s="22">
        <v>27</v>
      </c>
      <c r="E191" s="200">
        <f>AQ168</f>
        <v>1720</v>
      </c>
      <c r="F191" s="203">
        <f>AQ175</f>
        <v>0.9573529854271372</v>
      </c>
      <c r="G191" s="359">
        <f>AQ176</f>
        <v>295.04300000000006</v>
      </c>
      <c r="H191" s="360"/>
      <c r="I191" s="179">
        <f t="shared" si="24"/>
        <v>3349</v>
      </c>
      <c r="J191" s="187"/>
      <c r="K191" s="187"/>
    </row>
    <row r="192" spans="1:109" ht="15" customHeight="1">
      <c r="A192" s="21">
        <f t="shared" si="69"/>
        <v>2021</v>
      </c>
      <c r="B192" s="176">
        <f t="shared" si="70"/>
        <v>3292</v>
      </c>
      <c r="C192" s="54"/>
      <c r="D192" s="22">
        <v>28</v>
      </c>
      <c r="E192" s="200">
        <f>AX168</f>
        <v>1960</v>
      </c>
      <c r="F192" s="203">
        <f>AX175</f>
        <v>0.95705126290353659</v>
      </c>
      <c r="G192" s="359">
        <f>AX176</f>
        <v>297.05299999999994</v>
      </c>
      <c r="H192" s="360"/>
      <c r="I192" s="179">
        <f t="shared" si="24"/>
        <v>3292</v>
      </c>
      <c r="J192" s="187"/>
      <c r="K192" s="187"/>
    </row>
    <row r="193" spans="1:11" ht="15" customHeight="1">
      <c r="A193" s="21">
        <f t="shared" si="69"/>
        <v>2022</v>
      </c>
      <c r="B193" s="176">
        <f t="shared" si="70"/>
        <v>3236</v>
      </c>
      <c r="C193" s="54"/>
      <c r="D193" s="22">
        <v>29</v>
      </c>
      <c r="E193" s="200">
        <f>BE168</f>
        <v>2200</v>
      </c>
      <c r="F193" s="203">
        <f>BE175</f>
        <v>0.95651111190398774</v>
      </c>
      <c r="G193" s="359">
        <f>BE176</f>
        <v>300.738</v>
      </c>
      <c r="H193" s="360"/>
      <c r="I193" s="179">
        <f t="shared" si="24"/>
        <v>3236</v>
      </c>
      <c r="J193" s="187"/>
      <c r="K193" s="187"/>
    </row>
    <row r="194" spans="1:11" ht="15" customHeight="1">
      <c r="A194" s="21">
        <f t="shared" si="69"/>
        <v>2023</v>
      </c>
      <c r="B194" s="176">
        <f t="shared" si="70"/>
        <v>3182</v>
      </c>
      <c r="C194" s="54"/>
      <c r="D194" s="22">
        <v>30</v>
      </c>
      <c r="E194" s="200">
        <f>BL168</f>
        <v>2440</v>
      </c>
      <c r="F194" s="203">
        <f>BL175</f>
        <v>0.95567251705764444</v>
      </c>
      <c r="G194" s="359">
        <f>BL176</f>
        <v>306.55000000000013</v>
      </c>
      <c r="H194" s="360"/>
      <c r="I194" s="179">
        <f t="shared" si="24"/>
        <v>3182</v>
      </c>
      <c r="J194" s="187"/>
      <c r="K194" s="187"/>
    </row>
    <row r="195" spans="1:11" ht="15" customHeight="1">
      <c r="A195" s="21">
        <f t="shared" si="69"/>
        <v>2024</v>
      </c>
      <c r="B195" s="176">
        <f t="shared" si="70"/>
        <v>3130</v>
      </c>
      <c r="C195" s="54"/>
      <c r="D195" s="22">
        <v>31</v>
      </c>
      <c r="E195" s="200">
        <f>BS168</f>
        <v>2680</v>
      </c>
      <c r="F195" s="203">
        <f>BS175</f>
        <v>0.95406081165918522</v>
      </c>
      <c r="G195" s="359">
        <f>BS176</f>
        <v>318.03800000000001</v>
      </c>
      <c r="H195" s="360"/>
      <c r="I195" s="179">
        <f t="shared" si="24"/>
        <v>3130</v>
      </c>
      <c r="J195" s="187"/>
      <c r="K195" s="187"/>
    </row>
    <row r="196" spans="1:11" ht="15" customHeight="1">
      <c r="A196" s="21">
        <f t="shared" si="69"/>
        <v>2025</v>
      </c>
      <c r="B196" s="176">
        <f t="shared" si="70"/>
        <v>3079</v>
      </c>
      <c r="C196" s="54"/>
      <c r="D196" s="22">
        <v>32</v>
      </c>
      <c r="E196" s="200">
        <f>BZ168</f>
        <v>2920</v>
      </c>
      <c r="F196" s="203">
        <f>BZ175</f>
        <v>0.9511413801643821</v>
      </c>
      <c r="G196" s="359">
        <f>BZ176</f>
        <v>339.54699999999991</v>
      </c>
      <c r="H196" s="360"/>
      <c r="I196" s="179">
        <f t="shared" si="24"/>
        <v>3079</v>
      </c>
      <c r="J196" s="187"/>
      <c r="K196" s="187"/>
    </row>
    <row r="197" spans="1:11" ht="15" customHeight="1">
      <c r="A197" s="21">
        <f t="shared" ref="A197:A206" si="71">A152</f>
        <v>2026</v>
      </c>
      <c r="B197" s="176">
        <f t="shared" si="70"/>
        <v>3030</v>
      </c>
      <c r="C197" s="54"/>
      <c r="D197" s="22">
        <v>33</v>
      </c>
      <c r="E197" s="200">
        <f>CG168</f>
        <v>3160</v>
      </c>
      <c r="F197" s="203">
        <f>CG175</f>
        <v>0.94601510406909406</v>
      </c>
      <c r="G197" s="359">
        <f>CG176</f>
        <v>380.00499999999994</v>
      </c>
      <c r="H197" s="360"/>
      <c r="I197" s="179">
        <f t="shared" si="24"/>
        <v>3030</v>
      </c>
      <c r="J197" s="187"/>
      <c r="K197" s="187"/>
    </row>
    <row r="198" spans="1:11" ht="15" customHeight="1">
      <c r="A198" s="21">
        <f t="shared" si="71"/>
        <v>2027</v>
      </c>
      <c r="B198" s="176">
        <f t="shared" si="70"/>
        <v>2982</v>
      </c>
      <c r="C198" s="54"/>
      <c r="D198" s="22">
        <v>34</v>
      </c>
      <c r="E198" s="200">
        <f>CN168</f>
        <v>3400</v>
      </c>
      <c r="F198" s="203">
        <f>CN175</f>
        <v>0.935331155898939</v>
      </c>
      <c r="G198" s="359">
        <f>CN176</f>
        <v>473.30900000000003</v>
      </c>
      <c r="H198" s="360"/>
      <c r="I198" s="179">
        <f t="shared" si="24"/>
        <v>2982</v>
      </c>
      <c r="J198" s="187"/>
      <c r="K198" s="187"/>
    </row>
    <row r="199" spans="1:11" ht="15" customHeight="1">
      <c r="A199" s="21">
        <f t="shared" si="71"/>
        <v>2028</v>
      </c>
      <c r="B199" s="176">
        <f t="shared" si="70"/>
        <v>2936</v>
      </c>
      <c r="C199" s="54"/>
      <c r="D199" s="22">
        <v>35</v>
      </c>
      <c r="E199" s="200">
        <f>CU168</f>
        <v>3640</v>
      </c>
      <c r="F199" s="203">
        <f>CU175</f>
        <v>0.9100940926087695</v>
      </c>
      <c r="G199" s="359">
        <f>CU176</f>
        <v>750.85699999999997</v>
      </c>
      <c r="H199" s="360"/>
      <c r="I199" s="179">
        <f t="shared" si="24"/>
        <v>2936</v>
      </c>
      <c r="J199" s="187"/>
      <c r="K199" s="187"/>
    </row>
    <row r="200" spans="1:11" ht="15" customHeight="1">
      <c r="A200" s="21">
        <f t="shared" si="71"/>
        <v>2029</v>
      </c>
      <c r="B200" s="176">
        <f t="shared" si="70"/>
        <v>2891</v>
      </c>
      <c r="C200" s="54"/>
      <c r="D200" s="22">
        <v>36</v>
      </c>
      <c r="E200" s="200">
        <f>DB168</f>
        <v>3880</v>
      </c>
      <c r="F200" s="203">
        <f>DB175</f>
        <v>0.79738821016998607</v>
      </c>
      <c r="G200" s="359">
        <f>DB176</f>
        <v>3856.4479999999999</v>
      </c>
      <c r="H200" s="360"/>
      <c r="I200" s="179">
        <f t="shared" si="24"/>
        <v>2891</v>
      </c>
      <c r="J200" s="187"/>
      <c r="K200" s="187"/>
    </row>
    <row r="201" spans="1:11" ht="15" customHeight="1">
      <c r="A201" s="21">
        <f t="shared" si="71"/>
        <v>2030</v>
      </c>
      <c r="B201" s="176">
        <f t="shared" si="70"/>
        <v>2848</v>
      </c>
      <c r="C201" s="54"/>
      <c r="D201" s="22">
        <v>37</v>
      </c>
      <c r="E201" s="55"/>
      <c r="F201" s="275"/>
      <c r="G201" s="27"/>
      <c r="H201" s="27"/>
      <c r="I201" s="179">
        <f t="shared" si="24"/>
        <v>2848</v>
      </c>
      <c r="J201" s="187"/>
      <c r="K201" s="187"/>
    </row>
    <row r="202" spans="1:11" ht="15" customHeight="1">
      <c r="A202" s="21">
        <f t="shared" si="71"/>
        <v>2031</v>
      </c>
      <c r="B202" s="176">
        <f t="shared" si="70"/>
        <v>2806</v>
      </c>
      <c r="C202" s="54"/>
      <c r="D202" s="22">
        <v>38</v>
      </c>
      <c r="E202" s="55"/>
      <c r="F202" s="33"/>
      <c r="G202" s="27"/>
      <c r="H202" s="27"/>
      <c r="I202" s="179">
        <f t="shared" si="24"/>
        <v>2806</v>
      </c>
      <c r="J202" s="187"/>
      <c r="K202" s="187"/>
    </row>
    <row r="203" spans="1:11" ht="15" customHeight="1">
      <c r="A203" s="21">
        <f t="shared" si="71"/>
        <v>2032</v>
      </c>
      <c r="B203" s="176">
        <f t="shared" si="70"/>
        <v>2765</v>
      </c>
      <c r="C203" s="54"/>
      <c r="D203" s="22">
        <v>39</v>
      </c>
      <c r="E203" s="55"/>
      <c r="F203" s="33"/>
      <c r="G203" s="27"/>
      <c r="H203" s="27"/>
      <c r="I203" s="179">
        <f t="shared" si="24"/>
        <v>2765</v>
      </c>
      <c r="J203" s="187"/>
      <c r="K203" s="187"/>
    </row>
    <row r="204" spans="1:11" ht="15" customHeight="1">
      <c r="A204" s="21">
        <f t="shared" si="71"/>
        <v>2033</v>
      </c>
      <c r="B204" s="176">
        <f t="shared" si="70"/>
        <v>2725</v>
      </c>
      <c r="C204" s="54"/>
      <c r="D204" s="22">
        <v>40</v>
      </c>
      <c r="E204" s="55"/>
      <c r="F204" s="33"/>
      <c r="G204" s="27"/>
      <c r="H204" s="27"/>
      <c r="I204" s="179">
        <f t="shared" si="24"/>
        <v>2725</v>
      </c>
      <c r="J204" s="187"/>
      <c r="K204" s="187"/>
    </row>
    <row r="205" spans="1:11" ht="15" customHeight="1">
      <c r="A205" s="105">
        <f t="shared" si="71"/>
        <v>2034</v>
      </c>
      <c r="B205" s="188">
        <f t="shared" si="70"/>
        <v>2687</v>
      </c>
      <c r="C205" s="195"/>
      <c r="D205" s="35">
        <v>41</v>
      </c>
      <c r="E205" s="56"/>
      <c r="F205" s="36"/>
      <c r="G205" s="11"/>
      <c r="H205" s="11"/>
      <c r="I205" s="189">
        <f t="shared" si="24"/>
        <v>2687</v>
      </c>
      <c r="J205" s="190"/>
      <c r="K205" s="190"/>
    </row>
    <row r="206" spans="1:11" ht="15" customHeight="1">
      <c r="A206" s="105">
        <f t="shared" si="71"/>
        <v>2035</v>
      </c>
      <c r="B206" s="188">
        <f t="shared" si="70"/>
        <v>2650</v>
      </c>
      <c r="C206" s="195"/>
      <c r="D206" s="35">
        <v>42</v>
      </c>
      <c r="E206" s="56"/>
      <c r="F206" s="36"/>
      <c r="G206" s="11"/>
      <c r="H206" s="11"/>
      <c r="I206" s="189">
        <f t="shared" si="24"/>
        <v>2650</v>
      </c>
      <c r="J206" s="190"/>
      <c r="K206" s="190"/>
    </row>
    <row r="207" spans="1:11" ht="15" customHeight="1">
      <c r="A207" s="38"/>
      <c r="B207" s="204"/>
      <c r="C207" s="27"/>
      <c r="D207" s="23"/>
      <c r="E207" s="57"/>
      <c r="F207" s="33"/>
      <c r="G207" s="27"/>
      <c r="H207" s="27"/>
      <c r="I207" s="67"/>
      <c r="J207" s="67"/>
    </row>
    <row r="208" spans="1:11" ht="15" customHeight="1">
      <c r="A208" s="9" t="s">
        <v>41</v>
      </c>
    </row>
    <row r="209" spans="1:109" ht="15" customHeight="1">
      <c r="A209" s="12" t="s">
        <v>2</v>
      </c>
      <c r="B209" s="94" t="s">
        <v>77</v>
      </c>
      <c r="C209" s="14" t="s">
        <v>32</v>
      </c>
      <c r="D209" s="14" t="s">
        <v>13</v>
      </c>
      <c r="E209" s="14" t="s">
        <v>42</v>
      </c>
      <c r="F209" s="39"/>
      <c r="G209" s="15"/>
      <c r="H209" s="17" t="s">
        <v>14</v>
      </c>
      <c r="I209" s="18">
        <f>RSQ(I210:I229,B210:B229)</f>
        <v>0.77078601386837153</v>
      </c>
      <c r="J209" s="19" t="s">
        <v>15</v>
      </c>
      <c r="K209" s="20" t="s">
        <v>16</v>
      </c>
      <c r="M209" s="68" t="s">
        <v>32</v>
      </c>
      <c r="N209" s="39"/>
      <c r="O209" s="15"/>
      <c r="P209" s="109" t="s">
        <v>74</v>
      </c>
      <c r="Q209" s="110">
        <f>RSQ($B210:$B229,Q210:Q229)</f>
        <v>0.77078601386837153</v>
      </c>
      <c r="R209" s="20" t="s">
        <v>16</v>
      </c>
      <c r="T209" s="68" t="s">
        <v>32</v>
      </c>
      <c r="U209" s="39"/>
      <c r="V209" s="15"/>
      <c r="W209" s="109" t="s">
        <v>74</v>
      </c>
      <c r="X209" s="110">
        <f>RSQ($B210:$B229,X210:X229)</f>
        <v>0.75616127882816098</v>
      </c>
      <c r="Y209" s="20" t="s">
        <v>16</v>
      </c>
      <c r="AA209" s="68" t="s">
        <v>32</v>
      </c>
      <c r="AB209" s="39"/>
      <c r="AC209" s="15"/>
      <c r="AD209" s="109" t="s">
        <v>74</v>
      </c>
      <c r="AE209" s="110">
        <f>RSQ($B210:$B229,AE210:AE229)</f>
        <v>0.75137327417927857</v>
      </c>
      <c r="AF209" s="20" t="s">
        <v>16</v>
      </c>
      <c r="AH209" s="68" t="s">
        <v>32</v>
      </c>
      <c r="AI209" s="39"/>
      <c r="AJ209" s="15"/>
      <c r="AK209" s="109" t="s">
        <v>74</v>
      </c>
      <c r="AL209" s="110">
        <f>RSQ($B210:$B229,AL210:AL229)</f>
        <v>0.74578368226331859</v>
      </c>
      <c r="AM209" s="20" t="s">
        <v>16</v>
      </c>
      <c r="AO209" s="68" t="s">
        <v>32</v>
      </c>
      <c r="AP209" s="39"/>
      <c r="AQ209" s="15"/>
      <c r="AR209" s="109" t="s">
        <v>74</v>
      </c>
      <c r="AS209" s="110">
        <f>RSQ($B210:$B229,AS210:AS229)</f>
        <v>0.73910232019901856</v>
      </c>
      <c r="AT209" s="20" t="s">
        <v>16</v>
      </c>
      <c r="AV209" s="68" t="s">
        <v>32</v>
      </c>
      <c r="AW209" s="39"/>
      <c r="AX209" s="15"/>
      <c r="AY209" s="109" t="s">
        <v>74</v>
      </c>
      <c r="AZ209" s="110">
        <f>RSQ($B210:$B229,AZ210:AZ229)</f>
        <v>0.73123280377121702</v>
      </c>
      <c r="BA209" s="20" t="s">
        <v>16</v>
      </c>
      <c r="BC209" s="68" t="s">
        <v>32</v>
      </c>
      <c r="BD209" s="39"/>
      <c r="BE209" s="15"/>
      <c r="BF209" s="109" t="s">
        <v>74</v>
      </c>
      <c r="BG209" s="110">
        <f>RSQ($B210:$B229,BG210:BG229)</f>
        <v>0.72150330148202402</v>
      </c>
      <c r="BH209" s="20" t="s">
        <v>16</v>
      </c>
      <c r="BJ209" s="68" t="s">
        <v>32</v>
      </c>
      <c r="BK209" s="39"/>
      <c r="BL209" s="15"/>
      <c r="BM209" s="109" t="s">
        <v>74</v>
      </c>
      <c r="BN209" s="110">
        <f>RSQ($B210:$B229,BN210:BN229)</f>
        <v>0.70967525708465862</v>
      </c>
      <c r="BO209" s="20" t="s">
        <v>16</v>
      </c>
      <c r="BQ209" s="68" t="s">
        <v>32</v>
      </c>
      <c r="BR209" s="39"/>
      <c r="BS209" s="15"/>
      <c r="BT209" s="109" t="s">
        <v>74</v>
      </c>
      <c r="BU209" s="110">
        <f>RSQ($B210:$B229,BU210:BU229)</f>
        <v>0.69418081902764583</v>
      </c>
      <c r="BV209" s="20" t="s">
        <v>16</v>
      </c>
      <c r="BX209" s="68" t="s">
        <v>32</v>
      </c>
      <c r="BY209" s="39"/>
      <c r="BZ209" s="15"/>
      <c r="CA209" s="109" t="s">
        <v>74</v>
      </c>
      <c r="CB209" s="110">
        <f>RSQ($B210:$B229,CB210:CB229)</f>
        <v>0.67380684663563783</v>
      </c>
      <c r="CC209" s="20" t="s">
        <v>16</v>
      </c>
      <c r="CE209" s="68" t="s">
        <v>32</v>
      </c>
      <c r="CF209" s="39"/>
      <c r="CG209" s="15"/>
      <c r="CH209" s="109" t="s">
        <v>74</v>
      </c>
      <c r="CI209" s="110">
        <f>RSQ($B210:$B229,CI210:CI229)</f>
        <v>0.64586623649342734</v>
      </c>
      <c r="CJ209" s="20" t="s">
        <v>16</v>
      </c>
      <c r="CL209" s="68" t="s">
        <v>32</v>
      </c>
      <c r="CM209" s="39"/>
      <c r="CN209" s="15"/>
      <c r="CO209" s="109" t="s">
        <v>74</v>
      </c>
      <c r="CP209" s="110">
        <f>RSQ($B210:$B229,CP210:CP229)</f>
        <v>0.60389632548240146</v>
      </c>
      <c r="CQ209" s="20" t="s">
        <v>16</v>
      </c>
      <c r="CS209" s="68" t="s">
        <v>32</v>
      </c>
      <c r="CT209" s="39"/>
      <c r="CU209" s="15"/>
      <c r="CV209" s="109" t="s">
        <v>74</v>
      </c>
      <c r="CW209" s="110">
        <f>RSQ($B210:$B229,CW210:CW229)</f>
        <v>0.53343661438486656</v>
      </c>
      <c r="CX209" s="20" t="s">
        <v>16</v>
      </c>
      <c r="CZ209" s="68" t="s">
        <v>32</v>
      </c>
      <c r="DA209" s="39"/>
      <c r="DB209" s="15"/>
      <c r="DC209" s="109" t="s">
        <v>74</v>
      </c>
      <c r="DD209" s="110">
        <f>RSQ($B210:$B229,DD210:DD229)</f>
        <v>0.35936593837579894</v>
      </c>
      <c r="DE209" s="20" t="s">
        <v>16</v>
      </c>
    </row>
    <row r="210" spans="1:109" ht="15" customHeight="1">
      <c r="A210" s="21">
        <f t="shared" ref="A210:B225" si="72">A120</f>
        <v>1994</v>
      </c>
      <c r="B210" s="176">
        <f t="shared" si="72"/>
        <v>5393</v>
      </c>
      <c r="C210" s="69">
        <f t="shared" ref="C210:C229" si="73">LN(B210-$G$213)</f>
        <v>8.5928570953372265</v>
      </c>
      <c r="D210" s="22">
        <v>1</v>
      </c>
      <c r="E210" s="71">
        <f t="shared" ref="E210:E229" si="74">LN(D210)</f>
        <v>0</v>
      </c>
      <c r="F210" s="40" t="s">
        <v>43</v>
      </c>
      <c r="I210" s="179">
        <f t="shared" ref="I210:I251" si="75">ROUND($G$213+$G$216*D210^$G$214,$G$1)</f>
        <v>6251</v>
      </c>
      <c r="J210" s="180">
        <f t="shared" ref="J210:J229" si="76">ABS(B210-I210)/B210*100</f>
        <v>15.909512330799183</v>
      </c>
      <c r="K210" s="179">
        <f t="shared" ref="K210:K229" si="77">(B210-I210)^2/1000</f>
        <v>736.16399999999999</v>
      </c>
      <c r="M210" s="70">
        <f t="shared" ref="M210:M229" si="78">LN($B210-O$213)</f>
        <v>8.5928570953372265</v>
      </c>
      <c r="N210" s="40" t="s">
        <v>43</v>
      </c>
      <c r="Q210" s="187">
        <f t="shared" ref="Q210:Q229" si="79">ROUND(O$213+O$216*$D210^O$214,$G$1)</f>
        <v>6251</v>
      </c>
      <c r="R210" s="179">
        <f t="shared" ref="R210:R229" si="80">($B210-Q210)^2/1000</f>
        <v>736.16399999999999</v>
      </c>
      <c r="T210" s="70">
        <f t="shared" ref="T210:T229" si="81">LN($B210-V$213)</f>
        <v>8.3877676439757796</v>
      </c>
      <c r="U210" s="40" t="s">
        <v>43</v>
      </c>
      <c r="X210" s="187">
        <f t="shared" ref="X210:X229" si="82">ROUND(V$213+V$216*$D210^V$214,$G$1)</f>
        <v>6303</v>
      </c>
      <c r="Y210" s="179">
        <f t="shared" ref="Y210:Y229" si="83">($B210-X210)^2/1000</f>
        <v>828.1</v>
      </c>
      <c r="AA210" s="70">
        <f t="shared" ref="AA210:AA229" si="84">LN($B210-AC$213)</f>
        <v>8.3315862436307544</v>
      </c>
      <c r="AB210" s="40" t="s">
        <v>43</v>
      </c>
      <c r="AE210" s="187">
        <f t="shared" ref="AE210:AE229" si="85">ROUND(AC$213+AC$216*$D210^AC$214,$G$1)</f>
        <v>6320</v>
      </c>
      <c r="AF210" s="179">
        <f t="shared" ref="AF210:AF229" si="86">($B210-AE210)^2/1000</f>
        <v>859.32899999999995</v>
      </c>
      <c r="AH210" s="70">
        <f t="shared" ref="AH210:AH229" si="87">LN($B210-AJ$213)</f>
        <v>8.2720596222104117</v>
      </c>
      <c r="AI210" s="40" t="s">
        <v>43</v>
      </c>
      <c r="AL210" s="187">
        <f t="shared" ref="AL210:AL229" si="88">ROUND(AJ$213+AJ$216*$D210^AJ$214,$G$1)</f>
        <v>6341</v>
      </c>
      <c r="AM210" s="179">
        <f t="shared" ref="AM210:AM229" si="89">($B210-AL210)^2/1000</f>
        <v>898.70399999999995</v>
      </c>
      <c r="AO210" s="70">
        <f t="shared" ref="AO210:AO229" si="90">LN($B210-AQ$213)</f>
        <v>8.2087640458196667</v>
      </c>
      <c r="AP210" s="40" t="s">
        <v>43</v>
      </c>
      <c r="AS210" s="187">
        <f t="shared" ref="AS210:AS229" si="91">ROUND(AQ$213+AQ$216*$D210^AQ$214,$G$1)</f>
        <v>6366</v>
      </c>
      <c r="AT210" s="179">
        <f t="shared" ref="AT210:AT229" si="92">($B210-AS210)^2/1000</f>
        <v>946.72900000000004</v>
      </c>
      <c r="AV210" s="70">
        <f t="shared" ref="AV210:AV229" si="93">LN($B210-AX$213)</f>
        <v>8.1411897934576913</v>
      </c>
      <c r="AW210" s="40" t="s">
        <v>43</v>
      </c>
      <c r="AZ210" s="187">
        <f t="shared" ref="AZ210:AZ229" si="94">ROUND(AX$213+AX$216*$D210^AX$214,$G$1)</f>
        <v>6396</v>
      </c>
      <c r="BA210" s="179">
        <f t="shared" ref="BA210:BA229" si="95">($B210-AZ210)^2/1000</f>
        <v>1006.009</v>
      </c>
      <c r="BC210" s="70">
        <f t="shared" ref="BC210:BC229" si="96">LN($B210-BE$213)</f>
        <v>8.0687161927147812</v>
      </c>
      <c r="BD210" s="40" t="s">
        <v>43</v>
      </c>
      <c r="BG210" s="187">
        <f t="shared" ref="BG210:BG229" si="97">ROUND(BE$213+BE$216*$D210^BE$214,$G$1)</f>
        <v>6433</v>
      </c>
      <c r="BH210" s="179">
        <f t="shared" ref="BH210:BH229" si="98">($B210-BG210)^2/1000</f>
        <v>1081.5999999999999</v>
      </c>
      <c r="BJ210" s="70">
        <f t="shared" ref="BJ210:BJ229" si="99">LN($B210-BL$213)</f>
        <v>7.9905768817439231</v>
      </c>
      <c r="BK210" s="40" t="s">
        <v>43</v>
      </c>
      <c r="BN210" s="187">
        <f t="shared" ref="BN210:BN229" si="100">ROUND(BL$213+BL$216*$D210^BL$214,$G$1)</f>
        <v>6481</v>
      </c>
      <c r="BO210" s="179">
        <f t="shared" ref="BO210:BO229" si="101">($B210-BN210)^2/1000</f>
        <v>1183.7439999999999</v>
      </c>
      <c r="BQ210" s="70">
        <f t="shared" ref="BQ210:BQ229" si="102">LN($B210-BS$213)</f>
        <v>7.9058103126589314</v>
      </c>
      <c r="BR210" s="40" t="s">
        <v>43</v>
      </c>
      <c r="BU210" s="187">
        <f t="shared" ref="BU210:BU229" si="103">ROUND(BS$213+BS$216*$D210^BS$214,$G$1)</f>
        <v>6545</v>
      </c>
      <c r="BV210" s="179">
        <f t="shared" ref="BV210:BV229" si="104">($B210-BU210)^2/1000</f>
        <v>1327.104</v>
      </c>
      <c r="BX210" s="70">
        <f t="shared" ref="BX210:BX229" si="105">LN($B210-BZ$213)</f>
        <v>7.8131872675214158</v>
      </c>
      <c r="BY210" s="40" t="s">
        <v>43</v>
      </c>
      <c r="CB210" s="187">
        <f t="shared" ref="CB210:CB229" si="106">ROUND(BZ$213+BZ$216*$D210^BZ$214,$G$1)</f>
        <v>6634</v>
      </c>
      <c r="CC210" s="179">
        <f t="shared" ref="CC210:CC229" si="107">($B210-CB210)^2/1000</f>
        <v>1540.0809999999999</v>
      </c>
      <c r="CE210" s="70">
        <f t="shared" ref="CE210:CE229" si="108">LN($B210-CG$213)</f>
        <v>7.7111012518401578</v>
      </c>
      <c r="CF210" s="40" t="s">
        <v>43</v>
      </c>
      <c r="CI210" s="187">
        <f t="shared" ref="CI210:CI229" si="109">ROUND(CG$213+CG$216*$D210^CG$214,$G$1)</f>
        <v>6767</v>
      </c>
      <c r="CJ210" s="179">
        <f t="shared" ref="CJ210:CJ229" si="110">($B210-CI210)^2/1000</f>
        <v>1887.876</v>
      </c>
      <c r="CL210" s="70">
        <f t="shared" ref="CL210:CL229" si="111">LN($B210-CN$213)</f>
        <v>7.5973963202127948</v>
      </c>
      <c r="CM210" s="40" t="s">
        <v>43</v>
      </c>
      <c r="CP210" s="187">
        <f t="shared" ref="CP210:CP229" si="112">ROUND(CN$213+CN$216*$D210^CN$214,$G$1)</f>
        <v>6991</v>
      </c>
      <c r="CQ210" s="179">
        <f t="shared" ref="CQ210:CQ229" si="113">($B210-CP210)^2/1000</f>
        <v>2553.6039999999998</v>
      </c>
      <c r="CS210" s="70">
        <f t="shared" ref="CS210:CS229" si="114">LN($B210-CU$213)</f>
        <v>7.4690838849212344</v>
      </c>
      <c r="CT210" s="40" t="s">
        <v>43</v>
      </c>
      <c r="CW210" s="187">
        <f t="shared" ref="CW210:CW229" si="115">ROUND(CU$213+CU$216*$D210^CU$214,$G$1)</f>
        <v>7461</v>
      </c>
      <c r="CX210" s="179">
        <f t="shared" ref="CX210:CX229" si="116">($B210-CW210)^2/1000</f>
        <v>4276.6239999999998</v>
      </c>
      <c r="CZ210" s="70">
        <f t="shared" ref="CZ210:CZ229" si="117">LN($B210-DB$213)</f>
        <v>7.3218497137883558</v>
      </c>
      <c r="DA210" s="40" t="s">
        <v>43</v>
      </c>
      <c r="DD210" s="187">
        <f t="shared" ref="DD210:DD229" si="118">ROUND(DB$213+DB$216*$D210^DB$214,$G$1)</f>
        <v>9827</v>
      </c>
      <c r="DE210" s="179">
        <f t="shared" ref="DE210:DE229" si="119">($B210-DD210)^2/1000</f>
        <v>19660.356</v>
      </c>
    </row>
    <row r="211" spans="1:109" ht="15" customHeight="1">
      <c r="A211" s="21">
        <f t="shared" si="72"/>
        <v>1995</v>
      </c>
      <c r="B211" s="176">
        <f t="shared" si="72"/>
        <v>5525</v>
      </c>
      <c r="C211" s="69">
        <f t="shared" si="73"/>
        <v>8.6170385263859544</v>
      </c>
      <c r="D211" s="22">
        <v>2</v>
      </c>
      <c r="E211" s="71">
        <f t="shared" si="74"/>
        <v>0.69314718055994529</v>
      </c>
      <c r="F211" s="40" t="s">
        <v>44</v>
      </c>
      <c r="G211" s="72"/>
      <c r="H211" s="23"/>
      <c r="I211" s="179">
        <f t="shared" si="75"/>
        <v>5665</v>
      </c>
      <c r="J211" s="180">
        <f t="shared" si="76"/>
        <v>2.5339366515837103</v>
      </c>
      <c r="K211" s="179">
        <f t="shared" si="77"/>
        <v>19.600000000000001</v>
      </c>
      <c r="M211" s="70">
        <f t="shared" si="78"/>
        <v>8.6170385263859544</v>
      </c>
      <c r="N211" s="40" t="s">
        <v>44</v>
      </c>
      <c r="O211" s="72"/>
      <c r="P211" s="23"/>
      <c r="Q211" s="187">
        <f t="shared" si="79"/>
        <v>5665</v>
      </c>
      <c r="R211" s="179">
        <f t="shared" si="80"/>
        <v>19.600000000000001</v>
      </c>
      <c r="T211" s="70">
        <f t="shared" si="81"/>
        <v>8.4173728561340262</v>
      </c>
      <c r="U211" s="40" t="s">
        <v>44</v>
      </c>
      <c r="V211" s="72"/>
      <c r="W211" s="23"/>
      <c r="X211" s="187">
        <f t="shared" si="82"/>
        <v>5679</v>
      </c>
      <c r="Y211" s="179">
        <f t="shared" si="83"/>
        <v>23.716000000000001</v>
      </c>
      <c r="AA211" s="70">
        <f t="shared" si="84"/>
        <v>8.3628758310318805</v>
      </c>
      <c r="AB211" s="40" t="s">
        <v>44</v>
      </c>
      <c r="AC211" s="72"/>
      <c r="AD211" s="23"/>
      <c r="AE211" s="187">
        <f t="shared" si="85"/>
        <v>5683</v>
      </c>
      <c r="AF211" s="179">
        <f t="shared" si="86"/>
        <v>24.963999999999999</v>
      </c>
      <c r="AH211" s="70">
        <f t="shared" si="87"/>
        <v>8.3052368294925927</v>
      </c>
      <c r="AI211" s="40" t="s">
        <v>44</v>
      </c>
      <c r="AJ211" s="72"/>
      <c r="AK211" s="23"/>
      <c r="AL211" s="187">
        <f t="shared" si="88"/>
        <v>5689</v>
      </c>
      <c r="AM211" s="179">
        <f t="shared" si="89"/>
        <v>26.896000000000001</v>
      </c>
      <c r="AO211" s="70">
        <f t="shared" si="90"/>
        <v>8.2440712702957857</v>
      </c>
      <c r="AP211" s="40" t="s">
        <v>44</v>
      </c>
      <c r="AQ211" s="72"/>
      <c r="AR211" s="23"/>
      <c r="AS211" s="187">
        <f t="shared" si="91"/>
        <v>5695</v>
      </c>
      <c r="AT211" s="179">
        <f t="shared" si="92"/>
        <v>28.9</v>
      </c>
      <c r="AV211" s="70">
        <f t="shared" si="93"/>
        <v>8.1789193328483965</v>
      </c>
      <c r="AW211" s="40" t="s">
        <v>44</v>
      </c>
      <c r="AX211" s="72"/>
      <c r="AY211" s="23"/>
      <c r="AZ211" s="187">
        <f t="shared" si="94"/>
        <v>5703</v>
      </c>
      <c r="BA211" s="179">
        <f t="shared" si="95"/>
        <v>31.684000000000001</v>
      </c>
      <c r="BC211" s="70">
        <f t="shared" si="96"/>
        <v>8.1092249530899547</v>
      </c>
      <c r="BD211" s="40" t="s">
        <v>44</v>
      </c>
      <c r="BE211" s="72"/>
      <c r="BF211" s="23"/>
      <c r="BG211" s="187">
        <f t="shared" si="97"/>
        <v>5713</v>
      </c>
      <c r="BH211" s="179">
        <f t="shared" si="98"/>
        <v>35.344000000000001</v>
      </c>
      <c r="BJ211" s="70">
        <f t="shared" si="99"/>
        <v>8.0343069363394886</v>
      </c>
      <c r="BK211" s="40" t="s">
        <v>44</v>
      </c>
      <c r="BL211" s="72"/>
      <c r="BM211" s="23"/>
      <c r="BN211" s="187">
        <f t="shared" si="100"/>
        <v>5726</v>
      </c>
      <c r="BO211" s="179">
        <f t="shared" si="101"/>
        <v>40.401000000000003</v>
      </c>
      <c r="BQ211" s="70">
        <f t="shared" si="102"/>
        <v>7.9533183465604314</v>
      </c>
      <c r="BR211" s="40" t="s">
        <v>44</v>
      </c>
      <c r="BS211" s="72"/>
      <c r="BT211" s="23"/>
      <c r="BU211" s="187">
        <f t="shared" si="103"/>
        <v>5742</v>
      </c>
      <c r="BV211" s="179">
        <f t="shared" si="104"/>
        <v>47.088999999999999</v>
      </c>
      <c r="BX211" s="70">
        <f t="shared" si="105"/>
        <v>7.8651879541874674</v>
      </c>
      <c r="BY211" s="40" t="s">
        <v>44</v>
      </c>
      <c r="BZ211" s="72"/>
      <c r="CA211" s="23"/>
      <c r="CB211" s="187">
        <f t="shared" si="106"/>
        <v>5765</v>
      </c>
      <c r="CC211" s="179">
        <f t="shared" si="107"/>
        <v>57.6</v>
      </c>
      <c r="CE211" s="70">
        <f t="shared" si="108"/>
        <v>7.7685333009260331</v>
      </c>
      <c r="CF211" s="40" t="s">
        <v>44</v>
      </c>
      <c r="CG211" s="72"/>
      <c r="CH211" s="23"/>
      <c r="CI211" s="187">
        <f t="shared" si="109"/>
        <v>5799</v>
      </c>
      <c r="CJ211" s="179">
        <f t="shared" si="110"/>
        <v>75.075999999999993</v>
      </c>
      <c r="CL211" s="70">
        <f t="shared" si="111"/>
        <v>7.6615270813585168</v>
      </c>
      <c r="CM211" s="40" t="s">
        <v>44</v>
      </c>
      <c r="CN211" s="72"/>
      <c r="CO211" s="23"/>
      <c r="CP211" s="187">
        <f t="shared" si="112"/>
        <v>5855</v>
      </c>
      <c r="CQ211" s="179">
        <f t="shared" si="113"/>
        <v>108.9</v>
      </c>
      <c r="CS211" s="70">
        <f t="shared" si="114"/>
        <v>7.5416830998821114</v>
      </c>
      <c r="CT211" s="40" t="s">
        <v>44</v>
      </c>
      <c r="CU211" s="72"/>
      <c r="CV211" s="23"/>
      <c r="CW211" s="187">
        <f t="shared" si="115"/>
        <v>5968</v>
      </c>
      <c r="CX211" s="179">
        <f t="shared" si="116"/>
        <v>196.249</v>
      </c>
      <c r="CZ211" s="70">
        <f t="shared" si="117"/>
        <v>7.4054956631994724</v>
      </c>
      <c r="DA211" s="40" t="s">
        <v>44</v>
      </c>
      <c r="DB211" s="72"/>
      <c r="DC211" s="23"/>
      <c r="DD211" s="187">
        <f t="shared" si="118"/>
        <v>6484</v>
      </c>
      <c r="DE211" s="179">
        <f t="shared" si="119"/>
        <v>919.68100000000004</v>
      </c>
    </row>
    <row r="212" spans="1:109" ht="15" customHeight="1">
      <c r="A212" s="21">
        <f t="shared" si="72"/>
        <v>1996</v>
      </c>
      <c r="B212" s="176">
        <f t="shared" si="72"/>
        <v>5593</v>
      </c>
      <c r="C212" s="69">
        <f t="shared" si="73"/>
        <v>8.6292710948215881</v>
      </c>
      <c r="D212" s="22">
        <v>3</v>
      </c>
      <c r="E212" s="71">
        <f t="shared" si="74"/>
        <v>1.0986122886681098</v>
      </c>
      <c r="F212" s="27" t="s">
        <v>45</v>
      </c>
      <c r="I212" s="179">
        <f t="shared" si="75"/>
        <v>5348</v>
      </c>
      <c r="J212" s="180">
        <f t="shared" si="76"/>
        <v>4.3804755944931166</v>
      </c>
      <c r="K212" s="179">
        <f t="shared" si="77"/>
        <v>60.024999999999999</v>
      </c>
      <c r="M212" s="70">
        <f t="shared" si="78"/>
        <v>8.6292710948215881</v>
      </c>
      <c r="N212" s="27" t="s">
        <v>45</v>
      </c>
      <c r="Q212" s="187">
        <f t="shared" si="79"/>
        <v>5348</v>
      </c>
      <c r="R212" s="179">
        <f t="shared" si="80"/>
        <v>60.024999999999999</v>
      </c>
      <c r="T212" s="70">
        <f t="shared" si="81"/>
        <v>8.432288684325794</v>
      </c>
      <c r="U212" s="27" t="s">
        <v>45</v>
      </c>
      <c r="X212" s="187">
        <f t="shared" si="82"/>
        <v>5348</v>
      </c>
      <c r="Y212" s="179">
        <f t="shared" si="83"/>
        <v>60.024999999999999</v>
      </c>
      <c r="AA212" s="70">
        <f t="shared" si="84"/>
        <v>8.3786205415522979</v>
      </c>
      <c r="AB212" s="27" t="s">
        <v>45</v>
      </c>
      <c r="AE212" s="187">
        <f t="shared" si="85"/>
        <v>5348</v>
      </c>
      <c r="AF212" s="179">
        <f t="shared" si="86"/>
        <v>60.024999999999999</v>
      </c>
      <c r="AH212" s="70">
        <f t="shared" si="87"/>
        <v>8.3219079682304233</v>
      </c>
      <c r="AI212" s="27" t="s">
        <v>45</v>
      </c>
      <c r="AL212" s="187">
        <f t="shared" si="88"/>
        <v>5349</v>
      </c>
      <c r="AM212" s="179">
        <f t="shared" si="89"/>
        <v>59.536000000000001</v>
      </c>
      <c r="AO212" s="70">
        <f t="shared" si="90"/>
        <v>8.2617846795147525</v>
      </c>
      <c r="AP212" s="27" t="s">
        <v>45</v>
      </c>
      <c r="AS212" s="187">
        <f t="shared" si="91"/>
        <v>5349</v>
      </c>
      <c r="AT212" s="179">
        <f t="shared" si="92"/>
        <v>59.536000000000001</v>
      </c>
      <c r="AV212" s="70">
        <f t="shared" si="93"/>
        <v>8.1978140322212028</v>
      </c>
      <c r="AW212" s="27" t="s">
        <v>45</v>
      </c>
      <c r="AZ212" s="187">
        <f t="shared" si="94"/>
        <v>5349</v>
      </c>
      <c r="BA212" s="179">
        <f t="shared" si="95"/>
        <v>59.536000000000001</v>
      </c>
      <c r="BC212" s="70">
        <f t="shared" si="96"/>
        <v>8.1294697647842309</v>
      </c>
      <c r="BD212" s="27" t="s">
        <v>45</v>
      </c>
      <c r="BG212" s="187">
        <f t="shared" si="97"/>
        <v>5350</v>
      </c>
      <c r="BH212" s="179">
        <f t="shared" si="98"/>
        <v>59.048999999999999</v>
      </c>
      <c r="BJ212" s="70">
        <f t="shared" si="99"/>
        <v>8.0561096595450614</v>
      </c>
      <c r="BK212" s="27" t="s">
        <v>45</v>
      </c>
      <c r="BN212" s="187">
        <f t="shared" si="100"/>
        <v>5351</v>
      </c>
      <c r="BO212" s="179">
        <f t="shared" si="101"/>
        <v>58.564</v>
      </c>
      <c r="BQ212" s="70">
        <f t="shared" si="102"/>
        <v>7.9769387569594343</v>
      </c>
      <c r="BR212" s="27" t="s">
        <v>45</v>
      </c>
      <c r="BU212" s="187">
        <f t="shared" si="103"/>
        <v>5352</v>
      </c>
      <c r="BV212" s="179">
        <f t="shared" si="104"/>
        <v>58.081000000000003</v>
      </c>
      <c r="BX212" s="70">
        <f t="shared" si="105"/>
        <v>7.8909567161389189</v>
      </c>
      <c r="BY212" s="27" t="s">
        <v>45</v>
      </c>
      <c r="CB212" s="187">
        <f t="shared" si="106"/>
        <v>5354</v>
      </c>
      <c r="CC212" s="179">
        <f t="shared" si="107"/>
        <v>57.121000000000002</v>
      </c>
      <c r="CE212" s="70">
        <f t="shared" si="108"/>
        <v>7.7968803427835223</v>
      </c>
      <c r="CF212" s="27" t="s">
        <v>45</v>
      </c>
      <c r="CI212" s="187">
        <f t="shared" si="109"/>
        <v>5358</v>
      </c>
      <c r="CJ212" s="179">
        <f t="shared" si="110"/>
        <v>55.225000000000001</v>
      </c>
      <c r="CL212" s="70">
        <f t="shared" si="111"/>
        <v>7.6930257484178881</v>
      </c>
      <c r="CM212" s="27" t="s">
        <v>45</v>
      </c>
      <c r="CP212" s="187">
        <f t="shared" si="112"/>
        <v>5365</v>
      </c>
      <c r="CQ212" s="179">
        <f t="shared" si="113"/>
        <v>51.984000000000002</v>
      </c>
      <c r="CS212" s="70">
        <f t="shared" si="114"/>
        <v>7.5771219308766788</v>
      </c>
      <c r="CT212" s="27" t="s">
        <v>45</v>
      </c>
      <c r="CW212" s="187">
        <f t="shared" si="115"/>
        <v>5382</v>
      </c>
      <c r="CX212" s="179">
        <f t="shared" si="116"/>
        <v>44.521000000000001</v>
      </c>
      <c r="CZ212" s="70">
        <f t="shared" si="117"/>
        <v>7.4460014983241196</v>
      </c>
      <c r="DA212" s="27" t="s">
        <v>45</v>
      </c>
      <c r="DD212" s="187">
        <f t="shared" si="118"/>
        <v>5486</v>
      </c>
      <c r="DE212" s="179">
        <f t="shared" si="119"/>
        <v>11.449</v>
      </c>
    </row>
    <row r="213" spans="1:109" ht="15" customHeight="1">
      <c r="A213" s="21">
        <f t="shared" si="72"/>
        <v>1997</v>
      </c>
      <c r="B213" s="176">
        <f t="shared" si="72"/>
        <v>5434</v>
      </c>
      <c r="C213" s="69">
        <f t="shared" si="73"/>
        <v>8.6004307899862926</v>
      </c>
      <c r="D213" s="22">
        <v>4</v>
      </c>
      <c r="E213" s="71">
        <f t="shared" si="74"/>
        <v>1.3862943611198906</v>
      </c>
      <c r="F213" s="73" t="s">
        <v>35</v>
      </c>
      <c r="G213" s="244">
        <v>0</v>
      </c>
      <c r="H213" s="23"/>
      <c r="I213" s="179">
        <f t="shared" si="75"/>
        <v>5134</v>
      </c>
      <c r="J213" s="180">
        <f t="shared" si="76"/>
        <v>5.5207949944792052</v>
      </c>
      <c r="K213" s="179">
        <f t="shared" si="77"/>
        <v>90</v>
      </c>
      <c r="M213" s="70">
        <f t="shared" si="78"/>
        <v>8.6004307899862926</v>
      </c>
      <c r="N213" s="73" t="s">
        <v>35</v>
      </c>
      <c r="O213" s="206">
        <v>0</v>
      </c>
      <c r="P213" s="23"/>
      <c r="Q213" s="187">
        <f t="shared" si="79"/>
        <v>5134</v>
      </c>
      <c r="R213" s="179">
        <f t="shared" si="80"/>
        <v>90</v>
      </c>
      <c r="T213" s="70">
        <f t="shared" si="81"/>
        <v>8.397057390176256</v>
      </c>
      <c r="U213" s="73" t="s">
        <v>35</v>
      </c>
      <c r="V213" s="206">
        <f>10^U233</f>
        <v>1000</v>
      </c>
      <c r="W213" s="23"/>
      <c r="X213" s="187">
        <f t="shared" si="82"/>
        <v>5128</v>
      </c>
      <c r="Y213" s="179">
        <f t="shared" si="83"/>
        <v>93.635999999999996</v>
      </c>
      <c r="AA213" s="70">
        <f t="shared" si="84"/>
        <v>8.3414102114618647</v>
      </c>
      <c r="AB213" s="73" t="s">
        <v>35</v>
      </c>
      <c r="AC213" s="206">
        <f>V213+AB234</f>
        <v>1240</v>
      </c>
      <c r="AD213" s="23"/>
      <c r="AE213" s="187">
        <f t="shared" si="85"/>
        <v>5126</v>
      </c>
      <c r="AF213" s="179">
        <f t="shared" si="86"/>
        <v>94.864000000000004</v>
      </c>
      <c r="AH213" s="70">
        <f t="shared" si="87"/>
        <v>8.2824830037305617</v>
      </c>
      <c r="AI213" s="73" t="s">
        <v>35</v>
      </c>
      <c r="AJ213" s="206">
        <f>AC213+AI234</f>
        <v>1480</v>
      </c>
      <c r="AK213" s="23"/>
      <c r="AL213" s="187">
        <f t="shared" si="88"/>
        <v>5124</v>
      </c>
      <c r="AM213" s="179">
        <f t="shared" si="89"/>
        <v>96.1</v>
      </c>
      <c r="AO213" s="70">
        <f t="shared" si="90"/>
        <v>8.2198647419126516</v>
      </c>
      <c r="AP213" s="73" t="s">
        <v>35</v>
      </c>
      <c r="AQ213" s="206">
        <f>AJ213+AP234</f>
        <v>1720</v>
      </c>
      <c r="AR213" s="23"/>
      <c r="AS213" s="187">
        <f t="shared" si="91"/>
        <v>5122</v>
      </c>
      <c r="AT213" s="179">
        <f t="shared" si="92"/>
        <v>97.343999999999994</v>
      </c>
      <c r="AV213" s="70">
        <f t="shared" si="93"/>
        <v>8.153061946801051</v>
      </c>
      <c r="AW213" s="73" t="s">
        <v>35</v>
      </c>
      <c r="AX213" s="206">
        <f>AQ213+AW234</f>
        <v>1960</v>
      </c>
      <c r="AY213" s="23"/>
      <c r="AZ213" s="187">
        <f t="shared" si="94"/>
        <v>5119</v>
      </c>
      <c r="BA213" s="179">
        <f t="shared" si="95"/>
        <v>99.224999999999994</v>
      </c>
      <c r="BC213" s="70">
        <f t="shared" si="96"/>
        <v>8.0814750401370521</v>
      </c>
      <c r="BD213" s="73" t="s">
        <v>35</v>
      </c>
      <c r="BE213" s="206">
        <f>AX213+BD234</f>
        <v>2200</v>
      </c>
      <c r="BF213" s="23"/>
      <c r="BG213" s="187">
        <f t="shared" si="97"/>
        <v>5115</v>
      </c>
      <c r="BH213" s="179">
        <f t="shared" si="98"/>
        <v>101.761</v>
      </c>
      <c r="BJ213" s="70">
        <f t="shared" si="99"/>
        <v>8.0043655649795742</v>
      </c>
      <c r="BK213" s="73" t="s">
        <v>35</v>
      </c>
      <c r="BL213" s="206">
        <f>BE213+BK234</f>
        <v>2440</v>
      </c>
      <c r="BM213" s="23"/>
      <c r="BN213" s="187">
        <f t="shared" si="100"/>
        <v>5111</v>
      </c>
      <c r="BO213" s="179">
        <f t="shared" si="101"/>
        <v>104.32899999999999</v>
      </c>
      <c r="BQ213" s="70">
        <f t="shared" si="102"/>
        <v>7.9208096792885998</v>
      </c>
      <c r="BR213" s="73" t="s">
        <v>35</v>
      </c>
      <c r="BS213" s="206">
        <f>BL213+BR234</f>
        <v>2680</v>
      </c>
      <c r="BT213" s="23"/>
      <c r="BU213" s="187">
        <f t="shared" si="103"/>
        <v>5106</v>
      </c>
      <c r="BV213" s="179">
        <f t="shared" si="104"/>
        <v>107.584</v>
      </c>
      <c r="BX213" s="70">
        <f t="shared" si="105"/>
        <v>7.8296303891501928</v>
      </c>
      <c r="BY213" s="73" t="s">
        <v>35</v>
      </c>
      <c r="BZ213" s="206">
        <f>BS213+BY234</f>
        <v>2920</v>
      </c>
      <c r="CA213" s="23"/>
      <c r="CB213" s="187">
        <f t="shared" si="106"/>
        <v>5099</v>
      </c>
      <c r="CC213" s="179">
        <f t="shared" si="107"/>
        <v>112.22499999999999</v>
      </c>
      <c r="CE213" s="70">
        <f t="shared" si="108"/>
        <v>7.7292956743104817</v>
      </c>
      <c r="CF213" s="73" t="s">
        <v>35</v>
      </c>
      <c r="CG213" s="206">
        <f>BZ213+CF234</f>
        <v>3160</v>
      </c>
      <c r="CH213" s="23"/>
      <c r="CI213" s="187">
        <f t="shared" si="109"/>
        <v>5090</v>
      </c>
      <c r="CJ213" s="179">
        <f t="shared" si="110"/>
        <v>118.336</v>
      </c>
      <c r="CL213" s="70">
        <f t="shared" si="111"/>
        <v>7.6177595766085053</v>
      </c>
      <c r="CM213" s="73" t="s">
        <v>35</v>
      </c>
      <c r="CN213" s="206">
        <f>CG213+CM234</f>
        <v>3400</v>
      </c>
      <c r="CO213" s="23"/>
      <c r="CP213" s="187">
        <f t="shared" si="112"/>
        <v>5078</v>
      </c>
      <c r="CQ213" s="179">
        <f t="shared" si="113"/>
        <v>126.736</v>
      </c>
      <c r="CS213" s="70">
        <f t="shared" si="114"/>
        <v>7.4922030426187414</v>
      </c>
      <c r="CT213" s="73" t="s">
        <v>35</v>
      </c>
      <c r="CU213" s="206">
        <f>CN213+CT234</f>
        <v>3640</v>
      </c>
      <c r="CV213" s="23"/>
      <c r="CW213" s="187">
        <f t="shared" si="115"/>
        <v>5058</v>
      </c>
      <c r="CX213" s="179">
        <f t="shared" si="116"/>
        <v>141.376</v>
      </c>
      <c r="CZ213" s="70">
        <f t="shared" si="117"/>
        <v>7.3485875309275928</v>
      </c>
      <c r="DA213" s="73" t="s">
        <v>35</v>
      </c>
      <c r="DB213" s="206">
        <f>CU213+DA234</f>
        <v>3880</v>
      </c>
      <c r="DC213" s="23"/>
      <c r="DD213" s="187">
        <f t="shared" si="118"/>
        <v>5020</v>
      </c>
      <c r="DE213" s="179">
        <f t="shared" si="119"/>
        <v>171.39599999999999</v>
      </c>
    </row>
    <row r="214" spans="1:109" ht="15" customHeight="1">
      <c r="A214" s="21">
        <f t="shared" si="72"/>
        <v>1998</v>
      </c>
      <c r="B214" s="176">
        <f t="shared" si="72"/>
        <v>5406</v>
      </c>
      <c r="C214" s="69">
        <f t="shared" si="73"/>
        <v>8.5952647268363922</v>
      </c>
      <c r="D214" s="22">
        <v>5</v>
      </c>
      <c r="E214" s="71">
        <f t="shared" si="74"/>
        <v>1.6094379124341003</v>
      </c>
      <c r="F214" s="73" t="s">
        <v>30</v>
      </c>
      <c r="G214" s="44">
        <f>INDEX(LINEST(C210:C229,E210:E229),1)</f>
        <v>-0.14207110351927837</v>
      </c>
      <c r="H214" s="23"/>
      <c r="I214" s="179">
        <f t="shared" si="75"/>
        <v>4974</v>
      </c>
      <c r="J214" s="180">
        <f t="shared" si="76"/>
        <v>7.9911209766925646</v>
      </c>
      <c r="K214" s="179">
        <f t="shared" si="77"/>
        <v>186.624</v>
      </c>
      <c r="M214" s="70">
        <f t="shared" si="78"/>
        <v>8.5952647268363922</v>
      </c>
      <c r="N214" s="73" t="s">
        <v>30</v>
      </c>
      <c r="O214" s="44">
        <f>INDEX(LINEST(M210:M229,$E210:$E229),1)</f>
        <v>-0.14207110351927837</v>
      </c>
      <c r="P214" s="23"/>
      <c r="Q214" s="187">
        <f t="shared" si="79"/>
        <v>4974</v>
      </c>
      <c r="R214" s="179">
        <f t="shared" si="80"/>
        <v>186.624</v>
      </c>
      <c r="T214" s="70">
        <f t="shared" si="81"/>
        <v>8.3907225273622892</v>
      </c>
      <c r="U214" s="73" t="s">
        <v>30</v>
      </c>
      <c r="V214" s="44">
        <f>INDEX(LINEST(T210:T229,$E210:$E229),1)</f>
        <v>-0.18063750909671025</v>
      </c>
      <c r="W214" s="23"/>
      <c r="X214" s="187">
        <f t="shared" si="82"/>
        <v>4965</v>
      </c>
      <c r="Y214" s="179">
        <f t="shared" si="83"/>
        <v>194.48099999999999</v>
      </c>
      <c r="AA214" s="70">
        <f t="shared" si="84"/>
        <v>8.334711621820917</v>
      </c>
      <c r="AB214" s="73" t="s">
        <v>30</v>
      </c>
      <c r="AC214" s="44">
        <f>INDEX(LINEST(AA210:AA229,$E210:$E229),1)</f>
        <v>-0.19327486911046338</v>
      </c>
      <c r="AD214" s="23"/>
      <c r="AE214" s="187">
        <f t="shared" si="85"/>
        <v>4962</v>
      </c>
      <c r="AF214" s="179">
        <f t="shared" si="86"/>
        <v>197.136</v>
      </c>
      <c r="AH214" s="70">
        <f t="shared" si="87"/>
        <v>8.2753763748364069</v>
      </c>
      <c r="AI214" s="73" t="s">
        <v>30</v>
      </c>
      <c r="AJ214" s="44">
        <f>INDEX(LINEST(AH210:AH229,$E210:$E229),1)</f>
        <v>-0.20784571700462773</v>
      </c>
      <c r="AK214" s="23"/>
      <c r="AL214" s="187">
        <f t="shared" si="88"/>
        <v>4959</v>
      </c>
      <c r="AM214" s="179">
        <f t="shared" si="89"/>
        <v>199.809</v>
      </c>
      <c r="AO214" s="70">
        <f t="shared" si="90"/>
        <v>8.2122971382297685</v>
      </c>
      <c r="AP214" s="73" t="s">
        <v>30</v>
      </c>
      <c r="AQ214" s="44">
        <f>INDEX(LINEST(AO210:AO229,$E210:$E229),1)</f>
        <v>-0.22484007038247958</v>
      </c>
      <c r="AR214" s="23"/>
      <c r="AS214" s="187">
        <f t="shared" si="91"/>
        <v>4955</v>
      </c>
      <c r="AT214" s="179">
        <f t="shared" si="92"/>
        <v>203.40100000000001</v>
      </c>
      <c r="AV214" s="70">
        <f t="shared" si="93"/>
        <v>8.144969417087875</v>
      </c>
      <c r="AW214" s="73" t="s">
        <v>30</v>
      </c>
      <c r="AX214" s="44">
        <f>INDEX(LINEST(AV210:AV229,$E210:$E229),1)</f>
        <v>-0.24493300238822469</v>
      </c>
      <c r="AY214" s="23"/>
      <c r="AZ214" s="187">
        <f t="shared" si="94"/>
        <v>4951</v>
      </c>
      <c r="BA214" s="179">
        <f t="shared" si="95"/>
        <v>207.02500000000001</v>
      </c>
      <c r="BC214" s="70">
        <f t="shared" si="96"/>
        <v>8.0727793331694979</v>
      </c>
      <c r="BD214" s="73" t="s">
        <v>30</v>
      </c>
      <c r="BE214" s="44">
        <f>INDEX(LINEST(BC210:BC229,$E210:$E229),1)</f>
        <v>-0.26908371870667203</v>
      </c>
      <c r="BF214" s="23"/>
      <c r="BG214" s="187">
        <f t="shared" si="97"/>
        <v>4945</v>
      </c>
      <c r="BH214" s="179">
        <f t="shared" si="98"/>
        <v>212.52099999999999</v>
      </c>
      <c r="BJ214" s="70">
        <f t="shared" si="99"/>
        <v>7.9949695226978772</v>
      </c>
      <c r="BK214" s="73" t="s">
        <v>30</v>
      </c>
      <c r="BL214" s="44">
        <f>INDEX(LINEST(BJ210:BJ229,$E210:$E229),1)</f>
        <v>-0.29870818120270559</v>
      </c>
      <c r="BM214" s="23"/>
      <c r="BN214" s="187">
        <f t="shared" si="100"/>
        <v>4939</v>
      </c>
      <c r="BO214" s="179">
        <f t="shared" si="101"/>
        <v>218.089</v>
      </c>
      <c r="BQ214" s="70">
        <f t="shared" si="102"/>
        <v>7.9105906122564775</v>
      </c>
      <c r="BR214" s="73" t="s">
        <v>30</v>
      </c>
      <c r="BS214" s="44">
        <f>INDEX(LINEST(BQ210:BQ229,$E210:$E229),1)</f>
        <v>-0.33600068303748881</v>
      </c>
      <c r="BT214" s="23"/>
      <c r="BU214" s="187">
        <f t="shared" si="103"/>
        <v>4931</v>
      </c>
      <c r="BV214" s="179">
        <f t="shared" si="104"/>
        <v>225.625</v>
      </c>
      <c r="BX214" s="70">
        <f t="shared" si="105"/>
        <v>7.818430272070656</v>
      </c>
      <c r="BY214" s="73" t="s">
        <v>30</v>
      </c>
      <c r="BZ214" s="44">
        <f>INDEX(LINEST(BX210:BX229,$E210:$E229),1)</f>
        <v>-0.38458794824436454</v>
      </c>
      <c r="CA214" s="23"/>
      <c r="CB214" s="187">
        <f t="shared" si="106"/>
        <v>4920</v>
      </c>
      <c r="CC214" s="179">
        <f t="shared" si="107"/>
        <v>236.196</v>
      </c>
      <c r="CE214" s="70">
        <f t="shared" si="108"/>
        <v>7.7169061352983883</v>
      </c>
      <c r="CF214" s="73" t="s">
        <v>30</v>
      </c>
      <c r="CG214" s="44">
        <f>INDEX(LINEST(CE210:CE229,$E210:$E229),1)</f>
        <v>-0.45103217819400637</v>
      </c>
      <c r="CH214" s="23"/>
      <c r="CI214" s="187">
        <f t="shared" si="109"/>
        <v>4906</v>
      </c>
      <c r="CJ214" s="179">
        <f t="shared" si="110"/>
        <v>250</v>
      </c>
      <c r="CL214" s="70">
        <f t="shared" si="111"/>
        <v>7.6038979685218813</v>
      </c>
      <c r="CM214" s="73" t="s">
        <v>30</v>
      </c>
      <c r="CN214" s="44">
        <f>INDEX(LINEST(CL210:CL229,$E210:$E229),1)</f>
        <v>-0.54898334800057447</v>
      </c>
      <c r="CO214" s="23"/>
      <c r="CP214" s="187">
        <f t="shared" si="112"/>
        <v>4884</v>
      </c>
      <c r="CQ214" s="179">
        <f t="shared" si="113"/>
        <v>272.48399999999998</v>
      </c>
      <c r="CS214" s="70">
        <f t="shared" si="114"/>
        <v>7.4764723811639051</v>
      </c>
      <c r="CT214" s="73" t="s">
        <v>30</v>
      </c>
      <c r="CU214" s="44">
        <f>INDEX(LINEST(CS210:CS229,$E210:$E229),1)</f>
        <v>-0.71507657647846146</v>
      </c>
      <c r="CV214" s="23"/>
      <c r="CW214" s="187">
        <f t="shared" si="115"/>
        <v>4849</v>
      </c>
      <c r="CX214" s="179">
        <f t="shared" si="116"/>
        <v>310.24900000000002</v>
      </c>
      <c r="CZ214" s="70">
        <f t="shared" si="117"/>
        <v>7.3304052118444023</v>
      </c>
      <c r="DA214" s="73" t="s">
        <v>30</v>
      </c>
      <c r="DB214" s="44">
        <f>INDEX(LINEST(CZ210:CZ229,$E210:$E229),1)</f>
        <v>-1.1913679518602405</v>
      </c>
      <c r="DC214" s="23"/>
      <c r="DD214" s="187">
        <f t="shared" si="118"/>
        <v>4754</v>
      </c>
      <c r="DE214" s="179">
        <f t="shared" si="119"/>
        <v>425.10399999999998</v>
      </c>
    </row>
    <row r="215" spans="1:109" ht="15" customHeight="1">
      <c r="A215" s="21">
        <f t="shared" si="72"/>
        <v>1999</v>
      </c>
      <c r="B215" s="176">
        <f t="shared" si="72"/>
        <v>5240</v>
      </c>
      <c r="C215" s="69">
        <f t="shared" si="73"/>
        <v>8.564076777315087</v>
      </c>
      <c r="D215" s="22">
        <v>6</v>
      </c>
      <c r="E215" s="71">
        <f t="shared" si="74"/>
        <v>1.791759469228055</v>
      </c>
      <c r="F215" s="73" t="s">
        <v>25</v>
      </c>
      <c r="G215" s="44">
        <f>INDEX(LINEST(C210:C229,E210:E229),2)</f>
        <v>8.7405546828516822</v>
      </c>
      <c r="H215" s="74" t="s">
        <v>46</v>
      </c>
      <c r="I215" s="179">
        <f t="shared" si="75"/>
        <v>4846</v>
      </c>
      <c r="J215" s="180">
        <f t="shared" si="76"/>
        <v>7.5190839694656493</v>
      </c>
      <c r="K215" s="179">
        <f t="shared" si="77"/>
        <v>155.23599999999999</v>
      </c>
      <c r="M215" s="70">
        <f t="shared" si="78"/>
        <v>8.564076777315087</v>
      </c>
      <c r="N215" s="73" t="s">
        <v>25</v>
      </c>
      <c r="O215" s="44">
        <f>INDEX(LINEST(M210:M229,$E210:$E229),2)</f>
        <v>8.7405546828516822</v>
      </c>
      <c r="P215" s="74" t="s">
        <v>46</v>
      </c>
      <c r="Q215" s="187">
        <f t="shared" si="79"/>
        <v>4846</v>
      </c>
      <c r="R215" s="179">
        <f t="shared" si="80"/>
        <v>155.23599999999999</v>
      </c>
      <c r="T215" s="70">
        <f t="shared" si="81"/>
        <v>8.3523185482260036</v>
      </c>
      <c r="U215" s="73" t="s">
        <v>25</v>
      </c>
      <c r="V215" s="44">
        <f>INDEX(LINEST(T210:T229,$E210:$E229),2)</f>
        <v>8.5759967050116988</v>
      </c>
      <c r="W215" s="74" t="s">
        <v>46</v>
      </c>
      <c r="X215" s="187">
        <f t="shared" si="82"/>
        <v>4837</v>
      </c>
      <c r="Y215" s="179">
        <f t="shared" si="83"/>
        <v>162.40899999999999</v>
      </c>
      <c r="AA215" s="70">
        <f t="shared" si="84"/>
        <v>8.2940496401020276</v>
      </c>
      <c r="AB215" s="73" t="s">
        <v>25</v>
      </c>
      <c r="AC215" s="44">
        <f>INDEX(LINEST(AA210:AA229,$E210:$E229),2)</f>
        <v>8.5331446648368026</v>
      </c>
      <c r="AD215" s="74" t="s">
        <v>46</v>
      </c>
      <c r="AE215" s="187">
        <f t="shared" si="85"/>
        <v>4833</v>
      </c>
      <c r="AF215" s="179">
        <f t="shared" si="86"/>
        <v>165.649</v>
      </c>
      <c r="AH215" s="70">
        <f t="shared" si="87"/>
        <v>8.2321742363839405</v>
      </c>
      <c r="AI215" s="73" t="s">
        <v>25</v>
      </c>
      <c r="AJ215" s="44">
        <f>INDEX(LINEST(AH210:AH229,$E210:$E229),2)</f>
        <v>8.4890176061199174</v>
      </c>
      <c r="AK215" s="74" t="s">
        <v>46</v>
      </c>
      <c r="AL215" s="187">
        <f t="shared" si="88"/>
        <v>4830</v>
      </c>
      <c r="AM215" s="179">
        <f t="shared" si="89"/>
        <v>168.1</v>
      </c>
      <c r="AO215" s="70">
        <f t="shared" si="90"/>
        <v>8.1662162685921427</v>
      </c>
      <c r="AP215" s="73" t="s">
        <v>25</v>
      </c>
      <c r="AQ215" s="44">
        <f>INDEX(LINEST(AO210:AO229,$E210:$E229),2)</f>
        <v>8.4437258596959417</v>
      </c>
      <c r="AR215" s="74" t="s">
        <v>46</v>
      </c>
      <c r="AS215" s="187">
        <f t="shared" si="91"/>
        <v>4825</v>
      </c>
      <c r="AT215" s="179">
        <f t="shared" si="92"/>
        <v>172.22499999999999</v>
      </c>
      <c r="AV215" s="70">
        <f t="shared" si="93"/>
        <v>8.09559870137819</v>
      </c>
      <c r="AW215" s="73" t="s">
        <v>25</v>
      </c>
      <c r="AX215" s="44">
        <f>INDEX(LINEST(AV210:AV229,$E210:$E229),2)</f>
        <v>8.3974995780279951</v>
      </c>
      <c r="AY215" s="74" t="s">
        <v>46</v>
      </c>
      <c r="AZ215" s="187">
        <f t="shared" si="94"/>
        <v>4820</v>
      </c>
      <c r="BA215" s="179">
        <f t="shared" si="95"/>
        <v>176.4</v>
      </c>
      <c r="BC215" s="70">
        <f t="shared" si="96"/>
        <v>8.0196127944002669</v>
      </c>
      <c r="BD215" s="73" t="s">
        <v>25</v>
      </c>
      <c r="BE215" s="44">
        <f>INDEX(LINEST(BC210:BC229,$E210:$E229),2)</f>
        <v>8.3507764348190321</v>
      </c>
      <c r="BF215" s="74" t="s">
        <v>46</v>
      </c>
      <c r="BG215" s="187">
        <f t="shared" si="97"/>
        <v>4814</v>
      </c>
      <c r="BH215" s="179">
        <f t="shared" si="98"/>
        <v>181.476</v>
      </c>
      <c r="BJ215" s="70">
        <f t="shared" si="99"/>
        <v>7.9373746961632952</v>
      </c>
      <c r="BK215" s="73" t="s">
        <v>25</v>
      </c>
      <c r="BL215" s="44">
        <f>INDEX(LINEST(BJ210:BJ229,$E210:$E229),2)</f>
        <v>8.3043651825148821</v>
      </c>
      <c r="BM215" s="74" t="s">
        <v>46</v>
      </c>
      <c r="BN215" s="187">
        <f t="shared" si="100"/>
        <v>4806</v>
      </c>
      <c r="BO215" s="179">
        <f t="shared" si="101"/>
        <v>188.35599999999999</v>
      </c>
      <c r="BQ215" s="70">
        <f t="shared" si="102"/>
        <v>7.8477625374736082</v>
      </c>
      <c r="BR215" s="73" t="s">
        <v>25</v>
      </c>
      <c r="BS215" s="44">
        <f>INDEX(LINEST(BQ210:BQ229,$E210:$E229),2)</f>
        <v>8.2597700407010617</v>
      </c>
      <c r="BT215" s="74" t="s">
        <v>46</v>
      </c>
      <c r="BU215" s="187">
        <f t="shared" si="103"/>
        <v>4797</v>
      </c>
      <c r="BV215" s="179">
        <f t="shared" si="104"/>
        <v>196.249</v>
      </c>
      <c r="BX215" s="70">
        <f t="shared" si="105"/>
        <v>7.7493224646603558</v>
      </c>
      <c r="BY215" s="73" t="s">
        <v>25</v>
      </c>
      <c r="BZ215" s="44">
        <f>INDEX(LINEST(BX210:BX229,$E210:$E229),2)</f>
        <v>8.2198898720902491</v>
      </c>
      <c r="CA215" s="74" t="s">
        <v>46</v>
      </c>
      <c r="CB215" s="187">
        <f t="shared" si="106"/>
        <v>4785</v>
      </c>
      <c r="CC215" s="179">
        <f t="shared" si="107"/>
        <v>207.02500000000001</v>
      </c>
      <c r="CE215" s="70">
        <f t="shared" si="108"/>
        <v>7.6401231726953638</v>
      </c>
      <c r="CF215" s="73" t="s">
        <v>25</v>
      </c>
      <c r="CG215" s="44">
        <f>INDEX(LINEST(CE210:CE229,$E210:$E229),2)</f>
        <v>8.1907137195847977</v>
      </c>
      <c r="CH215" s="74" t="s">
        <v>46</v>
      </c>
      <c r="CI215" s="187">
        <f t="shared" si="109"/>
        <v>4768</v>
      </c>
      <c r="CJ215" s="179">
        <f t="shared" si="110"/>
        <v>222.78399999999999</v>
      </c>
      <c r="CL215" s="70">
        <f t="shared" si="111"/>
        <v>7.5175208506030309</v>
      </c>
      <c r="CM215" s="73" t="s">
        <v>25</v>
      </c>
      <c r="CN215" s="44">
        <f>INDEX(LINEST(CL210:CL229,$E210:$E229),2)</f>
        <v>8.1862485949907136</v>
      </c>
      <c r="CO215" s="74" t="s">
        <v>46</v>
      </c>
      <c r="CP215" s="187">
        <f t="shared" si="112"/>
        <v>4743</v>
      </c>
      <c r="CQ215" s="179">
        <f t="shared" si="113"/>
        <v>247.00899999999999</v>
      </c>
      <c r="CS215" s="70">
        <f t="shared" si="114"/>
        <v>7.3777589082278725</v>
      </c>
      <c r="CT215" s="73" t="s">
        <v>25</v>
      </c>
      <c r="CU215" s="44">
        <f>INDEX(LINEST(CS210:CS229,$E210:$E229),2)</f>
        <v>8.2483494075246835</v>
      </c>
      <c r="CV215" s="74" t="s">
        <v>46</v>
      </c>
      <c r="CW215" s="187">
        <f t="shared" si="115"/>
        <v>4701</v>
      </c>
      <c r="CX215" s="179">
        <f t="shared" si="116"/>
        <v>290.52100000000002</v>
      </c>
      <c r="CZ215" s="70">
        <f t="shared" si="117"/>
        <v>7.2152399787300974</v>
      </c>
      <c r="DA215" s="73" t="s">
        <v>25</v>
      </c>
      <c r="DB215" s="44">
        <f>INDEX(LINEST(CZ210:CZ229,$E210:$E229),2)</f>
        <v>8.690596810819013</v>
      </c>
      <c r="DC215" s="74" t="s">
        <v>46</v>
      </c>
      <c r="DD215" s="187">
        <f t="shared" si="118"/>
        <v>4583</v>
      </c>
      <c r="DE215" s="179">
        <f t="shared" si="119"/>
        <v>431.649</v>
      </c>
    </row>
    <row r="216" spans="1:109" ht="15" customHeight="1">
      <c r="A216" s="21">
        <f t="shared" si="72"/>
        <v>2000</v>
      </c>
      <c r="B216" s="176">
        <f t="shared" si="72"/>
        <v>5054</v>
      </c>
      <c r="C216" s="69">
        <f t="shared" si="73"/>
        <v>8.5279352879481394</v>
      </c>
      <c r="D216" s="22">
        <v>7</v>
      </c>
      <c r="E216" s="71">
        <f t="shared" si="74"/>
        <v>1.9459101490553132</v>
      </c>
      <c r="F216" s="73" t="s">
        <v>29</v>
      </c>
      <c r="G216" s="75">
        <f>EXP(G215)</f>
        <v>6251.3622741994295</v>
      </c>
      <c r="I216" s="179">
        <f t="shared" si="75"/>
        <v>4741</v>
      </c>
      <c r="J216" s="180">
        <f t="shared" si="76"/>
        <v>6.1931143648595173</v>
      </c>
      <c r="K216" s="179">
        <f t="shared" si="77"/>
        <v>97.968999999999994</v>
      </c>
      <c r="M216" s="70">
        <f t="shared" si="78"/>
        <v>8.5279352879481394</v>
      </c>
      <c r="N216" s="73" t="s">
        <v>29</v>
      </c>
      <c r="O216" s="75">
        <f>EXP(O215)</f>
        <v>6251.3622741994295</v>
      </c>
      <c r="Q216" s="187">
        <f t="shared" si="79"/>
        <v>4741</v>
      </c>
      <c r="R216" s="179">
        <f t="shared" si="80"/>
        <v>97.968999999999994</v>
      </c>
      <c r="T216" s="70">
        <f t="shared" si="81"/>
        <v>8.3074593270119461</v>
      </c>
      <c r="U216" s="73" t="s">
        <v>29</v>
      </c>
      <c r="V216" s="75">
        <f>EXP(V215)</f>
        <v>5302.8341665118342</v>
      </c>
      <c r="X216" s="187">
        <f t="shared" si="82"/>
        <v>4731</v>
      </c>
      <c r="Y216" s="179">
        <f t="shared" si="83"/>
        <v>104.32899999999999</v>
      </c>
      <c r="AA216" s="70">
        <f t="shared" si="84"/>
        <v>8.2464337861603649</v>
      </c>
      <c r="AB216" s="73" t="s">
        <v>29</v>
      </c>
      <c r="AC216" s="75">
        <f>EXP(AC215)</f>
        <v>5080.3968867655585</v>
      </c>
      <c r="AE216" s="187">
        <f t="shared" si="85"/>
        <v>4728</v>
      </c>
      <c r="AF216" s="179">
        <f t="shared" si="86"/>
        <v>106.276</v>
      </c>
      <c r="AH216" s="70">
        <f t="shared" si="87"/>
        <v>8.1814406957193739</v>
      </c>
      <c r="AI216" s="73" t="s">
        <v>29</v>
      </c>
      <c r="AJ216" s="75">
        <f>EXP(AJ215)</f>
        <v>4861.0882234515439</v>
      </c>
      <c r="AL216" s="187">
        <f t="shared" si="88"/>
        <v>4724</v>
      </c>
      <c r="AM216" s="179">
        <f t="shared" si="89"/>
        <v>108.9</v>
      </c>
      <c r="AO216" s="70">
        <f t="shared" si="90"/>
        <v>8.1119280633107387</v>
      </c>
      <c r="AP216" s="73" t="s">
        <v>29</v>
      </c>
      <c r="AQ216" s="75">
        <f>EXP(AQ215)</f>
        <v>4645.832497834067</v>
      </c>
      <c r="AS216" s="187">
        <f t="shared" si="91"/>
        <v>4720</v>
      </c>
      <c r="AT216" s="179">
        <f t="shared" si="92"/>
        <v>111.556</v>
      </c>
      <c r="AV216" s="70">
        <f t="shared" si="93"/>
        <v>8.0372200311330122</v>
      </c>
      <c r="AW216" s="73" t="s">
        <v>29</v>
      </c>
      <c r="AX216" s="75">
        <f>EXP(AX215)</f>
        <v>4435.9610944887327</v>
      </c>
      <c r="AZ216" s="187">
        <f t="shared" si="94"/>
        <v>4714</v>
      </c>
      <c r="BA216" s="179">
        <f t="shared" si="95"/>
        <v>115.6</v>
      </c>
      <c r="BC216" s="70">
        <f t="shared" si="96"/>
        <v>7.9564767980367819</v>
      </c>
      <c r="BD216" s="73" t="s">
        <v>29</v>
      </c>
      <c r="BE216" s="75">
        <f>EXP(BE215)</f>
        <v>4233.4664781650381</v>
      </c>
      <c r="BG216" s="187">
        <f t="shared" si="97"/>
        <v>4708</v>
      </c>
      <c r="BH216" s="179">
        <f t="shared" si="98"/>
        <v>119.71599999999999</v>
      </c>
      <c r="BJ216" s="70">
        <f t="shared" si="99"/>
        <v>7.8686368941841671</v>
      </c>
      <c r="BK216" s="73" t="s">
        <v>29</v>
      </c>
      <c r="BL216" s="75">
        <f>EXP(BL215)</f>
        <v>4041.4757241604912</v>
      </c>
      <c r="BN216" s="187">
        <f t="shared" si="100"/>
        <v>4700</v>
      </c>
      <c r="BO216" s="179">
        <f t="shared" si="101"/>
        <v>125.316</v>
      </c>
      <c r="BQ216" s="70">
        <f t="shared" si="102"/>
        <v>7.7723315751696136</v>
      </c>
      <c r="BR216" s="73" t="s">
        <v>29</v>
      </c>
      <c r="BS216" s="75">
        <f>EXP(BS215)</f>
        <v>3865.2051584062428</v>
      </c>
      <c r="BU216" s="187">
        <f t="shared" si="103"/>
        <v>4690</v>
      </c>
      <c r="BV216" s="179">
        <f t="shared" si="104"/>
        <v>132.49600000000001</v>
      </c>
      <c r="BX216" s="70">
        <f t="shared" si="105"/>
        <v>7.6657534318616989</v>
      </c>
      <c r="BY216" s="73" t="s">
        <v>29</v>
      </c>
      <c r="BZ216" s="75">
        <f>EXP(BZ215)</f>
        <v>3714.0933346523525</v>
      </c>
      <c r="CB216" s="187">
        <f t="shared" si="106"/>
        <v>4677</v>
      </c>
      <c r="CC216" s="179">
        <f t="shared" si="107"/>
        <v>142.12899999999999</v>
      </c>
      <c r="CE216" s="70">
        <f t="shared" si="108"/>
        <v>7.5464462737460236</v>
      </c>
      <c r="CF216" s="73" t="s">
        <v>29</v>
      </c>
      <c r="CG216" s="75">
        <f>EXP(CG215)</f>
        <v>3607.2959256618096</v>
      </c>
      <c r="CI216" s="187">
        <f t="shared" si="109"/>
        <v>4660</v>
      </c>
      <c r="CJ216" s="179">
        <f t="shared" si="110"/>
        <v>155.23599999999999</v>
      </c>
      <c r="CL216" s="70">
        <f t="shared" si="111"/>
        <v>7.4109518755836366</v>
      </c>
      <c r="CM216" s="73" t="s">
        <v>29</v>
      </c>
      <c r="CN216" s="75">
        <f>EXP(CN215)</f>
        <v>3591.2248063822412</v>
      </c>
      <c r="CP216" s="187">
        <f t="shared" si="112"/>
        <v>4634</v>
      </c>
      <c r="CQ216" s="179">
        <f t="shared" si="113"/>
        <v>176.4</v>
      </c>
      <c r="CS216" s="70">
        <f t="shared" si="114"/>
        <v>7.2541778464565176</v>
      </c>
      <c r="CT216" s="73" t="s">
        <v>29</v>
      </c>
      <c r="CU216" s="75">
        <f>EXP(CU215)</f>
        <v>3821.3131822912583</v>
      </c>
      <c r="CW216" s="187">
        <f t="shared" si="115"/>
        <v>4590</v>
      </c>
      <c r="CX216" s="179">
        <f t="shared" si="116"/>
        <v>215.29599999999999</v>
      </c>
      <c r="CZ216" s="70">
        <f t="shared" si="117"/>
        <v>7.0681720003880422</v>
      </c>
      <c r="DA216" s="73" t="s">
        <v>29</v>
      </c>
      <c r="DB216" s="75">
        <f>EXP(DB215)</f>
        <v>5946.73025681323</v>
      </c>
      <c r="DD216" s="187">
        <f t="shared" si="118"/>
        <v>4465</v>
      </c>
      <c r="DE216" s="179">
        <f t="shared" si="119"/>
        <v>346.92099999999999</v>
      </c>
    </row>
    <row r="217" spans="1:109" ht="15" customHeight="1">
      <c r="A217" s="21">
        <f t="shared" si="72"/>
        <v>2001</v>
      </c>
      <c r="B217" s="176">
        <f t="shared" si="72"/>
        <v>4941</v>
      </c>
      <c r="C217" s="69">
        <f t="shared" si="73"/>
        <v>8.5053230188457505</v>
      </c>
      <c r="D217" s="22">
        <v>8</v>
      </c>
      <c r="E217" s="71">
        <f t="shared" si="74"/>
        <v>2.0794415416798357</v>
      </c>
      <c r="H217" s="23"/>
      <c r="I217" s="179">
        <f t="shared" si="75"/>
        <v>4652</v>
      </c>
      <c r="J217" s="180">
        <f t="shared" si="76"/>
        <v>5.8490184173244284</v>
      </c>
      <c r="K217" s="179">
        <f t="shared" si="77"/>
        <v>83.521000000000001</v>
      </c>
      <c r="M217" s="70">
        <f t="shared" si="78"/>
        <v>8.5053230188457505</v>
      </c>
      <c r="P217" s="23"/>
      <c r="Q217" s="187">
        <f t="shared" si="79"/>
        <v>4652</v>
      </c>
      <c r="R217" s="179">
        <f t="shared" si="80"/>
        <v>83.521000000000001</v>
      </c>
      <c r="T217" s="70">
        <f t="shared" si="81"/>
        <v>8.279189777195004</v>
      </c>
      <c r="W217" s="23"/>
      <c r="X217" s="187">
        <f t="shared" si="82"/>
        <v>4642</v>
      </c>
      <c r="Y217" s="179">
        <f t="shared" si="83"/>
        <v>89.400999999999996</v>
      </c>
      <c r="AA217" s="70">
        <f t="shared" si="84"/>
        <v>8.2163583323861555</v>
      </c>
      <c r="AD217" s="23"/>
      <c r="AE217" s="187">
        <f t="shared" si="85"/>
        <v>4639</v>
      </c>
      <c r="AF217" s="179">
        <f t="shared" si="86"/>
        <v>91.203999999999994</v>
      </c>
      <c r="AH217" s="70">
        <f t="shared" si="87"/>
        <v>8.1493128436353448</v>
      </c>
      <c r="AK217" s="23"/>
      <c r="AL217" s="187">
        <f t="shared" si="88"/>
        <v>4635</v>
      </c>
      <c r="AM217" s="179">
        <f t="shared" si="89"/>
        <v>93.635999999999996</v>
      </c>
      <c r="AO217" s="70">
        <f t="shared" si="90"/>
        <v>8.0774471493311992</v>
      </c>
      <c r="AR217" s="23"/>
      <c r="AS217" s="187">
        <f t="shared" si="91"/>
        <v>4631</v>
      </c>
      <c r="AT217" s="179">
        <f t="shared" si="92"/>
        <v>96.1</v>
      </c>
      <c r="AV217" s="70">
        <f t="shared" si="93"/>
        <v>8.0000140936780717</v>
      </c>
      <c r="AY217" s="23"/>
      <c r="AZ217" s="187">
        <f t="shared" si="94"/>
        <v>4626</v>
      </c>
      <c r="BA217" s="179">
        <f t="shared" si="95"/>
        <v>99.224999999999994</v>
      </c>
      <c r="BC217" s="70">
        <f t="shared" si="96"/>
        <v>7.9160780963027859</v>
      </c>
      <c r="BF217" s="23"/>
      <c r="BG217" s="187">
        <f t="shared" si="97"/>
        <v>4619</v>
      </c>
      <c r="BH217" s="179">
        <f t="shared" si="98"/>
        <v>103.684</v>
      </c>
      <c r="BJ217" s="70">
        <f t="shared" si="99"/>
        <v>7.8244459308776193</v>
      </c>
      <c r="BM217" s="23"/>
      <c r="BN217" s="187">
        <f t="shared" si="100"/>
        <v>4612</v>
      </c>
      <c r="BO217" s="179">
        <f t="shared" si="101"/>
        <v>108.241</v>
      </c>
      <c r="BQ217" s="70">
        <f t="shared" si="102"/>
        <v>7.7235624722779699</v>
      </c>
      <c r="BT217" s="23"/>
      <c r="BU217" s="187">
        <f t="shared" si="103"/>
        <v>4602</v>
      </c>
      <c r="BV217" s="179">
        <f t="shared" si="104"/>
        <v>114.92100000000001</v>
      </c>
      <c r="BX217" s="70">
        <f t="shared" si="105"/>
        <v>7.6113477174036213</v>
      </c>
      <c r="CA217" s="23"/>
      <c r="CB217" s="187">
        <f t="shared" si="106"/>
        <v>4589</v>
      </c>
      <c r="CC217" s="179">
        <f t="shared" si="107"/>
        <v>123.904</v>
      </c>
      <c r="CE217" s="70">
        <f t="shared" si="108"/>
        <v>7.4849302832896614</v>
      </c>
      <c r="CH217" s="23"/>
      <c r="CI217" s="187">
        <f t="shared" si="109"/>
        <v>4572</v>
      </c>
      <c r="CJ217" s="179">
        <f t="shared" si="110"/>
        <v>136.161</v>
      </c>
      <c r="CL217" s="70">
        <f t="shared" si="111"/>
        <v>7.3401868353201154</v>
      </c>
      <c r="CO217" s="23"/>
      <c r="CP217" s="187">
        <f t="shared" si="112"/>
        <v>4547</v>
      </c>
      <c r="CQ217" s="179">
        <f t="shared" si="113"/>
        <v>155.23599999999999</v>
      </c>
      <c r="CS217" s="70">
        <f t="shared" si="114"/>
        <v>7.1708884785125049</v>
      </c>
      <c r="CV217" s="23"/>
      <c r="CW217" s="187">
        <f t="shared" si="115"/>
        <v>4504</v>
      </c>
      <c r="CX217" s="179">
        <f t="shared" si="116"/>
        <v>190.96899999999999</v>
      </c>
      <c r="CZ217" s="70">
        <f t="shared" si="117"/>
        <v>6.9669671386139829</v>
      </c>
      <c r="DC217" s="23"/>
      <c r="DD217" s="187">
        <f t="shared" si="118"/>
        <v>4379</v>
      </c>
      <c r="DE217" s="179">
        <f t="shared" si="119"/>
        <v>315.84399999999999</v>
      </c>
    </row>
    <row r="218" spans="1:109" ht="15" customHeight="1">
      <c r="A218" s="21">
        <f t="shared" si="72"/>
        <v>2002</v>
      </c>
      <c r="B218" s="176">
        <f t="shared" si="72"/>
        <v>4762</v>
      </c>
      <c r="C218" s="69">
        <f t="shared" si="73"/>
        <v>8.4684230270468088</v>
      </c>
      <c r="D218" s="22">
        <v>9</v>
      </c>
      <c r="E218" s="71">
        <f t="shared" si="74"/>
        <v>2.1972245773362196</v>
      </c>
      <c r="I218" s="179">
        <f t="shared" si="75"/>
        <v>4575</v>
      </c>
      <c r="J218" s="180">
        <f t="shared" si="76"/>
        <v>3.9269214615707684</v>
      </c>
      <c r="K218" s="179">
        <f t="shared" si="77"/>
        <v>34.969000000000001</v>
      </c>
      <c r="M218" s="70">
        <f t="shared" si="78"/>
        <v>8.4684230270468088</v>
      </c>
      <c r="Q218" s="187">
        <f t="shared" si="79"/>
        <v>4575</v>
      </c>
      <c r="R218" s="179">
        <f t="shared" si="80"/>
        <v>34.969000000000001</v>
      </c>
      <c r="T218" s="70">
        <f t="shared" si="81"/>
        <v>8.2327060098609763</v>
      </c>
      <c r="X218" s="187">
        <f t="shared" si="82"/>
        <v>4566</v>
      </c>
      <c r="Y218" s="179">
        <f t="shared" si="83"/>
        <v>38.415999999999997</v>
      </c>
      <c r="AA218" s="70">
        <f t="shared" si="84"/>
        <v>8.1667842890561513</v>
      </c>
      <c r="AE218" s="187">
        <f t="shared" si="85"/>
        <v>4563</v>
      </c>
      <c r="AF218" s="179">
        <f t="shared" si="86"/>
        <v>39.600999999999999</v>
      </c>
      <c r="AH218" s="70">
        <f t="shared" si="87"/>
        <v>8.0962082716500365</v>
      </c>
      <c r="AL218" s="187">
        <f t="shared" si="88"/>
        <v>4559</v>
      </c>
      <c r="AM218" s="179">
        <f t="shared" si="89"/>
        <v>41.209000000000003</v>
      </c>
      <c r="AO218" s="70">
        <f t="shared" si="90"/>
        <v>8.020270472819238</v>
      </c>
      <c r="AS218" s="187">
        <f t="shared" si="91"/>
        <v>4555</v>
      </c>
      <c r="AT218" s="179">
        <f t="shared" si="92"/>
        <v>42.848999999999997</v>
      </c>
      <c r="AV218" s="70">
        <f t="shared" si="93"/>
        <v>7.938088726896952</v>
      </c>
      <c r="AZ218" s="187">
        <f t="shared" si="94"/>
        <v>4550</v>
      </c>
      <c r="BA218" s="179">
        <f t="shared" si="95"/>
        <v>44.944000000000003</v>
      </c>
      <c r="BC218" s="70">
        <f t="shared" si="96"/>
        <v>7.8485434824566793</v>
      </c>
      <c r="BG218" s="187">
        <f t="shared" si="97"/>
        <v>4544</v>
      </c>
      <c r="BH218" s="179">
        <f t="shared" si="98"/>
        <v>47.524000000000001</v>
      </c>
      <c r="BJ218" s="70">
        <f t="shared" si="99"/>
        <v>7.7501841622578365</v>
      </c>
      <c r="BN218" s="187">
        <f t="shared" si="100"/>
        <v>4537</v>
      </c>
      <c r="BO218" s="179">
        <f t="shared" si="101"/>
        <v>50.625</v>
      </c>
      <c r="BQ218" s="70">
        <f t="shared" si="102"/>
        <v>7.6410842491749138</v>
      </c>
      <c r="BU218" s="187">
        <f t="shared" si="103"/>
        <v>4527</v>
      </c>
      <c r="BV218" s="179">
        <f t="shared" si="104"/>
        <v>55.225000000000001</v>
      </c>
      <c r="BX218" s="70">
        <f t="shared" si="105"/>
        <v>7.5186072168152522</v>
      </c>
      <c r="CB218" s="187">
        <f t="shared" si="106"/>
        <v>4515</v>
      </c>
      <c r="CC218" s="179">
        <f t="shared" si="107"/>
        <v>61.009</v>
      </c>
      <c r="CE218" s="70">
        <f t="shared" si="108"/>
        <v>7.3790081276283042</v>
      </c>
      <c r="CI218" s="187">
        <f t="shared" si="109"/>
        <v>4499</v>
      </c>
      <c r="CJ218" s="179">
        <f t="shared" si="110"/>
        <v>69.168999999999997</v>
      </c>
      <c r="CL218" s="70">
        <f t="shared" si="111"/>
        <v>7.2167094867094574</v>
      </c>
      <c r="CP218" s="187">
        <f t="shared" si="112"/>
        <v>4475</v>
      </c>
      <c r="CQ218" s="179">
        <f t="shared" si="113"/>
        <v>82.369</v>
      </c>
      <c r="CS218" s="70">
        <f t="shared" si="114"/>
        <v>7.0228680860826413</v>
      </c>
      <c r="CW218" s="187">
        <f t="shared" si="115"/>
        <v>4434</v>
      </c>
      <c r="CX218" s="179">
        <f t="shared" si="116"/>
        <v>107.584</v>
      </c>
      <c r="CZ218" s="70">
        <f t="shared" si="117"/>
        <v>6.7821920560067914</v>
      </c>
      <c r="DD218" s="187">
        <f t="shared" si="118"/>
        <v>4314</v>
      </c>
      <c r="DE218" s="179">
        <f t="shared" si="119"/>
        <v>200.70400000000001</v>
      </c>
    </row>
    <row r="219" spans="1:109" ht="15" customHeight="1">
      <c r="A219" s="21">
        <f t="shared" si="72"/>
        <v>2003</v>
      </c>
      <c r="B219" s="176">
        <f t="shared" si="72"/>
        <v>4508</v>
      </c>
      <c r="C219" s="69">
        <f t="shared" si="73"/>
        <v>8.4136088751596674</v>
      </c>
      <c r="D219" s="22">
        <v>10</v>
      </c>
      <c r="E219" s="71">
        <f t="shared" si="74"/>
        <v>2.3025850929940459</v>
      </c>
      <c r="F219" s="347" t="s">
        <v>7</v>
      </c>
      <c r="G219" s="348"/>
      <c r="H219" s="236">
        <f>I209</f>
        <v>0.77078601386837153</v>
      </c>
      <c r="I219" s="179">
        <f t="shared" si="75"/>
        <v>4507</v>
      </c>
      <c r="J219" s="180">
        <f t="shared" si="76"/>
        <v>2.2182786157941437E-2</v>
      </c>
      <c r="K219" s="179">
        <f t="shared" si="77"/>
        <v>1E-3</v>
      </c>
      <c r="M219" s="70">
        <f t="shared" si="78"/>
        <v>8.4136088751596674</v>
      </c>
      <c r="N219" s="23" t="s">
        <v>36</v>
      </c>
      <c r="O219" s="44">
        <f>Q209</f>
        <v>0.77078601386837153</v>
      </c>
      <c r="Q219" s="187">
        <f t="shared" si="79"/>
        <v>4507</v>
      </c>
      <c r="R219" s="179">
        <f t="shared" si="80"/>
        <v>1E-3</v>
      </c>
      <c r="T219" s="70">
        <f t="shared" si="81"/>
        <v>8.1628013534920729</v>
      </c>
      <c r="U219" s="23" t="s">
        <v>36</v>
      </c>
      <c r="V219" s="44">
        <f>X209</f>
        <v>0.75616127882816098</v>
      </c>
      <c r="X219" s="187">
        <f t="shared" si="82"/>
        <v>4498</v>
      </c>
      <c r="Y219" s="179">
        <f t="shared" si="83"/>
        <v>0.1</v>
      </c>
      <c r="AA219" s="70">
        <f t="shared" si="84"/>
        <v>8.091933455979893</v>
      </c>
      <c r="AB219" s="23" t="s">
        <v>36</v>
      </c>
      <c r="AC219" s="44">
        <f>AE209</f>
        <v>0.75137327417927857</v>
      </c>
      <c r="AE219" s="187">
        <f t="shared" si="85"/>
        <v>4496</v>
      </c>
      <c r="AF219" s="179">
        <f t="shared" si="86"/>
        <v>0.14399999999999999</v>
      </c>
      <c r="AH219" s="70">
        <f t="shared" si="87"/>
        <v>8.0156576145573393</v>
      </c>
      <c r="AI219" s="23" t="s">
        <v>36</v>
      </c>
      <c r="AJ219" s="44">
        <f>AL209</f>
        <v>0.74578368226331859</v>
      </c>
      <c r="AL219" s="187">
        <f t="shared" si="88"/>
        <v>4492</v>
      </c>
      <c r="AM219" s="179">
        <f t="shared" si="89"/>
        <v>0.25600000000000001</v>
      </c>
      <c r="AO219" s="70">
        <f t="shared" si="90"/>
        <v>7.9330797718804149</v>
      </c>
      <c r="AP219" s="23" t="s">
        <v>36</v>
      </c>
      <c r="AQ219" s="44">
        <f>AS209</f>
        <v>0.73910232019901856</v>
      </c>
      <c r="AS219" s="187">
        <f t="shared" si="91"/>
        <v>4488</v>
      </c>
      <c r="AT219" s="179">
        <f t="shared" si="92"/>
        <v>0.4</v>
      </c>
      <c r="AV219" s="70">
        <f t="shared" si="93"/>
        <v>7.843064016692054</v>
      </c>
      <c r="AW219" s="23" t="s">
        <v>36</v>
      </c>
      <c r="AX219" s="44">
        <f>AZ209</f>
        <v>0.73123280377121702</v>
      </c>
      <c r="AZ219" s="187">
        <f t="shared" si="94"/>
        <v>4484</v>
      </c>
      <c r="BA219" s="179">
        <f t="shared" si="95"/>
        <v>0.57599999999999996</v>
      </c>
      <c r="BC219" s="70">
        <f t="shared" si="96"/>
        <v>7.7441366276279906</v>
      </c>
      <c r="BD219" s="23" t="s">
        <v>36</v>
      </c>
      <c r="BE219" s="44">
        <f>BG209</f>
        <v>0.72150330148202402</v>
      </c>
      <c r="BG219" s="187">
        <f t="shared" si="97"/>
        <v>4478</v>
      </c>
      <c r="BH219" s="179">
        <f t="shared" si="98"/>
        <v>0.9</v>
      </c>
      <c r="BJ219" s="70">
        <f t="shared" si="99"/>
        <v>7.6343372356283199</v>
      </c>
      <c r="BK219" s="23" t="s">
        <v>36</v>
      </c>
      <c r="BL219" s="44">
        <f>BN209</f>
        <v>0.70967525708465862</v>
      </c>
      <c r="BN219" s="187">
        <f t="shared" si="100"/>
        <v>4472</v>
      </c>
      <c r="BO219" s="179">
        <f t="shared" si="101"/>
        <v>1.296</v>
      </c>
      <c r="BQ219" s="70">
        <f t="shared" si="102"/>
        <v>7.510977752014095</v>
      </c>
      <c r="BR219" s="23" t="s">
        <v>36</v>
      </c>
      <c r="BS219" s="44">
        <f>BU209</f>
        <v>0.69418081902764583</v>
      </c>
      <c r="BU219" s="187">
        <f t="shared" si="103"/>
        <v>4463</v>
      </c>
      <c r="BV219" s="179">
        <f t="shared" si="104"/>
        <v>2.0249999999999999</v>
      </c>
      <c r="BX219" s="70">
        <f t="shared" si="105"/>
        <v>7.3702306418070807</v>
      </c>
      <c r="BY219" s="23" t="s">
        <v>36</v>
      </c>
      <c r="BZ219" s="44">
        <f>CB209</f>
        <v>0.67380684663563783</v>
      </c>
      <c r="CB219" s="187">
        <f t="shared" si="106"/>
        <v>4452</v>
      </c>
      <c r="CC219" s="179">
        <f t="shared" si="107"/>
        <v>3.1360000000000001</v>
      </c>
      <c r="CE219" s="70">
        <f t="shared" si="108"/>
        <v>7.2063772914722524</v>
      </c>
      <c r="CF219" s="23" t="s">
        <v>36</v>
      </c>
      <c r="CG219" s="44">
        <f>CI209</f>
        <v>0.64586623649342734</v>
      </c>
      <c r="CI219" s="187">
        <f t="shared" si="109"/>
        <v>4437</v>
      </c>
      <c r="CJ219" s="179">
        <f t="shared" si="110"/>
        <v>5.0410000000000004</v>
      </c>
      <c r="CL219" s="70">
        <f t="shared" si="111"/>
        <v>7.0103118673072293</v>
      </c>
      <c r="CM219" s="23" t="s">
        <v>36</v>
      </c>
      <c r="CN219" s="44">
        <f>CP209</f>
        <v>0.60389632548240146</v>
      </c>
      <c r="CP219" s="187">
        <f t="shared" si="112"/>
        <v>4415</v>
      </c>
      <c r="CQ219" s="179">
        <f t="shared" si="113"/>
        <v>8.6489999999999991</v>
      </c>
      <c r="CS219" s="70">
        <f t="shared" si="114"/>
        <v>6.7661917146603505</v>
      </c>
      <c r="CT219" s="23" t="s">
        <v>36</v>
      </c>
      <c r="CU219" s="44">
        <f>CW209</f>
        <v>0.53343661438486656</v>
      </c>
      <c r="CW219" s="187">
        <f t="shared" si="115"/>
        <v>4376</v>
      </c>
      <c r="CX219" s="179">
        <f t="shared" si="116"/>
        <v>17.423999999999999</v>
      </c>
      <c r="CZ219" s="70">
        <f t="shared" si="117"/>
        <v>6.4425401664681985</v>
      </c>
      <c r="DA219" s="23" t="s">
        <v>36</v>
      </c>
      <c r="DB219" s="44">
        <f>DD209</f>
        <v>0.35936593837579894</v>
      </c>
      <c r="DD219" s="187">
        <f t="shared" si="118"/>
        <v>4263</v>
      </c>
      <c r="DE219" s="179">
        <f t="shared" si="119"/>
        <v>60.024999999999999</v>
      </c>
    </row>
    <row r="220" spans="1:109" ht="15" customHeight="1">
      <c r="A220" s="21">
        <f t="shared" si="72"/>
        <v>2004</v>
      </c>
      <c r="B220" s="176">
        <f t="shared" si="72"/>
        <v>4420</v>
      </c>
      <c r="C220" s="69">
        <f t="shared" si="73"/>
        <v>8.3938949750717438</v>
      </c>
      <c r="D220" s="22">
        <v>11</v>
      </c>
      <c r="E220" s="71">
        <f t="shared" si="74"/>
        <v>2.3978952727983707</v>
      </c>
      <c r="F220" s="347" t="s">
        <v>8</v>
      </c>
      <c r="G220" s="348"/>
      <c r="H220" s="237">
        <f>SUM(K210:K229)</f>
        <v>1621.3649999999998</v>
      </c>
      <c r="I220" s="179">
        <f t="shared" si="75"/>
        <v>4447</v>
      </c>
      <c r="J220" s="180">
        <f t="shared" si="76"/>
        <v>0.61085972850678738</v>
      </c>
      <c r="K220" s="179">
        <f t="shared" si="77"/>
        <v>0.72899999999999998</v>
      </c>
      <c r="M220" s="70">
        <f t="shared" si="78"/>
        <v>8.3938949750717438</v>
      </c>
      <c r="N220" s="23" t="s">
        <v>37</v>
      </c>
      <c r="O220" s="200">
        <f>SUM(R210:R229)</f>
        <v>1621.3649999999998</v>
      </c>
      <c r="Q220" s="187">
        <f t="shared" si="79"/>
        <v>4447</v>
      </c>
      <c r="R220" s="179">
        <f t="shared" si="80"/>
        <v>0.72899999999999998</v>
      </c>
      <c r="T220" s="70">
        <f t="shared" si="81"/>
        <v>8.1373958300566507</v>
      </c>
      <c r="U220" s="23" t="s">
        <v>37</v>
      </c>
      <c r="V220" s="200">
        <f>SUM(Y210:Y229)</f>
        <v>1750.2819999999999</v>
      </c>
      <c r="X220" s="187">
        <f t="shared" si="82"/>
        <v>4439</v>
      </c>
      <c r="Y220" s="179">
        <f t="shared" si="83"/>
        <v>0.36099999999999999</v>
      </c>
      <c r="AA220" s="70">
        <f t="shared" si="84"/>
        <v>8.0646364757742219</v>
      </c>
      <c r="AB220" s="23" t="s">
        <v>37</v>
      </c>
      <c r="AC220" s="200">
        <f>SUM(AF210:AF229)</f>
        <v>1794.0759999999998</v>
      </c>
      <c r="AE220" s="187">
        <f t="shared" si="85"/>
        <v>4436</v>
      </c>
      <c r="AF220" s="179">
        <f t="shared" si="86"/>
        <v>0.25600000000000001</v>
      </c>
      <c r="AH220" s="70">
        <f t="shared" si="87"/>
        <v>7.9861648603327273</v>
      </c>
      <c r="AI220" s="23" t="s">
        <v>37</v>
      </c>
      <c r="AJ220" s="200">
        <f>SUM(AM210:AM229)</f>
        <v>1847.5060000000003</v>
      </c>
      <c r="AL220" s="187">
        <f t="shared" si="88"/>
        <v>4433</v>
      </c>
      <c r="AM220" s="179">
        <f t="shared" si="89"/>
        <v>0.16900000000000001</v>
      </c>
      <c r="AO220" s="70">
        <f t="shared" si="90"/>
        <v>7.90100705199242</v>
      </c>
      <c r="AP220" s="23" t="s">
        <v>37</v>
      </c>
      <c r="AQ220" s="200">
        <f>SUM(AT210:AT229)</f>
        <v>1912.5369999999998</v>
      </c>
      <c r="AS220" s="187">
        <f t="shared" si="91"/>
        <v>4430</v>
      </c>
      <c r="AT220" s="179">
        <f t="shared" si="92"/>
        <v>0.1</v>
      </c>
      <c r="AV220" s="70">
        <f t="shared" si="93"/>
        <v>7.8079166289264084</v>
      </c>
      <c r="AW220" s="23" t="s">
        <v>37</v>
      </c>
      <c r="AX220" s="200">
        <f>SUM(BA210:BA229)</f>
        <v>1992.3059999999998</v>
      </c>
      <c r="AZ220" s="187">
        <f t="shared" si="94"/>
        <v>4426</v>
      </c>
      <c r="BA220" s="179">
        <f t="shared" si="95"/>
        <v>3.5999999999999997E-2</v>
      </c>
      <c r="BC220" s="70">
        <f t="shared" si="96"/>
        <v>7.7052624748663252</v>
      </c>
      <c r="BD220" s="23" t="s">
        <v>37</v>
      </c>
      <c r="BE220" s="200">
        <f>SUM(BH210:BH229)</f>
        <v>2094.8769999999995</v>
      </c>
      <c r="BG220" s="187">
        <f t="shared" si="97"/>
        <v>4421</v>
      </c>
      <c r="BH220" s="179">
        <f t="shared" si="98"/>
        <v>1E-3</v>
      </c>
      <c r="BJ220" s="70">
        <f t="shared" si="99"/>
        <v>7.5908521236885811</v>
      </c>
      <c r="BK220" s="23" t="s">
        <v>37</v>
      </c>
      <c r="BL220" s="200">
        <f>SUM(BO210:BO229)</f>
        <v>2228.3240000000005</v>
      </c>
      <c r="BN220" s="187">
        <f t="shared" si="100"/>
        <v>4415</v>
      </c>
      <c r="BO220" s="179">
        <f t="shared" si="101"/>
        <v>2.5000000000000001E-2</v>
      </c>
      <c r="BQ220" s="70">
        <f t="shared" si="102"/>
        <v>7.461640392208575</v>
      </c>
      <c r="BR220" s="23" t="s">
        <v>37</v>
      </c>
      <c r="BS220" s="200">
        <f>SUM(BV210:BV229)</f>
        <v>2414.5119999999997</v>
      </c>
      <c r="BU220" s="187">
        <f t="shared" si="103"/>
        <v>4407</v>
      </c>
      <c r="BV220" s="179">
        <f t="shared" si="104"/>
        <v>0.16900000000000001</v>
      </c>
      <c r="BX220" s="70">
        <f t="shared" si="105"/>
        <v>7.3132203870903014</v>
      </c>
      <c r="BY220" s="23" t="s">
        <v>37</v>
      </c>
      <c r="BZ220" s="200">
        <f>SUM(CC210:CC229)</f>
        <v>2686.012999999999</v>
      </c>
      <c r="CB220" s="187">
        <f t="shared" si="106"/>
        <v>4397</v>
      </c>
      <c r="CC220" s="179">
        <f t="shared" si="107"/>
        <v>0.52900000000000003</v>
      </c>
      <c r="CE220" s="70">
        <f t="shared" si="108"/>
        <v>7.1388669999455239</v>
      </c>
      <c r="CF220" s="23" t="s">
        <v>37</v>
      </c>
      <c r="CG220" s="200">
        <f>SUM(CJ210:CJ229)</f>
        <v>3117.2620000000006</v>
      </c>
      <c r="CI220" s="187">
        <f t="shared" si="109"/>
        <v>4383</v>
      </c>
      <c r="CJ220" s="179">
        <f t="shared" si="110"/>
        <v>1.369</v>
      </c>
      <c r="CL220" s="70">
        <f t="shared" si="111"/>
        <v>6.9275579062783166</v>
      </c>
      <c r="CM220" s="23" t="s">
        <v>37</v>
      </c>
      <c r="CN220" s="200">
        <f>SUM(CQ210:CQ229)</f>
        <v>3921.6409999999992</v>
      </c>
      <c r="CP220" s="187">
        <f t="shared" si="112"/>
        <v>4363</v>
      </c>
      <c r="CQ220" s="179">
        <f t="shared" si="113"/>
        <v>3.2490000000000001</v>
      </c>
      <c r="CS220" s="70">
        <f t="shared" si="114"/>
        <v>6.6592939196836376</v>
      </c>
      <c r="CT220" s="23" t="s">
        <v>37</v>
      </c>
      <c r="CU220" s="200">
        <f>SUM(CX210:CX229)</f>
        <v>5925.6579999999985</v>
      </c>
      <c r="CW220" s="187">
        <f t="shared" si="115"/>
        <v>4328</v>
      </c>
      <c r="CX220" s="179">
        <f t="shared" si="116"/>
        <v>8.4640000000000004</v>
      </c>
      <c r="CZ220" s="70">
        <f t="shared" si="117"/>
        <v>6.2915691395583204</v>
      </c>
      <c r="DA220" s="23" t="s">
        <v>37</v>
      </c>
      <c r="DB220" s="200">
        <f>SUM(DE210:DE229)</f>
        <v>22708.226000000002</v>
      </c>
      <c r="DD220" s="187">
        <f t="shared" si="118"/>
        <v>4222</v>
      </c>
      <c r="DE220" s="179">
        <f t="shared" si="119"/>
        <v>39.204000000000001</v>
      </c>
    </row>
    <row r="221" spans="1:109" ht="15" customHeight="1">
      <c r="A221" s="21">
        <f t="shared" si="72"/>
        <v>2005</v>
      </c>
      <c r="B221" s="176">
        <f t="shared" si="72"/>
        <v>4408</v>
      </c>
      <c r="C221" s="69">
        <f t="shared" si="73"/>
        <v>8.391176350832751</v>
      </c>
      <c r="D221" s="22">
        <v>12</v>
      </c>
      <c r="E221" s="71">
        <f t="shared" si="74"/>
        <v>2.4849066497880004</v>
      </c>
      <c r="F221" s="347" t="s">
        <v>9</v>
      </c>
      <c r="G221" s="348"/>
      <c r="H221" s="237">
        <f>SUM(K220:K229)</f>
        <v>157.256</v>
      </c>
      <c r="I221" s="179">
        <f t="shared" si="75"/>
        <v>4392</v>
      </c>
      <c r="J221" s="180">
        <f t="shared" si="76"/>
        <v>0.36297640653357532</v>
      </c>
      <c r="K221" s="179">
        <f t="shared" si="77"/>
        <v>0.25600000000000001</v>
      </c>
      <c r="M221" s="70">
        <f t="shared" si="78"/>
        <v>8.391176350832751</v>
      </c>
      <c r="O221" s="76"/>
      <c r="Q221" s="187">
        <f t="shared" si="79"/>
        <v>4392</v>
      </c>
      <c r="R221" s="179">
        <f t="shared" si="80"/>
        <v>0.25600000000000001</v>
      </c>
      <c r="T221" s="70">
        <f t="shared" si="81"/>
        <v>8.1338808879492071</v>
      </c>
      <c r="V221" s="76"/>
      <c r="X221" s="187">
        <f t="shared" si="82"/>
        <v>4385</v>
      </c>
      <c r="Y221" s="179">
        <f t="shared" si="83"/>
        <v>0.52900000000000003</v>
      </c>
      <c r="AA221" s="70">
        <f t="shared" si="84"/>
        <v>8.0608557529343159</v>
      </c>
      <c r="AC221" s="76"/>
      <c r="AE221" s="187">
        <f t="shared" si="85"/>
        <v>4383</v>
      </c>
      <c r="AF221" s="179">
        <f t="shared" si="86"/>
        <v>0.625</v>
      </c>
      <c r="AH221" s="70">
        <f t="shared" si="87"/>
        <v>7.9820748750812021</v>
      </c>
      <c r="AJ221" s="76"/>
      <c r="AL221" s="187">
        <f t="shared" si="88"/>
        <v>4380</v>
      </c>
      <c r="AM221" s="179">
        <f t="shared" si="89"/>
        <v>0.78400000000000003</v>
      </c>
      <c r="AO221" s="70">
        <f t="shared" si="90"/>
        <v>7.8965527016430404</v>
      </c>
      <c r="AQ221" s="76"/>
      <c r="AS221" s="187">
        <f t="shared" si="91"/>
        <v>4377</v>
      </c>
      <c r="AT221" s="179">
        <f t="shared" si="92"/>
        <v>0.96099999999999997</v>
      </c>
      <c r="AV221" s="70">
        <f t="shared" si="93"/>
        <v>7.8030266436322169</v>
      </c>
      <c r="AX221" s="76"/>
      <c r="AZ221" s="187">
        <f t="shared" si="94"/>
        <v>4374</v>
      </c>
      <c r="BA221" s="179">
        <f t="shared" si="95"/>
        <v>1.1559999999999999</v>
      </c>
      <c r="BC221" s="70">
        <f t="shared" si="96"/>
        <v>7.6998424073969858</v>
      </c>
      <c r="BE221" s="76"/>
      <c r="BG221" s="187">
        <f t="shared" si="97"/>
        <v>4369</v>
      </c>
      <c r="BH221" s="179">
        <f t="shared" si="98"/>
        <v>1.5209999999999999</v>
      </c>
      <c r="BJ221" s="70">
        <f t="shared" si="99"/>
        <v>7.5847730776121987</v>
      </c>
      <c r="BL221" s="76"/>
      <c r="BN221" s="187">
        <f t="shared" si="100"/>
        <v>4364</v>
      </c>
      <c r="BO221" s="179">
        <f t="shared" si="101"/>
        <v>1.9359999999999999</v>
      </c>
      <c r="BQ221" s="70">
        <f t="shared" si="102"/>
        <v>7.4547199493640006</v>
      </c>
      <c r="BS221" s="76"/>
      <c r="BU221" s="187">
        <f t="shared" si="103"/>
        <v>4357</v>
      </c>
      <c r="BV221" s="179">
        <f t="shared" si="104"/>
        <v>2.601</v>
      </c>
      <c r="BX221" s="70">
        <f t="shared" si="105"/>
        <v>7.305188215393037</v>
      </c>
      <c r="BZ221" s="76"/>
      <c r="CB221" s="187">
        <f t="shared" si="106"/>
        <v>4348</v>
      </c>
      <c r="CC221" s="179">
        <f t="shared" si="107"/>
        <v>3.6</v>
      </c>
      <c r="CE221" s="70">
        <f t="shared" si="108"/>
        <v>7.1292975489293733</v>
      </c>
      <c r="CG221" s="76"/>
      <c r="CI221" s="187">
        <f t="shared" si="109"/>
        <v>4336</v>
      </c>
      <c r="CJ221" s="179">
        <f t="shared" si="110"/>
        <v>5.1840000000000002</v>
      </c>
      <c r="CL221" s="70">
        <f t="shared" si="111"/>
        <v>6.9157234486313142</v>
      </c>
      <c r="CN221" s="76"/>
      <c r="CP221" s="187">
        <f t="shared" si="112"/>
        <v>4318</v>
      </c>
      <c r="CQ221" s="179">
        <f t="shared" si="113"/>
        <v>8.1</v>
      </c>
      <c r="CS221" s="70">
        <f t="shared" si="114"/>
        <v>6.6437897331476723</v>
      </c>
      <c r="CU221" s="76"/>
      <c r="CW221" s="187">
        <f t="shared" si="115"/>
        <v>4286</v>
      </c>
      <c r="CX221" s="179">
        <f t="shared" si="116"/>
        <v>14.884</v>
      </c>
      <c r="CZ221" s="70">
        <f t="shared" si="117"/>
        <v>6.2690962837062614</v>
      </c>
      <c r="DB221" s="76"/>
      <c r="DD221" s="187">
        <f t="shared" si="118"/>
        <v>4188</v>
      </c>
      <c r="DE221" s="179">
        <f t="shared" si="119"/>
        <v>48.4</v>
      </c>
    </row>
    <row r="222" spans="1:109" ht="15" customHeight="1">
      <c r="A222" s="21">
        <f t="shared" si="72"/>
        <v>2006</v>
      </c>
      <c r="B222" s="176">
        <f t="shared" si="72"/>
        <v>4286</v>
      </c>
      <c r="C222" s="69">
        <f t="shared" si="73"/>
        <v>8.3631091760335217</v>
      </c>
      <c r="D222" s="22">
        <v>13</v>
      </c>
      <c r="E222" s="71">
        <f t="shared" si="74"/>
        <v>2.5649493574615367</v>
      </c>
      <c r="F222" s="347" t="s">
        <v>10</v>
      </c>
      <c r="G222" s="348"/>
      <c r="H222" s="238">
        <f>SUM(J210:J229)/D229</f>
        <v>4.325214142281042</v>
      </c>
      <c r="I222" s="179">
        <f t="shared" si="75"/>
        <v>4342</v>
      </c>
      <c r="J222" s="180">
        <f t="shared" si="76"/>
        <v>1.3065795613625757</v>
      </c>
      <c r="K222" s="179">
        <f t="shared" si="77"/>
        <v>3.1360000000000001</v>
      </c>
      <c r="M222" s="70">
        <f t="shared" si="78"/>
        <v>8.3631091760335217</v>
      </c>
      <c r="Q222" s="187">
        <f t="shared" si="79"/>
        <v>4342</v>
      </c>
      <c r="R222" s="179">
        <f t="shared" si="80"/>
        <v>3.1360000000000001</v>
      </c>
      <c r="T222" s="70">
        <f t="shared" si="81"/>
        <v>8.0974262985972132</v>
      </c>
      <c r="X222" s="187">
        <f t="shared" si="82"/>
        <v>4336</v>
      </c>
      <c r="Y222" s="179">
        <f t="shared" si="83"/>
        <v>2.5</v>
      </c>
      <c r="AA222" s="70">
        <f t="shared" si="84"/>
        <v>8.0215845334551066</v>
      </c>
      <c r="AE222" s="187">
        <f t="shared" si="85"/>
        <v>4335</v>
      </c>
      <c r="AF222" s="179">
        <f t="shared" si="86"/>
        <v>2.4009999999999998</v>
      </c>
      <c r="AH222" s="70">
        <f t="shared" si="87"/>
        <v>7.9395152606624064</v>
      </c>
      <c r="AL222" s="187">
        <f t="shared" si="88"/>
        <v>4332</v>
      </c>
      <c r="AM222" s="179">
        <f t="shared" si="89"/>
        <v>2.1160000000000001</v>
      </c>
      <c r="AO222" s="70">
        <f t="shared" si="90"/>
        <v>7.8501035451755818</v>
      </c>
      <c r="AS222" s="187">
        <f t="shared" si="91"/>
        <v>4330</v>
      </c>
      <c r="AT222" s="179">
        <f t="shared" si="92"/>
        <v>1.9359999999999999</v>
      </c>
      <c r="AV222" s="70">
        <f t="shared" si="93"/>
        <v>7.7519053330786098</v>
      </c>
      <c r="AZ222" s="187">
        <f t="shared" si="94"/>
        <v>4327</v>
      </c>
      <c r="BA222" s="179">
        <f t="shared" si="95"/>
        <v>1.681</v>
      </c>
      <c r="BC222" s="70">
        <f t="shared" si="96"/>
        <v>7.643003635560718</v>
      </c>
      <c r="BG222" s="187">
        <f t="shared" si="97"/>
        <v>4323</v>
      </c>
      <c r="BH222" s="179">
        <f t="shared" si="98"/>
        <v>1.369</v>
      </c>
      <c r="BJ222" s="70">
        <f t="shared" si="99"/>
        <v>7.5207764150627971</v>
      </c>
      <c r="BN222" s="187">
        <f t="shared" si="100"/>
        <v>4318</v>
      </c>
      <c r="BO222" s="179">
        <f t="shared" si="101"/>
        <v>1.024</v>
      </c>
      <c r="BQ222" s="70">
        <f t="shared" si="102"/>
        <v>7.381501894506707</v>
      </c>
      <c r="BU222" s="187">
        <f t="shared" si="103"/>
        <v>4313</v>
      </c>
      <c r="BV222" s="179">
        <f t="shared" si="104"/>
        <v>0.72899999999999998</v>
      </c>
      <c r="BX222" s="70">
        <f t="shared" si="105"/>
        <v>7.2196420401307355</v>
      </c>
      <c r="CB222" s="187">
        <f t="shared" si="106"/>
        <v>4305</v>
      </c>
      <c r="CC222" s="179">
        <f t="shared" si="107"/>
        <v>0.36099999999999999</v>
      </c>
      <c r="CE222" s="70">
        <f t="shared" si="108"/>
        <v>7.026426808699636</v>
      </c>
      <c r="CI222" s="187">
        <f t="shared" si="109"/>
        <v>4294</v>
      </c>
      <c r="CJ222" s="179">
        <f t="shared" si="110"/>
        <v>6.4000000000000001E-2</v>
      </c>
      <c r="CL222" s="70">
        <f t="shared" si="111"/>
        <v>6.7867169506050811</v>
      </c>
      <c r="CP222" s="187">
        <f t="shared" si="112"/>
        <v>4278</v>
      </c>
      <c r="CQ222" s="179">
        <f t="shared" si="113"/>
        <v>6.4000000000000001E-2</v>
      </c>
      <c r="CS222" s="70">
        <f t="shared" si="114"/>
        <v>6.4707995037826018</v>
      </c>
      <c r="CW222" s="187">
        <f t="shared" si="115"/>
        <v>4250</v>
      </c>
      <c r="CX222" s="179">
        <f t="shared" si="116"/>
        <v>1.296</v>
      </c>
      <c r="CZ222" s="70">
        <f t="shared" si="117"/>
        <v>6.0063531596017325</v>
      </c>
      <c r="DD222" s="187">
        <f t="shared" si="118"/>
        <v>4160</v>
      </c>
      <c r="DE222" s="179">
        <f t="shared" si="119"/>
        <v>15.875999999999999</v>
      </c>
    </row>
    <row r="223" spans="1:109" ht="15" customHeight="1">
      <c r="A223" s="21">
        <f t="shared" si="72"/>
        <v>2007</v>
      </c>
      <c r="B223" s="176">
        <f t="shared" si="72"/>
        <v>4253</v>
      </c>
      <c r="C223" s="69">
        <f t="shared" si="73"/>
        <v>8.355379895253634</v>
      </c>
      <c r="D223" s="22">
        <v>14</v>
      </c>
      <c r="E223" s="71">
        <f t="shared" si="74"/>
        <v>2.6390573296152584</v>
      </c>
      <c r="F223" s="347" t="s">
        <v>11</v>
      </c>
      <c r="G223" s="348"/>
      <c r="H223" s="238">
        <f>SUM(J220:J229)/10</f>
        <v>2.6658121298194737</v>
      </c>
      <c r="I223" s="179">
        <f t="shared" si="75"/>
        <v>4297</v>
      </c>
      <c r="J223" s="180">
        <f t="shared" si="76"/>
        <v>1.0345638372913237</v>
      </c>
      <c r="K223" s="179">
        <f t="shared" si="77"/>
        <v>1.9359999999999999</v>
      </c>
      <c r="M223" s="70">
        <f t="shared" si="78"/>
        <v>8.355379895253634</v>
      </c>
      <c r="Q223" s="187">
        <f t="shared" si="79"/>
        <v>4297</v>
      </c>
      <c r="R223" s="179">
        <f t="shared" si="80"/>
        <v>1.9359999999999999</v>
      </c>
      <c r="T223" s="70">
        <f t="shared" si="81"/>
        <v>8.0873329264733513</v>
      </c>
      <c r="X223" s="187">
        <f t="shared" si="82"/>
        <v>4292</v>
      </c>
      <c r="Y223" s="179">
        <f t="shared" si="83"/>
        <v>1.5209999999999999</v>
      </c>
      <c r="AA223" s="70">
        <f t="shared" si="84"/>
        <v>8.0106915391303009</v>
      </c>
      <c r="AE223" s="187">
        <f t="shared" si="85"/>
        <v>4291</v>
      </c>
      <c r="AF223" s="179">
        <f t="shared" si="86"/>
        <v>1.444</v>
      </c>
      <c r="AH223" s="70">
        <f t="shared" si="87"/>
        <v>7.9276850456157781</v>
      </c>
      <c r="AL223" s="187">
        <f t="shared" si="88"/>
        <v>4289</v>
      </c>
      <c r="AM223" s="179">
        <f t="shared" si="89"/>
        <v>1.296</v>
      </c>
      <c r="AO223" s="70">
        <f t="shared" si="90"/>
        <v>7.8371596500016754</v>
      </c>
      <c r="AS223" s="187">
        <f t="shared" si="91"/>
        <v>4287</v>
      </c>
      <c r="AT223" s="179">
        <f t="shared" si="92"/>
        <v>1.1559999999999999</v>
      </c>
      <c r="AV223" s="70">
        <f t="shared" si="93"/>
        <v>7.7376162828579043</v>
      </c>
      <c r="AZ223" s="187">
        <f t="shared" si="94"/>
        <v>4284</v>
      </c>
      <c r="BA223" s="179">
        <f t="shared" si="95"/>
        <v>0.96099999999999997</v>
      </c>
      <c r="BC223" s="70">
        <f t="shared" si="96"/>
        <v>7.6270574170189338</v>
      </c>
      <c r="BG223" s="187">
        <f t="shared" si="97"/>
        <v>4281</v>
      </c>
      <c r="BH223" s="179">
        <f t="shared" si="98"/>
        <v>0.78400000000000003</v>
      </c>
      <c r="BJ223" s="70">
        <f t="shared" si="99"/>
        <v>7.5027382107548508</v>
      </c>
      <c r="BN223" s="187">
        <f t="shared" si="100"/>
        <v>4277</v>
      </c>
      <c r="BO223" s="179">
        <f t="shared" si="101"/>
        <v>0.57599999999999996</v>
      </c>
      <c r="BQ223" s="70">
        <f t="shared" si="102"/>
        <v>7.3607399030582776</v>
      </c>
      <c r="BU223" s="187">
        <f t="shared" si="103"/>
        <v>4272</v>
      </c>
      <c r="BV223" s="179">
        <f t="shared" si="104"/>
        <v>0.36099999999999999</v>
      </c>
      <c r="BX223" s="70">
        <f t="shared" si="105"/>
        <v>7.1951873201787091</v>
      </c>
      <c r="CB223" s="187">
        <f t="shared" si="106"/>
        <v>4266</v>
      </c>
      <c r="CC223" s="179">
        <f t="shared" si="107"/>
        <v>0.16900000000000001</v>
      </c>
      <c r="CE223" s="70">
        <f t="shared" si="108"/>
        <v>6.9966814881765389</v>
      </c>
      <c r="CI223" s="187">
        <f t="shared" si="109"/>
        <v>4257</v>
      </c>
      <c r="CJ223" s="179">
        <f t="shared" si="110"/>
        <v>1.6E-2</v>
      </c>
      <c r="CL223" s="70">
        <f t="shared" si="111"/>
        <v>6.7487595474916793</v>
      </c>
      <c r="CP223" s="187">
        <f t="shared" si="112"/>
        <v>4243</v>
      </c>
      <c r="CQ223" s="179">
        <f t="shared" si="113"/>
        <v>0.1</v>
      </c>
      <c r="CS223" s="70">
        <f t="shared" si="114"/>
        <v>6.4183649359362116</v>
      </c>
      <c r="CW223" s="187">
        <f t="shared" si="115"/>
        <v>4219</v>
      </c>
      <c r="CX223" s="179">
        <f t="shared" si="116"/>
        <v>1.1559999999999999</v>
      </c>
      <c r="CZ223" s="70">
        <f t="shared" si="117"/>
        <v>5.9215784196438159</v>
      </c>
      <c r="DD223" s="187">
        <f t="shared" si="118"/>
        <v>4136</v>
      </c>
      <c r="DE223" s="179">
        <f t="shared" si="119"/>
        <v>13.689</v>
      </c>
    </row>
    <row r="224" spans="1:109" ht="15" customHeight="1">
      <c r="A224" s="21">
        <f t="shared" si="72"/>
        <v>2008</v>
      </c>
      <c r="B224" s="176">
        <f t="shared" si="72"/>
        <v>4152</v>
      </c>
      <c r="C224" s="69">
        <f t="shared" si="73"/>
        <v>8.3313454248457237</v>
      </c>
      <c r="D224" s="22">
        <v>15</v>
      </c>
      <c r="E224" s="71">
        <f t="shared" si="74"/>
        <v>2.7080502011022101</v>
      </c>
      <c r="I224" s="179">
        <f t="shared" si="75"/>
        <v>4255</v>
      </c>
      <c r="J224" s="180">
        <f t="shared" si="76"/>
        <v>2.480732177263969</v>
      </c>
      <c r="K224" s="179">
        <f t="shared" si="77"/>
        <v>10.609</v>
      </c>
      <c r="M224" s="70">
        <f t="shared" si="78"/>
        <v>8.3313454248457237</v>
      </c>
      <c r="Q224" s="187">
        <f t="shared" si="79"/>
        <v>4255</v>
      </c>
      <c r="R224" s="179">
        <f t="shared" si="80"/>
        <v>10.609</v>
      </c>
      <c r="T224" s="70">
        <f t="shared" si="81"/>
        <v>8.0557924509777692</v>
      </c>
      <c r="X224" s="187">
        <f t="shared" si="82"/>
        <v>4251</v>
      </c>
      <c r="Y224" s="179">
        <f t="shared" si="83"/>
        <v>9.8010000000000002</v>
      </c>
      <c r="AA224" s="70">
        <f t="shared" si="84"/>
        <v>7.9765954093165767</v>
      </c>
      <c r="AE224" s="187">
        <f t="shared" si="85"/>
        <v>4250</v>
      </c>
      <c r="AF224" s="179">
        <f t="shared" si="86"/>
        <v>9.6039999999999992</v>
      </c>
      <c r="AH224" s="70">
        <f t="shared" si="87"/>
        <v>7.8905825346565361</v>
      </c>
      <c r="AL224" s="187">
        <f t="shared" si="88"/>
        <v>4249</v>
      </c>
      <c r="AM224" s="179">
        <f t="shared" si="89"/>
        <v>9.4090000000000007</v>
      </c>
      <c r="AO224" s="70">
        <f t="shared" si="90"/>
        <v>7.796469243086058</v>
      </c>
      <c r="AS224" s="187">
        <f t="shared" si="91"/>
        <v>4247</v>
      </c>
      <c r="AT224" s="179">
        <f t="shared" si="92"/>
        <v>9.0250000000000004</v>
      </c>
      <c r="AV224" s="70">
        <f t="shared" si="93"/>
        <v>7.6925696480679058</v>
      </c>
      <c r="AZ224" s="187">
        <f t="shared" si="94"/>
        <v>4245</v>
      </c>
      <c r="BA224" s="179">
        <f t="shared" si="95"/>
        <v>8.6489999999999991</v>
      </c>
      <c r="BC224" s="70">
        <f t="shared" si="96"/>
        <v>7.5766097669730375</v>
      </c>
      <c r="BG224" s="187">
        <f t="shared" si="97"/>
        <v>4243</v>
      </c>
      <c r="BH224" s="179">
        <f t="shared" si="98"/>
        <v>8.2810000000000006</v>
      </c>
      <c r="BJ224" s="70">
        <f t="shared" si="99"/>
        <v>7.4454175567016874</v>
      </c>
      <c r="BN224" s="187">
        <f t="shared" si="100"/>
        <v>4240</v>
      </c>
      <c r="BO224" s="179">
        <f t="shared" si="101"/>
        <v>7.7439999999999998</v>
      </c>
      <c r="BQ224" s="70">
        <f t="shared" si="102"/>
        <v>7.2943772992888212</v>
      </c>
      <c r="BU224" s="187">
        <f t="shared" si="103"/>
        <v>4236</v>
      </c>
      <c r="BV224" s="179">
        <f t="shared" si="104"/>
        <v>7.056</v>
      </c>
      <c r="BX224" s="70">
        <f t="shared" si="105"/>
        <v>7.1163941440934648</v>
      </c>
      <c r="CB224" s="187">
        <f t="shared" si="106"/>
        <v>4231</v>
      </c>
      <c r="CC224" s="179">
        <f t="shared" si="107"/>
        <v>6.2409999999999997</v>
      </c>
      <c r="CE224" s="70">
        <f t="shared" si="108"/>
        <v>6.8997231072848724</v>
      </c>
      <c r="CI224" s="187">
        <f t="shared" si="109"/>
        <v>4223</v>
      </c>
      <c r="CJ224" s="179">
        <f t="shared" si="110"/>
        <v>5.0410000000000004</v>
      </c>
      <c r="CL224" s="70">
        <f t="shared" si="111"/>
        <v>6.62273632394984</v>
      </c>
      <c r="CP224" s="187">
        <f t="shared" si="112"/>
        <v>4212</v>
      </c>
      <c r="CQ224" s="179">
        <f t="shared" si="113"/>
        <v>3.6</v>
      </c>
      <c r="CS224" s="70">
        <f t="shared" si="114"/>
        <v>6.2383246250395077</v>
      </c>
      <c r="CW224" s="187">
        <f t="shared" si="115"/>
        <v>4191</v>
      </c>
      <c r="CX224" s="179">
        <f t="shared" si="116"/>
        <v>1.5209999999999999</v>
      </c>
      <c r="CZ224" s="70">
        <f t="shared" si="117"/>
        <v>5.6058020662959978</v>
      </c>
      <c r="DD224" s="187">
        <f t="shared" si="118"/>
        <v>4116</v>
      </c>
      <c r="DE224" s="179">
        <f t="shared" si="119"/>
        <v>1.296</v>
      </c>
    </row>
    <row r="225" spans="1:109" ht="15" customHeight="1">
      <c r="A225" s="21">
        <f t="shared" si="72"/>
        <v>2009</v>
      </c>
      <c r="B225" s="176">
        <f t="shared" si="72"/>
        <v>4038</v>
      </c>
      <c r="C225" s="69">
        <f t="shared" si="73"/>
        <v>8.3035047988727833</v>
      </c>
      <c r="D225" s="22">
        <v>16</v>
      </c>
      <c r="E225" s="71">
        <f t="shared" si="74"/>
        <v>2.7725887222397811</v>
      </c>
      <c r="I225" s="179">
        <f t="shared" si="75"/>
        <v>4216</v>
      </c>
      <c r="J225" s="180">
        <f t="shared" si="76"/>
        <v>4.4081228330856863</v>
      </c>
      <c r="K225" s="179">
        <f t="shared" si="77"/>
        <v>31.684000000000001</v>
      </c>
      <c r="M225" s="70">
        <f t="shared" si="78"/>
        <v>8.3035047988727833</v>
      </c>
      <c r="Q225" s="187">
        <f t="shared" si="79"/>
        <v>4216</v>
      </c>
      <c r="R225" s="179">
        <f t="shared" si="80"/>
        <v>31.684000000000001</v>
      </c>
      <c r="T225" s="70">
        <f t="shared" si="81"/>
        <v>8.0189546831557177</v>
      </c>
      <c r="X225" s="187">
        <f t="shared" si="82"/>
        <v>4214</v>
      </c>
      <c r="Y225" s="179">
        <f t="shared" si="83"/>
        <v>30.975999999999999</v>
      </c>
      <c r="AA225" s="70">
        <f t="shared" si="84"/>
        <v>7.9366601552254261</v>
      </c>
      <c r="AE225" s="187">
        <f t="shared" si="85"/>
        <v>4213</v>
      </c>
      <c r="AF225" s="179">
        <f t="shared" si="86"/>
        <v>30.625</v>
      </c>
      <c r="AH225" s="70">
        <f t="shared" si="87"/>
        <v>7.8469809821387884</v>
      </c>
      <c r="AL225" s="187">
        <f t="shared" si="88"/>
        <v>4212</v>
      </c>
      <c r="AM225" s="179">
        <f t="shared" si="89"/>
        <v>30.276</v>
      </c>
      <c r="AO225" s="70">
        <f t="shared" si="90"/>
        <v>7.748460023899697</v>
      </c>
      <c r="AS225" s="187">
        <f t="shared" si="91"/>
        <v>4211</v>
      </c>
      <c r="AT225" s="179">
        <f t="shared" si="92"/>
        <v>29.928999999999998</v>
      </c>
      <c r="AV225" s="70">
        <f t="shared" si="93"/>
        <v>7.6391611716591727</v>
      </c>
      <c r="AZ225" s="187">
        <f t="shared" si="94"/>
        <v>4209</v>
      </c>
      <c r="BA225" s="179">
        <f t="shared" si="95"/>
        <v>29.241</v>
      </c>
      <c r="BC225" s="70">
        <f t="shared" si="96"/>
        <v>7.5164333029156323</v>
      </c>
      <c r="BG225" s="187">
        <f t="shared" si="97"/>
        <v>4208</v>
      </c>
      <c r="BH225" s="179">
        <f t="shared" si="98"/>
        <v>28.9</v>
      </c>
      <c r="BJ225" s="70">
        <f t="shared" si="99"/>
        <v>7.37650812632622</v>
      </c>
      <c r="BN225" s="187">
        <f t="shared" si="100"/>
        <v>4205</v>
      </c>
      <c r="BO225" s="179">
        <f t="shared" si="101"/>
        <v>27.888999999999999</v>
      </c>
      <c r="BQ225" s="70">
        <f t="shared" si="102"/>
        <v>7.2137683081186417</v>
      </c>
      <c r="BU225" s="187">
        <f t="shared" si="103"/>
        <v>4203</v>
      </c>
      <c r="BV225" s="179">
        <f t="shared" si="104"/>
        <v>27.225000000000001</v>
      </c>
      <c r="BX225" s="70">
        <f t="shared" si="105"/>
        <v>7.0192966537150445</v>
      </c>
      <c r="CB225" s="187">
        <f t="shared" si="106"/>
        <v>4199</v>
      </c>
      <c r="CC225" s="179">
        <f t="shared" si="107"/>
        <v>25.920999999999999</v>
      </c>
      <c r="CE225" s="70">
        <f t="shared" si="108"/>
        <v>6.7776465936351169</v>
      </c>
      <c r="CI225" s="187">
        <f t="shared" si="109"/>
        <v>4193</v>
      </c>
      <c r="CJ225" s="179">
        <f t="shared" si="110"/>
        <v>24.024999999999999</v>
      </c>
      <c r="CL225" s="70">
        <f t="shared" si="111"/>
        <v>6.4583382833447898</v>
      </c>
      <c r="CP225" s="187">
        <f t="shared" si="112"/>
        <v>4184</v>
      </c>
      <c r="CQ225" s="179">
        <f t="shared" si="113"/>
        <v>21.315999999999999</v>
      </c>
      <c r="CS225" s="70">
        <f t="shared" si="114"/>
        <v>5.9864520052844377</v>
      </c>
      <c r="CW225" s="187">
        <f t="shared" si="115"/>
        <v>4166</v>
      </c>
      <c r="CX225" s="179">
        <f t="shared" si="116"/>
        <v>16.384</v>
      </c>
      <c r="CZ225" s="70">
        <f t="shared" si="117"/>
        <v>5.0625950330269669</v>
      </c>
      <c r="DD225" s="187">
        <f t="shared" si="118"/>
        <v>4099</v>
      </c>
      <c r="DE225" s="179">
        <f t="shared" si="119"/>
        <v>3.7210000000000001</v>
      </c>
    </row>
    <row r="226" spans="1:109" s="27" customFormat="1" ht="15" customHeight="1">
      <c r="A226" s="21">
        <f t="shared" ref="A226:B241" si="120">A136</f>
        <v>2010</v>
      </c>
      <c r="B226" s="176">
        <f t="shared" si="120"/>
        <v>4026</v>
      </c>
      <c r="C226" s="69">
        <f t="shared" si="73"/>
        <v>8.3005286061997374</v>
      </c>
      <c r="D226" s="22">
        <v>17</v>
      </c>
      <c r="E226" s="71">
        <f t="shared" si="74"/>
        <v>2.8332133440562162</v>
      </c>
      <c r="F226" s="52"/>
      <c r="H226" s="77"/>
      <c r="I226" s="179">
        <f t="shared" si="75"/>
        <v>4180</v>
      </c>
      <c r="J226" s="180">
        <f t="shared" si="76"/>
        <v>3.8251366120218582</v>
      </c>
      <c r="K226" s="179">
        <f t="shared" si="77"/>
        <v>23.716000000000001</v>
      </c>
      <c r="M226" s="70">
        <f t="shared" si="78"/>
        <v>8.3005286061997374</v>
      </c>
      <c r="N226" s="52"/>
      <c r="P226" s="77"/>
      <c r="Q226" s="187">
        <f t="shared" si="79"/>
        <v>4180</v>
      </c>
      <c r="R226" s="179">
        <f t="shared" si="80"/>
        <v>23.716000000000001</v>
      </c>
      <c r="T226" s="70">
        <f t="shared" si="81"/>
        <v>8.0149968943483021</v>
      </c>
      <c r="U226" s="52"/>
      <c r="W226" s="77"/>
      <c r="X226" s="187">
        <f t="shared" si="82"/>
        <v>4179</v>
      </c>
      <c r="Y226" s="179">
        <f t="shared" si="83"/>
        <v>23.408999999999999</v>
      </c>
      <c r="AA226" s="70">
        <f t="shared" si="84"/>
        <v>7.9323621543397511</v>
      </c>
      <c r="AB226" s="52"/>
      <c r="AD226" s="77"/>
      <c r="AE226" s="187">
        <f t="shared" si="85"/>
        <v>4178</v>
      </c>
      <c r="AF226" s="179">
        <f t="shared" si="86"/>
        <v>23.103999999999999</v>
      </c>
      <c r="AH226" s="70">
        <f t="shared" si="87"/>
        <v>7.8422787791173523</v>
      </c>
      <c r="AI226" s="52"/>
      <c r="AK226" s="77"/>
      <c r="AL226" s="187">
        <f t="shared" si="88"/>
        <v>4178</v>
      </c>
      <c r="AM226" s="179">
        <f t="shared" si="89"/>
        <v>23.103999999999999</v>
      </c>
      <c r="AO226" s="70">
        <f t="shared" si="90"/>
        <v>7.7432697008290043</v>
      </c>
      <c r="AP226" s="52"/>
      <c r="AR226" s="77"/>
      <c r="AS226" s="187">
        <f t="shared" si="91"/>
        <v>4177</v>
      </c>
      <c r="AT226" s="179">
        <f t="shared" si="92"/>
        <v>22.800999999999998</v>
      </c>
      <c r="AV226" s="70">
        <f t="shared" si="93"/>
        <v>7.633369649679584</v>
      </c>
      <c r="AW226" s="52"/>
      <c r="AY226" s="77"/>
      <c r="AZ226" s="187">
        <f t="shared" si="94"/>
        <v>4176</v>
      </c>
      <c r="BA226" s="179">
        <f t="shared" si="95"/>
        <v>22.5</v>
      </c>
      <c r="BC226" s="70">
        <f t="shared" si="96"/>
        <v>7.5098830611549134</v>
      </c>
      <c r="BD226" s="52"/>
      <c r="BF226" s="77"/>
      <c r="BG226" s="187">
        <f t="shared" si="97"/>
        <v>4175</v>
      </c>
      <c r="BH226" s="179">
        <f t="shared" si="98"/>
        <v>22.201000000000001</v>
      </c>
      <c r="BJ226" s="70">
        <f t="shared" si="99"/>
        <v>7.368970402194793</v>
      </c>
      <c r="BK226" s="52"/>
      <c r="BM226" s="77"/>
      <c r="BN226" s="187">
        <f t="shared" si="100"/>
        <v>4174</v>
      </c>
      <c r="BO226" s="179">
        <f t="shared" si="101"/>
        <v>21.904</v>
      </c>
      <c r="BQ226" s="70">
        <f t="shared" si="102"/>
        <v>7.2048925102046733</v>
      </c>
      <c r="BR226" s="52"/>
      <c r="BT226" s="77"/>
      <c r="BU226" s="187">
        <f t="shared" si="103"/>
        <v>4172</v>
      </c>
      <c r="BV226" s="179">
        <f t="shared" si="104"/>
        <v>21.315999999999999</v>
      </c>
      <c r="BX226" s="70">
        <f t="shared" si="105"/>
        <v>7.0085051820822803</v>
      </c>
      <c r="BY226" s="52"/>
      <c r="CA226" s="77"/>
      <c r="CB226" s="187">
        <f t="shared" si="106"/>
        <v>4169</v>
      </c>
      <c r="CC226" s="179">
        <f t="shared" si="107"/>
        <v>20.449000000000002</v>
      </c>
      <c r="CE226" s="70">
        <f t="shared" si="108"/>
        <v>6.7638849085624351</v>
      </c>
      <c r="CF226" s="52"/>
      <c r="CH226" s="77"/>
      <c r="CI226" s="187">
        <f t="shared" si="109"/>
        <v>4165</v>
      </c>
      <c r="CJ226" s="179">
        <f t="shared" si="110"/>
        <v>19.321000000000002</v>
      </c>
      <c r="CL226" s="70">
        <f t="shared" si="111"/>
        <v>6.4393503711000983</v>
      </c>
      <c r="CM226" s="52"/>
      <c r="CO226" s="77"/>
      <c r="CP226" s="187">
        <f t="shared" si="112"/>
        <v>4158</v>
      </c>
      <c r="CQ226" s="179">
        <f t="shared" si="113"/>
        <v>17.423999999999999</v>
      </c>
      <c r="CS226" s="70">
        <f t="shared" si="114"/>
        <v>5.955837369464831</v>
      </c>
      <c r="CT226" s="52"/>
      <c r="CV226" s="77"/>
      <c r="CW226" s="187">
        <f t="shared" si="115"/>
        <v>4144</v>
      </c>
      <c r="CX226" s="179">
        <f t="shared" si="116"/>
        <v>13.923999999999999</v>
      </c>
      <c r="CZ226" s="70">
        <f t="shared" si="117"/>
        <v>4.9836066217083363</v>
      </c>
      <c r="DA226" s="52"/>
      <c r="DC226" s="77"/>
      <c r="DD226" s="187">
        <f t="shared" si="118"/>
        <v>4083</v>
      </c>
      <c r="DE226" s="179">
        <f t="shared" si="119"/>
        <v>3.2490000000000001</v>
      </c>
    </row>
    <row r="227" spans="1:109" ht="15" customHeight="1">
      <c r="A227" s="21">
        <f t="shared" si="120"/>
        <v>2011</v>
      </c>
      <c r="B227" s="176">
        <f t="shared" si="120"/>
        <v>3960</v>
      </c>
      <c r="C227" s="69">
        <f t="shared" si="73"/>
        <v>8.2839993042485265</v>
      </c>
      <c r="D227" s="22">
        <v>18</v>
      </c>
      <c r="E227" s="71">
        <f t="shared" si="74"/>
        <v>2.8903717578961645</v>
      </c>
      <c r="F227" s="52"/>
      <c r="G227" s="27"/>
      <c r="H227" s="77"/>
      <c r="I227" s="179">
        <f t="shared" si="75"/>
        <v>4146</v>
      </c>
      <c r="J227" s="180">
        <f t="shared" si="76"/>
        <v>4.6969696969696964</v>
      </c>
      <c r="K227" s="179">
        <f t="shared" si="77"/>
        <v>34.595999999999997</v>
      </c>
      <c r="M227" s="70">
        <f t="shared" si="78"/>
        <v>8.2839993042485265</v>
      </c>
      <c r="N227" s="52"/>
      <c r="O227" s="27"/>
      <c r="P227" s="77"/>
      <c r="Q227" s="187">
        <f t="shared" si="79"/>
        <v>4146</v>
      </c>
      <c r="R227" s="179">
        <f t="shared" si="80"/>
        <v>34.595999999999997</v>
      </c>
      <c r="T227" s="70">
        <f t="shared" si="81"/>
        <v>7.992944547318106</v>
      </c>
      <c r="U227" s="52"/>
      <c r="V227" s="27"/>
      <c r="W227" s="77"/>
      <c r="X227" s="187">
        <f t="shared" si="82"/>
        <v>4146</v>
      </c>
      <c r="Y227" s="179">
        <f t="shared" si="83"/>
        <v>34.595999999999997</v>
      </c>
      <c r="AA227" s="70">
        <f t="shared" si="84"/>
        <v>7.9083871592900428</v>
      </c>
      <c r="AB227" s="52"/>
      <c r="AC227" s="27"/>
      <c r="AD227" s="77"/>
      <c r="AE227" s="187">
        <f t="shared" si="85"/>
        <v>4146</v>
      </c>
      <c r="AF227" s="179">
        <f t="shared" si="86"/>
        <v>34.595999999999997</v>
      </c>
      <c r="AH227" s="70">
        <f t="shared" si="87"/>
        <v>7.8160138391590275</v>
      </c>
      <c r="AI227" s="52"/>
      <c r="AJ227" s="27"/>
      <c r="AK227" s="77"/>
      <c r="AL227" s="187">
        <f t="shared" si="88"/>
        <v>4146</v>
      </c>
      <c r="AM227" s="179">
        <f t="shared" si="89"/>
        <v>34.595999999999997</v>
      </c>
      <c r="AO227" s="70">
        <f t="shared" si="90"/>
        <v>7.7142311448490855</v>
      </c>
      <c r="AP227" s="52"/>
      <c r="AQ227" s="27"/>
      <c r="AR227" s="77"/>
      <c r="AS227" s="187">
        <f t="shared" si="91"/>
        <v>4146</v>
      </c>
      <c r="AT227" s="179">
        <f t="shared" si="92"/>
        <v>34.595999999999997</v>
      </c>
      <c r="AV227" s="70">
        <f t="shared" si="93"/>
        <v>7.6009024595420822</v>
      </c>
      <c r="AW227" s="52"/>
      <c r="AX227" s="27"/>
      <c r="AY227" s="77"/>
      <c r="AZ227" s="187">
        <f t="shared" si="94"/>
        <v>4145</v>
      </c>
      <c r="BA227" s="179">
        <f t="shared" si="95"/>
        <v>34.225000000000001</v>
      </c>
      <c r="BC227" s="70">
        <f t="shared" si="96"/>
        <v>7.4730690880321973</v>
      </c>
      <c r="BD227" s="52"/>
      <c r="BE227" s="27"/>
      <c r="BF227" s="77"/>
      <c r="BG227" s="187">
        <f t="shared" si="97"/>
        <v>4145</v>
      </c>
      <c r="BH227" s="179">
        <f t="shared" si="98"/>
        <v>34.225000000000001</v>
      </c>
      <c r="BJ227" s="70">
        <f t="shared" si="99"/>
        <v>7.3264656138403224</v>
      </c>
      <c r="BK227" s="52"/>
      <c r="BL227" s="27"/>
      <c r="BM227" s="77"/>
      <c r="BN227" s="187">
        <f t="shared" si="100"/>
        <v>4144</v>
      </c>
      <c r="BO227" s="179">
        <f t="shared" si="101"/>
        <v>33.856000000000002</v>
      </c>
      <c r="BQ227" s="70">
        <f t="shared" si="102"/>
        <v>7.1546153569136628</v>
      </c>
      <c r="BR227" s="52"/>
      <c r="BS227" s="27"/>
      <c r="BT227" s="77"/>
      <c r="BU227" s="187">
        <f t="shared" si="103"/>
        <v>4144</v>
      </c>
      <c r="BV227" s="179">
        <f t="shared" si="104"/>
        <v>33.856000000000002</v>
      </c>
      <c r="BX227" s="70">
        <f t="shared" si="105"/>
        <v>6.9469759921354184</v>
      </c>
      <c r="BY227" s="52"/>
      <c r="BZ227" s="27"/>
      <c r="CA227" s="77"/>
      <c r="CB227" s="187">
        <f t="shared" si="106"/>
        <v>4142</v>
      </c>
      <c r="CC227" s="179">
        <f t="shared" si="107"/>
        <v>33.124000000000002</v>
      </c>
      <c r="CE227" s="70">
        <f t="shared" si="108"/>
        <v>6.6846117276679271</v>
      </c>
      <c r="CF227" s="52"/>
      <c r="CG227" s="27"/>
      <c r="CH227" s="77"/>
      <c r="CI227" s="187">
        <f t="shared" si="109"/>
        <v>4140</v>
      </c>
      <c r="CJ227" s="179">
        <f t="shared" si="110"/>
        <v>32.4</v>
      </c>
      <c r="CL227" s="70">
        <f t="shared" si="111"/>
        <v>6.3279367837291947</v>
      </c>
      <c r="CM227" s="52"/>
      <c r="CN227" s="27"/>
      <c r="CO227" s="77"/>
      <c r="CP227" s="187">
        <f t="shared" si="112"/>
        <v>4135</v>
      </c>
      <c r="CQ227" s="179">
        <f t="shared" si="113"/>
        <v>30.625</v>
      </c>
      <c r="CS227" s="70">
        <f t="shared" si="114"/>
        <v>5.768320995793772</v>
      </c>
      <c r="CT227" s="52"/>
      <c r="CU227" s="27"/>
      <c r="CV227" s="77"/>
      <c r="CW227" s="187">
        <f t="shared" si="115"/>
        <v>4124</v>
      </c>
      <c r="CX227" s="179">
        <f t="shared" si="116"/>
        <v>26.896000000000001</v>
      </c>
      <c r="CZ227" s="70">
        <f t="shared" si="117"/>
        <v>4.3820266346738812</v>
      </c>
      <c r="DA227" s="52"/>
      <c r="DB227" s="27"/>
      <c r="DC227" s="77"/>
      <c r="DD227" s="187">
        <f t="shared" si="118"/>
        <v>4070</v>
      </c>
      <c r="DE227" s="179">
        <f t="shared" si="119"/>
        <v>12.1</v>
      </c>
    </row>
    <row r="228" spans="1:109" s="27" customFormat="1" ht="15" customHeight="1">
      <c r="A228" s="21">
        <f t="shared" si="120"/>
        <v>2012</v>
      </c>
      <c r="B228" s="176">
        <f t="shared" si="120"/>
        <v>3989</v>
      </c>
      <c r="C228" s="69">
        <f t="shared" si="73"/>
        <v>8.2912958519054065</v>
      </c>
      <c r="D228" s="22">
        <v>19</v>
      </c>
      <c r="E228" s="71">
        <f t="shared" si="74"/>
        <v>2.9444389791664403</v>
      </c>
      <c r="F228" s="52"/>
      <c r="H228" s="34"/>
      <c r="I228" s="179">
        <f t="shared" si="75"/>
        <v>4114</v>
      </c>
      <c r="J228" s="180">
        <f t="shared" si="76"/>
        <v>3.1336174479819503</v>
      </c>
      <c r="K228" s="179">
        <f t="shared" si="77"/>
        <v>15.625</v>
      </c>
      <c r="M228" s="70">
        <f t="shared" si="78"/>
        <v>8.2912958519054065</v>
      </c>
      <c r="N228" s="52"/>
      <c r="P228" s="34"/>
      <c r="Q228" s="187">
        <f t="shared" si="79"/>
        <v>4114</v>
      </c>
      <c r="R228" s="179">
        <f t="shared" si="80"/>
        <v>15.625</v>
      </c>
      <c r="T228" s="70">
        <f t="shared" si="81"/>
        <v>8.0026941622839374</v>
      </c>
      <c r="U228" s="52"/>
      <c r="W228" s="34"/>
      <c r="X228" s="187">
        <f t="shared" si="82"/>
        <v>4115</v>
      </c>
      <c r="Y228" s="179">
        <f t="shared" si="83"/>
        <v>15.875999999999999</v>
      </c>
      <c r="AA228" s="70">
        <f t="shared" si="84"/>
        <v>7.9189924881652454</v>
      </c>
      <c r="AB228" s="52"/>
      <c r="AD228" s="34"/>
      <c r="AE228" s="187">
        <f t="shared" si="85"/>
        <v>4116</v>
      </c>
      <c r="AF228" s="179">
        <f t="shared" si="86"/>
        <v>16.129000000000001</v>
      </c>
      <c r="AH228" s="70">
        <f t="shared" si="87"/>
        <v>7.8276395463664219</v>
      </c>
      <c r="AI228" s="52"/>
      <c r="AK228" s="34"/>
      <c r="AL228" s="187">
        <f t="shared" si="88"/>
        <v>4116</v>
      </c>
      <c r="AM228" s="179">
        <f t="shared" si="89"/>
        <v>16.129000000000001</v>
      </c>
      <c r="AO228" s="70">
        <f t="shared" si="90"/>
        <v>7.7270944847798413</v>
      </c>
      <c r="AP228" s="52"/>
      <c r="AR228" s="34"/>
      <c r="AS228" s="187">
        <f t="shared" si="91"/>
        <v>4116</v>
      </c>
      <c r="AT228" s="179">
        <f t="shared" si="92"/>
        <v>16.129000000000001</v>
      </c>
      <c r="AV228" s="70">
        <f t="shared" si="93"/>
        <v>7.6152983398258147</v>
      </c>
      <c r="AW228" s="52"/>
      <c r="AY228" s="34"/>
      <c r="AZ228" s="187">
        <f t="shared" si="94"/>
        <v>4117</v>
      </c>
      <c r="BA228" s="179">
        <f t="shared" si="95"/>
        <v>16.384</v>
      </c>
      <c r="BC228" s="70">
        <f t="shared" si="96"/>
        <v>7.4894120835087188</v>
      </c>
      <c r="BD228" s="52"/>
      <c r="BF228" s="34"/>
      <c r="BG228" s="187">
        <f t="shared" si="97"/>
        <v>4117</v>
      </c>
      <c r="BH228" s="179">
        <f t="shared" si="98"/>
        <v>16.384</v>
      </c>
      <c r="BJ228" s="70">
        <f t="shared" si="99"/>
        <v>7.3453648404168685</v>
      </c>
      <c r="BK228" s="52"/>
      <c r="BM228" s="34"/>
      <c r="BN228" s="187">
        <f t="shared" si="100"/>
        <v>4117</v>
      </c>
      <c r="BO228" s="179">
        <f t="shared" si="101"/>
        <v>16.384</v>
      </c>
      <c r="BQ228" s="70">
        <f t="shared" si="102"/>
        <v>7.1770187659099003</v>
      </c>
      <c r="BR228" s="52"/>
      <c r="BT228" s="34"/>
      <c r="BU228" s="187">
        <f t="shared" si="103"/>
        <v>4117</v>
      </c>
      <c r="BV228" s="179">
        <f t="shared" si="104"/>
        <v>16.384</v>
      </c>
      <c r="BX228" s="70">
        <f t="shared" si="105"/>
        <v>6.9744789110250451</v>
      </c>
      <c r="BY228" s="52"/>
      <c r="CA228" s="34"/>
      <c r="CB228" s="187">
        <f t="shared" si="106"/>
        <v>4117</v>
      </c>
      <c r="CC228" s="179">
        <f t="shared" si="107"/>
        <v>16.384</v>
      </c>
      <c r="CE228" s="70">
        <f t="shared" si="108"/>
        <v>6.7202201551352951</v>
      </c>
      <c r="CF228" s="52"/>
      <c r="CH228" s="34"/>
      <c r="CI228" s="187">
        <f t="shared" si="109"/>
        <v>4116</v>
      </c>
      <c r="CJ228" s="179">
        <f t="shared" si="110"/>
        <v>16.129000000000001</v>
      </c>
      <c r="CL228" s="70">
        <f t="shared" si="111"/>
        <v>6.3784261836515865</v>
      </c>
      <c r="CM228" s="52"/>
      <c r="CO228" s="34"/>
      <c r="CP228" s="187">
        <f t="shared" si="112"/>
        <v>4113</v>
      </c>
      <c r="CQ228" s="179">
        <f t="shared" si="113"/>
        <v>15.375999999999999</v>
      </c>
      <c r="CS228" s="70">
        <f t="shared" si="114"/>
        <v>5.855071922202427</v>
      </c>
      <c r="CT228" s="52"/>
      <c r="CV228" s="34"/>
      <c r="CW228" s="187">
        <f t="shared" si="115"/>
        <v>4105</v>
      </c>
      <c r="CX228" s="179">
        <f t="shared" si="116"/>
        <v>13.456</v>
      </c>
      <c r="CZ228" s="70">
        <f t="shared" si="117"/>
        <v>4.6913478822291435</v>
      </c>
      <c r="DA228" s="52"/>
      <c r="DC228" s="34"/>
      <c r="DD228" s="187">
        <f t="shared" si="118"/>
        <v>4058</v>
      </c>
      <c r="DE228" s="179">
        <f t="shared" si="119"/>
        <v>4.7610000000000001</v>
      </c>
    </row>
    <row r="229" spans="1:109" s="27" customFormat="1" ht="15" customHeight="1" thickBot="1">
      <c r="A229" s="30">
        <f t="shared" si="120"/>
        <v>2013</v>
      </c>
      <c r="B229" s="184">
        <f t="shared" si="120"/>
        <v>3897</v>
      </c>
      <c r="C229" s="78">
        <f t="shared" si="73"/>
        <v>8.2679623053387097</v>
      </c>
      <c r="D229" s="31">
        <v>20</v>
      </c>
      <c r="E229" s="79">
        <f t="shared" si="74"/>
        <v>2.9957322735539909</v>
      </c>
      <c r="F229" s="53"/>
      <c r="G229" s="32"/>
      <c r="H229" s="80"/>
      <c r="I229" s="185">
        <f t="shared" si="75"/>
        <v>4084</v>
      </c>
      <c r="J229" s="186">
        <f t="shared" si="76"/>
        <v>4.7985629971773154</v>
      </c>
      <c r="K229" s="185">
        <f t="shared" si="77"/>
        <v>34.969000000000001</v>
      </c>
      <c r="M229" s="81">
        <f t="shared" si="78"/>
        <v>8.2679623053387097</v>
      </c>
      <c r="N229" s="53"/>
      <c r="O229" s="32"/>
      <c r="P229" s="80"/>
      <c r="Q229" s="207">
        <f t="shared" si="79"/>
        <v>4084</v>
      </c>
      <c r="R229" s="185">
        <f t="shared" si="80"/>
        <v>34.969000000000001</v>
      </c>
      <c r="T229" s="81">
        <f t="shared" si="81"/>
        <v>7.9714309977693505</v>
      </c>
      <c r="U229" s="53"/>
      <c r="V229" s="32"/>
      <c r="W229" s="80"/>
      <c r="X229" s="207">
        <f t="shared" si="82"/>
        <v>4087</v>
      </c>
      <c r="Y229" s="185">
        <f t="shared" si="83"/>
        <v>36.1</v>
      </c>
      <c r="AA229" s="81">
        <f t="shared" si="84"/>
        <v>7.8849529457598138</v>
      </c>
      <c r="AB229" s="53"/>
      <c r="AC229" s="32"/>
      <c r="AD229" s="80"/>
      <c r="AE229" s="207">
        <f t="shared" si="85"/>
        <v>4087</v>
      </c>
      <c r="AF229" s="185">
        <f t="shared" si="86"/>
        <v>36.1</v>
      </c>
      <c r="AH229" s="81">
        <f t="shared" si="87"/>
        <v>7.7902823807034833</v>
      </c>
      <c r="AI229" s="53"/>
      <c r="AJ229" s="32"/>
      <c r="AK229" s="80"/>
      <c r="AL229" s="207">
        <f t="shared" si="88"/>
        <v>4088</v>
      </c>
      <c r="AM229" s="185">
        <f t="shared" si="89"/>
        <v>36.481000000000002</v>
      </c>
      <c r="AO229" s="81">
        <f t="shared" si="90"/>
        <v>7.6857030612345474</v>
      </c>
      <c r="AP229" s="53"/>
      <c r="AQ229" s="32"/>
      <c r="AR229" s="80"/>
      <c r="AS229" s="207">
        <f t="shared" si="91"/>
        <v>4089</v>
      </c>
      <c r="AT229" s="185">
        <f t="shared" si="92"/>
        <v>36.863999999999997</v>
      </c>
      <c r="AV229" s="81">
        <f t="shared" si="93"/>
        <v>7.5688956634069955</v>
      </c>
      <c r="AW229" s="53"/>
      <c r="AX229" s="32"/>
      <c r="AY229" s="80"/>
      <c r="AZ229" s="207">
        <f t="shared" si="94"/>
        <v>4090</v>
      </c>
      <c r="BA229" s="185">
        <f t="shared" si="95"/>
        <v>37.249000000000002</v>
      </c>
      <c r="BC229" s="81">
        <f t="shared" si="96"/>
        <v>7.4366172652342266</v>
      </c>
      <c r="BD229" s="53"/>
      <c r="BE229" s="32"/>
      <c r="BF229" s="80"/>
      <c r="BG229" s="207">
        <f t="shared" si="97"/>
        <v>4091</v>
      </c>
      <c r="BH229" s="185">
        <f t="shared" si="98"/>
        <v>37.636000000000003</v>
      </c>
      <c r="BJ229" s="81">
        <f t="shared" si="99"/>
        <v>7.2841348061952047</v>
      </c>
      <c r="BK229" s="53"/>
      <c r="BL229" s="32"/>
      <c r="BM229" s="80"/>
      <c r="BN229" s="207">
        <f t="shared" si="100"/>
        <v>4092</v>
      </c>
      <c r="BO229" s="185">
        <f t="shared" si="101"/>
        <v>38.024999999999999</v>
      </c>
      <c r="BQ229" s="81">
        <f t="shared" si="102"/>
        <v>7.1041440929875268</v>
      </c>
      <c r="BR229" s="53"/>
      <c r="BS229" s="32"/>
      <c r="BT229" s="80"/>
      <c r="BU229" s="207">
        <f t="shared" si="103"/>
        <v>4093</v>
      </c>
      <c r="BV229" s="185">
        <f t="shared" si="104"/>
        <v>38.415999999999997</v>
      </c>
      <c r="BX229" s="81">
        <f t="shared" si="105"/>
        <v>6.8844866520427823</v>
      </c>
      <c r="BY229" s="53"/>
      <c r="BZ229" s="32"/>
      <c r="CA229" s="80"/>
      <c r="CB229" s="207">
        <f t="shared" si="106"/>
        <v>4094</v>
      </c>
      <c r="CC229" s="185">
        <f t="shared" si="107"/>
        <v>38.808999999999997</v>
      </c>
      <c r="CE229" s="81">
        <f t="shared" si="108"/>
        <v>6.6025878921893364</v>
      </c>
      <c r="CF229" s="53"/>
      <c r="CG229" s="32"/>
      <c r="CH229" s="80"/>
      <c r="CI229" s="207">
        <f t="shared" si="109"/>
        <v>4094</v>
      </c>
      <c r="CJ229" s="185">
        <f t="shared" si="110"/>
        <v>38.808999999999997</v>
      </c>
      <c r="CL229" s="81">
        <f t="shared" si="111"/>
        <v>6.2085900260966289</v>
      </c>
      <c r="CM229" s="53"/>
      <c r="CN229" s="32"/>
      <c r="CO229" s="80"/>
      <c r="CP229" s="207">
        <f t="shared" si="112"/>
        <v>4093</v>
      </c>
      <c r="CQ229" s="185">
        <f t="shared" si="113"/>
        <v>38.415999999999997</v>
      </c>
      <c r="CS229" s="81">
        <f t="shared" si="114"/>
        <v>5.5490760848952201</v>
      </c>
      <c r="CT229" s="53"/>
      <c r="CU229" s="32"/>
      <c r="CV229" s="80"/>
      <c r="CW229" s="207">
        <f t="shared" si="115"/>
        <v>4089</v>
      </c>
      <c r="CX229" s="185">
        <f t="shared" si="116"/>
        <v>36.863999999999997</v>
      </c>
      <c r="CZ229" s="81">
        <f t="shared" si="117"/>
        <v>2.8332133440562162</v>
      </c>
      <c r="DA229" s="53"/>
      <c r="DB229" s="32"/>
      <c r="DC229" s="80"/>
      <c r="DD229" s="207">
        <f t="shared" si="118"/>
        <v>4048</v>
      </c>
      <c r="DE229" s="185">
        <f t="shared" si="119"/>
        <v>22.800999999999998</v>
      </c>
    </row>
    <row r="230" spans="1:109" ht="15" customHeight="1" thickTop="1">
      <c r="A230" s="21">
        <f t="shared" si="120"/>
        <v>2014</v>
      </c>
      <c r="B230" s="176">
        <f t="shared" ref="B230:B251" si="121">ROUND($G$213+$G$216*D230^$G$214,$G$1)</f>
        <v>4056</v>
      </c>
      <c r="C230" s="54"/>
      <c r="D230" s="22">
        <v>21</v>
      </c>
      <c r="E230" s="22"/>
      <c r="F230" s="55"/>
      <c r="G230" s="82"/>
      <c r="H230" s="34"/>
      <c r="I230" s="179">
        <f t="shared" si="75"/>
        <v>4056</v>
      </c>
      <c r="J230" s="187"/>
      <c r="K230" s="187"/>
    </row>
    <row r="231" spans="1:109" ht="15" customHeight="1" thickBot="1">
      <c r="A231" s="21">
        <f t="shared" si="120"/>
        <v>2015</v>
      </c>
      <c r="B231" s="176">
        <f t="shared" si="121"/>
        <v>4030</v>
      </c>
      <c r="C231" s="54"/>
      <c r="D231" s="22">
        <v>22</v>
      </c>
      <c r="E231" s="22"/>
      <c r="F231" s="64" t="s">
        <v>47</v>
      </c>
      <c r="G231" s="272" t="s">
        <v>39</v>
      </c>
      <c r="H231" s="273" t="s">
        <v>40</v>
      </c>
      <c r="I231" s="179">
        <f t="shared" si="75"/>
        <v>4030</v>
      </c>
      <c r="J231" s="187"/>
      <c r="K231" s="187"/>
    </row>
    <row r="232" spans="1:109" ht="15" customHeight="1" thickTop="1">
      <c r="A232" s="21">
        <f t="shared" si="120"/>
        <v>2016</v>
      </c>
      <c r="B232" s="176">
        <f t="shared" si="121"/>
        <v>4004</v>
      </c>
      <c r="C232" s="54"/>
      <c r="D232" s="22">
        <v>23</v>
      </c>
      <c r="E232" s="22"/>
      <c r="F232" s="200">
        <f>O213</f>
        <v>0</v>
      </c>
      <c r="G232" s="203">
        <f>O219</f>
        <v>0.77078601386837153</v>
      </c>
      <c r="H232" s="222">
        <f>O220</f>
        <v>1621.3649999999998</v>
      </c>
      <c r="I232" s="179">
        <f t="shared" si="75"/>
        <v>4004</v>
      </c>
      <c r="J232" s="187"/>
      <c r="K232" s="187"/>
      <c r="M232" s="200" t="s">
        <v>48</v>
      </c>
      <c r="N232" s="200">
        <f>MIN(B210:B229)</f>
        <v>3897</v>
      </c>
      <c r="O232" s="200"/>
      <c r="P232" s="200"/>
      <c r="Q232" s="200"/>
      <c r="R232" s="200"/>
      <c r="S232" s="200"/>
      <c r="T232" s="200" t="s">
        <v>48</v>
      </c>
      <c r="U232" s="200">
        <f>N232</f>
        <v>3897</v>
      </c>
      <c r="V232" s="200"/>
      <c r="W232" s="200"/>
      <c r="X232" s="200"/>
      <c r="Y232" s="200"/>
      <c r="Z232" s="200"/>
      <c r="AA232" s="200" t="s">
        <v>48</v>
      </c>
      <c r="AB232" s="200">
        <f>U232</f>
        <v>3897</v>
      </c>
      <c r="AH232" s="200" t="s">
        <v>48</v>
      </c>
      <c r="AI232" s="200">
        <f>AB232</f>
        <v>3897</v>
      </c>
      <c r="AO232" s="200" t="s">
        <v>48</v>
      </c>
      <c r="AP232" s="200">
        <f>AI232</f>
        <v>3897</v>
      </c>
      <c r="AV232" s="200" t="s">
        <v>48</v>
      </c>
      <c r="AW232" s="200">
        <f>AP232</f>
        <v>3897</v>
      </c>
      <c r="BC232" s="200" t="s">
        <v>48</v>
      </c>
      <c r="BD232" s="200">
        <f>AW232</f>
        <v>3897</v>
      </c>
      <c r="BJ232" s="200" t="s">
        <v>48</v>
      </c>
      <c r="BK232" s="200">
        <f>BD232</f>
        <v>3897</v>
      </c>
      <c r="BQ232" s="200" t="s">
        <v>48</v>
      </c>
      <c r="BR232" s="200">
        <f>BK232</f>
        <v>3897</v>
      </c>
      <c r="BX232" s="200" t="s">
        <v>48</v>
      </c>
      <c r="BY232" s="200">
        <f>BR232</f>
        <v>3897</v>
      </c>
      <c r="CE232" s="200" t="s">
        <v>48</v>
      </c>
      <c r="CF232" s="200">
        <f>BY232</f>
        <v>3897</v>
      </c>
      <c r="CL232" s="200" t="s">
        <v>48</v>
      </c>
      <c r="CM232" s="200">
        <f>CF232</f>
        <v>3897</v>
      </c>
      <c r="CS232" s="200" t="s">
        <v>48</v>
      </c>
      <c r="CT232" s="200">
        <f>CM232</f>
        <v>3897</v>
      </c>
      <c r="CZ232" s="200" t="s">
        <v>48</v>
      </c>
      <c r="DA232" s="200">
        <f>CT232</f>
        <v>3897</v>
      </c>
    </row>
    <row r="233" spans="1:109" ht="15" customHeight="1">
      <c r="A233" s="21">
        <f t="shared" si="120"/>
        <v>2017</v>
      </c>
      <c r="B233" s="176">
        <f t="shared" si="121"/>
        <v>3980</v>
      </c>
      <c r="C233" s="54"/>
      <c r="D233" s="22">
        <v>24</v>
      </c>
      <c r="E233" s="22"/>
      <c r="F233" s="200">
        <f>V213</f>
        <v>1000</v>
      </c>
      <c r="G233" s="203">
        <f>V219</f>
        <v>0.75616127882816098</v>
      </c>
      <c r="H233" s="222">
        <f>V220</f>
        <v>1750.2819999999999</v>
      </c>
      <c r="I233" s="179">
        <f t="shared" si="75"/>
        <v>3980</v>
      </c>
      <c r="J233" s="187"/>
      <c r="K233" s="187"/>
      <c r="M233" s="200" t="s">
        <v>49</v>
      </c>
      <c r="N233" s="239">
        <v>3</v>
      </c>
      <c r="O233" s="200"/>
      <c r="P233" s="200"/>
      <c r="Q233" s="200"/>
      <c r="R233" s="200"/>
      <c r="S233" s="200"/>
      <c r="T233" s="200" t="s">
        <v>49</v>
      </c>
      <c r="U233" s="200">
        <f>N233</f>
        <v>3</v>
      </c>
      <c r="V233" s="200"/>
      <c r="W233" s="200"/>
      <c r="X233" s="200"/>
      <c r="Y233" s="200"/>
      <c r="Z233" s="200"/>
      <c r="AA233" s="200" t="s">
        <v>49</v>
      </c>
      <c r="AB233" s="200">
        <f>U233</f>
        <v>3</v>
      </c>
      <c r="AH233" s="200" t="s">
        <v>49</v>
      </c>
      <c r="AI233" s="200">
        <f>AB233</f>
        <v>3</v>
      </c>
      <c r="AO233" s="200" t="s">
        <v>49</v>
      </c>
      <c r="AP233" s="200">
        <f>AI233</f>
        <v>3</v>
      </c>
      <c r="AV233" s="200" t="s">
        <v>49</v>
      </c>
      <c r="AW233" s="200">
        <f>AP233</f>
        <v>3</v>
      </c>
      <c r="BC233" s="200" t="s">
        <v>49</v>
      </c>
      <c r="BD233" s="200">
        <f>AW233</f>
        <v>3</v>
      </c>
      <c r="BJ233" s="200" t="s">
        <v>49</v>
      </c>
      <c r="BK233" s="200">
        <f>BD233</f>
        <v>3</v>
      </c>
      <c r="BQ233" s="200" t="s">
        <v>49</v>
      </c>
      <c r="BR233" s="200">
        <f>BK233</f>
        <v>3</v>
      </c>
      <c r="BX233" s="200" t="s">
        <v>49</v>
      </c>
      <c r="BY233" s="200">
        <f>BR233</f>
        <v>3</v>
      </c>
      <c r="CE233" s="200" t="s">
        <v>49</v>
      </c>
      <c r="CF233" s="200">
        <f>BY233</f>
        <v>3</v>
      </c>
      <c r="CL233" s="200" t="s">
        <v>49</v>
      </c>
      <c r="CM233" s="200">
        <f>CF233</f>
        <v>3</v>
      </c>
      <c r="CS233" s="200" t="s">
        <v>49</v>
      </c>
      <c r="CT233" s="200">
        <f>CM233</f>
        <v>3</v>
      </c>
      <c r="CZ233" s="200" t="s">
        <v>49</v>
      </c>
      <c r="DA233" s="200">
        <f>CT233</f>
        <v>3</v>
      </c>
    </row>
    <row r="234" spans="1:109" ht="15" customHeight="1">
      <c r="A234" s="21">
        <f t="shared" si="120"/>
        <v>2018</v>
      </c>
      <c r="B234" s="176">
        <f t="shared" si="121"/>
        <v>3957</v>
      </c>
      <c r="C234" s="54"/>
      <c r="D234" s="22">
        <v>25</v>
      </c>
      <c r="E234" s="22"/>
      <c r="F234" s="200">
        <f>AC213</f>
        <v>1240</v>
      </c>
      <c r="G234" s="203">
        <f>AC219</f>
        <v>0.75137327417927857</v>
      </c>
      <c r="H234" s="222">
        <f>AC220</f>
        <v>1794.0759999999998</v>
      </c>
      <c r="I234" s="179">
        <f t="shared" si="75"/>
        <v>3957</v>
      </c>
      <c r="J234" s="187"/>
      <c r="K234" s="187"/>
      <c r="M234" s="200" t="s">
        <v>50</v>
      </c>
      <c r="N234" s="200">
        <v>240</v>
      </c>
      <c r="O234" s="200"/>
      <c r="P234" s="200"/>
      <c r="Q234" s="200"/>
      <c r="R234" s="200"/>
      <c r="S234" s="200"/>
      <c r="T234" s="200" t="s">
        <v>50</v>
      </c>
      <c r="U234" s="200">
        <f>N234</f>
        <v>240</v>
      </c>
      <c r="V234" s="200"/>
      <c r="W234" s="200"/>
      <c r="X234" s="200"/>
      <c r="Y234" s="200"/>
      <c r="Z234" s="200"/>
      <c r="AA234" s="200" t="s">
        <v>50</v>
      </c>
      <c r="AB234" s="200">
        <f>U234</f>
        <v>240</v>
      </c>
      <c r="AH234" s="200" t="s">
        <v>50</v>
      </c>
      <c r="AI234" s="200">
        <f>AB234</f>
        <v>240</v>
      </c>
      <c r="AO234" s="200" t="s">
        <v>50</v>
      </c>
      <c r="AP234" s="200">
        <f>AI234</f>
        <v>240</v>
      </c>
      <c r="AV234" s="200" t="s">
        <v>50</v>
      </c>
      <c r="AW234" s="200">
        <f>AP234</f>
        <v>240</v>
      </c>
      <c r="BC234" s="200" t="s">
        <v>50</v>
      </c>
      <c r="BD234" s="200">
        <f>AW234</f>
        <v>240</v>
      </c>
      <c r="BJ234" s="200" t="s">
        <v>50</v>
      </c>
      <c r="BK234" s="200">
        <f>BD234</f>
        <v>240</v>
      </c>
      <c r="BQ234" s="200" t="s">
        <v>50</v>
      </c>
      <c r="BR234" s="200">
        <f>BK234</f>
        <v>240</v>
      </c>
      <c r="BX234" s="200" t="s">
        <v>50</v>
      </c>
      <c r="BY234" s="200">
        <f>BR234</f>
        <v>240</v>
      </c>
      <c r="CE234" s="200" t="s">
        <v>50</v>
      </c>
      <c r="CF234" s="200">
        <f>BY234</f>
        <v>240</v>
      </c>
      <c r="CL234" s="200" t="s">
        <v>50</v>
      </c>
      <c r="CM234" s="200">
        <f>CF234</f>
        <v>240</v>
      </c>
      <c r="CS234" s="200" t="s">
        <v>50</v>
      </c>
      <c r="CT234" s="200">
        <f>CM234</f>
        <v>240</v>
      </c>
      <c r="CZ234" s="200" t="s">
        <v>50</v>
      </c>
      <c r="DA234" s="200">
        <f>CT234</f>
        <v>240</v>
      </c>
    </row>
    <row r="235" spans="1:109" ht="15" customHeight="1">
      <c r="A235" s="21">
        <f t="shared" si="120"/>
        <v>2019</v>
      </c>
      <c r="B235" s="176">
        <f t="shared" si="121"/>
        <v>3935</v>
      </c>
      <c r="C235" s="54"/>
      <c r="D235" s="22">
        <v>26</v>
      </c>
      <c r="E235" s="22"/>
      <c r="F235" s="200">
        <f>AJ213</f>
        <v>1480</v>
      </c>
      <c r="G235" s="203">
        <f>AJ219</f>
        <v>0.74578368226331859</v>
      </c>
      <c r="H235" s="222">
        <f>AJ220</f>
        <v>1847.5060000000003</v>
      </c>
      <c r="I235" s="179">
        <f t="shared" si="75"/>
        <v>3935</v>
      </c>
      <c r="J235" s="187"/>
      <c r="K235" s="187"/>
    </row>
    <row r="236" spans="1:109" ht="15" customHeight="1">
      <c r="A236" s="21">
        <f t="shared" si="120"/>
        <v>2020</v>
      </c>
      <c r="B236" s="176">
        <f t="shared" si="121"/>
        <v>3914</v>
      </c>
      <c r="C236" s="54"/>
      <c r="D236" s="22">
        <v>27</v>
      </c>
      <c r="E236" s="22"/>
      <c r="F236" s="200">
        <f>AQ213</f>
        <v>1720</v>
      </c>
      <c r="G236" s="203">
        <f>AQ219</f>
        <v>0.73910232019901856</v>
      </c>
      <c r="H236" s="222">
        <f>AQ220</f>
        <v>1912.5369999999998</v>
      </c>
      <c r="I236" s="179">
        <f t="shared" si="75"/>
        <v>3914</v>
      </c>
      <c r="J236" s="187"/>
      <c r="K236" s="187"/>
    </row>
    <row r="237" spans="1:109" ht="15" customHeight="1">
      <c r="A237" s="21">
        <f t="shared" si="120"/>
        <v>2021</v>
      </c>
      <c r="B237" s="176">
        <f t="shared" si="121"/>
        <v>3894</v>
      </c>
      <c r="C237" s="54"/>
      <c r="D237" s="22">
        <v>28</v>
      </c>
      <c r="E237" s="22"/>
      <c r="F237" s="200">
        <f>AX213</f>
        <v>1960</v>
      </c>
      <c r="G237" s="203">
        <f>AX219</f>
        <v>0.73123280377121702</v>
      </c>
      <c r="H237" s="222">
        <f>AX220</f>
        <v>1992.3059999999998</v>
      </c>
      <c r="I237" s="179">
        <f t="shared" si="75"/>
        <v>3894</v>
      </c>
      <c r="J237" s="187"/>
      <c r="K237" s="187"/>
    </row>
    <row r="238" spans="1:109" ht="15" customHeight="1">
      <c r="A238" s="21">
        <f t="shared" si="120"/>
        <v>2022</v>
      </c>
      <c r="B238" s="176">
        <f t="shared" si="121"/>
        <v>3874</v>
      </c>
      <c r="C238" s="54"/>
      <c r="D238" s="22">
        <v>29</v>
      </c>
      <c r="E238" s="22"/>
      <c r="F238" s="200">
        <f>BE213</f>
        <v>2200</v>
      </c>
      <c r="G238" s="203">
        <f>BE219</f>
        <v>0.72150330148202402</v>
      </c>
      <c r="H238" s="222">
        <f>BE220</f>
        <v>2094.8769999999995</v>
      </c>
      <c r="I238" s="179">
        <f t="shared" si="75"/>
        <v>3874</v>
      </c>
      <c r="J238" s="187"/>
      <c r="K238" s="187"/>
    </row>
    <row r="239" spans="1:109" ht="15" customHeight="1">
      <c r="A239" s="21">
        <f t="shared" si="120"/>
        <v>2023</v>
      </c>
      <c r="B239" s="176">
        <f t="shared" si="121"/>
        <v>3856</v>
      </c>
      <c r="C239" s="54"/>
      <c r="D239" s="22">
        <v>30</v>
      </c>
      <c r="E239" s="22"/>
      <c r="F239" s="200">
        <f>BL213</f>
        <v>2440</v>
      </c>
      <c r="G239" s="203">
        <f>BL219</f>
        <v>0.70967525708465862</v>
      </c>
      <c r="H239" s="222">
        <f>BL220</f>
        <v>2228.3240000000005</v>
      </c>
      <c r="I239" s="179">
        <f t="shared" si="75"/>
        <v>3856</v>
      </c>
      <c r="J239" s="187"/>
      <c r="K239" s="187"/>
    </row>
    <row r="240" spans="1:109" ht="15" customHeight="1">
      <c r="A240" s="21">
        <f t="shared" si="120"/>
        <v>2024</v>
      </c>
      <c r="B240" s="176">
        <f t="shared" si="121"/>
        <v>3838</v>
      </c>
      <c r="C240" s="54"/>
      <c r="D240" s="22">
        <v>31</v>
      </c>
      <c r="E240" s="22"/>
      <c r="F240" s="200">
        <f>BS213</f>
        <v>2680</v>
      </c>
      <c r="G240" s="203">
        <f>BS219</f>
        <v>0.69418081902764583</v>
      </c>
      <c r="H240" s="222">
        <f>BS220</f>
        <v>2414.5119999999997</v>
      </c>
      <c r="I240" s="179">
        <f t="shared" si="75"/>
        <v>3838</v>
      </c>
      <c r="J240" s="187"/>
      <c r="K240" s="187"/>
    </row>
    <row r="241" spans="1:65" ht="15" customHeight="1">
      <c r="A241" s="21">
        <f t="shared" si="120"/>
        <v>2025</v>
      </c>
      <c r="B241" s="176">
        <f t="shared" si="121"/>
        <v>3821</v>
      </c>
      <c r="C241" s="54"/>
      <c r="D241" s="22">
        <v>32</v>
      </c>
      <c r="E241" s="22"/>
      <c r="F241" s="200">
        <f>BZ213</f>
        <v>2920</v>
      </c>
      <c r="G241" s="203">
        <f>BZ219</f>
        <v>0.67380684663563783</v>
      </c>
      <c r="H241" s="222">
        <f>BZ220</f>
        <v>2686.012999999999</v>
      </c>
      <c r="I241" s="179">
        <f t="shared" si="75"/>
        <v>3821</v>
      </c>
      <c r="J241" s="187"/>
      <c r="K241" s="187"/>
    </row>
    <row r="242" spans="1:65" ht="15" customHeight="1">
      <c r="A242" s="21">
        <f t="shared" ref="A242:A251" si="122">A152</f>
        <v>2026</v>
      </c>
      <c r="B242" s="176">
        <f t="shared" si="121"/>
        <v>3804</v>
      </c>
      <c r="C242" s="54"/>
      <c r="D242" s="22">
        <v>33</v>
      </c>
      <c r="E242" s="22"/>
      <c r="F242" s="200">
        <f>CG213</f>
        <v>3160</v>
      </c>
      <c r="G242" s="203">
        <f>CG219</f>
        <v>0.64586623649342734</v>
      </c>
      <c r="H242" s="222">
        <f>CG220</f>
        <v>3117.2620000000006</v>
      </c>
      <c r="I242" s="179">
        <f t="shared" si="75"/>
        <v>3804</v>
      </c>
      <c r="J242" s="187"/>
      <c r="K242" s="187"/>
    </row>
    <row r="243" spans="1:65" ht="15" customHeight="1">
      <c r="A243" s="21">
        <f t="shared" si="122"/>
        <v>2027</v>
      </c>
      <c r="B243" s="176">
        <f t="shared" si="121"/>
        <v>3788</v>
      </c>
      <c r="C243" s="54"/>
      <c r="D243" s="22">
        <v>34</v>
      </c>
      <c r="E243" s="22"/>
      <c r="F243" s="200">
        <f>CN213</f>
        <v>3400</v>
      </c>
      <c r="G243" s="203">
        <f>CN219</f>
        <v>0.60389632548240146</v>
      </c>
      <c r="H243" s="222">
        <f>CN220</f>
        <v>3921.6409999999992</v>
      </c>
      <c r="I243" s="179">
        <f t="shared" si="75"/>
        <v>3788</v>
      </c>
      <c r="J243" s="187"/>
      <c r="K243" s="187"/>
    </row>
    <row r="244" spans="1:65" ht="15" customHeight="1">
      <c r="A244" s="21">
        <f t="shared" si="122"/>
        <v>2028</v>
      </c>
      <c r="B244" s="176">
        <f t="shared" si="121"/>
        <v>3772</v>
      </c>
      <c r="C244" s="54"/>
      <c r="D244" s="22">
        <v>35</v>
      </c>
      <c r="E244" s="22"/>
      <c r="F244" s="200">
        <f>CU213</f>
        <v>3640</v>
      </c>
      <c r="G244" s="203">
        <f>CU219</f>
        <v>0.53343661438486656</v>
      </c>
      <c r="H244" s="222">
        <f>CU220</f>
        <v>5925.6579999999985</v>
      </c>
      <c r="I244" s="179">
        <f t="shared" si="75"/>
        <v>3772</v>
      </c>
      <c r="J244" s="187"/>
      <c r="K244" s="187"/>
    </row>
    <row r="245" spans="1:65" ht="15" customHeight="1">
      <c r="A245" s="21">
        <f t="shared" si="122"/>
        <v>2029</v>
      </c>
      <c r="B245" s="176">
        <f t="shared" si="121"/>
        <v>3757</v>
      </c>
      <c r="C245" s="54"/>
      <c r="D245" s="22">
        <v>36</v>
      </c>
      <c r="E245" s="22"/>
      <c r="F245" s="200">
        <f>DB213</f>
        <v>3880</v>
      </c>
      <c r="G245" s="203">
        <f>DB219</f>
        <v>0.35936593837579894</v>
      </c>
      <c r="H245" s="222">
        <f>DB220</f>
        <v>22708.226000000002</v>
      </c>
      <c r="I245" s="179">
        <f t="shared" si="75"/>
        <v>3757</v>
      </c>
      <c r="J245" s="187"/>
      <c r="K245" s="187"/>
    </row>
    <row r="246" spans="1:65" ht="15" customHeight="1">
      <c r="A246" s="21">
        <f t="shared" si="122"/>
        <v>2030</v>
      </c>
      <c r="B246" s="176">
        <f t="shared" si="121"/>
        <v>3743</v>
      </c>
      <c r="C246" s="54"/>
      <c r="D246" s="22">
        <v>37</v>
      </c>
      <c r="E246" s="22"/>
      <c r="F246" s="55"/>
      <c r="G246" s="82"/>
      <c r="H246" s="34"/>
      <c r="I246" s="179">
        <f t="shared" si="75"/>
        <v>3743</v>
      </c>
      <c r="J246" s="187"/>
      <c r="K246" s="187"/>
    </row>
    <row r="247" spans="1:65" ht="15" customHeight="1">
      <c r="A247" s="21">
        <f t="shared" si="122"/>
        <v>2031</v>
      </c>
      <c r="B247" s="176">
        <f t="shared" si="121"/>
        <v>3728</v>
      </c>
      <c r="C247" s="54"/>
      <c r="D247" s="22">
        <v>38</v>
      </c>
      <c r="E247" s="22"/>
      <c r="F247" s="55"/>
      <c r="G247" s="82"/>
      <c r="H247" s="34"/>
      <c r="I247" s="179">
        <f t="shared" si="75"/>
        <v>3728</v>
      </c>
      <c r="J247" s="187"/>
      <c r="K247" s="187"/>
    </row>
    <row r="248" spans="1:65" ht="15" customHeight="1">
      <c r="A248" s="21">
        <f t="shared" si="122"/>
        <v>2032</v>
      </c>
      <c r="B248" s="176">
        <f t="shared" si="121"/>
        <v>3715</v>
      </c>
      <c r="C248" s="54"/>
      <c r="D248" s="22">
        <v>39</v>
      </c>
      <c r="E248" s="22"/>
      <c r="F248" s="55"/>
      <c r="G248" s="82"/>
      <c r="H248" s="34"/>
      <c r="I248" s="179">
        <f t="shared" si="75"/>
        <v>3715</v>
      </c>
      <c r="J248" s="187"/>
      <c r="K248" s="187"/>
    </row>
    <row r="249" spans="1:65" ht="15" customHeight="1">
      <c r="A249" s="21">
        <f t="shared" si="122"/>
        <v>2033</v>
      </c>
      <c r="B249" s="176">
        <f t="shared" si="121"/>
        <v>3701</v>
      </c>
      <c r="C249" s="54"/>
      <c r="D249" s="22">
        <v>40</v>
      </c>
      <c r="E249" s="22"/>
      <c r="F249" s="55"/>
      <c r="G249" s="82"/>
      <c r="H249" s="34"/>
      <c r="I249" s="179">
        <f t="shared" si="75"/>
        <v>3701</v>
      </c>
      <c r="J249" s="187"/>
      <c r="K249" s="187"/>
    </row>
    <row r="250" spans="1:65" ht="15" customHeight="1">
      <c r="A250" s="105">
        <f t="shared" si="122"/>
        <v>2034</v>
      </c>
      <c r="B250" s="188">
        <f t="shared" si="121"/>
        <v>3688</v>
      </c>
      <c r="C250" s="195"/>
      <c r="D250" s="35">
        <v>41</v>
      </c>
      <c r="E250" s="35"/>
      <c r="F250" s="56"/>
      <c r="G250" s="84"/>
      <c r="H250" s="37"/>
      <c r="I250" s="189">
        <f t="shared" si="75"/>
        <v>3688</v>
      </c>
      <c r="J250" s="190"/>
      <c r="K250" s="190"/>
    </row>
    <row r="251" spans="1:65" ht="15" customHeight="1">
      <c r="A251" s="105">
        <f t="shared" si="122"/>
        <v>2035</v>
      </c>
      <c r="B251" s="188">
        <f t="shared" si="121"/>
        <v>3676</v>
      </c>
      <c r="C251" s="195"/>
      <c r="D251" s="35">
        <v>42</v>
      </c>
      <c r="E251" s="35"/>
      <c r="F251" s="56"/>
      <c r="G251" s="84"/>
      <c r="H251" s="37"/>
      <c r="I251" s="189">
        <f t="shared" si="75"/>
        <v>3676</v>
      </c>
      <c r="J251" s="190"/>
      <c r="K251" s="190"/>
    </row>
    <row r="252" spans="1:65" ht="15" customHeight="1">
      <c r="A252" s="38"/>
      <c r="B252" s="191"/>
      <c r="C252" s="27"/>
      <c r="D252" s="23"/>
      <c r="E252" s="23"/>
      <c r="F252" s="57"/>
      <c r="G252" s="82"/>
      <c r="H252" s="27"/>
      <c r="I252" s="85"/>
      <c r="J252" s="85"/>
      <c r="O252" s="86"/>
    </row>
    <row r="253" spans="1:65" ht="15" customHeight="1">
      <c r="A253" s="9" t="s">
        <v>51</v>
      </c>
    </row>
    <row r="254" spans="1:65" ht="15" customHeight="1">
      <c r="A254" s="12" t="s">
        <v>2</v>
      </c>
      <c r="B254" s="94" t="s">
        <v>77</v>
      </c>
      <c r="C254" s="14" t="s">
        <v>52</v>
      </c>
      <c r="D254" s="14" t="s">
        <v>13</v>
      </c>
      <c r="E254" s="39"/>
      <c r="F254" s="15"/>
      <c r="G254" s="16"/>
      <c r="H254" s="17" t="s">
        <v>14</v>
      </c>
      <c r="I254" s="18">
        <f>RSQ(I255:I274,B255:B274)</f>
        <v>0.94791589762317596</v>
      </c>
      <c r="J254" s="19" t="s">
        <v>15</v>
      </c>
      <c r="K254" s="20" t="s">
        <v>16</v>
      </c>
      <c r="M254" s="68" t="s">
        <v>52</v>
      </c>
      <c r="N254" s="39"/>
      <c r="O254" s="109" t="s">
        <v>74</v>
      </c>
      <c r="P254" s="110">
        <f>RSQ($B255:$B274,P255:P274)</f>
        <v>0.76364919951965404</v>
      </c>
      <c r="Q254" s="20" t="s">
        <v>16</v>
      </c>
      <c r="S254" s="68" t="s">
        <v>52</v>
      </c>
      <c r="T254" s="39"/>
      <c r="U254" s="109" t="s">
        <v>74</v>
      </c>
      <c r="V254" s="110">
        <f>RSQ($B255:$B274,V255:V274)</f>
        <v>0.90165950620355417</v>
      </c>
      <c r="W254" s="20" t="s">
        <v>16</v>
      </c>
      <c r="Y254" s="68" t="s">
        <v>52</v>
      </c>
      <c r="Z254" s="39"/>
      <c r="AA254" s="109" t="s">
        <v>74</v>
      </c>
      <c r="AB254" s="110">
        <f>RSQ($B255:$B274,AB255:AB274)</f>
        <v>0.92044626694220122</v>
      </c>
      <c r="AC254" s="20" t="s">
        <v>16</v>
      </c>
      <c r="AE254" s="68" t="s">
        <v>52</v>
      </c>
      <c r="AF254" s="39"/>
      <c r="AG254" s="109" t="s">
        <v>74</v>
      </c>
      <c r="AH254" s="110">
        <f>RSQ($B255:$B274,AH255:AH274)</f>
        <v>0.93059897134327974</v>
      </c>
      <c r="AI254" s="20" t="s">
        <v>16</v>
      </c>
      <c r="AK254" s="68" t="s">
        <v>52</v>
      </c>
      <c r="AL254" s="39"/>
      <c r="AM254" s="109" t="s">
        <v>74</v>
      </c>
      <c r="AN254" s="110">
        <f>RSQ($B255:$B274,AN255:AN274)</f>
        <v>0.9367554619467392</v>
      </c>
      <c r="AO254" s="20" t="s">
        <v>16</v>
      </c>
      <c r="AQ254" s="68" t="s">
        <v>52</v>
      </c>
      <c r="AR254" s="39"/>
      <c r="AS254" s="109" t="s">
        <v>74</v>
      </c>
      <c r="AT254" s="110">
        <f>RSQ($B255:$B274,AT255:AT274)</f>
        <v>0.94087553831821524</v>
      </c>
      <c r="AU254" s="20" t="s">
        <v>16</v>
      </c>
      <c r="AW254" s="68" t="s">
        <v>52</v>
      </c>
      <c r="AX254" s="39"/>
      <c r="AY254" s="109" t="s">
        <v>74</v>
      </c>
      <c r="AZ254" s="110">
        <f>RSQ($B255:$B274,AZ255:AZ274)</f>
        <v>0.94397818687625745</v>
      </c>
      <c r="BA254" s="20" t="s">
        <v>16</v>
      </c>
      <c r="BC254" s="68" t="s">
        <v>52</v>
      </c>
      <c r="BD254" s="39"/>
      <c r="BE254" s="109" t="s">
        <v>74</v>
      </c>
      <c r="BF254" s="110">
        <f>RSQ($B255:$B274,BF255:BF274)</f>
        <v>0.9460526701984151</v>
      </c>
      <c r="BG254" s="20" t="s">
        <v>16</v>
      </c>
      <c r="BI254" s="68" t="s">
        <v>52</v>
      </c>
      <c r="BJ254" s="39"/>
      <c r="BK254" s="109" t="s">
        <v>74</v>
      </c>
      <c r="BL254" s="110">
        <f>RSQ($B255:$B274,BL255:BL274)</f>
        <v>0.9477378649264272</v>
      </c>
      <c r="BM254" s="20" t="s">
        <v>16</v>
      </c>
    </row>
    <row r="255" spans="1:65" ht="15" customHeight="1">
      <c r="A255" s="21">
        <f t="shared" ref="A255:B270" si="123">A210</f>
        <v>1994</v>
      </c>
      <c r="B255" s="176">
        <f t="shared" si="123"/>
        <v>5393</v>
      </c>
      <c r="C255" s="209">
        <f t="shared" ref="C255:C274" si="124">LN(F$257/B255-1)</f>
        <v>-0.72690168140372546</v>
      </c>
      <c r="D255" s="22">
        <v>1</v>
      </c>
      <c r="E255" s="40" t="s">
        <v>53</v>
      </c>
      <c r="F255" s="23"/>
      <c r="H255" s="87"/>
      <c r="I255" s="179">
        <f t="shared" ref="I255:I296" si="125">ROUND($F$257/(1+EXP($F$262+$F$261*D255)),$G$1)</f>
        <v>5584</v>
      </c>
      <c r="J255" s="180">
        <f t="shared" ref="J255:J274" si="126">ABS(B255-I255)/B255*100</f>
        <v>3.5416280363434085</v>
      </c>
      <c r="K255" s="179">
        <f t="shared" ref="K255:K274" si="127">(B255-I255)^2/1000</f>
        <v>36.481000000000002</v>
      </c>
      <c r="M255" s="210">
        <f t="shared" ref="M255:M274" si="128">LN(O$257/$B255-1)</f>
        <v>-3.2895521872781526</v>
      </c>
      <c r="N255" s="40" t="s">
        <v>53</v>
      </c>
      <c r="O255" s="23"/>
      <c r="P255" s="187">
        <f t="shared" ref="P255:P274" si="129">ROUND(O$257/(1+EXP(O$262+O$261*$D255)),$G$1)</f>
        <v>5527</v>
      </c>
      <c r="Q255" s="179">
        <f t="shared" ref="Q255:Q274" si="130">($B255-P255)^2/1000</f>
        <v>17.956</v>
      </c>
      <c r="S255" s="210">
        <f t="shared" ref="S255:S274" si="131">LN(U$257/$B255-1)</f>
        <v>-2.1843283042777295</v>
      </c>
      <c r="T255" s="40" t="s">
        <v>53</v>
      </c>
      <c r="U255" s="23"/>
      <c r="V255" s="187">
        <f t="shared" ref="V255:V274" si="132">ROUND(U$257/(1+EXP(U$262+U$261*$D255)),$G$1)</f>
        <v>5505</v>
      </c>
      <c r="W255" s="179">
        <f t="shared" ref="W255:W274" si="133">($B255-V255)^2/1000</f>
        <v>12.544</v>
      </c>
      <c r="Y255" s="210">
        <f t="shared" ref="Y255:Y274" si="134">LN(AA$257/$B255-1)</f>
        <v>-1.8050121130276477</v>
      </c>
      <c r="Z255" s="40" t="s">
        <v>53</v>
      </c>
      <c r="AA255" s="23"/>
      <c r="AB255" s="187">
        <f t="shared" ref="AB255:AB274" si="135">ROUND(AA$257/(1+EXP(AA$262+AA$261*$D255)),$G$1)</f>
        <v>5524</v>
      </c>
      <c r="AC255" s="179">
        <f t="shared" ref="AC255:AC274" si="136">($B255-AB255)^2/1000</f>
        <v>17.161000000000001</v>
      </c>
      <c r="AE255" s="210">
        <f t="shared" ref="AE255:AE274" si="137">LN(AG$257/$B255-1)</f>
        <v>-1.5306654630506709</v>
      </c>
      <c r="AF255" s="40" t="s">
        <v>53</v>
      </c>
      <c r="AG255" s="23"/>
      <c r="AH255" s="187">
        <f t="shared" ref="AH255:AH274" si="138">ROUND(AG$257/(1+EXP(AG$262+AG$261*$D255)),$G$1)</f>
        <v>5539</v>
      </c>
      <c r="AI255" s="179">
        <f t="shared" ref="AI255:AI274" si="139">($B255-AH255)^2/1000</f>
        <v>21.315999999999999</v>
      </c>
      <c r="AK255" s="210">
        <f t="shared" ref="AK255:AK274" si="140">LN(AM$257/$B255-1)</f>
        <v>-1.3156093687057429</v>
      </c>
      <c r="AL255" s="40" t="s">
        <v>53</v>
      </c>
      <c r="AM255" s="23"/>
      <c r="AN255" s="187">
        <f t="shared" ref="AN255:AN274" si="141">ROUND(AM$257/(1+EXP(AM$262+AM$261*$D255)),$G$1)</f>
        <v>5551</v>
      </c>
      <c r="AO255" s="179">
        <f t="shared" ref="AO255:AO274" si="142">($B255-AN255)^2/1000</f>
        <v>24.963999999999999</v>
      </c>
      <c r="AQ255" s="210">
        <f t="shared" ref="AQ255:AQ274" si="143">LN(AS$257/$B255-1)</f>
        <v>-1.1387160171905486</v>
      </c>
      <c r="AR255" s="40" t="s">
        <v>53</v>
      </c>
      <c r="AS255" s="23"/>
      <c r="AT255" s="187">
        <f t="shared" ref="AT255:AT274" si="144">ROUND(AS$257/(1+EXP(AS$262+AS$261*$D255)),$G$1)</f>
        <v>5562</v>
      </c>
      <c r="AU255" s="179">
        <f t="shared" ref="AU255:AU274" si="145">($B255-AT255)^2/1000</f>
        <v>28.561</v>
      </c>
      <c r="AW255" s="210">
        <f t="shared" ref="AW255:AW274" si="146">LN(AY$257/$B255-1)</f>
        <v>-0.98846074654088889</v>
      </c>
      <c r="AX255" s="40" t="s">
        <v>53</v>
      </c>
      <c r="AY255" s="23"/>
      <c r="AZ255" s="187">
        <f t="shared" ref="AZ255:AZ274" si="147">ROUND(AY$257/(1+EXP(AY$262+AY$261*$D255)),$G$1)</f>
        <v>5570</v>
      </c>
      <c r="BA255" s="179">
        <f t="shared" ref="BA255:BA274" si="148">($B255-AZ255)^2/1000</f>
        <v>31.329000000000001</v>
      </c>
      <c r="BC255" s="210">
        <f t="shared" ref="BC255:BC274" si="149">LN(BE$257/$B255-1)</f>
        <v>-0.8578609013144457</v>
      </c>
      <c r="BD255" s="40" t="s">
        <v>53</v>
      </c>
      <c r="BE255" s="23"/>
      <c r="BF255" s="187">
        <f t="shared" ref="BF255:BF274" si="150">ROUND(BE$257/(1+EXP(BE$262+BE$261*$D255)),$G$1)</f>
        <v>5577</v>
      </c>
      <c r="BG255" s="179">
        <f t="shared" ref="BG255:BG274" si="151">($B255-BF255)^2/1000</f>
        <v>33.856000000000002</v>
      </c>
      <c r="BI255" s="210">
        <f t="shared" ref="BI255:BI274" si="152">LN(BK$257/$B255-1)</f>
        <v>-0.74236391446608674</v>
      </c>
      <c r="BJ255" s="40" t="s">
        <v>53</v>
      </c>
      <c r="BK255" s="23"/>
      <c r="BL255" s="187">
        <f t="shared" ref="BL255:BL274" si="153">ROUND(BK$257/(1+EXP(BK$262+BK$261*$D255)),$G$1)</f>
        <v>5583</v>
      </c>
      <c r="BM255" s="179">
        <f t="shared" ref="BM255:BM274" si="154">($B255-BL255)^2/1000</f>
        <v>36.1</v>
      </c>
    </row>
    <row r="256" spans="1:65" ht="15" customHeight="1">
      <c r="A256" s="21">
        <f t="shared" si="123"/>
        <v>1995</v>
      </c>
      <c r="B256" s="176">
        <f t="shared" si="123"/>
        <v>5525</v>
      </c>
      <c r="C256" s="209">
        <f t="shared" si="124"/>
        <v>-0.803042851383163</v>
      </c>
      <c r="D256" s="22">
        <v>2</v>
      </c>
      <c r="E256" s="40" t="s">
        <v>54</v>
      </c>
      <c r="G256" s="27"/>
      <c r="H256" s="26"/>
      <c r="I256" s="179">
        <f t="shared" si="125"/>
        <v>5496</v>
      </c>
      <c r="J256" s="180">
        <f t="shared" si="126"/>
        <v>0.52488687782805432</v>
      </c>
      <c r="K256" s="179">
        <f t="shared" si="127"/>
        <v>0.84099999999999997</v>
      </c>
      <c r="M256" s="210">
        <f t="shared" si="128"/>
        <v>-4.3829320217886938</v>
      </c>
      <c r="N256" s="40" t="s">
        <v>54</v>
      </c>
      <c r="P256" s="187">
        <f t="shared" si="129"/>
        <v>5509</v>
      </c>
      <c r="Q256" s="179">
        <f t="shared" si="130"/>
        <v>0.25600000000000001</v>
      </c>
      <c r="S256" s="210">
        <f t="shared" si="131"/>
        <v>-2.4537237223513135</v>
      </c>
      <c r="T256" s="40" t="s">
        <v>54</v>
      </c>
      <c r="V256" s="187">
        <f t="shared" si="132"/>
        <v>5453</v>
      </c>
      <c r="W256" s="179">
        <f t="shared" si="133"/>
        <v>5.1840000000000002</v>
      </c>
      <c r="Y256" s="210">
        <f t="shared" si="134"/>
        <v>-1.9903207771369291</v>
      </c>
      <c r="Z256" s="40" t="s">
        <v>54</v>
      </c>
      <c r="AB256" s="187">
        <f t="shared" si="135"/>
        <v>5462</v>
      </c>
      <c r="AC256" s="179">
        <f t="shared" si="136"/>
        <v>3.9689999999999999</v>
      </c>
      <c r="AE256" s="210">
        <f t="shared" si="137"/>
        <v>-1.6748818206864842</v>
      </c>
      <c r="AF256" s="40" t="s">
        <v>54</v>
      </c>
      <c r="AH256" s="187">
        <f t="shared" si="138"/>
        <v>5470</v>
      </c>
      <c r="AI256" s="179">
        <f t="shared" si="139"/>
        <v>3.0249999999999999</v>
      </c>
      <c r="AK256" s="210">
        <f t="shared" si="140"/>
        <v>-1.4354465817740885</v>
      </c>
      <c r="AL256" s="40" t="s">
        <v>54</v>
      </c>
      <c r="AN256" s="187">
        <f t="shared" si="141"/>
        <v>5476</v>
      </c>
      <c r="AO256" s="179">
        <f t="shared" si="142"/>
        <v>2.4009999999999998</v>
      </c>
      <c r="AQ256" s="210">
        <f t="shared" si="143"/>
        <v>-1.2424095111670084</v>
      </c>
      <c r="AR256" s="40" t="s">
        <v>54</v>
      </c>
      <c r="AT256" s="187">
        <f t="shared" si="144"/>
        <v>5482</v>
      </c>
      <c r="AU256" s="179">
        <f t="shared" si="145"/>
        <v>1.849</v>
      </c>
      <c r="AW256" s="210">
        <f t="shared" si="146"/>
        <v>-1.0806745879814426</v>
      </c>
      <c r="AX256" s="40" t="s">
        <v>54</v>
      </c>
      <c r="AZ256" s="187">
        <f t="shared" si="147"/>
        <v>5487</v>
      </c>
      <c r="BA256" s="179">
        <f t="shared" si="148"/>
        <v>1.444</v>
      </c>
      <c r="BC256" s="210">
        <f t="shared" si="149"/>
        <v>-0.94149252384810556</v>
      </c>
      <c r="BD256" s="40" t="s">
        <v>54</v>
      </c>
      <c r="BF256" s="187">
        <f t="shared" si="150"/>
        <v>5491</v>
      </c>
      <c r="BG256" s="179">
        <f t="shared" si="151"/>
        <v>1.1559999999999999</v>
      </c>
      <c r="BI256" s="210">
        <f t="shared" si="152"/>
        <v>-0.81933649086926341</v>
      </c>
      <c r="BJ256" s="40" t="s">
        <v>54</v>
      </c>
      <c r="BL256" s="187">
        <f t="shared" si="153"/>
        <v>5495</v>
      </c>
      <c r="BM256" s="179">
        <f t="shared" si="154"/>
        <v>0.9</v>
      </c>
    </row>
    <row r="257" spans="1:65" ht="15" customHeight="1">
      <c r="A257" s="21">
        <f t="shared" si="123"/>
        <v>1996</v>
      </c>
      <c r="B257" s="176">
        <f t="shared" si="123"/>
        <v>5593</v>
      </c>
      <c r="C257" s="209">
        <f t="shared" si="124"/>
        <v>-0.84313465703851587</v>
      </c>
      <c r="D257" s="22">
        <v>3</v>
      </c>
      <c r="E257" s="73" t="s">
        <v>55</v>
      </c>
      <c r="F257" s="243">
        <v>8000</v>
      </c>
      <c r="G257" s="27"/>
      <c r="I257" s="179">
        <f t="shared" si="125"/>
        <v>5405</v>
      </c>
      <c r="J257" s="180">
        <f t="shared" si="126"/>
        <v>3.3613445378151261</v>
      </c>
      <c r="K257" s="179">
        <f t="shared" si="127"/>
        <v>35.344000000000001</v>
      </c>
      <c r="M257" s="210">
        <f t="shared" si="128"/>
        <v>-8.6292710948211955</v>
      </c>
      <c r="N257" s="73" t="s">
        <v>55</v>
      </c>
      <c r="O257" s="211">
        <f>ROUNDDOWN(O258,0)+1</f>
        <v>5594</v>
      </c>
      <c r="P257" s="187">
        <f t="shared" si="129"/>
        <v>5487</v>
      </c>
      <c r="Q257" s="179">
        <f t="shared" si="130"/>
        <v>11.236000000000001</v>
      </c>
      <c r="S257" s="210">
        <f t="shared" si="131"/>
        <v>-2.6204579093789939</v>
      </c>
      <c r="T257" s="73" t="s">
        <v>55</v>
      </c>
      <c r="U257" s="211">
        <f>ROUNDDOWN(U258,-T277)+10^T277</f>
        <v>6000</v>
      </c>
      <c r="V257" s="187">
        <f t="shared" si="132"/>
        <v>5396</v>
      </c>
      <c r="W257" s="179">
        <f t="shared" si="133"/>
        <v>38.808999999999997</v>
      </c>
      <c r="Y257" s="210">
        <f t="shared" si="134"/>
        <v>-2.0969368025992381</v>
      </c>
      <c r="Z257" s="73" t="s">
        <v>55</v>
      </c>
      <c r="AA257" s="211">
        <f>U257+Z278</f>
        <v>6280</v>
      </c>
      <c r="AB257" s="187">
        <f t="shared" si="135"/>
        <v>5395</v>
      </c>
      <c r="AC257" s="179">
        <f t="shared" si="136"/>
        <v>39.204000000000001</v>
      </c>
      <c r="AE257" s="210">
        <f t="shared" si="137"/>
        <v>-1.7550725993682939</v>
      </c>
      <c r="AF257" s="73" t="s">
        <v>55</v>
      </c>
      <c r="AG257" s="211">
        <f>AA257+AF278</f>
        <v>6560</v>
      </c>
      <c r="AH257" s="187">
        <f t="shared" si="138"/>
        <v>5397</v>
      </c>
      <c r="AI257" s="179">
        <f t="shared" si="139"/>
        <v>38.415999999999997</v>
      </c>
      <c r="AK257" s="210">
        <f t="shared" si="140"/>
        <v>-1.5007751491415511</v>
      </c>
      <c r="AL257" s="73" t="s">
        <v>55</v>
      </c>
      <c r="AM257" s="211">
        <f>AG257+AL278</f>
        <v>6840</v>
      </c>
      <c r="AN257" s="187">
        <f t="shared" si="141"/>
        <v>5398</v>
      </c>
      <c r="AO257" s="179">
        <f t="shared" si="142"/>
        <v>38.024999999999999</v>
      </c>
      <c r="AQ257" s="210">
        <f t="shared" si="143"/>
        <v>-1.2982107896029556</v>
      </c>
      <c r="AR257" s="73" t="s">
        <v>55</v>
      </c>
      <c r="AS257" s="211">
        <f>AM257+AR278</f>
        <v>7120</v>
      </c>
      <c r="AT257" s="187">
        <f t="shared" si="144"/>
        <v>5400</v>
      </c>
      <c r="AU257" s="179">
        <f t="shared" si="145"/>
        <v>37.249000000000002</v>
      </c>
      <c r="AW257" s="210">
        <f t="shared" si="146"/>
        <v>-1.1298478042293598</v>
      </c>
      <c r="AX257" s="73" t="s">
        <v>55</v>
      </c>
      <c r="AY257" s="211">
        <f>AS257+AX278</f>
        <v>7400</v>
      </c>
      <c r="AZ257" s="187">
        <f t="shared" si="147"/>
        <v>5402</v>
      </c>
      <c r="BA257" s="179">
        <f t="shared" si="148"/>
        <v>36.481000000000002</v>
      </c>
      <c r="BC257" s="210">
        <f t="shared" si="149"/>
        <v>-0.98578818774438715</v>
      </c>
      <c r="BD257" s="73" t="s">
        <v>55</v>
      </c>
      <c r="BE257" s="211">
        <f>AY257+BD278</f>
        <v>7680</v>
      </c>
      <c r="BF257" s="187">
        <f t="shared" si="150"/>
        <v>5404</v>
      </c>
      <c r="BG257" s="179">
        <f t="shared" si="151"/>
        <v>35.720999999999997</v>
      </c>
      <c r="BI257" s="210">
        <f t="shared" si="152"/>
        <v>-0.8598924853076042</v>
      </c>
      <c r="BJ257" s="73" t="s">
        <v>55</v>
      </c>
      <c r="BK257" s="211">
        <f>BE257+BJ278</f>
        <v>7960</v>
      </c>
      <c r="BL257" s="187">
        <f t="shared" si="153"/>
        <v>5405</v>
      </c>
      <c r="BM257" s="179">
        <f t="shared" si="154"/>
        <v>35.344000000000001</v>
      </c>
    </row>
    <row r="258" spans="1:65" ht="15" customHeight="1">
      <c r="A258" s="21">
        <f t="shared" si="123"/>
        <v>1997</v>
      </c>
      <c r="B258" s="176">
        <f t="shared" si="123"/>
        <v>5434</v>
      </c>
      <c r="C258" s="209">
        <f t="shared" si="124"/>
        <v>-0.75032724481071145</v>
      </c>
      <c r="D258" s="22">
        <v>4</v>
      </c>
      <c r="E258" s="88" t="s">
        <v>56</v>
      </c>
      <c r="F258" s="200">
        <f>MAX(B255:B274)</f>
        <v>5593</v>
      </c>
      <c r="G258" s="27"/>
      <c r="H258" s="26"/>
      <c r="I258" s="179">
        <f t="shared" si="125"/>
        <v>5313</v>
      </c>
      <c r="J258" s="180">
        <f t="shared" si="126"/>
        <v>2.2267206477732793</v>
      </c>
      <c r="K258" s="179">
        <f t="shared" si="127"/>
        <v>14.641</v>
      </c>
      <c r="M258" s="210">
        <f t="shared" si="128"/>
        <v>-3.5252569747524691</v>
      </c>
      <c r="N258" s="88" t="s">
        <v>56</v>
      </c>
      <c r="O258" s="200">
        <f>MAX($B255:$B274)</f>
        <v>5593</v>
      </c>
      <c r="P258" s="187">
        <f t="shared" si="129"/>
        <v>5460</v>
      </c>
      <c r="Q258" s="179">
        <f t="shared" si="130"/>
        <v>0.67600000000000005</v>
      </c>
      <c r="S258" s="210">
        <f t="shared" si="131"/>
        <v>-2.2618367117831109</v>
      </c>
      <c r="T258" s="88" t="s">
        <v>56</v>
      </c>
      <c r="U258" s="200">
        <f>MAX($B255:$B274)</f>
        <v>5593</v>
      </c>
      <c r="V258" s="187">
        <f t="shared" si="132"/>
        <v>5334</v>
      </c>
      <c r="W258" s="179">
        <f t="shared" si="133"/>
        <v>10</v>
      </c>
      <c r="Y258" s="210">
        <f t="shared" si="134"/>
        <v>-1.8599114303800692</v>
      </c>
      <c r="Z258" s="88" t="s">
        <v>56</v>
      </c>
      <c r="AA258" s="200">
        <f>MAX($B255:$B274)</f>
        <v>5593</v>
      </c>
      <c r="AB258" s="187">
        <f t="shared" si="135"/>
        <v>5324</v>
      </c>
      <c r="AC258" s="179">
        <f t="shared" si="136"/>
        <v>12.1</v>
      </c>
      <c r="AE258" s="210">
        <f t="shared" si="137"/>
        <v>-1.5740039812866571</v>
      </c>
      <c r="AF258" s="88" t="s">
        <v>56</v>
      </c>
      <c r="AG258" s="200">
        <f>MAX($B255:$B274)</f>
        <v>5593</v>
      </c>
      <c r="AH258" s="187">
        <f t="shared" si="138"/>
        <v>5320</v>
      </c>
      <c r="AI258" s="179">
        <f t="shared" si="139"/>
        <v>12.996</v>
      </c>
      <c r="AK258" s="210">
        <f t="shared" si="140"/>
        <v>-1.3519267176156828</v>
      </c>
      <c r="AL258" s="88" t="s">
        <v>56</v>
      </c>
      <c r="AM258" s="200">
        <f>MAX($B255:$B274)</f>
        <v>5593</v>
      </c>
      <c r="AN258" s="187">
        <f t="shared" si="141"/>
        <v>5317</v>
      </c>
      <c r="AO258" s="179">
        <f t="shared" si="142"/>
        <v>13.689</v>
      </c>
      <c r="AQ258" s="210">
        <f t="shared" si="143"/>
        <v>-1.1703166514244925</v>
      </c>
      <c r="AR258" s="88" t="s">
        <v>56</v>
      </c>
      <c r="AS258" s="200">
        <f>MAX($B255:$B274)</f>
        <v>5593</v>
      </c>
      <c r="AT258" s="187">
        <f t="shared" si="144"/>
        <v>5316</v>
      </c>
      <c r="AU258" s="179">
        <f t="shared" si="145"/>
        <v>13.923999999999999</v>
      </c>
      <c r="AW258" s="210">
        <f t="shared" si="146"/>
        <v>-1.0166744892791815</v>
      </c>
      <c r="AX258" s="88" t="s">
        <v>56</v>
      </c>
      <c r="AY258" s="200">
        <f>MAX($B255:$B274)</f>
        <v>5593</v>
      </c>
      <c r="AZ258" s="187">
        <f t="shared" si="147"/>
        <v>5315</v>
      </c>
      <c r="BA258" s="179">
        <f t="shared" si="148"/>
        <v>14.161</v>
      </c>
      <c r="BC258" s="210">
        <f t="shared" si="149"/>
        <v>-0.88352465468790486</v>
      </c>
      <c r="BD258" s="88" t="s">
        <v>56</v>
      </c>
      <c r="BE258" s="200">
        <f>MAX($B255:$B274)</f>
        <v>5593</v>
      </c>
      <c r="BF258" s="187">
        <f t="shared" si="150"/>
        <v>5314</v>
      </c>
      <c r="BG258" s="179">
        <f t="shared" si="151"/>
        <v>14.4</v>
      </c>
      <c r="BI258" s="210">
        <f t="shared" si="152"/>
        <v>-0.76603848707585642</v>
      </c>
      <c r="BJ258" s="88" t="s">
        <v>56</v>
      </c>
      <c r="BK258" s="200">
        <f>MAX($B255:$B274)</f>
        <v>5593</v>
      </c>
      <c r="BL258" s="187">
        <f t="shared" si="153"/>
        <v>5313</v>
      </c>
      <c r="BM258" s="179">
        <f t="shared" si="154"/>
        <v>14.641</v>
      </c>
    </row>
    <row r="259" spans="1:65" ht="15" customHeight="1">
      <c r="A259" s="21">
        <f t="shared" si="123"/>
        <v>1998</v>
      </c>
      <c r="B259" s="176">
        <f t="shared" si="123"/>
        <v>5406</v>
      </c>
      <c r="C259" s="209">
        <f t="shared" si="124"/>
        <v>-0.7343083619600036</v>
      </c>
      <c r="D259" s="22">
        <v>5</v>
      </c>
      <c r="E259" s="88" t="s">
        <v>57</v>
      </c>
      <c r="F259" s="200">
        <f>AVERAGE(B270:B274)</f>
        <v>3982</v>
      </c>
      <c r="G259" s="27"/>
      <c r="H259" s="26"/>
      <c r="I259" s="179">
        <f t="shared" si="125"/>
        <v>5220</v>
      </c>
      <c r="J259" s="180">
        <f t="shared" si="126"/>
        <v>3.4406215316315207</v>
      </c>
      <c r="K259" s="179">
        <f t="shared" si="127"/>
        <v>34.595999999999997</v>
      </c>
      <c r="M259" s="210">
        <f t="shared" si="128"/>
        <v>-3.358822764006443</v>
      </c>
      <c r="N259" s="88" t="s">
        <v>57</v>
      </c>
      <c r="O259" s="200">
        <f>AVERAGE($B270:$B274)</f>
        <v>3982</v>
      </c>
      <c r="P259" s="187">
        <f t="shared" si="129"/>
        <v>5426</v>
      </c>
      <c r="Q259" s="179">
        <f t="shared" si="130"/>
        <v>0.4</v>
      </c>
      <c r="S259" s="210">
        <f t="shared" si="131"/>
        <v>-2.2083854074737488</v>
      </c>
      <c r="T259" s="88" t="s">
        <v>57</v>
      </c>
      <c r="U259" s="200">
        <f>AVERAGE($B270:$B274)</f>
        <v>3982</v>
      </c>
      <c r="V259" s="187">
        <f t="shared" si="132"/>
        <v>5266</v>
      </c>
      <c r="W259" s="179">
        <f t="shared" si="133"/>
        <v>19.600000000000001</v>
      </c>
      <c r="Y259" s="210">
        <f t="shared" si="134"/>
        <v>-1.8221843511808573</v>
      </c>
      <c r="Z259" s="88" t="s">
        <v>57</v>
      </c>
      <c r="AA259" s="200">
        <f>AVERAGE($B270:$B274)</f>
        <v>3982</v>
      </c>
      <c r="AB259" s="187">
        <f t="shared" si="135"/>
        <v>5249</v>
      </c>
      <c r="AC259" s="179">
        <f t="shared" si="136"/>
        <v>24.649000000000001</v>
      </c>
      <c r="AE259" s="210">
        <f t="shared" si="137"/>
        <v>-1.5442752797683477</v>
      </c>
      <c r="AF259" s="88" t="s">
        <v>57</v>
      </c>
      <c r="AG259" s="200">
        <f>AVERAGE($B270:$B274)</f>
        <v>3982</v>
      </c>
      <c r="AH259" s="187">
        <f t="shared" si="138"/>
        <v>5239</v>
      </c>
      <c r="AI259" s="179">
        <f t="shared" si="139"/>
        <v>27.888999999999999</v>
      </c>
      <c r="AK259" s="210">
        <f t="shared" si="140"/>
        <v>-1.3270417056768273</v>
      </c>
      <c r="AL259" s="88" t="s">
        <v>57</v>
      </c>
      <c r="AM259" s="200">
        <f>AVERAGE($B270:$B274)</f>
        <v>3982</v>
      </c>
      <c r="AN259" s="187">
        <f t="shared" si="141"/>
        <v>5233</v>
      </c>
      <c r="AO259" s="179">
        <f t="shared" si="142"/>
        <v>29.928999999999998</v>
      </c>
      <c r="AQ259" s="210">
        <f t="shared" si="143"/>
        <v>-1.1486796276786677</v>
      </c>
      <c r="AR259" s="88" t="s">
        <v>57</v>
      </c>
      <c r="AS259" s="200">
        <f>AVERAGE($B270:$B274)</f>
        <v>3982</v>
      </c>
      <c r="AT259" s="187">
        <f t="shared" si="144"/>
        <v>5228</v>
      </c>
      <c r="AU259" s="179">
        <f t="shared" si="145"/>
        <v>31.684000000000001</v>
      </c>
      <c r="AW259" s="210">
        <f t="shared" si="146"/>
        <v>-0.99736677631460957</v>
      </c>
      <c r="AX259" s="88" t="s">
        <v>57</v>
      </c>
      <c r="AY259" s="200">
        <f>AVERAGE($B270:$B274)</f>
        <v>3982</v>
      </c>
      <c r="AZ259" s="187">
        <f t="shared" si="147"/>
        <v>5225</v>
      </c>
      <c r="BA259" s="179">
        <f t="shared" si="148"/>
        <v>32.761000000000003</v>
      </c>
      <c r="BC259" s="210">
        <f t="shared" si="149"/>
        <v>-0.86596905252591161</v>
      </c>
      <c r="BD259" s="88" t="s">
        <v>57</v>
      </c>
      <c r="BE259" s="200">
        <f>AVERAGE($B270:$B274)</f>
        <v>3982</v>
      </c>
      <c r="BF259" s="187">
        <f t="shared" si="150"/>
        <v>5222</v>
      </c>
      <c r="BG259" s="179">
        <f t="shared" si="151"/>
        <v>33.856000000000002</v>
      </c>
      <c r="BI259" s="210">
        <f t="shared" si="152"/>
        <v>-0.74984869024390821</v>
      </c>
      <c r="BJ259" s="88" t="s">
        <v>57</v>
      </c>
      <c r="BK259" s="200">
        <f>AVERAGE($B270:$B274)</f>
        <v>3982</v>
      </c>
      <c r="BL259" s="187">
        <f t="shared" si="153"/>
        <v>5220</v>
      </c>
      <c r="BM259" s="179">
        <f t="shared" si="154"/>
        <v>34.595999999999997</v>
      </c>
    </row>
    <row r="260" spans="1:65" ht="15" customHeight="1">
      <c r="A260" s="21">
        <f t="shared" si="123"/>
        <v>1999</v>
      </c>
      <c r="B260" s="176">
        <f t="shared" si="123"/>
        <v>5240</v>
      </c>
      <c r="C260" s="209">
        <f t="shared" si="124"/>
        <v>-0.64109081860389194</v>
      </c>
      <c r="D260" s="22">
        <v>6</v>
      </c>
      <c r="G260" s="27"/>
      <c r="H260" s="26"/>
      <c r="I260" s="179">
        <f t="shared" si="125"/>
        <v>5125</v>
      </c>
      <c r="J260" s="180">
        <f t="shared" si="126"/>
        <v>2.1946564885496183</v>
      </c>
      <c r="K260" s="179">
        <f t="shared" si="127"/>
        <v>13.225</v>
      </c>
      <c r="M260" s="210">
        <f t="shared" si="128"/>
        <v>-2.6947798641813141</v>
      </c>
      <c r="P260" s="187">
        <f t="shared" si="129"/>
        <v>5384</v>
      </c>
      <c r="Q260" s="179">
        <f t="shared" si="130"/>
        <v>20.736000000000001</v>
      </c>
      <c r="S260" s="210">
        <f t="shared" si="131"/>
        <v>-1.9307583440347118</v>
      </c>
      <c r="V260" s="187">
        <f t="shared" si="132"/>
        <v>5193</v>
      </c>
      <c r="W260" s="179">
        <f t="shared" si="133"/>
        <v>2.2090000000000001</v>
      </c>
      <c r="Y260" s="210">
        <f t="shared" si="134"/>
        <v>-1.617100785179669</v>
      </c>
      <c r="AB260" s="187">
        <f t="shared" si="135"/>
        <v>5169</v>
      </c>
      <c r="AC260" s="179">
        <f t="shared" si="136"/>
        <v>5.0410000000000004</v>
      </c>
      <c r="AE260" s="210">
        <f t="shared" si="137"/>
        <v>-1.3786897617346709</v>
      </c>
      <c r="AH260" s="187">
        <f t="shared" si="138"/>
        <v>5155</v>
      </c>
      <c r="AI260" s="179">
        <f t="shared" si="139"/>
        <v>7.2249999999999996</v>
      </c>
      <c r="AK260" s="210">
        <f t="shared" si="140"/>
        <v>-1.1863178690872149</v>
      </c>
      <c r="AN260" s="187">
        <f t="shared" si="141"/>
        <v>5145</v>
      </c>
      <c r="AO260" s="179">
        <f t="shared" si="142"/>
        <v>9.0250000000000004</v>
      </c>
      <c r="AQ260" s="210">
        <f t="shared" si="143"/>
        <v>-1.0250497214910927</v>
      </c>
      <c r="AT260" s="187">
        <f t="shared" si="144"/>
        <v>5138</v>
      </c>
      <c r="AU260" s="179">
        <f t="shared" si="145"/>
        <v>10.404</v>
      </c>
      <c r="AW260" s="210">
        <f t="shared" si="146"/>
        <v>-0.8862132766368771</v>
      </c>
      <c r="AZ260" s="187">
        <f t="shared" si="147"/>
        <v>5133</v>
      </c>
      <c r="BA260" s="179">
        <f t="shared" si="148"/>
        <v>11.449</v>
      </c>
      <c r="BC260" s="210">
        <f t="shared" si="149"/>
        <v>-0.76432345902784027</v>
      </c>
      <c r="BF260" s="187">
        <f t="shared" si="150"/>
        <v>5128</v>
      </c>
      <c r="BG260" s="179">
        <f t="shared" si="151"/>
        <v>12.544</v>
      </c>
      <c r="BI260" s="210">
        <f t="shared" si="152"/>
        <v>-0.65568961802504488</v>
      </c>
      <c r="BL260" s="187">
        <f t="shared" si="153"/>
        <v>5125</v>
      </c>
      <c r="BM260" s="179">
        <f t="shared" si="154"/>
        <v>13.225</v>
      </c>
    </row>
    <row r="261" spans="1:65" ht="15" customHeight="1">
      <c r="A261" s="21">
        <f t="shared" si="123"/>
        <v>2000</v>
      </c>
      <c r="B261" s="176">
        <f t="shared" si="123"/>
        <v>5054</v>
      </c>
      <c r="C261" s="209">
        <f t="shared" si="124"/>
        <v>-0.53973169092556394</v>
      </c>
      <c r="D261" s="22">
        <v>7</v>
      </c>
      <c r="E261" s="89" t="s">
        <v>58</v>
      </c>
      <c r="F261" s="44">
        <f>INDEX(LINEST(C255:C274,D255:D274),1)</f>
        <v>5.2016126732306642E-2</v>
      </c>
      <c r="G261" s="90"/>
      <c r="H261" s="26"/>
      <c r="I261" s="179">
        <f t="shared" si="125"/>
        <v>5028</v>
      </c>
      <c r="J261" s="180">
        <f t="shared" si="126"/>
        <v>0.51444400474871388</v>
      </c>
      <c r="K261" s="179">
        <f t="shared" si="127"/>
        <v>0.67600000000000005</v>
      </c>
      <c r="M261" s="210">
        <f t="shared" si="128"/>
        <v>-2.236366148389819</v>
      </c>
      <c r="N261" s="89" t="s">
        <v>58</v>
      </c>
      <c r="O261" s="44">
        <f>INDEX(LINEST(M255:M274,$D255:$D274),1)</f>
        <v>0.23294271646056744</v>
      </c>
      <c r="P261" s="187">
        <f t="shared" si="129"/>
        <v>5331</v>
      </c>
      <c r="Q261" s="179">
        <f t="shared" si="130"/>
        <v>76.728999999999999</v>
      </c>
      <c r="S261" s="210">
        <f t="shared" si="131"/>
        <v>-1.6756927188962616</v>
      </c>
      <c r="T261" s="89" t="s">
        <v>58</v>
      </c>
      <c r="U261" s="44">
        <f>INDEX(LINEST(S255:S274,$D255:$D274),1)</f>
        <v>0.10938033576254765</v>
      </c>
      <c r="V261" s="187">
        <f t="shared" si="132"/>
        <v>5114</v>
      </c>
      <c r="W261" s="179">
        <f t="shared" si="133"/>
        <v>3.6</v>
      </c>
      <c r="Y261" s="210">
        <f t="shared" si="134"/>
        <v>-1.4164231714519824</v>
      </c>
      <c r="Z261" s="89" t="s">
        <v>58</v>
      </c>
      <c r="AA261" s="44">
        <f>INDEX(LINEST(Y255:Y274,$D255:$D274),1)</f>
        <v>9.0149305565191032E-2</v>
      </c>
      <c r="AB261" s="187">
        <f t="shared" si="135"/>
        <v>5084</v>
      </c>
      <c r="AC261" s="179">
        <f t="shared" si="136"/>
        <v>0.9</v>
      </c>
      <c r="AE261" s="210">
        <f t="shared" si="137"/>
        <v>-1.2107228795883007</v>
      </c>
      <c r="AF261" s="89" t="s">
        <v>58</v>
      </c>
      <c r="AG261" s="44">
        <f>INDEX(LINEST(AE255:AE274,$D255:$D274),1)</f>
        <v>7.8242641127660315E-2</v>
      </c>
      <c r="AH261" s="187">
        <f t="shared" si="138"/>
        <v>5066</v>
      </c>
      <c r="AI261" s="179">
        <f t="shared" si="139"/>
        <v>0.14399999999999999</v>
      </c>
      <c r="AK261" s="210">
        <f t="shared" si="140"/>
        <v>-1.0402015265116953</v>
      </c>
      <c r="AL261" s="89" t="s">
        <v>58</v>
      </c>
      <c r="AM261" s="44">
        <f>INDEX(LINEST(AK255:AK274,$D255:$D274),1)</f>
        <v>7.0003453671913629E-2</v>
      </c>
      <c r="AN261" s="187">
        <f t="shared" si="141"/>
        <v>5054</v>
      </c>
      <c r="AO261" s="179">
        <f t="shared" si="142"/>
        <v>0</v>
      </c>
      <c r="AQ261" s="210">
        <f t="shared" si="143"/>
        <v>-0.89456563826855551</v>
      </c>
      <c r="AR261" s="89" t="s">
        <v>58</v>
      </c>
      <c r="AS261" s="44">
        <f>INDEX(LINEST(AQ255:AQ274,$D255:$D274),1)</f>
        <v>6.3916640089014765E-2</v>
      </c>
      <c r="AT261" s="187">
        <f t="shared" si="144"/>
        <v>5045</v>
      </c>
      <c r="AU261" s="179">
        <f t="shared" si="145"/>
        <v>8.1000000000000003E-2</v>
      </c>
      <c r="AW261" s="210">
        <f t="shared" si="146"/>
        <v>-0.7674682587347188</v>
      </c>
      <c r="AX261" s="89" t="s">
        <v>58</v>
      </c>
      <c r="AY261" s="44">
        <f>INDEX(LINEST(AW255:AW274,$D255:$D274),1)</f>
        <v>5.9217163915771705E-2</v>
      </c>
      <c r="AZ261" s="187">
        <f t="shared" si="147"/>
        <v>5038</v>
      </c>
      <c r="BA261" s="179">
        <f t="shared" si="148"/>
        <v>0.25600000000000001</v>
      </c>
      <c r="BC261" s="210">
        <f t="shared" si="149"/>
        <v>-0.65471823308539823</v>
      </c>
      <c r="BD261" s="89" t="s">
        <v>58</v>
      </c>
      <c r="BE261" s="44">
        <f>INDEX(LINEST(BC255:BC274,$D255:$D274),1)</f>
        <v>5.5470343830174053E-2</v>
      </c>
      <c r="BF261" s="187">
        <f t="shared" si="150"/>
        <v>5033</v>
      </c>
      <c r="BG261" s="179">
        <f t="shared" si="151"/>
        <v>0.441</v>
      </c>
      <c r="BI261" s="210">
        <f t="shared" si="152"/>
        <v>-0.55340244381791126</v>
      </c>
      <c r="BJ261" s="89" t="s">
        <v>58</v>
      </c>
      <c r="BK261" s="44">
        <f>INDEX(LINEST(BI255:BI274,$D255:$D274),1)</f>
        <v>5.2408593982240771E-2</v>
      </c>
      <c r="BL261" s="187">
        <f t="shared" si="153"/>
        <v>5029</v>
      </c>
      <c r="BM261" s="179">
        <f t="shared" si="154"/>
        <v>0.625</v>
      </c>
    </row>
    <row r="262" spans="1:65" ht="15" customHeight="1">
      <c r="A262" s="21">
        <f t="shared" si="123"/>
        <v>2001</v>
      </c>
      <c r="B262" s="176">
        <f t="shared" si="123"/>
        <v>4941</v>
      </c>
      <c r="C262" s="209">
        <f t="shared" si="124"/>
        <v>-0.47947967469484654</v>
      </c>
      <c r="D262" s="22">
        <v>8</v>
      </c>
      <c r="E262" s="73" t="s">
        <v>29</v>
      </c>
      <c r="F262" s="44">
        <f>INDEX(LINEST(C255:C274,D255:D274),2)</f>
        <v>-0.88994610466851443</v>
      </c>
      <c r="G262" s="27"/>
      <c r="H262" s="23"/>
      <c r="I262" s="179">
        <f t="shared" si="125"/>
        <v>4930</v>
      </c>
      <c r="J262" s="180">
        <f t="shared" si="126"/>
        <v>0.22262699858328272</v>
      </c>
      <c r="K262" s="179">
        <f t="shared" si="127"/>
        <v>0.121</v>
      </c>
      <c r="M262" s="210">
        <f t="shared" si="128"/>
        <v>-2.0237458895693186</v>
      </c>
      <c r="N262" s="73" t="s">
        <v>29</v>
      </c>
      <c r="O262" s="44">
        <f>INDEX(LINEST(M255:M274,$D255:$D274),2)</f>
        <v>-4.6393699628022045</v>
      </c>
      <c r="P262" s="187">
        <f t="shared" si="129"/>
        <v>5266</v>
      </c>
      <c r="Q262" s="179">
        <f t="shared" si="130"/>
        <v>105.625</v>
      </c>
      <c r="S262" s="210">
        <f t="shared" si="131"/>
        <v>-1.5402426732443442</v>
      </c>
      <c r="T262" s="73" t="s">
        <v>29</v>
      </c>
      <c r="U262" s="44">
        <f>INDEX(LINEST(S255:S274,$D255:$D274),2)</f>
        <v>-2.5180311996012441</v>
      </c>
      <c r="V262" s="187">
        <f t="shared" si="132"/>
        <v>5028</v>
      </c>
      <c r="W262" s="179">
        <f t="shared" si="133"/>
        <v>7.569</v>
      </c>
      <c r="Y262" s="210">
        <f t="shared" si="134"/>
        <v>-1.3056446731545774</v>
      </c>
      <c r="Z262" s="73" t="s">
        <v>29</v>
      </c>
      <c r="AA262" s="44">
        <f>INDEX(LINEST(Y255:Y274,$D255:$D274),2)</f>
        <v>-2.0784047240432484</v>
      </c>
      <c r="AB262" s="187">
        <f t="shared" si="135"/>
        <v>4995</v>
      </c>
      <c r="AC262" s="179">
        <f t="shared" si="136"/>
        <v>2.9159999999999999</v>
      </c>
      <c r="AE262" s="210">
        <f t="shared" si="137"/>
        <v>-1.1157590651681148</v>
      </c>
      <c r="AF262" s="73" t="s">
        <v>29</v>
      </c>
      <c r="AG262" s="44">
        <f>INDEX(LINEST(AE255:AE274,$D255:$D274),2)</f>
        <v>-1.7691550747120561</v>
      </c>
      <c r="AH262" s="187">
        <f t="shared" si="138"/>
        <v>4974</v>
      </c>
      <c r="AI262" s="179">
        <f t="shared" si="139"/>
        <v>1.089</v>
      </c>
      <c r="AK262" s="210">
        <f t="shared" si="140"/>
        <v>-0.95624030803346438</v>
      </c>
      <c r="AL262" s="73" t="s">
        <v>29</v>
      </c>
      <c r="AM262" s="44">
        <f>INDEX(LINEST(AK255:AK274,$D255:$D274),2)</f>
        <v>-1.5304024505910911</v>
      </c>
      <c r="AN262" s="187">
        <f t="shared" si="141"/>
        <v>4960</v>
      </c>
      <c r="AO262" s="179">
        <f t="shared" si="142"/>
        <v>0.36099999999999999</v>
      </c>
      <c r="AQ262" s="210">
        <f t="shared" si="143"/>
        <v>-0.81870168390112996</v>
      </c>
      <c r="AR262" s="73" t="s">
        <v>29</v>
      </c>
      <c r="AS262" s="44">
        <f>INDEX(LINEST(AQ255:AQ274,$D255:$D274),2)</f>
        <v>-1.3360658465261541</v>
      </c>
      <c r="AT262" s="187">
        <f t="shared" si="144"/>
        <v>4950</v>
      </c>
      <c r="AU262" s="179">
        <f t="shared" si="145"/>
        <v>8.1000000000000003E-2</v>
      </c>
      <c r="AW262" s="210">
        <f t="shared" si="146"/>
        <v>-0.69781297662955744</v>
      </c>
      <c r="AX262" s="73" t="s">
        <v>29</v>
      </c>
      <c r="AY262" s="44">
        <f>INDEX(LINEST(AW255:AW274,$D255:$D274),2)</f>
        <v>-1.1723162505260001</v>
      </c>
      <c r="AZ262" s="187">
        <f t="shared" si="147"/>
        <v>4942</v>
      </c>
      <c r="BA262" s="179">
        <f t="shared" si="148"/>
        <v>1E-3</v>
      </c>
      <c r="BC262" s="210">
        <f t="shared" si="149"/>
        <v>-0.58997484958267199</v>
      </c>
      <c r="BD262" s="73" t="s">
        <v>29</v>
      </c>
      <c r="BE262" s="44">
        <f>INDEX(LINEST(BC255:BC274,$D255:$D274),2)</f>
        <v>-1.0309140258045089</v>
      </c>
      <c r="BF262" s="187">
        <f t="shared" si="150"/>
        <v>4936</v>
      </c>
      <c r="BG262" s="179">
        <f t="shared" si="151"/>
        <v>2.5000000000000001E-2</v>
      </c>
      <c r="BI262" s="210">
        <f t="shared" si="152"/>
        <v>-0.49264208913891111</v>
      </c>
      <c r="BJ262" s="73" t="s">
        <v>29</v>
      </c>
      <c r="BK262" s="44">
        <f>INDEX(LINEST(BI255:BI274,$D255:$D274),2)</f>
        <v>-0.906548342621185</v>
      </c>
      <c r="BL262" s="187">
        <f t="shared" si="153"/>
        <v>4931</v>
      </c>
      <c r="BM262" s="179">
        <f t="shared" si="154"/>
        <v>0.1</v>
      </c>
    </row>
    <row r="263" spans="1:65" ht="15" customHeight="1">
      <c r="A263" s="21">
        <f t="shared" si="123"/>
        <v>2002</v>
      </c>
      <c r="B263" s="176">
        <f t="shared" si="123"/>
        <v>4762</v>
      </c>
      <c r="C263" s="209">
        <f t="shared" si="124"/>
        <v>-0.38571189280922769</v>
      </c>
      <c r="D263" s="22">
        <v>9</v>
      </c>
      <c r="E263" s="88" t="s">
        <v>30</v>
      </c>
      <c r="F263" s="91">
        <f>F261*-1</f>
        <v>-5.2016126732306642E-2</v>
      </c>
      <c r="H263" s="77"/>
      <c r="I263" s="179">
        <f t="shared" si="125"/>
        <v>4831</v>
      </c>
      <c r="J263" s="180">
        <f t="shared" si="126"/>
        <v>1.4489710205795885</v>
      </c>
      <c r="K263" s="179">
        <f t="shared" si="127"/>
        <v>4.7610000000000001</v>
      </c>
      <c r="M263" s="210">
        <f t="shared" si="128"/>
        <v>-1.7445905862256001</v>
      </c>
      <c r="N263" s="88" t="s">
        <v>30</v>
      </c>
      <c r="O263" s="91">
        <f>O261*-1</f>
        <v>-0.23294271646056744</v>
      </c>
      <c r="P263" s="187">
        <f t="shared" si="129"/>
        <v>5186</v>
      </c>
      <c r="Q263" s="179">
        <f t="shared" si="130"/>
        <v>179.77600000000001</v>
      </c>
      <c r="S263" s="210">
        <f t="shared" si="131"/>
        <v>-1.3471705738022668</v>
      </c>
      <c r="T263" s="88" t="s">
        <v>30</v>
      </c>
      <c r="U263" s="91">
        <f>U261*-1</f>
        <v>-0.10938033576254765</v>
      </c>
      <c r="V263" s="187">
        <f t="shared" si="132"/>
        <v>4935</v>
      </c>
      <c r="W263" s="179">
        <f t="shared" si="133"/>
        <v>29.928999999999998</v>
      </c>
      <c r="Y263" s="210">
        <f t="shared" si="134"/>
        <v>-1.1432740690912329</v>
      </c>
      <c r="Z263" s="88" t="s">
        <v>30</v>
      </c>
      <c r="AA263" s="91">
        <f>AA261*-1</f>
        <v>-9.0149305565191032E-2</v>
      </c>
      <c r="AB263" s="187">
        <f t="shared" si="135"/>
        <v>4900</v>
      </c>
      <c r="AC263" s="179">
        <f t="shared" si="136"/>
        <v>19.044</v>
      </c>
      <c r="AE263" s="210">
        <f t="shared" si="137"/>
        <v>-0.97399281201524246</v>
      </c>
      <c r="AF263" s="88" t="s">
        <v>30</v>
      </c>
      <c r="AG263" s="91">
        <f>AG261*-1</f>
        <v>-7.8242641127660315E-2</v>
      </c>
      <c r="AH263" s="187">
        <f t="shared" si="138"/>
        <v>4878</v>
      </c>
      <c r="AI263" s="179">
        <f t="shared" si="139"/>
        <v>13.456</v>
      </c>
      <c r="AK263" s="210">
        <f t="shared" si="140"/>
        <v>-0.8292618553876353</v>
      </c>
      <c r="AL263" s="88" t="s">
        <v>30</v>
      </c>
      <c r="AM263" s="91">
        <f>AM261*-1</f>
        <v>-7.0003453671913629E-2</v>
      </c>
      <c r="AN263" s="187">
        <f t="shared" si="141"/>
        <v>4863</v>
      </c>
      <c r="AO263" s="179">
        <f t="shared" si="142"/>
        <v>10.201000000000001</v>
      </c>
      <c r="AQ263" s="210">
        <f t="shared" si="143"/>
        <v>-0.70285394594949169</v>
      </c>
      <c r="AR263" s="88" t="s">
        <v>30</v>
      </c>
      <c r="AS263" s="91">
        <f>AS261*-1</f>
        <v>-6.3916640089014765E-2</v>
      </c>
      <c r="AT263" s="187">
        <f t="shared" si="144"/>
        <v>4852</v>
      </c>
      <c r="AU263" s="179">
        <f t="shared" si="145"/>
        <v>8.1</v>
      </c>
      <c r="AW263" s="210">
        <f t="shared" si="146"/>
        <v>-0.59064669376954804</v>
      </c>
      <c r="AX263" s="88" t="s">
        <v>30</v>
      </c>
      <c r="AY263" s="91">
        <f>AY261*-1</f>
        <v>-5.9217163915771705E-2</v>
      </c>
      <c r="AZ263" s="187">
        <f t="shared" si="147"/>
        <v>4844</v>
      </c>
      <c r="BA263" s="179">
        <f t="shared" si="148"/>
        <v>6.7240000000000002</v>
      </c>
      <c r="BC263" s="210">
        <f t="shared" si="149"/>
        <v>-0.48976929796407698</v>
      </c>
      <c r="BD263" s="88" t="s">
        <v>30</v>
      </c>
      <c r="BE263" s="91">
        <f>BE261*-1</f>
        <v>-5.5470343830174053E-2</v>
      </c>
      <c r="BF263" s="187">
        <f t="shared" si="150"/>
        <v>4837</v>
      </c>
      <c r="BG263" s="179">
        <f t="shared" si="151"/>
        <v>5.625</v>
      </c>
      <c r="BI263" s="210">
        <f t="shared" si="152"/>
        <v>-0.39814213365290874</v>
      </c>
      <c r="BJ263" s="88" t="s">
        <v>30</v>
      </c>
      <c r="BK263" s="91">
        <f>BK261*-1</f>
        <v>-5.2408593982240771E-2</v>
      </c>
      <c r="BL263" s="187">
        <f t="shared" si="153"/>
        <v>4832</v>
      </c>
      <c r="BM263" s="179">
        <f t="shared" si="154"/>
        <v>4.9000000000000004</v>
      </c>
    </row>
    <row r="264" spans="1:65" ht="15" customHeight="1">
      <c r="A264" s="21">
        <f t="shared" si="123"/>
        <v>2003</v>
      </c>
      <c r="B264" s="176">
        <f t="shared" si="123"/>
        <v>4508</v>
      </c>
      <c r="C264" s="209">
        <f t="shared" si="124"/>
        <v>-0.2553789582001742</v>
      </c>
      <c r="D264" s="22">
        <v>10</v>
      </c>
      <c r="E264" s="88"/>
      <c r="H264" s="77"/>
      <c r="I264" s="179">
        <f t="shared" si="125"/>
        <v>4731</v>
      </c>
      <c r="J264" s="180">
        <f t="shared" si="126"/>
        <v>4.9467613132209403</v>
      </c>
      <c r="K264" s="179">
        <f t="shared" si="127"/>
        <v>49.728999999999999</v>
      </c>
      <c r="M264" s="210">
        <f t="shared" si="128"/>
        <v>-1.4233523746657859</v>
      </c>
      <c r="N264" s="88"/>
      <c r="P264" s="187">
        <f t="shared" si="129"/>
        <v>5089</v>
      </c>
      <c r="Q264" s="179">
        <f t="shared" si="130"/>
        <v>337.56099999999998</v>
      </c>
      <c r="S264" s="210">
        <f t="shared" si="131"/>
        <v>-1.1057360943959609</v>
      </c>
      <c r="T264" s="88"/>
      <c r="V264" s="187">
        <f t="shared" si="132"/>
        <v>4836</v>
      </c>
      <c r="W264" s="179">
        <f t="shared" si="133"/>
        <v>107.584</v>
      </c>
      <c r="Y264" s="210">
        <f t="shared" si="134"/>
        <v>-0.93374474399464047</v>
      </c>
      <c r="Z264" s="88"/>
      <c r="AB264" s="187">
        <f t="shared" si="135"/>
        <v>4800</v>
      </c>
      <c r="AC264" s="179">
        <f t="shared" si="136"/>
        <v>85.263999999999996</v>
      </c>
      <c r="AE264" s="210">
        <f t="shared" si="137"/>
        <v>-0.78703866886900686</v>
      </c>
      <c r="AF264" s="88"/>
      <c r="AH264" s="187">
        <f t="shared" si="138"/>
        <v>4779</v>
      </c>
      <c r="AI264" s="179">
        <f t="shared" si="139"/>
        <v>73.441000000000003</v>
      </c>
      <c r="AK264" s="210">
        <f t="shared" si="140"/>
        <v>-0.65912732768928384</v>
      </c>
      <c r="AL264" s="88"/>
      <c r="AN264" s="187">
        <f t="shared" si="141"/>
        <v>4764</v>
      </c>
      <c r="AO264" s="179">
        <f t="shared" si="142"/>
        <v>65.536000000000001</v>
      </c>
      <c r="AQ264" s="210">
        <f t="shared" si="143"/>
        <v>-0.54573738476334532</v>
      </c>
      <c r="AR264" s="88"/>
      <c r="AT264" s="187">
        <f t="shared" si="144"/>
        <v>4753</v>
      </c>
      <c r="AU264" s="179">
        <f t="shared" si="145"/>
        <v>60.024999999999999</v>
      </c>
      <c r="AW264" s="210">
        <f t="shared" si="146"/>
        <v>-0.44390529188101147</v>
      </c>
      <c r="AX264" s="88"/>
      <c r="AZ264" s="187">
        <f t="shared" si="147"/>
        <v>4744</v>
      </c>
      <c r="BA264" s="179">
        <f t="shared" si="148"/>
        <v>55.695999999999998</v>
      </c>
      <c r="BC264" s="210">
        <f t="shared" si="149"/>
        <v>-0.35149129240492832</v>
      </c>
      <c r="BD264" s="88"/>
      <c r="BF264" s="187">
        <f t="shared" si="150"/>
        <v>4737</v>
      </c>
      <c r="BG264" s="179">
        <f t="shared" si="151"/>
        <v>52.441000000000003</v>
      </c>
      <c r="BI264" s="210">
        <f t="shared" si="152"/>
        <v>-0.26689982295634823</v>
      </c>
      <c r="BJ264" s="88"/>
      <c r="BL264" s="187">
        <f t="shared" si="153"/>
        <v>4732</v>
      </c>
      <c r="BM264" s="179">
        <f t="shared" si="154"/>
        <v>50.176000000000002</v>
      </c>
    </row>
    <row r="265" spans="1:65" ht="15" customHeight="1">
      <c r="A265" s="21">
        <f t="shared" si="123"/>
        <v>2004</v>
      </c>
      <c r="B265" s="176">
        <f t="shared" si="123"/>
        <v>4420</v>
      </c>
      <c r="C265" s="209">
        <f t="shared" si="124"/>
        <v>-0.21077689567699781</v>
      </c>
      <c r="D265" s="22">
        <v>11</v>
      </c>
      <c r="E265" s="347" t="s">
        <v>7</v>
      </c>
      <c r="F265" s="348"/>
      <c r="G265" s="357">
        <f>I254</f>
        <v>0.94791589762317596</v>
      </c>
      <c r="H265" s="358"/>
      <c r="I265" s="179">
        <f t="shared" si="125"/>
        <v>4630</v>
      </c>
      <c r="J265" s="180">
        <f t="shared" si="126"/>
        <v>4.751131221719457</v>
      </c>
      <c r="K265" s="179">
        <f t="shared" si="127"/>
        <v>44.1</v>
      </c>
      <c r="M265" s="210">
        <f t="shared" si="128"/>
        <v>-1.3257229746837023</v>
      </c>
      <c r="N265" s="23" t="s">
        <v>36</v>
      </c>
      <c r="O265" s="44">
        <f>P254</f>
        <v>0.76364919951965404</v>
      </c>
      <c r="P265" s="187">
        <f t="shared" si="129"/>
        <v>4971</v>
      </c>
      <c r="Q265" s="179">
        <f t="shared" si="130"/>
        <v>303.601</v>
      </c>
      <c r="S265" s="210">
        <f t="shared" si="131"/>
        <v>-1.0287148490507312</v>
      </c>
      <c r="T265" s="23" t="s">
        <v>36</v>
      </c>
      <c r="U265" s="44">
        <f>V254</f>
        <v>0.90165950620355417</v>
      </c>
      <c r="V265" s="187">
        <f t="shared" si="132"/>
        <v>4730</v>
      </c>
      <c r="W265" s="179">
        <f t="shared" si="133"/>
        <v>96.1</v>
      </c>
      <c r="Y265" s="210">
        <f t="shared" si="134"/>
        <v>-0.86556320836449674</v>
      </c>
      <c r="Z265" s="23" t="s">
        <v>36</v>
      </c>
      <c r="AA265" s="44">
        <f>AB254</f>
        <v>0.92044626694220122</v>
      </c>
      <c r="AB265" s="187">
        <f t="shared" si="135"/>
        <v>4696</v>
      </c>
      <c r="AC265" s="179">
        <f t="shared" si="136"/>
        <v>76.176000000000002</v>
      </c>
      <c r="AE265" s="210">
        <f t="shared" si="137"/>
        <v>-0.72533386705584657</v>
      </c>
      <c r="AF265" s="23" t="s">
        <v>36</v>
      </c>
      <c r="AG265" s="44">
        <f>AH254</f>
        <v>0.93059897134327974</v>
      </c>
      <c r="AH265" s="187">
        <f t="shared" si="138"/>
        <v>4675</v>
      </c>
      <c r="AI265" s="179">
        <f t="shared" si="139"/>
        <v>65.025000000000006</v>
      </c>
      <c r="AK265" s="210">
        <f t="shared" si="140"/>
        <v>-0.60237215592101168</v>
      </c>
      <c r="AL265" s="23" t="s">
        <v>36</v>
      </c>
      <c r="AM265" s="44">
        <f>AN254</f>
        <v>0.9367554619467392</v>
      </c>
      <c r="AN265" s="187">
        <f t="shared" si="141"/>
        <v>4661</v>
      </c>
      <c r="AO265" s="179">
        <f t="shared" si="142"/>
        <v>58.081000000000003</v>
      </c>
      <c r="AQ265" s="210">
        <f t="shared" si="143"/>
        <v>-0.49288792307932328</v>
      </c>
      <c r="AR265" s="23" t="s">
        <v>36</v>
      </c>
      <c r="AS265" s="44">
        <f>AT254</f>
        <v>0.94087553831821524</v>
      </c>
      <c r="AT265" s="187">
        <f t="shared" si="144"/>
        <v>4651</v>
      </c>
      <c r="AU265" s="179">
        <f t="shared" si="145"/>
        <v>53.360999999999997</v>
      </c>
      <c r="AW265" s="210">
        <f t="shared" si="146"/>
        <v>-0.3942163955722936</v>
      </c>
      <c r="AX265" s="23" t="s">
        <v>36</v>
      </c>
      <c r="AY265" s="44">
        <f>AZ254</f>
        <v>0.94397818687625745</v>
      </c>
      <c r="AZ265" s="187">
        <f t="shared" si="147"/>
        <v>4642</v>
      </c>
      <c r="BA265" s="179">
        <f t="shared" si="148"/>
        <v>49.283999999999999</v>
      </c>
      <c r="BC265" s="210">
        <f t="shared" si="149"/>
        <v>-0.30441250071099041</v>
      </c>
      <c r="BD265" s="23" t="s">
        <v>36</v>
      </c>
      <c r="BE265" s="44">
        <f>BF254</f>
        <v>0.9460526701984151</v>
      </c>
      <c r="BF265" s="187">
        <f t="shared" si="150"/>
        <v>4636</v>
      </c>
      <c r="BG265" s="179">
        <f t="shared" si="151"/>
        <v>46.655999999999999</v>
      </c>
      <c r="BI265" s="210">
        <f t="shared" si="152"/>
        <v>-0.22201296894392361</v>
      </c>
      <c r="BJ265" s="23" t="s">
        <v>36</v>
      </c>
      <c r="BK265" s="44">
        <f>BL254</f>
        <v>0.9477378649264272</v>
      </c>
      <c r="BL265" s="187">
        <f t="shared" si="153"/>
        <v>4631</v>
      </c>
      <c r="BM265" s="179">
        <f t="shared" si="154"/>
        <v>44.521000000000001</v>
      </c>
    </row>
    <row r="266" spans="1:65" ht="15" customHeight="1">
      <c r="A266" s="21">
        <f t="shared" si="123"/>
        <v>2005</v>
      </c>
      <c r="B266" s="176">
        <f t="shared" si="123"/>
        <v>4408</v>
      </c>
      <c r="C266" s="209">
        <f t="shared" si="124"/>
        <v>-0.2047119214106603</v>
      </c>
      <c r="D266" s="22">
        <v>12</v>
      </c>
      <c r="E266" s="347" t="s">
        <v>8</v>
      </c>
      <c r="F266" s="348"/>
      <c r="G266" s="355">
        <f>SUM(K255:K274)</f>
        <v>360.27199999999993</v>
      </c>
      <c r="H266" s="356"/>
      <c r="I266" s="179">
        <f t="shared" si="125"/>
        <v>4528</v>
      </c>
      <c r="J266" s="180">
        <f t="shared" si="126"/>
        <v>2.7223230490018149</v>
      </c>
      <c r="K266" s="179">
        <f t="shared" si="127"/>
        <v>14.4</v>
      </c>
      <c r="M266" s="210">
        <f t="shared" si="128"/>
        <v>-1.3128347712750794</v>
      </c>
      <c r="N266" s="23" t="s">
        <v>37</v>
      </c>
      <c r="O266" s="211">
        <f>SUM(Q255:Q274)</f>
        <v>3902.8139999999999</v>
      </c>
      <c r="P266" s="187">
        <f t="shared" si="129"/>
        <v>4830</v>
      </c>
      <c r="Q266" s="179">
        <f t="shared" si="130"/>
        <v>178.084</v>
      </c>
      <c r="S266" s="210">
        <f t="shared" si="131"/>
        <v>-1.0184299844284221</v>
      </c>
      <c r="T266" s="23" t="s">
        <v>37</v>
      </c>
      <c r="U266" s="211">
        <f>SUM(W255:W274)</f>
        <v>756.20600000000002</v>
      </c>
      <c r="V266" s="187">
        <f t="shared" si="132"/>
        <v>4617</v>
      </c>
      <c r="W266" s="179">
        <f t="shared" si="133"/>
        <v>43.680999999999997</v>
      </c>
      <c r="Y266" s="210">
        <f t="shared" si="134"/>
        <v>-0.85641369379521304</v>
      </c>
      <c r="Z266" s="23" t="s">
        <v>37</v>
      </c>
      <c r="AA266" s="211">
        <f>SUM(AC255:AC274)</f>
        <v>576.94100000000003</v>
      </c>
      <c r="AB266" s="187">
        <f t="shared" si="135"/>
        <v>4587</v>
      </c>
      <c r="AC266" s="179">
        <f t="shared" si="136"/>
        <v>32.040999999999997</v>
      </c>
      <c r="AE266" s="210">
        <f t="shared" si="137"/>
        <v>-0.71702342955107534</v>
      </c>
      <c r="AF266" s="23" t="s">
        <v>37</v>
      </c>
      <c r="AG266" s="211">
        <f>SUM(AI255:AI274)</f>
        <v>491.267</v>
      </c>
      <c r="AH266" s="187">
        <f t="shared" si="138"/>
        <v>4568</v>
      </c>
      <c r="AI266" s="179">
        <f t="shared" si="139"/>
        <v>25.6</v>
      </c>
      <c r="AK266" s="210">
        <f t="shared" si="140"/>
        <v>-0.59470710774669278</v>
      </c>
      <c r="AL266" s="23" t="s">
        <v>37</v>
      </c>
      <c r="AM266" s="211">
        <f>SUM(AO255:AO274)</f>
        <v>442.49799999999999</v>
      </c>
      <c r="AN266" s="187">
        <f t="shared" si="141"/>
        <v>4556</v>
      </c>
      <c r="AO266" s="179">
        <f t="shared" si="142"/>
        <v>21.904</v>
      </c>
      <c r="AQ266" s="210">
        <f t="shared" si="143"/>
        <v>-0.48573470177246425</v>
      </c>
      <c r="AR266" s="23" t="s">
        <v>37</v>
      </c>
      <c r="AS266" s="211">
        <f>SUM(AU255:AU274)</f>
        <v>411.33899999999994</v>
      </c>
      <c r="AT266" s="187">
        <f t="shared" si="144"/>
        <v>4546</v>
      </c>
      <c r="AU266" s="179">
        <f t="shared" si="145"/>
        <v>19.044</v>
      </c>
      <c r="AW266" s="210">
        <f t="shared" si="146"/>
        <v>-0.38747901173838256</v>
      </c>
      <c r="AX266" s="23" t="s">
        <v>37</v>
      </c>
      <c r="AY266" s="211">
        <f>SUM(BA255:BA274)</f>
        <v>388.53399999999999</v>
      </c>
      <c r="AZ266" s="187">
        <f t="shared" si="147"/>
        <v>4539</v>
      </c>
      <c r="BA266" s="179">
        <f t="shared" si="148"/>
        <v>17.161000000000001</v>
      </c>
      <c r="BC266" s="210">
        <f t="shared" si="149"/>
        <v>-0.29801965311011275</v>
      </c>
      <c r="BD266" s="23" t="s">
        <v>37</v>
      </c>
      <c r="BE266" s="211">
        <f>SUM(BG255:BG274)</f>
        <v>373.51800000000003</v>
      </c>
      <c r="BF266" s="187">
        <f t="shared" si="150"/>
        <v>4534</v>
      </c>
      <c r="BG266" s="179">
        <f t="shared" si="151"/>
        <v>15.875999999999999</v>
      </c>
      <c r="BI266" s="210">
        <f t="shared" si="152"/>
        <v>-0.21591024672068976</v>
      </c>
      <c r="BJ266" s="23" t="s">
        <v>37</v>
      </c>
      <c r="BK266" s="211">
        <f>SUM(BM255:BM274)</f>
        <v>361.52099999999996</v>
      </c>
      <c r="BL266" s="187">
        <f t="shared" si="153"/>
        <v>4529</v>
      </c>
      <c r="BM266" s="179">
        <f t="shared" si="154"/>
        <v>14.641</v>
      </c>
    </row>
    <row r="267" spans="1:65" ht="15" customHeight="1">
      <c r="A267" s="21">
        <f t="shared" si="123"/>
        <v>2006</v>
      </c>
      <c r="B267" s="176">
        <f t="shared" si="123"/>
        <v>4286</v>
      </c>
      <c r="C267" s="209">
        <f t="shared" si="124"/>
        <v>-0.14324443412087115</v>
      </c>
      <c r="D267" s="22">
        <v>13</v>
      </c>
      <c r="E267" s="347" t="s">
        <v>9</v>
      </c>
      <c r="F267" s="348"/>
      <c r="G267" s="355">
        <f>SUM(K265:K274)</f>
        <v>169.857</v>
      </c>
      <c r="H267" s="356"/>
      <c r="I267" s="179">
        <f t="shared" si="125"/>
        <v>4426</v>
      </c>
      <c r="J267" s="180">
        <f t="shared" si="126"/>
        <v>3.2664489034064395</v>
      </c>
      <c r="K267" s="179">
        <f t="shared" si="127"/>
        <v>19.600000000000001</v>
      </c>
      <c r="M267" s="210">
        <f t="shared" si="128"/>
        <v>-1.1868546440163781</v>
      </c>
      <c r="O267" s="41"/>
      <c r="P267" s="187">
        <f t="shared" si="129"/>
        <v>4663</v>
      </c>
      <c r="Q267" s="179">
        <f t="shared" si="130"/>
        <v>142.12899999999999</v>
      </c>
      <c r="S267" s="210">
        <f t="shared" si="131"/>
        <v>-0.91652407687579707</v>
      </c>
      <c r="U267" s="41"/>
      <c r="V267" s="187">
        <f t="shared" si="132"/>
        <v>4497</v>
      </c>
      <c r="W267" s="179">
        <f t="shared" si="133"/>
        <v>44.521000000000001</v>
      </c>
      <c r="Y267" s="210">
        <f t="shared" si="134"/>
        <v>-0.7652112255117387</v>
      </c>
      <c r="AA267" s="41"/>
      <c r="AB267" s="187">
        <f t="shared" si="135"/>
        <v>4473</v>
      </c>
      <c r="AC267" s="179">
        <f t="shared" si="136"/>
        <v>34.969000000000001</v>
      </c>
      <c r="AE267" s="210">
        <f t="shared" si="137"/>
        <v>-0.63381350172304096</v>
      </c>
      <c r="AG267" s="41"/>
      <c r="AH267" s="187">
        <f t="shared" si="138"/>
        <v>4458</v>
      </c>
      <c r="AI267" s="179">
        <f t="shared" si="139"/>
        <v>29.584</v>
      </c>
      <c r="AK267" s="210">
        <f t="shared" si="140"/>
        <v>-0.51769313944103779</v>
      </c>
      <c r="AM267" s="41"/>
      <c r="AN267" s="187">
        <f t="shared" si="141"/>
        <v>4448</v>
      </c>
      <c r="AO267" s="179">
        <f t="shared" si="142"/>
        <v>26.244</v>
      </c>
      <c r="AQ267" s="210">
        <f t="shared" si="143"/>
        <v>-0.41366475578289669</v>
      </c>
      <c r="AS267" s="41"/>
      <c r="AT267" s="187">
        <f t="shared" si="144"/>
        <v>4441</v>
      </c>
      <c r="AU267" s="179">
        <f t="shared" si="145"/>
        <v>24.024999999999999</v>
      </c>
      <c r="AW267" s="210">
        <f t="shared" si="146"/>
        <v>-0.31944582363957885</v>
      </c>
      <c r="AY267" s="41"/>
      <c r="AZ267" s="187">
        <f t="shared" si="147"/>
        <v>4435</v>
      </c>
      <c r="BA267" s="179">
        <f t="shared" si="148"/>
        <v>22.201000000000001</v>
      </c>
      <c r="BC267" s="210">
        <f t="shared" si="149"/>
        <v>-0.2333447302393506</v>
      </c>
      <c r="BE267" s="41"/>
      <c r="BF267" s="187">
        <f t="shared" si="150"/>
        <v>4430</v>
      </c>
      <c r="BG267" s="179">
        <f t="shared" si="151"/>
        <v>20.736000000000001</v>
      </c>
      <c r="BI267" s="210">
        <f t="shared" si="152"/>
        <v>-0.1540729102584513</v>
      </c>
      <c r="BK267" s="41"/>
      <c r="BL267" s="187">
        <f t="shared" si="153"/>
        <v>4426</v>
      </c>
      <c r="BM267" s="179">
        <f t="shared" si="154"/>
        <v>19.600000000000001</v>
      </c>
    </row>
    <row r="268" spans="1:65" ht="15" customHeight="1">
      <c r="A268" s="21">
        <f t="shared" si="123"/>
        <v>2007</v>
      </c>
      <c r="B268" s="176">
        <f t="shared" si="123"/>
        <v>4253</v>
      </c>
      <c r="C268" s="209">
        <f t="shared" si="124"/>
        <v>-0.12666909645994628</v>
      </c>
      <c r="D268" s="22">
        <v>14</v>
      </c>
      <c r="E268" s="347" t="s">
        <v>10</v>
      </c>
      <c r="F268" s="348"/>
      <c r="G268" s="349">
        <f>SUM(J255:J274)/D274</f>
        <v>2.4878990941024046</v>
      </c>
      <c r="H268" s="350"/>
      <c r="I268" s="179">
        <f t="shared" si="125"/>
        <v>4323</v>
      </c>
      <c r="J268" s="180">
        <f t="shared" si="126"/>
        <v>1.6458970138725604</v>
      </c>
      <c r="K268" s="179">
        <f t="shared" si="127"/>
        <v>4.9000000000000004</v>
      </c>
      <c r="M268" s="210">
        <f t="shared" si="128"/>
        <v>-1.154209011971955</v>
      </c>
      <c r="P268" s="187">
        <f t="shared" si="129"/>
        <v>4468</v>
      </c>
      <c r="Q268" s="179">
        <f t="shared" si="130"/>
        <v>46.225000000000001</v>
      </c>
      <c r="S268" s="210">
        <f t="shared" si="131"/>
        <v>-0.88972458511957697</v>
      </c>
      <c r="V268" s="187">
        <f t="shared" si="132"/>
        <v>4371</v>
      </c>
      <c r="W268" s="179">
        <f t="shared" si="133"/>
        <v>13.923999999999999</v>
      </c>
      <c r="Y268" s="210">
        <f t="shared" si="134"/>
        <v>-0.74106774880163351</v>
      </c>
      <c r="AB268" s="187">
        <f t="shared" si="135"/>
        <v>4355</v>
      </c>
      <c r="AC268" s="179">
        <f t="shared" si="136"/>
        <v>10.404</v>
      </c>
      <c r="AE268" s="210">
        <f t="shared" si="137"/>
        <v>-0.61167663707987996</v>
      </c>
      <c r="AH268" s="187">
        <f t="shared" si="138"/>
        <v>4345</v>
      </c>
      <c r="AI268" s="179">
        <f t="shared" si="139"/>
        <v>8.4640000000000004</v>
      </c>
      <c r="AK268" s="210">
        <f t="shared" si="140"/>
        <v>-0.49712571306760445</v>
      </c>
      <c r="AN268" s="187">
        <f t="shared" si="141"/>
        <v>4338</v>
      </c>
      <c r="AO268" s="179">
        <f t="shared" si="142"/>
        <v>7.2249999999999996</v>
      </c>
      <c r="AQ268" s="210">
        <f t="shared" si="143"/>
        <v>-0.39435842937026377</v>
      </c>
      <c r="AT268" s="187">
        <f t="shared" si="144"/>
        <v>4333</v>
      </c>
      <c r="AU268" s="179">
        <f t="shared" si="145"/>
        <v>6.4</v>
      </c>
      <c r="AW268" s="210">
        <f t="shared" si="146"/>
        <v>-0.30117499818922672</v>
      </c>
      <c r="AZ268" s="187">
        <f t="shared" si="147"/>
        <v>4329</v>
      </c>
      <c r="BA268" s="179">
        <f t="shared" si="148"/>
        <v>5.7759999999999998</v>
      </c>
      <c r="BC268" s="210">
        <f t="shared" si="149"/>
        <v>-0.21593937337902477</v>
      </c>
      <c r="BF268" s="187">
        <f t="shared" si="150"/>
        <v>4326</v>
      </c>
      <c r="BG268" s="179">
        <f t="shared" si="151"/>
        <v>5.3289999999999997</v>
      </c>
      <c r="BI268" s="210">
        <f t="shared" si="152"/>
        <v>-0.13740169210290135</v>
      </c>
      <c r="BL268" s="187">
        <f t="shared" si="153"/>
        <v>4323</v>
      </c>
      <c r="BM268" s="179">
        <f t="shared" si="154"/>
        <v>4.9000000000000004</v>
      </c>
    </row>
    <row r="269" spans="1:65" ht="15" customHeight="1">
      <c r="A269" s="21">
        <f t="shared" si="123"/>
        <v>2008</v>
      </c>
      <c r="B269" s="176">
        <f t="shared" si="123"/>
        <v>4152</v>
      </c>
      <c r="C269" s="209">
        <f t="shared" si="124"/>
        <v>-7.6036613060127461E-2</v>
      </c>
      <c r="D269" s="22">
        <v>15</v>
      </c>
      <c r="E269" s="347" t="s">
        <v>11</v>
      </c>
      <c r="F269" s="348"/>
      <c r="G269" s="349">
        <f>SUM(J265:J274)/10</f>
        <v>2.7335320424974547</v>
      </c>
      <c r="H269" s="350"/>
      <c r="I269" s="179">
        <f t="shared" si="125"/>
        <v>4219</v>
      </c>
      <c r="J269" s="180">
        <f t="shared" si="126"/>
        <v>1.613680154142582</v>
      </c>
      <c r="K269" s="179">
        <f t="shared" si="127"/>
        <v>4.4889999999999999</v>
      </c>
      <c r="M269" s="210">
        <f t="shared" si="128"/>
        <v>-1.0575591070008299</v>
      </c>
      <c r="P269" s="187">
        <f t="shared" si="129"/>
        <v>4244</v>
      </c>
      <c r="Q269" s="179">
        <f t="shared" si="130"/>
        <v>8.4640000000000004</v>
      </c>
      <c r="S269" s="210">
        <f t="shared" si="131"/>
        <v>-0.80948617264409495</v>
      </c>
      <c r="V269" s="187">
        <f t="shared" si="132"/>
        <v>4238</v>
      </c>
      <c r="W269" s="179">
        <f t="shared" si="133"/>
        <v>7.3959999999999999</v>
      </c>
      <c r="Y269" s="210">
        <f t="shared" si="134"/>
        <v>-0.66840757438418952</v>
      </c>
      <c r="AB269" s="187">
        <f t="shared" si="135"/>
        <v>4232</v>
      </c>
      <c r="AC269" s="179">
        <f t="shared" si="136"/>
        <v>6.4</v>
      </c>
      <c r="AE269" s="210">
        <f t="shared" si="137"/>
        <v>-0.54479361841701301</v>
      </c>
      <c r="AH269" s="187">
        <f t="shared" si="138"/>
        <v>4229</v>
      </c>
      <c r="AI269" s="179">
        <f t="shared" si="139"/>
        <v>5.9290000000000003</v>
      </c>
      <c r="AK269" s="210">
        <f t="shared" si="140"/>
        <v>-0.43479272320268458</v>
      </c>
      <c r="AN269" s="187">
        <f t="shared" si="141"/>
        <v>4226</v>
      </c>
      <c r="AO269" s="179">
        <f t="shared" si="142"/>
        <v>5.476</v>
      </c>
      <c r="AQ269" s="210">
        <f t="shared" si="143"/>
        <v>-0.33570182055845338</v>
      </c>
      <c r="AT269" s="187">
        <f t="shared" si="144"/>
        <v>4224</v>
      </c>
      <c r="AU269" s="179">
        <f t="shared" si="145"/>
        <v>5.1840000000000002</v>
      </c>
      <c r="AW269" s="210">
        <f t="shared" si="146"/>
        <v>-0.24555072356415597</v>
      </c>
      <c r="AZ269" s="187">
        <f t="shared" si="147"/>
        <v>4222</v>
      </c>
      <c r="BA269" s="179">
        <f t="shared" si="148"/>
        <v>4.9000000000000004</v>
      </c>
      <c r="BC269" s="210">
        <f t="shared" si="149"/>
        <v>-0.16285900771904269</v>
      </c>
      <c r="BF269" s="187">
        <f t="shared" si="150"/>
        <v>4221</v>
      </c>
      <c r="BG269" s="179">
        <f t="shared" si="151"/>
        <v>4.7610000000000001</v>
      </c>
      <c r="BI269" s="210">
        <f t="shared" si="152"/>
        <v>-8.6486028934468731E-2</v>
      </c>
      <c r="BL269" s="187">
        <f t="shared" si="153"/>
        <v>4219</v>
      </c>
      <c r="BM269" s="179">
        <f t="shared" si="154"/>
        <v>4.4889999999999999</v>
      </c>
    </row>
    <row r="270" spans="1:65" ht="15" customHeight="1">
      <c r="A270" s="21">
        <f t="shared" si="123"/>
        <v>2009</v>
      </c>
      <c r="B270" s="176">
        <f t="shared" si="123"/>
        <v>4038</v>
      </c>
      <c r="C270" s="209">
        <f t="shared" si="124"/>
        <v>-1.9000571614286497E-2</v>
      </c>
      <c r="D270" s="22">
        <v>16</v>
      </c>
      <c r="G270" s="27"/>
      <c r="H270" s="77"/>
      <c r="I270" s="179">
        <f t="shared" si="125"/>
        <v>4115</v>
      </c>
      <c r="J270" s="180">
        <f t="shared" si="126"/>
        <v>1.9068845963348193</v>
      </c>
      <c r="K270" s="179">
        <f t="shared" si="127"/>
        <v>5.9290000000000003</v>
      </c>
      <c r="M270" s="210">
        <f t="shared" si="128"/>
        <v>-0.95363109413444602</v>
      </c>
      <c r="P270" s="187">
        <f t="shared" si="129"/>
        <v>3991</v>
      </c>
      <c r="Q270" s="179">
        <f t="shared" si="130"/>
        <v>2.2090000000000001</v>
      </c>
      <c r="S270" s="210">
        <f t="shared" si="131"/>
        <v>-0.72178515874747429</v>
      </c>
      <c r="V270" s="187">
        <f t="shared" si="132"/>
        <v>4098</v>
      </c>
      <c r="W270" s="179">
        <f t="shared" si="133"/>
        <v>3.6</v>
      </c>
      <c r="Y270" s="210">
        <f t="shared" si="134"/>
        <v>-0.58838119524067756</v>
      </c>
      <c r="AB270" s="187">
        <f t="shared" si="135"/>
        <v>4106</v>
      </c>
      <c r="AC270" s="179">
        <f t="shared" si="136"/>
        <v>4.6239999999999997</v>
      </c>
      <c r="AE270" s="210">
        <f t="shared" si="137"/>
        <v>-0.47069728234791791</v>
      </c>
      <c r="AH270" s="187">
        <f t="shared" si="138"/>
        <v>4110</v>
      </c>
      <c r="AI270" s="179">
        <f t="shared" si="139"/>
        <v>5.1840000000000002</v>
      </c>
      <c r="AK270" s="210">
        <f t="shared" si="140"/>
        <v>-0.36541607197583054</v>
      </c>
      <c r="AN270" s="187">
        <f t="shared" si="141"/>
        <v>4112</v>
      </c>
      <c r="AO270" s="179">
        <f t="shared" si="142"/>
        <v>5.476</v>
      </c>
      <c r="AQ270" s="210">
        <f t="shared" si="143"/>
        <v>-0.27017078299272179</v>
      </c>
      <c r="AT270" s="187">
        <f t="shared" si="144"/>
        <v>4113</v>
      </c>
      <c r="AU270" s="179">
        <f t="shared" si="145"/>
        <v>5.625</v>
      </c>
      <c r="AW270" s="210">
        <f t="shared" si="146"/>
        <v>-0.18321348490422198</v>
      </c>
      <c r="AZ270" s="187">
        <f t="shared" si="147"/>
        <v>4114</v>
      </c>
      <c r="BA270" s="179">
        <f t="shared" si="148"/>
        <v>5.7759999999999998</v>
      </c>
      <c r="BC270" s="210">
        <f t="shared" si="149"/>
        <v>-0.10321653858522965</v>
      </c>
      <c r="BF270" s="187">
        <f t="shared" si="150"/>
        <v>4115</v>
      </c>
      <c r="BG270" s="179">
        <f t="shared" si="151"/>
        <v>5.9290000000000003</v>
      </c>
      <c r="BI270" s="210">
        <f t="shared" si="152"/>
        <v>-2.9147792116491111E-2</v>
      </c>
      <c r="BL270" s="187">
        <f t="shared" si="153"/>
        <v>4115</v>
      </c>
      <c r="BM270" s="179">
        <f t="shared" si="154"/>
        <v>5.9290000000000003</v>
      </c>
    </row>
    <row r="271" spans="1:65" s="27" customFormat="1" ht="15" customHeight="1">
      <c r="A271" s="21">
        <f t="shared" ref="A271:B286" si="155">A226</f>
        <v>2010</v>
      </c>
      <c r="B271" s="176">
        <f t="shared" si="155"/>
        <v>4026</v>
      </c>
      <c r="C271" s="209">
        <f t="shared" si="124"/>
        <v>-1.3000183087974609E-2</v>
      </c>
      <c r="D271" s="22">
        <v>17</v>
      </c>
      <c r="H271" s="77"/>
      <c r="I271" s="179">
        <f t="shared" si="125"/>
        <v>4011</v>
      </c>
      <c r="J271" s="180">
        <f t="shared" si="126"/>
        <v>0.37257824143070045</v>
      </c>
      <c r="K271" s="179">
        <f t="shared" si="127"/>
        <v>0.22500000000000001</v>
      </c>
      <c r="M271" s="210">
        <f t="shared" si="128"/>
        <v>-0.94297240528938342</v>
      </c>
      <c r="P271" s="187">
        <f t="shared" si="129"/>
        <v>3712</v>
      </c>
      <c r="Q271" s="179">
        <f t="shared" si="130"/>
        <v>98.596000000000004</v>
      </c>
      <c r="S271" s="210">
        <f t="shared" si="131"/>
        <v>-0.71271138620630992</v>
      </c>
      <c r="V271" s="187">
        <f t="shared" si="132"/>
        <v>3954</v>
      </c>
      <c r="W271" s="179">
        <f t="shared" si="133"/>
        <v>5.1840000000000002</v>
      </c>
      <c r="Y271" s="210">
        <f t="shared" si="134"/>
        <v>-0.58006691160001511</v>
      </c>
      <c r="AB271" s="187">
        <f t="shared" si="135"/>
        <v>3976</v>
      </c>
      <c r="AC271" s="179">
        <f t="shared" si="136"/>
        <v>2.5</v>
      </c>
      <c r="AE271" s="210">
        <f t="shared" si="137"/>
        <v>-0.46297424531865239</v>
      </c>
      <c r="AH271" s="187">
        <f t="shared" si="138"/>
        <v>3989</v>
      </c>
      <c r="AI271" s="179">
        <f t="shared" si="139"/>
        <v>1.369</v>
      </c>
      <c r="AK271" s="210">
        <f t="shared" si="140"/>
        <v>-0.3581663685254024</v>
      </c>
      <c r="AN271" s="187">
        <f t="shared" si="141"/>
        <v>3996</v>
      </c>
      <c r="AO271" s="179">
        <f t="shared" si="142"/>
        <v>0.9</v>
      </c>
      <c r="AQ271" s="210">
        <f t="shared" si="143"/>
        <v>-0.26330857506672534</v>
      </c>
      <c r="AT271" s="187">
        <f t="shared" si="144"/>
        <v>4002</v>
      </c>
      <c r="AU271" s="179">
        <f t="shared" si="145"/>
        <v>0.57599999999999996</v>
      </c>
      <c r="AW271" s="210">
        <f t="shared" si="146"/>
        <v>-0.17667434309382318</v>
      </c>
      <c r="AZ271" s="187">
        <f t="shared" si="147"/>
        <v>4006</v>
      </c>
      <c r="BA271" s="179">
        <f t="shared" si="148"/>
        <v>0.4</v>
      </c>
      <c r="BC271" s="210">
        <f t="shared" si="149"/>
        <v>-9.6950869261784769E-2</v>
      </c>
      <c r="BF271" s="187">
        <f t="shared" si="150"/>
        <v>4009</v>
      </c>
      <c r="BG271" s="179">
        <f t="shared" si="151"/>
        <v>0.28899999999999998</v>
      </c>
      <c r="BI271" s="210">
        <f t="shared" si="152"/>
        <v>-2.3116607250732418E-2</v>
      </c>
      <c r="BL271" s="187">
        <f t="shared" si="153"/>
        <v>4011</v>
      </c>
      <c r="BM271" s="179">
        <f t="shared" si="154"/>
        <v>0.22500000000000001</v>
      </c>
    </row>
    <row r="272" spans="1:65" ht="15" customHeight="1">
      <c r="A272" s="21">
        <f t="shared" si="155"/>
        <v>2011</v>
      </c>
      <c r="B272" s="176">
        <f t="shared" si="155"/>
        <v>3960</v>
      </c>
      <c r="C272" s="209">
        <f t="shared" si="124"/>
        <v>2.000066670666965E-2</v>
      </c>
      <c r="D272" s="22">
        <v>18</v>
      </c>
      <c r="E272" s="52"/>
      <c r="F272" s="27"/>
      <c r="G272" s="27"/>
      <c r="H272" s="77"/>
      <c r="I272" s="179">
        <f t="shared" si="125"/>
        <v>3907</v>
      </c>
      <c r="J272" s="180">
        <f t="shared" si="126"/>
        <v>1.3383838383838382</v>
      </c>
      <c r="K272" s="179">
        <f t="shared" si="127"/>
        <v>2.8090000000000002</v>
      </c>
      <c r="M272" s="210">
        <f t="shared" si="128"/>
        <v>-0.88521302882857789</v>
      </c>
      <c r="N272" s="52"/>
      <c r="O272" s="27"/>
      <c r="P272" s="187">
        <f t="shared" si="129"/>
        <v>3411</v>
      </c>
      <c r="Q272" s="179">
        <f t="shared" si="130"/>
        <v>301.40100000000001</v>
      </c>
      <c r="S272" s="210">
        <f t="shared" si="131"/>
        <v>-0.66329421741026418</v>
      </c>
      <c r="T272" s="52"/>
      <c r="U272" s="27"/>
      <c r="V272" s="187">
        <f t="shared" si="132"/>
        <v>3804</v>
      </c>
      <c r="W272" s="179">
        <f t="shared" si="133"/>
        <v>24.335999999999999</v>
      </c>
      <c r="Y272" s="210">
        <f t="shared" si="134"/>
        <v>-0.53467683958817058</v>
      </c>
      <c r="Z272" s="52"/>
      <c r="AA272" s="27"/>
      <c r="AB272" s="187">
        <f t="shared" si="135"/>
        <v>3843</v>
      </c>
      <c r="AC272" s="179">
        <f t="shared" si="136"/>
        <v>13.689</v>
      </c>
      <c r="AE272" s="210">
        <f t="shared" si="137"/>
        <v>-0.42073258023895282</v>
      </c>
      <c r="AF272" s="52"/>
      <c r="AG272" s="27"/>
      <c r="AH272" s="187">
        <f t="shared" si="138"/>
        <v>3865</v>
      </c>
      <c r="AI272" s="179">
        <f t="shared" si="139"/>
        <v>9.0250000000000004</v>
      </c>
      <c r="AK272" s="210">
        <f t="shared" si="140"/>
        <v>-0.31845373111853459</v>
      </c>
      <c r="AL272" s="52"/>
      <c r="AM272" s="27"/>
      <c r="AN272" s="187">
        <f t="shared" si="141"/>
        <v>3879</v>
      </c>
      <c r="AO272" s="179">
        <f t="shared" si="142"/>
        <v>6.5609999999999999</v>
      </c>
      <c r="AQ272" s="210">
        <f t="shared" si="143"/>
        <v>-0.2256719976675684</v>
      </c>
      <c r="AR272" s="52"/>
      <c r="AS272" s="27"/>
      <c r="AT272" s="187">
        <f t="shared" si="144"/>
        <v>3889</v>
      </c>
      <c r="AU272" s="179">
        <f t="shared" si="145"/>
        <v>5.0410000000000004</v>
      </c>
      <c r="AW272" s="210">
        <f t="shared" si="146"/>
        <v>-0.14077255388108215</v>
      </c>
      <c r="AX272" s="52"/>
      <c r="AY272" s="27"/>
      <c r="AZ272" s="187">
        <f t="shared" si="147"/>
        <v>3897</v>
      </c>
      <c r="BA272" s="179">
        <f t="shared" si="148"/>
        <v>3.9689999999999999</v>
      </c>
      <c r="BC272" s="210">
        <f t="shared" si="149"/>
        <v>-6.252035698133393E-2</v>
      </c>
      <c r="BD272" s="52"/>
      <c r="BE272" s="27"/>
      <c r="BF272" s="187">
        <f t="shared" si="150"/>
        <v>3902</v>
      </c>
      <c r="BG272" s="179">
        <f t="shared" si="151"/>
        <v>3.3639999999999999</v>
      </c>
      <c r="BI272" s="210">
        <f t="shared" si="152"/>
        <v>1.0050335853501286E-2</v>
      </c>
      <c r="BJ272" s="52"/>
      <c r="BK272" s="27"/>
      <c r="BL272" s="187">
        <f t="shared" si="153"/>
        <v>3907</v>
      </c>
      <c r="BM272" s="179">
        <f t="shared" si="154"/>
        <v>2.8090000000000002</v>
      </c>
    </row>
    <row r="273" spans="1:70" s="27" customFormat="1" ht="15" customHeight="1">
      <c r="A273" s="21">
        <f t="shared" si="155"/>
        <v>2012</v>
      </c>
      <c r="B273" s="176">
        <f t="shared" si="155"/>
        <v>3989</v>
      </c>
      <c r="C273" s="209">
        <f t="shared" si="124"/>
        <v>5.5000138646463265E-3</v>
      </c>
      <c r="D273" s="22">
        <v>19</v>
      </c>
      <c r="E273" s="52"/>
      <c r="H273" s="34"/>
      <c r="I273" s="179">
        <f t="shared" si="125"/>
        <v>3803</v>
      </c>
      <c r="J273" s="180">
        <f t="shared" si="126"/>
        <v>4.6628227625971421</v>
      </c>
      <c r="K273" s="179">
        <f t="shared" si="127"/>
        <v>34.595999999999997</v>
      </c>
      <c r="M273" s="210">
        <f t="shared" si="128"/>
        <v>-0.91041681634129057</v>
      </c>
      <c r="N273" s="52"/>
      <c r="P273" s="187">
        <f t="shared" si="129"/>
        <v>3094</v>
      </c>
      <c r="Q273" s="179">
        <f t="shared" si="130"/>
        <v>801.02499999999998</v>
      </c>
      <c r="S273" s="210">
        <f t="shared" si="131"/>
        <v>-0.68490846213275469</v>
      </c>
      <c r="T273" s="52"/>
      <c r="V273" s="187">
        <f t="shared" si="132"/>
        <v>3649</v>
      </c>
      <c r="W273" s="179">
        <f t="shared" si="133"/>
        <v>115.6</v>
      </c>
      <c r="Y273" s="210">
        <f t="shared" si="134"/>
        <v>-0.55455216945191099</v>
      </c>
      <c r="Z273" s="52"/>
      <c r="AB273" s="187">
        <f t="shared" si="135"/>
        <v>3708</v>
      </c>
      <c r="AC273" s="179">
        <f t="shared" si="136"/>
        <v>78.960999999999999</v>
      </c>
      <c r="AE273" s="210">
        <f t="shared" si="137"/>
        <v>-0.43924564463951726</v>
      </c>
      <c r="AF273" s="52"/>
      <c r="AH273" s="187">
        <f t="shared" si="138"/>
        <v>3740</v>
      </c>
      <c r="AI273" s="179">
        <f t="shared" si="139"/>
        <v>62.000999999999998</v>
      </c>
      <c r="AK273" s="210">
        <f t="shared" si="140"/>
        <v>-0.33587076299273466</v>
      </c>
      <c r="AL273" s="52"/>
      <c r="AN273" s="187">
        <f t="shared" si="141"/>
        <v>3761</v>
      </c>
      <c r="AO273" s="179">
        <f t="shared" si="142"/>
        <v>51.984000000000002</v>
      </c>
      <c r="AQ273" s="210">
        <f t="shared" si="143"/>
        <v>-0.24218813057900082</v>
      </c>
      <c r="AR273" s="52"/>
      <c r="AT273" s="187">
        <f t="shared" si="144"/>
        <v>3776</v>
      </c>
      <c r="AU273" s="179">
        <f t="shared" si="145"/>
        <v>45.369</v>
      </c>
      <c r="AW273" s="210">
        <f t="shared" si="146"/>
        <v>-0.15653506948676094</v>
      </c>
      <c r="AX273" s="52"/>
      <c r="AZ273" s="187">
        <f t="shared" si="147"/>
        <v>3787</v>
      </c>
      <c r="BA273" s="179">
        <f t="shared" si="148"/>
        <v>40.804000000000002</v>
      </c>
      <c r="BC273" s="210">
        <f t="shared" si="149"/>
        <v>-7.7643148875408005E-2</v>
      </c>
      <c r="BD273" s="52"/>
      <c r="BF273" s="187">
        <f t="shared" si="150"/>
        <v>3796</v>
      </c>
      <c r="BG273" s="179">
        <f t="shared" si="151"/>
        <v>37.249000000000002</v>
      </c>
      <c r="BI273" s="210">
        <f t="shared" si="152"/>
        <v>-4.5226207741552501E-3</v>
      </c>
      <c r="BJ273" s="52"/>
      <c r="BL273" s="187">
        <f t="shared" si="153"/>
        <v>3803</v>
      </c>
      <c r="BM273" s="179">
        <f t="shared" si="154"/>
        <v>34.595999999999997</v>
      </c>
    </row>
    <row r="274" spans="1:70" s="27" customFormat="1" ht="15" customHeight="1" thickBot="1">
      <c r="A274" s="30">
        <f t="shared" si="155"/>
        <v>2013</v>
      </c>
      <c r="B274" s="184">
        <f t="shared" si="155"/>
        <v>3897</v>
      </c>
      <c r="C274" s="212">
        <f t="shared" si="124"/>
        <v>5.151138710347683E-2</v>
      </c>
      <c r="D274" s="31">
        <v>20</v>
      </c>
      <c r="E274" s="53"/>
      <c r="F274" s="32"/>
      <c r="G274" s="32"/>
      <c r="H274" s="80"/>
      <c r="I274" s="185">
        <f t="shared" si="125"/>
        <v>3700</v>
      </c>
      <c r="J274" s="186">
        <f t="shared" si="126"/>
        <v>5.0551706440851945</v>
      </c>
      <c r="K274" s="185">
        <f t="shared" si="127"/>
        <v>38.808999999999997</v>
      </c>
      <c r="M274" s="213">
        <f t="shared" si="128"/>
        <v>-0.83134504010448307</v>
      </c>
      <c r="N274" s="53"/>
      <c r="O274" s="32"/>
      <c r="P274" s="207">
        <f t="shared" si="129"/>
        <v>2770</v>
      </c>
      <c r="Q274" s="185">
        <f t="shared" si="130"/>
        <v>1270.1289999999999</v>
      </c>
      <c r="S274" s="213">
        <f t="shared" si="131"/>
        <v>-0.61684212963600948</v>
      </c>
      <c r="T274" s="53"/>
      <c r="U274" s="32"/>
      <c r="V274" s="207">
        <f t="shared" si="132"/>
        <v>3491</v>
      </c>
      <c r="W274" s="185">
        <f t="shared" si="133"/>
        <v>164.83600000000001</v>
      </c>
      <c r="Y274" s="213">
        <f t="shared" si="134"/>
        <v>-0.49184682823996706</v>
      </c>
      <c r="Z274" s="53"/>
      <c r="AA274" s="32"/>
      <c r="AB274" s="207">
        <f t="shared" si="135"/>
        <v>3570</v>
      </c>
      <c r="AC274" s="185">
        <f t="shared" si="136"/>
        <v>106.929</v>
      </c>
      <c r="AE274" s="213">
        <f t="shared" si="137"/>
        <v>-0.38075371952477688</v>
      </c>
      <c r="AF274" s="53"/>
      <c r="AG274" s="32"/>
      <c r="AH274" s="207">
        <f t="shared" si="138"/>
        <v>3614</v>
      </c>
      <c r="AI274" s="185">
        <f t="shared" si="139"/>
        <v>80.088999999999999</v>
      </c>
      <c r="AK274" s="213">
        <f t="shared" si="140"/>
        <v>-0.28077755710523661</v>
      </c>
      <c r="AL274" s="53"/>
      <c r="AM274" s="32"/>
      <c r="AN274" s="207">
        <f t="shared" si="141"/>
        <v>3643</v>
      </c>
      <c r="AO274" s="185">
        <f t="shared" si="142"/>
        <v>64.516000000000005</v>
      </c>
      <c r="AQ274" s="213">
        <f t="shared" si="143"/>
        <v>-0.18989442352327143</v>
      </c>
      <c r="AR274" s="53"/>
      <c r="AS274" s="32"/>
      <c r="AT274" s="207">
        <f t="shared" si="144"/>
        <v>3663</v>
      </c>
      <c r="AU274" s="185">
        <f t="shared" si="145"/>
        <v>54.756</v>
      </c>
      <c r="AW274" s="213">
        <f t="shared" si="146"/>
        <v>-0.10658728214122241</v>
      </c>
      <c r="AX274" s="53"/>
      <c r="AY274" s="32"/>
      <c r="AZ274" s="207">
        <f t="shared" si="147"/>
        <v>3678</v>
      </c>
      <c r="BA274" s="185">
        <f t="shared" si="148"/>
        <v>47.960999999999999</v>
      </c>
      <c r="BC274" s="213">
        <f t="shared" si="149"/>
        <v>-2.9689680705679938E-2</v>
      </c>
      <c r="BD274" s="53"/>
      <c r="BE274" s="32"/>
      <c r="BF274" s="207">
        <f t="shared" si="150"/>
        <v>3689</v>
      </c>
      <c r="BG274" s="185">
        <f t="shared" si="151"/>
        <v>43.264000000000003</v>
      </c>
      <c r="BI274" s="213">
        <f t="shared" si="152"/>
        <v>4.1714590649017391E-2</v>
      </c>
      <c r="BJ274" s="53"/>
      <c r="BK274" s="32"/>
      <c r="BL274" s="207">
        <f t="shared" si="153"/>
        <v>3699</v>
      </c>
      <c r="BM274" s="185">
        <f t="shared" si="154"/>
        <v>39.204000000000001</v>
      </c>
    </row>
    <row r="275" spans="1:70" ht="15" customHeight="1" thickTop="1">
      <c r="A275" s="21">
        <f t="shared" si="155"/>
        <v>2014</v>
      </c>
      <c r="B275" s="176">
        <f t="shared" ref="B275:B296" si="156">ROUND(F$257/(1+EXP(F$262+F$261*D275)),$G$1)</f>
        <v>3597</v>
      </c>
      <c r="C275" s="54"/>
      <c r="D275" s="22">
        <v>21</v>
      </c>
      <c r="E275" s="55"/>
      <c r="F275" s="82"/>
      <c r="G275" s="27"/>
      <c r="H275" s="34"/>
      <c r="I275" s="179">
        <f t="shared" si="125"/>
        <v>3597</v>
      </c>
      <c r="J275" s="187"/>
      <c r="K275" s="187"/>
    </row>
    <row r="276" spans="1:70" ht="15" customHeight="1" thickBot="1">
      <c r="A276" s="21">
        <f t="shared" si="155"/>
        <v>2015</v>
      </c>
      <c r="B276" s="176">
        <f t="shared" si="156"/>
        <v>3494</v>
      </c>
      <c r="C276" s="54"/>
      <c r="D276" s="22">
        <v>22</v>
      </c>
      <c r="E276" s="64" t="s">
        <v>59</v>
      </c>
      <c r="F276" s="272" t="s">
        <v>39</v>
      </c>
      <c r="G276" s="351" t="s">
        <v>40</v>
      </c>
      <c r="H276" s="352"/>
      <c r="I276" s="179">
        <f t="shared" si="125"/>
        <v>3494</v>
      </c>
      <c r="J276" s="187"/>
      <c r="K276" s="187"/>
      <c r="M276" s="200" t="str">
        <f>E258</f>
        <v>max(y) =</v>
      </c>
      <c r="N276" s="200">
        <f>F258</f>
        <v>5593</v>
      </c>
      <c r="O276" s="200"/>
      <c r="P276" s="200"/>
      <c r="Q276" s="200"/>
      <c r="R276" s="200"/>
      <c r="S276" s="200" t="str">
        <f>M276</f>
        <v>max(y) =</v>
      </c>
      <c r="T276" s="200">
        <f>N276</f>
        <v>5593</v>
      </c>
      <c r="U276" s="200"/>
      <c r="V276" s="200"/>
      <c r="W276" s="200"/>
      <c r="X276" s="200"/>
      <c r="Y276" s="200" t="str">
        <f>S276</f>
        <v>max(y) =</v>
      </c>
      <c r="Z276" s="200">
        <f>T276</f>
        <v>5593</v>
      </c>
      <c r="AA276" s="200"/>
      <c r="AB276" s="200"/>
      <c r="AC276" s="200"/>
      <c r="AD276" s="200"/>
      <c r="AE276" s="200" t="str">
        <f>Y276</f>
        <v>max(y) =</v>
      </c>
      <c r="AF276" s="200">
        <f>Z276</f>
        <v>5593</v>
      </c>
      <c r="AG276" s="200"/>
      <c r="AH276" s="200"/>
      <c r="AI276" s="200"/>
      <c r="AJ276" s="200"/>
      <c r="AK276" s="200" t="str">
        <f>AE276</f>
        <v>max(y) =</v>
      </c>
      <c r="AL276" s="200">
        <f>AF276</f>
        <v>5593</v>
      </c>
      <c r="AM276" s="200"/>
      <c r="AN276" s="200"/>
      <c r="AO276" s="200"/>
      <c r="AP276" s="200"/>
      <c r="AQ276" s="200" t="str">
        <f>AK276</f>
        <v>max(y) =</v>
      </c>
      <c r="AR276" s="200">
        <f>AL276</f>
        <v>5593</v>
      </c>
      <c r="AS276" s="200"/>
      <c r="AT276" s="200"/>
      <c r="AU276" s="200"/>
      <c r="AV276" s="200"/>
      <c r="AW276" s="200" t="str">
        <f>AQ276</f>
        <v>max(y) =</v>
      </c>
      <c r="AX276" s="200">
        <f>AR276</f>
        <v>5593</v>
      </c>
      <c r="AY276" s="200"/>
      <c r="AZ276" s="200"/>
      <c r="BA276" s="200"/>
      <c r="BB276" s="200"/>
      <c r="BC276" s="200" t="str">
        <f>AW276</f>
        <v>max(y) =</v>
      </c>
      <c r="BD276" s="200">
        <f>AX276</f>
        <v>5593</v>
      </c>
      <c r="BE276" s="200"/>
      <c r="BF276" s="200"/>
      <c r="BG276" s="200"/>
      <c r="BH276" s="200"/>
      <c r="BI276" s="200" t="str">
        <f>BC276</f>
        <v>max(y) =</v>
      </c>
      <c r="BJ276" s="200">
        <f>BD276</f>
        <v>5593</v>
      </c>
    </row>
    <row r="277" spans="1:70" ht="15" customHeight="1" thickTop="1">
      <c r="A277" s="21">
        <f t="shared" si="155"/>
        <v>2016</v>
      </c>
      <c r="B277" s="176">
        <f t="shared" si="156"/>
        <v>3392</v>
      </c>
      <c r="C277" s="54"/>
      <c r="D277" s="22">
        <v>23</v>
      </c>
      <c r="E277" s="200">
        <f>O257</f>
        <v>5594</v>
      </c>
      <c r="F277" s="203">
        <f>O265</f>
        <v>0.76364919951965404</v>
      </c>
      <c r="G277" s="345">
        <f>O266</f>
        <v>3902.8139999999999</v>
      </c>
      <c r="H277" s="346"/>
      <c r="I277" s="179">
        <f t="shared" si="125"/>
        <v>3392</v>
      </c>
      <c r="J277" s="187"/>
      <c r="K277" s="187"/>
      <c r="M277" s="200" t="s">
        <v>49</v>
      </c>
      <c r="N277" s="214">
        <v>3</v>
      </c>
      <c r="O277" s="200"/>
      <c r="P277" s="200"/>
      <c r="Q277" s="200"/>
      <c r="R277" s="200"/>
      <c r="S277" s="200" t="s">
        <v>49</v>
      </c>
      <c r="T277" s="200">
        <f>N277</f>
        <v>3</v>
      </c>
      <c r="U277" s="200"/>
      <c r="V277" s="200"/>
      <c r="W277" s="200"/>
      <c r="X277" s="200"/>
      <c r="Y277" s="200" t="s">
        <v>49</v>
      </c>
      <c r="Z277" s="200">
        <f>T277</f>
        <v>3</v>
      </c>
      <c r="AA277" s="200"/>
      <c r="AB277" s="200"/>
      <c r="AC277" s="200"/>
      <c r="AD277" s="200"/>
      <c r="AE277" s="200" t="s">
        <v>49</v>
      </c>
      <c r="AF277" s="200">
        <f>Z277</f>
        <v>3</v>
      </c>
      <c r="AG277" s="200"/>
      <c r="AH277" s="200"/>
      <c r="AI277" s="200"/>
      <c r="AJ277" s="200"/>
      <c r="AK277" s="200" t="s">
        <v>49</v>
      </c>
      <c r="AL277" s="200">
        <f>AF277</f>
        <v>3</v>
      </c>
      <c r="AM277" s="200"/>
      <c r="AN277" s="200"/>
      <c r="AO277" s="200"/>
      <c r="AP277" s="200"/>
      <c r="AQ277" s="200" t="s">
        <v>49</v>
      </c>
      <c r="AR277" s="200">
        <f>AL277</f>
        <v>3</v>
      </c>
      <c r="AS277" s="200"/>
      <c r="AT277" s="200"/>
      <c r="AU277" s="200"/>
      <c r="AV277" s="200"/>
      <c r="AW277" s="200" t="s">
        <v>49</v>
      </c>
      <c r="AX277" s="200">
        <f>AR277</f>
        <v>3</v>
      </c>
      <c r="AY277" s="200"/>
      <c r="AZ277" s="200"/>
      <c r="BA277" s="200"/>
      <c r="BB277" s="200"/>
      <c r="BC277" s="200" t="s">
        <v>49</v>
      </c>
      <c r="BD277" s="200">
        <f>AX277</f>
        <v>3</v>
      </c>
      <c r="BE277" s="200"/>
      <c r="BF277" s="200"/>
      <c r="BG277" s="200"/>
      <c r="BH277" s="200"/>
      <c r="BI277" s="200" t="s">
        <v>49</v>
      </c>
      <c r="BJ277" s="200">
        <f>BD277</f>
        <v>3</v>
      </c>
      <c r="BK277" s="200"/>
      <c r="BL277" s="200"/>
      <c r="BM277" s="200"/>
      <c r="BN277" s="200"/>
      <c r="BO277" s="200"/>
      <c r="BP277" s="200"/>
      <c r="BQ277" s="200"/>
      <c r="BR277" s="200"/>
    </row>
    <row r="278" spans="1:70" ht="15" customHeight="1">
      <c r="A278" s="21">
        <f t="shared" si="155"/>
        <v>2017</v>
      </c>
      <c r="B278" s="176">
        <f t="shared" si="156"/>
        <v>3291</v>
      </c>
      <c r="C278" s="54"/>
      <c r="D278" s="22">
        <v>24</v>
      </c>
      <c r="E278" s="200">
        <f>U257</f>
        <v>6000</v>
      </c>
      <c r="F278" s="203">
        <f>U265</f>
        <v>0.90165950620355417</v>
      </c>
      <c r="G278" s="345">
        <f>U266</f>
        <v>756.20600000000002</v>
      </c>
      <c r="H278" s="346"/>
      <c r="I278" s="179">
        <f t="shared" si="125"/>
        <v>3291</v>
      </c>
      <c r="J278" s="187"/>
      <c r="K278" s="187"/>
      <c r="M278" s="200" t="s">
        <v>60</v>
      </c>
      <c r="N278" s="214">
        <v>280</v>
      </c>
      <c r="O278" s="200"/>
      <c r="P278" s="200"/>
      <c r="Q278" s="200"/>
      <c r="R278" s="200"/>
      <c r="S278" s="200" t="s">
        <v>60</v>
      </c>
      <c r="T278" s="200">
        <f>N278</f>
        <v>280</v>
      </c>
      <c r="U278" s="200"/>
      <c r="V278" s="200"/>
      <c r="W278" s="200"/>
      <c r="X278" s="200"/>
      <c r="Y278" s="200" t="s">
        <v>60</v>
      </c>
      <c r="Z278" s="200">
        <f>T278</f>
        <v>280</v>
      </c>
      <c r="AA278" s="200"/>
      <c r="AB278" s="200"/>
      <c r="AC278" s="200"/>
      <c r="AD278" s="200"/>
      <c r="AE278" s="200" t="s">
        <v>60</v>
      </c>
      <c r="AF278" s="200">
        <f>Z278</f>
        <v>280</v>
      </c>
      <c r="AG278" s="200"/>
      <c r="AH278" s="200"/>
      <c r="AI278" s="200"/>
      <c r="AJ278" s="200"/>
      <c r="AK278" s="200" t="s">
        <v>60</v>
      </c>
      <c r="AL278" s="200">
        <f>AF278</f>
        <v>280</v>
      </c>
      <c r="AM278" s="200"/>
      <c r="AN278" s="200"/>
      <c r="AO278" s="200"/>
      <c r="AP278" s="200"/>
      <c r="AQ278" s="200" t="s">
        <v>60</v>
      </c>
      <c r="AR278" s="200">
        <f>AL278</f>
        <v>280</v>
      </c>
      <c r="AS278" s="200"/>
      <c r="AT278" s="200"/>
      <c r="AU278" s="200"/>
      <c r="AV278" s="200"/>
      <c r="AW278" s="200" t="s">
        <v>60</v>
      </c>
      <c r="AX278" s="200">
        <f>AR278</f>
        <v>280</v>
      </c>
      <c r="AY278" s="200"/>
      <c r="AZ278" s="200"/>
      <c r="BA278" s="200"/>
      <c r="BB278" s="200"/>
      <c r="BC278" s="200" t="s">
        <v>60</v>
      </c>
      <c r="BD278" s="200">
        <f>AX278</f>
        <v>280</v>
      </c>
      <c r="BE278" s="200"/>
      <c r="BF278" s="200"/>
      <c r="BG278" s="200"/>
      <c r="BH278" s="200"/>
      <c r="BI278" s="200" t="s">
        <v>60</v>
      </c>
      <c r="BJ278" s="200">
        <f>BD278</f>
        <v>280</v>
      </c>
    </row>
    <row r="279" spans="1:70" ht="15" customHeight="1">
      <c r="A279" s="21">
        <f t="shared" si="155"/>
        <v>2018</v>
      </c>
      <c r="B279" s="176">
        <f t="shared" si="156"/>
        <v>3190</v>
      </c>
      <c r="C279" s="54"/>
      <c r="D279" s="22">
        <v>25</v>
      </c>
      <c r="E279" s="200">
        <f>AA257</f>
        <v>6280</v>
      </c>
      <c r="F279" s="203">
        <f>AA265</f>
        <v>0.92044626694220122</v>
      </c>
      <c r="G279" s="345">
        <f>AA266</f>
        <v>576.94100000000003</v>
      </c>
      <c r="H279" s="346"/>
      <c r="I279" s="179">
        <f t="shared" si="125"/>
        <v>3190</v>
      </c>
      <c r="J279" s="187"/>
      <c r="K279" s="187"/>
    </row>
    <row r="280" spans="1:70" ht="15" customHeight="1">
      <c r="A280" s="21">
        <f t="shared" si="155"/>
        <v>2019</v>
      </c>
      <c r="B280" s="176">
        <f t="shared" si="156"/>
        <v>3091</v>
      </c>
      <c r="C280" s="54"/>
      <c r="D280" s="22">
        <v>26</v>
      </c>
      <c r="E280" s="200">
        <f>AG257</f>
        <v>6560</v>
      </c>
      <c r="F280" s="203">
        <f>AG265</f>
        <v>0.93059897134327974</v>
      </c>
      <c r="G280" s="345">
        <f>AG266</f>
        <v>491.267</v>
      </c>
      <c r="H280" s="346"/>
      <c r="I280" s="179">
        <f t="shared" si="125"/>
        <v>3091</v>
      </c>
      <c r="J280" s="187"/>
      <c r="K280" s="187"/>
    </row>
    <row r="281" spans="1:70" ht="15" customHeight="1">
      <c r="A281" s="21">
        <f t="shared" si="155"/>
        <v>2020</v>
      </c>
      <c r="B281" s="176">
        <f t="shared" si="156"/>
        <v>2993</v>
      </c>
      <c r="C281" s="54"/>
      <c r="D281" s="22">
        <v>27</v>
      </c>
      <c r="E281" s="200">
        <f>AM257</f>
        <v>6840</v>
      </c>
      <c r="F281" s="203">
        <f>AM265</f>
        <v>0.9367554619467392</v>
      </c>
      <c r="G281" s="345">
        <f>AM266</f>
        <v>442.49799999999999</v>
      </c>
      <c r="H281" s="346"/>
      <c r="I281" s="179">
        <f t="shared" si="125"/>
        <v>2993</v>
      </c>
      <c r="J281" s="187"/>
      <c r="K281" s="187"/>
    </row>
    <row r="282" spans="1:70" ht="15" customHeight="1">
      <c r="A282" s="21">
        <f t="shared" si="155"/>
        <v>2021</v>
      </c>
      <c r="B282" s="176">
        <f t="shared" si="156"/>
        <v>2896</v>
      </c>
      <c r="C282" s="54"/>
      <c r="D282" s="22">
        <v>28</v>
      </c>
      <c r="E282" s="200">
        <f>AS257</f>
        <v>7120</v>
      </c>
      <c r="F282" s="203">
        <f>AS265</f>
        <v>0.94087553831821524</v>
      </c>
      <c r="G282" s="345">
        <f>AS266</f>
        <v>411.33899999999994</v>
      </c>
      <c r="H282" s="346"/>
      <c r="I282" s="179">
        <f t="shared" si="125"/>
        <v>2896</v>
      </c>
      <c r="J282" s="187"/>
      <c r="K282" s="187"/>
    </row>
    <row r="283" spans="1:70" ht="15" customHeight="1">
      <c r="A283" s="21">
        <f t="shared" si="155"/>
        <v>2022</v>
      </c>
      <c r="B283" s="176">
        <f t="shared" si="156"/>
        <v>2801</v>
      </c>
      <c r="C283" s="54"/>
      <c r="D283" s="22">
        <v>29</v>
      </c>
      <c r="E283" s="200">
        <f>AY257</f>
        <v>7400</v>
      </c>
      <c r="F283" s="203">
        <f>AY265</f>
        <v>0.94397818687625745</v>
      </c>
      <c r="G283" s="345">
        <f>AY266</f>
        <v>388.53399999999999</v>
      </c>
      <c r="H283" s="346"/>
      <c r="I283" s="179">
        <f t="shared" si="125"/>
        <v>2801</v>
      </c>
      <c r="J283" s="187"/>
      <c r="K283" s="187"/>
    </row>
    <row r="284" spans="1:70" ht="15" customHeight="1">
      <c r="A284" s="21">
        <f t="shared" si="155"/>
        <v>2023</v>
      </c>
      <c r="B284" s="176">
        <f t="shared" si="156"/>
        <v>2707</v>
      </c>
      <c r="C284" s="54"/>
      <c r="D284" s="22">
        <v>30</v>
      </c>
      <c r="E284" s="200">
        <f>BE257</f>
        <v>7680</v>
      </c>
      <c r="F284" s="203">
        <f>BE265</f>
        <v>0.9460526701984151</v>
      </c>
      <c r="G284" s="345">
        <f>BE266</f>
        <v>373.51800000000003</v>
      </c>
      <c r="H284" s="346"/>
      <c r="I284" s="179">
        <f t="shared" si="125"/>
        <v>2707</v>
      </c>
      <c r="J284" s="187"/>
      <c r="K284" s="187"/>
    </row>
    <row r="285" spans="1:70" ht="15" customHeight="1">
      <c r="A285" s="21">
        <f t="shared" si="155"/>
        <v>2024</v>
      </c>
      <c r="B285" s="176">
        <f t="shared" si="156"/>
        <v>2615</v>
      </c>
      <c r="C285" s="54"/>
      <c r="D285" s="22">
        <v>31</v>
      </c>
      <c r="E285" s="200">
        <f>BK257</f>
        <v>7960</v>
      </c>
      <c r="F285" s="203">
        <f>BK265</f>
        <v>0.9477378649264272</v>
      </c>
      <c r="G285" s="345">
        <f>BK266</f>
        <v>361.52099999999996</v>
      </c>
      <c r="H285" s="346"/>
      <c r="I285" s="179">
        <f t="shared" si="125"/>
        <v>2615</v>
      </c>
      <c r="J285" s="187"/>
      <c r="K285" s="187"/>
    </row>
    <row r="286" spans="1:70" ht="15" customHeight="1">
      <c r="A286" s="21">
        <f t="shared" si="155"/>
        <v>2025</v>
      </c>
      <c r="B286" s="176">
        <f t="shared" si="156"/>
        <v>2524</v>
      </c>
      <c r="C286" s="54"/>
      <c r="D286" s="22">
        <v>32</v>
      </c>
      <c r="E286" s="66"/>
      <c r="F286" s="203"/>
      <c r="G286" s="215"/>
      <c r="H286" s="34"/>
      <c r="I286" s="179">
        <f t="shared" si="125"/>
        <v>2524</v>
      </c>
      <c r="J286" s="187"/>
      <c r="K286" s="187"/>
    </row>
    <row r="287" spans="1:70" ht="15" customHeight="1">
      <c r="A287" s="21">
        <f t="shared" ref="A287:A296" si="157">A242</f>
        <v>2026</v>
      </c>
      <c r="B287" s="176">
        <f t="shared" si="156"/>
        <v>2435</v>
      </c>
      <c r="C287" s="54"/>
      <c r="D287" s="22">
        <v>33</v>
      </c>
      <c r="E287" s="66"/>
      <c r="F287" s="203"/>
      <c r="G287" s="215"/>
      <c r="H287" s="34"/>
      <c r="I287" s="179">
        <f t="shared" si="125"/>
        <v>2435</v>
      </c>
      <c r="J287" s="187"/>
      <c r="K287" s="187"/>
    </row>
    <row r="288" spans="1:70" ht="15" customHeight="1">
      <c r="A288" s="21">
        <f t="shared" si="157"/>
        <v>2027</v>
      </c>
      <c r="B288" s="176">
        <f t="shared" si="156"/>
        <v>2348</v>
      </c>
      <c r="C288" s="54"/>
      <c r="D288" s="22">
        <v>34</v>
      </c>
      <c r="E288" s="66"/>
      <c r="F288" s="203"/>
      <c r="G288" s="215"/>
      <c r="H288" s="34"/>
      <c r="I288" s="179">
        <f t="shared" si="125"/>
        <v>2348</v>
      </c>
      <c r="J288" s="187"/>
      <c r="K288" s="187"/>
    </row>
    <row r="289" spans="1:65" ht="15" customHeight="1">
      <c r="A289" s="21">
        <f t="shared" si="157"/>
        <v>2028</v>
      </c>
      <c r="B289" s="176">
        <f t="shared" si="156"/>
        <v>2262</v>
      </c>
      <c r="C289" s="54"/>
      <c r="D289" s="22">
        <v>35</v>
      </c>
      <c r="E289" s="66"/>
      <c r="F289" s="203"/>
      <c r="G289" s="215"/>
      <c r="H289" s="34"/>
      <c r="I289" s="179">
        <f t="shared" si="125"/>
        <v>2262</v>
      </c>
      <c r="J289" s="187"/>
      <c r="K289" s="187"/>
    </row>
    <row r="290" spans="1:65" ht="15" customHeight="1">
      <c r="A290" s="21">
        <f t="shared" si="157"/>
        <v>2029</v>
      </c>
      <c r="B290" s="176">
        <f t="shared" si="156"/>
        <v>2179</v>
      </c>
      <c r="C290" s="54"/>
      <c r="D290" s="22">
        <v>36</v>
      </c>
      <c r="E290" s="66"/>
      <c r="F290" s="203"/>
      <c r="G290" s="215"/>
      <c r="H290" s="34"/>
      <c r="I290" s="179">
        <f t="shared" si="125"/>
        <v>2179</v>
      </c>
      <c r="J290" s="187"/>
      <c r="K290" s="187"/>
    </row>
    <row r="291" spans="1:65" ht="15" customHeight="1">
      <c r="A291" s="21">
        <f t="shared" si="157"/>
        <v>2030</v>
      </c>
      <c r="B291" s="176">
        <f t="shared" si="156"/>
        <v>2097</v>
      </c>
      <c r="C291" s="54"/>
      <c r="D291" s="22">
        <v>37</v>
      </c>
      <c r="E291" s="55"/>
      <c r="F291" s="82"/>
      <c r="G291" s="27"/>
      <c r="H291" s="34"/>
      <c r="I291" s="179">
        <f t="shared" si="125"/>
        <v>2097</v>
      </c>
      <c r="J291" s="187"/>
      <c r="K291" s="187"/>
    </row>
    <row r="292" spans="1:65" ht="15" customHeight="1">
      <c r="A292" s="21">
        <f t="shared" si="157"/>
        <v>2031</v>
      </c>
      <c r="B292" s="176">
        <f t="shared" si="156"/>
        <v>2018</v>
      </c>
      <c r="C292" s="54"/>
      <c r="D292" s="22">
        <v>38</v>
      </c>
      <c r="E292" s="55"/>
      <c r="F292" s="82"/>
      <c r="G292" s="27"/>
      <c r="H292" s="34"/>
      <c r="I292" s="179">
        <f t="shared" si="125"/>
        <v>2018</v>
      </c>
      <c r="J292" s="187"/>
      <c r="K292" s="187"/>
    </row>
    <row r="293" spans="1:65" ht="15" customHeight="1">
      <c r="A293" s="21">
        <f t="shared" si="157"/>
        <v>2032</v>
      </c>
      <c r="B293" s="176">
        <f t="shared" si="156"/>
        <v>1940</v>
      </c>
      <c r="C293" s="54"/>
      <c r="D293" s="22">
        <v>39</v>
      </c>
      <c r="E293" s="55"/>
      <c r="F293" s="82"/>
      <c r="G293" s="27"/>
      <c r="H293" s="34"/>
      <c r="I293" s="179">
        <f t="shared" si="125"/>
        <v>1940</v>
      </c>
      <c r="J293" s="187"/>
      <c r="K293" s="187"/>
    </row>
    <row r="294" spans="1:65" ht="15" customHeight="1">
      <c r="A294" s="21">
        <f t="shared" si="157"/>
        <v>2033</v>
      </c>
      <c r="B294" s="176">
        <f t="shared" si="156"/>
        <v>1865</v>
      </c>
      <c r="C294" s="54"/>
      <c r="D294" s="22">
        <v>40</v>
      </c>
      <c r="E294" s="55"/>
      <c r="F294" s="82"/>
      <c r="G294" s="27"/>
      <c r="H294" s="34"/>
      <c r="I294" s="179">
        <f t="shared" si="125"/>
        <v>1865</v>
      </c>
      <c r="J294" s="187"/>
      <c r="K294" s="187"/>
    </row>
    <row r="295" spans="1:65" ht="15" customHeight="1">
      <c r="A295" s="105">
        <f t="shared" si="157"/>
        <v>2034</v>
      </c>
      <c r="B295" s="188">
        <f t="shared" si="156"/>
        <v>1792</v>
      </c>
      <c r="C295" s="195"/>
      <c r="D295" s="35">
        <v>41</v>
      </c>
      <c r="E295" s="56"/>
      <c r="F295" s="84"/>
      <c r="G295" s="11"/>
      <c r="H295" s="37"/>
      <c r="I295" s="189">
        <f t="shared" si="125"/>
        <v>1792</v>
      </c>
      <c r="J295" s="190"/>
      <c r="K295" s="190"/>
    </row>
    <row r="296" spans="1:65" ht="15" customHeight="1">
      <c r="A296" s="105">
        <f t="shared" si="157"/>
        <v>2035</v>
      </c>
      <c r="B296" s="188">
        <f t="shared" si="156"/>
        <v>1720</v>
      </c>
      <c r="C296" s="195"/>
      <c r="D296" s="35">
        <v>42</v>
      </c>
      <c r="E296" s="56"/>
      <c r="F296" s="84"/>
      <c r="G296" s="11"/>
      <c r="H296" s="37"/>
      <c r="I296" s="189">
        <f t="shared" si="125"/>
        <v>1720</v>
      </c>
      <c r="J296" s="190"/>
      <c r="K296" s="190"/>
    </row>
    <row r="297" spans="1:65" ht="15" customHeight="1">
      <c r="A297" s="38"/>
      <c r="B297" s="216"/>
      <c r="C297" s="27"/>
      <c r="D297" s="23"/>
      <c r="E297" s="57"/>
      <c r="F297" s="82"/>
      <c r="G297" s="27"/>
      <c r="H297" s="27"/>
      <c r="I297" s="85"/>
      <c r="J297" s="85"/>
    </row>
    <row r="298" spans="1:65" ht="15" customHeight="1">
      <c r="A298" s="9" t="s">
        <v>61</v>
      </c>
      <c r="B298" s="216"/>
      <c r="C298" s="27"/>
      <c r="D298" s="23"/>
      <c r="E298" s="92"/>
      <c r="F298" s="93"/>
      <c r="G298" s="27"/>
      <c r="H298" s="27"/>
      <c r="I298" s="85"/>
      <c r="J298" s="85"/>
    </row>
    <row r="299" spans="1:65" ht="15" customHeight="1">
      <c r="A299" s="12" t="s">
        <v>2</v>
      </c>
      <c r="B299" s="94" t="s">
        <v>77</v>
      </c>
      <c r="C299" s="94" t="s">
        <v>62</v>
      </c>
      <c r="D299" s="14" t="s">
        <v>13</v>
      </c>
      <c r="E299" s="39"/>
      <c r="F299" s="15"/>
      <c r="G299" s="17"/>
      <c r="H299" s="17" t="s">
        <v>14</v>
      </c>
      <c r="I299" s="18">
        <f>RSQ(I300:I319,B300:B319)</f>
        <v>0.92991585093642648</v>
      </c>
      <c r="J299" s="19" t="s">
        <v>15</v>
      </c>
      <c r="K299" s="20" t="s">
        <v>16</v>
      </c>
      <c r="M299" s="95" t="s">
        <v>62</v>
      </c>
      <c r="N299" s="15"/>
      <c r="O299" s="17" t="s">
        <v>14</v>
      </c>
      <c r="P299" s="18">
        <f>RSQ($B300:$B319,P300:P319)</f>
        <v>0.65664733690177823</v>
      </c>
      <c r="Q299" s="20" t="s">
        <v>16</v>
      </c>
      <c r="S299" s="95" t="s">
        <v>62</v>
      </c>
      <c r="T299" s="15"/>
      <c r="U299" s="17" t="s">
        <v>14</v>
      </c>
      <c r="V299" s="18">
        <f>RSQ($B300:$B319,V300:V319)</f>
        <v>0.86022413773732431</v>
      </c>
      <c r="W299" s="20" t="s">
        <v>16</v>
      </c>
      <c r="Y299" s="95" t="s">
        <v>62</v>
      </c>
      <c r="Z299" s="15"/>
      <c r="AA299" s="17" t="s">
        <v>14</v>
      </c>
      <c r="AB299" s="18">
        <f>RSQ($B300:$B319,AB300:AB319)</f>
        <v>0.88726609391334621</v>
      </c>
      <c r="AC299" s="20" t="s">
        <v>16</v>
      </c>
      <c r="AE299" s="95" t="s">
        <v>62</v>
      </c>
      <c r="AF299" s="15"/>
      <c r="AG299" s="17" t="s">
        <v>14</v>
      </c>
      <c r="AH299" s="18">
        <f>RSQ($B300:$B319,AH300:AH319)</f>
        <v>0.90234747051464959</v>
      </c>
      <c r="AI299" s="20" t="s">
        <v>16</v>
      </c>
      <c r="AK299" s="95" t="s">
        <v>62</v>
      </c>
      <c r="AL299" s="15"/>
      <c r="AM299" s="17" t="s">
        <v>14</v>
      </c>
      <c r="AN299" s="18">
        <f>RSQ($B300:$B319,AN300:AN319)</f>
        <v>0.91188958385794416</v>
      </c>
      <c r="AO299" s="20" t="s">
        <v>16</v>
      </c>
      <c r="AQ299" s="95" t="s">
        <v>62</v>
      </c>
      <c r="AR299" s="15"/>
      <c r="AS299" s="17" t="s">
        <v>14</v>
      </c>
      <c r="AT299" s="18">
        <f>RSQ($B300:$B319,AT300:AT319)</f>
        <v>0.91835448442339751</v>
      </c>
      <c r="AU299" s="20" t="s">
        <v>16</v>
      </c>
      <c r="AW299" s="95" t="s">
        <v>62</v>
      </c>
      <c r="AX299" s="15"/>
      <c r="AY299" s="17" t="s">
        <v>14</v>
      </c>
      <c r="AZ299" s="18">
        <f>RSQ($B300:$B319,AZ300:AZ319)</f>
        <v>0.92313420432650406</v>
      </c>
      <c r="BA299" s="20" t="s">
        <v>16</v>
      </c>
      <c r="BC299" s="95" t="s">
        <v>62</v>
      </c>
      <c r="BD299" s="15"/>
      <c r="BE299" s="17" t="s">
        <v>14</v>
      </c>
      <c r="BF299" s="18">
        <f>RSQ($B300:$B319,BF300:BF319)</f>
        <v>0.92671323123886451</v>
      </c>
      <c r="BG299" s="20" t="s">
        <v>16</v>
      </c>
      <c r="BI299" s="95" t="s">
        <v>62</v>
      </c>
      <c r="BJ299" s="15"/>
      <c r="BK299" s="17" t="s">
        <v>14</v>
      </c>
      <c r="BL299" s="18">
        <f>RSQ($B300:$B319,BL300:BL319)</f>
        <v>0.92967455497267104</v>
      </c>
      <c r="BM299" s="20" t="s">
        <v>16</v>
      </c>
    </row>
    <row r="300" spans="1:65" ht="15" customHeight="1">
      <c r="A300" s="21">
        <f t="shared" ref="A300:B315" si="158">A255</f>
        <v>1994</v>
      </c>
      <c r="B300" s="176">
        <f t="shared" si="158"/>
        <v>5393</v>
      </c>
      <c r="C300" s="191">
        <f t="shared" ref="C300:C319" si="159">LN($F$302-B300)</f>
        <v>7.8659554139335022</v>
      </c>
      <c r="D300" s="22">
        <v>1</v>
      </c>
      <c r="E300" s="96" t="s">
        <v>63</v>
      </c>
      <c r="F300" s="57"/>
      <c r="G300" s="23"/>
      <c r="H300" s="27"/>
      <c r="I300" s="179">
        <f t="shared" ref="I300:I341" si="160">ROUND($F$302-$F$307*$F$308^D300,$G$1)</f>
        <v>5550</v>
      </c>
      <c r="J300" s="180">
        <f t="shared" ref="J300:J319" si="161">ABS(B300-I300)/B300*100</f>
        <v>2.9111811607639533</v>
      </c>
      <c r="K300" s="179">
        <f t="shared" ref="K300:K319" si="162">(B300-I300)^2/1000</f>
        <v>24.649000000000001</v>
      </c>
      <c r="M300" s="218">
        <f t="shared" ref="M300:M319" si="163">LN(O$302-$B300)</f>
        <v>5.3033049080590757</v>
      </c>
      <c r="N300" s="98" t="s">
        <v>63</v>
      </c>
      <c r="O300" s="57"/>
      <c r="P300" s="187">
        <f t="shared" ref="P300:P319" si="164">ROUND(O$302-O$307*O$308^$D300,$G$1)</f>
        <v>5525</v>
      </c>
      <c r="Q300" s="179">
        <f t="shared" ref="Q300:Q319" si="165">($B300-P300)^2/1000</f>
        <v>17.423999999999999</v>
      </c>
      <c r="S300" s="218">
        <f t="shared" ref="S300:S319" si="166">LN(U$302-$B300)</f>
        <v>6.4085287910594984</v>
      </c>
      <c r="T300" s="98" t="s">
        <v>63</v>
      </c>
      <c r="U300" s="57"/>
      <c r="V300" s="187">
        <f t="shared" ref="V300:V319" si="167">ROUND(U$302-U$307*U$308^$D300,$G$1)</f>
        <v>5491</v>
      </c>
      <c r="W300" s="179">
        <f t="shared" ref="W300:W319" si="168">($B300-V300)^2/1000</f>
        <v>9.6039999999999992</v>
      </c>
      <c r="Y300" s="218">
        <f t="shared" ref="Y300:Y319" si="169">LN(AA$302-$B300)</f>
        <v>6.7878449823095792</v>
      </c>
      <c r="Z300" s="98" t="s">
        <v>63</v>
      </c>
      <c r="AA300" s="57"/>
      <c r="AB300" s="187">
        <f t="shared" ref="AB300:AB319" si="170">ROUND(AA$302-AA$307*AA$308^$D300,$G$1)</f>
        <v>5505</v>
      </c>
      <c r="AC300" s="179">
        <f t="shared" ref="AC300:AC319" si="171">($B300-AB300)^2/1000</f>
        <v>12.544</v>
      </c>
      <c r="AE300" s="218">
        <f t="shared" ref="AE300:AE319" si="172">LN(AG$302-$B300)</f>
        <v>7.0621916322865559</v>
      </c>
      <c r="AF300" s="98" t="s">
        <v>63</v>
      </c>
      <c r="AG300" s="57"/>
      <c r="AH300" s="187">
        <f t="shared" ref="AH300:AH319" si="173">ROUND(AG$302-AG$307*AG$308^$D300,$G$1)</f>
        <v>5516</v>
      </c>
      <c r="AI300" s="179">
        <f t="shared" ref="AI300:AI319" si="174">($B300-AH300)^2/1000</f>
        <v>15.129</v>
      </c>
      <c r="AK300" s="218">
        <f t="shared" ref="AK300:AK319" si="175">LN(AM$302-$B300)</f>
        <v>7.2772477266314839</v>
      </c>
      <c r="AL300" s="98" t="s">
        <v>63</v>
      </c>
      <c r="AM300" s="57"/>
      <c r="AN300" s="187">
        <f t="shared" ref="AN300:AN319" si="176">ROUND(AM$302-AM$307*AM$308^$D300,$G$1)</f>
        <v>5525</v>
      </c>
      <c r="AO300" s="179">
        <f t="shared" ref="AO300:AO319" si="177">($B300-AN300)^2/1000</f>
        <v>17.423999999999999</v>
      </c>
      <c r="AQ300" s="218">
        <f t="shared" ref="AQ300:AQ319" si="178">LN(AS$302-$B300)</f>
        <v>7.4541410781466784</v>
      </c>
      <c r="AR300" s="98" t="s">
        <v>63</v>
      </c>
      <c r="AS300" s="57"/>
      <c r="AT300" s="187">
        <f t="shared" ref="AT300:AT319" si="179">ROUND(AS$302-AS$307*AS$308^$D300,$G$1)</f>
        <v>5533</v>
      </c>
      <c r="AU300" s="179">
        <f t="shared" ref="AU300:AU319" si="180">($B300-AT300)^2/1000</f>
        <v>19.600000000000001</v>
      </c>
      <c r="AW300" s="218">
        <f t="shared" ref="AW300:AW319" si="181">LN(AY$302-$B300)</f>
        <v>7.604396348796338</v>
      </c>
      <c r="AX300" s="98" t="s">
        <v>63</v>
      </c>
      <c r="AY300" s="57"/>
      <c r="AZ300" s="187">
        <f t="shared" ref="AZ300:AZ319" si="182">ROUND(AY$302-AY$307*AY$308^$D300,$G$1)</f>
        <v>5540</v>
      </c>
      <c r="BA300" s="179">
        <f t="shared" ref="BA300:BA319" si="183">($B300-AZ300)^2/1000</f>
        <v>21.609000000000002</v>
      </c>
      <c r="BC300" s="218">
        <f t="shared" ref="BC300:BC319" si="184">LN(BE$302-$B300)</f>
        <v>7.7349961940227807</v>
      </c>
      <c r="BD300" s="98" t="s">
        <v>63</v>
      </c>
      <c r="BE300" s="57"/>
      <c r="BF300" s="187">
        <f t="shared" ref="BF300:BF319" si="185">ROUND(BE$302-BE$307*BE$308^$D300,$G$1)</f>
        <v>5545</v>
      </c>
      <c r="BG300" s="179">
        <f t="shared" ref="BG300:BG319" si="186">($B300-BF300)^2/1000</f>
        <v>23.103999999999999</v>
      </c>
      <c r="BI300" s="218">
        <f t="shared" ref="BI300:BI319" si="187">LN(BK$302-$B300)</f>
        <v>7.8504931808711405</v>
      </c>
      <c r="BJ300" s="98" t="s">
        <v>63</v>
      </c>
      <c r="BK300" s="57"/>
      <c r="BL300" s="187">
        <f t="shared" ref="BL300:BL319" si="188">ROUND(BK$302-BK$307*BK$308^$D300,$G$1)</f>
        <v>5550</v>
      </c>
      <c r="BM300" s="179">
        <f t="shared" ref="BM300:BM319" si="189">($B300-BL300)^2/1000</f>
        <v>24.649000000000001</v>
      </c>
    </row>
    <row r="301" spans="1:65" ht="15" customHeight="1">
      <c r="A301" s="21">
        <f t="shared" si="158"/>
        <v>1995</v>
      </c>
      <c r="B301" s="176">
        <f t="shared" si="158"/>
        <v>5525</v>
      </c>
      <c r="C301" s="191">
        <f t="shared" si="159"/>
        <v>7.8139956750027908</v>
      </c>
      <c r="D301" s="22">
        <v>2</v>
      </c>
      <c r="E301" s="40" t="s">
        <v>64</v>
      </c>
      <c r="G301" s="23"/>
      <c r="H301" s="27"/>
      <c r="I301" s="179">
        <f t="shared" si="160"/>
        <v>5474</v>
      </c>
      <c r="J301" s="180">
        <f t="shared" si="161"/>
        <v>0.92307692307692313</v>
      </c>
      <c r="K301" s="179">
        <f t="shared" si="162"/>
        <v>2.601</v>
      </c>
      <c r="M301" s="218">
        <f t="shared" si="163"/>
        <v>4.2341065045972597</v>
      </c>
      <c r="N301" s="72" t="s">
        <v>64</v>
      </c>
      <c r="P301" s="187">
        <f t="shared" si="164"/>
        <v>5509</v>
      </c>
      <c r="Q301" s="179">
        <f t="shared" si="165"/>
        <v>0.25600000000000001</v>
      </c>
      <c r="S301" s="218">
        <f t="shared" si="166"/>
        <v>6.1633148040346413</v>
      </c>
      <c r="T301" s="72" t="s">
        <v>64</v>
      </c>
      <c r="V301" s="187">
        <f t="shared" si="167"/>
        <v>5444</v>
      </c>
      <c r="W301" s="179">
        <f t="shared" si="168"/>
        <v>6.5609999999999999</v>
      </c>
      <c r="Y301" s="218">
        <f t="shared" si="169"/>
        <v>6.6267177492490248</v>
      </c>
      <c r="Z301" s="72" t="s">
        <v>64</v>
      </c>
      <c r="AB301" s="187">
        <f t="shared" si="170"/>
        <v>5449</v>
      </c>
      <c r="AC301" s="179">
        <f t="shared" si="171"/>
        <v>5.7759999999999998</v>
      </c>
      <c r="AE301" s="218">
        <f t="shared" si="172"/>
        <v>6.9421567056994693</v>
      </c>
      <c r="AF301" s="72" t="s">
        <v>64</v>
      </c>
      <c r="AH301" s="187">
        <f t="shared" si="173"/>
        <v>5455</v>
      </c>
      <c r="AI301" s="179">
        <f t="shared" si="174"/>
        <v>4.9000000000000004</v>
      </c>
      <c r="AK301" s="218">
        <f t="shared" si="175"/>
        <v>7.1815919446118652</v>
      </c>
      <c r="AL301" s="72" t="s">
        <v>64</v>
      </c>
      <c r="AN301" s="187">
        <f t="shared" si="176"/>
        <v>5460</v>
      </c>
      <c r="AO301" s="179">
        <f t="shared" si="177"/>
        <v>4.2249999999999996</v>
      </c>
      <c r="AQ301" s="218">
        <f t="shared" si="178"/>
        <v>7.3746290152189449</v>
      </c>
      <c r="AR301" s="72" t="s">
        <v>64</v>
      </c>
      <c r="AT301" s="187">
        <f t="shared" si="179"/>
        <v>5464</v>
      </c>
      <c r="AU301" s="179">
        <f t="shared" si="180"/>
        <v>3.7210000000000001</v>
      </c>
      <c r="AW301" s="218">
        <f t="shared" si="181"/>
        <v>7.5363639384045111</v>
      </c>
      <c r="AX301" s="72" t="s">
        <v>64</v>
      </c>
      <c r="AZ301" s="187">
        <f t="shared" si="182"/>
        <v>5468</v>
      </c>
      <c r="BA301" s="179">
        <f t="shared" si="183"/>
        <v>3.2490000000000001</v>
      </c>
      <c r="BC301" s="218">
        <f t="shared" si="184"/>
        <v>7.6755460025378479</v>
      </c>
      <c r="BD301" s="72" t="s">
        <v>64</v>
      </c>
      <c r="BF301" s="187">
        <f t="shared" si="185"/>
        <v>5471</v>
      </c>
      <c r="BG301" s="179">
        <f t="shared" si="186"/>
        <v>2.9159999999999999</v>
      </c>
      <c r="BI301" s="218">
        <f t="shared" si="187"/>
        <v>7.7977020355166902</v>
      </c>
      <c r="BJ301" s="72" t="s">
        <v>64</v>
      </c>
      <c r="BL301" s="187">
        <f t="shared" si="188"/>
        <v>5473</v>
      </c>
      <c r="BM301" s="179">
        <f t="shared" si="189"/>
        <v>2.7040000000000002</v>
      </c>
    </row>
    <row r="302" spans="1:65" ht="15" customHeight="1">
      <c r="A302" s="21">
        <f t="shared" si="158"/>
        <v>1996</v>
      </c>
      <c r="B302" s="176">
        <f t="shared" si="158"/>
        <v>5593</v>
      </c>
      <c r="C302" s="191">
        <f t="shared" si="159"/>
        <v>7.786136437783072</v>
      </c>
      <c r="D302" s="22">
        <v>3</v>
      </c>
      <c r="E302" s="99" t="s">
        <v>65</v>
      </c>
      <c r="F302" s="243">
        <v>8000</v>
      </c>
      <c r="G302" s="23"/>
      <c r="H302" s="27"/>
      <c r="I302" s="179">
        <f t="shared" si="160"/>
        <v>5395</v>
      </c>
      <c r="J302" s="180">
        <f t="shared" si="161"/>
        <v>3.540139460039335</v>
      </c>
      <c r="K302" s="179">
        <f t="shared" si="162"/>
        <v>39.204000000000001</v>
      </c>
      <c r="M302" s="218">
        <f t="shared" si="163"/>
        <v>0</v>
      </c>
      <c r="N302" s="97" t="s">
        <v>65</v>
      </c>
      <c r="O302" s="201">
        <f>ROUNDDOWN(O258,0)+1</f>
        <v>5594</v>
      </c>
      <c r="P302" s="187">
        <f t="shared" si="164"/>
        <v>5489</v>
      </c>
      <c r="Q302" s="179">
        <f t="shared" si="165"/>
        <v>10.816000000000001</v>
      </c>
      <c r="S302" s="218">
        <f t="shared" si="166"/>
        <v>6.0088131854425946</v>
      </c>
      <c r="T302" s="97" t="s">
        <v>65</v>
      </c>
      <c r="U302" s="201">
        <f>ROUNDDOWN(U258,-T323)+10^T323</f>
        <v>6000</v>
      </c>
      <c r="V302" s="187">
        <f t="shared" si="167"/>
        <v>5393</v>
      </c>
      <c r="W302" s="179">
        <f t="shared" si="168"/>
        <v>40</v>
      </c>
      <c r="Y302" s="218">
        <f t="shared" si="169"/>
        <v>6.5323342922223491</v>
      </c>
      <c r="Z302" s="97" t="s">
        <v>65</v>
      </c>
      <c r="AA302" s="201">
        <f>U302+Z324</f>
        <v>6280</v>
      </c>
      <c r="AB302" s="187">
        <f t="shared" si="170"/>
        <v>5390</v>
      </c>
      <c r="AC302" s="179">
        <f t="shared" si="171"/>
        <v>41.209000000000003</v>
      </c>
      <c r="AE302" s="218">
        <f t="shared" si="172"/>
        <v>6.8741984954532942</v>
      </c>
      <c r="AF302" s="97" t="s">
        <v>65</v>
      </c>
      <c r="AG302" s="201">
        <f>AA302+AF324</f>
        <v>6560</v>
      </c>
      <c r="AH302" s="187">
        <f t="shared" si="173"/>
        <v>5390</v>
      </c>
      <c r="AI302" s="179">
        <f t="shared" si="174"/>
        <v>41.209000000000003</v>
      </c>
      <c r="AK302" s="218">
        <f t="shared" si="175"/>
        <v>7.1284959456800365</v>
      </c>
      <c r="AL302" s="97" t="s">
        <v>65</v>
      </c>
      <c r="AM302" s="201">
        <f>AG302+AL324</f>
        <v>6840</v>
      </c>
      <c r="AN302" s="187">
        <f t="shared" si="176"/>
        <v>5391</v>
      </c>
      <c r="AO302" s="179">
        <f t="shared" si="177"/>
        <v>40.804000000000002</v>
      </c>
      <c r="AQ302" s="218">
        <f t="shared" si="178"/>
        <v>7.3310603052186325</v>
      </c>
      <c r="AR302" s="97" t="s">
        <v>65</v>
      </c>
      <c r="AS302" s="201">
        <f>AM302+AR324</f>
        <v>7120</v>
      </c>
      <c r="AT302" s="187">
        <f t="shared" si="179"/>
        <v>5392</v>
      </c>
      <c r="AU302" s="179">
        <f t="shared" si="180"/>
        <v>40.401000000000003</v>
      </c>
      <c r="AW302" s="218">
        <f t="shared" si="181"/>
        <v>7.4994232905922287</v>
      </c>
      <c r="AX302" s="97" t="s">
        <v>65</v>
      </c>
      <c r="AY302" s="201">
        <f>AS302+AX324</f>
        <v>7400</v>
      </c>
      <c r="AZ302" s="187">
        <f t="shared" si="182"/>
        <v>5393</v>
      </c>
      <c r="BA302" s="179">
        <f t="shared" si="183"/>
        <v>40</v>
      </c>
      <c r="BC302" s="218">
        <f t="shared" si="184"/>
        <v>7.6434829070772006</v>
      </c>
      <c r="BD302" s="97" t="s">
        <v>65</v>
      </c>
      <c r="BE302" s="201">
        <f>AY302+BD324</f>
        <v>7680</v>
      </c>
      <c r="BF302" s="187">
        <f t="shared" si="185"/>
        <v>5394</v>
      </c>
      <c r="BG302" s="179">
        <f t="shared" si="186"/>
        <v>39.600999999999999</v>
      </c>
      <c r="BI302" s="218">
        <f t="shared" si="187"/>
        <v>7.7693786095139838</v>
      </c>
      <c r="BJ302" s="97" t="s">
        <v>65</v>
      </c>
      <c r="BK302" s="201">
        <f>BE302+BJ324</f>
        <v>7960</v>
      </c>
      <c r="BL302" s="187">
        <f t="shared" si="188"/>
        <v>5395</v>
      </c>
      <c r="BM302" s="179">
        <f t="shared" si="189"/>
        <v>39.204000000000001</v>
      </c>
    </row>
    <row r="303" spans="1:65" ht="15" customHeight="1">
      <c r="A303" s="21">
        <f t="shared" si="158"/>
        <v>1997</v>
      </c>
      <c r="B303" s="176">
        <f t="shared" si="158"/>
        <v>5434</v>
      </c>
      <c r="C303" s="191">
        <f t="shared" si="159"/>
        <v>7.8501035451755818</v>
      </c>
      <c r="D303" s="22">
        <v>4</v>
      </c>
      <c r="G303" s="23"/>
      <c r="H303" s="27"/>
      <c r="I303" s="179">
        <f t="shared" si="160"/>
        <v>5313</v>
      </c>
      <c r="J303" s="180">
        <f t="shared" si="161"/>
        <v>2.2267206477732793</v>
      </c>
      <c r="K303" s="179">
        <f t="shared" si="162"/>
        <v>14.641</v>
      </c>
      <c r="M303" s="218">
        <f t="shared" si="163"/>
        <v>5.0751738152338266</v>
      </c>
      <c r="P303" s="187">
        <f t="shared" si="164"/>
        <v>5464</v>
      </c>
      <c r="Q303" s="179">
        <f t="shared" si="165"/>
        <v>0.9</v>
      </c>
      <c r="S303" s="218">
        <f t="shared" si="166"/>
        <v>6.3385940782031831</v>
      </c>
      <c r="V303" s="187">
        <f t="shared" si="167"/>
        <v>5337</v>
      </c>
      <c r="W303" s="179">
        <f t="shared" si="168"/>
        <v>9.4090000000000007</v>
      </c>
      <c r="Y303" s="218">
        <f t="shared" si="169"/>
        <v>6.7405193596062229</v>
      </c>
      <c r="AB303" s="187">
        <f t="shared" si="170"/>
        <v>5326</v>
      </c>
      <c r="AC303" s="179">
        <f t="shared" si="171"/>
        <v>11.664</v>
      </c>
      <c r="AE303" s="218">
        <f t="shared" si="172"/>
        <v>7.026426808699636</v>
      </c>
      <c r="AH303" s="187">
        <f t="shared" si="173"/>
        <v>5321</v>
      </c>
      <c r="AI303" s="179">
        <f t="shared" si="174"/>
        <v>12.769</v>
      </c>
      <c r="AK303" s="218">
        <f t="shared" si="175"/>
        <v>7.2485040723706105</v>
      </c>
      <c r="AN303" s="187">
        <f t="shared" si="176"/>
        <v>5318</v>
      </c>
      <c r="AO303" s="179">
        <f t="shared" si="177"/>
        <v>13.456</v>
      </c>
      <c r="AQ303" s="218">
        <f t="shared" si="178"/>
        <v>7.4301141385618008</v>
      </c>
      <c r="AT303" s="187">
        <f t="shared" si="179"/>
        <v>5316</v>
      </c>
      <c r="AU303" s="179">
        <f t="shared" si="180"/>
        <v>13.923999999999999</v>
      </c>
      <c r="AW303" s="218">
        <f t="shared" si="181"/>
        <v>7.5837563007071118</v>
      </c>
      <c r="AZ303" s="187">
        <f t="shared" si="182"/>
        <v>5315</v>
      </c>
      <c r="BA303" s="179">
        <f t="shared" si="183"/>
        <v>14.161</v>
      </c>
      <c r="BC303" s="218">
        <f t="shared" si="184"/>
        <v>7.7169061352983883</v>
      </c>
      <c r="BF303" s="187">
        <f t="shared" si="185"/>
        <v>5314</v>
      </c>
      <c r="BG303" s="179">
        <f t="shared" si="186"/>
        <v>14.4</v>
      </c>
      <c r="BI303" s="218">
        <f t="shared" si="187"/>
        <v>7.8343923029104365</v>
      </c>
      <c r="BL303" s="187">
        <f t="shared" si="188"/>
        <v>5313</v>
      </c>
      <c r="BM303" s="179">
        <f t="shared" si="189"/>
        <v>14.641</v>
      </c>
    </row>
    <row r="304" spans="1:65" ht="15" customHeight="1">
      <c r="A304" s="21">
        <f t="shared" si="158"/>
        <v>1998</v>
      </c>
      <c r="B304" s="176">
        <f t="shared" si="158"/>
        <v>5406</v>
      </c>
      <c r="C304" s="191">
        <f t="shared" si="159"/>
        <v>7.8609563648763894</v>
      </c>
      <c r="D304" s="22">
        <v>5</v>
      </c>
      <c r="E304" s="99" t="s">
        <v>66</v>
      </c>
      <c r="F304" s="42">
        <f>INDEX(LINEST(C300:C319,D300:D319),2)</f>
        <v>7.7730024328150158</v>
      </c>
      <c r="G304" s="23"/>
      <c r="H304" s="27"/>
      <c r="I304" s="179">
        <f t="shared" si="160"/>
        <v>5229</v>
      </c>
      <c r="J304" s="180">
        <f t="shared" si="161"/>
        <v>3.2741398446170926</v>
      </c>
      <c r="K304" s="179">
        <f t="shared" si="162"/>
        <v>31.329000000000001</v>
      </c>
      <c r="M304" s="218">
        <f t="shared" si="163"/>
        <v>5.2364419628299492</v>
      </c>
      <c r="N304" s="97" t="s">
        <v>66</v>
      </c>
      <c r="O304" s="42">
        <f>INDEX(LINEST(M300:M319,$D300:$D319),2)</f>
        <v>4.0235785746812596</v>
      </c>
      <c r="P304" s="187">
        <f t="shared" si="164"/>
        <v>5433</v>
      </c>
      <c r="Q304" s="179">
        <f t="shared" si="165"/>
        <v>0.72899999999999998</v>
      </c>
      <c r="S304" s="218">
        <f t="shared" si="166"/>
        <v>6.3868793193626452</v>
      </c>
      <c r="T304" s="97" t="s">
        <v>66</v>
      </c>
      <c r="U304" s="42">
        <f>INDEX(LINEST(S300:S319,$D300:$D319),2)</f>
        <v>6.1449173378822852</v>
      </c>
      <c r="V304" s="187">
        <f t="shared" si="167"/>
        <v>5275</v>
      </c>
      <c r="W304" s="179">
        <f t="shared" si="168"/>
        <v>17.161000000000001</v>
      </c>
      <c r="Y304" s="218">
        <f t="shared" si="169"/>
        <v>6.7730803756555353</v>
      </c>
      <c r="Z304" s="97" t="s">
        <v>66</v>
      </c>
      <c r="AA304" s="42">
        <f>INDEX(LINEST(Y300:Y319,$D300:$D319),2)</f>
        <v>6.5845438134402787</v>
      </c>
      <c r="AB304" s="187">
        <f t="shared" si="170"/>
        <v>5258</v>
      </c>
      <c r="AC304" s="179">
        <f t="shared" si="171"/>
        <v>21.904</v>
      </c>
      <c r="AE304" s="218">
        <f t="shared" si="172"/>
        <v>7.0509894470680452</v>
      </c>
      <c r="AF304" s="97" t="s">
        <v>66</v>
      </c>
      <c r="AG304" s="42">
        <f>INDEX(LINEST(AE300:AE319,$D300:$D319),2)</f>
        <v>6.8937934627714714</v>
      </c>
      <c r="AH304" s="187">
        <f t="shared" si="173"/>
        <v>5249</v>
      </c>
      <c r="AI304" s="179">
        <f t="shared" si="174"/>
        <v>24.649000000000001</v>
      </c>
      <c r="AK304" s="218">
        <f t="shared" si="175"/>
        <v>7.2682230211595655</v>
      </c>
      <c r="AL304" s="97" t="s">
        <v>66</v>
      </c>
      <c r="AM304" s="42">
        <f>INDEX(LINEST(AK300:AK319,$D300:$D319),2)</f>
        <v>7.1325460868924369</v>
      </c>
      <c r="AN304" s="187">
        <f t="shared" si="176"/>
        <v>5242</v>
      </c>
      <c r="AO304" s="179">
        <f t="shared" si="177"/>
        <v>26.896000000000001</v>
      </c>
      <c r="AQ304" s="218">
        <f t="shared" si="178"/>
        <v>7.4465850991577254</v>
      </c>
      <c r="AR304" s="97" t="s">
        <v>66</v>
      </c>
      <c r="AS304" s="42">
        <f>INDEX(LINEST(AQ300:AQ319,$D300:$D319),2)</f>
        <v>7.3268826909573743</v>
      </c>
      <c r="AT304" s="187">
        <f t="shared" si="179"/>
        <v>5238</v>
      </c>
      <c r="AU304" s="179">
        <f t="shared" si="180"/>
        <v>28.224</v>
      </c>
      <c r="AW304" s="218">
        <f t="shared" si="181"/>
        <v>7.5978979505217836</v>
      </c>
      <c r="AX304" s="97" t="s">
        <v>66</v>
      </c>
      <c r="AY304" s="42">
        <f>INDEX(LINEST(AW300:AW319,$D300:$D319),2)</f>
        <v>7.4906322869575286</v>
      </c>
      <c r="AZ304" s="187">
        <f t="shared" si="182"/>
        <v>5234</v>
      </c>
      <c r="BA304" s="179">
        <f t="shared" si="183"/>
        <v>29.584</v>
      </c>
      <c r="BC304" s="218">
        <f t="shared" si="184"/>
        <v>7.7292956743104817</v>
      </c>
      <c r="BD304" s="97" t="s">
        <v>66</v>
      </c>
      <c r="BE304" s="42">
        <f>INDEX(LINEST(BC300:BC319,$D300:$D319),2)</f>
        <v>7.6320345116790174</v>
      </c>
      <c r="BF304" s="187">
        <f t="shared" si="185"/>
        <v>5232</v>
      </c>
      <c r="BG304" s="179">
        <f t="shared" si="186"/>
        <v>30.276</v>
      </c>
      <c r="BI304" s="218">
        <f t="shared" si="187"/>
        <v>7.8454160365924848</v>
      </c>
      <c r="BJ304" s="97" t="s">
        <v>66</v>
      </c>
      <c r="BK304" s="42">
        <f>INDEX(LINEST(BI300:BI319,$D300:$D319),2)</f>
        <v>7.7564001948623442</v>
      </c>
      <c r="BL304" s="187">
        <f t="shared" si="188"/>
        <v>5230</v>
      </c>
      <c r="BM304" s="179">
        <f t="shared" si="189"/>
        <v>30.975999999999999</v>
      </c>
    </row>
    <row r="305" spans="1:65" ht="15" customHeight="1">
      <c r="A305" s="21">
        <f t="shared" si="158"/>
        <v>1999</v>
      </c>
      <c r="B305" s="176">
        <f t="shared" si="158"/>
        <v>5240</v>
      </c>
      <c r="C305" s="191">
        <f t="shared" si="159"/>
        <v>7.9229859587111955</v>
      </c>
      <c r="D305" s="22">
        <v>6</v>
      </c>
      <c r="E305" s="99" t="s">
        <v>67</v>
      </c>
      <c r="F305" s="42">
        <f>INDEX(LINEST(C300:C319,D300:D319),1)</f>
        <v>3.0765913201901311E-2</v>
      </c>
      <c r="G305" s="27"/>
      <c r="H305" s="27"/>
      <c r="I305" s="179">
        <f t="shared" si="160"/>
        <v>5143</v>
      </c>
      <c r="J305" s="180">
        <f t="shared" si="161"/>
        <v>1.8511450381679388</v>
      </c>
      <c r="K305" s="179">
        <f t="shared" si="162"/>
        <v>9.4090000000000007</v>
      </c>
      <c r="M305" s="218">
        <f t="shared" si="163"/>
        <v>5.8692969131337742</v>
      </c>
      <c r="N305" s="97" t="s">
        <v>67</v>
      </c>
      <c r="O305" s="42">
        <f>INDEX(LINEST(M300:M319,$D300:$D319),1)</f>
        <v>0.21169250293016648</v>
      </c>
      <c r="P305" s="187">
        <f t="shared" si="164"/>
        <v>5395</v>
      </c>
      <c r="Q305" s="179">
        <f t="shared" si="165"/>
        <v>24.024999999999999</v>
      </c>
      <c r="S305" s="218">
        <f t="shared" si="166"/>
        <v>6.633318433280377</v>
      </c>
      <c r="T305" s="97" t="s">
        <v>67</v>
      </c>
      <c r="U305" s="42">
        <f>INDEX(LINEST(S300:S319,$D300:$D319),1)</f>
        <v>8.8130122232142311E-2</v>
      </c>
      <c r="V305" s="187">
        <f t="shared" si="167"/>
        <v>5209</v>
      </c>
      <c r="W305" s="179">
        <f t="shared" si="168"/>
        <v>0.96099999999999997</v>
      </c>
      <c r="Y305" s="218">
        <f t="shared" si="169"/>
        <v>6.9469759921354184</v>
      </c>
      <c r="Z305" s="97" t="s">
        <v>67</v>
      </c>
      <c r="AA305" s="42">
        <f>INDEX(LINEST(Y300:Y319,$D300:$D319),1)</f>
        <v>6.8899092034785767E-2</v>
      </c>
      <c r="AB305" s="187">
        <f t="shared" si="170"/>
        <v>5186</v>
      </c>
      <c r="AC305" s="179">
        <f t="shared" si="171"/>
        <v>2.9159999999999999</v>
      </c>
      <c r="AE305" s="218">
        <f t="shared" si="172"/>
        <v>7.1853870155804165</v>
      </c>
      <c r="AF305" s="97" t="s">
        <v>67</v>
      </c>
      <c r="AG305" s="42">
        <f>INDEX(LINEST(AE300:AE319,$D300:$D319),1)</f>
        <v>5.6992427597255015E-2</v>
      </c>
      <c r="AH305" s="187">
        <f t="shared" si="173"/>
        <v>5172</v>
      </c>
      <c r="AI305" s="179">
        <f t="shared" si="174"/>
        <v>4.6239999999999997</v>
      </c>
      <c r="AK305" s="218">
        <f t="shared" si="175"/>
        <v>7.3777589082278725</v>
      </c>
      <c r="AL305" s="97" t="s">
        <v>67</v>
      </c>
      <c r="AM305" s="42">
        <f>INDEX(LINEST(AK300:AK319,$D300:$D319),1)</f>
        <v>4.8753240141508322E-2</v>
      </c>
      <c r="AN305" s="187">
        <f t="shared" si="176"/>
        <v>5162</v>
      </c>
      <c r="AO305" s="179">
        <f t="shared" si="177"/>
        <v>6.0839999999999996</v>
      </c>
      <c r="AQ305" s="218">
        <f t="shared" si="178"/>
        <v>7.5390270558239951</v>
      </c>
      <c r="AR305" s="97" t="s">
        <v>67</v>
      </c>
      <c r="AS305" s="42">
        <f>INDEX(LINEST(AQ300:AQ319,$D300:$D319),1)</f>
        <v>4.2666426558609478E-2</v>
      </c>
      <c r="AT305" s="187">
        <f t="shared" si="179"/>
        <v>5156</v>
      </c>
      <c r="AU305" s="179">
        <f t="shared" si="180"/>
        <v>7.056</v>
      </c>
      <c r="AW305" s="218">
        <f t="shared" si="181"/>
        <v>7.6778635006782103</v>
      </c>
      <c r="AX305" s="97" t="s">
        <v>67</v>
      </c>
      <c r="AY305" s="42">
        <f>INDEX(LINEST(AW300:AW319,$D300:$D319),1)</f>
        <v>3.7966950385366419E-2</v>
      </c>
      <c r="AZ305" s="187">
        <f t="shared" si="182"/>
        <v>5151</v>
      </c>
      <c r="BA305" s="179">
        <f t="shared" si="183"/>
        <v>7.9210000000000003</v>
      </c>
      <c r="BC305" s="218">
        <f t="shared" si="184"/>
        <v>7.7997533182872472</v>
      </c>
      <c r="BD305" s="97" t="s">
        <v>67</v>
      </c>
      <c r="BE305" s="42">
        <f>INDEX(LINEST(BC300:BC319,$D300:$D319),1)</f>
        <v>3.4220130299768753E-2</v>
      </c>
      <c r="BF305" s="187">
        <f t="shared" si="185"/>
        <v>5147</v>
      </c>
      <c r="BG305" s="179">
        <f t="shared" si="186"/>
        <v>8.6489999999999991</v>
      </c>
      <c r="BI305" s="218">
        <f t="shared" si="187"/>
        <v>7.9083871592900428</v>
      </c>
      <c r="BJ305" s="97" t="s">
        <v>67</v>
      </c>
      <c r="BK305" s="42">
        <f>INDEX(LINEST(BI300:BI319,$D300:$D319),1)</f>
        <v>3.1158380451835468E-2</v>
      </c>
      <c r="BL305" s="187">
        <f t="shared" si="188"/>
        <v>5143</v>
      </c>
      <c r="BM305" s="179">
        <f t="shared" si="189"/>
        <v>9.4090000000000007</v>
      </c>
    </row>
    <row r="306" spans="1:65" ht="15" customHeight="1">
      <c r="A306" s="21">
        <f t="shared" si="158"/>
        <v>2000</v>
      </c>
      <c r="B306" s="176">
        <f t="shared" si="158"/>
        <v>5054</v>
      </c>
      <c r="C306" s="191">
        <f t="shared" si="159"/>
        <v>7.9882035970225758</v>
      </c>
      <c r="D306" s="22">
        <v>7</v>
      </c>
      <c r="G306" s="27"/>
      <c r="H306" s="27"/>
      <c r="I306" s="179">
        <f t="shared" si="160"/>
        <v>5054</v>
      </c>
      <c r="J306" s="180">
        <f t="shared" si="161"/>
        <v>0</v>
      </c>
      <c r="K306" s="179">
        <f t="shared" si="162"/>
        <v>0</v>
      </c>
      <c r="M306" s="218">
        <f t="shared" si="163"/>
        <v>6.2915691395583204</v>
      </c>
      <c r="P306" s="187">
        <f t="shared" si="164"/>
        <v>5348</v>
      </c>
      <c r="Q306" s="179">
        <f t="shared" si="165"/>
        <v>86.436000000000007</v>
      </c>
      <c r="S306" s="218">
        <f t="shared" si="166"/>
        <v>6.852242569051878</v>
      </c>
      <c r="V306" s="187">
        <f t="shared" si="167"/>
        <v>5136</v>
      </c>
      <c r="W306" s="179">
        <f t="shared" si="168"/>
        <v>6.7240000000000002</v>
      </c>
      <c r="Y306" s="218">
        <f t="shared" si="169"/>
        <v>7.111512116496157</v>
      </c>
      <c r="AB306" s="187">
        <f t="shared" si="170"/>
        <v>5108</v>
      </c>
      <c r="AC306" s="179">
        <f t="shared" si="171"/>
        <v>2.9159999999999999</v>
      </c>
      <c r="AE306" s="218">
        <f t="shared" si="172"/>
        <v>7.3172124083598389</v>
      </c>
      <c r="AH306" s="187">
        <f t="shared" si="173"/>
        <v>5090</v>
      </c>
      <c r="AI306" s="179">
        <f t="shared" si="174"/>
        <v>1.296</v>
      </c>
      <c r="AK306" s="218">
        <f t="shared" si="175"/>
        <v>7.4877337614364441</v>
      </c>
      <c r="AN306" s="187">
        <f t="shared" si="176"/>
        <v>5079</v>
      </c>
      <c r="AO306" s="179">
        <f t="shared" si="177"/>
        <v>0.625</v>
      </c>
      <c r="AQ306" s="218">
        <f t="shared" si="178"/>
        <v>7.633369649679584</v>
      </c>
      <c r="AT306" s="187">
        <f t="shared" si="179"/>
        <v>5070</v>
      </c>
      <c r="AU306" s="179">
        <f t="shared" si="180"/>
        <v>0.25600000000000001</v>
      </c>
      <c r="AW306" s="218">
        <f t="shared" si="181"/>
        <v>7.7604670292134204</v>
      </c>
      <c r="AZ306" s="187">
        <f t="shared" si="182"/>
        <v>5064</v>
      </c>
      <c r="BA306" s="179">
        <f t="shared" si="183"/>
        <v>0.1</v>
      </c>
      <c r="BC306" s="218">
        <f t="shared" si="184"/>
        <v>7.8732170548627414</v>
      </c>
      <c r="BF306" s="187">
        <f t="shared" si="185"/>
        <v>5058</v>
      </c>
      <c r="BG306" s="179">
        <f t="shared" si="186"/>
        <v>1.6E-2</v>
      </c>
      <c r="BI306" s="218">
        <f t="shared" si="187"/>
        <v>7.9745328441302279</v>
      </c>
      <c r="BL306" s="187">
        <f t="shared" si="188"/>
        <v>5054</v>
      </c>
      <c r="BM306" s="179">
        <f t="shared" si="189"/>
        <v>0</v>
      </c>
    </row>
    <row r="307" spans="1:65" ht="15" customHeight="1">
      <c r="A307" s="21">
        <f t="shared" si="158"/>
        <v>2001</v>
      </c>
      <c r="B307" s="176">
        <f t="shared" si="158"/>
        <v>4941</v>
      </c>
      <c r="C307" s="191">
        <f t="shared" si="159"/>
        <v>8.0258433441509034</v>
      </c>
      <c r="D307" s="22">
        <v>8</v>
      </c>
      <c r="E307" s="99" t="s">
        <v>29</v>
      </c>
      <c r="F307" s="240">
        <f>EXP(F304)</f>
        <v>2375.5931503789916</v>
      </c>
      <c r="G307" s="27"/>
      <c r="H307" s="27"/>
      <c r="I307" s="179">
        <f t="shared" si="160"/>
        <v>4961</v>
      </c>
      <c r="J307" s="180">
        <f t="shared" si="161"/>
        <v>0.40477636106051407</v>
      </c>
      <c r="K307" s="179">
        <f t="shared" si="162"/>
        <v>0.4</v>
      </c>
      <c r="M307" s="218">
        <f t="shared" si="163"/>
        <v>6.481577129276431</v>
      </c>
      <c r="N307" s="97" t="s">
        <v>29</v>
      </c>
      <c r="O307" s="201">
        <f>EXP(O304)</f>
        <v>55.900793479311034</v>
      </c>
      <c r="P307" s="187">
        <f t="shared" si="164"/>
        <v>5290</v>
      </c>
      <c r="Q307" s="179">
        <f t="shared" si="165"/>
        <v>121.801</v>
      </c>
      <c r="S307" s="218">
        <f t="shared" si="166"/>
        <v>6.9650803456014065</v>
      </c>
      <c r="T307" s="97" t="s">
        <v>29</v>
      </c>
      <c r="U307" s="201">
        <f>EXP(U304)</f>
        <v>466.34109872698548</v>
      </c>
      <c r="V307" s="187">
        <f t="shared" si="167"/>
        <v>5056</v>
      </c>
      <c r="W307" s="179">
        <f t="shared" si="168"/>
        <v>13.225</v>
      </c>
      <c r="Y307" s="218">
        <f t="shared" si="169"/>
        <v>7.1996783456911722</v>
      </c>
      <c r="Z307" s="97" t="s">
        <v>29</v>
      </c>
      <c r="AA307" s="201">
        <f>EXP(AA304)</f>
        <v>723.82077503058304</v>
      </c>
      <c r="AB307" s="187">
        <f t="shared" si="170"/>
        <v>5024</v>
      </c>
      <c r="AC307" s="179">
        <f t="shared" si="171"/>
        <v>6.8890000000000002</v>
      </c>
      <c r="AE307" s="218">
        <f t="shared" si="172"/>
        <v>7.3895639536776354</v>
      </c>
      <c r="AF307" s="97" t="s">
        <v>29</v>
      </c>
      <c r="AG307" s="201">
        <f>EXP(AG304)</f>
        <v>986.13519792263025</v>
      </c>
      <c r="AH307" s="187">
        <f t="shared" si="173"/>
        <v>5004</v>
      </c>
      <c r="AI307" s="179">
        <f t="shared" si="174"/>
        <v>3.9689999999999999</v>
      </c>
      <c r="AK307" s="218">
        <f t="shared" si="175"/>
        <v>7.5490827108122858</v>
      </c>
      <c r="AL307" s="97" t="s">
        <v>29</v>
      </c>
      <c r="AM307" s="201">
        <f>EXP(AM304)</f>
        <v>1252.0607675856286</v>
      </c>
      <c r="AN307" s="187">
        <f t="shared" si="176"/>
        <v>4991</v>
      </c>
      <c r="AO307" s="179">
        <f t="shared" si="177"/>
        <v>2.5</v>
      </c>
      <c r="AQ307" s="218">
        <f t="shared" si="178"/>
        <v>7.6866213349446202</v>
      </c>
      <c r="AR307" s="97" t="s">
        <v>29</v>
      </c>
      <c r="AS307" s="201">
        <f>EXP(AS304)</f>
        <v>1520.6340894408256</v>
      </c>
      <c r="AT307" s="187">
        <f t="shared" si="179"/>
        <v>4981</v>
      </c>
      <c r="AU307" s="179">
        <f t="shared" si="180"/>
        <v>1.6</v>
      </c>
      <c r="AW307" s="218">
        <f t="shared" si="181"/>
        <v>7.8075100422161929</v>
      </c>
      <c r="AX307" s="97" t="s">
        <v>29</v>
      </c>
      <c r="AY307" s="201">
        <f>EXP(AY304)</f>
        <v>1791.184276329662</v>
      </c>
      <c r="AZ307" s="187">
        <f t="shared" si="182"/>
        <v>4973</v>
      </c>
      <c r="BA307" s="179">
        <f t="shared" si="183"/>
        <v>1.024</v>
      </c>
      <c r="BC307" s="218">
        <f t="shared" si="184"/>
        <v>7.915348169263078</v>
      </c>
      <c r="BD307" s="97" t="s">
        <v>29</v>
      </c>
      <c r="BE307" s="201">
        <f>EXP(BE304)</f>
        <v>2063.2434454906524</v>
      </c>
      <c r="BF307" s="187">
        <f t="shared" si="185"/>
        <v>4967</v>
      </c>
      <c r="BG307" s="179">
        <f t="shared" si="186"/>
        <v>0.67600000000000005</v>
      </c>
      <c r="BI307" s="218">
        <f t="shared" si="187"/>
        <v>8.0126809297068391</v>
      </c>
      <c r="BJ307" s="97" t="s">
        <v>29</v>
      </c>
      <c r="BK307" s="201">
        <f>EXP(BK304)</f>
        <v>2336.4785807528119</v>
      </c>
      <c r="BL307" s="187">
        <f t="shared" si="188"/>
        <v>4962</v>
      </c>
      <c r="BM307" s="179">
        <f t="shared" si="189"/>
        <v>0.441</v>
      </c>
    </row>
    <row r="308" spans="1:65" ht="15" customHeight="1">
      <c r="A308" s="21">
        <f t="shared" si="158"/>
        <v>2002</v>
      </c>
      <c r="B308" s="176">
        <f t="shared" si="158"/>
        <v>4762</v>
      </c>
      <c r="C308" s="191">
        <f t="shared" si="159"/>
        <v>8.0827111342375808</v>
      </c>
      <c r="D308" s="22">
        <v>9</v>
      </c>
      <c r="E308" s="99" t="s">
        <v>30</v>
      </c>
      <c r="F308" s="42">
        <f>EXP(F305)</f>
        <v>1.0312440750063918</v>
      </c>
      <c r="G308" s="27"/>
      <c r="H308" s="27"/>
      <c r="I308" s="179">
        <f t="shared" si="160"/>
        <v>4867</v>
      </c>
      <c r="J308" s="180">
        <f t="shared" si="161"/>
        <v>2.2049559008819823</v>
      </c>
      <c r="K308" s="179">
        <f t="shared" si="162"/>
        <v>11.025</v>
      </c>
      <c r="M308" s="218">
        <f t="shared" si="163"/>
        <v>6.7238324408212087</v>
      </c>
      <c r="N308" s="97" t="s">
        <v>30</v>
      </c>
      <c r="O308" s="42">
        <f>EXP(O305)</f>
        <v>1.2357678316616116</v>
      </c>
      <c r="P308" s="187">
        <f t="shared" si="164"/>
        <v>5218</v>
      </c>
      <c r="Q308" s="179">
        <f t="shared" si="165"/>
        <v>207.93600000000001</v>
      </c>
      <c r="S308" s="218">
        <f t="shared" si="166"/>
        <v>7.1212524532445416</v>
      </c>
      <c r="T308" s="97" t="s">
        <v>30</v>
      </c>
      <c r="U308" s="42">
        <f>EXP(U305)</f>
        <v>1.0921302232051693</v>
      </c>
      <c r="V308" s="187">
        <f t="shared" si="167"/>
        <v>4969</v>
      </c>
      <c r="W308" s="179">
        <f t="shared" si="168"/>
        <v>42.848999999999997</v>
      </c>
      <c r="Y308" s="218">
        <f t="shared" si="169"/>
        <v>7.3251489579555749</v>
      </c>
      <c r="Z308" s="97" t="s">
        <v>30</v>
      </c>
      <c r="AA308" s="42">
        <f>EXP(AA305)</f>
        <v>1.0713280981553461</v>
      </c>
      <c r="AB308" s="187">
        <f t="shared" si="170"/>
        <v>4934</v>
      </c>
      <c r="AC308" s="179">
        <f t="shared" si="171"/>
        <v>29.584</v>
      </c>
      <c r="AE308" s="218">
        <f t="shared" si="172"/>
        <v>7.4944302150315654</v>
      </c>
      <c r="AF308" s="97" t="s">
        <v>30</v>
      </c>
      <c r="AG308" s="42">
        <f>EXP(AG305)</f>
        <v>1.0586477938576877</v>
      </c>
      <c r="AH308" s="187">
        <f t="shared" si="173"/>
        <v>4913</v>
      </c>
      <c r="AI308" s="179">
        <f t="shared" si="174"/>
        <v>22.800999999999998</v>
      </c>
      <c r="AK308" s="218">
        <f t="shared" si="175"/>
        <v>7.6391611716591727</v>
      </c>
      <c r="AL308" s="97" t="s">
        <v>30</v>
      </c>
      <c r="AM308" s="42">
        <f>EXP(AM305)</f>
        <v>1.0499612304864478</v>
      </c>
      <c r="AN308" s="187">
        <f t="shared" si="176"/>
        <v>4898</v>
      </c>
      <c r="AO308" s="179">
        <f t="shared" si="177"/>
        <v>18.495999999999999</v>
      </c>
      <c r="AQ308" s="218">
        <f t="shared" si="178"/>
        <v>7.7655690810973166</v>
      </c>
      <c r="AR308" s="97" t="s">
        <v>30</v>
      </c>
      <c r="AS308" s="42">
        <f>EXP(AS305)</f>
        <v>1.0435897229681044</v>
      </c>
      <c r="AT308" s="187">
        <f t="shared" si="179"/>
        <v>4887</v>
      </c>
      <c r="AU308" s="179">
        <f t="shared" si="180"/>
        <v>15.625</v>
      </c>
      <c r="AW308" s="218">
        <f t="shared" si="181"/>
        <v>7.8777763332772599</v>
      </c>
      <c r="AX308" s="97" t="s">
        <v>30</v>
      </c>
      <c r="AY308" s="42">
        <f>EXP(AY305)</f>
        <v>1.0386969037788281</v>
      </c>
      <c r="AZ308" s="187">
        <f t="shared" si="182"/>
        <v>4879</v>
      </c>
      <c r="BA308" s="179">
        <f t="shared" si="183"/>
        <v>13.689</v>
      </c>
      <c r="BC308" s="218">
        <f t="shared" si="184"/>
        <v>7.9786537290827306</v>
      </c>
      <c r="BD308" s="97" t="s">
        <v>30</v>
      </c>
      <c r="BE308" s="42">
        <f>EXP(BE305)</f>
        <v>1.0348123752161862</v>
      </c>
      <c r="BF308" s="187">
        <f t="shared" si="185"/>
        <v>4873</v>
      </c>
      <c r="BG308" s="179">
        <f t="shared" si="186"/>
        <v>12.321</v>
      </c>
      <c r="BI308" s="218">
        <f t="shared" si="187"/>
        <v>8.0702808933938996</v>
      </c>
      <c r="BJ308" s="97" t="s">
        <v>30</v>
      </c>
      <c r="BK308" s="42">
        <f>EXP(BK305)</f>
        <v>1.0316488839644538</v>
      </c>
      <c r="BL308" s="187">
        <f t="shared" si="188"/>
        <v>4867</v>
      </c>
      <c r="BM308" s="179">
        <f t="shared" si="189"/>
        <v>11.025</v>
      </c>
    </row>
    <row r="309" spans="1:65" ht="15" customHeight="1">
      <c r="A309" s="21">
        <f t="shared" si="158"/>
        <v>2003</v>
      </c>
      <c r="B309" s="176">
        <f t="shared" si="158"/>
        <v>4508</v>
      </c>
      <c r="C309" s="191">
        <f t="shared" si="159"/>
        <v>8.1582299169594936</v>
      </c>
      <c r="D309" s="22">
        <v>10</v>
      </c>
      <c r="E309" s="73"/>
      <c r="F309" s="23"/>
      <c r="G309" s="27"/>
      <c r="H309" s="27"/>
      <c r="I309" s="179">
        <f t="shared" si="160"/>
        <v>4769</v>
      </c>
      <c r="J309" s="180">
        <f t="shared" si="161"/>
        <v>5.7897071872227155</v>
      </c>
      <c r="K309" s="179">
        <f t="shared" si="162"/>
        <v>68.120999999999995</v>
      </c>
      <c r="M309" s="218">
        <f t="shared" si="163"/>
        <v>6.9902565004938806</v>
      </c>
      <c r="N309" s="23"/>
      <c r="O309" s="23"/>
      <c r="P309" s="187">
        <f t="shared" si="164"/>
        <v>5130</v>
      </c>
      <c r="Q309" s="179">
        <f t="shared" si="165"/>
        <v>386.88400000000001</v>
      </c>
      <c r="S309" s="218">
        <f t="shared" si="166"/>
        <v>7.3078727807637058</v>
      </c>
      <c r="T309" s="23"/>
      <c r="U309" s="23"/>
      <c r="V309" s="187">
        <f t="shared" si="167"/>
        <v>4874</v>
      </c>
      <c r="W309" s="179">
        <f t="shared" si="168"/>
        <v>133.95599999999999</v>
      </c>
      <c r="Y309" s="218">
        <f t="shared" si="169"/>
        <v>7.4798641311650265</v>
      </c>
      <c r="Z309" s="23"/>
      <c r="AA309" s="23"/>
      <c r="AB309" s="187">
        <f t="shared" si="170"/>
        <v>4838</v>
      </c>
      <c r="AC309" s="179">
        <f t="shared" si="171"/>
        <v>108.9</v>
      </c>
      <c r="AE309" s="218">
        <f t="shared" si="172"/>
        <v>7.6265702062906602</v>
      </c>
      <c r="AF309" s="23"/>
      <c r="AG309" s="23"/>
      <c r="AH309" s="187">
        <f t="shared" si="173"/>
        <v>4816</v>
      </c>
      <c r="AI309" s="179">
        <f t="shared" si="174"/>
        <v>94.864000000000004</v>
      </c>
      <c r="AK309" s="218">
        <f t="shared" si="175"/>
        <v>7.754481547470383</v>
      </c>
      <c r="AL309" s="23"/>
      <c r="AM309" s="23"/>
      <c r="AN309" s="187">
        <f t="shared" si="176"/>
        <v>4801</v>
      </c>
      <c r="AO309" s="179">
        <f t="shared" si="177"/>
        <v>85.849000000000004</v>
      </c>
      <c r="AQ309" s="218">
        <f t="shared" si="178"/>
        <v>7.8678714903963218</v>
      </c>
      <c r="AR309" s="23"/>
      <c r="AS309" s="23"/>
      <c r="AT309" s="187">
        <f t="shared" si="179"/>
        <v>4790</v>
      </c>
      <c r="AU309" s="179">
        <f t="shared" si="180"/>
        <v>79.524000000000001</v>
      </c>
      <c r="AW309" s="218">
        <f t="shared" si="181"/>
        <v>7.9697035832786556</v>
      </c>
      <c r="AX309" s="23"/>
      <c r="AY309" s="23"/>
      <c r="AZ309" s="187">
        <f t="shared" si="182"/>
        <v>4782</v>
      </c>
      <c r="BA309" s="179">
        <f t="shared" si="183"/>
        <v>75.075999999999993</v>
      </c>
      <c r="BC309" s="218">
        <f t="shared" si="184"/>
        <v>8.0621175827547393</v>
      </c>
      <c r="BD309" s="23"/>
      <c r="BE309" s="23"/>
      <c r="BF309" s="187">
        <f t="shared" si="185"/>
        <v>4775</v>
      </c>
      <c r="BG309" s="179">
        <f t="shared" si="186"/>
        <v>71.289000000000001</v>
      </c>
      <c r="BI309" s="218">
        <f t="shared" si="187"/>
        <v>8.1467090522033185</v>
      </c>
      <c r="BJ309" s="23"/>
      <c r="BK309" s="23"/>
      <c r="BL309" s="187">
        <f t="shared" si="188"/>
        <v>4769</v>
      </c>
      <c r="BM309" s="179">
        <f t="shared" si="189"/>
        <v>68.120999999999995</v>
      </c>
    </row>
    <row r="310" spans="1:65" ht="15" customHeight="1">
      <c r="A310" s="21">
        <f t="shared" si="158"/>
        <v>2004</v>
      </c>
      <c r="B310" s="176">
        <f t="shared" si="158"/>
        <v>4420</v>
      </c>
      <c r="C310" s="191">
        <f t="shared" si="159"/>
        <v>8.1831180793947453</v>
      </c>
      <c r="D310" s="22">
        <v>11</v>
      </c>
      <c r="E310" s="347" t="s">
        <v>7</v>
      </c>
      <c r="F310" s="348"/>
      <c r="G310" s="357">
        <f>I299</f>
        <v>0.92991585093642648</v>
      </c>
      <c r="H310" s="358"/>
      <c r="I310" s="179">
        <f t="shared" si="160"/>
        <v>4668</v>
      </c>
      <c r="J310" s="180">
        <f t="shared" si="161"/>
        <v>5.6108597285067878</v>
      </c>
      <c r="K310" s="179">
        <f t="shared" si="162"/>
        <v>61.503999999999998</v>
      </c>
      <c r="M310" s="218">
        <f t="shared" si="163"/>
        <v>7.0681720003880422</v>
      </c>
      <c r="N310" s="23" t="s">
        <v>36</v>
      </c>
      <c r="O310" s="44">
        <f>P299</f>
        <v>0.65664733690177823</v>
      </c>
      <c r="P310" s="187">
        <f t="shared" si="164"/>
        <v>5020</v>
      </c>
      <c r="Q310" s="179">
        <f t="shared" si="165"/>
        <v>360</v>
      </c>
      <c r="S310" s="218">
        <f t="shared" si="166"/>
        <v>7.3651801260210128</v>
      </c>
      <c r="T310" s="23" t="s">
        <v>36</v>
      </c>
      <c r="U310" s="44">
        <f>V299</f>
        <v>0.86022413773732431</v>
      </c>
      <c r="V310" s="187">
        <f t="shared" si="167"/>
        <v>4771</v>
      </c>
      <c r="W310" s="179">
        <f t="shared" si="168"/>
        <v>123.20099999999999</v>
      </c>
      <c r="Y310" s="218">
        <f t="shared" si="169"/>
        <v>7.5283317667072467</v>
      </c>
      <c r="Z310" s="23" t="s">
        <v>36</v>
      </c>
      <c r="AA310" s="44">
        <f>AB299</f>
        <v>0.88726609391334621</v>
      </c>
      <c r="AB310" s="187">
        <f t="shared" si="170"/>
        <v>4736</v>
      </c>
      <c r="AC310" s="179">
        <f t="shared" si="171"/>
        <v>99.855999999999995</v>
      </c>
      <c r="AE310" s="218">
        <f t="shared" si="172"/>
        <v>7.6685611080158971</v>
      </c>
      <c r="AF310" s="23" t="s">
        <v>36</v>
      </c>
      <c r="AG310" s="44">
        <f>AH299</f>
        <v>0.90234747051464959</v>
      </c>
      <c r="AH310" s="187">
        <f t="shared" si="173"/>
        <v>4714</v>
      </c>
      <c r="AI310" s="179">
        <f t="shared" si="174"/>
        <v>86.436000000000007</v>
      </c>
      <c r="AK310" s="218">
        <f t="shared" si="175"/>
        <v>7.7915228191507317</v>
      </c>
      <c r="AL310" s="23" t="s">
        <v>36</v>
      </c>
      <c r="AM310" s="44">
        <f>AN299</f>
        <v>0.91188958385794416</v>
      </c>
      <c r="AN310" s="187">
        <f t="shared" si="176"/>
        <v>4699</v>
      </c>
      <c r="AO310" s="179">
        <f t="shared" si="177"/>
        <v>77.840999999999994</v>
      </c>
      <c r="AQ310" s="218">
        <f t="shared" si="178"/>
        <v>7.90100705199242</v>
      </c>
      <c r="AR310" s="23" t="s">
        <v>36</v>
      </c>
      <c r="AS310" s="44">
        <f>AT299</f>
        <v>0.91835448442339751</v>
      </c>
      <c r="AT310" s="187">
        <f t="shared" si="179"/>
        <v>4689</v>
      </c>
      <c r="AU310" s="179">
        <f t="shared" si="180"/>
        <v>72.361000000000004</v>
      </c>
      <c r="AW310" s="218">
        <f t="shared" si="181"/>
        <v>7.9996785794994505</v>
      </c>
      <c r="AX310" s="23" t="s">
        <v>36</v>
      </c>
      <c r="AY310" s="44">
        <f>AZ299</f>
        <v>0.92313420432650406</v>
      </c>
      <c r="AZ310" s="187">
        <f t="shared" si="182"/>
        <v>4680</v>
      </c>
      <c r="BA310" s="179">
        <f t="shared" si="183"/>
        <v>67.599999999999994</v>
      </c>
      <c r="BC310" s="218">
        <f t="shared" si="184"/>
        <v>8.0894824743607536</v>
      </c>
      <c r="BD310" s="23" t="s">
        <v>36</v>
      </c>
      <c r="BE310" s="44">
        <f>BF299</f>
        <v>0.92671323123886451</v>
      </c>
      <c r="BF310" s="187">
        <f t="shared" si="185"/>
        <v>4674</v>
      </c>
      <c r="BG310" s="179">
        <f t="shared" si="186"/>
        <v>64.516000000000005</v>
      </c>
      <c r="BI310" s="218">
        <f t="shared" si="187"/>
        <v>8.1718820061278201</v>
      </c>
      <c r="BJ310" s="23" t="s">
        <v>36</v>
      </c>
      <c r="BK310" s="44">
        <f>BL299</f>
        <v>0.92967455497267104</v>
      </c>
      <c r="BL310" s="187">
        <f t="shared" si="188"/>
        <v>4668</v>
      </c>
      <c r="BM310" s="179">
        <f t="shared" si="189"/>
        <v>61.503999999999998</v>
      </c>
    </row>
    <row r="311" spans="1:65" ht="15" customHeight="1">
      <c r="A311" s="21">
        <f t="shared" si="158"/>
        <v>2005</v>
      </c>
      <c r="B311" s="176">
        <f t="shared" si="158"/>
        <v>4408</v>
      </c>
      <c r="C311" s="191">
        <f t="shared" si="159"/>
        <v>8.1864644294220899</v>
      </c>
      <c r="D311" s="22">
        <v>12</v>
      </c>
      <c r="E311" s="347" t="s">
        <v>8</v>
      </c>
      <c r="F311" s="348"/>
      <c r="G311" s="355">
        <f>SUM(K300:K319)</f>
        <v>494.67</v>
      </c>
      <c r="H311" s="356"/>
      <c r="I311" s="179">
        <f t="shared" si="160"/>
        <v>4564</v>
      </c>
      <c r="J311" s="180">
        <f t="shared" si="161"/>
        <v>3.5390199637023589</v>
      </c>
      <c r="K311" s="179">
        <f t="shared" si="162"/>
        <v>24.335999999999999</v>
      </c>
      <c r="M311" s="218">
        <f t="shared" si="163"/>
        <v>7.0783415795576712</v>
      </c>
      <c r="N311" s="23" t="s">
        <v>37</v>
      </c>
      <c r="O311" s="201">
        <f>SUM(Q300:Q319)</f>
        <v>9694.3559999999998</v>
      </c>
      <c r="P311" s="187">
        <f t="shared" si="164"/>
        <v>4885</v>
      </c>
      <c r="Q311" s="179">
        <f t="shared" si="165"/>
        <v>227.529</v>
      </c>
      <c r="S311" s="218">
        <f t="shared" si="166"/>
        <v>7.3727463664043285</v>
      </c>
      <c r="T311" s="23" t="s">
        <v>37</v>
      </c>
      <c r="U311" s="201">
        <f>SUM(W300:W319)</f>
        <v>1235.6279999999999</v>
      </c>
      <c r="V311" s="187">
        <f t="shared" si="167"/>
        <v>4657</v>
      </c>
      <c r="W311" s="179">
        <f t="shared" si="168"/>
        <v>62.000999999999998</v>
      </c>
      <c r="Y311" s="218">
        <f t="shared" si="169"/>
        <v>7.534762657037537</v>
      </c>
      <c r="Z311" s="23" t="s">
        <v>37</v>
      </c>
      <c r="AA311" s="201">
        <f>SUM(AC300:AC319)</f>
        <v>898.11500000000001</v>
      </c>
      <c r="AB311" s="187">
        <f t="shared" si="170"/>
        <v>4625</v>
      </c>
      <c r="AC311" s="179">
        <f t="shared" si="171"/>
        <v>47.088999999999999</v>
      </c>
      <c r="AE311" s="218">
        <f t="shared" si="172"/>
        <v>7.6741529212816753</v>
      </c>
      <c r="AF311" s="23" t="s">
        <v>37</v>
      </c>
      <c r="AG311" s="201">
        <f>SUM(AI300:AI319)</f>
        <v>739.68700000000001</v>
      </c>
      <c r="AH311" s="187">
        <f t="shared" si="173"/>
        <v>4606</v>
      </c>
      <c r="AI311" s="179">
        <f t="shared" si="174"/>
        <v>39.204000000000001</v>
      </c>
      <c r="AK311" s="218">
        <f t="shared" si="175"/>
        <v>7.796469243086058</v>
      </c>
      <c r="AL311" s="23" t="s">
        <v>37</v>
      </c>
      <c r="AM311" s="201">
        <f>SUM(AO300:AO319)</f>
        <v>648.93700000000013</v>
      </c>
      <c r="AN311" s="187">
        <f t="shared" si="176"/>
        <v>4592</v>
      </c>
      <c r="AO311" s="179">
        <f t="shared" si="177"/>
        <v>33.856000000000002</v>
      </c>
      <c r="AQ311" s="218">
        <f t="shared" si="178"/>
        <v>7.9054416490602861</v>
      </c>
      <c r="AR311" s="23" t="s">
        <v>37</v>
      </c>
      <c r="AS311" s="201">
        <f>SUM(AU300:AU319)</f>
        <v>591.21100000000001</v>
      </c>
      <c r="AT311" s="187">
        <f t="shared" si="179"/>
        <v>4583</v>
      </c>
      <c r="AU311" s="179">
        <f t="shared" si="180"/>
        <v>30.625</v>
      </c>
      <c r="AW311" s="218">
        <f t="shared" si="181"/>
        <v>8.0036973390943675</v>
      </c>
      <c r="AX311" s="23" t="s">
        <v>37</v>
      </c>
      <c r="AY311" s="201">
        <f>SUM(BA300:BA319)</f>
        <v>550.34899999999993</v>
      </c>
      <c r="AZ311" s="187">
        <f t="shared" si="182"/>
        <v>4575</v>
      </c>
      <c r="BA311" s="179">
        <f t="shared" si="183"/>
        <v>27.888999999999999</v>
      </c>
      <c r="BC311" s="218">
        <f t="shared" si="184"/>
        <v>8.0931566977226375</v>
      </c>
      <c r="BD311" s="23" t="s">
        <v>37</v>
      </c>
      <c r="BE311" s="201">
        <f>SUM(BG300:BG319)</f>
        <v>520.58900000000006</v>
      </c>
      <c r="BF311" s="187">
        <f t="shared" si="185"/>
        <v>4569</v>
      </c>
      <c r="BG311" s="179">
        <f t="shared" si="186"/>
        <v>25.920999999999999</v>
      </c>
      <c r="BI311" s="218">
        <f t="shared" si="187"/>
        <v>8.17526610411206</v>
      </c>
      <c r="BJ311" s="23" t="s">
        <v>37</v>
      </c>
      <c r="BK311" s="201">
        <f>SUM(BM300:BM319)</f>
        <v>496.69800000000009</v>
      </c>
      <c r="BL311" s="187">
        <f t="shared" si="188"/>
        <v>4564</v>
      </c>
      <c r="BM311" s="179">
        <f t="shared" si="189"/>
        <v>24.335999999999999</v>
      </c>
    </row>
    <row r="312" spans="1:65" ht="15" customHeight="1">
      <c r="A312" s="21">
        <f t="shared" si="158"/>
        <v>2006</v>
      </c>
      <c r="B312" s="176">
        <f t="shared" si="158"/>
        <v>4286</v>
      </c>
      <c r="C312" s="191">
        <f t="shared" si="159"/>
        <v>8.2198647419126516</v>
      </c>
      <c r="D312" s="22">
        <v>13</v>
      </c>
      <c r="E312" s="347" t="s">
        <v>9</v>
      </c>
      <c r="F312" s="348"/>
      <c r="G312" s="355">
        <f>SUM(K310:K319)</f>
        <v>293.291</v>
      </c>
      <c r="H312" s="356"/>
      <c r="I312" s="179">
        <f t="shared" si="160"/>
        <v>4456</v>
      </c>
      <c r="J312" s="180">
        <f t="shared" si="161"/>
        <v>3.9664022398506771</v>
      </c>
      <c r="K312" s="179">
        <f t="shared" si="162"/>
        <v>28.9</v>
      </c>
      <c r="M312" s="218">
        <f t="shared" si="163"/>
        <v>7.1762545320171442</v>
      </c>
      <c r="O312" s="100"/>
      <c r="P312" s="187">
        <f t="shared" si="164"/>
        <v>4718</v>
      </c>
      <c r="Q312" s="179">
        <f t="shared" si="165"/>
        <v>186.624</v>
      </c>
      <c r="S312" s="218">
        <f t="shared" si="166"/>
        <v>7.4465850991577254</v>
      </c>
      <c r="U312" s="100"/>
      <c r="V312" s="187">
        <f t="shared" si="167"/>
        <v>4534</v>
      </c>
      <c r="W312" s="179">
        <f t="shared" si="168"/>
        <v>61.503999999999998</v>
      </c>
      <c r="Y312" s="218">
        <f t="shared" si="169"/>
        <v>7.5978979505217836</v>
      </c>
      <c r="AA312" s="100"/>
      <c r="AB312" s="187">
        <f t="shared" si="170"/>
        <v>4507</v>
      </c>
      <c r="AC312" s="179">
        <f t="shared" si="171"/>
        <v>48.841000000000001</v>
      </c>
      <c r="AE312" s="218">
        <f t="shared" si="172"/>
        <v>7.7292956743104817</v>
      </c>
      <c r="AG312" s="100"/>
      <c r="AH312" s="187">
        <f t="shared" si="173"/>
        <v>4491</v>
      </c>
      <c r="AI312" s="179">
        <f t="shared" si="174"/>
        <v>42.024999999999999</v>
      </c>
      <c r="AK312" s="218">
        <f t="shared" si="175"/>
        <v>7.8454160365924848</v>
      </c>
      <c r="AM312" s="100"/>
      <c r="AN312" s="187">
        <f t="shared" si="176"/>
        <v>4480</v>
      </c>
      <c r="AO312" s="179">
        <f t="shared" si="177"/>
        <v>37.636000000000003</v>
      </c>
      <c r="AQ312" s="218">
        <f t="shared" si="178"/>
        <v>7.949444420250626</v>
      </c>
      <c r="AS312" s="100"/>
      <c r="AT312" s="187">
        <f t="shared" si="179"/>
        <v>4472</v>
      </c>
      <c r="AU312" s="179">
        <f t="shared" si="180"/>
        <v>34.595999999999997</v>
      </c>
      <c r="AW312" s="218">
        <f t="shared" si="181"/>
        <v>8.0436633523939438</v>
      </c>
      <c r="AY312" s="100"/>
      <c r="AZ312" s="187">
        <f t="shared" si="182"/>
        <v>4466</v>
      </c>
      <c r="BA312" s="179">
        <f t="shared" si="183"/>
        <v>32.4</v>
      </c>
      <c r="BC312" s="218">
        <f t="shared" si="184"/>
        <v>8.1297644457941711</v>
      </c>
      <c r="BE312" s="100"/>
      <c r="BF312" s="187">
        <f t="shared" si="185"/>
        <v>4461</v>
      </c>
      <c r="BG312" s="179">
        <f t="shared" si="186"/>
        <v>30.625</v>
      </c>
      <c r="BI312" s="218">
        <f t="shared" si="187"/>
        <v>8.2090362657750706</v>
      </c>
      <c r="BK312" s="100"/>
      <c r="BL312" s="187">
        <f t="shared" si="188"/>
        <v>4457</v>
      </c>
      <c r="BM312" s="179">
        <f t="shared" si="189"/>
        <v>29.241</v>
      </c>
    </row>
    <row r="313" spans="1:65" ht="15" customHeight="1">
      <c r="A313" s="21">
        <f t="shared" si="158"/>
        <v>2007</v>
      </c>
      <c r="B313" s="176">
        <f t="shared" si="158"/>
        <v>4253</v>
      </c>
      <c r="C313" s="191">
        <f t="shared" si="159"/>
        <v>8.2287107987936867</v>
      </c>
      <c r="D313" s="22">
        <v>14</v>
      </c>
      <c r="E313" s="347" t="s">
        <v>10</v>
      </c>
      <c r="F313" s="348"/>
      <c r="G313" s="349">
        <f>SUM(J300:J319)/D319</f>
        <v>2.9584181699500602</v>
      </c>
      <c r="H313" s="350"/>
      <c r="I313" s="179">
        <f t="shared" si="160"/>
        <v>4345</v>
      </c>
      <c r="J313" s="180">
        <f t="shared" si="161"/>
        <v>2.1631789325182225</v>
      </c>
      <c r="K313" s="179">
        <f t="shared" si="162"/>
        <v>8.4640000000000004</v>
      </c>
      <c r="M313" s="218">
        <f t="shared" si="163"/>
        <v>7.2011708832816783</v>
      </c>
      <c r="P313" s="187">
        <f t="shared" si="164"/>
        <v>4511</v>
      </c>
      <c r="Q313" s="179">
        <f t="shared" si="165"/>
        <v>66.563999999999993</v>
      </c>
      <c r="S313" s="218">
        <f t="shared" si="166"/>
        <v>7.4656553101340561</v>
      </c>
      <c r="V313" s="187">
        <f t="shared" si="167"/>
        <v>4398</v>
      </c>
      <c r="W313" s="179">
        <f t="shared" si="168"/>
        <v>21.024999999999999</v>
      </c>
      <c r="Y313" s="218">
        <f t="shared" si="169"/>
        <v>7.6143121464519998</v>
      </c>
      <c r="AB313" s="187">
        <f t="shared" si="170"/>
        <v>4381</v>
      </c>
      <c r="AC313" s="179">
        <f t="shared" si="171"/>
        <v>16.384</v>
      </c>
      <c r="AE313" s="218">
        <f t="shared" si="172"/>
        <v>7.7437032581737535</v>
      </c>
      <c r="AH313" s="187">
        <f t="shared" si="173"/>
        <v>4370</v>
      </c>
      <c r="AI313" s="179">
        <f t="shared" si="174"/>
        <v>13.689</v>
      </c>
      <c r="AK313" s="218">
        <f t="shared" si="175"/>
        <v>7.8582541821860294</v>
      </c>
      <c r="AN313" s="187">
        <f t="shared" si="176"/>
        <v>4362</v>
      </c>
      <c r="AO313" s="179">
        <f t="shared" si="177"/>
        <v>11.881</v>
      </c>
      <c r="AQ313" s="218">
        <f t="shared" si="178"/>
        <v>7.9610214658833698</v>
      </c>
      <c r="AT313" s="187">
        <f t="shared" si="179"/>
        <v>4357</v>
      </c>
      <c r="AU313" s="179">
        <f t="shared" si="180"/>
        <v>10.816000000000001</v>
      </c>
      <c r="AW313" s="218">
        <f t="shared" si="181"/>
        <v>8.0542048970644071</v>
      </c>
      <c r="AZ313" s="187">
        <f t="shared" si="182"/>
        <v>4352</v>
      </c>
      <c r="BA313" s="179">
        <f t="shared" si="183"/>
        <v>9.8010000000000002</v>
      </c>
      <c r="BC313" s="218">
        <f t="shared" si="184"/>
        <v>8.139440521874608</v>
      </c>
      <c r="BF313" s="187">
        <f t="shared" si="185"/>
        <v>4349</v>
      </c>
      <c r="BG313" s="179">
        <f t="shared" si="186"/>
        <v>9.2159999999999993</v>
      </c>
      <c r="BI313" s="218">
        <f t="shared" si="187"/>
        <v>8.2179782031507322</v>
      </c>
      <c r="BL313" s="187">
        <f t="shared" si="188"/>
        <v>4346</v>
      </c>
      <c r="BM313" s="179">
        <f t="shared" si="189"/>
        <v>8.6489999999999991</v>
      </c>
    </row>
    <row r="314" spans="1:65" ht="15" customHeight="1">
      <c r="A314" s="21">
        <f t="shared" si="158"/>
        <v>2008</v>
      </c>
      <c r="B314" s="176">
        <f t="shared" si="158"/>
        <v>4152</v>
      </c>
      <c r="C314" s="191">
        <f t="shared" si="159"/>
        <v>8.2553088117855964</v>
      </c>
      <c r="D314" s="22">
        <v>15</v>
      </c>
      <c r="E314" s="347" t="s">
        <v>11</v>
      </c>
      <c r="F314" s="348"/>
      <c r="G314" s="349">
        <f>SUM(J310:J319)/10</f>
        <v>3.6042520875397464</v>
      </c>
      <c r="H314" s="350"/>
      <c r="I314" s="179">
        <f t="shared" si="160"/>
        <v>4231</v>
      </c>
      <c r="J314" s="180">
        <f t="shared" si="161"/>
        <v>1.9026974951830442</v>
      </c>
      <c r="K314" s="179">
        <f t="shared" si="162"/>
        <v>6.2409999999999997</v>
      </c>
      <c r="M314" s="218">
        <f t="shared" si="163"/>
        <v>7.2737863178448947</v>
      </c>
      <c r="N314" s="23"/>
      <c r="O314" s="57"/>
      <c r="P314" s="187">
        <f t="shared" si="164"/>
        <v>4256</v>
      </c>
      <c r="Q314" s="179">
        <f t="shared" si="165"/>
        <v>10.816000000000001</v>
      </c>
      <c r="S314" s="218">
        <f t="shared" si="166"/>
        <v>7.5218592522016294</v>
      </c>
      <c r="T314" s="23"/>
      <c r="U314" s="57"/>
      <c r="V314" s="187">
        <f t="shared" si="167"/>
        <v>4251</v>
      </c>
      <c r="W314" s="179">
        <f t="shared" si="168"/>
        <v>9.8010000000000002</v>
      </c>
      <c r="Y314" s="218">
        <f t="shared" si="169"/>
        <v>7.6629378504615353</v>
      </c>
      <c r="Z314" s="23"/>
      <c r="AA314" s="57"/>
      <c r="AB314" s="187">
        <f t="shared" si="170"/>
        <v>4245</v>
      </c>
      <c r="AC314" s="179">
        <f t="shared" si="171"/>
        <v>8.6489999999999991</v>
      </c>
      <c r="AE314" s="218">
        <f t="shared" si="172"/>
        <v>7.7865518064287116</v>
      </c>
      <c r="AF314" s="23"/>
      <c r="AG314" s="57"/>
      <c r="AH314" s="187">
        <f t="shared" si="173"/>
        <v>4241</v>
      </c>
      <c r="AI314" s="179">
        <f t="shared" si="174"/>
        <v>7.9210000000000003</v>
      </c>
      <c r="AK314" s="218">
        <f t="shared" si="175"/>
        <v>7.8965527016430404</v>
      </c>
      <c r="AL314" s="23"/>
      <c r="AM314" s="57"/>
      <c r="AN314" s="187">
        <f t="shared" si="176"/>
        <v>4238</v>
      </c>
      <c r="AO314" s="179">
        <f t="shared" si="177"/>
        <v>7.3959999999999999</v>
      </c>
      <c r="AQ314" s="218">
        <f t="shared" si="178"/>
        <v>7.9956436042872712</v>
      </c>
      <c r="AR314" s="23"/>
      <c r="AS314" s="57"/>
      <c r="AT314" s="187">
        <f t="shared" si="179"/>
        <v>4236</v>
      </c>
      <c r="AU314" s="179">
        <f t="shared" si="180"/>
        <v>7.056</v>
      </c>
      <c r="AW314" s="218">
        <f t="shared" si="181"/>
        <v>8.0857947012815679</v>
      </c>
      <c r="AX314" s="23"/>
      <c r="AY314" s="57"/>
      <c r="AZ314" s="187">
        <f t="shared" si="182"/>
        <v>4234</v>
      </c>
      <c r="BA314" s="179">
        <f t="shared" si="183"/>
        <v>6.7240000000000002</v>
      </c>
      <c r="BC314" s="218">
        <f t="shared" si="184"/>
        <v>8.1684864171266813</v>
      </c>
      <c r="BD314" s="23"/>
      <c r="BE314" s="57"/>
      <c r="BF314" s="187">
        <f t="shared" si="185"/>
        <v>4233</v>
      </c>
      <c r="BG314" s="179">
        <f t="shared" si="186"/>
        <v>6.5609999999999999</v>
      </c>
      <c r="BI314" s="218">
        <f t="shared" si="187"/>
        <v>8.2448593959112557</v>
      </c>
      <c r="BJ314" s="23"/>
      <c r="BK314" s="57"/>
      <c r="BL314" s="187">
        <f t="shared" si="188"/>
        <v>4231</v>
      </c>
      <c r="BM314" s="179">
        <f t="shared" si="189"/>
        <v>6.2409999999999997</v>
      </c>
    </row>
    <row r="315" spans="1:65" ht="15" customHeight="1">
      <c r="A315" s="21">
        <f t="shared" si="158"/>
        <v>2009</v>
      </c>
      <c r="B315" s="176">
        <f t="shared" si="158"/>
        <v>4038</v>
      </c>
      <c r="C315" s="191">
        <f t="shared" si="159"/>
        <v>8.2845042272584966</v>
      </c>
      <c r="D315" s="22">
        <v>16</v>
      </c>
      <c r="E315" s="73"/>
      <c r="F315" s="57"/>
      <c r="G315" s="27"/>
      <c r="H315" s="27"/>
      <c r="I315" s="179">
        <f t="shared" si="160"/>
        <v>4114</v>
      </c>
      <c r="J315" s="180">
        <f t="shared" si="161"/>
        <v>1.8821198613174839</v>
      </c>
      <c r="K315" s="179">
        <f t="shared" si="162"/>
        <v>5.7759999999999998</v>
      </c>
      <c r="M315" s="218">
        <f t="shared" si="163"/>
        <v>7.3498737047383367</v>
      </c>
      <c r="N315" s="23"/>
      <c r="O315" s="57"/>
      <c r="P315" s="187">
        <f t="shared" si="164"/>
        <v>3940</v>
      </c>
      <c r="Q315" s="179">
        <f t="shared" si="165"/>
        <v>9.6039999999999992</v>
      </c>
      <c r="S315" s="218">
        <f t="shared" si="166"/>
        <v>7.581719640125308</v>
      </c>
      <c r="T315" s="23"/>
      <c r="U315" s="57"/>
      <c r="V315" s="187">
        <f t="shared" si="167"/>
        <v>4090</v>
      </c>
      <c r="W315" s="179">
        <f t="shared" si="168"/>
        <v>2.7040000000000002</v>
      </c>
      <c r="Y315" s="218">
        <f t="shared" si="169"/>
        <v>7.7151236036321054</v>
      </c>
      <c r="Z315" s="23"/>
      <c r="AA315" s="57"/>
      <c r="AB315" s="187">
        <f t="shared" si="170"/>
        <v>4100</v>
      </c>
      <c r="AC315" s="179">
        <f t="shared" si="171"/>
        <v>3.8439999999999999</v>
      </c>
      <c r="AE315" s="218">
        <f t="shared" si="172"/>
        <v>7.8328075165248645</v>
      </c>
      <c r="AF315" s="23"/>
      <c r="AG315" s="57"/>
      <c r="AH315" s="187">
        <f t="shared" si="173"/>
        <v>4106</v>
      </c>
      <c r="AI315" s="179">
        <f t="shared" si="174"/>
        <v>4.6239999999999997</v>
      </c>
      <c r="AK315" s="218">
        <f t="shared" si="175"/>
        <v>7.938088726896952</v>
      </c>
      <c r="AL315" s="23"/>
      <c r="AM315" s="57"/>
      <c r="AN315" s="187">
        <f t="shared" si="176"/>
        <v>4109</v>
      </c>
      <c r="AO315" s="179">
        <f t="shared" si="177"/>
        <v>5.0410000000000004</v>
      </c>
      <c r="AQ315" s="218">
        <f t="shared" si="178"/>
        <v>8.0333340158800617</v>
      </c>
      <c r="AR315" s="23"/>
      <c r="AS315" s="57"/>
      <c r="AT315" s="187">
        <f t="shared" si="179"/>
        <v>4110</v>
      </c>
      <c r="AU315" s="179">
        <f t="shared" si="180"/>
        <v>5.1840000000000002</v>
      </c>
      <c r="AW315" s="218">
        <f t="shared" si="181"/>
        <v>8.1202913139685613</v>
      </c>
      <c r="AX315" s="23"/>
      <c r="AY315" s="57"/>
      <c r="AZ315" s="187">
        <f t="shared" si="182"/>
        <v>4112</v>
      </c>
      <c r="BA315" s="179">
        <f t="shared" si="183"/>
        <v>5.476</v>
      </c>
      <c r="BC315" s="218">
        <f t="shared" si="184"/>
        <v>8.2002882602875538</v>
      </c>
      <c r="BD315" s="23"/>
      <c r="BE315" s="57"/>
      <c r="BF315" s="187">
        <f t="shared" si="185"/>
        <v>4113</v>
      </c>
      <c r="BG315" s="179">
        <f t="shared" si="186"/>
        <v>5.625</v>
      </c>
      <c r="BI315" s="218">
        <f t="shared" si="187"/>
        <v>8.2743570067562917</v>
      </c>
      <c r="BJ315" s="23"/>
      <c r="BK315" s="57"/>
      <c r="BL315" s="187">
        <f t="shared" si="188"/>
        <v>4113</v>
      </c>
      <c r="BM315" s="179">
        <f t="shared" si="189"/>
        <v>5.625</v>
      </c>
    </row>
    <row r="316" spans="1:65" ht="15" customHeight="1">
      <c r="A316" s="21">
        <f t="shared" ref="A316:B331" si="190">A271</f>
        <v>2010</v>
      </c>
      <c r="B316" s="176">
        <f t="shared" si="190"/>
        <v>4026</v>
      </c>
      <c r="C316" s="191">
        <f t="shared" si="159"/>
        <v>8.2875284231117625</v>
      </c>
      <c r="D316" s="22">
        <v>17</v>
      </c>
      <c r="E316" s="73"/>
      <c r="F316" s="57"/>
      <c r="G316" s="27"/>
      <c r="H316" s="27"/>
      <c r="I316" s="179">
        <f t="shared" si="160"/>
        <v>3992</v>
      </c>
      <c r="J316" s="180">
        <f t="shared" si="161"/>
        <v>0.84451068057625445</v>
      </c>
      <c r="K316" s="179">
        <f t="shared" si="162"/>
        <v>1.1559999999999999</v>
      </c>
      <c r="M316" s="218">
        <f t="shared" si="163"/>
        <v>7.357556200910353</v>
      </c>
      <c r="N316" s="23"/>
      <c r="O316" s="57"/>
      <c r="P316" s="187">
        <f t="shared" si="164"/>
        <v>3551</v>
      </c>
      <c r="Q316" s="179">
        <f t="shared" si="165"/>
        <v>225.625</v>
      </c>
      <c r="S316" s="218">
        <f t="shared" si="166"/>
        <v>7.5878172199934273</v>
      </c>
      <c r="T316" s="23"/>
      <c r="U316" s="57"/>
      <c r="V316" s="187">
        <f t="shared" si="167"/>
        <v>3914</v>
      </c>
      <c r="W316" s="179">
        <f t="shared" si="168"/>
        <v>12.544</v>
      </c>
      <c r="Y316" s="218">
        <f t="shared" si="169"/>
        <v>7.720461694599722</v>
      </c>
      <c r="Z316" s="23"/>
      <c r="AA316" s="57"/>
      <c r="AB316" s="187">
        <f t="shared" si="170"/>
        <v>3945</v>
      </c>
      <c r="AC316" s="179">
        <f t="shared" si="171"/>
        <v>6.5609999999999999</v>
      </c>
      <c r="AE316" s="218">
        <f t="shared" si="172"/>
        <v>7.837554360881084</v>
      </c>
      <c r="AF316" s="23"/>
      <c r="AG316" s="57"/>
      <c r="AH316" s="187">
        <f t="shared" si="173"/>
        <v>3962</v>
      </c>
      <c r="AI316" s="179">
        <f t="shared" si="174"/>
        <v>4.0960000000000001</v>
      </c>
      <c r="AK316" s="218">
        <f t="shared" si="175"/>
        <v>7.9423622376743346</v>
      </c>
      <c r="AL316" s="23"/>
      <c r="AM316" s="57"/>
      <c r="AN316" s="187">
        <f t="shared" si="176"/>
        <v>3972</v>
      </c>
      <c r="AO316" s="179">
        <f t="shared" si="177"/>
        <v>2.9159999999999999</v>
      </c>
      <c r="AQ316" s="218">
        <f t="shared" si="178"/>
        <v>8.0372200311330122</v>
      </c>
      <c r="AR316" s="23"/>
      <c r="AS316" s="57"/>
      <c r="AT316" s="187">
        <f t="shared" si="179"/>
        <v>3979</v>
      </c>
      <c r="AU316" s="179">
        <f t="shared" si="180"/>
        <v>2.2090000000000001</v>
      </c>
      <c r="AW316" s="218">
        <f t="shared" si="181"/>
        <v>8.1238542631059136</v>
      </c>
      <c r="AX316" s="23"/>
      <c r="AY316" s="57"/>
      <c r="AZ316" s="187">
        <f t="shared" si="182"/>
        <v>3985</v>
      </c>
      <c r="BA316" s="179">
        <f t="shared" si="183"/>
        <v>1.681</v>
      </c>
      <c r="BC316" s="218">
        <f t="shared" si="184"/>
        <v>8.2035777369379517</v>
      </c>
      <c r="BD316" s="23"/>
      <c r="BE316" s="57"/>
      <c r="BF316" s="187">
        <f t="shared" si="185"/>
        <v>3989</v>
      </c>
      <c r="BG316" s="179">
        <f t="shared" si="186"/>
        <v>1.369</v>
      </c>
      <c r="BI316" s="218">
        <f t="shared" si="187"/>
        <v>8.2774119989490043</v>
      </c>
      <c r="BJ316" s="23"/>
      <c r="BK316" s="57"/>
      <c r="BL316" s="187">
        <f t="shared" si="188"/>
        <v>3992</v>
      </c>
      <c r="BM316" s="179">
        <f t="shared" si="189"/>
        <v>1.1559999999999999</v>
      </c>
    </row>
    <row r="317" spans="1:65" ht="15" customHeight="1">
      <c r="A317" s="21">
        <f t="shared" si="190"/>
        <v>2011</v>
      </c>
      <c r="B317" s="176">
        <f t="shared" si="190"/>
        <v>3960</v>
      </c>
      <c r="C317" s="191">
        <f t="shared" si="159"/>
        <v>8.3039999709551964</v>
      </c>
      <c r="D317" s="22">
        <v>18</v>
      </c>
      <c r="E317" s="73"/>
      <c r="F317" s="57"/>
      <c r="G317" s="27"/>
      <c r="H317" s="27"/>
      <c r="I317" s="179">
        <f t="shared" si="160"/>
        <v>3867</v>
      </c>
      <c r="J317" s="180">
        <f t="shared" si="161"/>
        <v>2.3484848484848482</v>
      </c>
      <c r="K317" s="179">
        <f t="shared" si="162"/>
        <v>8.6489999999999991</v>
      </c>
      <c r="M317" s="218">
        <f t="shared" si="163"/>
        <v>7.3987862754199485</v>
      </c>
      <c r="N317" s="23"/>
      <c r="O317" s="57"/>
      <c r="P317" s="187">
        <f t="shared" si="164"/>
        <v>3069</v>
      </c>
      <c r="Q317" s="179">
        <f t="shared" si="165"/>
        <v>793.88099999999997</v>
      </c>
      <c r="S317" s="218">
        <f t="shared" si="166"/>
        <v>7.620705086838262</v>
      </c>
      <c r="T317" s="23"/>
      <c r="U317" s="57"/>
      <c r="V317" s="187">
        <f t="shared" si="167"/>
        <v>3722</v>
      </c>
      <c r="W317" s="179">
        <f t="shared" si="168"/>
        <v>56.643999999999998</v>
      </c>
      <c r="Y317" s="218">
        <f t="shared" si="169"/>
        <v>7.7493224646603558</v>
      </c>
      <c r="Z317" s="23"/>
      <c r="AA317" s="57"/>
      <c r="AB317" s="187">
        <f t="shared" si="170"/>
        <v>3778</v>
      </c>
      <c r="AC317" s="179">
        <f t="shared" si="171"/>
        <v>33.124000000000002</v>
      </c>
      <c r="AE317" s="218">
        <f t="shared" si="172"/>
        <v>7.8632667240095735</v>
      </c>
      <c r="AF317" s="23"/>
      <c r="AG317" s="57"/>
      <c r="AH317" s="187">
        <f t="shared" si="173"/>
        <v>3809</v>
      </c>
      <c r="AI317" s="179">
        <f t="shared" si="174"/>
        <v>22.800999999999998</v>
      </c>
      <c r="AK317" s="218">
        <f t="shared" si="175"/>
        <v>7.965545573129992</v>
      </c>
      <c r="AL317" s="23"/>
      <c r="AM317" s="57"/>
      <c r="AN317" s="187">
        <f t="shared" si="176"/>
        <v>3829</v>
      </c>
      <c r="AO317" s="179">
        <f t="shared" si="177"/>
        <v>17.161000000000001</v>
      </c>
      <c r="AQ317" s="218">
        <f t="shared" si="178"/>
        <v>8.0583273065809582</v>
      </c>
      <c r="AR317" s="23"/>
      <c r="AS317" s="57"/>
      <c r="AT317" s="187">
        <f t="shared" si="179"/>
        <v>3842</v>
      </c>
      <c r="AU317" s="179">
        <f t="shared" si="180"/>
        <v>13.923999999999999</v>
      </c>
      <c r="AW317" s="218">
        <f t="shared" si="181"/>
        <v>8.1432267503674449</v>
      </c>
      <c r="AX317" s="23"/>
      <c r="AY317" s="57"/>
      <c r="AZ317" s="187">
        <f t="shared" si="182"/>
        <v>3852</v>
      </c>
      <c r="BA317" s="179">
        <f t="shared" si="183"/>
        <v>11.664</v>
      </c>
      <c r="BC317" s="218">
        <f t="shared" si="184"/>
        <v>8.2214789472671921</v>
      </c>
      <c r="BD317" s="23"/>
      <c r="BE317" s="57"/>
      <c r="BF317" s="187">
        <f t="shared" si="185"/>
        <v>3860</v>
      </c>
      <c r="BG317" s="179">
        <f t="shared" si="186"/>
        <v>10</v>
      </c>
      <c r="BI317" s="218">
        <f t="shared" si="187"/>
        <v>8.2940496401020276</v>
      </c>
      <c r="BJ317" s="23"/>
      <c r="BK317" s="57"/>
      <c r="BL317" s="187">
        <f t="shared" si="188"/>
        <v>3866</v>
      </c>
      <c r="BM317" s="179">
        <f t="shared" si="189"/>
        <v>8.8360000000000003</v>
      </c>
    </row>
    <row r="318" spans="1:65" ht="15" customHeight="1">
      <c r="A318" s="21">
        <f t="shared" si="190"/>
        <v>2012</v>
      </c>
      <c r="B318" s="176">
        <f t="shared" si="190"/>
        <v>3989</v>
      </c>
      <c r="C318" s="191">
        <f t="shared" si="159"/>
        <v>8.2967958657700525</v>
      </c>
      <c r="D318" s="22">
        <v>19</v>
      </c>
      <c r="E318" s="73"/>
      <c r="F318" s="57"/>
      <c r="G318" s="27"/>
      <c r="H318" s="27"/>
      <c r="I318" s="179">
        <f t="shared" si="160"/>
        <v>3738</v>
      </c>
      <c r="J318" s="180">
        <f t="shared" si="161"/>
        <v>6.2923038355477567</v>
      </c>
      <c r="K318" s="179">
        <f t="shared" si="162"/>
        <v>63.000999999999998</v>
      </c>
      <c r="M318" s="218">
        <f t="shared" si="163"/>
        <v>7.3808790355641163</v>
      </c>
      <c r="N318" s="23"/>
      <c r="O318" s="57"/>
      <c r="P318" s="187">
        <f t="shared" si="164"/>
        <v>2474</v>
      </c>
      <c r="Q318" s="179">
        <f t="shared" si="165"/>
        <v>2295.2249999999999</v>
      </c>
      <c r="S318" s="218">
        <f t="shared" si="166"/>
        <v>7.6063873897726522</v>
      </c>
      <c r="T318" s="23"/>
      <c r="U318" s="57"/>
      <c r="V318" s="187">
        <f t="shared" si="167"/>
        <v>3512</v>
      </c>
      <c r="W318" s="179">
        <f t="shared" si="168"/>
        <v>227.529</v>
      </c>
      <c r="Y318" s="218">
        <f t="shared" si="169"/>
        <v>7.7367436824534952</v>
      </c>
      <c r="Z318" s="23"/>
      <c r="AA318" s="57"/>
      <c r="AB318" s="187">
        <f t="shared" si="170"/>
        <v>3600</v>
      </c>
      <c r="AC318" s="179">
        <f t="shared" si="171"/>
        <v>151.321</v>
      </c>
      <c r="AE318" s="218">
        <f t="shared" si="172"/>
        <v>7.8520502072658891</v>
      </c>
      <c r="AF318" s="23"/>
      <c r="AG318" s="57"/>
      <c r="AH318" s="187">
        <f t="shared" si="173"/>
        <v>3648</v>
      </c>
      <c r="AI318" s="179">
        <f t="shared" si="174"/>
        <v>116.28100000000001</v>
      </c>
      <c r="AK318" s="218">
        <f t="shared" si="175"/>
        <v>7.9554250889126719</v>
      </c>
      <c r="AL318" s="23"/>
      <c r="AM318" s="57"/>
      <c r="AN318" s="187">
        <f t="shared" si="176"/>
        <v>3678</v>
      </c>
      <c r="AO318" s="179">
        <f t="shared" si="177"/>
        <v>96.721000000000004</v>
      </c>
      <c r="AQ318" s="218">
        <f t="shared" si="178"/>
        <v>8.049107721326406</v>
      </c>
      <c r="AR318" s="23"/>
      <c r="AS318" s="57"/>
      <c r="AT318" s="187">
        <f t="shared" si="179"/>
        <v>3699</v>
      </c>
      <c r="AU318" s="179">
        <f t="shared" si="180"/>
        <v>84.1</v>
      </c>
      <c r="AW318" s="218">
        <f t="shared" si="181"/>
        <v>8.1347607824186454</v>
      </c>
      <c r="AX318" s="23"/>
      <c r="AY318" s="57"/>
      <c r="AZ318" s="187">
        <f t="shared" si="182"/>
        <v>3715</v>
      </c>
      <c r="BA318" s="179">
        <f t="shared" si="183"/>
        <v>75.075999999999993</v>
      </c>
      <c r="BC318" s="218">
        <f t="shared" si="184"/>
        <v>8.2136527030299984</v>
      </c>
      <c r="BD318" s="23"/>
      <c r="BE318" s="57"/>
      <c r="BF318" s="187">
        <f t="shared" si="185"/>
        <v>3727</v>
      </c>
      <c r="BG318" s="179">
        <f t="shared" si="186"/>
        <v>68.644000000000005</v>
      </c>
      <c r="BI318" s="218">
        <f t="shared" si="187"/>
        <v>8.2867732311312512</v>
      </c>
      <c r="BJ318" s="23"/>
      <c r="BK318" s="57"/>
      <c r="BL318" s="187">
        <f t="shared" si="188"/>
        <v>3737</v>
      </c>
      <c r="BM318" s="179">
        <f t="shared" si="189"/>
        <v>63.503999999999998</v>
      </c>
    </row>
    <row r="319" spans="1:65" ht="15" customHeight="1" thickBot="1">
      <c r="A319" s="30">
        <f t="shared" si="190"/>
        <v>2013</v>
      </c>
      <c r="B319" s="184">
        <f t="shared" si="190"/>
        <v>3897</v>
      </c>
      <c r="C319" s="219">
        <f t="shared" si="159"/>
        <v>8.3194736924421857</v>
      </c>
      <c r="D319" s="31">
        <v>20</v>
      </c>
      <c r="E319" s="101"/>
      <c r="F319" s="102"/>
      <c r="G319" s="32"/>
      <c r="H319" s="32"/>
      <c r="I319" s="185">
        <f t="shared" si="160"/>
        <v>3605</v>
      </c>
      <c r="J319" s="186">
        <f t="shared" si="161"/>
        <v>7.4929432897100332</v>
      </c>
      <c r="K319" s="185">
        <f t="shared" si="162"/>
        <v>85.263999999999996</v>
      </c>
      <c r="M319" s="220">
        <f t="shared" si="163"/>
        <v>7.4366172652342266</v>
      </c>
      <c r="N319" s="103"/>
      <c r="O319" s="102"/>
      <c r="P319" s="207">
        <f t="shared" si="164"/>
        <v>1738</v>
      </c>
      <c r="Q319" s="185">
        <f t="shared" si="165"/>
        <v>4661.2809999999999</v>
      </c>
      <c r="S319" s="220">
        <f t="shared" si="166"/>
        <v>7.6511201757027001</v>
      </c>
      <c r="T319" s="103"/>
      <c r="U319" s="102"/>
      <c r="V319" s="207">
        <f t="shared" si="167"/>
        <v>3282</v>
      </c>
      <c r="W319" s="185">
        <f t="shared" si="168"/>
        <v>378.22500000000002</v>
      </c>
      <c r="Y319" s="220">
        <f t="shared" si="169"/>
        <v>7.7761154770987417</v>
      </c>
      <c r="Z319" s="103"/>
      <c r="AA319" s="102"/>
      <c r="AB319" s="207">
        <f t="shared" si="170"/>
        <v>3409</v>
      </c>
      <c r="AC319" s="185">
        <f t="shared" si="171"/>
        <v>238.14400000000001</v>
      </c>
      <c r="AE319" s="220">
        <f t="shared" si="172"/>
        <v>7.8872085858139318</v>
      </c>
      <c r="AF319" s="103"/>
      <c r="AG319" s="102"/>
      <c r="AH319" s="207">
        <f t="shared" si="173"/>
        <v>3477</v>
      </c>
      <c r="AI319" s="185">
        <f t="shared" si="174"/>
        <v>176.4</v>
      </c>
      <c r="AK319" s="220">
        <f t="shared" si="175"/>
        <v>7.9871847482334726</v>
      </c>
      <c r="AL319" s="103"/>
      <c r="AM319" s="102"/>
      <c r="AN319" s="207">
        <f t="shared" si="176"/>
        <v>3520</v>
      </c>
      <c r="AO319" s="185">
        <f t="shared" si="177"/>
        <v>142.12899999999999</v>
      </c>
      <c r="AQ319" s="220">
        <f t="shared" si="178"/>
        <v>8.0780678818154374</v>
      </c>
      <c r="AR319" s="103"/>
      <c r="AS319" s="102"/>
      <c r="AT319" s="207">
        <f t="shared" si="179"/>
        <v>3550</v>
      </c>
      <c r="AU319" s="185">
        <f t="shared" si="180"/>
        <v>120.40900000000001</v>
      </c>
      <c r="AW319" s="220">
        <f t="shared" si="181"/>
        <v>8.1613750231974862</v>
      </c>
      <c r="AX319" s="103"/>
      <c r="AY319" s="102"/>
      <c r="AZ319" s="207">
        <f t="shared" si="182"/>
        <v>3572</v>
      </c>
      <c r="BA319" s="185">
        <f t="shared" si="183"/>
        <v>105.625</v>
      </c>
      <c r="BC319" s="220">
        <f t="shared" si="184"/>
        <v>8.23827262463303</v>
      </c>
      <c r="BD319" s="103"/>
      <c r="BE319" s="102"/>
      <c r="BF319" s="207">
        <f t="shared" si="185"/>
        <v>3589</v>
      </c>
      <c r="BG319" s="185">
        <f t="shared" si="186"/>
        <v>94.864000000000004</v>
      </c>
      <c r="BI319" s="220">
        <f t="shared" si="187"/>
        <v>8.3096768959877263</v>
      </c>
      <c r="BJ319" s="103"/>
      <c r="BK319" s="102"/>
      <c r="BL319" s="207">
        <f t="shared" si="188"/>
        <v>3603</v>
      </c>
      <c r="BM319" s="185">
        <f t="shared" si="189"/>
        <v>86.436000000000007</v>
      </c>
    </row>
    <row r="320" spans="1:65" ht="15" customHeight="1" thickTop="1">
      <c r="A320" s="21">
        <f t="shared" si="190"/>
        <v>2014</v>
      </c>
      <c r="B320" s="176">
        <f t="shared" ref="B320:B341" si="191">ROUND($F$302-$F$307*$F$308^D320,$G$1)</f>
        <v>3467</v>
      </c>
      <c r="C320" s="221"/>
      <c r="D320" s="22">
        <v>21</v>
      </c>
      <c r="E320" s="73"/>
      <c r="F320" s="57"/>
      <c r="G320" s="27"/>
      <c r="H320" s="27"/>
      <c r="I320" s="179">
        <f t="shared" si="160"/>
        <v>3467</v>
      </c>
      <c r="J320" s="187"/>
      <c r="K320" s="187"/>
    </row>
    <row r="321" spans="1:62" ht="15" customHeight="1" thickBot="1">
      <c r="A321" s="21">
        <f t="shared" si="190"/>
        <v>2015</v>
      </c>
      <c r="B321" s="176">
        <f t="shared" si="191"/>
        <v>3326</v>
      </c>
      <c r="C321" s="221"/>
      <c r="D321" s="22">
        <v>22</v>
      </c>
      <c r="E321" s="64" t="s">
        <v>59</v>
      </c>
      <c r="F321" s="272" t="s">
        <v>39</v>
      </c>
      <c r="G321" s="351" t="s">
        <v>40</v>
      </c>
      <c r="H321" s="352"/>
      <c r="I321" s="179">
        <f t="shared" si="160"/>
        <v>3326</v>
      </c>
      <c r="J321" s="187"/>
      <c r="K321" s="187"/>
      <c r="N321" s="104"/>
    </row>
    <row r="322" spans="1:62" ht="15" customHeight="1" thickTop="1">
      <c r="A322" s="21">
        <f t="shared" si="190"/>
        <v>2016</v>
      </c>
      <c r="B322" s="176">
        <f t="shared" si="191"/>
        <v>3180</v>
      </c>
      <c r="C322" s="221"/>
      <c r="D322" s="22">
        <v>23</v>
      </c>
      <c r="E322" s="200">
        <f>O302</f>
        <v>5594</v>
      </c>
      <c r="F322" s="203">
        <f>O310</f>
        <v>0.65664733690177823</v>
      </c>
      <c r="G322" s="364">
        <f>O311</f>
        <v>9694.3559999999998</v>
      </c>
      <c r="H322" s="365"/>
      <c r="I322" s="179">
        <f t="shared" si="160"/>
        <v>3180</v>
      </c>
      <c r="J322" s="187"/>
      <c r="K322" s="187"/>
      <c r="M322" s="200" t="str">
        <f>M276</f>
        <v>max(y) =</v>
      </c>
      <c r="N322" s="200">
        <f>N276</f>
        <v>5593</v>
      </c>
      <c r="S322" s="200" t="str">
        <f>S276</f>
        <v>max(y) =</v>
      </c>
      <c r="T322" s="200">
        <f>N322</f>
        <v>5593</v>
      </c>
      <c r="Y322" s="200" t="str">
        <f>Y276</f>
        <v>max(y) =</v>
      </c>
      <c r="Z322" s="200">
        <f>T322</f>
        <v>5593</v>
      </c>
      <c r="AE322" s="200" t="str">
        <f>AE276</f>
        <v>max(y) =</v>
      </c>
      <c r="AF322" s="200">
        <f>Z322</f>
        <v>5593</v>
      </c>
      <c r="AK322" s="200" t="str">
        <f>AK276</f>
        <v>max(y) =</v>
      </c>
      <c r="AL322" s="200">
        <f>AF322</f>
        <v>5593</v>
      </c>
      <c r="AQ322" s="200" t="str">
        <f>AQ276</f>
        <v>max(y) =</v>
      </c>
      <c r="AR322" s="200">
        <f>AL322</f>
        <v>5593</v>
      </c>
      <c r="AW322" s="200" t="str">
        <f>AW276</f>
        <v>max(y) =</v>
      </c>
      <c r="AX322" s="200">
        <f>AR322</f>
        <v>5593</v>
      </c>
      <c r="BC322" s="200" t="str">
        <f>BC276</f>
        <v>max(y) =</v>
      </c>
      <c r="BD322" s="200">
        <f>AX322</f>
        <v>5593</v>
      </c>
      <c r="BI322" s="200" t="str">
        <f>BI276</f>
        <v>max(y) =</v>
      </c>
      <c r="BJ322" s="200">
        <f>BD322</f>
        <v>5593</v>
      </c>
    </row>
    <row r="323" spans="1:62" ht="15" customHeight="1">
      <c r="A323" s="21">
        <f t="shared" si="190"/>
        <v>2017</v>
      </c>
      <c r="B323" s="176">
        <f t="shared" si="191"/>
        <v>3029</v>
      </c>
      <c r="C323" s="221"/>
      <c r="D323" s="22">
        <v>24</v>
      </c>
      <c r="E323" s="200">
        <f>U302</f>
        <v>6000</v>
      </c>
      <c r="F323" s="203">
        <f>U310</f>
        <v>0.86022413773732431</v>
      </c>
      <c r="G323" s="345">
        <f>U311</f>
        <v>1235.6279999999999</v>
      </c>
      <c r="H323" s="346"/>
      <c r="I323" s="179">
        <f t="shared" si="160"/>
        <v>3029</v>
      </c>
      <c r="J323" s="187"/>
      <c r="K323" s="187"/>
      <c r="M323" s="200" t="s">
        <v>49</v>
      </c>
      <c r="N323" s="214">
        <v>3</v>
      </c>
      <c r="S323" s="200" t="s">
        <v>49</v>
      </c>
      <c r="T323" s="214">
        <f>N323</f>
        <v>3</v>
      </c>
      <c r="Y323" s="200" t="s">
        <v>49</v>
      </c>
      <c r="Z323" s="214">
        <f>T323</f>
        <v>3</v>
      </c>
      <c r="AE323" s="200" t="s">
        <v>49</v>
      </c>
      <c r="AF323" s="214">
        <f>Z323</f>
        <v>3</v>
      </c>
      <c r="AK323" s="200" t="s">
        <v>49</v>
      </c>
      <c r="AL323" s="214">
        <f>AF323</f>
        <v>3</v>
      </c>
      <c r="AQ323" s="200" t="s">
        <v>49</v>
      </c>
      <c r="AR323" s="214">
        <f>AL323</f>
        <v>3</v>
      </c>
      <c r="AW323" s="200" t="s">
        <v>49</v>
      </c>
      <c r="AX323" s="214">
        <f>AR323</f>
        <v>3</v>
      </c>
      <c r="BC323" s="200" t="s">
        <v>49</v>
      </c>
      <c r="BD323" s="214">
        <f>AX323</f>
        <v>3</v>
      </c>
      <c r="BI323" s="200" t="s">
        <v>49</v>
      </c>
      <c r="BJ323" s="214">
        <f>BD323</f>
        <v>3</v>
      </c>
    </row>
    <row r="324" spans="1:62" ht="15" customHeight="1">
      <c r="A324" s="21">
        <f t="shared" si="190"/>
        <v>2018</v>
      </c>
      <c r="B324" s="176">
        <f t="shared" si="191"/>
        <v>2874</v>
      </c>
      <c r="C324" s="221"/>
      <c r="D324" s="22">
        <v>25</v>
      </c>
      <c r="E324" s="200">
        <f>AA302</f>
        <v>6280</v>
      </c>
      <c r="F324" s="203">
        <f>AA310</f>
        <v>0.88726609391334621</v>
      </c>
      <c r="G324" s="345">
        <f>AA311</f>
        <v>898.11500000000001</v>
      </c>
      <c r="H324" s="346"/>
      <c r="I324" s="179">
        <f t="shared" si="160"/>
        <v>2874</v>
      </c>
      <c r="J324" s="187"/>
      <c r="K324" s="187"/>
      <c r="M324" s="200" t="s">
        <v>60</v>
      </c>
      <c r="N324" s="214">
        <v>280</v>
      </c>
      <c r="S324" s="200" t="s">
        <v>60</v>
      </c>
      <c r="T324" s="214">
        <f>N324</f>
        <v>280</v>
      </c>
      <c r="Y324" s="200" t="s">
        <v>60</v>
      </c>
      <c r="Z324" s="214">
        <f>T324</f>
        <v>280</v>
      </c>
      <c r="AE324" s="200" t="s">
        <v>60</v>
      </c>
      <c r="AF324" s="214">
        <f>Z324</f>
        <v>280</v>
      </c>
      <c r="AK324" s="200" t="s">
        <v>60</v>
      </c>
      <c r="AL324" s="214">
        <f>AF324</f>
        <v>280</v>
      </c>
      <c r="AQ324" s="200" t="s">
        <v>60</v>
      </c>
      <c r="AR324" s="214">
        <f>AL324</f>
        <v>280</v>
      </c>
      <c r="AW324" s="200" t="s">
        <v>60</v>
      </c>
      <c r="AX324" s="214">
        <f>AR324</f>
        <v>280</v>
      </c>
      <c r="BC324" s="200" t="s">
        <v>60</v>
      </c>
      <c r="BD324" s="214">
        <f>AX324</f>
        <v>280</v>
      </c>
      <c r="BI324" s="200" t="s">
        <v>60</v>
      </c>
      <c r="BJ324" s="214">
        <f>BD324</f>
        <v>280</v>
      </c>
    </row>
    <row r="325" spans="1:62" ht="15" customHeight="1">
      <c r="A325" s="21">
        <f t="shared" si="190"/>
        <v>2019</v>
      </c>
      <c r="B325" s="176">
        <f t="shared" si="191"/>
        <v>2713</v>
      </c>
      <c r="C325" s="221"/>
      <c r="D325" s="22">
        <v>26</v>
      </c>
      <c r="E325" s="200">
        <f>AG302</f>
        <v>6560</v>
      </c>
      <c r="F325" s="203">
        <f>AG310</f>
        <v>0.90234747051464959</v>
      </c>
      <c r="G325" s="345">
        <f>AG311</f>
        <v>739.68700000000001</v>
      </c>
      <c r="H325" s="346"/>
      <c r="I325" s="179">
        <f t="shared" si="160"/>
        <v>2713</v>
      </c>
      <c r="J325" s="187"/>
      <c r="K325" s="187"/>
    </row>
    <row r="326" spans="1:62" ht="15" customHeight="1">
      <c r="A326" s="21">
        <f t="shared" si="190"/>
        <v>2020</v>
      </c>
      <c r="B326" s="176">
        <f t="shared" si="191"/>
        <v>2548</v>
      </c>
      <c r="C326" s="221"/>
      <c r="D326" s="22">
        <v>27</v>
      </c>
      <c r="E326" s="200">
        <f>AM302</f>
        <v>6840</v>
      </c>
      <c r="F326" s="203">
        <f>AM310</f>
        <v>0.91188958385794416</v>
      </c>
      <c r="G326" s="345">
        <f>AM311</f>
        <v>648.93700000000013</v>
      </c>
      <c r="H326" s="346"/>
      <c r="I326" s="179">
        <f t="shared" si="160"/>
        <v>2548</v>
      </c>
      <c r="J326" s="187"/>
      <c r="K326" s="187"/>
    </row>
    <row r="327" spans="1:62" ht="15" customHeight="1">
      <c r="A327" s="21">
        <f t="shared" si="190"/>
        <v>2021</v>
      </c>
      <c r="B327" s="176">
        <f t="shared" si="191"/>
        <v>2378</v>
      </c>
      <c r="C327" s="221"/>
      <c r="D327" s="22">
        <v>28</v>
      </c>
      <c r="E327" s="200">
        <f>AS302</f>
        <v>7120</v>
      </c>
      <c r="F327" s="203">
        <f>AS310</f>
        <v>0.91835448442339751</v>
      </c>
      <c r="G327" s="345">
        <f>AS311</f>
        <v>591.21100000000001</v>
      </c>
      <c r="H327" s="346"/>
      <c r="I327" s="179">
        <f t="shared" si="160"/>
        <v>2378</v>
      </c>
      <c r="J327" s="187"/>
      <c r="K327" s="187"/>
    </row>
    <row r="328" spans="1:62" ht="15" customHeight="1">
      <c r="A328" s="21">
        <f t="shared" si="190"/>
        <v>2022</v>
      </c>
      <c r="B328" s="176">
        <f t="shared" si="191"/>
        <v>2202</v>
      </c>
      <c r="C328" s="221"/>
      <c r="D328" s="22">
        <v>29</v>
      </c>
      <c r="E328" s="200">
        <f>AY302</f>
        <v>7400</v>
      </c>
      <c r="F328" s="203">
        <f>AY310</f>
        <v>0.92313420432650406</v>
      </c>
      <c r="G328" s="345">
        <f>AY311</f>
        <v>550.34899999999993</v>
      </c>
      <c r="H328" s="346"/>
      <c r="I328" s="179">
        <f t="shared" si="160"/>
        <v>2202</v>
      </c>
      <c r="J328" s="187"/>
      <c r="K328" s="187"/>
    </row>
    <row r="329" spans="1:62" ht="15" customHeight="1">
      <c r="A329" s="21">
        <f t="shared" si="190"/>
        <v>2023</v>
      </c>
      <c r="B329" s="176">
        <f t="shared" si="191"/>
        <v>2021</v>
      </c>
      <c r="C329" s="221"/>
      <c r="D329" s="22">
        <v>30</v>
      </c>
      <c r="E329" s="200">
        <f>BE302</f>
        <v>7680</v>
      </c>
      <c r="F329" s="203">
        <f>BE310</f>
        <v>0.92671323123886451</v>
      </c>
      <c r="G329" s="345">
        <f>BE311</f>
        <v>520.58900000000006</v>
      </c>
      <c r="H329" s="346"/>
      <c r="I329" s="179">
        <f t="shared" si="160"/>
        <v>2021</v>
      </c>
      <c r="J329" s="187"/>
      <c r="K329" s="187"/>
    </row>
    <row r="330" spans="1:62" ht="15" customHeight="1">
      <c r="A330" s="21">
        <f t="shared" si="190"/>
        <v>2024</v>
      </c>
      <c r="B330" s="176">
        <f t="shared" si="191"/>
        <v>1834</v>
      </c>
      <c r="C330" s="221"/>
      <c r="D330" s="22">
        <v>31</v>
      </c>
      <c r="E330" s="200">
        <f>BK302</f>
        <v>7960</v>
      </c>
      <c r="F330" s="203">
        <f>BK310</f>
        <v>0.92967455497267104</v>
      </c>
      <c r="G330" s="345">
        <f>BK311</f>
        <v>496.69800000000009</v>
      </c>
      <c r="H330" s="346"/>
      <c r="I330" s="179">
        <f t="shared" si="160"/>
        <v>1834</v>
      </c>
      <c r="J330" s="187"/>
      <c r="K330" s="187"/>
    </row>
    <row r="331" spans="1:62" ht="15" customHeight="1">
      <c r="A331" s="21">
        <f t="shared" si="190"/>
        <v>2025</v>
      </c>
      <c r="B331" s="176">
        <f t="shared" si="191"/>
        <v>1642</v>
      </c>
      <c r="C331" s="221"/>
      <c r="D331" s="22">
        <v>32</v>
      </c>
      <c r="E331" s="66"/>
      <c r="F331" s="203"/>
      <c r="G331" s="215"/>
      <c r="H331" s="27"/>
      <c r="I331" s="179">
        <f t="shared" si="160"/>
        <v>1642</v>
      </c>
      <c r="J331" s="187"/>
      <c r="K331" s="187"/>
    </row>
    <row r="332" spans="1:62" ht="15" customHeight="1">
      <c r="A332" s="21">
        <f t="shared" ref="A332:A341" si="192">A287</f>
        <v>2026</v>
      </c>
      <c r="B332" s="176">
        <f t="shared" si="191"/>
        <v>1443</v>
      </c>
      <c r="C332" s="221"/>
      <c r="D332" s="22">
        <v>33</v>
      </c>
      <c r="E332" s="66"/>
      <c r="F332" s="203"/>
      <c r="G332" s="215"/>
      <c r="H332" s="27"/>
      <c r="I332" s="179">
        <f t="shared" si="160"/>
        <v>1443</v>
      </c>
      <c r="J332" s="187"/>
      <c r="K332" s="187"/>
    </row>
    <row r="333" spans="1:62" ht="15" customHeight="1">
      <c r="A333" s="21">
        <f t="shared" si="192"/>
        <v>2027</v>
      </c>
      <c r="B333" s="176">
        <f t="shared" si="191"/>
        <v>1238</v>
      </c>
      <c r="C333" s="221"/>
      <c r="D333" s="22">
        <v>34</v>
      </c>
      <c r="E333" s="66"/>
      <c r="F333" s="203"/>
      <c r="G333" s="215"/>
      <c r="H333" s="27"/>
      <c r="I333" s="179">
        <f t="shared" si="160"/>
        <v>1238</v>
      </c>
      <c r="J333" s="187"/>
      <c r="K333" s="187"/>
    </row>
    <row r="334" spans="1:62" ht="15" customHeight="1">
      <c r="A334" s="21">
        <f t="shared" si="192"/>
        <v>2028</v>
      </c>
      <c r="B334" s="176">
        <f t="shared" si="191"/>
        <v>1027</v>
      </c>
      <c r="C334" s="221"/>
      <c r="D334" s="22">
        <v>35</v>
      </c>
      <c r="E334" s="66"/>
      <c r="F334" s="203"/>
      <c r="G334" s="215"/>
      <c r="H334" s="27"/>
      <c r="I334" s="179">
        <f t="shared" si="160"/>
        <v>1027</v>
      </c>
      <c r="J334" s="187"/>
      <c r="K334" s="187"/>
    </row>
    <row r="335" spans="1:62" ht="15" customHeight="1">
      <c r="A335" s="21">
        <f t="shared" si="192"/>
        <v>2029</v>
      </c>
      <c r="B335" s="176">
        <f t="shared" si="191"/>
        <v>809</v>
      </c>
      <c r="C335" s="221"/>
      <c r="D335" s="22">
        <v>36</v>
      </c>
      <c r="E335" s="66"/>
      <c r="F335" s="203"/>
      <c r="G335" s="215"/>
      <c r="H335" s="27"/>
      <c r="I335" s="179">
        <f t="shared" si="160"/>
        <v>809</v>
      </c>
      <c r="J335" s="187"/>
      <c r="K335" s="187"/>
    </row>
    <row r="336" spans="1:62" ht="15" customHeight="1">
      <c r="A336" s="21">
        <f t="shared" si="192"/>
        <v>2030</v>
      </c>
      <c r="B336" s="176">
        <f t="shared" si="191"/>
        <v>584</v>
      </c>
      <c r="C336" s="221"/>
      <c r="D336" s="22">
        <v>37</v>
      </c>
      <c r="E336" s="73"/>
      <c r="F336" s="57"/>
      <c r="G336" s="27"/>
      <c r="H336" s="27"/>
      <c r="I336" s="179">
        <f t="shared" si="160"/>
        <v>584</v>
      </c>
      <c r="J336" s="187"/>
      <c r="K336" s="187"/>
    </row>
    <row r="337" spans="1:41" ht="15" customHeight="1">
      <c r="A337" s="21">
        <f t="shared" si="192"/>
        <v>2031</v>
      </c>
      <c r="B337" s="176">
        <f t="shared" si="191"/>
        <v>353</v>
      </c>
      <c r="C337" s="221"/>
      <c r="D337" s="22">
        <v>38</v>
      </c>
      <c r="E337" s="73"/>
      <c r="F337" s="57"/>
      <c r="G337" s="27"/>
      <c r="H337" s="27"/>
      <c r="I337" s="179">
        <f t="shared" si="160"/>
        <v>353</v>
      </c>
      <c r="J337" s="187"/>
      <c r="K337" s="187"/>
    </row>
    <row r="338" spans="1:41" ht="15" customHeight="1">
      <c r="A338" s="21">
        <f t="shared" si="192"/>
        <v>2032</v>
      </c>
      <c r="B338" s="176">
        <f t="shared" si="191"/>
        <v>114</v>
      </c>
      <c r="C338" s="221"/>
      <c r="D338" s="22">
        <v>39</v>
      </c>
      <c r="E338" s="73"/>
      <c r="F338" s="57"/>
      <c r="G338" s="27"/>
      <c r="H338" s="27"/>
      <c r="I338" s="179">
        <f t="shared" si="160"/>
        <v>114</v>
      </c>
      <c r="J338" s="187"/>
      <c r="K338" s="187"/>
    </row>
    <row r="339" spans="1:41" ht="15" customHeight="1">
      <c r="A339" s="21">
        <f t="shared" si="192"/>
        <v>2033</v>
      </c>
      <c r="B339" s="176">
        <f t="shared" si="191"/>
        <v>-133</v>
      </c>
      <c r="C339" s="221"/>
      <c r="D339" s="22">
        <v>40</v>
      </c>
      <c r="E339" s="73"/>
      <c r="F339" s="57"/>
      <c r="G339" s="27"/>
      <c r="H339" s="27"/>
      <c r="I339" s="179">
        <f t="shared" si="160"/>
        <v>-133</v>
      </c>
      <c r="J339" s="187"/>
      <c r="K339" s="187"/>
    </row>
    <row r="340" spans="1:41" ht="15" customHeight="1">
      <c r="A340" s="105">
        <f t="shared" si="192"/>
        <v>2034</v>
      </c>
      <c r="B340" s="188">
        <f t="shared" si="191"/>
        <v>-387</v>
      </c>
      <c r="C340" s="223"/>
      <c r="D340" s="35">
        <v>41</v>
      </c>
      <c r="E340" s="106"/>
      <c r="F340" s="107"/>
      <c r="G340" s="11"/>
      <c r="H340" s="11"/>
      <c r="I340" s="189">
        <f t="shared" si="160"/>
        <v>-387</v>
      </c>
      <c r="J340" s="190"/>
      <c r="K340" s="190"/>
    </row>
    <row r="341" spans="1:41" ht="15" customHeight="1">
      <c r="A341" s="105">
        <f t="shared" si="192"/>
        <v>2035</v>
      </c>
      <c r="B341" s="188">
        <f t="shared" si="191"/>
        <v>-649</v>
      </c>
      <c r="C341" s="223"/>
      <c r="D341" s="35">
        <v>42</v>
      </c>
      <c r="E341" s="106"/>
      <c r="F341" s="107"/>
      <c r="G341" s="11"/>
      <c r="H341" s="11"/>
      <c r="I341" s="189">
        <f t="shared" si="160"/>
        <v>-649</v>
      </c>
      <c r="J341" s="190"/>
      <c r="K341" s="190"/>
    </row>
    <row r="342" spans="1:41" ht="15" customHeight="1">
      <c r="A342" s="21"/>
      <c r="B342" s="216"/>
      <c r="C342" s="27"/>
      <c r="D342" s="23"/>
      <c r="E342" s="57"/>
      <c r="F342" s="82"/>
      <c r="G342" s="27"/>
      <c r="H342" s="27"/>
      <c r="I342" s="85"/>
    </row>
    <row r="343" spans="1:41" ht="15" customHeight="1">
      <c r="A343" s="21"/>
      <c r="B343" s="216"/>
      <c r="C343" s="27"/>
      <c r="D343" s="23"/>
      <c r="E343" s="57"/>
      <c r="F343" s="82"/>
      <c r="G343" s="27"/>
      <c r="H343" s="27"/>
      <c r="I343" s="85"/>
    </row>
    <row r="344" spans="1:41" ht="20.100000000000001" customHeight="1"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108"/>
      <c r="V344" s="10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</row>
    <row r="345" spans="1:41" ht="20.100000000000001" customHeight="1"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</row>
    <row r="346" spans="1:41" ht="20.100000000000001" customHeight="1"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</row>
    <row r="347" spans="1:41" ht="20.100000000000001" customHeight="1"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</row>
    <row r="348" spans="1:41" ht="20.100000000000001" customHeight="1"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</row>
    <row r="349" spans="1:41" ht="20.100000000000001" customHeight="1"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</row>
    <row r="350" spans="1:41" ht="20.100000000000001" customHeight="1"/>
    <row r="351" spans="1:41" ht="20.100000000000001" customHeight="1"/>
    <row r="352" spans="1:41" ht="20.100000000000001" customHeight="1"/>
    <row r="353" ht="20.100000000000001" customHeight="1"/>
    <row r="354" ht="20.100000000000001" customHeight="1"/>
    <row r="355" ht="20.100000000000001" customHeight="1"/>
    <row r="356" ht="20.100000000000001" customHeight="1"/>
    <row r="357" ht="20.100000000000001" customHeight="1"/>
    <row r="358" ht="20.100000000000001" customHeight="1"/>
    <row r="359" ht="20.100000000000001" customHeight="1"/>
    <row r="360" ht="20.100000000000001" customHeight="1"/>
    <row r="361" ht="20.100000000000001" customHeight="1"/>
    <row r="362" ht="20.100000000000001" customHeight="1"/>
    <row r="363" ht="20.100000000000001" customHeight="1"/>
    <row r="364" ht="20.100000000000001" customHeight="1"/>
    <row r="365" ht="20.100000000000001" customHeight="1"/>
    <row r="366" ht="20.100000000000001" customHeight="1"/>
  </sheetData>
  <mergeCells count="91">
    <mergeCell ref="A51:B51"/>
    <mergeCell ref="J3:K3"/>
    <mergeCell ref="A47:B47"/>
    <mergeCell ref="A48:B48"/>
    <mergeCell ref="A49:B49"/>
    <mergeCell ref="A50:B50"/>
    <mergeCell ref="E132:F132"/>
    <mergeCell ref="G132:H132"/>
    <mergeCell ref="D79:E79"/>
    <mergeCell ref="D80:E80"/>
    <mergeCell ref="D81:E81"/>
    <mergeCell ref="D82:E82"/>
    <mergeCell ref="D83:E83"/>
    <mergeCell ref="E129:F129"/>
    <mergeCell ref="G129:H129"/>
    <mergeCell ref="E130:F130"/>
    <mergeCell ref="G130:H130"/>
    <mergeCell ref="E131:F131"/>
    <mergeCell ref="G131:H131"/>
    <mergeCell ref="E133:F133"/>
    <mergeCell ref="G133:H133"/>
    <mergeCell ref="E175:F175"/>
    <mergeCell ref="G175:H175"/>
    <mergeCell ref="E176:F176"/>
    <mergeCell ref="G176:H176"/>
    <mergeCell ref="G191:H191"/>
    <mergeCell ref="E177:F177"/>
    <mergeCell ref="G177:H177"/>
    <mergeCell ref="E178:F178"/>
    <mergeCell ref="G178:H178"/>
    <mergeCell ref="E179:F179"/>
    <mergeCell ref="G179:H179"/>
    <mergeCell ref="G186:H186"/>
    <mergeCell ref="G187:H187"/>
    <mergeCell ref="G188:H188"/>
    <mergeCell ref="G189:H189"/>
    <mergeCell ref="G190:H190"/>
    <mergeCell ref="F221:G22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F219:G219"/>
    <mergeCell ref="F220:G220"/>
    <mergeCell ref="F222:G222"/>
    <mergeCell ref="F223:G223"/>
    <mergeCell ref="E265:F265"/>
    <mergeCell ref="G265:H265"/>
    <mergeCell ref="E266:F266"/>
    <mergeCell ref="G266:H266"/>
    <mergeCell ref="G281:H281"/>
    <mergeCell ref="E267:F267"/>
    <mergeCell ref="G267:H267"/>
    <mergeCell ref="E268:F268"/>
    <mergeCell ref="G268:H268"/>
    <mergeCell ref="E269:F269"/>
    <mergeCell ref="G269:H269"/>
    <mergeCell ref="G276:H276"/>
    <mergeCell ref="G277:H277"/>
    <mergeCell ref="G278:H278"/>
    <mergeCell ref="G279:H279"/>
    <mergeCell ref="G280:H280"/>
    <mergeCell ref="G282:H282"/>
    <mergeCell ref="G283:H283"/>
    <mergeCell ref="G284:H284"/>
    <mergeCell ref="G285:H285"/>
    <mergeCell ref="E310:F310"/>
    <mergeCell ref="G310:H310"/>
    <mergeCell ref="E311:F311"/>
    <mergeCell ref="G311:H311"/>
    <mergeCell ref="E312:F312"/>
    <mergeCell ref="G312:H312"/>
    <mergeCell ref="E313:F313"/>
    <mergeCell ref="G313:H313"/>
    <mergeCell ref="G330:H330"/>
    <mergeCell ref="E314:F314"/>
    <mergeCell ref="G314:H314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</mergeCells>
  <phoneticPr fontId="2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2" max="9" man="1"/>
    <brk id="117" max="9" man="1"/>
    <brk id="207" max="9" man="1"/>
    <brk id="252" max="9" man="1"/>
    <brk id="297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20</vt:i4>
      </vt:variant>
      <vt:variant>
        <vt:lpstr>이름이 지정된 범위</vt:lpstr>
      </vt:variant>
      <vt:variant>
        <vt:i4>20</vt:i4>
      </vt:variant>
    </vt:vector>
  </HeadingPairs>
  <TitlesOfParts>
    <vt:vector size="40" baseType="lpstr">
      <vt:lpstr>보정인구</vt:lpstr>
      <vt:lpstr>1.1.1 충청남도추계인구</vt:lpstr>
      <vt:lpstr>충청남도</vt:lpstr>
      <vt:lpstr>논산시</vt:lpstr>
      <vt:lpstr>강경읍</vt:lpstr>
      <vt:lpstr>연무읍</vt:lpstr>
      <vt:lpstr>성동면</vt:lpstr>
      <vt:lpstr>광석면</vt:lpstr>
      <vt:lpstr>노성면</vt:lpstr>
      <vt:lpstr>상월면</vt:lpstr>
      <vt:lpstr>부적면</vt:lpstr>
      <vt:lpstr>연산면</vt:lpstr>
      <vt:lpstr>벌곡면</vt:lpstr>
      <vt:lpstr>양촌면</vt:lpstr>
      <vt:lpstr>가야곡면</vt:lpstr>
      <vt:lpstr>은진면</vt:lpstr>
      <vt:lpstr>채운면</vt:lpstr>
      <vt:lpstr>취암동</vt:lpstr>
      <vt:lpstr>부창동</vt:lpstr>
      <vt:lpstr>표준(21)</vt:lpstr>
      <vt:lpstr>가야곡면!Print_Area</vt:lpstr>
      <vt:lpstr>강경읍!Print_Area</vt:lpstr>
      <vt:lpstr>광석면!Print_Area</vt:lpstr>
      <vt:lpstr>노성면!Print_Area</vt:lpstr>
      <vt:lpstr>논산시!Print_Area</vt:lpstr>
      <vt:lpstr>벌곡면!Print_Area</vt:lpstr>
      <vt:lpstr>보정인구!Print_Area</vt:lpstr>
      <vt:lpstr>부적면!Print_Area</vt:lpstr>
      <vt:lpstr>부창동!Print_Area</vt:lpstr>
      <vt:lpstr>상월면!Print_Area</vt:lpstr>
      <vt:lpstr>성동면!Print_Area</vt:lpstr>
      <vt:lpstr>양촌면!Print_Area</vt:lpstr>
      <vt:lpstr>연무읍!Print_Area</vt:lpstr>
      <vt:lpstr>연산면!Print_Area</vt:lpstr>
      <vt:lpstr>은진면!Print_Area</vt:lpstr>
      <vt:lpstr>채운면!Print_Area</vt:lpstr>
      <vt:lpstr>충청남도!Print_Area</vt:lpstr>
      <vt:lpstr>취암동!Print_Area</vt:lpstr>
      <vt:lpstr>'표준(21)'!Print_Area</vt:lpstr>
      <vt:lpstr>'1.1.1 충청남도추계인구'!Print_Titles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장은철</dc:creator>
  <cp:lastModifiedBy>admin</cp:lastModifiedBy>
  <cp:lastPrinted>2016-01-14T11:21:14Z</cp:lastPrinted>
  <dcterms:created xsi:type="dcterms:W3CDTF">2008-10-02T04:42:38Z</dcterms:created>
  <dcterms:modified xsi:type="dcterms:W3CDTF">2016-01-14T11:34:26Z</dcterms:modified>
</cp:coreProperties>
</file>